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9286503B-6401-4809-A966-20E46B0CF50A}" xr6:coauthVersionLast="47" xr6:coauthVersionMax="47" xr10:uidLastSave="{00000000-0000-0000-0000-000000000000}"/>
  <bookViews>
    <workbookView xWindow="-120" yWindow="-120" windowWidth="29040" windowHeight="15840" tabRatio="892" activeTab="10"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0" i="1" l="1"/>
  <c r="P40" i="5"/>
  <c r="L40" i="5"/>
  <c r="O38" i="5"/>
  <c r="J38" i="5"/>
  <c r="R31" i="5"/>
  <c r="O25" i="1"/>
  <c r="K25" i="1"/>
  <c r="G25" i="1"/>
  <c r="C25" i="1"/>
  <c r="N24" i="1"/>
  <c r="J24" i="1"/>
  <c r="F24" i="1"/>
  <c r="B24" i="1"/>
  <c r="M23" i="1"/>
  <c r="I23" i="1"/>
  <c r="E23" i="1"/>
  <c r="A23" i="1"/>
  <c r="L22" i="1"/>
  <c r="H22" i="1"/>
  <c r="D22" i="1"/>
  <c r="O21" i="1"/>
  <c r="K21" i="1"/>
  <c r="G21" i="1"/>
  <c r="C21" i="1"/>
  <c r="N20" i="1"/>
  <c r="J20" i="1"/>
  <c r="F20" i="1"/>
  <c r="B20" i="1"/>
  <c r="M19" i="1"/>
  <c r="I19" i="1"/>
  <c r="E19" i="1"/>
  <c r="A19" i="1"/>
  <c r="L18" i="1"/>
  <c r="H18" i="1"/>
  <c r="D18" i="1"/>
  <c r="O17" i="1"/>
  <c r="K17" i="1"/>
  <c r="G17" i="1"/>
  <c r="C17" i="1"/>
  <c r="N16" i="1"/>
  <c r="J16" i="1"/>
  <c r="F16" i="1"/>
  <c r="B16" i="1"/>
  <c r="M15" i="1"/>
  <c r="I15" i="1"/>
  <c r="E15" i="1"/>
  <c r="A15" i="1"/>
  <c r="L14" i="1"/>
  <c r="H14" i="1"/>
  <c r="D14" i="1"/>
  <c r="O13" i="1"/>
  <c r="K13" i="1"/>
  <c r="G13" i="1"/>
  <c r="C13" i="1"/>
  <c r="N12" i="1"/>
  <c r="J12" i="1"/>
  <c r="F12" i="1"/>
  <c r="B12" i="1"/>
  <c r="M11" i="1"/>
  <c r="I11" i="1"/>
  <c r="E11" i="1"/>
  <c r="A11" i="1"/>
  <c r="L10" i="1"/>
  <c r="H10" i="1"/>
  <c r="D10" i="1"/>
  <c r="J17" i="1"/>
  <c r="B17" i="1"/>
  <c r="I16" i="1"/>
  <c r="A16" i="1"/>
  <c r="H15" i="1"/>
  <c r="O14" i="1"/>
  <c r="K14" i="1"/>
  <c r="C14" i="1"/>
  <c r="J13" i="1"/>
  <c r="B13" i="1"/>
  <c r="M12" i="1"/>
  <c r="E12" i="1"/>
  <c r="L11" i="1"/>
  <c r="H11" i="1"/>
  <c r="O10" i="1"/>
  <c r="G10" i="1"/>
  <c r="M25" i="1"/>
  <c r="E25" i="1"/>
  <c r="A25" i="1"/>
  <c r="L24" i="1"/>
  <c r="D24" i="1"/>
  <c r="K23" i="1"/>
  <c r="C23" i="1"/>
  <c r="J22" i="1"/>
  <c r="B22" i="1"/>
  <c r="I21" i="1"/>
  <c r="L20" i="1"/>
  <c r="D20" i="1"/>
  <c r="K19" i="1"/>
  <c r="C19" i="1"/>
  <c r="J18" i="1"/>
  <c r="M17" i="1"/>
  <c r="E17" i="1"/>
  <c r="A17" i="1"/>
  <c r="H16" i="1"/>
  <c r="O15" i="1"/>
  <c r="G15" i="1"/>
  <c r="N14" i="1"/>
  <c r="F14" i="1"/>
  <c r="M13" i="1"/>
  <c r="E13" i="1"/>
  <c r="H12" i="1"/>
  <c r="O11" i="1"/>
  <c r="G11" i="1"/>
  <c r="N10" i="1"/>
  <c r="F10" i="1"/>
  <c r="L25" i="1"/>
  <c r="D25" i="1"/>
  <c r="O24" i="1"/>
  <c r="K24" i="1"/>
  <c r="G24" i="1"/>
  <c r="C24" i="1"/>
  <c r="J23" i="1"/>
  <c r="B23" i="1"/>
  <c r="M22" i="1"/>
  <c r="E22" i="1"/>
  <c r="L21" i="1"/>
  <c r="D21" i="1"/>
  <c r="K20" i="1"/>
  <c r="C20" i="1"/>
  <c r="F19" i="1"/>
  <c r="M18" i="1"/>
  <c r="E18" i="1"/>
  <c r="L17" i="1"/>
  <c r="D17" i="1"/>
  <c r="O16" i="1"/>
  <c r="G16" i="1"/>
  <c r="N25" i="1"/>
  <c r="J25" i="1"/>
  <c r="F25" i="1"/>
  <c r="B25" i="1"/>
  <c r="M24" i="1"/>
  <c r="I24" i="1"/>
  <c r="E24" i="1"/>
  <c r="A24" i="1"/>
  <c r="L23" i="1"/>
  <c r="H23" i="1"/>
  <c r="D23" i="1"/>
  <c r="O22" i="1"/>
  <c r="K22" i="1"/>
  <c r="G22" i="1"/>
  <c r="C22" i="1"/>
  <c r="N21" i="1"/>
  <c r="J21" i="1"/>
  <c r="F21" i="1"/>
  <c r="B21" i="1"/>
  <c r="M20" i="1"/>
  <c r="I20" i="1"/>
  <c r="E20" i="1"/>
  <c r="A20" i="1"/>
  <c r="L19" i="1"/>
  <c r="H19" i="1"/>
  <c r="D19" i="1"/>
  <c r="O18" i="1"/>
  <c r="K18" i="1"/>
  <c r="G18" i="1"/>
  <c r="C18" i="1"/>
  <c r="N17" i="1"/>
  <c r="F17" i="1"/>
  <c r="M16" i="1"/>
  <c r="E16" i="1"/>
  <c r="L15" i="1"/>
  <c r="D15" i="1"/>
  <c r="G14" i="1"/>
  <c r="N13" i="1"/>
  <c r="F13" i="1"/>
  <c r="I12" i="1"/>
  <c r="A12" i="1"/>
  <c r="D11" i="1"/>
  <c r="K10" i="1"/>
  <c r="C10" i="1"/>
  <c r="I25" i="1"/>
  <c r="H24" i="1"/>
  <c r="O23" i="1"/>
  <c r="G23" i="1"/>
  <c r="N22" i="1"/>
  <c r="F22" i="1"/>
  <c r="M21" i="1"/>
  <c r="E21" i="1"/>
  <c r="A21" i="1"/>
  <c r="H20" i="1"/>
  <c r="O19" i="1"/>
  <c r="G19" i="1"/>
  <c r="N18" i="1"/>
  <c r="F18" i="1"/>
  <c r="B18" i="1"/>
  <c r="I17" i="1"/>
  <c r="L16" i="1"/>
  <c r="D16" i="1"/>
  <c r="K15" i="1"/>
  <c r="C15" i="1"/>
  <c r="J14" i="1"/>
  <c r="B14" i="1"/>
  <c r="I13" i="1"/>
  <c r="A13" i="1"/>
  <c r="L12" i="1"/>
  <c r="D12" i="1"/>
  <c r="K11" i="1"/>
  <c r="C11" i="1"/>
  <c r="J10" i="1"/>
  <c r="B10" i="1"/>
  <c r="H25" i="1"/>
  <c r="N23" i="1"/>
  <c r="F23" i="1"/>
  <c r="I22" i="1"/>
  <c r="A22" i="1"/>
  <c r="H21" i="1"/>
  <c r="O20" i="1"/>
  <c r="G20" i="1"/>
  <c r="N19" i="1"/>
  <c r="J19" i="1"/>
  <c r="B19" i="1"/>
  <c r="I18" i="1"/>
  <c r="A18" i="1"/>
  <c r="H17" i="1"/>
  <c r="K16" i="1"/>
  <c r="C16" i="1"/>
  <c r="J15" i="1"/>
  <c r="N15" i="1"/>
  <c r="I14" i="1"/>
  <c r="H13" i="1"/>
  <c r="G12" i="1"/>
  <c r="F11" i="1"/>
  <c r="E10" i="1"/>
  <c r="F15" i="1"/>
  <c r="E14" i="1"/>
  <c r="D13" i="1"/>
  <c r="C12" i="1"/>
  <c r="B11" i="1"/>
  <c r="A14" i="1"/>
  <c r="O12" i="1"/>
  <c r="N11" i="1"/>
  <c r="M10" i="1"/>
  <c r="L13" i="1"/>
  <c r="K12" i="1"/>
  <c r="J11" i="1"/>
  <c r="I10" i="1"/>
  <c r="B15" i="1"/>
  <c r="M14" i="1"/>
  <c r="A10" i="1"/>
  <c r="L38" i="5" l="1"/>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D33" i="20"/>
  <c r="AD4" i="20"/>
  <c r="AC41" i="20"/>
  <c r="AE14" i="20"/>
  <c r="AE17" i="20"/>
  <c r="AB2" i="20"/>
  <c r="AC9" i="20"/>
  <c r="AA24" i="20"/>
  <c r="AE28" i="20"/>
  <c r="AB29" i="20"/>
  <c r="AD2" i="20"/>
  <c r="AD15" i="20"/>
  <c r="AE13" i="20"/>
  <c r="AD31" i="20"/>
  <c r="AC18" i="20"/>
  <c r="AD19" i="20"/>
  <c r="AB19" i="20"/>
  <c r="AB25" i="20"/>
  <c r="AB10" i="20"/>
  <c r="AB12" i="20"/>
  <c r="AC13" i="20"/>
  <c r="AE18" i="20"/>
  <c r="AB39" i="20"/>
  <c r="AE3" i="20"/>
  <c r="AA10" i="20"/>
  <c r="AE22" i="20"/>
  <c r="AC37" i="20"/>
  <c r="AE15" i="20"/>
  <c r="AC32" i="20"/>
  <c r="AE38" i="20"/>
  <c r="AA5" i="20"/>
  <c r="AA8" i="20"/>
  <c r="AE37" i="20"/>
  <c r="AD8" i="20"/>
  <c r="AB30" i="20"/>
  <c r="AC8" i="20"/>
  <c r="AD24" i="20"/>
  <c r="AA16" i="20"/>
  <c r="AC23" i="20"/>
  <c r="AC2" i="20"/>
  <c r="AB7" i="20"/>
  <c r="AC28" i="20"/>
  <c r="AB24" i="20"/>
  <c r="AE23" i="20"/>
  <c r="AB20" i="20"/>
  <c r="AB6" i="20"/>
  <c r="AD23" i="20"/>
  <c r="AC15" i="20"/>
  <c r="AB36" i="20"/>
  <c r="AE32" i="20"/>
  <c r="AE39" i="20"/>
  <c r="AB17" i="20"/>
  <c r="AD30" i="20"/>
  <c r="AC22" i="20"/>
  <c r="AB28" i="20"/>
  <c r="AD40" i="20"/>
  <c r="AC12" i="20"/>
  <c r="AA12" i="20"/>
  <c r="AB11" i="20"/>
  <c r="AA28" i="20"/>
  <c r="AC20" i="20"/>
  <c r="AD27" i="20"/>
  <c r="AE4" i="20"/>
  <c r="AC14" i="20"/>
  <c r="AA27" i="20"/>
  <c r="AB37" i="20"/>
  <c r="AD12" i="20"/>
  <c r="AC4" i="20"/>
  <c r="AB22" i="20"/>
  <c r="AA26" i="20"/>
  <c r="AD13" i="20"/>
  <c r="AC35" i="20"/>
  <c r="AD35" i="20"/>
  <c r="AB5" i="20"/>
  <c r="AD18" i="20"/>
  <c r="AB15" i="20"/>
  <c r="AE36" i="20"/>
  <c r="AA2" i="20"/>
  <c r="AE11" i="20"/>
  <c r="AC16" i="20"/>
  <c r="AA32" i="20"/>
  <c r="AA40" i="20"/>
  <c r="AA22" i="20"/>
  <c r="AE26" i="20"/>
  <c r="AA6" i="20"/>
  <c r="AE41" i="20"/>
  <c r="AA15" i="20"/>
  <c r="AB40" i="20"/>
  <c r="AC27" i="20"/>
  <c r="AB18" i="20"/>
  <c r="AB23" i="20"/>
  <c r="AA9" i="20"/>
  <c r="AA39" i="20"/>
  <c r="AC11" i="20"/>
  <c r="AD9" i="20"/>
  <c r="AD6" i="20"/>
  <c r="AA30" i="20"/>
  <c r="AE30" i="20"/>
  <c r="AD5" i="20"/>
  <c r="AA33" i="20"/>
  <c r="AC29" i="20"/>
  <c r="AE10" i="20"/>
  <c r="AE34" i="20"/>
  <c r="AD11" i="20"/>
  <c r="AB3" i="20"/>
  <c r="AB9" i="20"/>
  <c r="AE7" i="20"/>
  <c r="AB8" i="20"/>
  <c r="AA25" i="20"/>
  <c r="AC6" i="20"/>
  <c r="AC30" i="20"/>
  <c r="AD38" i="20"/>
  <c r="AB41" i="20"/>
  <c r="AC17" i="20"/>
  <c r="AE6" i="20"/>
  <c r="AA11" i="20"/>
  <c r="AA36" i="20"/>
  <c r="AB16" i="20"/>
  <c r="AB26" i="20"/>
  <c r="AD7" i="20"/>
  <c r="AA13" i="20"/>
  <c r="AC38" i="20"/>
  <c r="AD26" i="20"/>
  <c r="AE8" i="20"/>
  <c r="AE24" i="20"/>
  <c r="AD34" i="20"/>
  <c r="AE21" i="20"/>
  <c r="AE16" i="20"/>
  <c r="AA19" i="20"/>
  <c r="AC26" i="20"/>
  <c r="AC24" i="20"/>
  <c r="AA18" i="20"/>
  <c r="AC21" i="20"/>
  <c r="AA4" i="20"/>
  <c r="AE5" i="20"/>
  <c r="AB31" i="20"/>
  <c r="AB4" i="20"/>
  <c r="AD17" i="20"/>
  <c r="AC19" i="20"/>
  <c r="AE25" i="20"/>
  <c r="AE12" i="20"/>
  <c r="AE2" i="20"/>
  <c r="AA14" i="20"/>
  <c r="AA31" i="20"/>
  <c r="AC10" i="20"/>
  <c r="AE19" i="20"/>
  <c r="AD28" i="20"/>
  <c r="AA17" i="20"/>
  <c r="AB32" i="20"/>
  <c r="AD32" i="20"/>
  <c r="AA3" i="20"/>
  <c r="AC33" i="20"/>
  <c r="AD21" i="20"/>
  <c r="AE33" i="20"/>
  <c r="AE31" i="20"/>
  <c r="AC36" i="20"/>
  <c r="AE20" i="20"/>
  <c r="AE35" i="20"/>
  <c r="AD41" i="20"/>
  <c r="AB14" i="20"/>
  <c r="AA21" i="20"/>
  <c r="AD20" i="20"/>
  <c r="AD22" i="20"/>
  <c r="AC3" i="20"/>
  <c r="AD14" i="20"/>
  <c r="AC25" i="20"/>
  <c r="AC5" i="20"/>
  <c r="AD39" i="20"/>
  <c r="AE29" i="20"/>
  <c r="AB34" i="20"/>
  <c r="AD16" i="20"/>
  <c r="AE40" i="20"/>
  <c r="AD25" i="20"/>
  <c r="AC34" i="20"/>
  <c r="AB13" i="20"/>
  <c r="AD10" i="20"/>
  <c r="AC31" i="20"/>
  <c r="AC7" i="20"/>
  <c r="AE27" i="20"/>
  <c r="AA41" i="20"/>
  <c r="AD36" i="20"/>
  <c r="AA34" i="20"/>
  <c r="AA23" i="20"/>
  <c r="AD3" i="20"/>
  <c r="AA29" i="20"/>
  <c r="AB33" i="20"/>
  <c r="AE9" i="20"/>
  <c r="AA37" i="20"/>
  <c r="AC39" i="20"/>
  <c r="AA20" i="20"/>
  <c r="AA7" i="20"/>
  <c r="AB27" i="20"/>
  <c r="AB35" i="20"/>
  <c r="AA38" i="20"/>
  <c r="AD37" i="20"/>
  <c r="AC40" i="20"/>
  <c r="AD29" i="20"/>
  <c r="AA35" i="20"/>
  <c r="AB38"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5" i="8"/>
  <c r="P903" i="13" l="1"/>
  <c r="O903" i="13"/>
  <c r="N903" i="13"/>
  <c r="M903" i="13"/>
  <c r="L903" i="13"/>
  <c r="K903" i="13"/>
  <c r="J903" i="13"/>
  <c r="I903" i="13"/>
  <c r="H903" i="13"/>
  <c r="G903" i="13"/>
  <c r="F903" i="13"/>
  <c r="E903" i="13"/>
  <c r="D903" i="13"/>
  <c r="C903" i="13"/>
  <c r="B903" i="13"/>
  <c r="A903" i="13" s="1"/>
  <c r="P902" i="13"/>
  <c r="O902" i="13"/>
  <c r="N902" i="13"/>
  <c r="M902" i="13"/>
  <c r="L902" i="13"/>
  <c r="K902" i="13"/>
  <c r="J902" i="13"/>
  <c r="I902" i="13"/>
  <c r="H902" i="13"/>
  <c r="G902" i="13"/>
  <c r="F902" i="13"/>
  <c r="E902" i="13"/>
  <c r="D902" i="13"/>
  <c r="C902" i="13"/>
  <c r="B902" i="13"/>
  <c r="P901" i="13"/>
  <c r="O901" i="13"/>
  <c r="N901" i="13"/>
  <c r="M901" i="13"/>
  <c r="L901" i="13"/>
  <c r="K901" i="13"/>
  <c r="J901" i="13"/>
  <c r="I901" i="13"/>
  <c r="H901" i="13"/>
  <c r="G901" i="13"/>
  <c r="F901" i="13"/>
  <c r="E901" i="13"/>
  <c r="D901" i="13"/>
  <c r="C901" i="13"/>
  <c r="B901" i="13"/>
  <c r="A901" i="13" s="1"/>
  <c r="P900" i="13"/>
  <c r="O900" i="13"/>
  <c r="N900" i="13"/>
  <c r="M900" i="13"/>
  <c r="L900" i="13"/>
  <c r="K900" i="13"/>
  <c r="J900" i="13"/>
  <c r="I900" i="13"/>
  <c r="H900" i="13"/>
  <c r="G900" i="13"/>
  <c r="F900" i="13"/>
  <c r="E900" i="13"/>
  <c r="D900" i="13"/>
  <c r="C900" i="13"/>
  <c r="B900" i="13"/>
  <c r="A900" i="13" s="1"/>
  <c r="P899" i="13"/>
  <c r="O899" i="13"/>
  <c r="N899" i="13"/>
  <c r="M899" i="13"/>
  <c r="L899" i="13"/>
  <c r="K899" i="13"/>
  <c r="J899" i="13"/>
  <c r="I899" i="13"/>
  <c r="H899" i="13"/>
  <c r="G899" i="13"/>
  <c r="F899" i="13"/>
  <c r="E899" i="13"/>
  <c r="D899" i="13"/>
  <c r="C899" i="13"/>
  <c r="B899" i="13"/>
  <c r="A899" i="13" s="1"/>
  <c r="P898" i="13"/>
  <c r="O898" i="13"/>
  <c r="N898" i="13"/>
  <c r="M898" i="13"/>
  <c r="L898" i="13"/>
  <c r="K898" i="13"/>
  <c r="J898" i="13"/>
  <c r="I898" i="13"/>
  <c r="H898" i="13"/>
  <c r="G898" i="13"/>
  <c r="F898" i="13"/>
  <c r="E898" i="13"/>
  <c r="D898" i="13"/>
  <c r="C898" i="13"/>
  <c r="B898" i="13"/>
  <c r="P897" i="13"/>
  <c r="O897" i="13"/>
  <c r="N897" i="13"/>
  <c r="M897" i="13"/>
  <c r="L897" i="13"/>
  <c r="K897" i="13"/>
  <c r="J897" i="13"/>
  <c r="I897" i="13"/>
  <c r="H897" i="13"/>
  <c r="G897" i="13"/>
  <c r="F897" i="13"/>
  <c r="E897" i="13"/>
  <c r="D897" i="13"/>
  <c r="C897" i="13"/>
  <c r="B897" i="13"/>
  <c r="P896" i="13"/>
  <c r="O896" i="13"/>
  <c r="N896" i="13"/>
  <c r="M896" i="13"/>
  <c r="L896" i="13"/>
  <c r="K896" i="13"/>
  <c r="J896" i="13"/>
  <c r="I896" i="13"/>
  <c r="H896" i="13"/>
  <c r="G896" i="13"/>
  <c r="F896" i="13"/>
  <c r="E896" i="13"/>
  <c r="D896" i="13"/>
  <c r="C896" i="13"/>
  <c r="B896" i="13"/>
  <c r="A896" i="13" s="1"/>
  <c r="P895" i="13"/>
  <c r="O895" i="13"/>
  <c r="N895" i="13"/>
  <c r="M895" i="13"/>
  <c r="L895" i="13"/>
  <c r="K895" i="13"/>
  <c r="J895" i="13"/>
  <c r="I895" i="13"/>
  <c r="H895" i="13"/>
  <c r="G895" i="13"/>
  <c r="F895" i="13"/>
  <c r="E895" i="13"/>
  <c r="D895" i="13"/>
  <c r="C895" i="13"/>
  <c r="B895" i="13"/>
  <c r="A895" i="13" s="1"/>
  <c r="P894" i="13"/>
  <c r="O894" i="13"/>
  <c r="N894" i="13"/>
  <c r="M894" i="13"/>
  <c r="L894" i="13"/>
  <c r="K894" i="13"/>
  <c r="J894" i="13"/>
  <c r="I894" i="13"/>
  <c r="H894" i="13"/>
  <c r="G894" i="13"/>
  <c r="F894" i="13"/>
  <c r="E894" i="13"/>
  <c r="D894" i="13"/>
  <c r="C894" i="13"/>
  <c r="B894" i="13"/>
  <c r="A894" i="13" s="1"/>
  <c r="P893" i="13"/>
  <c r="O893" i="13"/>
  <c r="N893" i="13"/>
  <c r="M893" i="13"/>
  <c r="L893" i="13"/>
  <c r="K893" i="13"/>
  <c r="J893" i="13"/>
  <c r="I893" i="13"/>
  <c r="H893" i="13"/>
  <c r="G893" i="13"/>
  <c r="F893" i="13"/>
  <c r="E893" i="13"/>
  <c r="D893" i="13"/>
  <c r="C893" i="13"/>
  <c r="B893" i="13"/>
  <c r="P892" i="13"/>
  <c r="O892" i="13"/>
  <c r="N892" i="13"/>
  <c r="M892" i="13"/>
  <c r="L892" i="13"/>
  <c r="K892" i="13"/>
  <c r="J892" i="13"/>
  <c r="I892" i="13"/>
  <c r="H892" i="13"/>
  <c r="G892" i="13"/>
  <c r="F892" i="13"/>
  <c r="E892" i="13"/>
  <c r="D892" i="13"/>
  <c r="C892" i="13"/>
  <c r="B892" i="13"/>
  <c r="A892" i="13" s="1"/>
  <c r="P891" i="13"/>
  <c r="O891" i="13"/>
  <c r="N891" i="13"/>
  <c r="M891" i="13"/>
  <c r="L891" i="13"/>
  <c r="K891" i="13"/>
  <c r="J891" i="13"/>
  <c r="I891" i="13"/>
  <c r="H891" i="13"/>
  <c r="G891" i="13"/>
  <c r="F891" i="13"/>
  <c r="E891" i="13"/>
  <c r="D891" i="13"/>
  <c r="C891" i="13"/>
  <c r="B891" i="13"/>
  <c r="A891" i="13" s="1"/>
  <c r="P890" i="13"/>
  <c r="O890" i="13"/>
  <c r="N890" i="13"/>
  <c r="M890" i="13"/>
  <c r="L890" i="13"/>
  <c r="K890" i="13"/>
  <c r="J890" i="13"/>
  <c r="I890" i="13"/>
  <c r="H890" i="13"/>
  <c r="G890" i="13"/>
  <c r="F890" i="13"/>
  <c r="E890" i="13"/>
  <c r="D890" i="13"/>
  <c r="C890" i="13"/>
  <c r="B890" i="13"/>
  <c r="P889" i="13"/>
  <c r="O889" i="13"/>
  <c r="N889" i="13"/>
  <c r="M889" i="13"/>
  <c r="L889" i="13"/>
  <c r="K889" i="13"/>
  <c r="J889" i="13"/>
  <c r="I889" i="13"/>
  <c r="H889" i="13"/>
  <c r="G889" i="13"/>
  <c r="F889" i="13"/>
  <c r="E889" i="13"/>
  <c r="D889" i="13"/>
  <c r="C889" i="13"/>
  <c r="B889" i="13"/>
  <c r="P888" i="13"/>
  <c r="O888" i="13"/>
  <c r="N888" i="13"/>
  <c r="M888" i="13"/>
  <c r="L888" i="13"/>
  <c r="K888" i="13"/>
  <c r="J888" i="13"/>
  <c r="I888" i="13"/>
  <c r="H888" i="13"/>
  <c r="G888" i="13"/>
  <c r="F888" i="13"/>
  <c r="E888" i="13"/>
  <c r="D888" i="13"/>
  <c r="C888" i="13"/>
  <c r="B888" i="13"/>
  <c r="A888" i="13" s="1"/>
  <c r="P887" i="13"/>
  <c r="O887" i="13"/>
  <c r="N887" i="13"/>
  <c r="M887" i="13"/>
  <c r="L887" i="13"/>
  <c r="K887" i="13"/>
  <c r="J887" i="13"/>
  <c r="I887" i="13"/>
  <c r="H887" i="13"/>
  <c r="G887" i="13"/>
  <c r="F887" i="13"/>
  <c r="E887" i="13"/>
  <c r="D887" i="13"/>
  <c r="C887" i="13"/>
  <c r="B887" i="13"/>
  <c r="A887" i="13" s="1"/>
  <c r="P886" i="13"/>
  <c r="O886" i="13"/>
  <c r="N886" i="13"/>
  <c r="M886" i="13"/>
  <c r="L886" i="13"/>
  <c r="K886" i="13"/>
  <c r="J886" i="13"/>
  <c r="I886" i="13"/>
  <c r="H886" i="13"/>
  <c r="G886" i="13"/>
  <c r="F886" i="13"/>
  <c r="E886" i="13"/>
  <c r="D886" i="13"/>
  <c r="C886" i="13"/>
  <c r="B886" i="13"/>
  <c r="A886" i="13" s="1"/>
  <c r="P885" i="13"/>
  <c r="O885" i="13"/>
  <c r="N885" i="13"/>
  <c r="M885" i="13"/>
  <c r="L885" i="13"/>
  <c r="K885" i="13"/>
  <c r="J885" i="13"/>
  <c r="I885" i="13"/>
  <c r="H885" i="13"/>
  <c r="G885" i="13"/>
  <c r="F885" i="13"/>
  <c r="E885" i="13"/>
  <c r="D885" i="13"/>
  <c r="C885" i="13"/>
  <c r="B885" i="13"/>
  <c r="A885" i="13" s="1"/>
  <c r="P884" i="13"/>
  <c r="O884" i="13"/>
  <c r="N884" i="13"/>
  <c r="M884" i="13"/>
  <c r="L884" i="13"/>
  <c r="K884" i="13"/>
  <c r="J884" i="13"/>
  <c r="I884" i="13"/>
  <c r="H884" i="13"/>
  <c r="G884" i="13"/>
  <c r="F884" i="13"/>
  <c r="E884" i="13"/>
  <c r="D884" i="13"/>
  <c r="C884" i="13"/>
  <c r="B884" i="13"/>
  <c r="P883" i="13"/>
  <c r="O883" i="13"/>
  <c r="N883" i="13"/>
  <c r="M883" i="13"/>
  <c r="L883" i="13"/>
  <c r="K883" i="13"/>
  <c r="J883" i="13"/>
  <c r="I883" i="13"/>
  <c r="H883" i="13"/>
  <c r="G883" i="13"/>
  <c r="F883" i="13"/>
  <c r="E883" i="13"/>
  <c r="D883" i="13"/>
  <c r="C883" i="13"/>
  <c r="B883" i="13"/>
  <c r="A883" i="13" s="1"/>
  <c r="P882" i="13"/>
  <c r="O882" i="13"/>
  <c r="N882" i="13"/>
  <c r="M882" i="13"/>
  <c r="L882" i="13"/>
  <c r="K882" i="13"/>
  <c r="J882" i="13"/>
  <c r="I882" i="13"/>
  <c r="H882" i="13"/>
  <c r="G882" i="13"/>
  <c r="F882" i="13"/>
  <c r="E882" i="13"/>
  <c r="D882" i="13"/>
  <c r="C882" i="13"/>
  <c r="B882" i="13"/>
  <c r="A882" i="13" s="1"/>
  <c r="P881" i="13"/>
  <c r="O881" i="13"/>
  <c r="N881" i="13"/>
  <c r="M881" i="13"/>
  <c r="L881" i="13"/>
  <c r="K881" i="13"/>
  <c r="J881" i="13"/>
  <c r="I881" i="13"/>
  <c r="H881" i="13"/>
  <c r="G881" i="13"/>
  <c r="F881" i="13"/>
  <c r="E881" i="13"/>
  <c r="D881" i="13"/>
  <c r="C881" i="13"/>
  <c r="B881" i="13"/>
  <c r="P880" i="13"/>
  <c r="O880" i="13"/>
  <c r="N880" i="13"/>
  <c r="M880" i="13"/>
  <c r="L880" i="13"/>
  <c r="K880" i="13"/>
  <c r="J880" i="13"/>
  <c r="I880" i="13"/>
  <c r="H880" i="13"/>
  <c r="G880" i="13"/>
  <c r="F880" i="13"/>
  <c r="E880" i="13"/>
  <c r="D880" i="13"/>
  <c r="C880" i="13"/>
  <c r="B880" i="13"/>
  <c r="A880" i="13" s="1"/>
  <c r="P879" i="13"/>
  <c r="O879" i="13"/>
  <c r="N879" i="13"/>
  <c r="M879" i="13"/>
  <c r="L879" i="13"/>
  <c r="K879" i="13"/>
  <c r="J879" i="13"/>
  <c r="I879" i="13"/>
  <c r="H879" i="13"/>
  <c r="G879" i="13"/>
  <c r="F879" i="13"/>
  <c r="E879" i="13"/>
  <c r="D879" i="13"/>
  <c r="C879" i="13"/>
  <c r="B879" i="13"/>
  <c r="A879" i="13" s="1"/>
  <c r="P878" i="13"/>
  <c r="O878" i="13"/>
  <c r="N878" i="13"/>
  <c r="M878" i="13"/>
  <c r="L878" i="13"/>
  <c r="K878" i="13"/>
  <c r="J878" i="13"/>
  <c r="I878" i="13"/>
  <c r="H878" i="13"/>
  <c r="G878" i="13"/>
  <c r="F878" i="13"/>
  <c r="E878" i="13"/>
  <c r="D878" i="13"/>
  <c r="C878" i="13"/>
  <c r="B878" i="13"/>
  <c r="A878" i="13" s="1"/>
  <c r="P877" i="13"/>
  <c r="O877" i="13"/>
  <c r="N877" i="13"/>
  <c r="M877" i="13"/>
  <c r="L877" i="13"/>
  <c r="K877" i="13"/>
  <c r="J877" i="13"/>
  <c r="I877" i="13"/>
  <c r="H877" i="13"/>
  <c r="G877" i="13"/>
  <c r="F877" i="13"/>
  <c r="E877" i="13"/>
  <c r="D877" i="13"/>
  <c r="C877" i="13"/>
  <c r="B877" i="13"/>
  <c r="A877" i="13" s="1"/>
  <c r="P876" i="13"/>
  <c r="O876" i="13"/>
  <c r="N876" i="13"/>
  <c r="M876" i="13"/>
  <c r="L876" i="13"/>
  <c r="K876" i="13"/>
  <c r="J876" i="13"/>
  <c r="I876" i="13"/>
  <c r="H876" i="13"/>
  <c r="G876" i="13"/>
  <c r="F876" i="13"/>
  <c r="E876" i="13"/>
  <c r="D876" i="13"/>
  <c r="C876" i="13"/>
  <c r="B876" i="13"/>
  <c r="A876" i="13" s="1"/>
  <c r="P875" i="13"/>
  <c r="O875" i="13"/>
  <c r="N875" i="13"/>
  <c r="M875" i="13"/>
  <c r="L875" i="13"/>
  <c r="K875" i="13"/>
  <c r="J875" i="13"/>
  <c r="I875" i="13"/>
  <c r="H875" i="13"/>
  <c r="G875" i="13"/>
  <c r="F875" i="13"/>
  <c r="E875" i="13"/>
  <c r="D875" i="13"/>
  <c r="C875" i="13"/>
  <c r="B875" i="13"/>
  <c r="A875" i="13" s="1"/>
  <c r="P874" i="13"/>
  <c r="O874" i="13"/>
  <c r="N874" i="13"/>
  <c r="M874" i="13"/>
  <c r="L874" i="13"/>
  <c r="K874" i="13"/>
  <c r="J874" i="13"/>
  <c r="I874" i="13"/>
  <c r="H874" i="13"/>
  <c r="G874" i="13"/>
  <c r="F874" i="13"/>
  <c r="E874" i="13"/>
  <c r="D874" i="13"/>
  <c r="C874" i="13"/>
  <c r="B874" i="13"/>
  <c r="P873" i="13"/>
  <c r="O873" i="13"/>
  <c r="N873" i="13"/>
  <c r="M873" i="13"/>
  <c r="L873" i="13"/>
  <c r="K873" i="13"/>
  <c r="J873" i="13"/>
  <c r="I873" i="13"/>
  <c r="H873" i="13"/>
  <c r="G873" i="13"/>
  <c r="F873" i="13"/>
  <c r="E873" i="13"/>
  <c r="D873" i="13"/>
  <c r="C873" i="13"/>
  <c r="B873" i="13"/>
  <c r="P872" i="13"/>
  <c r="O872" i="13"/>
  <c r="N872" i="13"/>
  <c r="M872" i="13"/>
  <c r="L872" i="13"/>
  <c r="K872" i="13"/>
  <c r="J872" i="13"/>
  <c r="I872" i="13"/>
  <c r="H872" i="13"/>
  <c r="G872" i="13"/>
  <c r="F872" i="13"/>
  <c r="E872" i="13"/>
  <c r="D872" i="13"/>
  <c r="C872" i="13"/>
  <c r="B872" i="13"/>
  <c r="A872" i="13" s="1"/>
  <c r="P871" i="13"/>
  <c r="O871" i="13"/>
  <c r="N871" i="13"/>
  <c r="M871" i="13"/>
  <c r="L871" i="13"/>
  <c r="K871" i="13"/>
  <c r="J871" i="13"/>
  <c r="I871" i="13"/>
  <c r="H871" i="13"/>
  <c r="G871" i="13"/>
  <c r="F871" i="13"/>
  <c r="E871" i="13"/>
  <c r="D871" i="13"/>
  <c r="C871" i="13"/>
  <c r="B871" i="13"/>
  <c r="A871" i="13" s="1"/>
  <c r="P870" i="13"/>
  <c r="O870" i="13"/>
  <c r="N870" i="13"/>
  <c r="M870" i="13"/>
  <c r="L870" i="13"/>
  <c r="K870" i="13"/>
  <c r="J870" i="13"/>
  <c r="I870" i="13"/>
  <c r="H870" i="13"/>
  <c r="G870" i="13"/>
  <c r="F870" i="13"/>
  <c r="E870" i="13"/>
  <c r="D870" i="13"/>
  <c r="C870" i="13"/>
  <c r="B870" i="13"/>
  <c r="A870" i="13" s="1"/>
  <c r="P869" i="13"/>
  <c r="O869" i="13"/>
  <c r="N869" i="13"/>
  <c r="M869" i="13"/>
  <c r="L869" i="13"/>
  <c r="K869" i="13"/>
  <c r="J869" i="13"/>
  <c r="I869" i="13"/>
  <c r="H869" i="13"/>
  <c r="G869" i="13"/>
  <c r="F869" i="13"/>
  <c r="E869" i="13"/>
  <c r="D869" i="13"/>
  <c r="C869" i="13"/>
  <c r="B869" i="13"/>
  <c r="A869" i="13" s="1"/>
  <c r="P868" i="13"/>
  <c r="O868" i="13"/>
  <c r="N868" i="13"/>
  <c r="M868" i="13"/>
  <c r="L868" i="13"/>
  <c r="K868" i="13"/>
  <c r="J868" i="13"/>
  <c r="I868" i="13"/>
  <c r="H868" i="13"/>
  <c r="G868" i="13"/>
  <c r="F868" i="13"/>
  <c r="E868" i="13"/>
  <c r="D868" i="13"/>
  <c r="C868" i="13"/>
  <c r="B868" i="13"/>
  <c r="A868" i="13" s="1"/>
  <c r="P867" i="13"/>
  <c r="O867" i="13"/>
  <c r="N867" i="13"/>
  <c r="M867" i="13"/>
  <c r="L867" i="13"/>
  <c r="K867" i="13"/>
  <c r="J867" i="13"/>
  <c r="I867" i="13"/>
  <c r="H867" i="13"/>
  <c r="G867" i="13"/>
  <c r="F867" i="13"/>
  <c r="E867" i="13"/>
  <c r="D867" i="13"/>
  <c r="C867" i="13"/>
  <c r="B867" i="13"/>
  <c r="A867" i="13" s="1"/>
  <c r="P866" i="13"/>
  <c r="O866" i="13"/>
  <c r="N866" i="13"/>
  <c r="M866" i="13"/>
  <c r="L866" i="13"/>
  <c r="K866" i="13"/>
  <c r="J866" i="13"/>
  <c r="I866" i="13"/>
  <c r="H866" i="13"/>
  <c r="G866" i="13"/>
  <c r="F866" i="13"/>
  <c r="E866" i="13"/>
  <c r="D866" i="13"/>
  <c r="C866" i="13"/>
  <c r="B866" i="13"/>
  <c r="A866" i="13" s="1"/>
  <c r="P865" i="13"/>
  <c r="O865" i="13"/>
  <c r="N865" i="13"/>
  <c r="M865" i="13"/>
  <c r="L865" i="13"/>
  <c r="K865" i="13"/>
  <c r="J865" i="13"/>
  <c r="I865" i="13"/>
  <c r="H865" i="13"/>
  <c r="G865" i="13"/>
  <c r="F865" i="13"/>
  <c r="E865" i="13"/>
  <c r="D865" i="13"/>
  <c r="C865" i="13"/>
  <c r="B865" i="13"/>
  <c r="P864" i="13"/>
  <c r="O864" i="13"/>
  <c r="N864" i="13"/>
  <c r="M864" i="13"/>
  <c r="L864" i="13"/>
  <c r="K864" i="13"/>
  <c r="J864" i="13"/>
  <c r="I864" i="13"/>
  <c r="H864" i="13"/>
  <c r="G864" i="13"/>
  <c r="F864" i="13"/>
  <c r="E864" i="13"/>
  <c r="D864" i="13"/>
  <c r="C864" i="13"/>
  <c r="B864" i="13"/>
  <c r="A864" i="13" s="1"/>
  <c r="P863" i="13"/>
  <c r="O863" i="13"/>
  <c r="N863" i="13"/>
  <c r="M863" i="13"/>
  <c r="L863" i="13"/>
  <c r="K863" i="13"/>
  <c r="J863" i="13"/>
  <c r="I863" i="13"/>
  <c r="H863" i="13"/>
  <c r="G863" i="13"/>
  <c r="F863" i="13"/>
  <c r="E863" i="13"/>
  <c r="D863" i="13"/>
  <c r="C863" i="13"/>
  <c r="B863" i="13"/>
  <c r="A863" i="13" s="1"/>
  <c r="P862" i="13"/>
  <c r="O862" i="13"/>
  <c r="N862" i="13"/>
  <c r="M862" i="13"/>
  <c r="L862" i="13"/>
  <c r="K862" i="13"/>
  <c r="J862" i="13"/>
  <c r="I862" i="13"/>
  <c r="H862" i="13"/>
  <c r="G862" i="13"/>
  <c r="F862" i="13"/>
  <c r="E862" i="13"/>
  <c r="D862" i="13"/>
  <c r="C862" i="13"/>
  <c r="B862" i="13"/>
  <c r="A862" i="13" s="1"/>
  <c r="P861" i="13"/>
  <c r="O861" i="13"/>
  <c r="N861" i="13"/>
  <c r="M861" i="13"/>
  <c r="L861" i="13"/>
  <c r="K861" i="13"/>
  <c r="J861" i="13"/>
  <c r="I861" i="13"/>
  <c r="H861" i="13"/>
  <c r="G861" i="13"/>
  <c r="F861" i="13"/>
  <c r="E861" i="13"/>
  <c r="D861" i="13"/>
  <c r="C861" i="13"/>
  <c r="B861" i="13"/>
  <c r="P860" i="13"/>
  <c r="O860" i="13"/>
  <c r="N860" i="13"/>
  <c r="M860" i="13"/>
  <c r="L860" i="13"/>
  <c r="K860" i="13"/>
  <c r="J860" i="13"/>
  <c r="I860" i="13"/>
  <c r="H860" i="13"/>
  <c r="G860" i="13"/>
  <c r="F860" i="13"/>
  <c r="E860" i="13"/>
  <c r="D860" i="13"/>
  <c r="C860" i="13"/>
  <c r="B860" i="13"/>
  <c r="A860" i="13" s="1"/>
  <c r="P859" i="13"/>
  <c r="O859" i="13"/>
  <c r="N859" i="13"/>
  <c r="M859" i="13"/>
  <c r="L859" i="13"/>
  <c r="K859" i="13"/>
  <c r="J859" i="13"/>
  <c r="I859" i="13"/>
  <c r="H859" i="13"/>
  <c r="G859" i="13"/>
  <c r="F859" i="13"/>
  <c r="E859" i="13"/>
  <c r="D859" i="13"/>
  <c r="C859" i="13"/>
  <c r="B859" i="13"/>
  <c r="A859" i="13" s="1"/>
  <c r="P858" i="13"/>
  <c r="O858" i="13"/>
  <c r="N858" i="13"/>
  <c r="M858" i="13"/>
  <c r="L858" i="13"/>
  <c r="K858" i="13"/>
  <c r="J858" i="13"/>
  <c r="I858" i="13"/>
  <c r="H858" i="13"/>
  <c r="G858" i="13"/>
  <c r="F858" i="13"/>
  <c r="E858" i="13"/>
  <c r="D858" i="13"/>
  <c r="C858" i="13"/>
  <c r="B858" i="13"/>
  <c r="A858" i="13" s="1"/>
  <c r="P857" i="13"/>
  <c r="O857" i="13"/>
  <c r="N857" i="13"/>
  <c r="M857" i="13"/>
  <c r="L857" i="13"/>
  <c r="K857" i="13"/>
  <c r="J857" i="13"/>
  <c r="I857" i="13"/>
  <c r="H857" i="13"/>
  <c r="G857" i="13"/>
  <c r="F857" i="13"/>
  <c r="E857" i="13"/>
  <c r="D857" i="13"/>
  <c r="C857" i="13"/>
  <c r="B857" i="13"/>
  <c r="P856" i="13"/>
  <c r="O856" i="13"/>
  <c r="N856" i="13"/>
  <c r="M856" i="13"/>
  <c r="L856" i="13"/>
  <c r="K856" i="13"/>
  <c r="J856" i="13"/>
  <c r="I856" i="13"/>
  <c r="H856" i="13"/>
  <c r="G856" i="13"/>
  <c r="F856" i="13"/>
  <c r="E856" i="13"/>
  <c r="D856" i="13"/>
  <c r="C856" i="13"/>
  <c r="B856" i="13"/>
  <c r="A856" i="13" s="1"/>
  <c r="P855" i="13"/>
  <c r="O855" i="13"/>
  <c r="N855" i="13"/>
  <c r="M855" i="13"/>
  <c r="L855" i="13"/>
  <c r="K855" i="13"/>
  <c r="J855" i="13"/>
  <c r="I855" i="13"/>
  <c r="H855" i="13"/>
  <c r="G855" i="13"/>
  <c r="F855" i="13"/>
  <c r="E855" i="13"/>
  <c r="D855" i="13"/>
  <c r="C855" i="13"/>
  <c r="B855" i="13"/>
  <c r="A855" i="13" s="1"/>
  <c r="P854" i="13"/>
  <c r="O854" i="13"/>
  <c r="N854" i="13"/>
  <c r="M854" i="13"/>
  <c r="L854" i="13"/>
  <c r="K854" i="13"/>
  <c r="J854" i="13"/>
  <c r="I854" i="13"/>
  <c r="H854" i="13"/>
  <c r="G854" i="13"/>
  <c r="F854" i="13"/>
  <c r="E854" i="13"/>
  <c r="D854" i="13"/>
  <c r="C854" i="13"/>
  <c r="B854" i="13"/>
  <c r="A854" i="13" s="1"/>
  <c r="P853" i="13"/>
  <c r="O853" i="13"/>
  <c r="N853" i="13"/>
  <c r="M853" i="13"/>
  <c r="L853" i="13"/>
  <c r="K853" i="13"/>
  <c r="J853" i="13"/>
  <c r="I853" i="13"/>
  <c r="H853" i="13"/>
  <c r="G853" i="13"/>
  <c r="F853" i="13"/>
  <c r="E853" i="13"/>
  <c r="D853" i="13"/>
  <c r="C853" i="13"/>
  <c r="B853" i="13"/>
  <c r="P852" i="13"/>
  <c r="O852" i="13"/>
  <c r="N852" i="13"/>
  <c r="M852" i="13"/>
  <c r="L852" i="13"/>
  <c r="K852" i="13"/>
  <c r="J852" i="13"/>
  <c r="I852" i="13"/>
  <c r="H852" i="13"/>
  <c r="G852" i="13"/>
  <c r="F852" i="13"/>
  <c r="E852" i="13"/>
  <c r="D852" i="13"/>
  <c r="C852" i="13"/>
  <c r="B852" i="13"/>
  <c r="A852" i="13" s="1"/>
  <c r="P851" i="13"/>
  <c r="O851" i="13"/>
  <c r="N851" i="13"/>
  <c r="M851" i="13"/>
  <c r="L851" i="13"/>
  <c r="K851" i="13"/>
  <c r="J851" i="13"/>
  <c r="I851" i="13"/>
  <c r="H851" i="13"/>
  <c r="G851" i="13"/>
  <c r="F851" i="13"/>
  <c r="E851" i="13"/>
  <c r="D851" i="13"/>
  <c r="C851" i="13"/>
  <c r="B851" i="13"/>
  <c r="A851" i="13" s="1"/>
  <c r="P850" i="13"/>
  <c r="O850" i="13"/>
  <c r="N850" i="13"/>
  <c r="M850" i="13"/>
  <c r="L850" i="13"/>
  <c r="K850" i="13"/>
  <c r="J850" i="13"/>
  <c r="I850" i="13"/>
  <c r="H850" i="13"/>
  <c r="G850" i="13"/>
  <c r="F850" i="13"/>
  <c r="E850" i="13"/>
  <c r="D850" i="13"/>
  <c r="C850" i="13"/>
  <c r="B850" i="13"/>
  <c r="A850" i="13" s="1"/>
  <c r="P849" i="13"/>
  <c r="O849" i="13"/>
  <c r="N849" i="13"/>
  <c r="M849" i="13"/>
  <c r="L849" i="13"/>
  <c r="K849" i="13"/>
  <c r="J849" i="13"/>
  <c r="I849" i="13"/>
  <c r="H849" i="13"/>
  <c r="G849" i="13"/>
  <c r="F849" i="13"/>
  <c r="E849" i="13"/>
  <c r="D849" i="13"/>
  <c r="C849" i="13"/>
  <c r="B849" i="13"/>
  <c r="P848" i="13"/>
  <c r="O848" i="13"/>
  <c r="N848" i="13"/>
  <c r="M848" i="13"/>
  <c r="L848" i="13"/>
  <c r="K848" i="13"/>
  <c r="J848" i="13"/>
  <c r="I848" i="13"/>
  <c r="H848" i="13"/>
  <c r="G848" i="13"/>
  <c r="F848" i="13"/>
  <c r="E848" i="13"/>
  <c r="D848" i="13"/>
  <c r="C848" i="13"/>
  <c r="B848" i="13"/>
  <c r="A848" i="13" s="1"/>
  <c r="P847" i="13"/>
  <c r="O847" i="13"/>
  <c r="N847" i="13"/>
  <c r="M847" i="13"/>
  <c r="L847" i="13"/>
  <c r="K847" i="13"/>
  <c r="J847" i="13"/>
  <c r="I847" i="13"/>
  <c r="H847" i="13"/>
  <c r="G847" i="13"/>
  <c r="F847" i="13"/>
  <c r="E847" i="13"/>
  <c r="D847" i="13"/>
  <c r="C847" i="13"/>
  <c r="B847" i="13"/>
  <c r="A847" i="13" s="1"/>
  <c r="P846" i="13"/>
  <c r="O846" i="13"/>
  <c r="N846" i="13"/>
  <c r="M846" i="13"/>
  <c r="L846" i="13"/>
  <c r="K846" i="13"/>
  <c r="J846" i="13"/>
  <c r="I846" i="13"/>
  <c r="H846" i="13"/>
  <c r="G846" i="13"/>
  <c r="F846" i="13"/>
  <c r="E846" i="13"/>
  <c r="D846" i="13"/>
  <c r="C846" i="13"/>
  <c r="B846" i="13"/>
  <c r="A846" i="13" s="1"/>
  <c r="P845" i="13"/>
  <c r="O845" i="13"/>
  <c r="N845" i="13"/>
  <c r="M845" i="13"/>
  <c r="L845" i="13"/>
  <c r="K845" i="13"/>
  <c r="J845" i="13"/>
  <c r="I845" i="13"/>
  <c r="H845" i="13"/>
  <c r="G845" i="13"/>
  <c r="F845" i="13"/>
  <c r="E845" i="13"/>
  <c r="D845" i="13"/>
  <c r="C845" i="13"/>
  <c r="B845" i="13"/>
  <c r="P844" i="13"/>
  <c r="O844" i="13"/>
  <c r="N844" i="13"/>
  <c r="M844" i="13"/>
  <c r="L844" i="13"/>
  <c r="K844" i="13"/>
  <c r="J844" i="13"/>
  <c r="I844" i="13"/>
  <c r="H844" i="13"/>
  <c r="G844" i="13"/>
  <c r="F844" i="13"/>
  <c r="E844" i="13"/>
  <c r="D844" i="13"/>
  <c r="C844" i="13"/>
  <c r="B844" i="13"/>
  <c r="A844" i="13" s="1"/>
  <c r="P843" i="13"/>
  <c r="O843" i="13"/>
  <c r="N843" i="13"/>
  <c r="M843" i="13"/>
  <c r="L843" i="13"/>
  <c r="K843" i="13"/>
  <c r="J843" i="13"/>
  <c r="I843" i="13"/>
  <c r="H843" i="13"/>
  <c r="G843" i="13"/>
  <c r="F843" i="13"/>
  <c r="E843" i="13"/>
  <c r="D843" i="13"/>
  <c r="C843" i="13"/>
  <c r="B843" i="13"/>
  <c r="A843" i="13" s="1"/>
  <c r="P842" i="13"/>
  <c r="O842" i="13"/>
  <c r="N842" i="13"/>
  <c r="M842" i="13"/>
  <c r="L842" i="13"/>
  <c r="K842" i="13"/>
  <c r="J842" i="13"/>
  <c r="I842" i="13"/>
  <c r="H842" i="13"/>
  <c r="G842" i="13"/>
  <c r="F842" i="13"/>
  <c r="E842" i="13"/>
  <c r="D842" i="13"/>
  <c r="C842" i="13"/>
  <c r="B842" i="13"/>
  <c r="A842" i="13" s="1"/>
  <c r="P841" i="13"/>
  <c r="O841" i="13"/>
  <c r="N841" i="13"/>
  <c r="M841" i="13"/>
  <c r="L841" i="13"/>
  <c r="K841" i="13"/>
  <c r="J841" i="13"/>
  <c r="I841" i="13"/>
  <c r="H841" i="13"/>
  <c r="G841" i="13"/>
  <c r="F841" i="13"/>
  <c r="E841" i="13"/>
  <c r="D841" i="13"/>
  <c r="C841" i="13"/>
  <c r="B841" i="13"/>
  <c r="P840" i="13"/>
  <c r="O840" i="13"/>
  <c r="N840" i="13"/>
  <c r="M840" i="13"/>
  <c r="L840" i="13"/>
  <c r="K840" i="13"/>
  <c r="J840" i="13"/>
  <c r="I840" i="13"/>
  <c r="H840" i="13"/>
  <c r="G840" i="13"/>
  <c r="F840" i="13"/>
  <c r="E840" i="13"/>
  <c r="D840" i="13"/>
  <c r="C840" i="13"/>
  <c r="B840" i="13"/>
  <c r="A840" i="13" s="1"/>
  <c r="P839" i="13"/>
  <c r="O839" i="13"/>
  <c r="N839" i="13"/>
  <c r="M839" i="13"/>
  <c r="L839" i="13"/>
  <c r="K839" i="13"/>
  <c r="J839" i="13"/>
  <c r="I839" i="13"/>
  <c r="H839" i="13"/>
  <c r="G839" i="13"/>
  <c r="F839" i="13"/>
  <c r="E839" i="13"/>
  <c r="D839" i="13"/>
  <c r="C839" i="13"/>
  <c r="B839" i="13"/>
  <c r="A839" i="13" s="1"/>
  <c r="P838" i="13"/>
  <c r="O838" i="13"/>
  <c r="N838" i="13"/>
  <c r="M838" i="13"/>
  <c r="L838" i="13"/>
  <c r="K838" i="13"/>
  <c r="J838" i="13"/>
  <c r="I838" i="13"/>
  <c r="H838" i="13"/>
  <c r="G838" i="13"/>
  <c r="F838" i="13"/>
  <c r="E838" i="13"/>
  <c r="D838" i="13"/>
  <c r="C838" i="13"/>
  <c r="B838" i="13"/>
  <c r="A838" i="13" s="1"/>
  <c r="P837" i="13"/>
  <c r="O837" i="13"/>
  <c r="N837" i="13"/>
  <c r="M837" i="13"/>
  <c r="L837" i="13"/>
  <c r="K837" i="13"/>
  <c r="J837" i="13"/>
  <c r="I837" i="13"/>
  <c r="H837" i="13"/>
  <c r="G837" i="13"/>
  <c r="F837" i="13"/>
  <c r="E837" i="13"/>
  <c r="D837" i="13"/>
  <c r="C837" i="13"/>
  <c r="B837" i="13"/>
  <c r="A837" i="13" s="1"/>
  <c r="P836" i="13"/>
  <c r="O836" i="13"/>
  <c r="N836" i="13"/>
  <c r="M836" i="13"/>
  <c r="L836" i="13"/>
  <c r="K836" i="13"/>
  <c r="J836" i="13"/>
  <c r="I836" i="13"/>
  <c r="H836" i="13"/>
  <c r="G836" i="13"/>
  <c r="F836" i="13"/>
  <c r="E836" i="13"/>
  <c r="D836" i="13"/>
  <c r="C836" i="13"/>
  <c r="B836" i="13"/>
  <c r="A836" i="13" s="1"/>
  <c r="P835" i="13"/>
  <c r="O835" i="13"/>
  <c r="N835" i="13"/>
  <c r="M835" i="13"/>
  <c r="L835" i="13"/>
  <c r="K835" i="13"/>
  <c r="J835" i="13"/>
  <c r="I835" i="13"/>
  <c r="H835" i="13"/>
  <c r="G835" i="13"/>
  <c r="F835" i="13"/>
  <c r="E835" i="13"/>
  <c r="D835" i="13"/>
  <c r="C835" i="13"/>
  <c r="B835" i="13"/>
  <c r="P834" i="13"/>
  <c r="O834" i="13"/>
  <c r="N834" i="13"/>
  <c r="M834" i="13"/>
  <c r="L834" i="13"/>
  <c r="K834" i="13"/>
  <c r="J834" i="13"/>
  <c r="I834" i="13"/>
  <c r="H834" i="13"/>
  <c r="G834" i="13"/>
  <c r="F834" i="13"/>
  <c r="E834" i="13"/>
  <c r="D834" i="13"/>
  <c r="C834" i="13"/>
  <c r="B834" i="13"/>
  <c r="A834" i="13" s="1"/>
  <c r="P833" i="13"/>
  <c r="O833" i="13"/>
  <c r="N833" i="13"/>
  <c r="M833" i="13"/>
  <c r="L833" i="13"/>
  <c r="K833" i="13"/>
  <c r="J833" i="13"/>
  <c r="I833" i="13"/>
  <c r="H833" i="13"/>
  <c r="G833" i="13"/>
  <c r="F833" i="13"/>
  <c r="E833" i="13"/>
  <c r="D833" i="13"/>
  <c r="C833" i="13"/>
  <c r="B833" i="13"/>
  <c r="P832" i="13"/>
  <c r="O832" i="13"/>
  <c r="N832" i="13"/>
  <c r="M832" i="13"/>
  <c r="L832" i="13"/>
  <c r="K832" i="13"/>
  <c r="J832" i="13"/>
  <c r="I832" i="13"/>
  <c r="H832" i="13"/>
  <c r="G832" i="13"/>
  <c r="F832" i="13"/>
  <c r="E832" i="13"/>
  <c r="D832" i="13"/>
  <c r="C832" i="13"/>
  <c r="B832" i="13"/>
  <c r="A832" i="13" s="1"/>
  <c r="P831" i="13"/>
  <c r="O831" i="13"/>
  <c r="N831" i="13"/>
  <c r="M831" i="13"/>
  <c r="L831" i="13"/>
  <c r="K831" i="13"/>
  <c r="J831" i="13"/>
  <c r="I831" i="13"/>
  <c r="H831" i="13"/>
  <c r="G831" i="13"/>
  <c r="F831" i="13"/>
  <c r="E831" i="13"/>
  <c r="D831" i="13"/>
  <c r="C831" i="13"/>
  <c r="B831" i="13"/>
  <c r="A831" i="13" s="1"/>
  <c r="P830" i="13"/>
  <c r="O830" i="13"/>
  <c r="N830" i="13"/>
  <c r="M830" i="13"/>
  <c r="L830" i="13"/>
  <c r="K830" i="13"/>
  <c r="J830" i="13"/>
  <c r="I830" i="13"/>
  <c r="H830" i="13"/>
  <c r="G830" i="13"/>
  <c r="F830" i="13"/>
  <c r="E830" i="13"/>
  <c r="D830" i="13"/>
  <c r="C830" i="13"/>
  <c r="B830" i="13"/>
  <c r="A830" i="13" s="1"/>
  <c r="P829" i="13"/>
  <c r="O829" i="13"/>
  <c r="N829" i="13"/>
  <c r="M829" i="13"/>
  <c r="L829" i="13"/>
  <c r="K829" i="13"/>
  <c r="J829" i="13"/>
  <c r="I829" i="13"/>
  <c r="H829" i="13"/>
  <c r="G829" i="13"/>
  <c r="F829" i="13"/>
  <c r="E829" i="13"/>
  <c r="D829" i="13"/>
  <c r="C829" i="13"/>
  <c r="B829" i="13"/>
  <c r="P828" i="13"/>
  <c r="O828" i="13"/>
  <c r="N828" i="13"/>
  <c r="M828" i="13"/>
  <c r="L828" i="13"/>
  <c r="K828" i="13"/>
  <c r="J828" i="13"/>
  <c r="I828" i="13"/>
  <c r="H828" i="13"/>
  <c r="G828" i="13"/>
  <c r="F828" i="13"/>
  <c r="E828" i="13"/>
  <c r="D828" i="13"/>
  <c r="C828" i="13"/>
  <c r="B828" i="13"/>
  <c r="A828" i="13" s="1"/>
  <c r="P827" i="13"/>
  <c r="O827" i="13"/>
  <c r="N827" i="13"/>
  <c r="M827" i="13"/>
  <c r="L827" i="13"/>
  <c r="K827" i="13"/>
  <c r="J827" i="13"/>
  <c r="I827" i="13"/>
  <c r="H827" i="13"/>
  <c r="G827" i="13"/>
  <c r="F827" i="13"/>
  <c r="E827" i="13"/>
  <c r="D827" i="13"/>
  <c r="C827" i="13"/>
  <c r="B827" i="13"/>
  <c r="A827" i="13" s="1"/>
  <c r="P826" i="13"/>
  <c r="O826" i="13"/>
  <c r="N826" i="13"/>
  <c r="M826" i="13"/>
  <c r="L826" i="13"/>
  <c r="K826" i="13"/>
  <c r="J826" i="13"/>
  <c r="I826" i="13"/>
  <c r="H826" i="13"/>
  <c r="G826" i="13"/>
  <c r="F826" i="13"/>
  <c r="E826" i="13"/>
  <c r="D826" i="13"/>
  <c r="C826" i="13"/>
  <c r="B826" i="13"/>
  <c r="A826" i="13" s="1"/>
  <c r="P825" i="13"/>
  <c r="O825" i="13"/>
  <c r="N825" i="13"/>
  <c r="M825" i="13"/>
  <c r="L825" i="13"/>
  <c r="K825" i="13"/>
  <c r="J825" i="13"/>
  <c r="I825" i="13"/>
  <c r="H825" i="13"/>
  <c r="G825" i="13"/>
  <c r="F825" i="13"/>
  <c r="E825" i="13"/>
  <c r="D825" i="13"/>
  <c r="C825" i="13"/>
  <c r="B825" i="13"/>
  <c r="P824" i="13"/>
  <c r="O824" i="13"/>
  <c r="N824" i="13"/>
  <c r="M824" i="13"/>
  <c r="L824" i="13"/>
  <c r="K824" i="13"/>
  <c r="J824" i="13"/>
  <c r="I824" i="13"/>
  <c r="H824" i="13"/>
  <c r="G824" i="13"/>
  <c r="F824" i="13"/>
  <c r="E824" i="13"/>
  <c r="D824" i="13"/>
  <c r="C824" i="13"/>
  <c r="B824" i="13"/>
  <c r="A824" i="13" s="1"/>
  <c r="P823" i="13"/>
  <c r="O823" i="13"/>
  <c r="N823" i="13"/>
  <c r="M823" i="13"/>
  <c r="L823" i="13"/>
  <c r="K823" i="13"/>
  <c r="J823" i="13"/>
  <c r="I823" i="13"/>
  <c r="H823" i="13"/>
  <c r="G823" i="13"/>
  <c r="F823" i="13"/>
  <c r="E823" i="13"/>
  <c r="D823" i="13"/>
  <c r="C823" i="13"/>
  <c r="B823" i="13"/>
  <c r="A823" i="13" s="1"/>
  <c r="P822" i="13"/>
  <c r="O822" i="13"/>
  <c r="N822" i="13"/>
  <c r="M822" i="13"/>
  <c r="L822" i="13"/>
  <c r="K822" i="13"/>
  <c r="J822" i="13"/>
  <c r="I822" i="13"/>
  <c r="H822" i="13"/>
  <c r="G822" i="13"/>
  <c r="F822" i="13"/>
  <c r="E822" i="13"/>
  <c r="D822" i="13"/>
  <c r="C822" i="13"/>
  <c r="B822" i="13"/>
  <c r="P821" i="13"/>
  <c r="O821" i="13"/>
  <c r="N821" i="13"/>
  <c r="M821" i="13"/>
  <c r="L821" i="13"/>
  <c r="K821" i="13"/>
  <c r="J821" i="13"/>
  <c r="I821" i="13"/>
  <c r="H821" i="13"/>
  <c r="G821" i="13"/>
  <c r="F821" i="13"/>
  <c r="E821" i="13"/>
  <c r="D821" i="13"/>
  <c r="C821" i="13"/>
  <c r="B821" i="13"/>
  <c r="A821" i="13" s="1"/>
  <c r="P820" i="13"/>
  <c r="O820" i="13"/>
  <c r="N820" i="13"/>
  <c r="M820" i="13"/>
  <c r="L820" i="13"/>
  <c r="K820" i="13"/>
  <c r="J820" i="13"/>
  <c r="I820" i="13"/>
  <c r="H820" i="13"/>
  <c r="G820" i="13"/>
  <c r="F820" i="13"/>
  <c r="E820" i="13"/>
  <c r="D820" i="13"/>
  <c r="C820" i="13"/>
  <c r="B820" i="13"/>
  <c r="A820" i="13" s="1"/>
  <c r="P819" i="13"/>
  <c r="O819" i="13"/>
  <c r="N819" i="13"/>
  <c r="M819" i="13"/>
  <c r="L819" i="13"/>
  <c r="K819" i="13"/>
  <c r="J819" i="13"/>
  <c r="I819" i="13"/>
  <c r="H819" i="13"/>
  <c r="G819" i="13"/>
  <c r="F819" i="13"/>
  <c r="E819" i="13"/>
  <c r="D819" i="13"/>
  <c r="C819" i="13"/>
  <c r="B819" i="13"/>
  <c r="A819" i="13" s="1"/>
  <c r="P818" i="13"/>
  <c r="O818" i="13"/>
  <c r="N818" i="13"/>
  <c r="M818" i="13"/>
  <c r="L818" i="13"/>
  <c r="K818" i="13"/>
  <c r="J818" i="13"/>
  <c r="I818" i="13"/>
  <c r="H818" i="13"/>
  <c r="G818" i="13"/>
  <c r="F818" i="13"/>
  <c r="E818" i="13"/>
  <c r="D818" i="13"/>
  <c r="C818" i="13"/>
  <c r="B818" i="13"/>
  <c r="A818" i="13" s="1"/>
  <c r="P817" i="13"/>
  <c r="O817" i="13"/>
  <c r="N817" i="13"/>
  <c r="M817" i="13"/>
  <c r="L817" i="13"/>
  <c r="K817" i="13"/>
  <c r="J817" i="13"/>
  <c r="I817" i="13"/>
  <c r="H817" i="13"/>
  <c r="G817" i="13"/>
  <c r="F817" i="13"/>
  <c r="E817" i="13"/>
  <c r="D817" i="13"/>
  <c r="C817" i="13"/>
  <c r="B817" i="13"/>
  <c r="P816" i="13"/>
  <c r="O816" i="13"/>
  <c r="N816" i="13"/>
  <c r="M816" i="13"/>
  <c r="L816" i="13"/>
  <c r="K816" i="13"/>
  <c r="J816" i="13"/>
  <c r="I816" i="13"/>
  <c r="H816" i="13"/>
  <c r="G816" i="13"/>
  <c r="F816" i="13"/>
  <c r="E816" i="13"/>
  <c r="D816" i="13"/>
  <c r="C816" i="13"/>
  <c r="B816" i="13"/>
  <c r="A816" i="13" s="1"/>
  <c r="P815" i="13"/>
  <c r="O815" i="13"/>
  <c r="N815" i="13"/>
  <c r="M815" i="13"/>
  <c r="L815" i="13"/>
  <c r="K815" i="13"/>
  <c r="J815" i="13"/>
  <c r="I815" i="13"/>
  <c r="H815" i="13"/>
  <c r="G815" i="13"/>
  <c r="F815" i="13"/>
  <c r="E815" i="13"/>
  <c r="D815" i="13"/>
  <c r="C815" i="13"/>
  <c r="B815" i="13"/>
  <c r="A815" i="13" s="1"/>
  <c r="P814" i="13"/>
  <c r="O814" i="13"/>
  <c r="N814" i="13"/>
  <c r="M814" i="13"/>
  <c r="L814" i="13"/>
  <c r="K814" i="13"/>
  <c r="J814" i="13"/>
  <c r="I814" i="13"/>
  <c r="H814" i="13"/>
  <c r="G814" i="13"/>
  <c r="F814" i="13"/>
  <c r="E814" i="13"/>
  <c r="D814" i="13"/>
  <c r="C814" i="13"/>
  <c r="B814" i="13"/>
  <c r="A814" i="13" s="1"/>
  <c r="P813" i="13"/>
  <c r="O813" i="13"/>
  <c r="N813" i="13"/>
  <c r="M813" i="13"/>
  <c r="L813" i="13"/>
  <c r="K813" i="13"/>
  <c r="J813" i="13"/>
  <c r="I813" i="13"/>
  <c r="H813" i="13"/>
  <c r="G813" i="13"/>
  <c r="F813" i="13"/>
  <c r="E813" i="13"/>
  <c r="D813" i="13"/>
  <c r="C813" i="13"/>
  <c r="B813" i="13"/>
  <c r="A813" i="13" s="1"/>
  <c r="P812" i="13"/>
  <c r="O812" i="13"/>
  <c r="N812" i="13"/>
  <c r="M812" i="13"/>
  <c r="L812" i="13"/>
  <c r="K812" i="13"/>
  <c r="J812" i="13"/>
  <c r="I812" i="13"/>
  <c r="H812" i="13"/>
  <c r="G812" i="13"/>
  <c r="F812" i="13"/>
  <c r="E812" i="13"/>
  <c r="D812" i="13"/>
  <c r="C812" i="13"/>
  <c r="B812" i="13"/>
  <c r="A812" i="13" s="1"/>
  <c r="P811" i="13"/>
  <c r="O811" i="13"/>
  <c r="N811" i="13"/>
  <c r="M811" i="13"/>
  <c r="L811" i="13"/>
  <c r="K811" i="13"/>
  <c r="J811" i="13"/>
  <c r="I811" i="13"/>
  <c r="H811" i="13"/>
  <c r="G811" i="13"/>
  <c r="F811" i="13"/>
  <c r="E811" i="13"/>
  <c r="D811" i="13"/>
  <c r="C811" i="13"/>
  <c r="B811" i="13"/>
  <c r="A811" i="13" s="1"/>
  <c r="P810" i="13"/>
  <c r="O810" i="13"/>
  <c r="N810" i="13"/>
  <c r="M810" i="13"/>
  <c r="L810" i="13"/>
  <c r="K810" i="13"/>
  <c r="J810" i="13"/>
  <c r="I810" i="13"/>
  <c r="H810" i="13"/>
  <c r="G810" i="13"/>
  <c r="F810" i="13"/>
  <c r="E810" i="13"/>
  <c r="D810" i="13"/>
  <c r="C810" i="13"/>
  <c r="B810" i="13"/>
  <c r="A810" i="13" s="1"/>
  <c r="P809" i="13"/>
  <c r="O809" i="13"/>
  <c r="N809" i="13"/>
  <c r="M809" i="13"/>
  <c r="L809" i="13"/>
  <c r="K809" i="13"/>
  <c r="J809" i="13"/>
  <c r="I809" i="13"/>
  <c r="H809" i="13"/>
  <c r="G809" i="13"/>
  <c r="F809" i="13"/>
  <c r="E809" i="13"/>
  <c r="D809" i="13"/>
  <c r="C809" i="13"/>
  <c r="B809" i="13"/>
  <c r="P808" i="13"/>
  <c r="O808" i="13"/>
  <c r="N808" i="13"/>
  <c r="M808" i="13"/>
  <c r="L808" i="13"/>
  <c r="K808" i="13"/>
  <c r="J808" i="13"/>
  <c r="I808" i="13"/>
  <c r="H808" i="13"/>
  <c r="G808" i="13"/>
  <c r="F808" i="13"/>
  <c r="E808" i="13"/>
  <c r="D808" i="13"/>
  <c r="C808" i="13"/>
  <c r="B808" i="13"/>
  <c r="A808" i="13" s="1"/>
  <c r="P807" i="13"/>
  <c r="O807" i="13"/>
  <c r="N807" i="13"/>
  <c r="M807" i="13"/>
  <c r="L807" i="13"/>
  <c r="K807" i="13"/>
  <c r="J807" i="13"/>
  <c r="I807" i="13"/>
  <c r="H807" i="13"/>
  <c r="G807" i="13"/>
  <c r="F807" i="13"/>
  <c r="E807" i="13"/>
  <c r="D807" i="13"/>
  <c r="C807" i="13"/>
  <c r="B807" i="13"/>
  <c r="A807" i="13" s="1"/>
  <c r="P806" i="13"/>
  <c r="O806" i="13"/>
  <c r="N806" i="13"/>
  <c r="M806" i="13"/>
  <c r="L806" i="13"/>
  <c r="K806" i="13"/>
  <c r="J806" i="13"/>
  <c r="I806" i="13"/>
  <c r="H806" i="13"/>
  <c r="G806" i="13"/>
  <c r="F806" i="13"/>
  <c r="E806" i="13"/>
  <c r="D806" i="13"/>
  <c r="C806" i="13"/>
  <c r="B806" i="13"/>
  <c r="A806" i="13" s="1"/>
  <c r="P805" i="13"/>
  <c r="O805" i="13"/>
  <c r="N805" i="13"/>
  <c r="M805" i="13"/>
  <c r="L805" i="13"/>
  <c r="K805" i="13"/>
  <c r="J805" i="13"/>
  <c r="I805" i="13"/>
  <c r="H805" i="13"/>
  <c r="G805" i="13"/>
  <c r="F805" i="13"/>
  <c r="E805" i="13"/>
  <c r="D805" i="13"/>
  <c r="C805" i="13"/>
  <c r="B805" i="13"/>
  <c r="A805" i="13" s="1"/>
  <c r="P804" i="13"/>
  <c r="O804" i="13"/>
  <c r="N804" i="13"/>
  <c r="M804" i="13"/>
  <c r="L804" i="13"/>
  <c r="K804" i="13"/>
  <c r="J804" i="13"/>
  <c r="I804" i="13"/>
  <c r="H804" i="13"/>
  <c r="G804" i="13"/>
  <c r="F804" i="13"/>
  <c r="E804" i="13"/>
  <c r="D804" i="13"/>
  <c r="C804" i="13"/>
  <c r="B804" i="13"/>
  <c r="A804" i="13" s="1"/>
  <c r="P803" i="13"/>
  <c r="O803" i="13"/>
  <c r="N803" i="13"/>
  <c r="M803" i="13"/>
  <c r="L803" i="13"/>
  <c r="K803" i="13"/>
  <c r="J803" i="13"/>
  <c r="I803" i="13"/>
  <c r="H803" i="13"/>
  <c r="G803" i="13"/>
  <c r="F803" i="13"/>
  <c r="E803" i="13"/>
  <c r="D803" i="13"/>
  <c r="C803" i="13"/>
  <c r="B803" i="13"/>
  <c r="A803" i="13" s="1"/>
  <c r="P802" i="13"/>
  <c r="O802" i="13"/>
  <c r="N802" i="13"/>
  <c r="M802" i="13"/>
  <c r="L802" i="13"/>
  <c r="K802" i="13"/>
  <c r="J802" i="13"/>
  <c r="I802" i="13"/>
  <c r="H802" i="13"/>
  <c r="G802" i="13"/>
  <c r="F802" i="13"/>
  <c r="E802" i="13"/>
  <c r="D802" i="13"/>
  <c r="C802" i="13"/>
  <c r="B802" i="13"/>
  <c r="A802" i="13" s="1"/>
  <c r="P801" i="13"/>
  <c r="O801" i="13"/>
  <c r="N801" i="13"/>
  <c r="M801" i="13"/>
  <c r="L801" i="13"/>
  <c r="K801" i="13"/>
  <c r="J801" i="13"/>
  <c r="I801" i="13"/>
  <c r="H801" i="13"/>
  <c r="G801" i="13"/>
  <c r="F801" i="13"/>
  <c r="E801" i="13"/>
  <c r="D801" i="13"/>
  <c r="C801" i="13"/>
  <c r="B801" i="13"/>
  <c r="P800" i="13"/>
  <c r="O800" i="13"/>
  <c r="N800" i="13"/>
  <c r="M800" i="13"/>
  <c r="L800" i="13"/>
  <c r="K800" i="13"/>
  <c r="J800" i="13"/>
  <c r="I800" i="13"/>
  <c r="H800" i="13"/>
  <c r="G800" i="13"/>
  <c r="F800" i="13"/>
  <c r="E800" i="13"/>
  <c r="D800" i="13"/>
  <c r="C800" i="13"/>
  <c r="B800" i="13"/>
  <c r="A800" i="13" s="1"/>
  <c r="P799" i="13"/>
  <c r="O799" i="13"/>
  <c r="N799" i="13"/>
  <c r="M799" i="13"/>
  <c r="L799" i="13"/>
  <c r="K799" i="13"/>
  <c r="J799" i="13"/>
  <c r="I799" i="13"/>
  <c r="H799" i="13"/>
  <c r="G799" i="13"/>
  <c r="F799" i="13"/>
  <c r="E799" i="13"/>
  <c r="D799" i="13"/>
  <c r="C799" i="13"/>
  <c r="B799" i="13"/>
  <c r="A799" i="13" s="1"/>
  <c r="P798" i="13"/>
  <c r="O798" i="13"/>
  <c r="N798" i="13"/>
  <c r="M798" i="13"/>
  <c r="L798" i="13"/>
  <c r="K798" i="13"/>
  <c r="J798" i="13"/>
  <c r="I798" i="13"/>
  <c r="H798" i="13"/>
  <c r="G798" i="13"/>
  <c r="F798" i="13"/>
  <c r="E798" i="13"/>
  <c r="D798" i="13"/>
  <c r="C798" i="13"/>
  <c r="B798" i="13"/>
  <c r="A798" i="13" s="1"/>
  <c r="P797" i="13"/>
  <c r="O797" i="13"/>
  <c r="N797" i="13"/>
  <c r="M797" i="13"/>
  <c r="L797" i="13"/>
  <c r="K797" i="13"/>
  <c r="J797" i="13"/>
  <c r="I797" i="13"/>
  <c r="H797" i="13"/>
  <c r="G797" i="13"/>
  <c r="F797" i="13"/>
  <c r="E797" i="13"/>
  <c r="D797" i="13"/>
  <c r="C797" i="13"/>
  <c r="B797" i="13"/>
  <c r="A797" i="13" s="1"/>
  <c r="P796" i="13"/>
  <c r="O796" i="13"/>
  <c r="N796" i="13"/>
  <c r="M796" i="13"/>
  <c r="L796" i="13"/>
  <c r="K796" i="13"/>
  <c r="J796" i="13"/>
  <c r="I796" i="13"/>
  <c r="H796" i="13"/>
  <c r="G796" i="13"/>
  <c r="F796" i="13"/>
  <c r="E796" i="13"/>
  <c r="D796" i="13"/>
  <c r="C796" i="13"/>
  <c r="B796" i="13"/>
  <c r="A796" i="13" s="1"/>
  <c r="P795" i="13"/>
  <c r="O795" i="13"/>
  <c r="N795" i="13"/>
  <c r="M795" i="13"/>
  <c r="L795" i="13"/>
  <c r="K795" i="13"/>
  <c r="J795" i="13"/>
  <c r="I795" i="13"/>
  <c r="H795" i="13"/>
  <c r="G795" i="13"/>
  <c r="F795" i="13"/>
  <c r="E795" i="13"/>
  <c r="D795" i="13"/>
  <c r="C795" i="13"/>
  <c r="B795" i="13"/>
  <c r="A795" i="13" s="1"/>
  <c r="P794" i="13"/>
  <c r="O794" i="13"/>
  <c r="N794" i="13"/>
  <c r="M794" i="13"/>
  <c r="L794" i="13"/>
  <c r="K794" i="13"/>
  <c r="J794" i="13"/>
  <c r="I794" i="13"/>
  <c r="H794" i="13"/>
  <c r="G794" i="13"/>
  <c r="F794" i="13"/>
  <c r="E794" i="13"/>
  <c r="D794" i="13"/>
  <c r="C794" i="13"/>
  <c r="B794" i="13"/>
  <c r="P793" i="13"/>
  <c r="O793" i="13"/>
  <c r="N793" i="13"/>
  <c r="M793" i="13"/>
  <c r="L793" i="13"/>
  <c r="K793" i="13"/>
  <c r="J793" i="13"/>
  <c r="I793" i="13"/>
  <c r="H793" i="13"/>
  <c r="G793" i="13"/>
  <c r="F793" i="13"/>
  <c r="E793" i="13"/>
  <c r="D793" i="13"/>
  <c r="C793" i="13"/>
  <c r="B793" i="13"/>
  <c r="P792" i="13"/>
  <c r="O792" i="13"/>
  <c r="N792" i="13"/>
  <c r="M792" i="13"/>
  <c r="L792" i="13"/>
  <c r="K792" i="13"/>
  <c r="J792" i="13"/>
  <c r="I792" i="13"/>
  <c r="H792" i="13"/>
  <c r="G792" i="13"/>
  <c r="F792" i="13"/>
  <c r="E792" i="13"/>
  <c r="D792" i="13"/>
  <c r="C792" i="13"/>
  <c r="B792" i="13"/>
  <c r="A792" i="13" s="1"/>
  <c r="P791" i="13"/>
  <c r="O791" i="13"/>
  <c r="N791" i="13"/>
  <c r="M791" i="13"/>
  <c r="L791" i="13"/>
  <c r="K791" i="13"/>
  <c r="J791" i="13"/>
  <c r="I791" i="13"/>
  <c r="H791" i="13"/>
  <c r="G791" i="13"/>
  <c r="F791" i="13"/>
  <c r="E791" i="13"/>
  <c r="D791" i="13"/>
  <c r="C791" i="13"/>
  <c r="B791" i="13"/>
  <c r="A791" i="13" s="1"/>
  <c r="P790" i="13"/>
  <c r="O790" i="13"/>
  <c r="N790" i="13"/>
  <c r="M790" i="13"/>
  <c r="L790" i="13"/>
  <c r="K790" i="13"/>
  <c r="J790" i="13"/>
  <c r="I790" i="13"/>
  <c r="H790" i="13"/>
  <c r="G790" i="13"/>
  <c r="F790" i="13"/>
  <c r="E790" i="13"/>
  <c r="D790" i="13"/>
  <c r="C790" i="13"/>
  <c r="B790" i="13"/>
  <c r="A790" i="13" s="1"/>
  <c r="P789" i="13"/>
  <c r="O789" i="13"/>
  <c r="N789" i="13"/>
  <c r="M789" i="13"/>
  <c r="L789" i="13"/>
  <c r="K789" i="13"/>
  <c r="J789" i="13"/>
  <c r="I789" i="13"/>
  <c r="H789" i="13"/>
  <c r="G789" i="13"/>
  <c r="F789" i="13"/>
  <c r="E789" i="13"/>
  <c r="D789" i="13"/>
  <c r="C789" i="13"/>
  <c r="B789" i="13"/>
  <c r="P788" i="13"/>
  <c r="O788" i="13"/>
  <c r="N788" i="13"/>
  <c r="M788" i="13"/>
  <c r="L788" i="13"/>
  <c r="K788" i="13"/>
  <c r="J788" i="13"/>
  <c r="I788" i="13"/>
  <c r="H788" i="13"/>
  <c r="G788" i="13"/>
  <c r="F788" i="13"/>
  <c r="E788" i="13"/>
  <c r="D788" i="13"/>
  <c r="C788" i="13"/>
  <c r="B788" i="13"/>
  <c r="A788" i="13" s="1"/>
  <c r="P787" i="13"/>
  <c r="O787" i="13"/>
  <c r="N787" i="13"/>
  <c r="M787" i="13"/>
  <c r="L787" i="13"/>
  <c r="K787" i="13"/>
  <c r="J787" i="13"/>
  <c r="I787" i="13"/>
  <c r="H787" i="13"/>
  <c r="G787" i="13"/>
  <c r="F787" i="13"/>
  <c r="E787" i="13"/>
  <c r="D787" i="13"/>
  <c r="C787" i="13"/>
  <c r="B787" i="13"/>
  <c r="A787" i="13" s="1"/>
  <c r="P786" i="13"/>
  <c r="O786" i="13"/>
  <c r="N786" i="13"/>
  <c r="M786" i="13"/>
  <c r="L786" i="13"/>
  <c r="K786" i="13"/>
  <c r="J786" i="13"/>
  <c r="I786" i="13"/>
  <c r="H786" i="13"/>
  <c r="G786" i="13"/>
  <c r="F786" i="13"/>
  <c r="E786" i="13"/>
  <c r="D786" i="13"/>
  <c r="C786" i="13"/>
  <c r="B786" i="13"/>
  <c r="A786" i="13" s="1"/>
  <c r="P785" i="13"/>
  <c r="O785" i="13"/>
  <c r="N785" i="13"/>
  <c r="M785" i="13"/>
  <c r="L785" i="13"/>
  <c r="K785" i="13"/>
  <c r="J785" i="13"/>
  <c r="I785" i="13"/>
  <c r="H785" i="13"/>
  <c r="G785" i="13"/>
  <c r="F785" i="13"/>
  <c r="E785" i="13"/>
  <c r="D785" i="13"/>
  <c r="C785" i="13"/>
  <c r="B785" i="13"/>
  <c r="P784" i="13"/>
  <c r="O784" i="13"/>
  <c r="N784" i="13"/>
  <c r="M784" i="13"/>
  <c r="L784" i="13"/>
  <c r="K784" i="13"/>
  <c r="J784" i="13"/>
  <c r="I784" i="13"/>
  <c r="H784" i="13"/>
  <c r="G784" i="13"/>
  <c r="F784" i="13"/>
  <c r="E784" i="13"/>
  <c r="D784" i="13"/>
  <c r="C784" i="13"/>
  <c r="B784" i="13"/>
  <c r="A784" i="13" s="1"/>
  <c r="P783" i="13"/>
  <c r="O783" i="13"/>
  <c r="N783" i="13"/>
  <c r="M783" i="13"/>
  <c r="L783" i="13"/>
  <c r="K783" i="13"/>
  <c r="J783" i="13"/>
  <c r="I783" i="13"/>
  <c r="H783" i="13"/>
  <c r="G783" i="13"/>
  <c r="F783" i="13"/>
  <c r="E783" i="13"/>
  <c r="D783" i="13"/>
  <c r="C783" i="13"/>
  <c r="B783" i="13"/>
  <c r="A783" i="13" s="1"/>
  <c r="P782" i="13"/>
  <c r="O782" i="13"/>
  <c r="N782" i="13"/>
  <c r="M782" i="13"/>
  <c r="L782" i="13"/>
  <c r="K782" i="13"/>
  <c r="J782" i="13"/>
  <c r="I782" i="13"/>
  <c r="H782" i="13"/>
  <c r="G782" i="13"/>
  <c r="F782" i="13"/>
  <c r="E782" i="13"/>
  <c r="D782" i="13"/>
  <c r="C782" i="13"/>
  <c r="B782" i="13"/>
  <c r="A782" i="13" s="1"/>
  <c r="P781" i="13"/>
  <c r="O781" i="13"/>
  <c r="N781" i="13"/>
  <c r="M781" i="13"/>
  <c r="L781" i="13"/>
  <c r="K781" i="13"/>
  <c r="J781" i="13"/>
  <c r="I781" i="13"/>
  <c r="H781" i="13"/>
  <c r="G781" i="13"/>
  <c r="F781" i="13"/>
  <c r="E781" i="13"/>
  <c r="D781" i="13"/>
  <c r="C781" i="13"/>
  <c r="B781" i="13"/>
  <c r="P780" i="13"/>
  <c r="O780" i="13"/>
  <c r="N780" i="13"/>
  <c r="M780" i="13"/>
  <c r="L780" i="13"/>
  <c r="K780" i="13"/>
  <c r="J780" i="13"/>
  <c r="I780" i="13"/>
  <c r="H780" i="13"/>
  <c r="G780" i="13"/>
  <c r="F780" i="13"/>
  <c r="E780" i="13"/>
  <c r="D780" i="13"/>
  <c r="C780" i="13"/>
  <c r="B780" i="13"/>
  <c r="A780" i="13" s="1"/>
  <c r="P779" i="13"/>
  <c r="O779" i="13"/>
  <c r="N779" i="13"/>
  <c r="M779" i="13"/>
  <c r="L779" i="13"/>
  <c r="K779" i="13"/>
  <c r="J779" i="13"/>
  <c r="I779" i="13"/>
  <c r="H779" i="13"/>
  <c r="G779" i="13"/>
  <c r="F779" i="13"/>
  <c r="E779" i="13"/>
  <c r="D779" i="13"/>
  <c r="C779" i="13"/>
  <c r="B779" i="13"/>
  <c r="A779" i="13" s="1"/>
  <c r="P778" i="13"/>
  <c r="O778" i="13"/>
  <c r="N778" i="13"/>
  <c r="M778" i="13"/>
  <c r="L778" i="13"/>
  <c r="K778" i="13"/>
  <c r="J778" i="13"/>
  <c r="I778" i="13"/>
  <c r="H778" i="13"/>
  <c r="G778" i="13"/>
  <c r="F778" i="13"/>
  <c r="E778" i="13"/>
  <c r="D778" i="13"/>
  <c r="C778" i="13"/>
  <c r="B778" i="13"/>
  <c r="P777" i="13"/>
  <c r="O777" i="13"/>
  <c r="N777" i="13"/>
  <c r="M777" i="13"/>
  <c r="L777" i="13"/>
  <c r="K777" i="13"/>
  <c r="J777" i="13"/>
  <c r="I777" i="13"/>
  <c r="H777" i="13"/>
  <c r="G777" i="13"/>
  <c r="F777" i="13"/>
  <c r="E777" i="13"/>
  <c r="D777" i="13"/>
  <c r="C777" i="13"/>
  <c r="B777" i="13"/>
  <c r="P776" i="13"/>
  <c r="O776" i="13"/>
  <c r="N776" i="13"/>
  <c r="M776" i="13"/>
  <c r="L776" i="13"/>
  <c r="K776" i="13"/>
  <c r="J776" i="13"/>
  <c r="I776" i="13"/>
  <c r="H776" i="13"/>
  <c r="G776" i="13"/>
  <c r="F776" i="13"/>
  <c r="E776" i="13"/>
  <c r="D776" i="13"/>
  <c r="C776" i="13"/>
  <c r="B776" i="13"/>
  <c r="A776" i="13" s="1"/>
  <c r="P775" i="13"/>
  <c r="O775" i="13"/>
  <c r="N775" i="13"/>
  <c r="M775" i="13"/>
  <c r="L775" i="13"/>
  <c r="K775" i="13"/>
  <c r="J775" i="13"/>
  <c r="I775" i="13"/>
  <c r="H775" i="13"/>
  <c r="G775" i="13"/>
  <c r="F775" i="13"/>
  <c r="E775" i="13"/>
  <c r="D775" i="13"/>
  <c r="C775" i="13"/>
  <c r="B775" i="13"/>
  <c r="A775" i="13" s="1"/>
  <c r="P774" i="13"/>
  <c r="O774" i="13"/>
  <c r="N774" i="13"/>
  <c r="M774" i="13"/>
  <c r="L774" i="13"/>
  <c r="K774" i="13"/>
  <c r="J774" i="13"/>
  <c r="I774" i="13"/>
  <c r="H774" i="13"/>
  <c r="G774" i="13"/>
  <c r="F774" i="13"/>
  <c r="E774" i="13"/>
  <c r="D774" i="13"/>
  <c r="C774" i="13"/>
  <c r="B774" i="13"/>
  <c r="A774" i="13" s="1"/>
  <c r="P773" i="13"/>
  <c r="O773" i="13"/>
  <c r="N773" i="13"/>
  <c r="M773" i="13"/>
  <c r="L773" i="13"/>
  <c r="K773" i="13"/>
  <c r="J773" i="13"/>
  <c r="I773" i="13"/>
  <c r="H773" i="13"/>
  <c r="G773" i="13"/>
  <c r="F773" i="13"/>
  <c r="E773" i="13"/>
  <c r="D773" i="13"/>
  <c r="C773" i="13"/>
  <c r="B773" i="13"/>
  <c r="A773" i="13" s="1"/>
  <c r="P772" i="13"/>
  <c r="O772" i="13"/>
  <c r="N772" i="13"/>
  <c r="M772" i="13"/>
  <c r="L772" i="13"/>
  <c r="K772" i="13"/>
  <c r="J772" i="13"/>
  <c r="I772" i="13"/>
  <c r="H772" i="13"/>
  <c r="G772" i="13"/>
  <c r="F772" i="13"/>
  <c r="E772" i="13"/>
  <c r="D772" i="13"/>
  <c r="C772" i="13"/>
  <c r="B772" i="13"/>
  <c r="A772" i="13" s="1"/>
  <c r="P771" i="13"/>
  <c r="O771" i="13"/>
  <c r="N771" i="13"/>
  <c r="M771" i="13"/>
  <c r="L771" i="13"/>
  <c r="K771" i="13"/>
  <c r="J771" i="13"/>
  <c r="I771" i="13"/>
  <c r="H771" i="13"/>
  <c r="G771" i="13"/>
  <c r="F771" i="13"/>
  <c r="E771" i="13"/>
  <c r="D771" i="13"/>
  <c r="C771" i="13"/>
  <c r="B771" i="13"/>
  <c r="A771" i="13" s="1"/>
  <c r="P770" i="13"/>
  <c r="O770" i="13"/>
  <c r="N770" i="13"/>
  <c r="M770" i="13"/>
  <c r="L770" i="13"/>
  <c r="K770" i="13"/>
  <c r="J770" i="13"/>
  <c r="I770" i="13"/>
  <c r="H770" i="13"/>
  <c r="G770" i="13"/>
  <c r="F770" i="13"/>
  <c r="E770" i="13"/>
  <c r="D770" i="13"/>
  <c r="C770" i="13"/>
  <c r="B770" i="13"/>
  <c r="A770" i="13" s="1"/>
  <c r="P769" i="13"/>
  <c r="O769" i="13"/>
  <c r="N769" i="13"/>
  <c r="M769" i="13"/>
  <c r="L769" i="13"/>
  <c r="K769" i="13"/>
  <c r="J769" i="13"/>
  <c r="I769" i="13"/>
  <c r="H769" i="13"/>
  <c r="G769" i="13"/>
  <c r="F769" i="13"/>
  <c r="E769" i="13"/>
  <c r="D769" i="13"/>
  <c r="C769" i="13"/>
  <c r="B769" i="13"/>
  <c r="P768" i="13"/>
  <c r="O768" i="13"/>
  <c r="N768" i="13"/>
  <c r="M768" i="13"/>
  <c r="L768" i="13"/>
  <c r="K768" i="13"/>
  <c r="J768" i="13"/>
  <c r="I768" i="13"/>
  <c r="H768" i="13"/>
  <c r="G768" i="13"/>
  <c r="F768" i="13"/>
  <c r="E768" i="13"/>
  <c r="D768" i="13"/>
  <c r="C768" i="13"/>
  <c r="B768" i="13"/>
  <c r="A768" i="13" s="1"/>
  <c r="P767" i="13"/>
  <c r="O767" i="13"/>
  <c r="N767" i="13"/>
  <c r="M767" i="13"/>
  <c r="L767" i="13"/>
  <c r="K767" i="13"/>
  <c r="J767" i="13"/>
  <c r="I767" i="13"/>
  <c r="H767" i="13"/>
  <c r="G767" i="13"/>
  <c r="F767" i="13"/>
  <c r="E767" i="13"/>
  <c r="D767" i="13"/>
  <c r="C767" i="13"/>
  <c r="B767" i="13"/>
  <c r="A767" i="13" s="1"/>
  <c r="P766" i="13"/>
  <c r="O766" i="13"/>
  <c r="N766" i="13"/>
  <c r="M766" i="13"/>
  <c r="L766" i="13"/>
  <c r="K766" i="13"/>
  <c r="J766" i="13"/>
  <c r="I766" i="13"/>
  <c r="H766" i="13"/>
  <c r="G766" i="13"/>
  <c r="F766" i="13"/>
  <c r="E766" i="13"/>
  <c r="D766" i="13"/>
  <c r="C766" i="13"/>
  <c r="B766" i="13"/>
  <c r="A766" i="13" s="1"/>
  <c r="P765" i="13"/>
  <c r="O765" i="13"/>
  <c r="N765" i="13"/>
  <c r="M765" i="13"/>
  <c r="L765" i="13"/>
  <c r="K765" i="13"/>
  <c r="J765" i="13"/>
  <c r="I765" i="13"/>
  <c r="H765" i="13"/>
  <c r="G765" i="13"/>
  <c r="F765" i="13"/>
  <c r="E765" i="13"/>
  <c r="D765" i="13"/>
  <c r="C765" i="13"/>
  <c r="B765" i="13"/>
  <c r="P764" i="13"/>
  <c r="O764" i="13"/>
  <c r="N764" i="13"/>
  <c r="M764" i="13"/>
  <c r="L764" i="13"/>
  <c r="K764" i="13"/>
  <c r="J764" i="13"/>
  <c r="I764" i="13"/>
  <c r="H764" i="13"/>
  <c r="G764" i="13"/>
  <c r="F764" i="13"/>
  <c r="E764" i="13"/>
  <c r="D764" i="13"/>
  <c r="C764" i="13"/>
  <c r="B764" i="13"/>
  <c r="A764" i="13" s="1"/>
  <c r="P763" i="13"/>
  <c r="O763" i="13"/>
  <c r="N763" i="13"/>
  <c r="M763" i="13"/>
  <c r="L763" i="13"/>
  <c r="K763" i="13"/>
  <c r="J763" i="13"/>
  <c r="I763" i="13"/>
  <c r="H763" i="13"/>
  <c r="G763" i="13"/>
  <c r="F763" i="13"/>
  <c r="E763" i="13"/>
  <c r="D763" i="13"/>
  <c r="C763" i="13"/>
  <c r="B763" i="13"/>
  <c r="A763" i="13" s="1"/>
  <c r="P762" i="13"/>
  <c r="O762" i="13"/>
  <c r="N762" i="13"/>
  <c r="M762" i="13"/>
  <c r="L762" i="13"/>
  <c r="K762" i="13"/>
  <c r="J762" i="13"/>
  <c r="I762" i="13"/>
  <c r="H762" i="13"/>
  <c r="G762" i="13"/>
  <c r="F762" i="13"/>
  <c r="E762" i="13"/>
  <c r="D762" i="13"/>
  <c r="C762" i="13"/>
  <c r="B762" i="13"/>
  <c r="A762" i="13" s="1"/>
  <c r="P761" i="13"/>
  <c r="O761" i="13"/>
  <c r="N761" i="13"/>
  <c r="M761" i="13"/>
  <c r="L761" i="13"/>
  <c r="K761" i="13"/>
  <c r="J761" i="13"/>
  <c r="I761" i="13"/>
  <c r="H761" i="13"/>
  <c r="G761" i="13"/>
  <c r="F761" i="13"/>
  <c r="E761" i="13"/>
  <c r="D761" i="13"/>
  <c r="C761" i="13"/>
  <c r="B761" i="13"/>
  <c r="P760" i="13"/>
  <c r="O760" i="13"/>
  <c r="N760" i="13"/>
  <c r="M760" i="13"/>
  <c r="L760" i="13"/>
  <c r="K760" i="13"/>
  <c r="J760" i="13"/>
  <c r="I760" i="13"/>
  <c r="H760" i="13"/>
  <c r="G760" i="13"/>
  <c r="F760" i="13"/>
  <c r="E760" i="13"/>
  <c r="D760" i="13"/>
  <c r="C760" i="13"/>
  <c r="B760" i="13"/>
  <c r="A760" i="13" s="1"/>
  <c r="P759" i="13"/>
  <c r="O759" i="13"/>
  <c r="N759" i="13"/>
  <c r="M759" i="13"/>
  <c r="L759" i="13"/>
  <c r="K759" i="13"/>
  <c r="J759" i="13"/>
  <c r="I759" i="13"/>
  <c r="H759" i="13"/>
  <c r="G759" i="13"/>
  <c r="F759" i="13"/>
  <c r="E759" i="13"/>
  <c r="D759" i="13"/>
  <c r="C759" i="13"/>
  <c r="B759" i="13"/>
  <c r="A759" i="13" s="1"/>
  <c r="P758" i="13"/>
  <c r="O758" i="13"/>
  <c r="N758" i="13"/>
  <c r="M758" i="13"/>
  <c r="L758" i="13"/>
  <c r="K758" i="13"/>
  <c r="J758" i="13"/>
  <c r="I758" i="13"/>
  <c r="H758" i="13"/>
  <c r="G758" i="13"/>
  <c r="F758" i="13"/>
  <c r="E758" i="13"/>
  <c r="D758" i="13"/>
  <c r="C758" i="13"/>
  <c r="B758" i="13"/>
  <c r="A758" i="13" s="1"/>
  <c r="P757" i="13"/>
  <c r="O757" i="13"/>
  <c r="N757" i="13"/>
  <c r="M757" i="13"/>
  <c r="L757" i="13"/>
  <c r="K757" i="13"/>
  <c r="J757" i="13"/>
  <c r="I757" i="13"/>
  <c r="H757" i="13"/>
  <c r="G757" i="13"/>
  <c r="F757" i="13"/>
  <c r="E757" i="13"/>
  <c r="D757" i="13"/>
  <c r="C757" i="13"/>
  <c r="B757" i="13"/>
  <c r="P756" i="13"/>
  <c r="O756" i="13"/>
  <c r="N756" i="13"/>
  <c r="M756" i="13"/>
  <c r="L756" i="13"/>
  <c r="K756" i="13"/>
  <c r="J756" i="13"/>
  <c r="I756" i="13"/>
  <c r="H756" i="13"/>
  <c r="G756" i="13"/>
  <c r="F756" i="13"/>
  <c r="E756" i="13"/>
  <c r="D756" i="13"/>
  <c r="C756" i="13"/>
  <c r="B756" i="13"/>
  <c r="A756" i="13" s="1"/>
  <c r="P755" i="13"/>
  <c r="O755" i="13"/>
  <c r="N755" i="13"/>
  <c r="M755" i="13"/>
  <c r="L755" i="13"/>
  <c r="K755" i="13"/>
  <c r="J755" i="13"/>
  <c r="I755" i="13"/>
  <c r="H755" i="13"/>
  <c r="G755" i="13"/>
  <c r="F755" i="13"/>
  <c r="E755" i="13"/>
  <c r="D755" i="13"/>
  <c r="C755" i="13"/>
  <c r="B755" i="13"/>
  <c r="A755" i="13" s="1"/>
  <c r="P754" i="13"/>
  <c r="O754" i="13"/>
  <c r="N754" i="13"/>
  <c r="M754" i="13"/>
  <c r="L754" i="13"/>
  <c r="K754" i="13"/>
  <c r="J754" i="13"/>
  <c r="I754" i="13"/>
  <c r="H754" i="13"/>
  <c r="G754" i="13"/>
  <c r="F754" i="13"/>
  <c r="E754" i="13"/>
  <c r="D754" i="13"/>
  <c r="C754" i="13"/>
  <c r="B754" i="13"/>
  <c r="A754" i="13" s="1"/>
  <c r="P753" i="13"/>
  <c r="O753" i="13"/>
  <c r="N753" i="13"/>
  <c r="M753" i="13"/>
  <c r="L753" i="13"/>
  <c r="K753" i="13"/>
  <c r="J753" i="13"/>
  <c r="I753" i="13"/>
  <c r="H753" i="13"/>
  <c r="G753" i="13"/>
  <c r="F753" i="13"/>
  <c r="E753" i="13"/>
  <c r="D753" i="13"/>
  <c r="C753" i="13"/>
  <c r="B753" i="13"/>
  <c r="P752" i="13"/>
  <c r="O752" i="13"/>
  <c r="N752" i="13"/>
  <c r="M752" i="13"/>
  <c r="L752" i="13"/>
  <c r="K752" i="13"/>
  <c r="J752" i="13"/>
  <c r="I752" i="13"/>
  <c r="H752" i="13"/>
  <c r="G752" i="13"/>
  <c r="F752" i="13"/>
  <c r="E752" i="13"/>
  <c r="D752" i="13"/>
  <c r="C752" i="13"/>
  <c r="B752" i="13"/>
  <c r="A752" i="13" s="1"/>
  <c r="P751" i="13"/>
  <c r="O751" i="13"/>
  <c r="N751" i="13"/>
  <c r="M751" i="13"/>
  <c r="L751" i="13"/>
  <c r="K751" i="13"/>
  <c r="J751" i="13"/>
  <c r="I751" i="13"/>
  <c r="H751" i="13"/>
  <c r="G751" i="13"/>
  <c r="F751" i="13"/>
  <c r="E751" i="13"/>
  <c r="D751" i="13"/>
  <c r="C751" i="13"/>
  <c r="B751" i="13"/>
  <c r="A751" i="13" s="1"/>
  <c r="P750" i="13"/>
  <c r="O750" i="13"/>
  <c r="N750" i="13"/>
  <c r="M750" i="13"/>
  <c r="L750" i="13"/>
  <c r="K750" i="13"/>
  <c r="J750" i="13"/>
  <c r="I750" i="13"/>
  <c r="H750" i="13"/>
  <c r="G750" i="13"/>
  <c r="F750" i="13"/>
  <c r="E750" i="13"/>
  <c r="D750" i="13"/>
  <c r="C750" i="13"/>
  <c r="B750" i="13"/>
  <c r="A750" i="13" s="1"/>
  <c r="P749" i="13"/>
  <c r="O749" i="13"/>
  <c r="N749" i="13"/>
  <c r="M749" i="13"/>
  <c r="L749" i="13"/>
  <c r="K749" i="13"/>
  <c r="J749" i="13"/>
  <c r="I749" i="13"/>
  <c r="H749" i="13"/>
  <c r="G749" i="13"/>
  <c r="F749" i="13"/>
  <c r="E749" i="13"/>
  <c r="D749" i="13"/>
  <c r="C749" i="13"/>
  <c r="B749" i="13"/>
  <c r="A749" i="13" s="1"/>
  <c r="P748" i="13"/>
  <c r="O748" i="13"/>
  <c r="N748" i="13"/>
  <c r="M748" i="13"/>
  <c r="L748" i="13"/>
  <c r="K748" i="13"/>
  <c r="J748" i="13"/>
  <c r="I748" i="13"/>
  <c r="H748" i="13"/>
  <c r="G748" i="13"/>
  <c r="F748" i="13"/>
  <c r="E748" i="13"/>
  <c r="D748" i="13"/>
  <c r="C748" i="13"/>
  <c r="B748" i="13"/>
  <c r="A748" i="13" s="1"/>
  <c r="P747" i="13"/>
  <c r="O747" i="13"/>
  <c r="N747" i="13"/>
  <c r="M747" i="13"/>
  <c r="L747" i="13"/>
  <c r="K747" i="13"/>
  <c r="J747" i="13"/>
  <c r="I747" i="13"/>
  <c r="H747" i="13"/>
  <c r="G747" i="13"/>
  <c r="F747" i="13"/>
  <c r="E747" i="13"/>
  <c r="D747" i="13"/>
  <c r="C747" i="13"/>
  <c r="B747" i="13"/>
  <c r="A747" i="13" s="1"/>
  <c r="P746" i="13"/>
  <c r="O746" i="13"/>
  <c r="N746" i="13"/>
  <c r="M746" i="13"/>
  <c r="L746" i="13"/>
  <c r="K746" i="13"/>
  <c r="J746" i="13"/>
  <c r="I746" i="13"/>
  <c r="H746" i="13"/>
  <c r="G746" i="13"/>
  <c r="F746" i="13"/>
  <c r="E746" i="13"/>
  <c r="D746" i="13"/>
  <c r="C746" i="13"/>
  <c r="B746" i="13"/>
  <c r="P745" i="13"/>
  <c r="O745" i="13"/>
  <c r="N745" i="13"/>
  <c r="M745" i="13"/>
  <c r="L745" i="13"/>
  <c r="K745" i="13"/>
  <c r="J745" i="13"/>
  <c r="I745" i="13"/>
  <c r="H745" i="13"/>
  <c r="G745" i="13"/>
  <c r="F745" i="13"/>
  <c r="E745" i="13"/>
  <c r="D745" i="13"/>
  <c r="C745" i="13"/>
  <c r="B745" i="13"/>
  <c r="P744" i="13"/>
  <c r="O744" i="13"/>
  <c r="N744" i="13"/>
  <c r="M744" i="13"/>
  <c r="L744" i="13"/>
  <c r="K744" i="13"/>
  <c r="J744" i="13"/>
  <c r="I744" i="13"/>
  <c r="H744" i="13"/>
  <c r="G744" i="13"/>
  <c r="F744" i="13"/>
  <c r="E744" i="13"/>
  <c r="D744" i="13"/>
  <c r="C744" i="13"/>
  <c r="B744" i="13"/>
  <c r="A744" i="13" s="1"/>
  <c r="P743" i="13"/>
  <c r="O743" i="13"/>
  <c r="N743" i="13"/>
  <c r="M743" i="13"/>
  <c r="L743" i="13"/>
  <c r="K743" i="13"/>
  <c r="J743" i="13"/>
  <c r="I743" i="13"/>
  <c r="H743" i="13"/>
  <c r="G743" i="13"/>
  <c r="F743" i="13"/>
  <c r="E743" i="13"/>
  <c r="D743" i="13"/>
  <c r="C743" i="13"/>
  <c r="B743" i="13"/>
  <c r="A743" i="13" s="1"/>
  <c r="P742" i="13"/>
  <c r="O742" i="13"/>
  <c r="N742" i="13"/>
  <c r="M742" i="13"/>
  <c r="L742" i="13"/>
  <c r="K742" i="13"/>
  <c r="J742" i="13"/>
  <c r="I742" i="13"/>
  <c r="H742" i="13"/>
  <c r="G742" i="13"/>
  <c r="F742" i="13"/>
  <c r="E742" i="13"/>
  <c r="D742" i="13"/>
  <c r="C742" i="13"/>
  <c r="B742" i="13"/>
  <c r="A742" i="13" s="1"/>
  <c r="P741" i="13"/>
  <c r="O741" i="13"/>
  <c r="N741" i="13"/>
  <c r="M741" i="13"/>
  <c r="L741" i="13"/>
  <c r="K741" i="13"/>
  <c r="J741" i="13"/>
  <c r="I741" i="13"/>
  <c r="H741" i="13"/>
  <c r="G741" i="13"/>
  <c r="F741" i="13"/>
  <c r="E741" i="13"/>
  <c r="D741" i="13"/>
  <c r="C741" i="13"/>
  <c r="B741" i="13"/>
  <c r="A741" i="13" s="1"/>
  <c r="P740" i="13"/>
  <c r="O740" i="13"/>
  <c r="N740" i="13"/>
  <c r="M740" i="13"/>
  <c r="L740" i="13"/>
  <c r="K740" i="13"/>
  <c r="J740" i="13"/>
  <c r="I740" i="13"/>
  <c r="H740" i="13"/>
  <c r="G740" i="13"/>
  <c r="F740" i="13"/>
  <c r="E740" i="13"/>
  <c r="D740" i="13"/>
  <c r="C740" i="13"/>
  <c r="B740" i="13"/>
  <c r="A740" i="13" s="1"/>
  <c r="P739" i="13"/>
  <c r="O739" i="13"/>
  <c r="N739" i="13"/>
  <c r="M739" i="13"/>
  <c r="L739" i="13"/>
  <c r="K739" i="13"/>
  <c r="J739" i="13"/>
  <c r="I739" i="13"/>
  <c r="H739" i="13"/>
  <c r="G739" i="13"/>
  <c r="F739" i="13"/>
  <c r="E739" i="13"/>
  <c r="D739" i="13"/>
  <c r="C739" i="13"/>
  <c r="B739" i="13"/>
  <c r="A739" i="13" s="1"/>
  <c r="P738" i="13"/>
  <c r="O738" i="13"/>
  <c r="N738" i="13"/>
  <c r="M738" i="13"/>
  <c r="L738" i="13"/>
  <c r="K738" i="13"/>
  <c r="J738" i="13"/>
  <c r="I738" i="13"/>
  <c r="H738" i="13"/>
  <c r="G738" i="13"/>
  <c r="F738" i="13"/>
  <c r="E738" i="13"/>
  <c r="D738" i="13"/>
  <c r="C738" i="13"/>
  <c r="B738" i="13"/>
  <c r="A738" i="13" s="1"/>
  <c r="P737" i="13"/>
  <c r="O737" i="13"/>
  <c r="N737" i="13"/>
  <c r="M737" i="13"/>
  <c r="L737" i="13"/>
  <c r="K737" i="13"/>
  <c r="J737" i="13"/>
  <c r="I737" i="13"/>
  <c r="H737" i="13"/>
  <c r="G737" i="13"/>
  <c r="F737" i="13"/>
  <c r="E737" i="13"/>
  <c r="D737" i="13"/>
  <c r="C737" i="13"/>
  <c r="B737" i="13"/>
  <c r="P736" i="13"/>
  <c r="O736" i="13"/>
  <c r="N736" i="13"/>
  <c r="M736" i="13"/>
  <c r="L736" i="13"/>
  <c r="K736" i="13"/>
  <c r="J736" i="13"/>
  <c r="I736" i="13"/>
  <c r="H736" i="13"/>
  <c r="G736" i="13"/>
  <c r="F736" i="13"/>
  <c r="E736" i="13"/>
  <c r="D736" i="13"/>
  <c r="C736" i="13"/>
  <c r="B736" i="13"/>
  <c r="A736" i="13" s="1"/>
  <c r="P735" i="13"/>
  <c r="O735" i="13"/>
  <c r="N735" i="13"/>
  <c r="M735" i="13"/>
  <c r="L735" i="13"/>
  <c r="K735" i="13"/>
  <c r="J735" i="13"/>
  <c r="I735" i="13"/>
  <c r="H735" i="13"/>
  <c r="G735" i="13"/>
  <c r="F735" i="13"/>
  <c r="E735" i="13"/>
  <c r="D735" i="13"/>
  <c r="C735" i="13"/>
  <c r="B735" i="13"/>
  <c r="A735" i="13" s="1"/>
  <c r="P734" i="13"/>
  <c r="O734" i="13"/>
  <c r="N734" i="13"/>
  <c r="M734" i="13"/>
  <c r="L734" i="13"/>
  <c r="K734" i="13"/>
  <c r="J734" i="13"/>
  <c r="I734" i="13"/>
  <c r="H734" i="13"/>
  <c r="G734" i="13"/>
  <c r="F734" i="13"/>
  <c r="E734" i="13"/>
  <c r="D734" i="13"/>
  <c r="C734" i="13"/>
  <c r="B734" i="13"/>
  <c r="A734" i="13" s="1"/>
  <c r="P733" i="13"/>
  <c r="O733" i="13"/>
  <c r="N733" i="13"/>
  <c r="M733" i="13"/>
  <c r="L733" i="13"/>
  <c r="K733" i="13"/>
  <c r="J733" i="13"/>
  <c r="I733" i="13"/>
  <c r="H733" i="13"/>
  <c r="G733" i="13"/>
  <c r="F733" i="13"/>
  <c r="E733" i="13"/>
  <c r="D733" i="13"/>
  <c r="C733" i="13"/>
  <c r="B733" i="13"/>
  <c r="A733" i="13" s="1"/>
  <c r="P732" i="13"/>
  <c r="O732" i="13"/>
  <c r="N732" i="13"/>
  <c r="M732" i="13"/>
  <c r="L732" i="13"/>
  <c r="K732" i="13"/>
  <c r="J732" i="13"/>
  <c r="I732" i="13"/>
  <c r="H732" i="13"/>
  <c r="G732" i="13"/>
  <c r="F732" i="13"/>
  <c r="E732" i="13"/>
  <c r="D732" i="13"/>
  <c r="C732" i="13"/>
  <c r="B732" i="13"/>
  <c r="A732" i="13" s="1"/>
  <c r="P731" i="13"/>
  <c r="O731" i="13"/>
  <c r="N731" i="13"/>
  <c r="M731" i="13"/>
  <c r="L731" i="13"/>
  <c r="K731" i="13"/>
  <c r="J731" i="13"/>
  <c r="I731" i="13"/>
  <c r="H731" i="13"/>
  <c r="G731" i="13"/>
  <c r="F731" i="13"/>
  <c r="E731" i="13"/>
  <c r="D731" i="13"/>
  <c r="C731" i="13"/>
  <c r="B731" i="13"/>
  <c r="A731" i="13" s="1"/>
  <c r="P730" i="13"/>
  <c r="O730" i="13"/>
  <c r="N730" i="13"/>
  <c r="M730" i="13"/>
  <c r="L730" i="13"/>
  <c r="K730" i="13"/>
  <c r="J730" i="13"/>
  <c r="I730" i="13"/>
  <c r="H730" i="13"/>
  <c r="G730" i="13"/>
  <c r="F730" i="13"/>
  <c r="E730" i="13"/>
  <c r="D730" i="13"/>
  <c r="C730" i="13"/>
  <c r="B730" i="13"/>
  <c r="P729" i="13"/>
  <c r="O729" i="13"/>
  <c r="N729" i="13"/>
  <c r="M729" i="13"/>
  <c r="L729" i="13"/>
  <c r="K729" i="13"/>
  <c r="J729" i="13"/>
  <c r="I729" i="13"/>
  <c r="H729" i="13"/>
  <c r="G729" i="13"/>
  <c r="F729" i="13"/>
  <c r="E729" i="13"/>
  <c r="D729" i="13"/>
  <c r="C729" i="13"/>
  <c r="B729" i="13"/>
  <c r="P728" i="13"/>
  <c r="O728" i="13"/>
  <c r="N728" i="13"/>
  <c r="M728" i="13"/>
  <c r="L728" i="13"/>
  <c r="K728" i="13"/>
  <c r="J728" i="13"/>
  <c r="I728" i="13"/>
  <c r="H728" i="13"/>
  <c r="G728" i="13"/>
  <c r="F728" i="13"/>
  <c r="E728" i="13"/>
  <c r="D728" i="13"/>
  <c r="C728" i="13"/>
  <c r="B728" i="13"/>
  <c r="A728" i="13" s="1"/>
  <c r="P727" i="13"/>
  <c r="O727" i="13"/>
  <c r="N727" i="13"/>
  <c r="M727" i="13"/>
  <c r="L727" i="13"/>
  <c r="K727" i="13"/>
  <c r="J727" i="13"/>
  <c r="I727" i="13"/>
  <c r="H727" i="13"/>
  <c r="G727" i="13"/>
  <c r="F727" i="13"/>
  <c r="E727" i="13"/>
  <c r="D727" i="13"/>
  <c r="C727" i="13"/>
  <c r="B727" i="13"/>
  <c r="A727" i="13" s="1"/>
  <c r="P726" i="13"/>
  <c r="O726" i="13"/>
  <c r="N726" i="13"/>
  <c r="M726" i="13"/>
  <c r="L726" i="13"/>
  <c r="K726" i="13"/>
  <c r="J726" i="13"/>
  <c r="I726" i="13"/>
  <c r="H726" i="13"/>
  <c r="G726" i="13"/>
  <c r="F726" i="13"/>
  <c r="E726" i="13"/>
  <c r="D726" i="13"/>
  <c r="C726" i="13"/>
  <c r="B726" i="13"/>
  <c r="A726" i="13" s="1"/>
  <c r="P725" i="13"/>
  <c r="O725" i="13"/>
  <c r="N725" i="13"/>
  <c r="M725" i="13"/>
  <c r="L725" i="13"/>
  <c r="K725" i="13"/>
  <c r="J725" i="13"/>
  <c r="I725" i="13"/>
  <c r="H725" i="13"/>
  <c r="G725" i="13"/>
  <c r="F725" i="13"/>
  <c r="E725" i="13"/>
  <c r="D725" i="13"/>
  <c r="C725" i="13"/>
  <c r="B725" i="13"/>
  <c r="A725" i="13" s="1"/>
  <c r="P724" i="13"/>
  <c r="O724" i="13"/>
  <c r="N724" i="13"/>
  <c r="M724" i="13"/>
  <c r="L724" i="13"/>
  <c r="K724" i="13"/>
  <c r="J724" i="13"/>
  <c r="I724" i="13"/>
  <c r="H724" i="13"/>
  <c r="G724" i="13"/>
  <c r="F724" i="13"/>
  <c r="E724" i="13"/>
  <c r="D724" i="13"/>
  <c r="C724" i="13"/>
  <c r="B724" i="13"/>
  <c r="A724" i="13" s="1"/>
  <c r="P723" i="13"/>
  <c r="O723" i="13"/>
  <c r="N723" i="13"/>
  <c r="M723" i="13"/>
  <c r="L723" i="13"/>
  <c r="K723" i="13"/>
  <c r="J723" i="13"/>
  <c r="I723" i="13"/>
  <c r="H723" i="13"/>
  <c r="G723" i="13"/>
  <c r="F723" i="13"/>
  <c r="E723" i="13"/>
  <c r="D723" i="13"/>
  <c r="C723" i="13"/>
  <c r="B723" i="13"/>
  <c r="A723" i="13" s="1"/>
  <c r="P722" i="13"/>
  <c r="O722" i="13"/>
  <c r="N722" i="13"/>
  <c r="M722" i="13"/>
  <c r="L722" i="13"/>
  <c r="K722" i="13"/>
  <c r="J722" i="13"/>
  <c r="I722" i="13"/>
  <c r="H722" i="13"/>
  <c r="G722" i="13"/>
  <c r="F722" i="13"/>
  <c r="E722" i="13"/>
  <c r="D722" i="13"/>
  <c r="C722" i="13"/>
  <c r="B722" i="13"/>
  <c r="A722" i="13" s="1"/>
  <c r="P721" i="13"/>
  <c r="O721" i="13"/>
  <c r="N721" i="13"/>
  <c r="M721" i="13"/>
  <c r="L721" i="13"/>
  <c r="K721" i="13"/>
  <c r="J721" i="13"/>
  <c r="I721" i="13"/>
  <c r="H721" i="13"/>
  <c r="G721" i="13"/>
  <c r="F721" i="13"/>
  <c r="E721" i="13"/>
  <c r="D721" i="13"/>
  <c r="C721" i="13"/>
  <c r="B721" i="13"/>
  <c r="P720" i="13"/>
  <c r="O720" i="13"/>
  <c r="N720" i="13"/>
  <c r="M720" i="13"/>
  <c r="L720" i="13"/>
  <c r="K720" i="13"/>
  <c r="J720" i="13"/>
  <c r="I720" i="13"/>
  <c r="H720" i="13"/>
  <c r="G720" i="13"/>
  <c r="F720" i="13"/>
  <c r="E720" i="13"/>
  <c r="D720" i="13"/>
  <c r="C720" i="13"/>
  <c r="B720" i="13"/>
  <c r="A720" i="13" s="1"/>
  <c r="P719" i="13"/>
  <c r="O719" i="13"/>
  <c r="N719" i="13"/>
  <c r="M719" i="13"/>
  <c r="L719" i="13"/>
  <c r="K719" i="13"/>
  <c r="J719" i="13"/>
  <c r="I719" i="13"/>
  <c r="H719" i="13"/>
  <c r="G719" i="13"/>
  <c r="F719" i="13"/>
  <c r="E719" i="13"/>
  <c r="D719" i="13"/>
  <c r="C719" i="13"/>
  <c r="B719" i="13"/>
  <c r="A719" i="13" s="1"/>
  <c r="P718" i="13"/>
  <c r="O718" i="13"/>
  <c r="N718" i="13"/>
  <c r="M718" i="13"/>
  <c r="L718" i="13"/>
  <c r="K718" i="13"/>
  <c r="J718" i="13"/>
  <c r="I718" i="13"/>
  <c r="H718" i="13"/>
  <c r="G718" i="13"/>
  <c r="F718" i="13"/>
  <c r="E718" i="13"/>
  <c r="D718" i="13"/>
  <c r="C718" i="13"/>
  <c r="B718" i="13"/>
  <c r="A718" i="13" s="1"/>
  <c r="P717" i="13"/>
  <c r="O717" i="13"/>
  <c r="N717" i="13"/>
  <c r="M717" i="13"/>
  <c r="L717" i="13"/>
  <c r="K717" i="13"/>
  <c r="J717" i="13"/>
  <c r="I717" i="13"/>
  <c r="H717" i="13"/>
  <c r="G717" i="13"/>
  <c r="F717" i="13"/>
  <c r="E717" i="13"/>
  <c r="D717" i="13"/>
  <c r="C717" i="13"/>
  <c r="B717" i="13"/>
  <c r="P716" i="13"/>
  <c r="O716" i="13"/>
  <c r="N716" i="13"/>
  <c r="M716" i="13"/>
  <c r="L716" i="13"/>
  <c r="K716" i="13"/>
  <c r="J716" i="13"/>
  <c r="I716" i="13"/>
  <c r="H716" i="13"/>
  <c r="G716" i="13"/>
  <c r="F716" i="13"/>
  <c r="E716" i="13"/>
  <c r="D716" i="13"/>
  <c r="C716" i="13"/>
  <c r="B716" i="13"/>
  <c r="A716" i="13" s="1"/>
  <c r="P715" i="13"/>
  <c r="O715" i="13"/>
  <c r="N715" i="13"/>
  <c r="M715" i="13"/>
  <c r="L715" i="13"/>
  <c r="K715" i="13"/>
  <c r="J715" i="13"/>
  <c r="I715" i="13"/>
  <c r="H715" i="13"/>
  <c r="G715" i="13"/>
  <c r="F715" i="13"/>
  <c r="E715" i="13"/>
  <c r="D715" i="13"/>
  <c r="C715" i="13"/>
  <c r="B715" i="13"/>
  <c r="A715" i="13" s="1"/>
  <c r="P714" i="13"/>
  <c r="O714" i="13"/>
  <c r="N714" i="13"/>
  <c r="M714" i="13"/>
  <c r="L714" i="13"/>
  <c r="K714" i="13"/>
  <c r="J714" i="13"/>
  <c r="I714" i="13"/>
  <c r="H714" i="13"/>
  <c r="G714" i="13"/>
  <c r="F714" i="13"/>
  <c r="E714" i="13"/>
  <c r="D714" i="13"/>
  <c r="C714" i="13"/>
  <c r="B714" i="13"/>
  <c r="A714" i="13" s="1"/>
  <c r="P713" i="13"/>
  <c r="O713" i="13"/>
  <c r="N713" i="13"/>
  <c r="M713" i="13"/>
  <c r="L713" i="13"/>
  <c r="K713" i="13"/>
  <c r="J713" i="13"/>
  <c r="I713" i="13"/>
  <c r="H713" i="13"/>
  <c r="G713" i="13"/>
  <c r="F713" i="13"/>
  <c r="E713" i="13"/>
  <c r="D713" i="13"/>
  <c r="C713" i="13"/>
  <c r="B713" i="13"/>
  <c r="A713" i="13" s="1"/>
  <c r="P712" i="13"/>
  <c r="O712" i="13"/>
  <c r="N712" i="13"/>
  <c r="M712" i="13"/>
  <c r="L712" i="13"/>
  <c r="K712" i="13"/>
  <c r="J712" i="13"/>
  <c r="I712" i="13"/>
  <c r="H712" i="13"/>
  <c r="G712" i="13"/>
  <c r="F712" i="13"/>
  <c r="E712" i="13"/>
  <c r="D712" i="13"/>
  <c r="C712" i="13"/>
  <c r="B712" i="13"/>
  <c r="A712" i="13" s="1"/>
  <c r="P711" i="13"/>
  <c r="O711" i="13"/>
  <c r="N711" i="13"/>
  <c r="M711" i="13"/>
  <c r="L711" i="13"/>
  <c r="K711" i="13"/>
  <c r="J711" i="13"/>
  <c r="I711" i="13"/>
  <c r="H711" i="13"/>
  <c r="G711" i="13"/>
  <c r="F711" i="13"/>
  <c r="E711" i="13"/>
  <c r="D711" i="13"/>
  <c r="C711" i="13"/>
  <c r="B711" i="13"/>
  <c r="A711" i="13" s="1"/>
  <c r="P710" i="13"/>
  <c r="O710" i="13"/>
  <c r="N710" i="13"/>
  <c r="M710" i="13"/>
  <c r="L710" i="13"/>
  <c r="K710" i="13"/>
  <c r="J710" i="13"/>
  <c r="I710" i="13"/>
  <c r="H710" i="13"/>
  <c r="G710" i="13"/>
  <c r="F710" i="13"/>
  <c r="E710" i="13"/>
  <c r="D710" i="13"/>
  <c r="C710" i="13"/>
  <c r="B710" i="13"/>
  <c r="A710" i="13" s="1"/>
  <c r="P709" i="13"/>
  <c r="O709" i="13"/>
  <c r="N709" i="13"/>
  <c r="M709" i="13"/>
  <c r="L709" i="13"/>
  <c r="K709" i="13"/>
  <c r="J709" i="13"/>
  <c r="I709" i="13"/>
  <c r="H709" i="13"/>
  <c r="G709" i="13"/>
  <c r="F709" i="13"/>
  <c r="E709" i="13"/>
  <c r="D709" i="13"/>
  <c r="C709" i="13"/>
  <c r="B709" i="13"/>
  <c r="A709" i="13" s="1"/>
  <c r="P708" i="13"/>
  <c r="O708" i="13"/>
  <c r="N708" i="13"/>
  <c r="M708" i="13"/>
  <c r="L708" i="13"/>
  <c r="K708" i="13"/>
  <c r="J708" i="13"/>
  <c r="I708" i="13"/>
  <c r="H708" i="13"/>
  <c r="G708" i="13"/>
  <c r="F708" i="13"/>
  <c r="E708" i="13"/>
  <c r="D708" i="13"/>
  <c r="C708" i="13"/>
  <c r="B708" i="13"/>
  <c r="A708" i="13" s="1"/>
  <c r="P707" i="13"/>
  <c r="O707" i="13"/>
  <c r="N707" i="13"/>
  <c r="M707" i="13"/>
  <c r="L707" i="13"/>
  <c r="K707" i="13"/>
  <c r="J707" i="13"/>
  <c r="I707" i="13"/>
  <c r="H707" i="13"/>
  <c r="G707" i="13"/>
  <c r="F707" i="13"/>
  <c r="E707" i="13"/>
  <c r="D707" i="13"/>
  <c r="C707" i="13"/>
  <c r="B707" i="13"/>
  <c r="A707" i="13" s="1"/>
  <c r="P706" i="13"/>
  <c r="O706" i="13"/>
  <c r="N706" i="13"/>
  <c r="M706" i="13"/>
  <c r="L706" i="13"/>
  <c r="K706" i="13"/>
  <c r="J706" i="13"/>
  <c r="I706" i="13"/>
  <c r="H706" i="13"/>
  <c r="G706" i="13"/>
  <c r="F706" i="13"/>
  <c r="E706" i="13"/>
  <c r="D706" i="13"/>
  <c r="C706" i="13"/>
  <c r="B706" i="13"/>
  <c r="A706" i="13" s="1"/>
  <c r="P705" i="13"/>
  <c r="O705" i="13"/>
  <c r="N705" i="13"/>
  <c r="M705" i="13"/>
  <c r="L705" i="13"/>
  <c r="K705" i="13"/>
  <c r="J705" i="13"/>
  <c r="I705" i="13"/>
  <c r="H705" i="13"/>
  <c r="G705" i="13"/>
  <c r="F705" i="13"/>
  <c r="E705" i="13"/>
  <c r="D705" i="13"/>
  <c r="C705" i="13"/>
  <c r="B705" i="13"/>
  <c r="P704" i="13"/>
  <c r="O704" i="13"/>
  <c r="N704" i="13"/>
  <c r="M704" i="13"/>
  <c r="L704" i="13"/>
  <c r="K704" i="13"/>
  <c r="J704" i="13"/>
  <c r="I704" i="13"/>
  <c r="H704" i="13"/>
  <c r="G704" i="13"/>
  <c r="F704" i="13"/>
  <c r="E704" i="13"/>
  <c r="D704" i="13"/>
  <c r="C704" i="13"/>
  <c r="B704" i="13"/>
  <c r="A704" i="13" s="1"/>
  <c r="P703" i="13"/>
  <c r="O703" i="13"/>
  <c r="N703" i="13"/>
  <c r="M703" i="13"/>
  <c r="L703" i="13"/>
  <c r="K703" i="13"/>
  <c r="J703" i="13"/>
  <c r="I703" i="13"/>
  <c r="H703" i="13"/>
  <c r="G703" i="13"/>
  <c r="F703" i="13"/>
  <c r="E703" i="13"/>
  <c r="D703" i="13"/>
  <c r="C703" i="13"/>
  <c r="B703" i="13"/>
  <c r="A703" i="13" s="1"/>
  <c r="P702" i="13"/>
  <c r="O702" i="13"/>
  <c r="N702" i="13"/>
  <c r="M702" i="13"/>
  <c r="L702" i="13"/>
  <c r="K702" i="13"/>
  <c r="J702" i="13"/>
  <c r="I702" i="13"/>
  <c r="H702" i="13"/>
  <c r="G702" i="13"/>
  <c r="F702" i="13"/>
  <c r="E702" i="13"/>
  <c r="D702" i="13"/>
  <c r="C702" i="13"/>
  <c r="B702" i="13"/>
  <c r="A702" i="13" s="1"/>
  <c r="P701" i="13"/>
  <c r="O701" i="13"/>
  <c r="N701" i="13"/>
  <c r="M701" i="13"/>
  <c r="L701" i="13"/>
  <c r="K701" i="13"/>
  <c r="J701" i="13"/>
  <c r="I701" i="13"/>
  <c r="H701" i="13"/>
  <c r="G701" i="13"/>
  <c r="F701" i="13"/>
  <c r="E701" i="13"/>
  <c r="D701" i="13"/>
  <c r="C701" i="13"/>
  <c r="B701" i="13"/>
  <c r="A701" i="13" s="1"/>
  <c r="P700" i="13"/>
  <c r="O700" i="13"/>
  <c r="N700" i="13"/>
  <c r="M700" i="13"/>
  <c r="L700" i="13"/>
  <c r="K700" i="13"/>
  <c r="J700" i="13"/>
  <c r="I700" i="13"/>
  <c r="H700" i="13"/>
  <c r="G700" i="13"/>
  <c r="F700" i="13"/>
  <c r="E700" i="13"/>
  <c r="D700" i="13"/>
  <c r="C700" i="13"/>
  <c r="B700" i="13"/>
  <c r="A700" i="13" s="1"/>
  <c r="P699" i="13"/>
  <c r="O699" i="13"/>
  <c r="N699" i="13"/>
  <c r="M699" i="13"/>
  <c r="L699" i="13"/>
  <c r="K699" i="13"/>
  <c r="J699" i="13"/>
  <c r="I699" i="13"/>
  <c r="H699" i="13"/>
  <c r="G699" i="13"/>
  <c r="F699" i="13"/>
  <c r="E699" i="13"/>
  <c r="D699" i="13"/>
  <c r="C699" i="13"/>
  <c r="B699" i="13"/>
  <c r="A699" i="13" s="1"/>
  <c r="P698" i="13"/>
  <c r="O698" i="13"/>
  <c r="N698" i="13"/>
  <c r="M698" i="13"/>
  <c r="L698" i="13"/>
  <c r="K698" i="13"/>
  <c r="J698" i="13"/>
  <c r="I698" i="13"/>
  <c r="H698" i="13"/>
  <c r="G698" i="13"/>
  <c r="F698" i="13"/>
  <c r="E698" i="13"/>
  <c r="D698" i="13"/>
  <c r="C698" i="13"/>
  <c r="B698" i="13"/>
  <c r="A698" i="13" s="1"/>
  <c r="P697" i="13"/>
  <c r="O697" i="13"/>
  <c r="N697" i="13"/>
  <c r="M697" i="13"/>
  <c r="L697" i="13"/>
  <c r="K697" i="13"/>
  <c r="J697" i="13"/>
  <c r="I697" i="13"/>
  <c r="H697" i="13"/>
  <c r="G697" i="13"/>
  <c r="F697" i="13"/>
  <c r="E697" i="13"/>
  <c r="D697" i="13"/>
  <c r="C697" i="13"/>
  <c r="B697" i="13"/>
  <c r="P696" i="13"/>
  <c r="O696" i="13"/>
  <c r="N696" i="13"/>
  <c r="M696" i="13"/>
  <c r="L696" i="13"/>
  <c r="K696" i="13"/>
  <c r="J696" i="13"/>
  <c r="I696" i="13"/>
  <c r="H696" i="13"/>
  <c r="G696" i="13"/>
  <c r="F696" i="13"/>
  <c r="E696" i="13"/>
  <c r="D696" i="13"/>
  <c r="C696" i="13"/>
  <c r="B696" i="13"/>
  <c r="A696" i="13" s="1"/>
  <c r="P695" i="13"/>
  <c r="O695" i="13"/>
  <c r="N695" i="13"/>
  <c r="M695" i="13"/>
  <c r="L695" i="13"/>
  <c r="K695" i="13"/>
  <c r="J695" i="13"/>
  <c r="I695" i="13"/>
  <c r="H695" i="13"/>
  <c r="G695" i="13"/>
  <c r="F695" i="13"/>
  <c r="E695" i="13"/>
  <c r="D695" i="13"/>
  <c r="C695" i="13"/>
  <c r="B695" i="13"/>
  <c r="A695" i="13" s="1"/>
  <c r="P694" i="13"/>
  <c r="O694" i="13"/>
  <c r="N694" i="13"/>
  <c r="M694" i="13"/>
  <c r="L694" i="13"/>
  <c r="K694" i="13"/>
  <c r="J694" i="13"/>
  <c r="I694" i="13"/>
  <c r="H694" i="13"/>
  <c r="G694" i="13"/>
  <c r="F694" i="13"/>
  <c r="E694" i="13"/>
  <c r="D694" i="13"/>
  <c r="C694" i="13"/>
  <c r="B694" i="13"/>
  <c r="A694" i="13" s="1"/>
  <c r="P693" i="13"/>
  <c r="O693" i="13"/>
  <c r="N693" i="13"/>
  <c r="M693" i="13"/>
  <c r="L693" i="13"/>
  <c r="K693" i="13"/>
  <c r="J693" i="13"/>
  <c r="I693" i="13"/>
  <c r="H693" i="13"/>
  <c r="G693" i="13"/>
  <c r="F693" i="13"/>
  <c r="E693" i="13"/>
  <c r="D693" i="13"/>
  <c r="C693" i="13"/>
  <c r="B693" i="13"/>
  <c r="P692" i="13"/>
  <c r="O692" i="13"/>
  <c r="N692" i="13"/>
  <c r="M692" i="13"/>
  <c r="L692" i="13"/>
  <c r="K692" i="13"/>
  <c r="J692" i="13"/>
  <c r="I692" i="13"/>
  <c r="H692" i="13"/>
  <c r="G692" i="13"/>
  <c r="F692" i="13"/>
  <c r="E692" i="13"/>
  <c r="D692" i="13"/>
  <c r="C692" i="13"/>
  <c r="B692" i="13"/>
  <c r="A692" i="13" s="1"/>
  <c r="P691" i="13"/>
  <c r="O691" i="13"/>
  <c r="N691" i="13"/>
  <c r="M691" i="13"/>
  <c r="L691" i="13"/>
  <c r="K691" i="13"/>
  <c r="J691" i="13"/>
  <c r="I691" i="13"/>
  <c r="H691" i="13"/>
  <c r="G691" i="13"/>
  <c r="F691" i="13"/>
  <c r="E691" i="13"/>
  <c r="D691" i="13"/>
  <c r="C691" i="13"/>
  <c r="B691" i="13"/>
  <c r="A691" i="13" s="1"/>
  <c r="P690" i="13"/>
  <c r="O690" i="13"/>
  <c r="N690" i="13"/>
  <c r="M690" i="13"/>
  <c r="L690" i="13"/>
  <c r="K690" i="13"/>
  <c r="J690" i="13"/>
  <c r="I690" i="13"/>
  <c r="H690" i="13"/>
  <c r="G690" i="13"/>
  <c r="F690" i="13"/>
  <c r="E690" i="13"/>
  <c r="D690" i="13"/>
  <c r="C690" i="13"/>
  <c r="B690" i="13"/>
  <c r="P689" i="13"/>
  <c r="O689" i="13"/>
  <c r="N689" i="13"/>
  <c r="M689" i="13"/>
  <c r="L689" i="13"/>
  <c r="K689" i="13"/>
  <c r="J689" i="13"/>
  <c r="I689" i="13"/>
  <c r="H689" i="13"/>
  <c r="G689" i="13"/>
  <c r="F689" i="13"/>
  <c r="E689" i="13"/>
  <c r="D689" i="13"/>
  <c r="C689" i="13"/>
  <c r="B689" i="13"/>
  <c r="P688" i="13"/>
  <c r="O688" i="13"/>
  <c r="N688" i="13"/>
  <c r="M688" i="13"/>
  <c r="L688" i="13"/>
  <c r="K688" i="13"/>
  <c r="J688" i="13"/>
  <c r="I688" i="13"/>
  <c r="H688" i="13"/>
  <c r="G688" i="13"/>
  <c r="F688" i="13"/>
  <c r="E688" i="13"/>
  <c r="D688" i="13"/>
  <c r="C688" i="13"/>
  <c r="B688" i="13"/>
  <c r="A688" i="13" s="1"/>
  <c r="P687" i="13"/>
  <c r="O687" i="13"/>
  <c r="N687" i="13"/>
  <c r="M687" i="13"/>
  <c r="L687" i="13"/>
  <c r="K687" i="13"/>
  <c r="J687" i="13"/>
  <c r="I687" i="13"/>
  <c r="H687" i="13"/>
  <c r="G687" i="13"/>
  <c r="F687" i="13"/>
  <c r="E687" i="13"/>
  <c r="D687" i="13"/>
  <c r="C687" i="13"/>
  <c r="B687" i="13"/>
  <c r="A687" i="13" s="1"/>
  <c r="P686" i="13"/>
  <c r="O686" i="13"/>
  <c r="N686" i="13"/>
  <c r="M686" i="13"/>
  <c r="L686" i="13"/>
  <c r="K686" i="13"/>
  <c r="J686" i="13"/>
  <c r="I686" i="13"/>
  <c r="H686" i="13"/>
  <c r="G686" i="13"/>
  <c r="F686" i="13"/>
  <c r="E686" i="13"/>
  <c r="D686" i="13"/>
  <c r="C686" i="13"/>
  <c r="B686" i="13"/>
  <c r="A686" i="13" s="1"/>
  <c r="P685" i="13"/>
  <c r="O685" i="13"/>
  <c r="N685" i="13"/>
  <c r="M685" i="13"/>
  <c r="L685" i="13"/>
  <c r="K685" i="13"/>
  <c r="J685" i="13"/>
  <c r="I685" i="13"/>
  <c r="H685" i="13"/>
  <c r="G685" i="13"/>
  <c r="F685" i="13"/>
  <c r="E685" i="13"/>
  <c r="D685" i="13"/>
  <c r="C685" i="13"/>
  <c r="B685" i="13"/>
  <c r="A685" i="13" s="1"/>
  <c r="P684" i="13"/>
  <c r="O684" i="13"/>
  <c r="N684" i="13"/>
  <c r="M684" i="13"/>
  <c r="L684" i="13"/>
  <c r="K684" i="13"/>
  <c r="J684" i="13"/>
  <c r="I684" i="13"/>
  <c r="H684" i="13"/>
  <c r="G684" i="13"/>
  <c r="F684" i="13"/>
  <c r="E684" i="13"/>
  <c r="D684" i="13"/>
  <c r="C684" i="13"/>
  <c r="B684" i="13"/>
  <c r="A684" i="13" s="1"/>
  <c r="P683" i="13"/>
  <c r="O683" i="13"/>
  <c r="N683" i="13"/>
  <c r="M683" i="13"/>
  <c r="L683" i="13"/>
  <c r="K683" i="13"/>
  <c r="J683" i="13"/>
  <c r="I683" i="13"/>
  <c r="H683" i="13"/>
  <c r="G683" i="13"/>
  <c r="F683" i="13"/>
  <c r="E683" i="13"/>
  <c r="D683" i="13"/>
  <c r="C683" i="13"/>
  <c r="B683" i="13"/>
  <c r="A683" i="13" s="1"/>
  <c r="P682" i="13"/>
  <c r="O682" i="13"/>
  <c r="N682" i="13"/>
  <c r="M682" i="13"/>
  <c r="L682" i="13"/>
  <c r="K682" i="13"/>
  <c r="J682" i="13"/>
  <c r="I682" i="13"/>
  <c r="H682" i="13"/>
  <c r="G682" i="13"/>
  <c r="F682" i="13"/>
  <c r="E682" i="13"/>
  <c r="D682" i="13"/>
  <c r="C682" i="13"/>
  <c r="B682" i="13"/>
  <c r="A682" i="13" s="1"/>
  <c r="P681" i="13"/>
  <c r="O681" i="13"/>
  <c r="N681" i="13"/>
  <c r="M681" i="13"/>
  <c r="L681" i="13"/>
  <c r="K681" i="13"/>
  <c r="J681" i="13"/>
  <c r="I681" i="13"/>
  <c r="H681" i="13"/>
  <c r="G681" i="13"/>
  <c r="F681" i="13"/>
  <c r="E681" i="13"/>
  <c r="D681" i="13"/>
  <c r="C681" i="13"/>
  <c r="B681" i="13"/>
  <c r="P680" i="13"/>
  <c r="O680" i="13"/>
  <c r="N680" i="13"/>
  <c r="M680" i="13"/>
  <c r="L680" i="13"/>
  <c r="K680" i="13"/>
  <c r="J680" i="13"/>
  <c r="I680" i="13"/>
  <c r="H680" i="13"/>
  <c r="G680" i="13"/>
  <c r="F680" i="13"/>
  <c r="E680" i="13"/>
  <c r="D680" i="13"/>
  <c r="C680" i="13"/>
  <c r="B680" i="13"/>
  <c r="A680" i="13" s="1"/>
  <c r="P679" i="13"/>
  <c r="O679" i="13"/>
  <c r="N679" i="13"/>
  <c r="M679" i="13"/>
  <c r="L679" i="13"/>
  <c r="K679" i="13"/>
  <c r="J679" i="13"/>
  <c r="I679" i="13"/>
  <c r="H679" i="13"/>
  <c r="G679" i="13"/>
  <c r="F679" i="13"/>
  <c r="E679" i="13"/>
  <c r="D679" i="13"/>
  <c r="C679" i="13"/>
  <c r="B679" i="13"/>
  <c r="A679" i="13" s="1"/>
  <c r="P678" i="13"/>
  <c r="O678" i="13"/>
  <c r="N678" i="13"/>
  <c r="M678" i="13"/>
  <c r="L678" i="13"/>
  <c r="K678" i="13"/>
  <c r="J678" i="13"/>
  <c r="I678" i="13"/>
  <c r="H678" i="13"/>
  <c r="G678" i="13"/>
  <c r="F678" i="13"/>
  <c r="E678" i="13"/>
  <c r="D678" i="13"/>
  <c r="C678" i="13"/>
  <c r="B678" i="13"/>
  <c r="A678" i="13" s="1"/>
  <c r="P677" i="13"/>
  <c r="O677" i="13"/>
  <c r="N677" i="13"/>
  <c r="M677" i="13"/>
  <c r="L677" i="13"/>
  <c r="K677" i="13"/>
  <c r="J677" i="13"/>
  <c r="I677" i="13"/>
  <c r="H677" i="13"/>
  <c r="G677" i="13"/>
  <c r="F677" i="13"/>
  <c r="E677" i="13"/>
  <c r="D677" i="13"/>
  <c r="C677" i="13"/>
  <c r="B677" i="13"/>
  <c r="A677" i="13" s="1"/>
  <c r="P676" i="13"/>
  <c r="O676" i="13"/>
  <c r="N676" i="13"/>
  <c r="M676" i="13"/>
  <c r="L676" i="13"/>
  <c r="K676" i="13"/>
  <c r="J676" i="13"/>
  <c r="I676" i="13"/>
  <c r="H676" i="13"/>
  <c r="G676" i="13"/>
  <c r="F676" i="13"/>
  <c r="E676" i="13"/>
  <c r="D676" i="13"/>
  <c r="C676" i="13"/>
  <c r="B676" i="13"/>
  <c r="A676" i="13" s="1"/>
  <c r="P675" i="13"/>
  <c r="O675" i="13"/>
  <c r="N675" i="13"/>
  <c r="M675" i="13"/>
  <c r="L675" i="13"/>
  <c r="K675" i="13"/>
  <c r="J675" i="13"/>
  <c r="I675" i="13"/>
  <c r="H675" i="13"/>
  <c r="G675" i="13"/>
  <c r="F675" i="13"/>
  <c r="E675" i="13"/>
  <c r="D675" i="13"/>
  <c r="C675" i="13"/>
  <c r="B675" i="13"/>
  <c r="A675" i="13" s="1"/>
  <c r="P674" i="13"/>
  <c r="O674" i="13"/>
  <c r="N674" i="13"/>
  <c r="M674" i="13"/>
  <c r="L674" i="13"/>
  <c r="K674" i="13"/>
  <c r="J674" i="13"/>
  <c r="I674" i="13"/>
  <c r="H674" i="13"/>
  <c r="G674" i="13"/>
  <c r="F674" i="13"/>
  <c r="E674" i="13"/>
  <c r="D674" i="13"/>
  <c r="C674" i="13"/>
  <c r="B674" i="13"/>
  <c r="A674" i="13" s="1"/>
  <c r="P673" i="13"/>
  <c r="O673" i="13"/>
  <c r="N673" i="13"/>
  <c r="M673" i="13"/>
  <c r="L673" i="13"/>
  <c r="K673" i="13"/>
  <c r="J673" i="13"/>
  <c r="I673" i="13"/>
  <c r="H673" i="13"/>
  <c r="G673" i="13"/>
  <c r="F673" i="13"/>
  <c r="E673" i="13"/>
  <c r="D673" i="13"/>
  <c r="C673" i="13"/>
  <c r="B673" i="13"/>
  <c r="P672" i="13"/>
  <c r="O672" i="13"/>
  <c r="N672" i="13"/>
  <c r="M672" i="13"/>
  <c r="L672" i="13"/>
  <c r="K672" i="13"/>
  <c r="J672" i="13"/>
  <c r="I672" i="13"/>
  <c r="H672" i="13"/>
  <c r="G672" i="13"/>
  <c r="F672" i="13"/>
  <c r="E672" i="13"/>
  <c r="D672" i="13"/>
  <c r="C672" i="13"/>
  <c r="B672" i="13"/>
  <c r="A672" i="13" s="1"/>
  <c r="P671" i="13"/>
  <c r="O671" i="13"/>
  <c r="N671" i="13"/>
  <c r="M671" i="13"/>
  <c r="L671" i="13"/>
  <c r="K671" i="13"/>
  <c r="J671" i="13"/>
  <c r="I671" i="13"/>
  <c r="H671" i="13"/>
  <c r="G671" i="13"/>
  <c r="F671" i="13"/>
  <c r="E671" i="13"/>
  <c r="D671" i="13"/>
  <c r="C671" i="13"/>
  <c r="B671" i="13"/>
  <c r="A671" i="13" s="1"/>
  <c r="P670" i="13"/>
  <c r="O670" i="13"/>
  <c r="N670" i="13"/>
  <c r="M670" i="13"/>
  <c r="L670" i="13"/>
  <c r="K670" i="13"/>
  <c r="J670" i="13"/>
  <c r="I670" i="13"/>
  <c r="H670" i="13"/>
  <c r="G670" i="13"/>
  <c r="F670" i="13"/>
  <c r="E670" i="13"/>
  <c r="D670" i="13"/>
  <c r="C670" i="13"/>
  <c r="B670" i="13"/>
  <c r="A670" i="13" s="1"/>
  <c r="P669" i="13"/>
  <c r="O669" i="13"/>
  <c r="N669" i="13"/>
  <c r="M669" i="13"/>
  <c r="L669" i="13"/>
  <c r="K669" i="13"/>
  <c r="J669" i="13"/>
  <c r="I669" i="13"/>
  <c r="H669" i="13"/>
  <c r="G669" i="13"/>
  <c r="F669" i="13"/>
  <c r="E669" i="13"/>
  <c r="D669" i="13"/>
  <c r="C669" i="13"/>
  <c r="B669" i="13"/>
  <c r="A669" i="13" s="1"/>
  <c r="P668" i="13"/>
  <c r="O668" i="13"/>
  <c r="N668" i="13"/>
  <c r="M668" i="13"/>
  <c r="L668" i="13"/>
  <c r="K668" i="13"/>
  <c r="J668" i="13"/>
  <c r="I668" i="13"/>
  <c r="H668" i="13"/>
  <c r="G668" i="13"/>
  <c r="F668" i="13"/>
  <c r="E668" i="13"/>
  <c r="D668" i="13"/>
  <c r="C668" i="13"/>
  <c r="B668" i="13"/>
  <c r="A668" i="13" s="1"/>
  <c r="P667" i="13"/>
  <c r="O667" i="13"/>
  <c r="N667" i="13"/>
  <c r="M667" i="13"/>
  <c r="L667" i="13"/>
  <c r="K667" i="13"/>
  <c r="J667" i="13"/>
  <c r="I667" i="13"/>
  <c r="H667" i="13"/>
  <c r="G667" i="13"/>
  <c r="F667" i="13"/>
  <c r="E667" i="13"/>
  <c r="D667" i="13"/>
  <c r="C667" i="13"/>
  <c r="B667" i="13"/>
  <c r="A667" i="13" s="1"/>
  <c r="P666" i="13"/>
  <c r="O666" i="13"/>
  <c r="N666" i="13"/>
  <c r="M666" i="13"/>
  <c r="L666" i="13"/>
  <c r="K666" i="13"/>
  <c r="J666" i="13"/>
  <c r="I666" i="13"/>
  <c r="H666" i="13"/>
  <c r="G666" i="13"/>
  <c r="F666" i="13"/>
  <c r="E666" i="13"/>
  <c r="D666" i="13"/>
  <c r="C666" i="13"/>
  <c r="B666" i="13"/>
  <c r="A666" i="13" s="1"/>
  <c r="P665" i="13"/>
  <c r="O665" i="13"/>
  <c r="N665" i="13"/>
  <c r="M665" i="13"/>
  <c r="L665" i="13"/>
  <c r="K665" i="13"/>
  <c r="J665" i="13"/>
  <c r="I665" i="13"/>
  <c r="H665" i="13"/>
  <c r="G665" i="13"/>
  <c r="F665" i="13"/>
  <c r="E665" i="13"/>
  <c r="D665" i="13"/>
  <c r="C665" i="13"/>
  <c r="B665" i="13"/>
  <c r="A665" i="13" s="1"/>
  <c r="P664" i="13"/>
  <c r="O664" i="13"/>
  <c r="N664" i="13"/>
  <c r="M664" i="13"/>
  <c r="L664" i="13"/>
  <c r="K664" i="13"/>
  <c r="J664" i="13"/>
  <c r="I664" i="13"/>
  <c r="H664" i="13"/>
  <c r="G664" i="13"/>
  <c r="F664" i="13"/>
  <c r="E664" i="13"/>
  <c r="D664" i="13"/>
  <c r="C664" i="13"/>
  <c r="B664" i="13"/>
  <c r="A664" i="13" s="1"/>
  <c r="P663" i="13"/>
  <c r="O663" i="13"/>
  <c r="N663" i="13"/>
  <c r="M663" i="13"/>
  <c r="L663" i="13"/>
  <c r="K663" i="13"/>
  <c r="J663" i="13"/>
  <c r="I663" i="13"/>
  <c r="H663" i="13"/>
  <c r="G663" i="13"/>
  <c r="F663" i="13"/>
  <c r="E663" i="13"/>
  <c r="D663" i="13"/>
  <c r="C663" i="13"/>
  <c r="B663" i="13"/>
  <c r="A663" i="13" s="1"/>
  <c r="P662" i="13"/>
  <c r="O662" i="13"/>
  <c r="N662" i="13"/>
  <c r="M662" i="13"/>
  <c r="L662" i="13"/>
  <c r="K662" i="13"/>
  <c r="J662" i="13"/>
  <c r="I662" i="13"/>
  <c r="H662" i="13"/>
  <c r="G662" i="13"/>
  <c r="F662" i="13"/>
  <c r="E662" i="13"/>
  <c r="D662" i="13"/>
  <c r="C662" i="13"/>
  <c r="B662" i="13"/>
  <c r="A662" i="13" s="1"/>
  <c r="P661" i="13"/>
  <c r="O661" i="13"/>
  <c r="N661" i="13"/>
  <c r="M661" i="13"/>
  <c r="L661" i="13"/>
  <c r="K661" i="13"/>
  <c r="J661" i="13"/>
  <c r="I661" i="13"/>
  <c r="H661" i="13"/>
  <c r="G661" i="13"/>
  <c r="F661" i="13"/>
  <c r="E661" i="13"/>
  <c r="D661" i="13"/>
  <c r="C661" i="13"/>
  <c r="B661" i="13"/>
  <c r="P660" i="13"/>
  <c r="O660" i="13"/>
  <c r="N660" i="13"/>
  <c r="M660" i="13"/>
  <c r="L660" i="13"/>
  <c r="K660" i="13"/>
  <c r="J660" i="13"/>
  <c r="I660" i="13"/>
  <c r="H660" i="13"/>
  <c r="G660" i="13"/>
  <c r="F660" i="13"/>
  <c r="E660" i="13"/>
  <c r="D660" i="13"/>
  <c r="C660" i="13"/>
  <c r="B660" i="13"/>
  <c r="A660" i="13" s="1"/>
  <c r="P659" i="13"/>
  <c r="O659" i="13"/>
  <c r="N659" i="13"/>
  <c r="M659" i="13"/>
  <c r="L659" i="13"/>
  <c r="K659" i="13"/>
  <c r="J659" i="13"/>
  <c r="I659" i="13"/>
  <c r="H659" i="13"/>
  <c r="G659" i="13"/>
  <c r="F659" i="13"/>
  <c r="E659" i="13"/>
  <c r="D659" i="13"/>
  <c r="C659" i="13"/>
  <c r="B659" i="13"/>
  <c r="A659" i="13" s="1"/>
  <c r="P658" i="13"/>
  <c r="O658" i="13"/>
  <c r="N658" i="13"/>
  <c r="M658" i="13"/>
  <c r="L658" i="13"/>
  <c r="K658" i="13"/>
  <c r="J658" i="13"/>
  <c r="I658" i="13"/>
  <c r="H658" i="13"/>
  <c r="G658" i="13"/>
  <c r="F658" i="13"/>
  <c r="E658" i="13"/>
  <c r="D658" i="13"/>
  <c r="C658" i="13"/>
  <c r="B658" i="13"/>
  <c r="A658" i="13" s="1"/>
  <c r="P657" i="13"/>
  <c r="O657" i="13"/>
  <c r="N657" i="13"/>
  <c r="M657" i="13"/>
  <c r="L657" i="13"/>
  <c r="K657" i="13"/>
  <c r="J657" i="13"/>
  <c r="I657" i="13"/>
  <c r="H657" i="13"/>
  <c r="G657" i="13"/>
  <c r="F657" i="13"/>
  <c r="E657" i="13"/>
  <c r="D657" i="13"/>
  <c r="C657" i="13"/>
  <c r="B657" i="13"/>
  <c r="P656" i="13"/>
  <c r="O656" i="13"/>
  <c r="N656" i="13"/>
  <c r="M656" i="13"/>
  <c r="L656" i="13"/>
  <c r="K656" i="13"/>
  <c r="J656" i="13"/>
  <c r="I656" i="13"/>
  <c r="H656" i="13"/>
  <c r="G656" i="13"/>
  <c r="F656" i="13"/>
  <c r="E656" i="13"/>
  <c r="D656" i="13"/>
  <c r="C656" i="13"/>
  <c r="B656" i="13"/>
  <c r="A656" i="13" s="1"/>
  <c r="P655" i="13"/>
  <c r="O655" i="13"/>
  <c r="N655" i="13"/>
  <c r="M655" i="13"/>
  <c r="L655" i="13"/>
  <c r="K655" i="13"/>
  <c r="J655" i="13"/>
  <c r="I655" i="13"/>
  <c r="H655" i="13"/>
  <c r="G655" i="13"/>
  <c r="F655" i="13"/>
  <c r="E655" i="13"/>
  <c r="D655" i="13"/>
  <c r="C655" i="13"/>
  <c r="B655" i="13"/>
  <c r="A655" i="13" s="1"/>
  <c r="P654" i="13"/>
  <c r="O654" i="13"/>
  <c r="N654" i="13"/>
  <c r="M654" i="13"/>
  <c r="L654" i="13"/>
  <c r="K654" i="13"/>
  <c r="J654" i="13"/>
  <c r="I654" i="13"/>
  <c r="H654" i="13"/>
  <c r="G654" i="13"/>
  <c r="F654" i="13"/>
  <c r="E654" i="13"/>
  <c r="D654" i="13"/>
  <c r="C654" i="13"/>
  <c r="B654" i="13"/>
  <c r="A654" i="13" s="1"/>
  <c r="P653" i="13"/>
  <c r="O653" i="13"/>
  <c r="N653" i="13"/>
  <c r="M653" i="13"/>
  <c r="L653" i="13"/>
  <c r="K653" i="13"/>
  <c r="J653" i="13"/>
  <c r="I653" i="13"/>
  <c r="H653" i="13"/>
  <c r="G653" i="13"/>
  <c r="F653" i="13"/>
  <c r="E653" i="13"/>
  <c r="D653" i="13"/>
  <c r="C653" i="13"/>
  <c r="B653" i="13"/>
  <c r="A653" i="13" s="1"/>
  <c r="P652" i="13"/>
  <c r="O652" i="13"/>
  <c r="N652" i="13"/>
  <c r="M652" i="13"/>
  <c r="L652" i="13"/>
  <c r="K652" i="13"/>
  <c r="J652" i="13"/>
  <c r="I652" i="13"/>
  <c r="H652" i="13"/>
  <c r="G652" i="13"/>
  <c r="F652" i="13"/>
  <c r="E652" i="13"/>
  <c r="D652" i="13"/>
  <c r="C652" i="13"/>
  <c r="B652" i="13"/>
  <c r="A652" i="13" s="1"/>
  <c r="P651" i="13"/>
  <c r="O651" i="13"/>
  <c r="N651" i="13"/>
  <c r="M651" i="13"/>
  <c r="L651" i="13"/>
  <c r="K651" i="13"/>
  <c r="J651" i="13"/>
  <c r="I651" i="13"/>
  <c r="H651" i="13"/>
  <c r="G651" i="13"/>
  <c r="F651" i="13"/>
  <c r="E651" i="13"/>
  <c r="D651" i="13"/>
  <c r="C651" i="13"/>
  <c r="B651" i="13"/>
  <c r="A651" i="13" s="1"/>
  <c r="P650" i="13"/>
  <c r="O650" i="13"/>
  <c r="N650" i="13"/>
  <c r="M650" i="13"/>
  <c r="L650" i="13"/>
  <c r="K650" i="13"/>
  <c r="J650" i="13"/>
  <c r="I650" i="13"/>
  <c r="H650" i="13"/>
  <c r="G650" i="13"/>
  <c r="F650" i="13"/>
  <c r="E650" i="13"/>
  <c r="D650" i="13"/>
  <c r="C650" i="13"/>
  <c r="B650" i="13"/>
  <c r="A650" i="13" s="1"/>
  <c r="P649" i="13"/>
  <c r="O649" i="13"/>
  <c r="N649" i="13"/>
  <c r="M649" i="13"/>
  <c r="L649" i="13"/>
  <c r="K649" i="13"/>
  <c r="J649" i="13"/>
  <c r="I649" i="13"/>
  <c r="H649" i="13"/>
  <c r="G649" i="13"/>
  <c r="F649" i="13"/>
  <c r="E649" i="13"/>
  <c r="D649" i="13"/>
  <c r="C649" i="13"/>
  <c r="B649" i="13"/>
  <c r="P648" i="13"/>
  <c r="O648" i="13"/>
  <c r="N648" i="13"/>
  <c r="M648" i="13"/>
  <c r="L648" i="13"/>
  <c r="K648" i="13"/>
  <c r="J648" i="13"/>
  <c r="I648" i="13"/>
  <c r="H648" i="13"/>
  <c r="G648" i="13"/>
  <c r="F648" i="13"/>
  <c r="E648" i="13"/>
  <c r="D648" i="13"/>
  <c r="C648" i="13"/>
  <c r="B648" i="13"/>
  <c r="A648" i="13" s="1"/>
  <c r="P647" i="13"/>
  <c r="O647" i="13"/>
  <c r="N647" i="13"/>
  <c r="M647" i="13"/>
  <c r="L647" i="13"/>
  <c r="K647" i="13"/>
  <c r="J647" i="13"/>
  <c r="I647" i="13"/>
  <c r="H647" i="13"/>
  <c r="G647" i="13"/>
  <c r="F647" i="13"/>
  <c r="E647" i="13"/>
  <c r="D647" i="13"/>
  <c r="C647" i="13"/>
  <c r="B647" i="13"/>
  <c r="A647" i="13" s="1"/>
  <c r="P646" i="13"/>
  <c r="O646" i="13"/>
  <c r="N646" i="13"/>
  <c r="M646" i="13"/>
  <c r="L646" i="13"/>
  <c r="K646" i="13"/>
  <c r="J646" i="13"/>
  <c r="I646" i="13"/>
  <c r="H646" i="13"/>
  <c r="G646" i="13"/>
  <c r="F646" i="13"/>
  <c r="E646" i="13"/>
  <c r="D646" i="13"/>
  <c r="C646" i="13"/>
  <c r="B646" i="13"/>
  <c r="A646" i="13" s="1"/>
  <c r="P645" i="13"/>
  <c r="O645" i="13"/>
  <c r="N645" i="13"/>
  <c r="M645" i="13"/>
  <c r="L645" i="13"/>
  <c r="K645" i="13"/>
  <c r="J645" i="13"/>
  <c r="I645" i="13"/>
  <c r="H645" i="13"/>
  <c r="G645" i="13"/>
  <c r="F645" i="13"/>
  <c r="E645" i="13"/>
  <c r="D645" i="13"/>
  <c r="C645" i="13"/>
  <c r="B645" i="13"/>
  <c r="A645" i="13" s="1"/>
  <c r="P644" i="13"/>
  <c r="O644" i="13"/>
  <c r="N644" i="13"/>
  <c r="M644" i="13"/>
  <c r="L644" i="13"/>
  <c r="K644" i="13"/>
  <c r="J644" i="13"/>
  <c r="I644" i="13"/>
  <c r="H644" i="13"/>
  <c r="G644" i="13"/>
  <c r="F644" i="13"/>
  <c r="E644" i="13"/>
  <c r="D644" i="13"/>
  <c r="C644" i="13"/>
  <c r="B644" i="13"/>
  <c r="A644" i="13" s="1"/>
  <c r="P643" i="13"/>
  <c r="O643" i="13"/>
  <c r="N643" i="13"/>
  <c r="M643" i="13"/>
  <c r="L643" i="13"/>
  <c r="K643" i="13"/>
  <c r="J643" i="13"/>
  <c r="I643" i="13"/>
  <c r="H643" i="13"/>
  <c r="G643" i="13"/>
  <c r="F643" i="13"/>
  <c r="E643" i="13"/>
  <c r="D643" i="13"/>
  <c r="C643" i="13"/>
  <c r="B643" i="13"/>
  <c r="A643" i="13" s="1"/>
  <c r="P642" i="13"/>
  <c r="O642" i="13"/>
  <c r="N642" i="13"/>
  <c r="M642" i="13"/>
  <c r="L642" i="13"/>
  <c r="K642" i="13"/>
  <c r="J642" i="13"/>
  <c r="I642" i="13"/>
  <c r="H642" i="13"/>
  <c r="G642" i="13"/>
  <c r="F642" i="13"/>
  <c r="E642" i="13"/>
  <c r="D642" i="13"/>
  <c r="C642" i="13"/>
  <c r="B642" i="13"/>
  <c r="P641" i="13"/>
  <c r="O641" i="13"/>
  <c r="N641" i="13"/>
  <c r="M641" i="13"/>
  <c r="L641" i="13"/>
  <c r="K641" i="13"/>
  <c r="J641" i="13"/>
  <c r="I641" i="13"/>
  <c r="H641" i="13"/>
  <c r="G641" i="13"/>
  <c r="F641" i="13"/>
  <c r="E641" i="13"/>
  <c r="D641" i="13"/>
  <c r="C641" i="13"/>
  <c r="B641" i="13"/>
  <c r="A641" i="13" s="1"/>
  <c r="P640" i="13"/>
  <c r="O640" i="13"/>
  <c r="N640" i="13"/>
  <c r="M640" i="13"/>
  <c r="L640" i="13"/>
  <c r="K640" i="13"/>
  <c r="J640" i="13"/>
  <c r="I640" i="13"/>
  <c r="H640" i="13"/>
  <c r="G640" i="13"/>
  <c r="F640" i="13"/>
  <c r="E640" i="13"/>
  <c r="D640" i="13"/>
  <c r="C640" i="13"/>
  <c r="B640" i="13"/>
  <c r="A640" i="13" s="1"/>
  <c r="P639" i="13"/>
  <c r="O639" i="13"/>
  <c r="N639" i="13"/>
  <c r="M639" i="13"/>
  <c r="L639" i="13"/>
  <c r="K639" i="13"/>
  <c r="J639" i="13"/>
  <c r="I639" i="13"/>
  <c r="H639" i="13"/>
  <c r="G639" i="13"/>
  <c r="F639" i="13"/>
  <c r="E639" i="13"/>
  <c r="D639" i="13"/>
  <c r="C639" i="13"/>
  <c r="B639" i="13"/>
  <c r="A639" i="13" s="1"/>
  <c r="P638" i="13"/>
  <c r="O638" i="13"/>
  <c r="N638" i="13"/>
  <c r="M638" i="13"/>
  <c r="L638" i="13"/>
  <c r="K638" i="13"/>
  <c r="J638" i="13"/>
  <c r="I638" i="13"/>
  <c r="H638" i="13"/>
  <c r="G638" i="13"/>
  <c r="F638" i="13"/>
  <c r="E638" i="13"/>
  <c r="D638" i="13"/>
  <c r="C638" i="13"/>
  <c r="B638" i="13"/>
  <c r="A638" i="13" s="1"/>
  <c r="P637" i="13"/>
  <c r="O637" i="13"/>
  <c r="N637" i="13"/>
  <c r="M637" i="13"/>
  <c r="L637" i="13"/>
  <c r="K637" i="13"/>
  <c r="J637" i="13"/>
  <c r="I637" i="13"/>
  <c r="H637" i="13"/>
  <c r="G637" i="13"/>
  <c r="F637" i="13"/>
  <c r="E637" i="13"/>
  <c r="D637" i="13"/>
  <c r="C637" i="13"/>
  <c r="B637" i="13"/>
  <c r="P636" i="13"/>
  <c r="O636" i="13"/>
  <c r="N636" i="13"/>
  <c r="M636" i="13"/>
  <c r="L636" i="13"/>
  <c r="K636" i="13"/>
  <c r="J636" i="13"/>
  <c r="I636" i="13"/>
  <c r="H636" i="13"/>
  <c r="G636" i="13"/>
  <c r="F636" i="13"/>
  <c r="E636" i="13"/>
  <c r="D636" i="13"/>
  <c r="C636" i="13"/>
  <c r="B636" i="13"/>
  <c r="A636" i="13" s="1"/>
  <c r="P635" i="13"/>
  <c r="O635" i="13"/>
  <c r="N635" i="13"/>
  <c r="M635" i="13"/>
  <c r="L635" i="13"/>
  <c r="K635" i="13"/>
  <c r="J635" i="13"/>
  <c r="I635" i="13"/>
  <c r="H635" i="13"/>
  <c r="G635" i="13"/>
  <c r="F635" i="13"/>
  <c r="E635" i="13"/>
  <c r="D635" i="13"/>
  <c r="C635" i="13"/>
  <c r="B635" i="13"/>
  <c r="A635" i="13" s="1"/>
  <c r="P634" i="13"/>
  <c r="O634" i="13"/>
  <c r="N634" i="13"/>
  <c r="M634" i="13"/>
  <c r="L634" i="13"/>
  <c r="K634" i="13"/>
  <c r="J634" i="13"/>
  <c r="I634" i="13"/>
  <c r="H634" i="13"/>
  <c r="G634" i="13"/>
  <c r="F634" i="13"/>
  <c r="E634" i="13"/>
  <c r="D634" i="13"/>
  <c r="C634" i="13"/>
  <c r="B634" i="13"/>
  <c r="A634" i="13" s="1"/>
  <c r="P633" i="13"/>
  <c r="O633" i="13"/>
  <c r="N633" i="13"/>
  <c r="M633" i="13"/>
  <c r="L633" i="13"/>
  <c r="K633" i="13"/>
  <c r="J633" i="13"/>
  <c r="I633" i="13"/>
  <c r="H633" i="13"/>
  <c r="G633" i="13"/>
  <c r="F633" i="13"/>
  <c r="E633" i="13"/>
  <c r="D633" i="13"/>
  <c r="C633" i="13"/>
  <c r="B633" i="13"/>
  <c r="P632" i="13"/>
  <c r="O632" i="13"/>
  <c r="N632" i="13"/>
  <c r="M632" i="13"/>
  <c r="L632" i="13"/>
  <c r="K632" i="13"/>
  <c r="J632" i="13"/>
  <c r="I632" i="13"/>
  <c r="H632" i="13"/>
  <c r="G632" i="13"/>
  <c r="F632" i="13"/>
  <c r="E632" i="13"/>
  <c r="D632" i="13"/>
  <c r="C632" i="13"/>
  <c r="B632" i="13"/>
  <c r="A632" i="13" s="1"/>
  <c r="P631" i="13"/>
  <c r="O631" i="13"/>
  <c r="N631" i="13"/>
  <c r="M631" i="13"/>
  <c r="L631" i="13"/>
  <c r="K631" i="13"/>
  <c r="J631" i="13"/>
  <c r="I631" i="13"/>
  <c r="H631" i="13"/>
  <c r="G631" i="13"/>
  <c r="F631" i="13"/>
  <c r="E631" i="13"/>
  <c r="D631" i="13"/>
  <c r="C631" i="13"/>
  <c r="B631" i="13"/>
  <c r="A631" i="13" s="1"/>
  <c r="P630" i="13"/>
  <c r="O630" i="13"/>
  <c r="N630" i="13"/>
  <c r="M630" i="13"/>
  <c r="L630" i="13"/>
  <c r="K630" i="13"/>
  <c r="J630" i="13"/>
  <c r="I630" i="13"/>
  <c r="H630" i="13"/>
  <c r="G630" i="13"/>
  <c r="F630" i="13"/>
  <c r="E630" i="13"/>
  <c r="D630" i="13"/>
  <c r="C630" i="13"/>
  <c r="B630" i="13"/>
  <c r="A630" i="13" s="1"/>
  <c r="P629" i="13"/>
  <c r="O629" i="13"/>
  <c r="N629" i="13"/>
  <c r="M629" i="13"/>
  <c r="L629" i="13"/>
  <c r="K629" i="13"/>
  <c r="J629" i="13"/>
  <c r="I629" i="13"/>
  <c r="H629" i="13"/>
  <c r="G629" i="13"/>
  <c r="F629" i="13"/>
  <c r="E629" i="13"/>
  <c r="D629" i="13"/>
  <c r="C629" i="13"/>
  <c r="B629" i="13"/>
  <c r="A629" i="13" s="1"/>
  <c r="P628" i="13"/>
  <c r="O628" i="13"/>
  <c r="N628" i="13"/>
  <c r="M628" i="13"/>
  <c r="L628" i="13"/>
  <c r="K628" i="13"/>
  <c r="J628" i="13"/>
  <c r="I628" i="13"/>
  <c r="H628" i="13"/>
  <c r="G628" i="13"/>
  <c r="F628" i="13"/>
  <c r="E628" i="13"/>
  <c r="D628" i="13"/>
  <c r="C628" i="13"/>
  <c r="B628" i="13"/>
  <c r="A628" i="13" s="1"/>
  <c r="P627" i="13"/>
  <c r="O627" i="13"/>
  <c r="N627" i="13"/>
  <c r="M627" i="13"/>
  <c r="L627" i="13"/>
  <c r="K627" i="13"/>
  <c r="J627" i="13"/>
  <c r="I627" i="13"/>
  <c r="H627" i="13"/>
  <c r="G627" i="13"/>
  <c r="F627" i="13"/>
  <c r="E627" i="13"/>
  <c r="D627" i="13"/>
  <c r="C627" i="13"/>
  <c r="B627" i="13"/>
  <c r="A627" i="13" s="1"/>
  <c r="P626" i="13"/>
  <c r="O626" i="13"/>
  <c r="N626" i="13"/>
  <c r="M626" i="13"/>
  <c r="L626" i="13"/>
  <c r="K626" i="13"/>
  <c r="J626" i="13"/>
  <c r="I626" i="13"/>
  <c r="H626" i="13"/>
  <c r="G626" i="13"/>
  <c r="F626" i="13"/>
  <c r="E626" i="13"/>
  <c r="D626" i="13"/>
  <c r="C626" i="13"/>
  <c r="B626" i="13"/>
  <c r="A626" i="13" s="1"/>
  <c r="P625" i="13"/>
  <c r="O625" i="13"/>
  <c r="N625" i="13"/>
  <c r="M625" i="13"/>
  <c r="L625" i="13"/>
  <c r="K625" i="13"/>
  <c r="J625" i="13"/>
  <c r="I625" i="13"/>
  <c r="H625" i="13"/>
  <c r="G625" i="13"/>
  <c r="F625" i="13"/>
  <c r="E625" i="13"/>
  <c r="D625" i="13"/>
  <c r="C625" i="13"/>
  <c r="B625" i="13"/>
  <c r="A625" i="13" s="1"/>
  <c r="P624" i="13"/>
  <c r="O624" i="13"/>
  <c r="N624" i="13"/>
  <c r="M624" i="13"/>
  <c r="L624" i="13"/>
  <c r="K624" i="13"/>
  <c r="J624" i="13"/>
  <c r="I624" i="13"/>
  <c r="H624" i="13"/>
  <c r="G624" i="13"/>
  <c r="F624" i="13"/>
  <c r="E624" i="13"/>
  <c r="D624" i="13"/>
  <c r="C624" i="13"/>
  <c r="B624" i="13"/>
  <c r="A624" i="13" s="1"/>
  <c r="P623" i="13"/>
  <c r="O623" i="13"/>
  <c r="N623" i="13"/>
  <c r="M623" i="13"/>
  <c r="L623" i="13"/>
  <c r="K623" i="13"/>
  <c r="J623" i="13"/>
  <c r="I623" i="13"/>
  <c r="H623" i="13"/>
  <c r="G623" i="13"/>
  <c r="F623" i="13"/>
  <c r="E623" i="13"/>
  <c r="D623" i="13"/>
  <c r="C623" i="13"/>
  <c r="B623" i="13"/>
  <c r="A623" i="13" s="1"/>
  <c r="P622" i="13"/>
  <c r="O622" i="13"/>
  <c r="N622" i="13"/>
  <c r="M622" i="13"/>
  <c r="L622" i="13"/>
  <c r="K622" i="13"/>
  <c r="J622" i="13"/>
  <c r="I622" i="13"/>
  <c r="H622" i="13"/>
  <c r="G622" i="13"/>
  <c r="F622" i="13"/>
  <c r="E622" i="13"/>
  <c r="D622" i="13"/>
  <c r="C622" i="13"/>
  <c r="B622" i="13"/>
  <c r="A622" i="13" s="1"/>
  <c r="P621" i="13"/>
  <c r="O621" i="13"/>
  <c r="N621" i="13"/>
  <c r="M621" i="13"/>
  <c r="L621" i="13"/>
  <c r="K621" i="13"/>
  <c r="J621" i="13"/>
  <c r="I621" i="13"/>
  <c r="H621" i="13"/>
  <c r="G621" i="13"/>
  <c r="F621" i="13"/>
  <c r="E621" i="13"/>
  <c r="D621" i="13"/>
  <c r="C621" i="13"/>
  <c r="B621" i="13"/>
  <c r="A621" i="13" s="1"/>
  <c r="P620" i="13"/>
  <c r="O620" i="13"/>
  <c r="N620" i="13"/>
  <c r="M620" i="13"/>
  <c r="L620" i="13"/>
  <c r="K620" i="13"/>
  <c r="J620" i="13"/>
  <c r="I620" i="13"/>
  <c r="H620" i="13"/>
  <c r="G620" i="13"/>
  <c r="F620" i="13"/>
  <c r="E620" i="13"/>
  <c r="D620" i="13"/>
  <c r="C620" i="13"/>
  <c r="B620" i="13"/>
  <c r="A620" i="13" s="1"/>
  <c r="P619" i="13"/>
  <c r="O619" i="13"/>
  <c r="N619" i="13"/>
  <c r="M619" i="13"/>
  <c r="L619" i="13"/>
  <c r="K619" i="13"/>
  <c r="J619" i="13"/>
  <c r="I619" i="13"/>
  <c r="H619" i="13"/>
  <c r="G619" i="13"/>
  <c r="F619" i="13"/>
  <c r="E619" i="13"/>
  <c r="D619" i="13"/>
  <c r="C619" i="13"/>
  <c r="B619" i="13"/>
  <c r="A619" i="13" s="1"/>
  <c r="P618" i="13"/>
  <c r="O618" i="13"/>
  <c r="N618" i="13"/>
  <c r="M618" i="13"/>
  <c r="L618" i="13"/>
  <c r="K618" i="13"/>
  <c r="J618" i="13"/>
  <c r="I618" i="13"/>
  <c r="H618" i="13"/>
  <c r="G618" i="13"/>
  <c r="F618" i="13"/>
  <c r="E618" i="13"/>
  <c r="D618" i="13"/>
  <c r="C618" i="13"/>
  <c r="B618" i="13"/>
  <c r="A618" i="13" s="1"/>
  <c r="P617" i="13"/>
  <c r="O617" i="13"/>
  <c r="N617" i="13"/>
  <c r="M617" i="13"/>
  <c r="L617" i="13"/>
  <c r="K617" i="13"/>
  <c r="J617" i="13"/>
  <c r="I617" i="13"/>
  <c r="H617" i="13"/>
  <c r="G617" i="13"/>
  <c r="F617" i="13"/>
  <c r="E617" i="13"/>
  <c r="D617" i="13"/>
  <c r="C617" i="13"/>
  <c r="B617" i="13"/>
  <c r="P616" i="13"/>
  <c r="O616" i="13"/>
  <c r="N616" i="13"/>
  <c r="M616" i="13"/>
  <c r="L616" i="13"/>
  <c r="K616" i="13"/>
  <c r="J616" i="13"/>
  <c r="I616" i="13"/>
  <c r="H616" i="13"/>
  <c r="G616" i="13"/>
  <c r="F616" i="13"/>
  <c r="E616" i="13"/>
  <c r="D616" i="13"/>
  <c r="C616" i="13"/>
  <c r="B616" i="13"/>
  <c r="A616" i="13" s="1"/>
  <c r="P615" i="13"/>
  <c r="O615" i="13"/>
  <c r="N615" i="13"/>
  <c r="M615" i="13"/>
  <c r="L615" i="13"/>
  <c r="K615" i="13"/>
  <c r="J615" i="13"/>
  <c r="I615" i="13"/>
  <c r="H615" i="13"/>
  <c r="G615" i="13"/>
  <c r="F615" i="13"/>
  <c r="E615" i="13"/>
  <c r="D615" i="13"/>
  <c r="C615" i="13"/>
  <c r="B615" i="13"/>
  <c r="A615" i="13" s="1"/>
  <c r="P614" i="13"/>
  <c r="O614" i="13"/>
  <c r="N614" i="13"/>
  <c r="M614" i="13"/>
  <c r="L614" i="13"/>
  <c r="K614" i="13"/>
  <c r="J614" i="13"/>
  <c r="I614" i="13"/>
  <c r="H614" i="13"/>
  <c r="G614" i="13"/>
  <c r="F614" i="13"/>
  <c r="E614" i="13"/>
  <c r="D614" i="13"/>
  <c r="C614" i="13"/>
  <c r="B614" i="13"/>
  <c r="A614" i="13" s="1"/>
  <c r="P613" i="13"/>
  <c r="O613" i="13"/>
  <c r="N613" i="13"/>
  <c r="M613" i="13"/>
  <c r="L613" i="13"/>
  <c r="K613" i="13"/>
  <c r="J613" i="13"/>
  <c r="I613" i="13"/>
  <c r="H613" i="13"/>
  <c r="G613" i="13"/>
  <c r="F613" i="13"/>
  <c r="E613" i="13"/>
  <c r="D613" i="13"/>
  <c r="C613" i="13"/>
  <c r="B613" i="13"/>
  <c r="A613" i="13" s="1"/>
  <c r="P612" i="13"/>
  <c r="O612" i="13"/>
  <c r="N612" i="13"/>
  <c r="M612" i="13"/>
  <c r="L612" i="13"/>
  <c r="K612" i="13"/>
  <c r="J612" i="13"/>
  <c r="I612" i="13"/>
  <c r="H612" i="13"/>
  <c r="G612" i="13"/>
  <c r="F612" i="13"/>
  <c r="E612" i="13"/>
  <c r="D612" i="13"/>
  <c r="C612" i="13"/>
  <c r="B612" i="13"/>
  <c r="A612" i="13" s="1"/>
  <c r="P611" i="13"/>
  <c r="O611" i="13"/>
  <c r="N611" i="13"/>
  <c r="M611" i="13"/>
  <c r="L611" i="13"/>
  <c r="K611" i="13"/>
  <c r="J611" i="13"/>
  <c r="I611" i="13"/>
  <c r="H611" i="13"/>
  <c r="G611" i="13"/>
  <c r="F611" i="13"/>
  <c r="E611" i="13"/>
  <c r="D611" i="13"/>
  <c r="C611" i="13"/>
  <c r="B611" i="13"/>
  <c r="A611" i="13" s="1"/>
  <c r="P610" i="13"/>
  <c r="O610" i="13"/>
  <c r="N610" i="13"/>
  <c r="M610" i="13"/>
  <c r="L610" i="13"/>
  <c r="K610" i="13"/>
  <c r="J610" i="13"/>
  <c r="I610" i="13"/>
  <c r="H610" i="13"/>
  <c r="G610" i="13"/>
  <c r="F610" i="13"/>
  <c r="E610" i="13"/>
  <c r="D610" i="13"/>
  <c r="C610" i="13"/>
  <c r="B610" i="13"/>
  <c r="A610" i="13" s="1"/>
  <c r="P609" i="13"/>
  <c r="O609" i="13"/>
  <c r="N609" i="13"/>
  <c r="M609" i="13"/>
  <c r="L609" i="13"/>
  <c r="K609" i="13"/>
  <c r="J609" i="13"/>
  <c r="I609" i="13"/>
  <c r="H609" i="13"/>
  <c r="G609" i="13"/>
  <c r="F609" i="13"/>
  <c r="E609" i="13"/>
  <c r="D609" i="13"/>
  <c r="C609" i="13"/>
  <c r="B609" i="13"/>
  <c r="P608" i="13"/>
  <c r="O608" i="13"/>
  <c r="N608" i="13"/>
  <c r="M608" i="13"/>
  <c r="L608" i="13"/>
  <c r="K608" i="13"/>
  <c r="J608" i="13"/>
  <c r="I608" i="13"/>
  <c r="H608" i="13"/>
  <c r="G608" i="13"/>
  <c r="F608" i="13"/>
  <c r="E608" i="13"/>
  <c r="D608" i="13"/>
  <c r="C608" i="13"/>
  <c r="B608" i="13"/>
  <c r="A608" i="13" s="1"/>
  <c r="P607" i="13"/>
  <c r="O607" i="13"/>
  <c r="N607" i="13"/>
  <c r="M607" i="13"/>
  <c r="L607" i="13"/>
  <c r="K607" i="13"/>
  <c r="J607" i="13"/>
  <c r="I607" i="13"/>
  <c r="H607" i="13"/>
  <c r="G607" i="13"/>
  <c r="F607" i="13"/>
  <c r="E607" i="13"/>
  <c r="D607" i="13"/>
  <c r="C607" i="13"/>
  <c r="B607" i="13"/>
  <c r="A607" i="13" s="1"/>
  <c r="P606" i="13"/>
  <c r="O606" i="13"/>
  <c r="N606" i="13"/>
  <c r="M606" i="13"/>
  <c r="L606" i="13"/>
  <c r="K606" i="13"/>
  <c r="J606" i="13"/>
  <c r="I606" i="13"/>
  <c r="H606" i="13"/>
  <c r="G606" i="13"/>
  <c r="F606" i="13"/>
  <c r="E606" i="13"/>
  <c r="D606" i="13"/>
  <c r="C606" i="13"/>
  <c r="B606" i="13"/>
  <c r="A606" i="13" s="1"/>
  <c r="P605" i="13"/>
  <c r="O605" i="13"/>
  <c r="N605" i="13"/>
  <c r="M605" i="13"/>
  <c r="L605" i="13"/>
  <c r="K605" i="13"/>
  <c r="J605" i="13"/>
  <c r="I605" i="13"/>
  <c r="H605" i="13"/>
  <c r="G605" i="13"/>
  <c r="F605" i="13"/>
  <c r="E605" i="13"/>
  <c r="D605" i="13"/>
  <c r="C605" i="13"/>
  <c r="B605" i="13"/>
  <c r="A605" i="13" s="1"/>
  <c r="P604" i="13"/>
  <c r="O604" i="13"/>
  <c r="N604" i="13"/>
  <c r="M604" i="13"/>
  <c r="L604" i="13"/>
  <c r="K604" i="13"/>
  <c r="J604" i="13"/>
  <c r="I604" i="13"/>
  <c r="H604" i="13"/>
  <c r="G604" i="13"/>
  <c r="F604" i="13"/>
  <c r="E604" i="13"/>
  <c r="D604" i="13"/>
  <c r="C604" i="13"/>
  <c r="B604" i="13"/>
  <c r="A604" i="13" s="1"/>
  <c r="P603" i="13"/>
  <c r="O603" i="13"/>
  <c r="N603" i="13"/>
  <c r="M603" i="13"/>
  <c r="L603" i="13"/>
  <c r="K603" i="13"/>
  <c r="J603" i="13"/>
  <c r="I603" i="13"/>
  <c r="H603" i="13"/>
  <c r="G603" i="13"/>
  <c r="F603" i="13"/>
  <c r="E603" i="13"/>
  <c r="D603" i="13"/>
  <c r="C603" i="13"/>
  <c r="B603" i="13"/>
  <c r="A603" i="13" s="1"/>
  <c r="P602" i="13"/>
  <c r="O602" i="13"/>
  <c r="N602" i="13"/>
  <c r="M602" i="13"/>
  <c r="L602" i="13"/>
  <c r="K602" i="13"/>
  <c r="J602" i="13"/>
  <c r="I602" i="13"/>
  <c r="H602" i="13"/>
  <c r="G602" i="13"/>
  <c r="F602" i="13"/>
  <c r="E602" i="13"/>
  <c r="D602" i="13"/>
  <c r="C602" i="13"/>
  <c r="B602" i="13"/>
  <c r="A602" i="13" s="1"/>
  <c r="P601" i="13"/>
  <c r="O601" i="13"/>
  <c r="N601" i="13"/>
  <c r="M601" i="13"/>
  <c r="L601" i="13"/>
  <c r="K601" i="13"/>
  <c r="J601" i="13"/>
  <c r="I601" i="13"/>
  <c r="H601" i="13"/>
  <c r="G601" i="13"/>
  <c r="F601" i="13"/>
  <c r="E601" i="13"/>
  <c r="D601" i="13"/>
  <c r="C601" i="13"/>
  <c r="B601" i="13"/>
  <c r="A601" i="13" s="1"/>
  <c r="P600" i="13"/>
  <c r="O600" i="13"/>
  <c r="N600" i="13"/>
  <c r="M600" i="13"/>
  <c r="L600" i="13"/>
  <c r="K600" i="13"/>
  <c r="J600" i="13"/>
  <c r="I600" i="13"/>
  <c r="H600" i="13"/>
  <c r="G600" i="13"/>
  <c r="F600" i="13"/>
  <c r="E600" i="13"/>
  <c r="D600" i="13"/>
  <c r="C600" i="13"/>
  <c r="B600" i="13"/>
  <c r="A600" i="13" s="1"/>
  <c r="P599" i="13"/>
  <c r="O599" i="13"/>
  <c r="N599" i="13"/>
  <c r="M599" i="13"/>
  <c r="L599" i="13"/>
  <c r="K599" i="13"/>
  <c r="J599" i="13"/>
  <c r="I599" i="13"/>
  <c r="H599" i="13"/>
  <c r="G599" i="13"/>
  <c r="F599" i="13"/>
  <c r="E599" i="13"/>
  <c r="D599" i="13"/>
  <c r="C599" i="13"/>
  <c r="B599" i="13"/>
  <c r="A599" i="13" s="1"/>
  <c r="P598" i="13"/>
  <c r="O598" i="13"/>
  <c r="N598" i="13"/>
  <c r="M598" i="13"/>
  <c r="L598" i="13"/>
  <c r="K598" i="13"/>
  <c r="J598" i="13"/>
  <c r="I598" i="13"/>
  <c r="H598" i="13"/>
  <c r="G598" i="13"/>
  <c r="F598" i="13"/>
  <c r="E598" i="13"/>
  <c r="D598" i="13"/>
  <c r="C598" i="13"/>
  <c r="B598" i="13"/>
  <c r="A598" i="13" s="1"/>
  <c r="P597" i="13"/>
  <c r="O597" i="13"/>
  <c r="N597" i="13"/>
  <c r="M597" i="13"/>
  <c r="L597" i="13"/>
  <c r="K597" i="13"/>
  <c r="J597" i="13"/>
  <c r="I597" i="13"/>
  <c r="H597" i="13"/>
  <c r="G597" i="13"/>
  <c r="F597" i="13"/>
  <c r="E597" i="13"/>
  <c r="D597" i="13"/>
  <c r="C597" i="13"/>
  <c r="B597" i="13"/>
  <c r="A597" i="13" s="1"/>
  <c r="P596" i="13"/>
  <c r="O596" i="13"/>
  <c r="N596" i="13"/>
  <c r="M596" i="13"/>
  <c r="L596" i="13"/>
  <c r="K596" i="13"/>
  <c r="J596" i="13"/>
  <c r="I596" i="13"/>
  <c r="H596" i="13"/>
  <c r="G596" i="13"/>
  <c r="F596" i="13"/>
  <c r="E596" i="13"/>
  <c r="D596" i="13"/>
  <c r="C596" i="13"/>
  <c r="B596" i="13"/>
  <c r="A596" i="13" s="1"/>
  <c r="P595" i="13"/>
  <c r="O595" i="13"/>
  <c r="N595" i="13"/>
  <c r="M595" i="13"/>
  <c r="L595" i="13"/>
  <c r="K595" i="13"/>
  <c r="J595" i="13"/>
  <c r="I595" i="13"/>
  <c r="H595" i="13"/>
  <c r="G595" i="13"/>
  <c r="F595" i="13"/>
  <c r="E595" i="13"/>
  <c r="D595" i="13"/>
  <c r="C595" i="13"/>
  <c r="B595" i="13"/>
  <c r="A595" i="13" s="1"/>
  <c r="P594" i="13"/>
  <c r="O594" i="13"/>
  <c r="N594" i="13"/>
  <c r="M594" i="13"/>
  <c r="L594" i="13"/>
  <c r="K594" i="13"/>
  <c r="J594" i="13"/>
  <c r="I594" i="13"/>
  <c r="H594" i="13"/>
  <c r="G594" i="13"/>
  <c r="F594" i="13"/>
  <c r="E594" i="13"/>
  <c r="D594" i="13"/>
  <c r="C594" i="13"/>
  <c r="B594" i="13"/>
  <c r="A594" i="13" s="1"/>
  <c r="P593" i="13"/>
  <c r="O593" i="13"/>
  <c r="N593" i="13"/>
  <c r="M593" i="13"/>
  <c r="L593" i="13"/>
  <c r="K593" i="13"/>
  <c r="J593" i="13"/>
  <c r="I593" i="13"/>
  <c r="H593" i="13"/>
  <c r="G593" i="13"/>
  <c r="F593" i="13"/>
  <c r="E593" i="13"/>
  <c r="D593" i="13"/>
  <c r="C593" i="13"/>
  <c r="B593" i="13"/>
  <c r="P592" i="13"/>
  <c r="O592" i="13"/>
  <c r="N592" i="13"/>
  <c r="M592" i="13"/>
  <c r="L592" i="13"/>
  <c r="K592" i="13"/>
  <c r="J592" i="13"/>
  <c r="I592" i="13"/>
  <c r="H592" i="13"/>
  <c r="G592" i="13"/>
  <c r="F592" i="13"/>
  <c r="E592" i="13"/>
  <c r="D592" i="13"/>
  <c r="C592" i="13"/>
  <c r="B592" i="13"/>
  <c r="A592" i="13" s="1"/>
  <c r="P591" i="13"/>
  <c r="O591" i="13"/>
  <c r="N591" i="13"/>
  <c r="M591" i="13"/>
  <c r="L591" i="13"/>
  <c r="K591" i="13"/>
  <c r="J591" i="13"/>
  <c r="I591" i="13"/>
  <c r="H591" i="13"/>
  <c r="G591" i="13"/>
  <c r="F591" i="13"/>
  <c r="E591" i="13"/>
  <c r="D591" i="13"/>
  <c r="C591" i="13"/>
  <c r="B591" i="13"/>
  <c r="A591" i="13" s="1"/>
  <c r="P590" i="13"/>
  <c r="O590" i="13"/>
  <c r="N590" i="13"/>
  <c r="M590" i="13"/>
  <c r="L590" i="13"/>
  <c r="K590" i="13"/>
  <c r="J590" i="13"/>
  <c r="I590" i="13"/>
  <c r="H590" i="13"/>
  <c r="G590" i="13"/>
  <c r="F590" i="13"/>
  <c r="E590" i="13"/>
  <c r="D590" i="13"/>
  <c r="C590" i="13"/>
  <c r="B590" i="13"/>
  <c r="A590" i="13" s="1"/>
  <c r="P589" i="13"/>
  <c r="O589" i="13"/>
  <c r="N589" i="13"/>
  <c r="M589" i="13"/>
  <c r="L589" i="13"/>
  <c r="K589" i="13"/>
  <c r="J589" i="13"/>
  <c r="I589" i="13"/>
  <c r="H589" i="13"/>
  <c r="G589" i="13"/>
  <c r="F589" i="13"/>
  <c r="E589" i="13"/>
  <c r="D589" i="13"/>
  <c r="C589" i="13"/>
  <c r="B589" i="13"/>
  <c r="A589" i="13" s="1"/>
  <c r="P588" i="13"/>
  <c r="O588" i="13"/>
  <c r="N588" i="13"/>
  <c r="M588" i="13"/>
  <c r="L588" i="13"/>
  <c r="K588" i="13"/>
  <c r="J588" i="13"/>
  <c r="I588" i="13"/>
  <c r="H588" i="13"/>
  <c r="G588" i="13"/>
  <c r="F588" i="13"/>
  <c r="E588" i="13"/>
  <c r="D588" i="13"/>
  <c r="C588" i="13"/>
  <c r="B588" i="13"/>
  <c r="A588" i="13" s="1"/>
  <c r="P587" i="13"/>
  <c r="O587" i="13"/>
  <c r="N587" i="13"/>
  <c r="M587" i="13"/>
  <c r="L587" i="13"/>
  <c r="K587" i="13"/>
  <c r="J587" i="13"/>
  <c r="I587" i="13"/>
  <c r="H587" i="13"/>
  <c r="G587" i="13"/>
  <c r="F587" i="13"/>
  <c r="E587" i="13"/>
  <c r="D587" i="13"/>
  <c r="C587" i="13"/>
  <c r="B587" i="13"/>
  <c r="A587" i="13" s="1"/>
  <c r="P586" i="13"/>
  <c r="O586" i="13"/>
  <c r="N586" i="13"/>
  <c r="M586" i="13"/>
  <c r="L586" i="13"/>
  <c r="K586" i="13"/>
  <c r="J586" i="13"/>
  <c r="I586" i="13"/>
  <c r="H586" i="13"/>
  <c r="G586" i="13"/>
  <c r="F586" i="13"/>
  <c r="E586" i="13"/>
  <c r="D586" i="13"/>
  <c r="C586" i="13"/>
  <c r="B586" i="13"/>
  <c r="A586" i="13" s="1"/>
  <c r="P585" i="13"/>
  <c r="O585" i="13"/>
  <c r="N585" i="13"/>
  <c r="M585" i="13"/>
  <c r="L585" i="13"/>
  <c r="K585" i="13"/>
  <c r="J585" i="13"/>
  <c r="I585" i="13"/>
  <c r="H585" i="13"/>
  <c r="G585" i="13"/>
  <c r="F585" i="13"/>
  <c r="E585" i="13"/>
  <c r="D585" i="13"/>
  <c r="C585" i="13"/>
  <c r="B585" i="13"/>
  <c r="P584" i="13"/>
  <c r="O584" i="13"/>
  <c r="N584" i="13"/>
  <c r="M584" i="13"/>
  <c r="L584" i="13"/>
  <c r="K584" i="13"/>
  <c r="J584" i="13"/>
  <c r="I584" i="13"/>
  <c r="H584" i="13"/>
  <c r="G584" i="13"/>
  <c r="F584" i="13"/>
  <c r="E584" i="13"/>
  <c r="D584" i="13"/>
  <c r="C584" i="13"/>
  <c r="B584" i="13"/>
  <c r="A584" i="13" s="1"/>
  <c r="P583" i="13"/>
  <c r="O583" i="13"/>
  <c r="N583" i="13"/>
  <c r="M583" i="13"/>
  <c r="L583" i="13"/>
  <c r="K583" i="13"/>
  <c r="J583" i="13"/>
  <c r="I583" i="13"/>
  <c r="H583" i="13"/>
  <c r="G583" i="13"/>
  <c r="F583" i="13"/>
  <c r="E583" i="13"/>
  <c r="D583" i="13"/>
  <c r="C583" i="13"/>
  <c r="B583" i="13"/>
  <c r="A583" i="13" s="1"/>
  <c r="P582" i="13"/>
  <c r="O582" i="13"/>
  <c r="N582" i="13"/>
  <c r="M582" i="13"/>
  <c r="L582" i="13"/>
  <c r="K582" i="13"/>
  <c r="J582" i="13"/>
  <c r="I582" i="13"/>
  <c r="H582" i="13"/>
  <c r="G582" i="13"/>
  <c r="F582" i="13"/>
  <c r="E582" i="13"/>
  <c r="D582" i="13"/>
  <c r="C582" i="13"/>
  <c r="B582" i="13"/>
  <c r="A582" i="13" s="1"/>
  <c r="P581" i="13"/>
  <c r="O581" i="13"/>
  <c r="N581" i="13"/>
  <c r="M581" i="13"/>
  <c r="L581" i="13"/>
  <c r="K581" i="13"/>
  <c r="J581" i="13"/>
  <c r="I581" i="13"/>
  <c r="H581" i="13"/>
  <c r="G581" i="13"/>
  <c r="F581" i="13"/>
  <c r="E581" i="13"/>
  <c r="D581" i="13"/>
  <c r="C581" i="13"/>
  <c r="B581" i="13"/>
  <c r="A581" i="13" s="1"/>
  <c r="P580" i="13"/>
  <c r="O580" i="13"/>
  <c r="N580" i="13"/>
  <c r="M580" i="13"/>
  <c r="L580" i="13"/>
  <c r="K580" i="13"/>
  <c r="J580" i="13"/>
  <c r="I580" i="13"/>
  <c r="H580" i="13"/>
  <c r="G580" i="13"/>
  <c r="F580" i="13"/>
  <c r="E580" i="13"/>
  <c r="D580" i="13"/>
  <c r="C580" i="13"/>
  <c r="B580" i="13"/>
  <c r="A580" i="13" s="1"/>
  <c r="P579" i="13"/>
  <c r="O579" i="13"/>
  <c r="N579" i="13"/>
  <c r="M579" i="13"/>
  <c r="L579" i="13"/>
  <c r="K579" i="13"/>
  <c r="J579" i="13"/>
  <c r="I579" i="13"/>
  <c r="H579" i="13"/>
  <c r="G579" i="13"/>
  <c r="F579" i="13"/>
  <c r="E579" i="13"/>
  <c r="D579" i="13"/>
  <c r="C579" i="13"/>
  <c r="B579" i="13"/>
  <c r="A579" i="13" s="1"/>
  <c r="P578" i="13"/>
  <c r="O578" i="13"/>
  <c r="N578" i="13"/>
  <c r="M578" i="13"/>
  <c r="L578" i="13"/>
  <c r="K578" i="13"/>
  <c r="J578" i="13"/>
  <c r="I578" i="13"/>
  <c r="H578" i="13"/>
  <c r="G578" i="13"/>
  <c r="F578" i="13"/>
  <c r="E578" i="13"/>
  <c r="D578" i="13"/>
  <c r="C578" i="13"/>
  <c r="B578" i="13"/>
  <c r="A578" i="13" s="1"/>
  <c r="P577" i="13"/>
  <c r="O577" i="13"/>
  <c r="N577" i="13"/>
  <c r="M577" i="13"/>
  <c r="L577" i="13"/>
  <c r="K577" i="13"/>
  <c r="J577" i="13"/>
  <c r="I577" i="13"/>
  <c r="H577" i="13"/>
  <c r="G577" i="13"/>
  <c r="F577" i="13"/>
  <c r="E577" i="13"/>
  <c r="D577" i="13"/>
  <c r="C577" i="13"/>
  <c r="B577" i="13"/>
  <c r="A577" i="13" s="1"/>
  <c r="P576" i="13"/>
  <c r="O576" i="13"/>
  <c r="N576" i="13"/>
  <c r="M576" i="13"/>
  <c r="L576" i="13"/>
  <c r="K576" i="13"/>
  <c r="J576" i="13"/>
  <c r="I576" i="13"/>
  <c r="H576" i="13"/>
  <c r="G576" i="13"/>
  <c r="F576" i="13"/>
  <c r="E576" i="13"/>
  <c r="D576" i="13"/>
  <c r="C576" i="13"/>
  <c r="B576" i="13"/>
  <c r="A576" i="13" s="1"/>
  <c r="P575" i="13"/>
  <c r="O575" i="13"/>
  <c r="N575" i="13"/>
  <c r="M575" i="13"/>
  <c r="L575" i="13"/>
  <c r="K575" i="13"/>
  <c r="J575" i="13"/>
  <c r="I575" i="13"/>
  <c r="H575" i="13"/>
  <c r="G575" i="13"/>
  <c r="F575" i="13"/>
  <c r="E575" i="13"/>
  <c r="D575" i="13"/>
  <c r="C575" i="13"/>
  <c r="B575" i="13"/>
  <c r="A575" i="13" s="1"/>
  <c r="P574" i="13"/>
  <c r="O574" i="13"/>
  <c r="N574" i="13"/>
  <c r="M574" i="13"/>
  <c r="L574" i="13"/>
  <c r="K574" i="13"/>
  <c r="J574" i="13"/>
  <c r="I574" i="13"/>
  <c r="H574" i="13"/>
  <c r="G574" i="13"/>
  <c r="F574" i="13"/>
  <c r="E574" i="13"/>
  <c r="D574" i="13"/>
  <c r="C574" i="13"/>
  <c r="B574" i="13"/>
  <c r="A574" i="13" s="1"/>
  <c r="P573" i="13"/>
  <c r="O573" i="13"/>
  <c r="N573" i="13"/>
  <c r="M573" i="13"/>
  <c r="L573" i="13"/>
  <c r="K573" i="13"/>
  <c r="J573" i="13"/>
  <c r="I573" i="13"/>
  <c r="H573" i="13"/>
  <c r="G573" i="13"/>
  <c r="F573" i="13"/>
  <c r="E573" i="13"/>
  <c r="D573" i="13"/>
  <c r="C573" i="13"/>
  <c r="B573" i="13"/>
  <c r="A573" i="13" s="1"/>
  <c r="P572" i="13"/>
  <c r="O572" i="13"/>
  <c r="N572" i="13"/>
  <c r="M572" i="13"/>
  <c r="L572" i="13"/>
  <c r="K572" i="13"/>
  <c r="J572" i="13"/>
  <c r="I572" i="13"/>
  <c r="H572" i="13"/>
  <c r="G572" i="13"/>
  <c r="F572" i="13"/>
  <c r="E572" i="13"/>
  <c r="D572" i="13"/>
  <c r="C572" i="13"/>
  <c r="B572" i="13"/>
  <c r="A572" i="13" s="1"/>
  <c r="P571" i="13"/>
  <c r="O571" i="13"/>
  <c r="N571" i="13"/>
  <c r="M571" i="13"/>
  <c r="L571" i="13"/>
  <c r="K571" i="13"/>
  <c r="J571" i="13"/>
  <c r="I571" i="13"/>
  <c r="H571" i="13"/>
  <c r="G571" i="13"/>
  <c r="F571" i="13"/>
  <c r="E571" i="13"/>
  <c r="D571" i="13"/>
  <c r="C571" i="13"/>
  <c r="B571" i="13"/>
  <c r="A571" i="13" s="1"/>
  <c r="P570" i="13"/>
  <c r="O570" i="13"/>
  <c r="N570" i="13"/>
  <c r="M570" i="13"/>
  <c r="L570" i="13"/>
  <c r="K570" i="13"/>
  <c r="J570" i="13"/>
  <c r="I570" i="13"/>
  <c r="H570" i="13"/>
  <c r="G570" i="13"/>
  <c r="F570" i="13"/>
  <c r="E570" i="13"/>
  <c r="D570" i="13"/>
  <c r="C570" i="13"/>
  <c r="B570" i="13"/>
  <c r="A570" i="13" s="1"/>
  <c r="P569" i="13"/>
  <c r="O569" i="13"/>
  <c r="N569" i="13"/>
  <c r="M569" i="13"/>
  <c r="L569" i="13"/>
  <c r="K569" i="13"/>
  <c r="J569" i="13"/>
  <c r="I569" i="13"/>
  <c r="H569" i="13"/>
  <c r="G569" i="13"/>
  <c r="F569" i="13"/>
  <c r="E569" i="13"/>
  <c r="D569" i="13"/>
  <c r="C569" i="13"/>
  <c r="B569" i="13"/>
  <c r="A569" i="13" s="1"/>
  <c r="P568" i="13"/>
  <c r="O568" i="13"/>
  <c r="N568" i="13"/>
  <c r="M568" i="13"/>
  <c r="L568" i="13"/>
  <c r="K568" i="13"/>
  <c r="J568" i="13"/>
  <c r="I568" i="13"/>
  <c r="H568" i="13"/>
  <c r="G568" i="13"/>
  <c r="F568" i="13"/>
  <c r="E568" i="13"/>
  <c r="D568" i="13"/>
  <c r="C568" i="13"/>
  <c r="B568" i="13"/>
  <c r="A568" i="13" s="1"/>
  <c r="P567" i="13"/>
  <c r="O567" i="13"/>
  <c r="N567" i="13"/>
  <c r="M567" i="13"/>
  <c r="L567" i="13"/>
  <c r="K567" i="13"/>
  <c r="J567" i="13"/>
  <c r="I567" i="13"/>
  <c r="H567" i="13"/>
  <c r="G567" i="13"/>
  <c r="F567" i="13"/>
  <c r="E567" i="13"/>
  <c r="D567" i="13"/>
  <c r="C567" i="13"/>
  <c r="B567" i="13"/>
  <c r="A567" i="13" s="1"/>
  <c r="P566" i="13"/>
  <c r="O566" i="13"/>
  <c r="N566" i="13"/>
  <c r="M566" i="13"/>
  <c r="L566" i="13"/>
  <c r="K566" i="13"/>
  <c r="J566" i="13"/>
  <c r="I566" i="13"/>
  <c r="H566" i="13"/>
  <c r="G566" i="13"/>
  <c r="F566" i="13"/>
  <c r="E566" i="13"/>
  <c r="D566" i="13"/>
  <c r="C566" i="13"/>
  <c r="B566" i="13"/>
  <c r="A566" i="13" s="1"/>
  <c r="P565" i="13"/>
  <c r="O565" i="13"/>
  <c r="N565" i="13"/>
  <c r="M565" i="13"/>
  <c r="L565" i="13"/>
  <c r="K565" i="13"/>
  <c r="J565" i="13"/>
  <c r="I565" i="13"/>
  <c r="H565" i="13"/>
  <c r="G565" i="13"/>
  <c r="F565" i="13"/>
  <c r="E565" i="13"/>
  <c r="D565" i="13"/>
  <c r="C565" i="13"/>
  <c r="B565" i="13"/>
  <c r="P564" i="13"/>
  <c r="O564" i="13"/>
  <c r="N564" i="13"/>
  <c r="M564" i="13"/>
  <c r="L564" i="13"/>
  <c r="K564" i="13"/>
  <c r="J564" i="13"/>
  <c r="I564" i="13"/>
  <c r="H564" i="13"/>
  <c r="G564" i="13"/>
  <c r="F564" i="13"/>
  <c r="E564" i="13"/>
  <c r="D564" i="13"/>
  <c r="C564" i="13"/>
  <c r="B564" i="13"/>
  <c r="A564" i="13" s="1"/>
  <c r="P563" i="13"/>
  <c r="O563" i="13"/>
  <c r="N563" i="13"/>
  <c r="M563" i="13"/>
  <c r="L563" i="13"/>
  <c r="K563" i="13"/>
  <c r="J563" i="13"/>
  <c r="I563" i="13"/>
  <c r="H563" i="13"/>
  <c r="G563" i="13"/>
  <c r="F563" i="13"/>
  <c r="E563" i="13"/>
  <c r="D563" i="13"/>
  <c r="C563" i="13"/>
  <c r="B563" i="13"/>
  <c r="A563" i="13" s="1"/>
  <c r="P562" i="13"/>
  <c r="O562" i="13"/>
  <c r="N562" i="13"/>
  <c r="M562" i="13"/>
  <c r="L562" i="13"/>
  <c r="K562" i="13"/>
  <c r="J562" i="13"/>
  <c r="I562" i="13"/>
  <c r="H562" i="13"/>
  <c r="G562" i="13"/>
  <c r="F562" i="13"/>
  <c r="E562" i="13"/>
  <c r="D562" i="13"/>
  <c r="C562" i="13"/>
  <c r="B562" i="13"/>
  <c r="A562" i="13" s="1"/>
  <c r="P561" i="13"/>
  <c r="O561" i="13"/>
  <c r="N561" i="13"/>
  <c r="M561" i="13"/>
  <c r="L561" i="13"/>
  <c r="K561" i="13"/>
  <c r="J561" i="13"/>
  <c r="I561" i="13"/>
  <c r="H561" i="13"/>
  <c r="G561" i="13"/>
  <c r="F561" i="13"/>
  <c r="E561" i="13"/>
  <c r="D561" i="13"/>
  <c r="C561" i="13"/>
  <c r="B561" i="13"/>
  <c r="P560" i="13"/>
  <c r="O560" i="13"/>
  <c r="N560" i="13"/>
  <c r="M560" i="13"/>
  <c r="L560" i="13"/>
  <c r="K560" i="13"/>
  <c r="J560" i="13"/>
  <c r="I560" i="13"/>
  <c r="H560" i="13"/>
  <c r="G560" i="13"/>
  <c r="F560" i="13"/>
  <c r="E560" i="13"/>
  <c r="D560" i="13"/>
  <c r="C560" i="13"/>
  <c r="B560" i="13"/>
  <c r="A560" i="13" s="1"/>
  <c r="P559" i="13"/>
  <c r="O559" i="13"/>
  <c r="N559" i="13"/>
  <c r="M559" i="13"/>
  <c r="L559" i="13"/>
  <c r="K559" i="13"/>
  <c r="J559" i="13"/>
  <c r="I559" i="13"/>
  <c r="H559" i="13"/>
  <c r="G559" i="13"/>
  <c r="F559" i="13"/>
  <c r="E559" i="13"/>
  <c r="D559" i="13"/>
  <c r="C559" i="13"/>
  <c r="B559" i="13"/>
  <c r="A559" i="13" s="1"/>
  <c r="P558" i="13"/>
  <c r="O558" i="13"/>
  <c r="N558" i="13"/>
  <c r="M558" i="13"/>
  <c r="L558" i="13"/>
  <c r="K558" i="13"/>
  <c r="J558" i="13"/>
  <c r="I558" i="13"/>
  <c r="H558" i="13"/>
  <c r="G558" i="13"/>
  <c r="F558" i="13"/>
  <c r="E558" i="13"/>
  <c r="D558" i="13"/>
  <c r="C558" i="13"/>
  <c r="B558" i="13"/>
  <c r="A558" i="13" s="1"/>
  <c r="P557" i="13"/>
  <c r="O557" i="13"/>
  <c r="N557" i="13"/>
  <c r="M557" i="13"/>
  <c r="L557" i="13"/>
  <c r="K557" i="13"/>
  <c r="J557" i="13"/>
  <c r="I557" i="13"/>
  <c r="H557" i="13"/>
  <c r="G557" i="13"/>
  <c r="F557" i="13"/>
  <c r="E557" i="13"/>
  <c r="D557" i="13"/>
  <c r="C557" i="13"/>
  <c r="B557" i="13"/>
  <c r="A557" i="13" s="1"/>
  <c r="P556" i="13"/>
  <c r="O556" i="13"/>
  <c r="N556" i="13"/>
  <c r="M556" i="13"/>
  <c r="L556" i="13"/>
  <c r="K556" i="13"/>
  <c r="J556" i="13"/>
  <c r="I556" i="13"/>
  <c r="H556" i="13"/>
  <c r="G556" i="13"/>
  <c r="F556" i="13"/>
  <c r="E556" i="13"/>
  <c r="D556" i="13"/>
  <c r="C556" i="13"/>
  <c r="B556" i="13"/>
  <c r="A556" i="13" s="1"/>
  <c r="P555" i="13"/>
  <c r="O555" i="13"/>
  <c r="N555" i="13"/>
  <c r="M555" i="13"/>
  <c r="L555" i="13"/>
  <c r="K555" i="13"/>
  <c r="J555" i="13"/>
  <c r="I555" i="13"/>
  <c r="H555" i="13"/>
  <c r="G555" i="13"/>
  <c r="F555" i="13"/>
  <c r="E555" i="13"/>
  <c r="D555" i="13"/>
  <c r="C555" i="13"/>
  <c r="B555" i="13"/>
  <c r="A555" i="13" s="1"/>
  <c r="P554" i="13"/>
  <c r="O554" i="13"/>
  <c r="N554" i="13"/>
  <c r="M554" i="13"/>
  <c r="L554" i="13"/>
  <c r="K554" i="13"/>
  <c r="J554" i="13"/>
  <c r="I554" i="13"/>
  <c r="H554" i="13"/>
  <c r="G554" i="13"/>
  <c r="F554" i="13"/>
  <c r="E554" i="13"/>
  <c r="D554" i="13"/>
  <c r="C554" i="13"/>
  <c r="B554" i="13"/>
  <c r="A554" i="13" s="1"/>
  <c r="P553" i="13"/>
  <c r="O553" i="13"/>
  <c r="N553" i="13"/>
  <c r="M553" i="13"/>
  <c r="L553" i="13"/>
  <c r="K553" i="13"/>
  <c r="J553" i="13"/>
  <c r="I553" i="13"/>
  <c r="H553" i="13"/>
  <c r="G553" i="13"/>
  <c r="F553" i="13"/>
  <c r="E553" i="13"/>
  <c r="D553" i="13"/>
  <c r="C553" i="13"/>
  <c r="B553" i="13"/>
  <c r="A553" i="13" s="1"/>
  <c r="P552" i="13"/>
  <c r="O552" i="13"/>
  <c r="N552" i="13"/>
  <c r="M552" i="13"/>
  <c r="L552" i="13"/>
  <c r="K552" i="13"/>
  <c r="J552" i="13"/>
  <c r="I552" i="13"/>
  <c r="H552" i="13"/>
  <c r="G552" i="13"/>
  <c r="F552" i="13"/>
  <c r="E552" i="13"/>
  <c r="D552" i="13"/>
  <c r="C552" i="13"/>
  <c r="B552" i="13"/>
  <c r="A552" i="13" s="1"/>
  <c r="P551" i="13"/>
  <c r="O551" i="13"/>
  <c r="N551" i="13"/>
  <c r="M551" i="13"/>
  <c r="L551" i="13"/>
  <c r="K551" i="13"/>
  <c r="J551" i="13"/>
  <c r="I551" i="13"/>
  <c r="H551" i="13"/>
  <c r="G551" i="13"/>
  <c r="F551" i="13"/>
  <c r="E551" i="13"/>
  <c r="D551" i="13"/>
  <c r="C551" i="13"/>
  <c r="B551" i="13"/>
  <c r="A551" i="13" s="1"/>
  <c r="P550" i="13"/>
  <c r="O550" i="13"/>
  <c r="N550" i="13"/>
  <c r="M550" i="13"/>
  <c r="L550" i="13"/>
  <c r="K550" i="13"/>
  <c r="J550" i="13"/>
  <c r="I550" i="13"/>
  <c r="H550" i="13"/>
  <c r="G550" i="13"/>
  <c r="F550" i="13"/>
  <c r="E550" i="13"/>
  <c r="D550" i="13"/>
  <c r="C550" i="13"/>
  <c r="B550" i="13"/>
  <c r="A550" i="13" s="1"/>
  <c r="P549" i="13"/>
  <c r="O549" i="13"/>
  <c r="N549" i="13"/>
  <c r="M549" i="13"/>
  <c r="L549" i="13"/>
  <c r="K549" i="13"/>
  <c r="J549" i="13"/>
  <c r="I549" i="13"/>
  <c r="H549" i="13"/>
  <c r="G549" i="13"/>
  <c r="F549" i="13"/>
  <c r="E549" i="13"/>
  <c r="D549" i="13"/>
  <c r="C549" i="13"/>
  <c r="B549" i="13"/>
  <c r="A549" i="13" s="1"/>
  <c r="P548" i="13"/>
  <c r="O548" i="13"/>
  <c r="N548" i="13"/>
  <c r="M548" i="13"/>
  <c r="L548" i="13"/>
  <c r="K548" i="13"/>
  <c r="J548" i="13"/>
  <c r="I548" i="13"/>
  <c r="H548" i="13"/>
  <c r="G548" i="13"/>
  <c r="F548" i="13"/>
  <c r="E548" i="13"/>
  <c r="D548" i="13"/>
  <c r="C548" i="13"/>
  <c r="B548" i="13"/>
  <c r="A548" i="13" s="1"/>
  <c r="P547" i="13"/>
  <c r="O547" i="13"/>
  <c r="N547" i="13"/>
  <c r="M547" i="13"/>
  <c r="L547" i="13"/>
  <c r="K547" i="13"/>
  <c r="J547" i="13"/>
  <c r="I547" i="13"/>
  <c r="H547" i="13"/>
  <c r="G547" i="13"/>
  <c r="F547" i="13"/>
  <c r="E547" i="13"/>
  <c r="D547" i="13"/>
  <c r="C547" i="13"/>
  <c r="B547" i="13"/>
  <c r="A547" i="13" s="1"/>
  <c r="P546" i="13"/>
  <c r="O546" i="13"/>
  <c r="N546" i="13"/>
  <c r="M546" i="13"/>
  <c r="L546" i="13"/>
  <c r="K546" i="13"/>
  <c r="J546" i="13"/>
  <c r="I546" i="13"/>
  <c r="H546" i="13"/>
  <c r="G546" i="13"/>
  <c r="F546" i="13"/>
  <c r="E546" i="13"/>
  <c r="D546" i="13"/>
  <c r="C546" i="13"/>
  <c r="B546" i="13"/>
  <c r="A546" i="13" s="1"/>
  <c r="P545" i="13"/>
  <c r="O545" i="13"/>
  <c r="N545" i="13"/>
  <c r="M545" i="13"/>
  <c r="L545" i="13"/>
  <c r="K545" i="13"/>
  <c r="J545" i="13"/>
  <c r="I545" i="13"/>
  <c r="H545" i="13"/>
  <c r="G545" i="13"/>
  <c r="F545" i="13"/>
  <c r="E545" i="13"/>
  <c r="D545" i="13"/>
  <c r="C545" i="13"/>
  <c r="B545" i="13"/>
  <c r="A545" i="13" s="1"/>
  <c r="P544" i="13"/>
  <c r="O544" i="13"/>
  <c r="N544" i="13"/>
  <c r="M544" i="13"/>
  <c r="L544" i="13"/>
  <c r="K544" i="13"/>
  <c r="J544" i="13"/>
  <c r="I544" i="13"/>
  <c r="H544" i="13"/>
  <c r="G544" i="13"/>
  <c r="F544" i="13"/>
  <c r="E544" i="13"/>
  <c r="D544" i="13"/>
  <c r="C544" i="13"/>
  <c r="B544" i="13"/>
  <c r="A544" i="13" s="1"/>
  <c r="P543" i="13"/>
  <c r="O543" i="13"/>
  <c r="N543" i="13"/>
  <c r="M543" i="13"/>
  <c r="L543" i="13"/>
  <c r="K543" i="13"/>
  <c r="J543" i="13"/>
  <c r="I543" i="13"/>
  <c r="H543" i="13"/>
  <c r="G543" i="13"/>
  <c r="F543" i="13"/>
  <c r="E543" i="13"/>
  <c r="D543" i="13"/>
  <c r="C543" i="13"/>
  <c r="B543" i="13"/>
  <c r="A543" i="13" s="1"/>
  <c r="P542" i="13"/>
  <c r="O542" i="13"/>
  <c r="N542" i="13"/>
  <c r="M542" i="13"/>
  <c r="L542" i="13"/>
  <c r="K542" i="13"/>
  <c r="J542" i="13"/>
  <c r="I542" i="13"/>
  <c r="H542" i="13"/>
  <c r="G542" i="13"/>
  <c r="F542" i="13"/>
  <c r="E542" i="13"/>
  <c r="D542" i="13"/>
  <c r="C542" i="13"/>
  <c r="B542" i="13"/>
  <c r="A542" i="13" s="1"/>
  <c r="P541" i="13"/>
  <c r="O541" i="13"/>
  <c r="N541" i="13"/>
  <c r="M541" i="13"/>
  <c r="L541" i="13"/>
  <c r="K541" i="13"/>
  <c r="J541" i="13"/>
  <c r="I541" i="13"/>
  <c r="H541" i="13"/>
  <c r="G541" i="13"/>
  <c r="F541" i="13"/>
  <c r="E541" i="13"/>
  <c r="D541" i="13"/>
  <c r="C541" i="13"/>
  <c r="B541" i="13"/>
  <c r="A541" i="13" s="1"/>
  <c r="P540" i="13"/>
  <c r="O540" i="13"/>
  <c r="N540" i="13"/>
  <c r="M540" i="13"/>
  <c r="L540" i="13"/>
  <c r="K540" i="13"/>
  <c r="J540" i="13"/>
  <c r="I540" i="13"/>
  <c r="H540" i="13"/>
  <c r="G540" i="13"/>
  <c r="F540" i="13"/>
  <c r="E540" i="13"/>
  <c r="D540" i="13"/>
  <c r="C540" i="13"/>
  <c r="B540" i="13"/>
  <c r="A540" i="13" s="1"/>
  <c r="P539" i="13"/>
  <c r="O539" i="13"/>
  <c r="N539" i="13"/>
  <c r="M539" i="13"/>
  <c r="L539" i="13"/>
  <c r="K539" i="13"/>
  <c r="J539" i="13"/>
  <c r="I539" i="13"/>
  <c r="H539" i="13"/>
  <c r="G539" i="13"/>
  <c r="F539" i="13"/>
  <c r="E539" i="13"/>
  <c r="D539" i="13"/>
  <c r="C539" i="13"/>
  <c r="B539" i="13"/>
  <c r="A539" i="13" s="1"/>
  <c r="P538" i="13"/>
  <c r="O538" i="13"/>
  <c r="N538" i="13"/>
  <c r="M538" i="13"/>
  <c r="L538" i="13"/>
  <c r="K538" i="13"/>
  <c r="J538" i="13"/>
  <c r="I538" i="13"/>
  <c r="H538" i="13"/>
  <c r="G538" i="13"/>
  <c r="F538" i="13"/>
  <c r="E538" i="13"/>
  <c r="D538" i="13"/>
  <c r="C538" i="13"/>
  <c r="B538" i="13"/>
  <c r="A538" i="13" s="1"/>
  <c r="P537" i="13"/>
  <c r="O537" i="13"/>
  <c r="N537" i="13"/>
  <c r="M537" i="13"/>
  <c r="L537" i="13"/>
  <c r="K537" i="13"/>
  <c r="J537" i="13"/>
  <c r="I537" i="13"/>
  <c r="H537" i="13"/>
  <c r="G537" i="13"/>
  <c r="F537" i="13"/>
  <c r="E537" i="13"/>
  <c r="D537" i="13"/>
  <c r="C537" i="13"/>
  <c r="B537" i="13"/>
  <c r="P536" i="13"/>
  <c r="O536" i="13"/>
  <c r="N536" i="13"/>
  <c r="M536" i="13"/>
  <c r="L536" i="13"/>
  <c r="K536" i="13"/>
  <c r="J536" i="13"/>
  <c r="I536" i="13"/>
  <c r="H536" i="13"/>
  <c r="G536" i="13"/>
  <c r="F536" i="13"/>
  <c r="E536" i="13"/>
  <c r="D536" i="13"/>
  <c r="C536" i="13"/>
  <c r="B536" i="13"/>
  <c r="A536" i="13" s="1"/>
  <c r="P535" i="13"/>
  <c r="O535" i="13"/>
  <c r="N535" i="13"/>
  <c r="M535" i="13"/>
  <c r="L535" i="13"/>
  <c r="K535" i="13"/>
  <c r="J535" i="13"/>
  <c r="I535" i="13"/>
  <c r="H535" i="13"/>
  <c r="G535" i="13"/>
  <c r="F535" i="13"/>
  <c r="E535" i="13"/>
  <c r="D535" i="13"/>
  <c r="C535" i="13"/>
  <c r="B535" i="13"/>
  <c r="A535" i="13" s="1"/>
  <c r="P534" i="13"/>
  <c r="O534" i="13"/>
  <c r="N534" i="13"/>
  <c r="M534" i="13"/>
  <c r="L534" i="13"/>
  <c r="K534" i="13"/>
  <c r="J534" i="13"/>
  <c r="I534" i="13"/>
  <c r="H534" i="13"/>
  <c r="G534" i="13"/>
  <c r="F534" i="13"/>
  <c r="E534" i="13"/>
  <c r="D534" i="13"/>
  <c r="C534" i="13"/>
  <c r="B534" i="13"/>
  <c r="A534" i="13" s="1"/>
  <c r="P533" i="13"/>
  <c r="O533" i="13"/>
  <c r="N533" i="13"/>
  <c r="M533" i="13"/>
  <c r="L533" i="13"/>
  <c r="K533" i="13"/>
  <c r="J533" i="13"/>
  <c r="I533" i="13"/>
  <c r="H533" i="13"/>
  <c r="G533" i="13"/>
  <c r="F533" i="13"/>
  <c r="E533" i="13"/>
  <c r="D533" i="13"/>
  <c r="C533" i="13"/>
  <c r="B533" i="13"/>
  <c r="A533" i="13" s="1"/>
  <c r="P532" i="13"/>
  <c r="O532" i="13"/>
  <c r="N532" i="13"/>
  <c r="M532" i="13"/>
  <c r="L532" i="13"/>
  <c r="K532" i="13"/>
  <c r="J532" i="13"/>
  <c r="I532" i="13"/>
  <c r="H532" i="13"/>
  <c r="G532" i="13"/>
  <c r="F532" i="13"/>
  <c r="E532" i="13"/>
  <c r="D532" i="13"/>
  <c r="C532" i="13"/>
  <c r="B532" i="13"/>
  <c r="A532" i="13" s="1"/>
  <c r="P531" i="13"/>
  <c r="O531" i="13"/>
  <c r="N531" i="13"/>
  <c r="M531" i="13"/>
  <c r="L531" i="13"/>
  <c r="K531" i="13"/>
  <c r="J531" i="13"/>
  <c r="I531" i="13"/>
  <c r="H531" i="13"/>
  <c r="G531" i="13"/>
  <c r="F531" i="13"/>
  <c r="E531" i="13"/>
  <c r="D531" i="13"/>
  <c r="C531" i="13"/>
  <c r="B531" i="13"/>
  <c r="A531" i="13" s="1"/>
  <c r="P530" i="13"/>
  <c r="O530" i="13"/>
  <c r="N530" i="13"/>
  <c r="M530" i="13"/>
  <c r="L530" i="13"/>
  <c r="K530" i="13"/>
  <c r="J530" i="13"/>
  <c r="I530" i="13"/>
  <c r="H530" i="13"/>
  <c r="G530" i="13"/>
  <c r="F530" i="13"/>
  <c r="E530" i="13"/>
  <c r="D530" i="13"/>
  <c r="C530" i="13"/>
  <c r="B530" i="13"/>
  <c r="A530" i="13" s="1"/>
  <c r="P529" i="13"/>
  <c r="O529" i="13"/>
  <c r="N529" i="13"/>
  <c r="M529" i="13"/>
  <c r="L529" i="13"/>
  <c r="K529" i="13"/>
  <c r="J529" i="13"/>
  <c r="I529" i="13"/>
  <c r="H529" i="13"/>
  <c r="G529" i="13"/>
  <c r="F529" i="13"/>
  <c r="E529" i="13"/>
  <c r="D529" i="13"/>
  <c r="C529" i="13"/>
  <c r="B529" i="13"/>
  <c r="P528" i="13"/>
  <c r="O528" i="13"/>
  <c r="N528" i="13"/>
  <c r="M528" i="13"/>
  <c r="L528" i="13"/>
  <c r="K528" i="13"/>
  <c r="J528" i="13"/>
  <c r="I528" i="13"/>
  <c r="H528" i="13"/>
  <c r="G528" i="13"/>
  <c r="F528" i="13"/>
  <c r="E528" i="13"/>
  <c r="D528" i="13"/>
  <c r="C528" i="13"/>
  <c r="B528" i="13"/>
  <c r="A528" i="13" s="1"/>
  <c r="P527" i="13"/>
  <c r="O527" i="13"/>
  <c r="N527" i="13"/>
  <c r="M527" i="13"/>
  <c r="L527" i="13"/>
  <c r="K527" i="13"/>
  <c r="J527" i="13"/>
  <c r="I527" i="13"/>
  <c r="H527" i="13"/>
  <c r="G527" i="13"/>
  <c r="F527" i="13"/>
  <c r="E527" i="13"/>
  <c r="D527" i="13"/>
  <c r="C527" i="13"/>
  <c r="B527" i="13"/>
  <c r="A527" i="13" s="1"/>
  <c r="P526" i="13"/>
  <c r="O526" i="13"/>
  <c r="N526" i="13"/>
  <c r="M526" i="13"/>
  <c r="L526" i="13"/>
  <c r="K526" i="13"/>
  <c r="J526" i="13"/>
  <c r="I526" i="13"/>
  <c r="H526" i="13"/>
  <c r="G526" i="13"/>
  <c r="F526" i="13"/>
  <c r="E526" i="13"/>
  <c r="D526" i="13"/>
  <c r="C526" i="13"/>
  <c r="B526" i="13"/>
  <c r="A526" i="13" s="1"/>
  <c r="P525" i="13"/>
  <c r="O525" i="13"/>
  <c r="N525" i="13"/>
  <c r="M525" i="13"/>
  <c r="L525" i="13"/>
  <c r="K525" i="13"/>
  <c r="J525" i="13"/>
  <c r="I525" i="13"/>
  <c r="H525" i="13"/>
  <c r="G525" i="13"/>
  <c r="F525" i="13"/>
  <c r="E525" i="13"/>
  <c r="D525" i="13"/>
  <c r="C525" i="13"/>
  <c r="B525" i="13"/>
  <c r="A525" i="13" s="1"/>
  <c r="P524" i="13"/>
  <c r="O524" i="13"/>
  <c r="N524" i="13"/>
  <c r="M524" i="13"/>
  <c r="L524" i="13"/>
  <c r="K524" i="13"/>
  <c r="J524" i="13"/>
  <c r="I524" i="13"/>
  <c r="H524" i="13"/>
  <c r="G524" i="13"/>
  <c r="F524" i="13"/>
  <c r="E524" i="13"/>
  <c r="D524" i="13"/>
  <c r="C524" i="13"/>
  <c r="B524" i="13"/>
  <c r="A524" i="13" s="1"/>
  <c r="P523" i="13"/>
  <c r="O523" i="13"/>
  <c r="N523" i="13"/>
  <c r="M523" i="13"/>
  <c r="L523" i="13"/>
  <c r="K523" i="13"/>
  <c r="J523" i="13"/>
  <c r="I523" i="13"/>
  <c r="H523" i="13"/>
  <c r="G523" i="13"/>
  <c r="F523" i="13"/>
  <c r="E523" i="13"/>
  <c r="D523" i="13"/>
  <c r="C523" i="13"/>
  <c r="B523" i="13"/>
  <c r="A523" i="13" s="1"/>
  <c r="P522" i="13"/>
  <c r="O522" i="13"/>
  <c r="N522" i="13"/>
  <c r="M522" i="13"/>
  <c r="L522" i="13"/>
  <c r="K522" i="13"/>
  <c r="J522" i="13"/>
  <c r="I522" i="13"/>
  <c r="H522" i="13"/>
  <c r="G522" i="13"/>
  <c r="F522" i="13"/>
  <c r="E522" i="13"/>
  <c r="D522" i="13"/>
  <c r="C522" i="13"/>
  <c r="B522" i="13"/>
  <c r="A522" i="13" s="1"/>
  <c r="P521" i="13"/>
  <c r="O521" i="13"/>
  <c r="N521" i="13"/>
  <c r="M521" i="13"/>
  <c r="L521" i="13"/>
  <c r="K521" i="13"/>
  <c r="J521" i="13"/>
  <c r="I521" i="13"/>
  <c r="H521" i="13"/>
  <c r="G521" i="13"/>
  <c r="F521" i="13"/>
  <c r="E521" i="13"/>
  <c r="D521" i="13"/>
  <c r="C521" i="13"/>
  <c r="B521" i="13"/>
  <c r="A521" i="13" s="1"/>
  <c r="P520" i="13"/>
  <c r="O520" i="13"/>
  <c r="N520" i="13"/>
  <c r="M520" i="13"/>
  <c r="L520" i="13"/>
  <c r="K520" i="13"/>
  <c r="J520" i="13"/>
  <c r="I520" i="13"/>
  <c r="H520" i="13"/>
  <c r="G520" i="13"/>
  <c r="F520" i="13"/>
  <c r="E520" i="13"/>
  <c r="D520" i="13"/>
  <c r="C520" i="13"/>
  <c r="B520" i="13"/>
  <c r="A520" i="13" s="1"/>
  <c r="P519" i="13"/>
  <c r="O519" i="13"/>
  <c r="N519" i="13"/>
  <c r="M519" i="13"/>
  <c r="L519" i="13"/>
  <c r="K519" i="13"/>
  <c r="J519" i="13"/>
  <c r="I519" i="13"/>
  <c r="H519" i="13"/>
  <c r="G519" i="13"/>
  <c r="F519" i="13"/>
  <c r="E519" i="13"/>
  <c r="D519" i="13"/>
  <c r="C519" i="13"/>
  <c r="B519" i="13"/>
  <c r="A519" i="13" s="1"/>
  <c r="P518" i="13"/>
  <c r="O518" i="13"/>
  <c r="N518" i="13"/>
  <c r="M518" i="13"/>
  <c r="L518" i="13"/>
  <c r="K518" i="13"/>
  <c r="J518" i="13"/>
  <c r="I518" i="13"/>
  <c r="H518" i="13"/>
  <c r="G518" i="13"/>
  <c r="F518" i="13"/>
  <c r="E518" i="13"/>
  <c r="D518" i="13"/>
  <c r="C518" i="13"/>
  <c r="B518" i="13"/>
  <c r="P517" i="13"/>
  <c r="O517" i="13"/>
  <c r="N517" i="13"/>
  <c r="M517" i="13"/>
  <c r="L517" i="13"/>
  <c r="K517" i="13"/>
  <c r="J517" i="13"/>
  <c r="I517" i="13"/>
  <c r="H517" i="13"/>
  <c r="G517" i="13"/>
  <c r="F517" i="13"/>
  <c r="E517" i="13"/>
  <c r="D517" i="13"/>
  <c r="C517" i="13"/>
  <c r="B517" i="13"/>
  <c r="A517" i="13" s="1"/>
  <c r="P516" i="13"/>
  <c r="O516" i="13"/>
  <c r="N516" i="13"/>
  <c r="M516" i="13"/>
  <c r="L516" i="13"/>
  <c r="K516" i="13"/>
  <c r="J516" i="13"/>
  <c r="I516" i="13"/>
  <c r="H516" i="13"/>
  <c r="G516" i="13"/>
  <c r="F516" i="13"/>
  <c r="E516" i="13"/>
  <c r="D516" i="13"/>
  <c r="C516" i="13"/>
  <c r="B516" i="13"/>
  <c r="A516" i="13" s="1"/>
  <c r="P515" i="13"/>
  <c r="O515" i="13"/>
  <c r="N515" i="13"/>
  <c r="M515" i="13"/>
  <c r="L515" i="13"/>
  <c r="K515" i="13"/>
  <c r="J515" i="13"/>
  <c r="I515" i="13"/>
  <c r="H515" i="13"/>
  <c r="G515" i="13"/>
  <c r="F515" i="13"/>
  <c r="E515" i="13"/>
  <c r="D515" i="13"/>
  <c r="C515" i="13"/>
  <c r="B515" i="13"/>
  <c r="A515" i="13" s="1"/>
  <c r="P514" i="13"/>
  <c r="O514" i="13"/>
  <c r="N514" i="13"/>
  <c r="M514" i="13"/>
  <c r="L514" i="13"/>
  <c r="K514" i="13"/>
  <c r="J514" i="13"/>
  <c r="I514" i="13"/>
  <c r="H514" i="13"/>
  <c r="G514" i="13"/>
  <c r="F514" i="13"/>
  <c r="E514" i="13"/>
  <c r="D514" i="13"/>
  <c r="C514" i="13"/>
  <c r="B514" i="13"/>
  <c r="A514" i="13" s="1"/>
  <c r="P513" i="13"/>
  <c r="O513" i="13"/>
  <c r="N513" i="13"/>
  <c r="M513" i="13"/>
  <c r="L513" i="13"/>
  <c r="K513" i="13"/>
  <c r="J513" i="13"/>
  <c r="I513" i="13"/>
  <c r="H513" i="13"/>
  <c r="G513" i="13"/>
  <c r="F513" i="13"/>
  <c r="E513" i="13"/>
  <c r="D513" i="13"/>
  <c r="C513" i="13"/>
  <c r="B513" i="13"/>
  <c r="P512" i="13"/>
  <c r="O512" i="13"/>
  <c r="N512" i="13"/>
  <c r="M512" i="13"/>
  <c r="L512" i="13"/>
  <c r="K512" i="13"/>
  <c r="J512" i="13"/>
  <c r="I512" i="13"/>
  <c r="H512" i="13"/>
  <c r="G512" i="13"/>
  <c r="F512" i="13"/>
  <c r="E512" i="13"/>
  <c r="D512" i="13"/>
  <c r="C512" i="13"/>
  <c r="B512" i="13"/>
  <c r="A512" i="13" s="1"/>
  <c r="P511" i="13"/>
  <c r="O511" i="13"/>
  <c r="N511" i="13"/>
  <c r="M511" i="13"/>
  <c r="L511" i="13"/>
  <c r="K511" i="13"/>
  <c r="J511" i="13"/>
  <c r="I511" i="13"/>
  <c r="H511" i="13"/>
  <c r="G511" i="13"/>
  <c r="F511" i="13"/>
  <c r="E511" i="13"/>
  <c r="D511" i="13"/>
  <c r="C511" i="13"/>
  <c r="B511" i="13"/>
  <c r="A511" i="13" s="1"/>
  <c r="P510" i="13"/>
  <c r="O510" i="13"/>
  <c r="N510" i="13"/>
  <c r="M510" i="13"/>
  <c r="L510" i="13"/>
  <c r="K510" i="13"/>
  <c r="J510" i="13"/>
  <c r="I510" i="13"/>
  <c r="H510" i="13"/>
  <c r="G510" i="13"/>
  <c r="F510" i="13"/>
  <c r="E510" i="13"/>
  <c r="D510" i="13"/>
  <c r="C510" i="13"/>
  <c r="B510" i="13"/>
  <c r="A510" i="13" s="1"/>
  <c r="P509" i="13"/>
  <c r="O509" i="13"/>
  <c r="N509" i="13"/>
  <c r="M509" i="13"/>
  <c r="L509" i="13"/>
  <c r="K509" i="13"/>
  <c r="J509" i="13"/>
  <c r="I509" i="13"/>
  <c r="H509" i="13"/>
  <c r="G509" i="13"/>
  <c r="F509" i="13"/>
  <c r="E509" i="13"/>
  <c r="D509" i="13"/>
  <c r="C509" i="13"/>
  <c r="B509" i="13"/>
  <c r="A509" i="13" s="1"/>
  <c r="P508" i="13"/>
  <c r="O508" i="13"/>
  <c r="N508" i="13"/>
  <c r="M508" i="13"/>
  <c r="L508" i="13"/>
  <c r="K508" i="13"/>
  <c r="J508" i="13"/>
  <c r="I508" i="13"/>
  <c r="H508" i="13"/>
  <c r="G508" i="13"/>
  <c r="F508" i="13"/>
  <c r="E508" i="13"/>
  <c r="D508" i="13"/>
  <c r="C508" i="13"/>
  <c r="B508" i="13"/>
  <c r="A508" i="13" s="1"/>
  <c r="P507" i="13"/>
  <c r="O507" i="13"/>
  <c r="N507" i="13"/>
  <c r="M507" i="13"/>
  <c r="L507" i="13"/>
  <c r="K507" i="13"/>
  <c r="J507" i="13"/>
  <c r="I507" i="13"/>
  <c r="H507" i="13"/>
  <c r="G507" i="13"/>
  <c r="F507" i="13"/>
  <c r="E507" i="13"/>
  <c r="D507" i="13"/>
  <c r="C507" i="13"/>
  <c r="B507" i="13"/>
  <c r="A507" i="13" s="1"/>
  <c r="P506" i="13"/>
  <c r="O506" i="13"/>
  <c r="N506" i="13"/>
  <c r="M506" i="13"/>
  <c r="L506" i="13"/>
  <c r="K506" i="13"/>
  <c r="J506" i="13"/>
  <c r="I506" i="13"/>
  <c r="H506" i="13"/>
  <c r="G506" i="13"/>
  <c r="F506" i="13"/>
  <c r="E506" i="13"/>
  <c r="D506" i="13"/>
  <c r="C506" i="13"/>
  <c r="B506" i="13"/>
  <c r="A506" i="13" s="1"/>
  <c r="P505" i="13"/>
  <c r="O505" i="13"/>
  <c r="N505" i="13"/>
  <c r="M505" i="13"/>
  <c r="L505" i="13"/>
  <c r="K505" i="13"/>
  <c r="J505" i="13"/>
  <c r="I505" i="13"/>
  <c r="H505" i="13"/>
  <c r="G505" i="13"/>
  <c r="F505" i="13"/>
  <c r="E505" i="13"/>
  <c r="D505" i="13"/>
  <c r="C505" i="13"/>
  <c r="B505" i="13"/>
  <c r="A505" i="13" s="1"/>
  <c r="P504" i="13"/>
  <c r="O504" i="13"/>
  <c r="N504" i="13"/>
  <c r="M504" i="13"/>
  <c r="L504" i="13"/>
  <c r="K504" i="13"/>
  <c r="J504" i="13"/>
  <c r="I504" i="13"/>
  <c r="H504" i="13"/>
  <c r="G504" i="13"/>
  <c r="F504" i="13"/>
  <c r="E504" i="13"/>
  <c r="D504" i="13"/>
  <c r="C504" i="13"/>
  <c r="B504" i="13"/>
  <c r="A504" i="13" s="1"/>
  <c r="P503" i="13"/>
  <c r="O503" i="13"/>
  <c r="N503" i="13"/>
  <c r="M503" i="13"/>
  <c r="L503" i="13"/>
  <c r="K503" i="13"/>
  <c r="J503" i="13"/>
  <c r="I503" i="13"/>
  <c r="H503" i="13"/>
  <c r="G503" i="13"/>
  <c r="F503" i="13"/>
  <c r="E503" i="13"/>
  <c r="D503" i="13"/>
  <c r="C503" i="13"/>
  <c r="B503" i="13"/>
  <c r="A503" i="13" s="1"/>
  <c r="P502" i="13"/>
  <c r="O502" i="13"/>
  <c r="N502" i="13"/>
  <c r="M502" i="13"/>
  <c r="L502" i="13"/>
  <c r="K502" i="13"/>
  <c r="J502" i="13"/>
  <c r="I502" i="13"/>
  <c r="H502" i="13"/>
  <c r="G502" i="13"/>
  <c r="F502" i="13"/>
  <c r="E502" i="13"/>
  <c r="D502" i="13"/>
  <c r="C502" i="13"/>
  <c r="B502" i="13"/>
  <c r="A502" i="13" s="1"/>
  <c r="P501" i="13"/>
  <c r="O501" i="13"/>
  <c r="N501" i="13"/>
  <c r="M501" i="13"/>
  <c r="L501" i="13"/>
  <c r="K501" i="13"/>
  <c r="J501" i="13"/>
  <c r="I501" i="13"/>
  <c r="H501" i="13"/>
  <c r="G501" i="13"/>
  <c r="F501" i="13"/>
  <c r="E501" i="13"/>
  <c r="D501" i="13"/>
  <c r="C501" i="13"/>
  <c r="B501" i="13"/>
  <c r="A501" i="13" s="1"/>
  <c r="P500" i="13"/>
  <c r="O500" i="13"/>
  <c r="N500" i="13"/>
  <c r="M500" i="13"/>
  <c r="L500" i="13"/>
  <c r="K500" i="13"/>
  <c r="J500" i="13"/>
  <c r="I500" i="13"/>
  <c r="H500" i="13"/>
  <c r="G500" i="13"/>
  <c r="F500" i="13"/>
  <c r="E500" i="13"/>
  <c r="D500" i="13"/>
  <c r="C500" i="13"/>
  <c r="B500" i="13"/>
  <c r="A500" i="13" s="1"/>
  <c r="P499" i="13"/>
  <c r="O499" i="13"/>
  <c r="N499" i="13"/>
  <c r="M499" i="13"/>
  <c r="L499" i="13"/>
  <c r="K499" i="13"/>
  <c r="J499" i="13"/>
  <c r="I499" i="13"/>
  <c r="H499" i="13"/>
  <c r="G499" i="13"/>
  <c r="F499" i="13"/>
  <c r="E499" i="13"/>
  <c r="D499" i="13"/>
  <c r="C499" i="13"/>
  <c r="B499" i="13"/>
  <c r="A499" i="13" s="1"/>
  <c r="P498" i="13"/>
  <c r="O498" i="13"/>
  <c r="N498" i="13"/>
  <c r="M498" i="13"/>
  <c r="L498" i="13"/>
  <c r="K498" i="13"/>
  <c r="J498" i="13"/>
  <c r="I498" i="13"/>
  <c r="H498" i="13"/>
  <c r="G498" i="13"/>
  <c r="F498" i="13"/>
  <c r="E498" i="13"/>
  <c r="D498" i="13"/>
  <c r="C498" i="13"/>
  <c r="B498" i="13"/>
  <c r="A498" i="13" s="1"/>
  <c r="P497" i="13"/>
  <c r="O497" i="13"/>
  <c r="N497" i="13"/>
  <c r="M497" i="13"/>
  <c r="L497" i="13"/>
  <c r="K497" i="13"/>
  <c r="J497" i="13"/>
  <c r="I497" i="13"/>
  <c r="H497" i="13"/>
  <c r="G497" i="13"/>
  <c r="F497" i="13"/>
  <c r="E497" i="13"/>
  <c r="D497" i="13"/>
  <c r="C497" i="13"/>
  <c r="B497" i="13"/>
  <c r="A497" i="13" s="1"/>
  <c r="P496" i="13"/>
  <c r="O496" i="13"/>
  <c r="N496" i="13"/>
  <c r="M496" i="13"/>
  <c r="L496" i="13"/>
  <c r="K496" i="13"/>
  <c r="J496" i="13"/>
  <c r="I496" i="13"/>
  <c r="H496" i="13"/>
  <c r="G496" i="13"/>
  <c r="F496" i="13"/>
  <c r="E496" i="13"/>
  <c r="D496" i="13"/>
  <c r="C496" i="13"/>
  <c r="B496" i="13"/>
  <c r="A496" i="13" s="1"/>
  <c r="P495" i="13"/>
  <c r="O495" i="13"/>
  <c r="N495" i="13"/>
  <c r="M495" i="13"/>
  <c r="L495" i="13"/>
  <c r="K495" i="13"/>
  <c r="J495" i="13"/>
  <c r="I495" i="13"/>
  <c r="H495" i="13"/>
  <c r="G495" i="13"/>
  <c r="F495" i="13"/>
  <c r="E495" i="13"/>
  <c r="D495" i="13"/>
  <c r="C495" i="13"/>
  <c r="B495" i="13"/>
  <c r="A495" i="13" s="1"/>
  <c r="P494" i="13"/>
  <c r="O494" i="13"/>
  <c r="N494" i="13"/>
  <c r="M494" i="13"/>
  <c r="L494" i="13"/>
  <c r="K494" i="13"/>
  <c r="J494" i="13"/>
  <c r="I494" i="13"/>
  <c r="H494" i="13"/>
  <c r="G494" i="13"/>
  <c r="F494" i="13"/>
  <c r="E494" i="13"/>
  <c r="D494" i="13"/>
  <c r="C494" i="13"/>
  <c r="B494" i="13"/>
  <c r="A494" i="13" s="1"/>
  <c r="P493" i="13"/>
  <c r="O493" i="13"/>
  <c r="N493" i="13"/>
  <c r="M493" i="13"/>
  <c r="L493" i="13"/>
  <c r="K493" i="13"/>
  <c r="J493" i="13"/>
  <c r="I493" i="13"/>
  <c r="H493" i="13"/>
  <c r="G493" i="13"/>
  <c r="F493" i="13"/>
  <c r="E493" i="13"/>
  <c r="D493" i="13"/>
  <c r="C493" i="13"/>
  <c r="B493" i="13"/>
  <c r="A493" i="13" s="1"/>
  <c r="P492" i="13"/>
  <c r="O492" i="13"/>
  <c r="N492" i="13"/>
  <c r="M492" i="13"/>
  <c r="L492" i="13"/>
  <c r="K492" i="13"/>
  <c r="J492" i="13"/>
  <c r="I492" i="13"/>
  <c r="H492" i="13"/>
  <c r="G492" i="13"/>
  <c r="F492" i="13"/>
  <c r="E492" i="13"/>
  <c r="D492" i="13"/>
  <c r="C492" i="13"/>
  <c r="B492" i="13"/>
  <c r="A492" i="13" s="1"/>
  <c r="P491" i="13"/>
  <c r="O491" i="13"/>
  <c r="N491" i="13"/>
  <c r="M491" i="13"/>
  <c r="L491" i="13"/>
  <c r="K491" i="13"/>
  <c r="J491" i="13"/>
  <c r="I491" i="13"/>
  <c r="H491" i="13"/>
  <c r="G491" i="13"/>
  <c r="F491" i="13"/>
  <c r="E491" i="13"/>
  <c r="D491" i="13"/>
  <c r="C491" i="13"/>
  <c r="B491" i="13"/>
  <c r="A491" i="13" s="1"/>
  <c r="P490" i="13"/>
  <c r="O490" i="13"/>
  <c r="N490" i="13"/>
  <c r="M490" i="13"/>
  <c r="L490" i="13"/>
  <c r="K490" i="13"/>
  <c r="J490" i="13"/>
  <c r="I490" i="13"/>
  <c r="H490" i="13"/>
  <c r="G490" i="13"/>
  <c r="F490" i="13"/>
  <c r="E490" i="13"/>
  <c r="D490" i="13"/>
  <c r="C490" i="13"/>
  <c r="B490" i="13"/>
  <c r="A490" i="13" s="1"/>
  <c r="P489" i="13"/>
  <c r="O489" i="13"/>
  <c r="N489" i="13"/>
  <c r="M489" i="13"/>
  <c r="L489" i="13"/>
  <c r="K489" i="13"/>
  <c r="J489" i="13"/>
  <c r="I489" i="13"/>
  <c r="H489" i="13"/>
  <c r="G489" i="13"/>
  <c r="F489" i="13"/>
  <c r="E489" i="13"/>
  <c r="D489" i="13"/>
  <c r="C489" i="13"/>
  <c r="B489" i="13"/>
  <c r="P488" i="13"/>
  <c r="O488" i="13"/>
  <c r="N488" i="13"/>
  <c r="M488" i="13"/>
  <c r="L488" i="13"/>
  <c r="K488" i="13"/>
  <c r="J488" i="13"/>
  <c r="I488" i="13"/>
  <c r="H488" i="13"/>
  <c r="G488" i="13"/>
  <c r="F488" i="13"/>
  <c r="E488" i="13"/>
  <c r="D488" i="13"/>
  <c r="C488" i="13"/>
  <c r="B488" i="13"/>
  <c r="A488" i="13" s="1"/>
  <c r="P487" i="13"/>
  <c r="O487" i="13"/>
  <c r="N487" i="13"/>
  <c r="M487" i="13"/>
  <c r="L487" i="13"/>
  <c r="K487" i="13"/>
  <c r="J487" i="13"/>
  <c r="I487" i="13"/>
  <c r="H487" i="13"/>
  <c r="G487" i="13"/>
  <c r="F487" i="13"/>
  <c r="E487" i="13"/>
  <c r="D487" i="13"/>
  <c r="C487" i="13"/>
  <c r="B487" i="13"/>
  <c r="A487" i="13" s="1"/>
  <c r="P486" i="13"/>
  <c r="O486" i="13"/>
  <c r="N486" i="13"/>
  <c r="M486" i="13"/>
  <c r="L486" i="13"/>
  <c r="K486" i="13"/>
  <c r="J486" i="13"/>
  <c r="I486" i="13"/>
  <c r="H486" i="13"/>
  <c r="G486" i="13"/>
  <c r="F486" i="13"/>
  <c r="E486" i="13"/>
  <c r="D486" i="13"/>
  <c r="C486" i="13"/>
  <c r="B486" i="13"/>
  <c r="A486" i="13" s="1"/>
  <c r="P485" i="13"/>
  <c r="O485" i="13"/>
  <c r="N485" i="13"/>
  <c r="M485" i="13"/>
  <c r="L485" i="13"/>
  <c r="K485" i="13"/>
  <c r="J485" i="13"/>
  <c r="I485" i="13"/>
  <c r="H485" i="13"/>
  <c r="G485" i="13"/>
  <c r="F485" i="13"/>
  <c r="E485" i="13"/>
  <c r="D485" i="13"/>
  <c r="C485" i="13"/>
  <c r="B485" i="13"/>
  <c r="P484" i="13"/>
  <c r="O484" i="13"/>
  <c r="N484" i="13"/>
  <c r="M484" i="13"/>
  <c r="L484" i="13"/>
  <c r="K484" i="13"/>
  <c r="J484" i="13"/>
  <c r="I484" i="13"/>
  <c r="H484" i="13"/>
  <c r="G484" i="13"/>
  <c r="F484" i="13"/>
  <c r="E484" i="13"/>
  <c r="D484" i="13"/>
  <c r="C484" i="13"/>
  <c r="B484" i="13"/>
  <c r="A484" i="13" s="1"/>
  <c r="P483" i="13"/>
  <c r="O483" i="13"/>
  <c r="N483" i="13"/>
  <c r="M483" i="13"/>
  <c r="L483" i="13"/>
  <c r="K483" i="13"/>
  <c r="J483" i="13"/>
  <c r="I483" i="13"/>
  <c r="H483" i="13"/>
  <c r="G483" i="13"/>
  <c r="F483" i="13"/>
  <c r="E483" i="13"/>
  <c r="D483" i="13"/>
  <c r="C483" i="13"/>
  <c r="B483" i="13"/>
  <c r="A483" i="13" s="1"/>
  <c r="P482" i="13"/>
  <c r="O482" i="13"/>
  <c r="N482" i="13"/>
  <c r="M482" i="13"/>
  <c r="L482" i="13"/>
  <c r="K482" i="13"/>
  <c r="J482" i="13"/>
  <c r="I482" i="13"/>
  <c r="H482" i="13"/>
  <c r="G482" i="13"/>
  <c r="F482" i="13"/>
  <c r="E482" i="13"/>
  <c r="D482" i="13"/>
  <c r="C482" i="13"/>
  <c r="B482" i="13"/>
  <c r="A482" i="13" s="1"/>
  <c r="P481" i="13"/>
  <c r="O481" i="13"/>
  <c r="N481" i="13"/>
  <c r="M481" i="13"/>
  <c r="L481" i="13"/>
  <c r="K481" i="13"/>
  <c r="J481" i="13"/>
  <c r="I481" i="13"/>
  <c r="H481" i="13"/>
  <c r="G481" i="13"/>
  <c r="F481" i="13"/>
  <c r="E481" i="13"/>
  <c r="D481" i="13"/>
  <c r="C481" i="13"/>
  <c r="B481" i="13"/>
  <c r="A481" i="13" s="1"/>
  <c r="P480" i="13"/>
  <c r="O480" i="13"/>
  <c r="N480" i="13"/>
  <c r="M480" i="13"/>
  <c r="L480" i="13"/>
  <c r="K480" i="13"/>
  <c r="J480" i="13"/>
  <c r="I480" i="13"/>
  <c r="H480" i="13"/>
  <c r="G480" i="13"/>
  <c r="F480" i="13"/>
  <c r="E480" i="13"/>
  <c r="D480" i="13"/>
  <c r="C480" i="13"/>
  <c r="B480" i="13"/>
  <c r="A480" i="13" s="1"/>
  <c r="P479" i="13"/>
  <c r="O479" i="13"/>
  <c r="N479" i="13"/>
  <c r="M479" i="13"/>
  <c r="L479" i="13"/>
  <c r="K479" i="13"/>
  <c r="J479" i="13"/>
  <c r="I479" i="13"/>
  <c r="H479" i="13"/>
  <c r="G479" i="13"/>
  <c r="F479" i="13"/>
  <c r="E479" i="13"/>
  <c r="D479" i="13"/>
  <c r="C479" i="13"/>
  <c r="B479" i="13"/>
  <c r="A479" i="13" s="1"/>
  <c r="P478" i="13"/>
  <c r="O478" i="13"/>
  <c r="N478" i="13"/>
  <c r="M478" i="13"/>
  <c r="L478" i="13"/>
  <c r="K478" i="13"/>
  <c r="J478" i="13"/>
  <c r="I478" i="13"/>
  <c r="H478" i="13"/>
  <c r="G478" i="13"/>
  <c r="F478" i="13"/>
  <c r="E478" i="13"/>
  <c r="D478" i="13"/>
  <c r="C478" i="13"/>
  <c r="B478" i="13"/>
  <c r="A478" i="13" s="1"/>
  <c r="P477" i="13"/>
  <c r="O477" i="13"/>
  <c r="N477" i="13"/>
  <c r="M477" i="13"/>
  <c r="L477" i="13"/>
  <c r="K477" i="13"/>
  <c r="J477" i="13"/>
  <c r="I477" i="13"/>
  <c r="H477" i="13"/>
  <c r="G477" i="13"/>
  <c r="F477" i="13"/>
  <c r="E477" i="13"/>
  <c r="D477" i="13"/>
  <c r="C477" i="13"/>
  <c r="B477" i="13"/>
  <c r="A477" i="13" s="1"/>
  <c r="P476" i="13"/>
  <c r="O476" i="13"/>
  <c r="N476" i="13"/>
  <c r="M476" i="13"/>
  <c r="L476" i="13"/>
  <c r="K476" i="13"/>
  <c r="J476" i="13"/>
  <c r="I476" i="13"/>
  <c r="H476" i="13"/>
  <c r="G476" i="13"/>
  <c r="F476" i="13"/>
  <c r="E476" i="13"/>
  <c r="D476" i="13"/>
  <c r="C476" i="13"/>
  <c r="B476" i="13"/>
  <c r="A476" i="13" s="1"/>
  <c r="P475" i="13"/>
  <c r="O475" i="13"/>
  <c r="N475" i="13"/>
  <c r="M475" i="13"/>
  <c r="L475" i="13"/>
  <c r="K475" i="13"/>
  <c r="J475" i="13"/>
  <c r="I475" i="13"/>
  <c r="H475" i="13"/>
  <c r="G475" i="13"/>
  <c r="F475" i="13"/>
  <c r="E475" i="13"/>
  <c r="D475" i="13"/>
  <c r="C475" i="13"/>
  <c r="B475" i="13"/>
  <c r="A475" i="13" s="1"/>
  <c r="P474" i="13"/>
  <c r="O474" i="13"/>
  <c r="N474" i="13"/>
  <c r="M474" i="13"/>
  <c r="L474" i="13"/>
  <c r="K474" i="13"/>
  <c r="J474" i="13"/>
  <c r="I474" i="13"/>
  <c r="H474" i="13"/>
  <c r="G474" i="13"/>
  <c r="F474" i="13"/>
  <c r="E474" i="13"/>
  <c r="D474" i="13"/>
  <c r="C474" i="13"/>
  <c r="B474" i="13"/>
  <c r="A474" i="13" s="1"/>
  <c r="P473" i="13"/>
  <c r="O473" i="13"/>
  <c r="N473" i="13"/>
  <c r="M473" i="13"/>
  <c r="L473" i="13"/>
  <c r="K473" i="13"/>
  <c r="J473" i="13"/>
  <c r="I473" i="13"/>
  <c r="H473" i="13"/>
  <c r="G473" i="13"/>
  <c r="F473" i="13"/>
  <c r="E473" i="13"/>
  <c r="D473" i="13"/>
  <c r="C473" i="13"/>
  <c r="B473" i="13"/>
  <c r="A473" i="13" s="1"/>
  <c r="P472" i="13"/>
  <c r="O472" i="13"/>
  <c r="N472" i="13"/>
  <c r="M472" i="13"/>
  <c r="L472" i="13"/>
  <c r="K472" i="13"/>
  <c r="J472" i="13"/>
  <c r="I472" i="13"/>
  <c r="H472" i="13"/>
  <c r="G472" i="13"/>
  <c r="F472" i="13"/>
  <c r="E472" i="13"/>
  <c r="D472" i="13"/>
  <c r="C472" i="13"/>
  <c r="B472" i="13"/>
  <c r="A472" i="13" s="1"/>
  <c r="P471" i="13"/>
  <c r="O471" i="13"/>
  <c r="N471" i="13"/>
  <c r="M471" i="13"/>
  <c r="L471" i="13"/>
  <c r="K471" i="13"/>
  <c r="J471" i="13"/>
  <c r="I471" i="13"/>
  <c r="H471" i="13"/>
  <c r="G471" i="13"/>
  <c r="F471" i="13"/>
  <c r="E471" i="13"/>
  <c r="D471" i="13"/>
  <c r="C471" i="13"/>
  <c r="B471" i="13"/>
  <c r="A471" i="13" s="1"/>
  <c r="P470" i="13"/>
  <c r="O470" i="13"/>
  <c r="N470" i="13"/>
  <c r="M470" i="13"/>
  <c r="L470" i="13"/>
  <c r="K470" i="13"/>
  <c r="J470" i="13"/>
  <c r="I470" i="13"/>
  <c r="H470" i="13"/>
  <c r="G470" i="13"/>
  <c r="F470" i="13"/>
  <c r="E470" i="13"/>
  <c r="D470" i="13"/>
  <c r="C470" i="13"/>
  <c r="B470" i="13"/>
  <c r="A470" i="13" s="1"/>
  <c r="P469" i="13"/>
  <c r="O469" i="13"/>
  <c r="N469" i="13"/>
  <c r="M469" i="13"/>
  <c r="L469" i="13"/>
  <c r="K469" i="13"/>
  <c r="J469" i="13"/>
  <c r="I469" i="13"/>
  <c r="H469" i="13"/>
  <c r="G469" i="13"/>
  <c r="F469" i="13"/>
  <c r="E469" i="13"/>
  <c r="D469" i="13"/>
  <c r="C469" i="13"/>
  <c r="B469" i="13"/>
  <c r="P468" i="13"/>
  <c r="O468" i="13"/>
  <c r="N468" i="13"/>
  <c r="M468" i="13"/>
  <c r="L468" i="13"/>
  <c r="K468" i="13"/>
  <c r="J468" i="13"/>
  <c r="I468" i="13"/>
  <c r="H468" i="13"/>
  <c r="G468" i="13"/>
  <c r="F468" i="13"/>
  <c r="E468" i="13"/>
  <c r="D468" i="13"/>
  <c r="C468" i="13"/>
  <c r="B468" i="13"/>
  <c r="A468" i="13" s="1"/>
  <c r="P467" i="13"/>
  <c r="O467" i="13"/>
  <c r="N467" i="13"/>
  <c r="M467" i="13"/>
  <c r="L467" i="13"/>
  <c r="K467" i="13"/>
  <c r="J467" i="13"/>
  <c r="I467" i="13"/>
  <c r="H467" i="13"/>
  <c r="G467" i="13"/>
  <c r="F467" i="13"/>
  <c r="E467" i="13"/>
  <c r="D467" i="13"/>
  <c r="C467" i="13"/>
  <c r="B467" i="13"/>
  <c r="A467" i="13" s="1"/>
  <c r="P466" i="13"/>
  <c r="O466" i="13"/>
  <c r="N466" i="13"/>
  <c r="M466" i="13"/>
  <c r="L466" i="13"/>
  <c r="K466" i="13"/>
  <c r="J466" i="13"/>
  <c r="I466" i="13"/>
  <c r="H466" i="13"/>
  <c r="G466" i="13"/>
  <c r="F466" i="13"/>
  <c r="E466" i="13"/>
  <c r="D466" i="13"/>
  <c r="C466" i="13"/>
  <c r="B466" i="13"/>
  <c r="P465" i="13"/>
  <c r="O465" i="13"/>
  <c r="N465" i="13"/>
  <c r="M465" i="13"/>
  <c r="L465" i="13"/>
  <c r="K465" i="13"/>
  <c r="J465" i="13"/>
  <c r="I465" i="13"/>
  <c r="H465" i="13"/>
  <c r="G465" i="13"/>
  <c r="F465" i="13"/>
  <c r="E465" i="13"/>
  <c r="D465" i="13"/>
  <c r="C465" i="13"/>
  <c r="B465" i="13"/>
  <c r="A465" i="13" s="1"/>
  <c r="P464" i="13"/>
  <c r="O464" i="13"/>
  <c r="N464" i="13"/>
  <c r="M464" i="13"/>
  <c r="L464" i="13"/>
  <c r="K464" i="13"/>
  <c r="J464" i="13"/>
  <c r="I464" i="13"/>
  <c r="H464" i="13"/>
  <c r="G464" i="13"/>
  <c r="F464" i="13"/>
  <c r="E464" i="13"/>
  <c r="D464" i="13"/>
  <c r="C464" i="13"/>
  <c r="B464" i="13"/>
  <c r="A464" i="13" s="1"/>
  <c r="P463" i="13"/>
  <c r="O463" i="13"/>
  <c r="N463" i="13"/>
  <c r="M463" i="13"/>
  <c r="L463" i="13"/>
  <c r="K463" i="13"/>
  <c r="J463" i="13"/>
  <c r="I463" i="13"/>
  <c r="H463" i="13"/>
  <c r="G463" i="13"/>
  <c r="F463" i="13"/>
  <c r="E463" i="13"/>
  <c r="D463" i="13"/>
  <c r="C463" i="13"/>
  <c r="B463" i="13"/>
  <c r="A463" i="13" s="1"/>
  <c r="P462" i="13"/>
  <c r="O462" i="13"/>
  <c r="N462" i="13"/>
  <c r="M462" i="13"/>
  <c r="L462" i="13"/>
  <c r="K462" i="13"/>
  <c r="J462" i="13"/>
  <c r="I462" i="13"/>
  <c r="H462" i="13"/>
  <c r="G462" i="13"/>
  <c r="F462" i="13"/>
  <c r="E462" i="13"/>
  <c r="D462" i="13"/>
  <c r="C462" i="13"/>
  <c r="B462" i="13"/>
  <c r="A462" i="13" s="1"/>
  <c r="P461" i="13"/>
  <c r="O461" i="13"/>
  <c r="N461" i="13"/>
  <c r="M461" i="13"/>
  <c r="L461" i="13"/>
  <c r="K461" i="13"/>
  <c r="J461" i="13"/>
  <c r="I461" i="13"/>
  <c r="H461" i="13"/>
  <c r="G461" i="13"/>
  <c r="F461" i="13"/>
  <c r="E461" i="13"/>
  <c r="D461" i="13"/>
  <c r="C461" i="13"/>
  <c r="B461" i="13"/>
  <c r="A461" i="13" s="1"/>
  <c r="P460" i="13"/>
  <c r="O460" i="13"/>
  <c r="N460" i="13"/>
  <c r="M460" i="13"/>
  <c r="L460" i="13"/>
  <c r="K460" i="13"/>
  <c r="J460" i="13"/>
  <c r="I460" i="13"/>
  <c r="H460" i="13"/>
  <c r="G460" i="13"/>
  <c r="F460" i="13"/>
  <c r="E460" i="13"/>
  <c r="D460" i="13"/>
  <c r="C460" i="13"/>
  <c r="B460" i="13"/>
  <c r="A460" i="13" s="1"/>
  <c r="P459" i="13"/>
  <c r="O459" i="13"/>
  <c r="N459" i="13"/>
  <c r="M459" i="13"/>
  <c r="L459" i="13"/>
  <c r="K459" i="13"/>
  <c r="J459" i="13"/>
  <c r="I459" i="13"/>
  <c r="H459" i="13"/>
  <c r="G459" i="13"/>
  <c r="F459" i="13"/>
  <c r="E459" i="13"/>
  <c r="D459" i="13"/>
  <c r="C459" i="13"/>
  <c r="B459" i="13"/>
  <c r="A459" i="13" s="1"/>
  <c r="P458" i="13"/>
  <c r="O458" i="13"/>
  <c r="N458" i="13"/>
  <c r="M458" i="13"/>
  <c r="L458" i="13"/>
  <c r="K458" i="13"/>
  <c r="J458" i="13"/>
  <c r="I458" i="13"/>
  <c r="H458" i="13"/>
  <c r="G458" i="13"/>
  <c r="F458" i="13"/>
  <c r="E458" i="13"/>
  <c r="D458" i="13"/>
  <c r="C458" i="13"/>
  <c r="B458" i="13"/>
  <c r="P457" i="13"/>
  <c r="O457" i="13"/>
  <c r="N457" i="13"/>
  <c r="M457" i="13"/>
  <c r="L457" i="13"/>
  <c r="K457" i="13"/>
  <c r="J457" i="13"/>
  <c r="I457" i="13"/>
  <c r="H457" i="13"/>
  <c r="G457" i="13"/>
  <c r="F457" i="13"/>
  <c r="E457" i="13"/>
  <c r="D457" i="13"/>
  <c r="C457" i="13"/>
  <c r="B457" i="13"/>
  <c r="P456" i="13"/>
  <c r="O456" i="13"/>
  <c r="N456" i="13"/>
  <c r="M456" i="13"/>
  <c r="L456" i="13"/>
  <c r="K456" i="13"/>
  <c r="J456" i="13"/>
  <c r="I456" i="13"/>
  <c r="H456" i="13"/>
  <c r="G456" i="13"/>
  <c r="F456" i="13"/>
  <c r="E456" i="13"/>
  <c r="D456" i="13"/>
  <c r="C456" i="13"/>
  <c r="B456" i="13"/>
  <c r="A456" i="13" s="1"/>
  <c r="P455" i="13"/>
  <c r="O455" i="13"/>
  <c r="N455" i="13"/>
  <c r="M455" i="13"/>
  <c r="L455" i="13"/>
  <c r="K455" i="13"/>
  <c r="J455" i="13"/>
  <c r="I455" i="13"/>
  <c r="H455" i="13"/>
  <c r="G455" i="13"/>
  <c r="F455" i="13"/>
  <c r="E455" i="13"/>
  <c r="D455" i="13"/>
  <c r="C455" i="13"/>
  <c r="B455" i="13"/>
  <c r="A455" i="13" s="1"/>
  <c r="P454" i="13"/>
  <c r="O454" i="13"/>
  <c r="N454" i="13"/>
  <c r="M454" i="13"/>
  <c r="L454" i="13"/>
  <c r="K454" i="13"/>
  <c r="J454" i="13"/>
  <c r="I454" i="13"/>
  <c r="H454" i="13"/>
  <c r="G454" i="13"/>
  <c r="F454" i="13"/>
  <c r="E454" i="13"/>
  <c r="D454" i="13"/>
  <c r="C454" i="13"/>
  <c r="B454" i="13"/>
  <c r="A454" i="13" s="1"/>
  <c r="P453" i="13"/>
  <c r="O453" i="13"/>
  <c r="N453" i="13"/>
  <c r="M453" i="13"/>
  <c r="L453" i="13"/>
  <c r="K453" i="13"/>
  <c r="J453" i="13"/>
  <c r="I453" i="13"/>
  <c r="H453" i="13"/>
  <c r="G453" i="13"/>
  <c r="F453" i="13"/>
  <c r="E453" i="13"/>
  <c r="D453" i="13"/>
  <c r="C453" i="13"/>
  <c r="B453" i="13"/>
  <c r="A453" i="13" s="1"/>
  <c r="P452" i="13"/>
  <c r="O452" i="13"/>
  <c r="N452" i="13"/>
  <c r="M452" i="13"/>
  <c r="L452" i="13"/>
  <c r="K452" i="13"/>
  <c r="J452" i="13"/>
  <c r="I452" i="13"/>
  <c r="H452" i="13"/>
  <c r="G452" i="13"/>
  <c r="F452" i="13"/>
  <c r="E452" i="13"/>
  <c r="D452" i="13"/>
  <c r="C452" i="13"/>
  <c r="B452" i="13"/>
  <c r="A452" i="13" s="1"/>
  <c r="P451" i="13"/>
  <c r="O451" i="13"/>
  <c r="N451" i="13"/>
  <c r="M451" i="13"/>
  <c r="L451" i="13"/>
  <c r="K451" i="13"/>
  <c r="J451" i="13"/>
  <c r="I451" i="13"/>
  <c r="H451" i="13"/>
  <c r="G451" i="13"/>
  <c r="F451" i="13"/>
  <c r="E451" i="13"/>
  <c r="D451" i="13"/>
  <c r="C451" i="13"/>
  <c r="B451" i="13"/>
  <c r="A451" i="13" s="1"/>
  <c r="P450" i="13"/>
  <c r="O450" i="13"/>
  <c r="N450" i="13"/>
  <c r="M450" i="13"/>
  <c r="L450" i="13"/>
  <c r="K450" i="13"/>
  <c r="J450" i="13"/>
  <c r="I450" i="13"/>
  <c r="H450" i="13"/>
  <c r="G450" i="13"/>
  <c r="F450" i="13"/>
  <c r="E450" i="13"/>
  <c r="D450" i="13"/>
  <c r="C450" i="13"/>
  <c r="B450" i="13"/>
  <c r="A450" i="13" s="1"/>
  <c r="P449" i="13"/>
  <c r="O449" i="13"/>
  <c r="N449" i="13"/>
  <c r="M449" i="13"/>
  <c r="L449" i="13"/>
  <c r="K449" i="13"/>
  <c r="J449" i="13"/>
  <c r="I449" i="13"/>
  <c r="H449" i="13"/>
  <c r="G449" i="13"/>
  <c r="F449" i="13"/>
  <c r="E449" i="13"/>
  <c r="D449" i="13"/>
  <c r="C449" i="13"/>
  <c r="B449" i="13"/>
  <c r="P448" i="13"/>
  <c r="O448" i="13"/>
  <c r="N448" i="13"/>
  <c r="M448" i="13"/>
  <c r="L448" i="13"/>
  <c r="K448" i="13"/>
  <c r="J448" i="13"/>
  <c r="I448" i="13"/>
  <c r="H448" i="13"/>
  <c r="G448" i="13"/>
  <c r="F448" i="13"/>
  <c r="E448" i="13"/>
  <c r="D448" i="13"/>
  <c r="C448" i="13"/>
  <c r="B448" i="13"/>
  <c r="A448" i="13" s="1"/>
  <c r="P447" i="13"/>
  <c r="O447" i="13"/>
  <c r="N447" i="13"/>
  <c r="M447" i="13"/>
  <c r="L447" i="13"/>
  <c r="K447" i="13"/>
  <c r="J447" i="13"/>
  <c r="I447" i="13"/>
  <c r="H447" i="13"/>
  <c r="G447" i="13"/>
  <c r="F447" i="13"/>
  <c r="E447" i="13"/>
  <c r="D447" i="13"/>
  <c r="C447" i="13"/>
  <c r="B447" i="13"/>
  <c r="A447" i="13" s="1"/>
  <c r="P446" i="13"/>
  <c r="O446" i="13"/>
  <c r="N446" i="13"/>
  <c r="M446" i="13"/>
  <c r="L446" i="13"/>
  <c r="K446" i="13"/>
  <c r="J446" i="13"/>
  <c r="I446" i="13"/>
  <c r="H446" i="13"/>
  <c r="G446" i="13"/>
  <c r="F446" i="13"/>
  <c r="E446" i="13"/>
  <c r="D446" i="13"/>
  <c r="C446" i="13"/>
  <c r="B446" i="13"/>
  <c r="A446" i="13" s="1"/>
  <c r="P445" i="13"/>
  <c r="O445" i="13"/>
  <c r="N445" i="13"/>
  <c r="M445" i="13"/>
  <c r="L445" i="13"/>
  <c r="K445" i="13"/>
  <c r="J445" i="13"/>
  <c r="I445" i="13"/>
  <c r="H445" i="13"/>
  <c r="G445" i="13"/>
  <c r="F445" i="13"/>
  <c r="E445" i="13"/>
  <c r="D445" i="13"/>
  <c r="C445" i="13"/>
  <c r="B445" i="13"/>
  <c r="A445" i="13" s="1"/>
  <c r="P444" i="13"/>
  <c r="O444" i="13"/>
  <c r="N444" i="13"/>
  <c r="M444" i="13"/>
  <c r="L444" i="13"/>
  <c r="K444" i="13"/>
  <c r="J444" i="13"/>
  <c r="I444" i="13"/>
  <c r="H444" i="13"/>
  <c r="G444" i="13"/>
  <c r="F444" i="13"/>
  <c r="E444" i="13"/>
  <c r="D444" i="13"/>
  <c r="C444" i="13"/>
  <c r="B444" i="13"/>
  <c r="A444" i="13" s="1"/>
  <c r="P443" i="13"/>
  <c r="O443" i="13"/>
  <c r="N443" i="13"/>
  <c r="M443" i="13"/>
  <c r="L443" i="13"/>
  <c r="K443" i="13"/>
  <c r="J443" i="13"/>
  <c r="I443" i="13"/>
  <c r="H443" i="13"/>
  <c r="G443" i="13"/>
  <c r="F443" i="13"/>
  <c r="E443" i="13"/>
  <c r="D443" i="13"/>
  <c r="C443" i="13"/>
  <c r="B443" i="13"/>
  <c r="A443" i="13" s="1"/>
  <c r="P442" i="13"/>
  <c r="O442" i="13"/>
  <c r="N442" i="13"/>
  <c r="M442" i="13"/>
  <c r="L442" i="13"/>
  <c r="K442" i="13"/>
  <c r="J442" i="13"/>
  <c r="I442" i="13"/>
  <c r="H442" i="13"/>
  <c r="G442" i="13"/>
  <c r="F442" i="13"/>
  <c r="E442" i="13"/>
  <c r="D442" i="13"/>
  <c r="C442" i="13"/>
  <c r="B442" i="13"/>
  <c r="A442" i="13" s="1"/>
  <c r="P441" i="13"/>
  <c r="O441" i="13"/>
  <c r="N441" i="13"/>
  <c r="M441" i="13"/>
  <c r="L441" i="13"/>
  <c r="K441" i="13"/>
  <c r="J441" i="13"/>
  <c r="I441" i="13"/>
  <c r="H441" i="13"/>
  <c r="G441" i="13"/>
  <c r="F441" i="13"/>
  <c r="E441" i="13"/>
  <c r="D441" i="13"/>
  <c r="C441" i="13"/>
  <c r="B441" i="13"/>
  <c r="A441" i="13" s="1"/>
  <c r="P440" i="13"/>
  <c r="O440" i="13"/>
  <c r="N440" i="13"/>
  <c r="M440" i="13"/>
  <c r="L440" i="13"/>
  <c r="K440" i="13"/>
  <c r="J440" i="13"/>
  <c r="I440" i="13"/>
  <c r="H440" i="13"/>
  <c r="G440" i="13"/>
  <c r="F440" i="13"/>
  <c r="E440" i="13"/>
  <c r="D440" i="13"/>
  <c r="C440" i="13"/>
  <c r="B440" i="13"/>
  <c r="A440" i="13" s="1"/>
  <c r="P439" i="13"/>
  <c r="O439" i="13"/>
  <c r="N439" i="13"/>
  <c r="M439" i="13"/>
  <c r="L439" i="13"/>
  <c r="K439" i="13"/>
  <c r="J439" i="13"/>
  <c r="I439" i="13"/>
  <c r="H439" i="13"/>
  <c r="G439" i="13"/>
  <c r="F439" i="13"/>
  <c r="E439" i="13"/>
  <c r="D439" i="13"/>
  <c r="C439" i="13"/>
  <c r="B439" i="13"/>
  <c r="A439" i="13" s="1"/>
  <c r="P438" i="13"/>
  <c r="O438" i="13"/>
  <c r="N438" i="13"/>
  <c r="M438" i="13"/>
  <c r="L438" i="13"/>
  <c r="K438" i="13"/>
  <c r="J438" i="13"/>
  <c r="I438" i="13"/>
  <c r="H438" i="13"/>
  <c r="G438" i="13"/>
  <c r="F438" i="13"/>
  <c r="E438" i="13"/>
  <c r="D438" i="13"/>
  <c r="C438" i="13"/>
  <c r="B438" i="13"/>
  <c r="A438" i="13" s="1"/>
  <c r="P437" i="13"/>
  <c r="O437" i="13"/>
  <c r="N437" i="13"/>
  <c r="M437" i="13"/>
  <c r="L437" i="13"/>
  <c r="K437" i="13"/>
  <c r="J437" i="13"/>
  <c r="I437" i="13"/>
  <c r="H437" i="13"/>
  <c r="G437" i="13"/>
  <c r="F437" i="13"/>
  <c r="E437" i="13"/>
  <c r="D437" i="13"/>
  <c r="C437" i="13"/>
  <c r="B437" i="13"/>
  <c r="A437" i="13" s="1"/>
  <c r="P436" i="13"/>
  <c r="O436" i="13"/>
  <c r="N436" i="13"/>
  <c r="M436" i="13"/>
  <c r="L436" i="13"/>
  <c r="K436" i="13"/>
  <c r="J436" i="13"/>
  <c r="I436" i="13"/>
  <c r="H436" i="13"/>
  <c r="G436" i="13"/>
  <c r="F436" i="13"/>
  <c r="E436" i="13"/>
  <c r="D436" i="13"/>
  <c r="C436" i="13"/>
  <c r="B436" i="13"/>
  <c r="A436" i="13" s="1"/>
  <c r="P435" i="13"/>
  <c r="O435" i="13"/>
  <c r="N435" i="13"/>
  <c r="M435" i="13"/>
  <c r="L435" i="13"/>
  <c r="K435" i="13"/>
  <c r="J435" i="13"/>
  <c r="I435" i="13"/>
  <c r="H435" i="13"/>
  <c r="G435" i="13"/>
  <c r="F435" i="13"/>
  <c r="E435" i="13"/>
  <c r="D435" i="13"/>
  <c r="C435" i="13"/>
  <c r="B435" i="13"/>
  <c r="A435" i="13" s="1"/>
  <c r="P434" i="13"/>
  <c r="O434" i="13"/>
  <c r="N434" i="13"/>
  <c r="M434" i="13"/>
  <c r="L434" i="13"/>
  <c r="K434" i="13"/>
  <c r="J434" i="13"/>
  <c r="I434" i="13"/>
  <c r="H434" i="13"/>
  <c r="G434" i="13"/>
  <c r="F434" i="13"/>
  <c r="E434" i="13"/>
  <c r="D434" i="13"/>
  <c r="C434" i="13"/>
  <c r="B434" i="13"/>
  <c r="A434" i="13" s="1"/>
  <c r="P433" i="13"/>
  <c r="O433" i="13"/>
  <c r="N433" i="13"/>
  <c r="M433" i="13"/>
  <c r="L433" i="13"/>
  <c r="K433" i="13"/>
  <c r="J433" i="13"/>
  <c r="I433" i="13"/>
  <c r="H433" i="13"/>
  <c r="G433" i="13"/>
  <c r="F433" i="13"/>
  <c r="E433" i="13"/>
  <c r="D433" i="13"/>
  <c r="C433" i="13"/>
  <c r="B433" i="13"/>
  <c r="P432" i="13"/>
  <c r="O432" i="13"/>
  <c r="N432" i="13"/>
  <c r="M432" i="13"/>
  <c r="L432" i="13"/>
  <c r="K432" i="13"/>
  <c r="J432" i="13"/>
  <c r="I432" i="13"/>
  <c r="H432" i="13"/>
  <c r="G432" i="13"/>
  <c r="F432" i="13"/>
  <c r="E432" i="13"/>
  <c r="D432" i="13"/>
  <c r="C432" i="13"/>
  <c r="B432" i="13"/>
  <c r="A432" i="13" s="1"/>
  <c r="P431" i="13"/>
  <c r="O431" i="13"/>
  <c r="N431" i="13"/>
  <c r="M431" i="13"/>
  <c r="L431" i="13"/>
  <c r="K431" i="13"/>
  <c r="J431" i="13"/>
  <c r="I431" i="13"/>
  <c r="H431" i="13"/>
  <c r="G431" i="13"/>
  <c r="F431" i="13"/>
  <c r="E431" i="13"/>
  <c r="D431" i="13"/>
  <c r="C431" i="13"/>
  <c r="B431" i="13"/>
  <c r="A431" i="13" s="1"/>
  <c r="P430" i="13"/>
  <c r="O430" i="13"/>
  <c r="N430" i="13"/>
  <c r="M430" i="13"/>
  <c r="L430" i="13"/>
  <c r="K430" i="13"/>
  <c r="J430" i="13"/>
  <c r="I430" i="13"/>
  <c r="H430" i="13"/>
  <c r="G430" i="13"/>
  <c r="F430" i="13"/>
  <c r="E430" i="13"/>
  <c r="D430" i="13"/>
  <c r="C430" i="13"/>
  <c r="B430" i="13"/>
  <c r="A430" i="13" s="1"/>
  <c r="P429" i="13"/>
  <c r="O429" i="13"/>
  <c r="N429" i="13"/>
  <c r="M429" i="13"/>
  <c r="L429" i="13"/>
  <c r="K429" i="13"/>
  <c r="J429" i="13"/>
  <c r="I429" i="13"/>
  <c r="H429" i="13"/>
  <c r="G429" i="13"/>
  <c r="F429" i="13"/>
  <c r="E429" i="13"/>
  <c r="D429" i="13"/>
  <c r="C429" i="13"/>
  <c r="B429" i="13"/>
  <c r="A429" i="13" s="1"/>
  <c r="P428" i="13"/>
  <c r="O428" i="13"/>
  <c r="N428" i="13"/>
  <c r="M428" i="13"/>
  <c r="L428" i="13"/>
  <c r="K428" i="13"/>
  <c r="J428" i="13"/>
  <c r="I428" i="13"/>
  <c r="H428" i="13"/>
  <c r="G428" i="13"/>
  <c r="F428" i="13"/>
  <c r="E428" i="13"/>
  <c r="D428" i="13"/>
  <c r="C428" i="13"/>
  <c r="B428" i="13"/>
  <c r="A428" i="13" s="1"/>
  <c r="P427" i="13"/>
  <c r="O427" i="13"/>
  <c r="N427" i="13"/>
  <c r="M427" i="13"/>
  <c r="L427" i="13"/>
  <c r="K427" i="13"/>
  <c r="J427" i="13"/>
  <c r="I427" i="13"/>
  <c r="H427" i="13"/>
  <c r="G427" i="13"/>
  <c r="F427" i="13"/>
  <c r="E427" i="13"/>
  <c r="D427" i="13"/>
  <c r="C427" i="13"/>
  <c r="B427" i="13"/>
  <c r="A427" i="13" s="1"/>
  <c r="P426" i="13"/>
  <c r="O426" i="13"/>
  <c r="N426" i="13"/>
  <c r="M426" i="13"/>
  <c r="L426" i="13"/>
  <c r="K426" i="13"/>
  <c r="J426" i="13"/>
  <c r="I426" i="13"/>
  <c r="H426" i="13"/>
  <c r="G426" i="13"/>
  <c r="F426" i="13"/>
  <c r="E426" i="13"/>
  <c r="D426" i="13"/>
  <c r="C426" i="13"/>
  <c r="B426" i="13"/>
  <c r="A426" i="13" s="1"/>
  <c r="P425" i="13"/>
  <c r="O425" i="13"/>
  <c r="N425" i="13"/>
  <c r="M425" i="13"/>
  <c r="L425" i="13"/>
  <c r="K425" i="13"/>
  <c r="J425" i="13"/>
  <c r="I425" i="13"/>
  <c r="H425" i="13"/>
  <c r="G425" i="13"/>
  <c r="F425" i="13"/>
  <c r="E425" i="13"/>
  <c r="D425" i="13"/>
  <c r="C425" i="13"/>
  <c r="B425" i="13"/>
  <c r="P424" i="13"/>
  <c r="O424" i="13"/>
  <c r="N424" i="13"/>
  <c r="M424" i="13"/>
  <c r="L424" i="13"/>
  <c r="K424" i="13"/>
  <c r="J424" i="13"/>
  <c r="I424" i="13"/>
  <c r="H424" i="13"/>
  <c r="G424" i="13"/>
  <c r="F424" i="13"/>
  <c r="E424" i="13"/>
  <c r="D424" i="13"/>
  <c r="C424" i="13"/>
  <c r="B424" i="13"/>
  <c r="A424" i="13" s="1"/>
  <c r="P423" i="13"/>
  <c r="O423" i="13"/>
  <c r="N423" i="13"/>
  <c r="M423" i="13"/>
  <c r="L423" i="13"/>
  <c r="K423" i="13"/>
  <c r="J423" i="13"/>
  <c r="I423" i="13"/>
  <c r="H423" i="13"/>
  <c r="G423" i="13"/>
  <c r="F423" i="13"/>
  <c r="E423" i="13"/>
  <c r="D423" i="13"/>
  <c r="C423" i="13"/>
  <c r="B423" i="13"/>
  <c r="A423" i="13" s="1"/>
  <c r="P422" i="13"/>
  <c r="O422" i="13"/>
  <c r="N422" i="13"/>
  <c r="M422" i="13"/>
  <c r="L422" i="13"/>
  <c r="K422" i="13"/>
  <c r="J422" i="13"/>
  <c r="I422" i="13"/>
  <c r="H422" i="13"/>
  <c r="G422" i="13"/>
  <c r="F422" i="13"/>
  <c r="E422" i="13"/>
  <c r="D422" i="13"/>
  <c r="C422" i="13"/>
  <c r="B422" i="13"/>
  <c r="A422" i="13" s="1"/>
  <c r="P421" i="13"/>
  <c r="O421" i="13"/>
  <c r="N421" i="13"/>
  <c r="M421" i="13"/>
  <c r="L421" i="13"/>
  <c r="K421" i="13"/>
  <c r="J421" i="13"/>
  <c r="I421" i="13"/>
  <c r="H421" i="13"/>
  <c r="G421" i="13"/>
  <c r="F421" i="13"/>
  <c r="E421" i="13"/>
  <c r="D421" i="13"/>
  <c r="C421" i="13"/>
  <c r="B421" i="13"/>
  <c r="A421" i="13" s="1"/>
  <c r="P420" i="13"/>
  <c r="O420" i="13"/>
  <c r="N420" i="13"/>
  <c r="M420" i="13"/>
  <c r="L420" i="13"/>
  <c r="K420" i="13"/>
  <c r="J420" i="13"/>
  <c r="I420" i="13"/>
  <c r="H420" i="13"/>
  <c r="G420" i="13"/>
  <c r="F420" i="13"/>
  <c r="E420" i="13"/>
  <c r="D420" i="13"/>
  <c r="C420" i="13"/>
  <c r="B420" i="13"/>
  <c r="A420" i="13" s="1"/>
  <c r="P419" i="13"/>
  <c r="O419" i="13"/>
  <c r="N419" i="13"/>
  <c r="M419" i="13"/>
  <c r="L419" i="13"/>
  <c r="K419" i="13"/>
  <c r="J419" i="13"/>
  <c r="I419" i="13"/>
  <c r="H419" i="13"/>
  <c r="G419" i="13"/>
  <c r="F419" i="13"/>
  <c r="E419" i="13"/>
  <c r="D419" i="13"/>
  <c r="C419" i="13"/>
  <c r="B419" i="13"/>
  <c r="A419" i="13" s="1"/>
  <c r="P418" i="13"/>
  <c r="O418" i="13"/>
  <c r="N418" i="13"/>
  <c r="M418" i="13"/>
  <c r="L418" i="13"/>
  <c r="K418" i="13"/>
  <c r="J418" i="13"/>
  <c r="I418" i="13"/>
  <c r="H418" i="13"/>
  <c r="G418" i="13"/>
  <c r="F418" i="13"/>
  <c r="E418" i="13"/>
  <c r="D418" i="13"/>
  <c r="C418" i="13"/>
  <c r="B418" i="13"/>
  <c r="A418" i="13" s="1"/>
  <c r="P417" i="13"/>
  <c r="O417" i="13"/>
  <c r="N417" i="13"/>
  <c r="M417" i="13"/>
  <c r="L417" i="13"/>
  <c r="K417" i="13"/>
  <c r="J417" i="13"/>
  <c r="I417" i="13"/>
  <c r="H417" i="13"/>
  <c r="G417" i="13"/>
  <c r="F417" i="13"/>
  <c r="E417" i="13"/>
  <c r="D417" i="13"/>
  <c r="C417" i="13"/>
  <c r="B417" i="13"/>
  <c r="A417" i="13" s="1"/>
  <c r="P416" i="13"/>
  <c r="O416" i="13"/>
  <c r="N416" i="13"/>
  <c r="M416" i="13"/>
  <c r="L416" i="13"/>
  <c r="K416" i="13"/>
  <c r="J416" i="13"/>
  <c r="I416" i="13"/>
  <c r="H416" i="13"/>
  <c r="G416" i="13"/>
  <c r="F416" i="13"/>
  <c r="E416" i="13"/>
  <c r="D416" i="13"/>
  <c r="C416" i="13"/>
  <c r="B416" i="13"/>
  <c r="A416" i="13" s="1"/>
  <c r="P415" i="13"/>
  <c r="O415" i="13"/>
  <c r="N415" i="13"/>
  <c r="M415" i="13"/>
  <c r="L415" i="13"/>
  <c r="K415" i="13"/>
  <c r="J415" i="13"/>
  <c r="I415" i="13"/>
  <c r="H415" i="13"/>
  <c r="G415" i="13"/>
  <c r="F415" i="13"/>
  <c r="E415" i="13"/>
  <c r="D415" i="13"/>
  <c r="C415" i="13"/>
  <c r="B415" i="13"/>
  <c r="A415" i="13" s="1"/>
  <c r="P414" i="13"/>
  <c r="O414" i="13"/>
  <c r="N414" i="13"/>
  <c r="M414" i="13"/>
  <c r="L414" i="13"/>
  <c r="K414" i="13"/>
  <c r="J414" i="13"/>
  <c r="I414" i="13"/>
  <c r="H414" i="13"/>
  <c r="G414" i="13"/>
  <c r="F414" i="13"/>
  <c r="E414" i="13"/>
  <c r="D414" i="13"/>
  <c r="C414" i="13"/>
  <c r="B414" i="13"/>
  <c r="A414" i="13" s="1"/>
  <c r="P413" i="13"/>
  <c r="O413" i="13"/>
  <c r="N413" i="13"/>
  <c r="M413" i="13"/>
  <c r="L413" i="13"/>
  <c r="K413" i="13"/>
  <c r="J413" i="13"/>
  <c r="I413" i="13"/>
  <c r="H413" i="13"/>
  <c r="G413" i="13"/>
  <c r="F413" i="13"/>
  <c r="E413" i="13"/>
  <c r="D413" i="13"/>
  <c r="C413" i="13"/>
  <c r="B413" i="13"/>
  <c r="A413" i="13" s="1"/>
  <c r="P412" i="13"/>
  <c r="O412" i="13"/>
  <c r="N412" i="13"/>
  <c r="M412" i="13"/>
  <c r="L412" i="13"/>
  <c r="K412" i="13"/>
  <c r="J412" i="13"/>
  <c r="I412" i="13"/>
  <c r="H412" i="13"/>
  <c r="G412" i="13"/>
  <c r="F412" i="13"/>
  <c r="E412" i="13"/>
  <c r="D412" i="13"/>
  <c r="C412" i="13"/>
  <c r="B412" i="13"/>
  <c r="A412" i="13" s="1"/>
  <c r="P411" i="13"/>
  <c r="O411" i="13"/>
  <c r="N411" i="13"/>
  <c r="M411" i="13"/>
  <c r="L411" i="13"/>
  <c r="K411" i="13"/>
  <c r="J411" i="13"/>
  <c r="I411" i="13"/>
  <c r="H411" i="13"/>
  <c r="G411" i="13"/>
  <c r="F411" i="13"/>
  <c r="E411" i="13"/>
  <c r="D411" i="13"/>
  <c r="C411" i="13"/>
  <c r="B411" i="13"/>
  <c r="A411" i="13" s="1"/>
  <c r="P410" i="13"/>
  <c r="O410" i="13"/>
  <c r="N410" i="13"/>
  <c r="M410" i="13"/>
  <c r="L410" i="13"/>
  <c r="K410" i="13"/>
  <c r="J410" i="13"/>
  <c r="I410" i="13"/>
  <c r="H410" i="13"/>
  <c r="G410" i="13"/>
  <c r="F410" i="13"/>
  <c r="E410" i="13"/>
  <c r="D410" i="13"/>
  <c r="C410" i="13"/>
  <c r="B410" i="13"/>
  <c r="A410" i="13" s="1"/>
  <c r="P409" i="13"/>
  <c r="O409" i="13"/>
  <c r="N409" i="13"/>
  <c r="M409" i="13"/>
  <c r="L409" i="13"/>
  <c r="K409" i="13"/>
  <c r="J409" i="13"/>
  <c r="I409" i="13"/>
  <c r="H409" i="13"/>
  <c r="G409" i="13"/>
  <c r="F409" i="13"/>
  <c r="E409" i="13"/>
  <c r="D409" i="13"/>
  <c r="C409" i="13"/>
  <c r="B409" i="13"/>
  <c r="A409" i="13" s="1"/>
  <c r="P408" i="13"/>
  <c r="O408" i="13"/>
  <c r="N408" i="13"/>
  <c r="M408" i="13"/>
  <c r="L408" i="13"/>
  <c r="K408" i="13"/>
  <c r="J408" i="13"/>
  <c r="I408" i="13"/>
  <c r="H408" i="13"/>
  <c r="G408" i="13"/>
  <c r="F408" i="13"/>
  <c r="E408" i="13"/>
  <c r="D408" i="13"/>
  <c r="C408" i="13"/>
  <c r="B408" i="13"/>
  <c r="A408" i="13" s="1"/>
  <c r="P407" i="13"/>
  <c r="O407" i="13"/>
  <c r="N407" i="13"/>
  <c r="M407" i="13"/>
  <c r="L407" i="13"/>
  <c r="K407" i="13"/>
  <c r="J407" i="13"/>
  <c r="I407" i="13"/>
  <c r="H407" i="13"/>
  <c r="G407" i="13"/>
  <c r="F407" i="13"/>
  <c r="E407" i="13"/>
  <c r="D407" i="13"/>
  <c r="C407" i="13"/>
  <c r="B407" i="13"/>
  <c r="A407" i="13" s="1"/>
  <c r="P406" i="13"/>
  <c r="O406" i="13"/>
  <c r="N406" i="13"/>
  <c r="M406" i="13"/>
  <c r="L406" i="13"/>
  <c r="K406" i="13"/>
  <c r="J406" i="13"/>
  <c r="I406" i="13"/>
  <c r="H406" i="13"/>
  <c r="G406" i="13"/>
  <c r="F406" i="13"/>
  <c r="E406" i="13"/>
  <c r="D406" i="13"/>
  <c r="C406" i="13"/>
  <c r="B406" i="13"/>
  <c r="A406" i="13" s="1"/>
  <c r="P405" i="13"/>
  <c r="O405" i="13"/>
  <c r="N405" i="13"/>
  <c r="M405" i="13"/>
  <c r="L405" i="13"/>
  <c r="K405" i="13"/>
  <c r="J405" i="13"/>
  <c r="I405" i="13"/>
  <c r="H405" i="13"/>
  <c r="G405" i="13"/>
  <c r="F405" i="13"/>
  <c r="E405" i="13"/>
  <c r="D405" i="13"/>
  <c r="C405" i="13"/>
  <c r="B405" i="13"/>
  <c r="P404" i="13"/>
  <c r="O404" i="13"/>
  <c r="N404" i="13"/>
  <c r="M404" i="13"/>
  <c r="L404" i="13"/>
  <c r="K404" i="13"/>
  <c r="J404" i="13"/>
  <c r="I404" i="13"/>
  <c r="H404" i="13"/>
  <c r="G404" i="13"/>
  <c r="F404" i="13"/>
  <c r="E404" i="13"/>
  <c r="D404" i="13"/>
  <c r="C404" i="13"/>
  <c r="B404" i="13"/>
  <c r="A404" i="13" s="1"/>
  <c r="P403" i="13"/>
  <c r="O403" i="13"/>
  <c r="N403" i="13"/>
  <c r="M403" i="13"/>
  <c r="L403" i="13"/>
  <c r="K403" i="13"/>
  <c r="J403" i="13"/>
  <c r="I403" i="13"/>
  <c r="H403" i="13"/>
  <c r="G403" i="13"/>
  <c r="F403" i="13"/>
  <c r="E403" i="13"/>
  <c r="D403" i="13"/>
  <c r="C403" i="13"/>
  <c r="B403" i="13"/>
  <c r="A403" i="13" s="1"/>
  <c r="P402" i="13"/>
  <c r="O402" i="13"/>
  <c r="N402" i="13"/>
  <c r="M402" i="13"/>
  <c r="L402" i="13"/>
  <c r="K402" i="13"/>
  <c r="J402" i="13"/>
  <c r="I402" i="13"/>
  <c r="H402" i="13"/>
  <c r="G402" i="13"/>
  <c r="F402" i="13"/>
  <c r="E402" i="13"/>
  <c r="D402" i="13"/>
  <c r="C402" i="13"/>
  <c r="B402" i="13"/>
  <c r="A402" i="13" s="1"/>
  <c r="P401" i="13"/>
  <c r="O401" i="13"/>
  <c r="N401" i="13"/>
  <c r="M401" i="13"/>
  <c r="L401" i="13"/>
  <c r="K401" i="13"/>
  <c r="J401" i="13"/>
  <c r="I401" i="13"/>
  <c r="H401" i="13"/>
  <c r="G401" i="13"/>
  <c r="F401" i="13"/>
  <c r="E401" i="13"/>
  <c r="D401" i="13"/>
  <c r="C401" i="13"/>
  <c r="B401" i="13"/>
  <c r="P400" i="13"/>
  <c r="O400" i="13"/>
  <c r="N400" i="13"/>
  <c r="M400" i="13"/>
  <c r="L400" i="13"/>
  <c r="K400" i="13"/>
  <c r="J400" i="13"/>
  <c r="I400" i="13"/>
  <c r="H400" i="13"/>
  <c r="G400" i="13"/>
  <c r="F400" i="13"/>
  <c r="E400" i="13"/>
  <c r="D400" i="13"/>
  <c r="C400" i="13"/>
  <c r="B400" i="13"/>
  <c r="A400" i="13" s="1"/>
  <c r="P399" i="13"/>
  <c r="O399" i="13"/>
  <c r="N399" i="13"/>
  <c r="M399" i="13"/>
  <c r="L399" i="13"/>
  <c r="K399" i="13"/>
  <c r="J399" i="13"/>
  <c r="I399" i="13"/>
  <c r="H399" i="13"/>
  <c r="G399" i="13"/>
  <c r="F399" i="13"/>
  <c r="E399" i="13"/>
  <c r="D399" i="13"/>
  <c r="C399" i="13"/>
  <c r="B399" i="13"/>
  <c r="A399" i="13" s="1"/>
  <c r="P398" i="13"/>
  <c r="O398" i="13"/>
  <c r="N398" i="13"/>
  <c r="M398" i="13"/>
  <c r="L398" i="13"/>
  <c r="K398" i="13"/>
  <c r="J398" i="13"/>
  <c r="I398" i="13"/>
  <c r="H398" i="13"/>
  <c r="G398" i="13"/>
  <c r="F398" i="13"/>
  <c r="E398" i="13"/>
  <c r="D398" i="13"/>
  <c r="C398" i="13"/>
  <c r="B398" i="13"/>
  <c r="A398" i="13" s="1"/>
  <c r="P397" i="13"/>
  <c r="O397" i="13"/>
  <c r="N397" i="13"/>
  <c r="M397" i="13"/>
  <c r="L397" i="13"/>
  <c r="K397" i="13"/>
  <c r="J397" i="13"/>
  <c r="I397" i="13"/>
  <c r="H397" i="13"/>
  <c r="G397" i="13"/>
  <c r="F397" i="13"/>
  <c r="E397" i="13"/>
  <c r="D397" i="13"/>
  <c r="C397" i="13"/>
  <c r="B397" i="13"/>
  <c r="A397" i="13" s="1"/>
  <c r="P396" i="13"/>
  <c r="O396" i="13"/>
  <c r="N396" i="13"/>
  <c r="M396" i="13"/>
  <c r="L396" i="13"/>
  <c r="K396" i="13"/>
  <c r="J396" i="13"/>
  <c r="I396" i="13"/>
  <c r="H396" i="13"/>
  <c r="G396" i="13"/>
  <c r="F396" i="13"/>
  <c r="E396" i="13"/>
  <c r="D396" i="13"/>
  <c r="C396" i="13"/>
  <c r="B396" i="13"/>
  <c r="A396" i="13" s="1"/>
  <c r="P395" i="13"/>
  <c r="O395" i="13"/>
  <c r="N395" i="13"/>
  <c r="M395" i="13"/>
  <c r="L395" i="13"/>
  <c r="K395" i="13"/>
  <c r="J395" i="13"/>
  <c r="I395" i="13"/>
  <c r="H395" i="13"/>
  <c r="G395" i="13"/>
  <c r="F395" i="13"/>
  <c r="E395" i="13"/>
  <c r="D395" i="13"/>
  <c r="C395" i="13"/>
  <c r="B395" i="13"/>
  <c r="A395" i="13" s="1"/>
  <c r="P394" i="13"/>
  <c r="O394" i="13"/>
  <c r="N394" i="13"/>
  <c r="M394" i="13"/>
  <c r="L394" i="13"/>
  <c r="K394" i="13"/>
  <c r="J394" i="13"/>
  <c r="I394" i="13"/>
  <c r="H394" i="13"/>
  <c r="G394" i="13"/>
  <c r="F394" i="13"/>
  <c r="E394" i="13"/>
  <c r="D394" i="13"/>
  <c r="C394" i="13"/>
  <c r="B394" i="13"/>
  <c r="A394" i="13" s="1"/>
  <c r="P393" i="13"/>
  <c r="O393" i="13"/>
  <c r="N393" i="13"/>
  <c r="M393" i="13"/>
  <c r="L393" i="13"/>
  <c r="K393" i="13"/>
  <c r="J393" i="13"/>
  <c r="I393" i="13"/>
  <c r="H393" i="13"/>
  <c r="G393" i="13"/>
  <c r="F393" i="13"/>
  <c r="E393" i="13"/>
  <c r="D393" i="13"/>
  <c r="C393" i="13"/>
  <c r="B393" i="13"/>
  <c r="A393" i="13" s="1"/>
  <c r="P392" i="13"/>
  <c r="O392" i="13"/>
  <c r="N392" i="13"/>
  <c r="M392" i="13"/>
  <c r="L392" i="13"/>
  <c r="K392" i="13"/>
  <c r="J392" i="13"/>
  <c r="I392" i="13"/>
  <c r="H392" i="13"/>
  <c r="G392" i="13"/>
  <c r="F392" i="13"/>
  <c r="E392" i="13"/>
  <c r="D392" i="13"/>
  <c r="C392" i="13"/>
  <c r="B392" i="13"/>
  <c r="A392" i="13" s="1"/>
  <c r="P391" i="13"/>
  <c r="O391" i="13"/>
  <c r="N391" i="13"/>
  <c r="M391" i="13"/>
  <c r="L391" i="13"/>
  <c r="K391" i="13"/>
  <c r="J391" i="13"/>
  <c r="I391" i="13"/>
  <c r="H391" i="13"/>
  <c r="G391" i="13"/>
  <c r="F391" i="13"/>
  <c r="E391" i="13"/>
  <c r="D391" i="13"/>
  <c r="C391" i="13"/>
  <c r="B391" i="13"/>
  <c r="A391" i="13" s="1"/>
  <c r="P390" i="13"/>
  <c r="O390" i="13"/>
  <c r="N390" i="13"/>
  <c r="M390" i="13"/>
  <c r="L390" i="13"/>
  <c r="K390" i="13"/>
  <c r="J390" i="13"/>
  <c r="I390" i="13"/>
  <c r="H390" i="13"/>
  <c r="G390" i="13"/>
  <c r="F390" i="13"/>
  <c r="E390" i="13"/>
  <c r="D390" i="13"/>
  <c r="C390" i="13"/>
  <c r="B390" i="13"/>
  <c r="A390" i="13" s="1"/>
  <c r="P389" i="13"/>
  <c r="O389" i="13"/>
  <c r="N389" i="13"/>
  <c r="M389" i="13"/>
  <c r="L389" i="13"/>
  <c r="K389" i="13"/>
  <c r="J389" i="13"/>
  <c r="I389" i="13"/>
  <c r="H389" i="13"/>
  <c r="G389" i="13"/>
  <c r="F389" i="13"/>
  <c r="E389" i="13"/>
  <c r="D389" i="13"/>
  <c r="C389" i="13"/>
  <c r="B389" i="13"/>
  <c r="A389" i="13" s="1"/>
  <c r="P388" i="13"/>
  <c r="O388" i="13"/>
  <c r="N388" i="13"/>
  <c r="M388" i="13"/>
  <c r="L388" i="13"/>
  <c r="K388" i="13"/>
  <c r="J388" i="13"/>
  <c r="I388" i="13"/>
  <c r="H388" i="13"/>
  <c r="G388" i="13"/>
  <c r="F388" i="13"/>
  <c r="E388" i="13"/>
  <c r="D388" i="13"/>
  <c r="C388" i="13"/>
  <c r="B388" i="13"/>
  <c r="A388" i="13" s="1"/>
  <c r="P387" i="13"/>
  <c r="O387" i="13"/>
  <c r="N387" i="13"/>
  <c r="M387" i="13"/>
  <c r="L387" i="13"/>
  <c r="K387" i="13"/>
  <c r="J387" i="13"/>
  <c r="I387" i="13"/>
  <c r="H387" i="13"/>
  <c r="G387" i="13"/>
  <c r="F387" i="13"/>
  <c r="E387" i="13"/>
  <c r="D387" i="13"/>
  <c r="C387" i="13"/>
  <c r="B387" i="13"/>
  <c r="A387" i="13" s="1"/>
  <c r="P386" i="13"/>
  <c r="O386" i="13"/>
  <c r="N386" i="13"/>
  <c r="M386" i="13"/>
  <c r="L386" i="13"/>
  <c r="K386" i="13"/>
  <c r="J386" i="13"/>
  <c r="I386" i="13"/>
  <c r="H386" i="13"/>
  <c r="G386" i="13"/>
  <c r="F386" i="13"/>
  <c r="E386" i="13"/>
  <c r="D386" i="13"/>
  <c r="C386" i="13"/>
  <c r="B386" i="13"/>
  <c r="A386" i="13" s="1"/>
  <c r="P385" i="13"/>
  <c r="O385" i="13"/>
  <c r="N385" i="13"/>
  <c r="M385" i="13"/>
  <c r="L385" i="13"/>
  <c r="K385" i="13"/>
  <c r="J385" i="13"/>
  <c r="I385" i="13"/>
  <c r="H385" i="13"/>
  <c r="G385" i="13"/>
  <c r="F385" i="13"/>
  <c r="E385" i="13"/>
  <c r="D385" i="13"/>
  <c r="C385" i="13"/>
  <c r="B385" i="13"/>
  <c r="A385" i="13" s="1"/>
  <c r="P384" i="13"/>
  <c r="O384" i="13"/>
  <c r="N384" i="13"/>
  <c r="M384" i="13"/>
  <c r="L384" i="13"/>
  <c r="K384" i="13"/>
  <c r="J384" i="13"/>
  <c r="I384" i="13"/>
  <c r="H384" i="13"/>
  <c r="G384" i="13"/>
  <c r="F384" i="13"/>
  <c r="E384" i="13"/>
  <c r="D384" i="13"/>
  <c r="C384" i="13"/>
  <c r="B384" i="13"/>
  <c r="A384" i="13" s="1"/>
  <c r="P383" i="13"/>
  <c r="O383" i="13"/>
  <c r="N383" i="13"/>
  <c r="M383" i="13"/>
  <c r="L383" i="13"/>
  <c r="K383" i="13"/>
  <c r="J383" i="13"/>
  <c r="I383" i="13"/>
  <c r="H383" i="13"/>
  <c r="G383" i="13"/>
  <c r="F383" i="13"/>
  <c r="E383" i="13"/>
  <c r="D383" i="13"/>
  <c r="C383" i="13"/>
  <c r="B383" i="13"/>
  <c r="A383" i="13" s="1"/>
  <c r="P382" i="13"/>
  <c r="O382" i="13"/>
  <c r="N382" i="13"/>
  <c r="M382" i="13"/>
  <c r="L382" i="13"/>
  <c r="K382" i="13"/>
  <c r="J382" i="13"/>
  <c r="I382" i="13"/>
  <c r="H382" i="13"/>
  <c r="G382" i="13"/>
  <c r="F382" i="13"/>
  <c r="E382" i="13"/>
  <c r="D382" i="13"/>
  <c r="C382" i="13"/>
  <c r="B382" i="13"/>
  <c r="A382" i="13" s="1"/>
  <c r="P381" i="13"/>
  <c r="O381" i="13"/>
  <c r="N381" i="13"/>
  <c r="M381" i="13"/>
  <c r="L381" i="13"/>
  <c r="K381" i="13"/>
  <c r="J381" i="13"/>
  <c r="I381" i="13"/>
  <c r="H381" i="13"/>
  <c r="G381" i="13"/>
  <c r="F381" i="13"/>
  <c r="E381" i="13"/>
  <c r="D381" i="13"/>
  <c r="C381" i="13"/>
  <c r="B381" i="13"/>
  <c r="A381" i="13" s="1"/>
  <c r="P380" i="13"/>
  <c r="O380" i="13"/>
  <c r="N380" i="13"/>
  <c r="M380" i="13"/>
  <c r="L380" i="13"/>
  <c r="K380" i="13"/>
  <c r="J380" i="13"/>
  <c r="I380" i="13"/>
  <c r="H380" i="13"/>
  <c r="G380" i="13"/>
  <c r="F380" i="13"/>
  <c r="E380" i="13"/>
  <c r="D380" i="13"/>
  <c r="C380" i="13"/>
  <c r="B380" i="13"/>
  <c r="A380" i="13" s="1"/>
  <c r="P379" i="13"/>
  <c r="O379" i="13"/>
  <c r="N379" i="13"/>
  <c r="M379" i="13"/>
  <c r="L379" i="13"/>
  <c r="K379" i="13"/>
  <c r="J379" i="13"/>
  <c r="I379" i="13"/>
  <c r="H379" i="13"/>
  <c r="G379" i="13"/>
  <c r="F379" i="13"/>
  <c r="E379" i="13"/>
  <c r="D379" i="13"/>
  <c r="C379" i="13"/>
  <c r="B379" i="13"/>
  <c r="A379" i="13" s="1"/>
  <c r="P378" i="13"/>
  <c r="O378" i="13"/>
  <c r="N378" i="13"/>
  <c r="M378" i="13"/>
  <c r="L378" i="13"/>
  <c r="K378" i="13"/>
  <c r="J378" i="13"/>
  <c r="I378" i="13"/>
  <c r="H378" i="13"/>
  <c r="G378" i="13"/>
  <c r="F378" i="13"/>
  <c r="E378" i="13"/>
  <c r="D378" i="13"/>
  <c r="C378" i="13"/>
  <c r="B378" i="13"/>
  <c r="A378" i="13" s="1"/>
  <c r="P377" i="13"/>
  <c r="O377" i="13"/>
  <c r="N377" i="13"/>
  <c r="M377" i="13"/>
  <c r="L377" i="13"/>
  <c r="K377" i="13"/>
  <c r="J377" i="13"/>
  <c r="I377" i="13"/>
  <c r="H377" i="13"/>
  <c r="G377" i="13"/>
  <c r="F377" i="13"/>
  <c r="E377" i="13"/>
  <c r="D377" i="13"/>
  <c r="C377" i="13"/>
  <c r="B377" i="13"/>
  <c r="P376" i="13"/>
  <c r="O376" i="13"/>
  <c r="N376" i="13"/>
  <c r="M376" i="13"/>
  <c r="L376" i="13"/>
  <c r="K376" i="13"/>
  <c r="J376" i="13"/>
  <c r="I376" i="13"/>
  <c r="H376" i="13"/>
  <c r="G376" i="13"/>
  <c r="F376" i="13"/>
  <c r="E376" i="13"/>
  <c r="D376" i="13"/>
  <c r="C376" i="13"/>
  <c r="B376" i="13"/>
  <c r="A376" i="13" s="1"/>
  <c r="P375" i="13"/>
  <c r="O375" i="13"/>
  <c r="N375" i="13"/>
  <c r="M375" i="13"/>
  <c r="L375" i="13"/>
  <c r="K375" i="13"/>
  <c r="J375" i="13"/>
  <c r="I375" i="13"/>
  <c r="H375" i="13"/>
  <c r="G375" i="13"/>
  <c r="F375" i="13"/>
  <c r="E375" i="13"/>
  <c r="D375" i="13"/>
  <c r="C375" i="13"/>
  <c r="B375" i="13"/>
  <c r="A375" i="13" s="1"/>
  <c r="P374" i="13"/>
  <c r="O374" i="13"/>
  <c r="N374" i="13"/>
  <c r="M374" i="13"/>
  <c r="L374" i="13"/>
  <c r="K374" i="13"/>
  <c r="J374" i="13"/>
  <c r="I374" i="13"/>
  <c r="H374" i="13"/>
  <c r="G374" i="13"/>
  <c r="F374" i="13"/>
  <c r="E374" i="13"/>
  <c r="D374" i="13"/>
  <c r="C374" i="13"/>
  <c r="B374" i="13"/>
  <c r="A374" i="13" s="1"/>
  <c r="P373" i="13"/>
  <c r="O373" i="13"/>
  <c r="N373" i="13"/>
  <c r="M373" i="13"/>
  <c r="L373" i="13"/>
  <c r="K373" i="13"/>
  <c r="J373" i="13"/>
  <c r="I373" i="13"/>
  <c r="H373" i="13"/>
  <c r="G373" i="13"/>
  <c r="F373" i="13"/>
  <c r="E373" i="13"/>
  <c r="D373" i="13"/>
  <c r="C373" i="13"/>
  <c r="B373" i="13"/>
  <c r="P372" i="13"/>
  <c r="O372" i="13"/>
  <c r="N372" i="13"/>
  <c r="M372" i="13"/>
  <c r="L372" i="13"/>
  <c r="K372" i="13"/>
  <c r="J372" i="13"/>
  <c r="I372" i="13"/>
  <c r="H372" i="13"/>
  <c r="G372" i="13"/>
  <c r="F372" i="13"/>
  <c r="E372" i="13"/>
  <c r="D372" i="13"/>
  <c r="C372" i="13"/>
  <c r="B372" i="13"/>
  <c r="A372" i="13" s="1"/>
  <c r="P371" i="13"/>
  <c r="O371" i="13"/>
  <c r="N371" i="13"/>
  <c r="M371" i="13"/>
  <c r="L371" i="13"/>
  <c r="K371" i="13"/>
  <c r="J371" i="13"/>
  <c r="I371" i="13"/>
  <c r="H371" i="13"/>
  <c r="G371" i="13"/>
  <c r="F371" i="13"/>
  <c r="E371" i="13"/>
  <c r="D371" i="13"/>
  <c r="C371" i="13"/>
  <c r="B371" i="13"/>
  <c r="A371" i="13" s="1"/>
  <c r="P370" i="13"/>
  <c r="O370" i="13"/>
  <c r="N370" i="13"/>
  <c r="M370" i="13"/>
  <c r="L370" i="13"/>
  <c r="K370" i="13"/>
  <c r="J370" i="13"/>
  <c r="I370" i="13"/>
  <c r="H370" i="13"/>
  <c r="G370" i="13"/>
  <c r="F370" i="13"/>
  <c r="E370" i="13"/>
  <c r="D370" i="13"/>
  <c r="C370" i="13"/>
  <c r="B370" i="13"/>
  <c r="A370" i="13" s="1"/>
  <c r="P369" i="13"/>
  <c r="O369" i="13"/>
  <c r="N369" i="13"/>
  <c r="M369" i="13"/>
  <c r="L369" i="13"/>
  <c r="K369" i="13"/>
  <c r="J369" i="13"/>
  <c r="I369" i="13"/>
  <c r="H369" i="13"/>
  <c r="G369" i="13"/>
  <c r="F369" i="13"/>
  <c r="E369" i="13"/>
  <c r="D369" i="13"/>
  <c r="C369" i="13"/>
  <c r="B369" i="13"/>
  <c r="A369" i="13" s="1"/>
  <c r="P368" i="13"/>
  <c r="O368" i="13"/>
  <c r="N368" i="13"/>
  <c r="M368" i="13"/>
  <c r="L368" i="13"/>
  <c r="K368" i="13"/>
  <c r="J368" i="13"/>
  <c r="I368" i="13"/>
  <c r="H368" i="13"/>
  <c r="G368" i="13"/>
  <c r="F368" i="13"/>
  <c r="E368" i="13"/>
  <c r="D368" i="13"/>
  <c r="C368" i="13"/>
  <c r="B368" i="13"/>
  <c r="A368" i="13" s="1"/>
  <c r="P367" i="13"/>
  <c r="O367" i="13"/>
  <c r="N367" i="13"/>
  <c r="M367" i="13"/>
  <c r="L367" i="13"/>
  <c r="K367" i="13"/>
  <c r="J367" i="13"/>
  <c r="I367" i="13"/>
  <c r="H367" i="13"/>
  <c r="G367" i="13"/>
  <c r="F367" i="13"/>
  <c r="E367" i="13"/>
  <c r="D367" i="13"/>
  <c r="C367" i="13"/>
  <c r="B367" i="13"/>
  <c r="A367" i="13" s="1"/>
  <c r="P366" i="13"/>
  <c r="O366" i="13"/>
  <c r="N366" i="13"/>
  <c r="M366" i="13"/>
  <c r="L366" i="13"/>
  <c r="K366" i="13"/>
  <c r="J366" i="13"/>
  <c r="I366" i="13"/>
  <c r="H366" i="13"/>
  <c r="G366" i="13"/>
  <c r="F366" i="13"/>
  <c r="E366" i="13"/>
  <c r="D366" i="13"/>
  <c r="C366" i="13"/>
  <c r="B366" i="13"/>
  <c r="A366" i="13" s="1"/>
  <c r="P365" i="13"/>
  <c r="O365" i="13"/>
  <c r="N365" i="13"/>
  <c r="M365" i="13"/>
  <c r="L365" i="13"/>
  <c r="K365" i="13"/>
  <c r="J365" i="13"/>
  <c r="I365" i="13"/>
  <c r="H365" i="13"/>
  <c r="G365" i="13"/>
  <c r="F365" i="13"/>
  <c r="E365" i="13"/>
  <c r="D365" i="13"/>
  <c r="C365" i="13"/>
  <c r="B365" i="13"/>
  <c r="A365" i="13" s="1"/>
  <c r="P364" i="13"/>
  <c r="O364" i="13"/>
  <c r="N364" i="13"/>
  <c r="M364" i="13"/>
  <c r="L364" i="13"/>
  <c r="K364" i="13"/>
  <c r="J364" i="13"/>
  <c r="I364" i="13"/>
  <c r="H364" i="13"/>
  <c r="G364" i="13"/>
  <c r="F364" i="13"/>
  <c r="E364" i="13"/>
  <c r="D364" i="13"/>
  <c r="C364" i="13"/>
  <c r="B364" i="13"/>
  <c r="A364" i="13" s="1"/>
  <c r="P363" i="13"/>
  <c r="O363" i="13"/>
  <c r="N363" i="13"/>
  <c r="M363" i="13"/>
  <c r="L363" i="13"/>
  <c r="K363" i="13"/>
  <c r="J363" i="13"/>
  <c r="I363" i="13"/>
  <c r="H363" i="13"/>
  <c r="G363" i="13"/>
  <c r="F363" i="13"/>
  <c r="E363" i="13"/>
  <c r="D363" i="13"/>
  <c r="C363" i="13"/>
  <c r="B363" i="13"/>
  <c r="A363" i="13" s="1"/>
  <c r="P362" i="13"/>
  <c r="O362" i="13"/>
  <c r="N362" i="13"/>
  <c r="M362" i="13"/>
  <c r="L362" i="13"/>
  <c r="K362" i="13"/>
  <c r="J362" i="13"/>
  <c r="I362" i="13"/>
  <c r="H362" i="13"/>
  <c r="G362" i="13"/>
  <c r="F362" i="13"/>
  <c r="E362" i="13"/>
  <c r="D362" i="13"/>
  <c r="C362" i="13"/>
  <c r="B362" i="13"/>
  <c r="A362" i="13" s="1"/>
  <c r="P361" i="13"/>
  <c r="O361" i="13"/>
  <c r="N361" i="13"/>
  <c r="M361" i="13"/>
  <c r="L361" i="13"/>
  <c r="K361" i="13"/>
  <c r="J361" i="13"/>
  <c r="I361" i="13"/>
  <c r="H361" i="13"/>
  <c r="G361" i="13"/>
  <c r="F361" i="13"/>
  <c r="E361" i="13"/>
  <c r="D361" i="13"/>
  <c r="C361" i="13"/>
  <c r="B361" i="13"/>
  <c r="A361" i="13" s="1"/>
  <c r="P360" i="13"/>
  <c r="O360" i="13"/>
  <c r="N360" i="13"/>
  <c r="M360" i="13"/>
  <c r="L360" i="13"/>
  <c r="K360" i="13"/>
  <c r="J360" i="13"/>
  <c r="I360" i="13"/>
  <c r="H360" i="13"/>
  <c r="G360" i="13"/>
  <c r="F360" i="13"/>
  <c r="E360" i="13"/>
  <c r="D360" i="13"/>
  <c r="C360" i="13"/>
  <c r="B360" i="13"/>
  <c r="A360" i="13" s="1"/>
  <c r="P359" i="13"/>
  <c r="O359" i="13"/>
  <c r="N359" i="13"/>
  <c r="M359" i="13"/>
  <c r="L359" i="13"/>
  <c r="K359" i="13"/>
  <c r="J359" i="13"/>
  <c r="I359" i="13"/>
  <c r="H359" i="13"/>
  <c r="G359" i="13"/>
  <c r="F359" i="13"/>
  <c r="E359" i="13"/>
  <c r="D359" i="13"/>
  <c r="C359" i="13"/>
  <c r="B359" i="13"/>
  <c r="A359" i="13" s="1"/>
  <c r="P358" i="13"/>
  <c r="O358" i="13"/>
  <c r="N358" i="13"/>
  <c r="M358" i="13"/>
  <c r="L358" i="13"/>
  <c r="K358" i="13"/>
  <c r="J358" i="13"/>
  <c r="I358" i="13"/>
  <c r="H358" i="13"/>
  <c r="G358" i="13"/>
  <c r="F358" i="13"/>
  <c r="E358" i="13"/>
  <c r="D358" i="13"/>
  <c r="C358" i="13"/>
  <c r="B358" i="13"/>
  <c r="A358" i="13" s="1"/>
  <c r="P357" i="13"/>
  <c r="O357" i="13"/>
  <c r="N357" i="13"/>
  <c r="M357" i="13"/>
  <c r="L357" i="13"/>
  <c r="K357" i="13"/>
  <c r="J357" i="13"/>
  <c r="I357" i="13"/>
  <c r="H357" i="13"/>
  <c r="G357" i="13"/>
  <c r="F357" i="13"/>
  <c r="E357" i="13"/>
  <c r="D357" i="13"/>
  <c r="C357" i="13"/>
  <c r="B357" i="13"/>
  <c r="A357" i="13" s="1"/>
  <c r="P356" i="13"/>
  <c r="O356" i="13"/>
  <c r="N356" i="13"/>
  <c r="M356" i="13"/>
  <c r="L356" i="13"/>
  <c r="K356" i="13"/>
  <c r="J356" i="13"/>
  <c r="I356" i="13"/>
  <c r="H356" i="13"/>
  <c r="G356" i="13"/>
  <c r="F356" i="13"/>
  <c r="E356" i="13"/>
  <c r="D356" i="13"/>
  <c r="C356" i="13"/>
  <c r="B356" i="13"/>
  <c r="A356" i="13" s="1"/>
  <c r="P355" i="13"/>
  <c r="O355" i="13"/>
  <c r="N355" i="13"/>
  <c r="M355" i="13"/>
  <c r="L355" i="13"/>
  <c r="K355" i="13"/>
  <c r="J355" i="13"/>
  <c r="I355" i="13"/>
  <c r="H355" i="13"/>
  <c r="G355" i="13"/>
  <c r="F355" i="13"/>
  <c r="E355" i="13"/>
  <c r="D355" i="13"/>
  <c r="C355" i="13"/>
  <c r="B355" i="13"/>
  <c r="A355" i="13" s="1"/>
  <c r="P354" i="13"/>
  <c r="O354" i="13"/>
  <c r="N354" i="13"/>
  <c r="M354" i="13"/>
  <c r="L354" i="13"/>
  <c r="K354" i="13"/>
  <c r="J354" i="13"/>
  <c r="I354" i="13"/>
  <c r="H354" i="13"/>
  <c r="G354" i="13"/>
  <c r="F354" i="13"/>
  <c r="E354" i="13"/>
  <c r="D354" i="13"/>
  <c r="C354" i="13"/>
  <c r="B354" i="13"/>
  <c r="A354" i="13" s="1"/>
  <c r="P353" i="13"/>
  <c r="O353" i="13"/>
  <c r="N353" i="13"/>
  <c r="M353" i="13"/>
  <c r="L353" i="13"/>
  <c r="K353" i="13"/>
  <c r="J353" i="13"/>
  <c r="I353" i="13"/>
  <c r="H353" i="13"/>
  <c r="G353" i="13"/>
  <c r="F353" i="13"/>
  <c r="E353" i="13"/>
  <c r="D353" i="13"/>
  <c r="C353" i="13"/>
  <c r="B353" i="13"/>
  <c r="P352" i="13"/>
  <c r="O352" i="13"/>
  <c r="N352" i="13"/>
  <c r="M352" i="13"/>
  <c r="L352" i="13"/>
  <c r="K352" i="13"/>
  <c r="J352" i="13"/>
  <c r="I352" i="13"/>
  <c r="H352" i="13"/>
  <c r="G352" i="13"/>
  <c r="F352" i="13"/>
  <c r="E352" i="13"/>
  <c r="D352" i="13"/>
  <c r="C352" i="13"/>
  <c r="B352" i="13"/>
  <c r="A352" i="13" s="1"/>
  <c r="P351" i="13"/>
  <c r="O351" i="13"/>
  <c r="N351" i="13"/>
  <c r="M351" i="13"/>
  <c r="L351" i="13"/>
  <c r="K351" i="13"/>
  <c r="J351" i="13"/>
  <c r="I351" i="13"/>
  <c r="H351" i="13"/>
  <c r="G351" i="13"/>
  <c r="F351" i="13"/>
  <c r="E351" i="13"/>
  <c r="D351" i="13"/>
  <c r="C351" i="13"/>
  <c r="B351" i="13"/>
  <c r="A351" i="13" s="1"/>
  <c r="P350" i="13"/>
  <c r="O350" i="13"/>
  <c r="N350" i="13"/>
  <c r="M350" i="13"/>
  <c r="L350" i="13"/>
  <c r="K350" i="13"/>
  <c r="J350" i="13"/>
  <c r="I350" i="13"/>
  <c r="H350" i="13"/>
  <c r="G350" i="13"/>
  <c r="F350" i="13"/>
  <c r="E350" i="13"/>
  <c r="D350" i="13"/>
  <c r="C350" i="13"/>
  <c r="B350" i="13"/>
  <c r="A350" i="13" s="1"/>
  <c r="P349" i="13"/>
  <c r="O349" i="13"/>
  <c r="N349" i="13"/>
  <c r="M349" i="13"/>
  <c r="L349" i="13"/>
  <c r="K349" i="13"/>
  <c r="J349" i="13"/>
  <c r="I349" i="13"/>
  <c r="H349" i="13"/>
  <c r="G349" i="13"/>
  <c r="F349" i="13"/>
  <c r="E349" i="13"/>
  <c r="D349" i="13"/>
  <c r="C349" i="13"/>
  <c r="B349" i="13"/>
  <c r="A349" i="13" s="1"/>
  <c r="P348" i="13"/>
  <c r="O348" i="13"/>
  <c r="N348" i="13"/>
  <c r="M348" i="13"/>
  <c r="L348" i="13"/>
  <c r="K348" i="13"/>
  <c r="J348" i="13"/>
  <c r="I348" i="13"/>
  <c r="H348" i="13"/>
  <c r="G348" i="13"/>
  <c r="F348" i="13"/>
  <c r="E348" i="13"/>
  <c r="D348" i="13"/>
  <c r="C348" i="13"/>
  <c r="B348" i="13"/>
  <c r="A348" i="13" s="1"/>
  <c r="P347" i="13"/>
  <c r="O347" i="13"/>
  <c r="N347" i="13"/>
  <c r="M347" i="13"/>
  <c r="L347" i="13"/>
  <c r="K347" i="13"/>
  <c r="J347" i="13"/>
  <c r="I347" i="13"/>
  <c r="H347" i="13"/>
  <c r="G347" i="13"/>
  <c r="F347" i="13"/>
  <c r="E347" i="13"/>
  <c r="D347" i="13"/>
  <c r="C347" i="13"/>
  <c r="B347" i="13"/>
  <c r="A347" i="13" s="1"/>
  <c r="P346" i="13"/>
  <c r="O346" i="13"/>
  <c r="N346" i="13"/>
  <c r="M346" i="13"/>
  <c r="L346" i="13"/>
  <c r="K346" i="13"/>
  <c r="J346" i="13"/>
  <c r="I346" i="13"/>
  <c r="H346" i="13"/>
  <c r="G346" i="13"/>
  <c r="F346" i="13"/>
  <c r="E346" i="13"/>
  <c r="D346" i="13"/>
  <c r="C346" i="13"/>
  <c r="B346" i="13"/>
  <c r="A346" i="13" s="1"/>
  <c r="P345" i="13"/>
  <c r="O345" i="13"/>
  <c r="N345" i="13"/>
  <c r="M345" i="13"/>
  <c r="L345" i="13"/>
  <c r="K345" i="13"/>
  <c r="J345" i="13"/>
  <c r="I345" i="13"/>
  <c r="H345" i="13"/>
  <c r="G345" i="13"/>
  <c r="F345" i="13"/>
  <c r="E345" i="13"/>
  <c r="D345" i="13"/>
  <c r="C345" i="13"/>
  <c r="B345" i="13"/>
  <c r="P344" i="13"/>
  <c r="O344" i="13"/>
  <c r="N344" i="13"/>
  <c r="M344" i="13"/>
  <c r="L344" i="13"/>
  <c r="K344" i="13"/>
  <c r="J344" i="13"/>
  <c r="I344" i="13"/>
  <c r="H344" i="13"/>
  <c r="G344" i="13"/>
  <c r="F344" i="13"/>
  <c r="E344" i="13"/>
  <c r="D344" i="13"/>
  <c r="C344" i="13"/>
  <c r="B344" i="13"/>
  <c r="A344" i="13" s="1"/>
  <c r="P343" i="13"/>
  <c r="O343" i="13"/>
  <c r="N343" i="13"/>
  <c r="M343" i="13"/>
  <c r="L343" i="13"/>
  <c r="K343" i="13"/>
  <c r="J343" i="13"/>
  <c r="I343" i="13"/>
  <c r="H343" i="13"/>
  <c r="G343" i="13"/>
  <c r="F343" i="13"/>
  <c r="E343" i="13"/>
  <c r="D343" i="13"/>
  <c r="C343" i="13"/>
  <c r="B343" i="13"/>
  <c r="A343" i="13" s="1"/>
  <c r="P342" i="13"/>
  <c r="O342" i="13"/>
  <c r="N342" i="13"/>
  <c r="M342" i="13"/>
  <c r="L342" i="13"/>
  <c r="K342" i="13"/>
  <c r="J342" i="13"/>
  <c r="I342" i="13"/>
  <c r="H342" i="13"/>
  <c r="G342" i="13"/>
  <c r="F342" i="13"/>
  <c r="E342" i="13"/>
  <c r="D342" i="13"/>
  <c r="C342" i="13"/>
  <c r="B342" i="13"/>
  <c r="A342" i="13" s="1"/>
  <c r="P341" i="13"/>
  <c r="O341" i="13"/>
  <c r="N341" i="13"/>
  <c r="M341" i="13"/>
  <c r="L341" i="13"/>
  <c r="K341" i="13"/>
  <c r="J341" i="13"/>
  <c r="I341" i="13"/>
  <c r="H341" i="13"/>
  <c r="G341" i="13"/>
  <c r="F341" i="13"/>
  <c r="E341" i="13"/>
  <c r="D341" i="13"/>
  <c r="C341" i="13"/>
  <c r="B341" i="13"/>
  <c r="A341" i="13" s="1"/>
  <c r="P340" i="13"/>
  <c r="O340" i="13"/>
  <c r="N340" i="13"/>
  <c r="M340" i="13"/>
  <c r="L340" i="13"/>
  <c r="K340" i="13"/>
  <c r="J340" i="13"/>
  <c r="I340" i="13"/>
  <c r="H340" i="13"/>
  <c r="G340" i="13"/>
  <c r="F340" i="13"/>
  <c r="E340" i="13"/>
  <c r="D340" i="13"/>
  <c r="C340" i="13"/>
  <c r="B340" i="13"/>
  <c r="A340" i="13" s="1"/>
  <c r="P339" i="13"/>
  <c r="O339" i="13"/>
  <c r="N339" i="13"/>
  <c r="M339" i="13"/>
  <c r="L339" i="13"/>
  <c r="K339" i="13"/>
  <c r="J339" i="13"/>
  <c r="I339" i="13"/>
  <c r="H339" i="13"/>
  <c r="G339" i="13"/>
  <c r="F339" i="13"/>
  <c r="E339" i="13"/>
  <c r="D339" i="13"/>
  <c r="C339" i="13"/>
  <c r="B339" i="13"/>
  <c r="A339" i="13" s="1"/>
  <c r="P338" i="13"/>
  <c r="O338" i="13"/>
  <c r="N338" i="13"/>
  <c r="M338" i="13"/>
  <c r="L338" i="13"/>
  <c r="K338" i="13"/>
  <c r="J338" i="13"/>
  <c r="I338" i="13"/>
  <c r="H338" i="13"/>
  <c r="G338" i="13"/>
  <c r="F338" i="13"/>
  <c r="E338" i="13"/>
  <c r="D338" i="13"/>
  <c r="C338" i="13"/>
  <c r="B338" i="13"/>
  <c r="A338" i="13" s="1"/>
  <c r="P337" i="13"/>
  <c r="O337" i="13"/>
  <c r="N337" i="13"/>
  <c r="M337" i="13"/>
  <c r="L337" i="13"/>
  <c r="K337" i="13"/>
  <c r="J337" i="13"/>
  <c r="I337" i="13"/>
  <c r="H337" i="13"/>
  <c r="G337" i="13"/>
  <c r="F337" i="13"/>
  <c r="E337" i="13"/>
  <c r="D337" i="13"/>
  <c r="C337" i="13"/>
  <c r="B337" i="13"/>
  <c r="A337" i="13" s="1"/>
  <c r="P336" i="13"/>
  <c r="O336" i="13"/>
  <c r="N336" i="13"/>
  <c r="M336" i="13"/>
  <c r="L336" i="13"/>
  <c r="K336" i="13"/>
  <c r="J336" i="13"/>
  <c r="I336" i="13"/>
  <c r="H336" i="13"/>
  <c r="G336" i="13"/>
  <c r="F336" i="13"/>
  <c r="E336" i="13"/>
  <c r="D336" i="13"/>
  <c r="C336" i="13"/>
  <c r="B336" i="13"/>
  <c r="A336" i="13" s="1"/>
  <c r="P335" i="13"/>
  <c r="O335" i="13"/>
  <c r="N335" i="13"/>
  <c r="M335" i="13"/>
  <c r="L335" i="13"/>
  <c r="K335" i="13"/>
  <c r="J335" i="13"/>
  <c r="I335" i="13"/>
  <c r="H335" i="13"/>
  <c r="G335" i="13"/>
  <c r="F335" i="13"/>
  <c r="E335" i="13"/>
  <c r="D335" i="13"/>
  <c r="C335" i="13"/>
  <c r="B335" i="13"/>
  <c r="A335" i="13" s="1"/>
  <c r="P334" i="13"/>
  <c r="O334" i="13"/>
  <c r="N334" i="13"/>
  <c r="M334" i="13"/>
  <c r="L334" i="13"/>
  <c r="K334" i="13"/>
  <c r="J334" i="13"/>
  <c r="I334" i="13"/>
  <c r="H334" i="13"/>
  <c r="G334" i="13"/>
  <c r="F334" i="13"/>
  <c r="E334" i="13"/>
  <c r="D334" i="13"/>
  <c r="C334" i="13"/>
  <c r="B334" i="13"/>
  <c r="A334" i="13" s="1"/>
  <c r="P333" i="13"/>
  <c r="O333" i="13"/>
  <c r="N333" i="13"/>
  <c r="M333" i="13"/>
  <c r="L333" i="13"/>
  <c r="K333" i="13"/>
  <c r="J333" i="13"/>
  <c r="I333" i="13"/>
  <c r="H333" i="13"/>
  <c r="G333" i="13"/>
  <c r="F333" i="13"/>
  <c r="E333" i="13"/>
  <c r="D333" i="13"/>
  <c r="C333" i="13"/>
  <c r="B333" i="13"/>
  <c r="A333" i="13" s="1"/>
  <c r="P332" i="13"/>
  <c r="O332" i="13"/>
  <c r="N332" i="13"/>
  <c r="M332" i="13"/>
  <c r="L332" i="13"/>
  <c r="K332" i="13"/>
  <c r="J332" i="13"/>
  <c r="I332" i="13"/>
  <c r="H332" i="13"/>
  <c r="G332" i="13"/>
  <c r="F332" i="13"/>
  <c r="E332" i="13"/>
  <c r="D332" i="13"/>
  <c r="C332" i="13"/>
  <c r="B332" i="13"/>
  <c r="A332" i="13" s="1"/>
  <c r="P331" i="13"/>
  <c r="O331" i="13"/>
  <c r="N331" i="13"/>
  <c r="M331" i="13"/>
  <c r="L331" i="13"/>
  <c r="K331" i="13"/>
  <c r="J331" i="13"/>
  <c r="I331" i="13"/>
  <c r="H331" i="13"/>
  <c r="G331" i="13"/>
  <c r="F331" i="13"/>
  <c r="E331" i="13"/>
  <c r="D331" i="13"/>
  <c r="C331" i="13"/>
  <c r="B331" i="13"/>
  <c r="A331" i="13" s="1"/>
  <c r="P330" i="13"/>
  <c r="O330" i="13"/>
  <c r="N330" i="13"/>
  <c r="M330" i="13"/>
  <c r="L330" i="13"/>
  <c r="K330" i="13"/>
  <c r="J330" i="13"/>
  <c r="I330" i="13"/>
  <c r="H330" i="13"/>
  <c r="G330" i="13"/>
  <c r="F330" i="13"/>
  <c r="E330" i="13"/>
  <c r="D330" i="13"/>
  <c r="C330" i="13"/>
  <c r="B330" i="13"/>
  <c r="A330" i="13" s="1"/>
  <c r="P329" i="13"/>
  <c r="O329" i="13"/>
  <c r="N329" i="13"/>
  <c r="M329" i="13"/>
  <c r="L329" i="13"/>
  <c r="K329" i="13"/>
  <c r="J329" i="13"/>
  <c r="I329" i="13"/>
  <c r="H329" i="13"/>
  <c r="G329" i="13"/>
  <c r="F329" i="13"/>
  <c r="E329" i="13"/>
  <c r="D329" i="13"/>
  <c r="C329" i="13"/>
  <c r="B329" i="13"/>
  <c r="P328" i="13"/>
  <c r="O328" i="13"/>
  <c r="N328" i="13"/>
  <c r="M328" i="13"/>
  <c r="L328" i="13"/>
  <c r="K328" i="13"/>
  <c r="J328" i="13"/>
  <c r="I328" i="13"/>
  <c r="H328" i="13"/>
  <c r="G328" i="13"/>
  <c r="F328" i="13"/>
  <c r="E328" i="13"/>
  <c r="D328" i="13"/>
  <c r="C328" i="13"/>
  <c r="B328" i="13"/>
  <c r="A328" i="13" s="1"/>
  <c r="P327" i="13"/>
  <c r="O327" i="13"/>
  <c r="N327" i="13"/>
  <c r="M327" i="13"/>
  <c r="L327" i="13"/>
  <c r="K327" i="13"/>
  <c r="J327" i="13"/>
  <c r="I327" i="13"/>
  <c r="H327" i="13"/>
  <c r="G327" i="13"/>
  <c r="F327" i="13"/>
  <c r="E327" i="13"/>
  <c r="D327" i="13"/>
  <c r="C327" i="13"/>
  <c r="B327" i="13"/>
  <c r="A327" i="13" s="1"/>
  <c r="P326" i="13"/>
  <c r="O326" i="13"/>
  <c r="N326" i="13"/>
  <c r="M326" i="13"/>
  <c r="L326" i="13"/>
  <c r="K326" i="13"/>
  <c r="J326" i="13"/>
  <c r="I326" i="13"/>
  <c r="H326" i="13"/>
  <c r="G326" i="13"/>
  <c r="F326" i="13"/>
  <c r="E326" i="13"/>
  <c r="D326" i="13"/>
  <c r="C326" i="13"/>
  <c r="B326" i="13"/>
  <c r="A326" i="13" s="1"/>
  <c r="P325" i="13"/>
  <c r="O325" i="13"/>
  <c r="N325" i="13"/>
  <c r="M325" i="13"/>
  <c r="L325" i="13"/>
  <c r="K325" i="13"/>
  <c r="J325" i="13"/>
  <c r="I325" i="13"/>
  <c r="H325" i="13"/>
  <c r="G325" i="13"/>
  <c r="F325" i="13"/>
  <c r="E325" i="13"/>
  <c r="D325" i="13"/>
  <c r="C325" i="13"/>
  <c r="B325" i="13"/>
  <c r="A325" i="13" s="1"/>
  <c r="P324" i="13"/>
  <c r="O324" i="13"/>
  <c r="N324" i="13"/>
  <c r="M324" i="13"/>
  <c r="L324" i="13"/>
  <c r="K324" i="13"/>
  <c r="J324" i="13"/>
  <c r="I324" i="13"/>
  <c r="H324" i="13"/>
  <c r="G324" i="13"/>
  <c r="F324" i="13"/>
  <c r="E324" i="13"/>
  <c r="D324" i="13"/>
  <c r="C324" i="13"/>
  <c r="B324" i="13"/>
  <c r="A324" i="13" s="1"/>
  <c r="P323" i="13"/>
  <c r="O323" i="13"/>
  <c r="N323" i="13"/>
  <c r="M323" i="13"/>
  <c r="L323" i="13"/>
  <c r="K323" i="13"/>
  <c r="J323" i="13"/>
  <c r="I323" i="13"/>
  <c r="H323" i="13"/>
  <c r="G323" i="13"/>
  <c r="F323" i="13"/>
  <c r="E323" i="13"/>
  <c r="D323" i="13"/>
  <c r="C323" i="13"/>
  <c r="B323" i="13"/>
  <c r="A323" i="13" s="1"/>
  <c r="P322" i="13"/>
  <c r="O322" i="13"/>
  <c r="N322" i="13"/>
  <c r="M322" i="13"/>
  <c r="L322" i="13"/>
  <c r="K322" i="13"/>
  <c r="J322" i="13"/>
  <c r="I322" i="13"/>
  <c r="H322" i="13"/>
  <c r="G322" i="13"/>
  <c r="F322" i="13"/>
  <c r="E322" i="13"/>
  <c r="D322" i="13"/>
  <c r="C322" i="13"/>
  <c r="B322" i="13"/>
  <c r="A322" i="13" s="1"/>
  <c r="P321" i="13"/>
  <c r="O321" i="13"/>
  <c r="N321" i="13"/>
  <c r="M321" i="13"/>
  <c r="L321" i="13"/>
  <c r="K321" i="13"/>
  <c r="J321" i="13"/>
  <c r="I321" i="13"/>
  <c r="H321" i="13"/>
  <c r="G321" i="13"/>
  <c r="F321" i="13"/>
  <c r="E321" i="13"/>
  <c r="D321" i="13"/>
  <c r="C321" i="13"/>
  <c r="B321" i="13"/>
  <c r="P320" i="13"/>
  <c r="O320" i="13"/>
  <c r="N320" i="13"/>
  <c r="M320" i="13"/>
  <c r="L320" i="13"/>
  <c r="K320" i="13"/>
  <c r="J320" i="13"/>
  <c r="I320" i="13"/>
  <c r="H320" i="13"/>
  <c r="G320" i="13"/>
  <c r="F320" i="13"/>
  <c r="E320" i="13"/>
  <c r="D320" i="13"/>
  <c r="C320" i="13"/>
  <c r="B320" i="13"/>
  <c r="A320" i="13" s="1"/>
  <c r="P319" i="13"/>
  <c r="O319" i="13"/>
  <c r="N319" i="13"/>
  <c r="M319" i="13"/>
  <c r="L319" i="13"/>
  <c r="K319" i="13"/>
  <c r="J319" i="13"/>
  <c r="I319" i="13"/>
  <c r="H319" i="13"/>
  <c r="G319" i="13"/>
  <c r="F319" i="13"/>
  <c r="E319" i="13"/>
  <c r="D319" i="13"/>
  <c r="C319" i="13"/>
  <c r="B319" i="13"/>
  <c r="A319" i="13" s="1"/>
  <c r="P318" i="13"/>
  <c r="O318" i="13"/>
  <c r="N318" i="13"/>
  <c r="M318" i="13"/>
  <c r="L318" i="13"/>
  <c r="K318" i="13"/>
  <c r="J318" i="13"/>
  <c r="I318" i="13"/>
  <c r="H318" i="13"/>
  <c r="G318" i="13"/>
  <c r="F318" i="13"/>
  <c r="E318" i="13"/>
  <c r="D318" i="13"/>
  <c r="C318" i="13"/>
  <c r="B318" i="13"/>
  <c r="A318" i="13" s="1"/>
  <c r="P317" i="13"/>
  <c r="O317" i="13"/>
  <c r="N317" i="13"/>
  <c r="M317" i="13"/>
  <c r="L317" i="13"/>
  <c r="K317" i="13"/>
  <c r="J317" i="13"/>
  <c r="I317" i="13"/>
  <c r="H317" i="13"/>
  <c r="G317" i="13"/>
  <c r="F317" i="13"/>
  <c r="E317" i="13"/>
  <c r="D317" i="13"/>
  <c r="C317" i="13"/>
  <c r="B317" i="13"/>
  <c r="A317" i="13" s="1"/>
  <c r="P316" i="13"/>
  <c r="O316" i="13"/>
  <c r="N316" i="13"/>
  <c r="M316" i="13"/>
  <c r="L316" i="13"/>
  <c r="K316" i="13"/>
  <c r="J316" i="13"/>
  <c r="I316" i="13"/>
  <c r="H316" i="13"/>
  <c r="G316" i="13"/>
  <c r="F316" i="13"/>
  <c r="E316" i="13"/>
  <c r="D316" i="13"/>
  <c r="C316" i="13"/>
  <c r="B316" i="13"/>
  <c r="A316" i="13" s="1"/>
  <c r="P315" i="13"/>
  <c r="O315" i="13"/>
  <c r="N315" i="13"/>
  <c r="M315" i="13"/>
  <c r="L315" i="13"/>
  <c r="K315" i="13"/>
  <c r="J315" i="13"/>
  <c r="I315" i="13"/>
  <c r="H315" i="13"/>
  <c r="G315" i="13"/>
  <c r="F315" i="13"/>
  <c r="E315" i="13"/>
  <c r="D315" i="13"/>
  <c r="C315" i="13"/>
  <c r="B315" i="13"/>
  <c r="A315" i="13" s="1"/>
  <c r="P314" i="13"/>
  <c r="O314" i="13"/>
  <c r="N314" i="13"/>
  <c r="M314" i="13"/>
  <c r="L314" i="13"/>
  <c r="K314" i="13"/>
  <c r="J314" i="13"/>
  <c r="I314" i="13"/>
  <c r="H314" i="13"/>
  <c r="G314" i="13"/>
  <c r="F314" i="13"/>
  <c r="E314" i="13"/>
  <c r="D314" i="13"/>
  <c r="C314" i="13"/>
  <c r="B314" i="13"/>
  <c r="P313" i="13"/>
  <c r="O313" i="13"/>
  <c r="N313" i="13"/>
  <c r="M313" i="13"/>
  <c r="L313" i="13"/>
  <c r="K313" i="13"/>
  <c r="J313" i="13"/>
  <c r="I313" i="13"/>
  <c r="H313" i="13"/>
  <c r="G313" i="13"/>
  <c r="F313" i="13"/>
  <c r="E313" i="13"/>
  <c r="D313" i="13"/>
  <c r="C313" i="13"/>
  <c r="B313" i="13"/>
  <c r="A313" i="13" s="1"/>
  <c r="P312" i="13"/>
  <c r="O312" i="13"/>
  <c r="N312" i="13"/>
  <c r="M312" i="13"/>
  <c r="L312" i="13"/>
  <c r="K312" i="13"/>
  <c r="J312" i="13"/>
  <c r="I312" i="13"/>
  <c r="H312" i="13"/>
  <c r="G312" i="13"/>
  <c r="F312" i="13"/>
  <c r="E312" i="13"/>
  <c r="D312" i="13"/>
  <c r="C312" i="13"/>
  <c r="B312" i="13"/>
  <c r="A312" i="13" s="1"/>
  <c r="P311" i="13"/>
  <c r="O311" i="13"/>
  <c r="N311" i="13"/>
  <c r="M311" i="13"/>
  <c r="L311" i="13"/>
  <c r="K311" i="13"/>
  <c r="J311" i="13"/>
  <c r="I311" i="13"/>
  <c r="H311" i="13"/>
  <c r="G311" i="13"/>
  <c r="F311" i="13"/>
  <c r="E311" i="13"/>
  <c r="D311" i="13"/>
  <c r="C311" i="13"/>
  <c r="B311" i="13"/>
  <c r="A311" i="13" s="1"/>
  <c r="P310" i="13"/>
  <c r="O310" i="13"/>
  <c r="N310" i="13"/>
  <c r="M310" i="13"/>
  <c r="L310" i="13"/>
  <c r="K310" i="13"/>
  <c r="J310" i="13"/>
  <c r="I310" i="13"/>
  <c r="H310" i="13"/>
  <c r="G310" i="13"/>
  <c r="F310" i="13"/>
  <c r="E310" i="13"/>
  <c r="D310" i="13"/>
  <c r="C310" i="13"/>
  <c r="B310" i="13"/>
  <c r="A310" i="13" s="1"/>
  <c r="P309" i="13"/>
  <c r="O309" i="13"/>
  <c r="N309" i="13"/>
  <c r="M309" i="13"/>
  <c r="L309" i="13"/>
  <c r="K309" i="13"/>
  <c r="J309" i="13"/>
  <c r="I309" i="13"/>
  <c r="H309" i="13"/>
  <c r="G309" i="13"/>
  <c r="F309" i="13"/>
  <c r="E309" i="13"/>
  <c r="D309" i="13"/>
  <c r="C309" i="13"/>
  <c r="B309" i="13"/>
  <c r="A309" i="13" s="1"/>
  <c r="P308" i="13"/>
  <c r="O308" i="13"/>
  <c r="N308" i="13"/>
  <c r="M308" i="13"/>
  <c r="L308" i="13"/>
  <c r="K308" i="13"/>
  <c r="J308" i="13"/>
  <c r="I308" i="13"/>
  <c r="H308" i="13"/>
  <c r="G308" i="13"/>
  <c r="F308" i="13"/>
  <c r="E308" i="13"/>
  <c r="D308" i="13"/>
  <c r="C308" i="13"/>
  <c r="B308" i="13"/>
  <c r="A308" i="13" s="1"/>
  <c r="P307" i="13"/>
  <c r="O307" i="13"/>
  <c r="N307" i="13"/>
  <c r="M307" i="13"/>
  <c r="L307" i="13"/>
  <c r="K307" i="13"/>
  <c r="J307" i="13"/>
  <c r="I307" i="13"/>
  <c r="H307" i="13"/>
  <c r="G307" i="13"/>
  <c r="F307" i="13"/>
  <c r="E307" i="13"/>
  <c r="D307" i="13"/>
  <c r="C307" i="13"/>
  <c r="B307" i="13"/>
  <c r="A307" i="13" s="1"/>
  <c r="P306" i="13"/>
  <c r="O306" i="13"/>
  <c r="N306" i="13"/>
  <c r="M306" i="13"/>
  <c r="L306" i="13"/>
  <c r="K306" i="13"/>
  <c r="J306" i="13"/>
  <c r="I306" i="13"/>
  <c r="H306" i="13"/>
  <c r="G306" i="13"/>
  <c r="F306" i="13"/>
  <c r="E306" i="13"/>
  <c r="D306" i="13"/>
  <c r="C306" i="13"/>
  <c r="B306" i="13"/>
  <c r="A306" i="13" s="1"/>
  <c r="P305" i="13"/>
  <c r="O305" i="13"/>
  <c r="N305" i="13"/>
  <c r="M305" i="13"/>
  <c r="L305" i="13"/>
  <c r="K305" i="13"/>
  <c r="J305" i="13"/>
  <c r="I305" i="13"/>
  <c r="H305" i="13"/>
  <c r="G305" i="13"/>
  <c r="F305" i="13"/>
  <c r="E305" i="13"/>
  <c r="D305" i="13"/>
  <c r="C305" i="13"/>
  <c r="B305" i="13"/>
  <c r="P304" i="13"/>
  <c r="O304" i="13"/>
  <c r="N304" i="13"/>
  <c r="M304" i="13"/>
  <c r="L304" i="13"/>
  <c r="K304" i="13"/>
  <c r="J304" i="13"/>
  <c r="I304" i="13"/>
  <c r="H304" i="13"/>
  <c r="G304" i="13"/>
  <c r="F304" i="13"/>
  <c r="E304" i="13"/>
  <c r="D304" i="13"/>
  <c r="C304" i="13"/>
  <c r="B304" i="13"/>
  <c r="A304" i="13" s="1"/>
  <c r="P303" i="13"/>
  <c r="O303" i="13"/>
  <c r="N303" i="13"/>
  <c r="M303" i="13"/>
  <c r="L303" i="13"/>
  <c r="K303" i="13"/>
  <c r="J303" i="13"/>
  <c r="I303" i="13"/>
  <c r="H303" i="13"/>
  <c r="G303" i="13"/>
  <c r="F303" i="13"/>
  <c r="E303" i="13"/>
  <c r="D303" i="13"/>
  <c r="C303" i="13"/>
  <c r="B303" i="13"/>
  <c r="A303" i="13" s="1"/>
  <c r="P302" i="13"/>
  <c r="O302" i="13"/>
  <c r="N302" i="13"/>
  <c r="M302" i="13"/>
  <c r="L302" i="13"/>
  <c r="K302" i="13"/>
  <c r="J302" i="13"/>
  <c r="I302" i="13"/>
  <c r="H302" i="13"/>
  <c r="G302" i="13"/>
  <c r="F302" i="13"/>
  <c r="E302" i="13"/>
  <c r="D302" i="13"/>
  <c r="C302" i="13"/>
  <c r="B302" i="13"/>
  <c r="A302" i="13" s="1"/>
  <c r="P301" i="13"/>
  <c r="O301" i="13"/>
  <c r="N301" i="13"/>
  <c r="M301" i="13"/>
  <c r="L301" i="13"/>
  <c r="K301" i="13"/>
  <c r="J301" i="13"/>
  <c r="I301" i="13"/>
  <c r="H301" i="13"/>
  <c r="G301" i="13"/>
  <c r="F301" i="13"/>
  <c r="E301" i="13"/>
  <c r="D301" i="13"/>
  <c r="C301" i="13"/>
  <c r="B301" i="13"/>
  <c r="A301" i="13" s="1"/>
  <c r="P300" i="13"/>
  <c r="O300" i="13"/>
  <c r="N300" i="13"/>
  <c r="M300" i="13"/>
  <c r="L300" i="13"/>
  <c r="K300" i="13"/>
  <c r="J300" i="13"/>
  <c r="I300" i="13"/>
  <c r="H300" i="13"/>
  <c r="G300" i="13"/>
  <c r="F300" i="13"/>
  <c r="E300" i="13"/>
  <c r="D300" i="13"/>
  <c r="C300" i="13"/>
  <c r="B300" i="13"/>
  <c r="A300" i="13" s="1"/>
  <c r="P299" i="13"/>
  <c r="O299" i="13"/>
  <c r="N299" i="13"/>
  <c r="M299" i="13"/>
  <c r="L299" i="13"/>
  <c r="K299" i="13"/>
  <c r="J299" i="13"/>
  <c r="I299" i="13"/>
  <c r="H299" i="13"/>
  <c r="G299" i="13"/>
  <c r="F299" i="13"/>
  <c r="E299" i="13"/>
  <c r="D299" i="13"/>
  <c r="C299" i="13"/>
  <c r="B299" i="13"/>
  <c r="A299" i="13" s="1"/>
  <c r="P298" i="13"/>
  <c r="O298" i="13"/>
  <c r="N298" i="13"/>
  <c r="M298" i="13"/>
  <c r="L298" i="13"/>
  <c r="K298" i="13"/>
  <c r="J298" i="13"/>
  <c r="I298" i="13"/>
  <c r="H298" i="13"/>
  <c r="G298" i="13"/>
  <c r="F298" i="13"/>
  <c r="E298" i="13"/>
  <c r="D298" i="13"/>
  <c r="C298" i="13"/>
  <c r="B298" i="13"/>
  <c r="A298" i="13" s="1"/>
  <c r="P297" i="13"/>
  <c r="O297" i="13"/>
  <c r="N297" i="13"/>
  <c r="M297" i="13"/>
  <c r="L297" i="13"/>
  <c r="K297" i="13"/>
  <c r="J297" i="13"/>
  <c r="I297" i="13"/>
  <c r="H297" i="13"/>
  <c r="G297" i="13"/>
  <c r="F297" i="13"/>
  <c r="E297" i="13"/>
  <c r="D297" i="13"/>
  <c r="C297" i="13"/>
  <c r="B297" i="13"/>
  <c r="P296" i="13"/>
  <c r="O296" i="13"/>
  <c r="N296" i="13"/>
  <c r="M296" i="13"/>
  <c r="L296" i="13"/>
  <c r="K296" i="13"/>
  <c r="J296" i="13"/>
  <c r="I296" i="13"/>
  <c r="H296" i="13"/>
  <c r="G296" i="13"/>
  <c r="F296" i="13"/>
  <c r="E296" i="13"/>
  <c r="D296" i="13"/>
  <c r="C296" i="13"/>
  <c r="B296" i="13"/>
  <c r="A296" i="13" s="1"/>
  <c r="P295" i="13"/>
  <c r="O295" i="13"/>
  <c r="N295" i="13"/>
  <c r="M295" i="13"/>
  <c r="L295" i="13"/>
  <c r="K295" i="13"/>
  <c r="J295" i="13"/>
  <c r="I295" i="13"/>
  <c r="H295" i="13"/>
  <c r="G295" i="13"/>
  <c r="F295" i="13"/>
  <c r="E295" i="13"/>
  <c r="D295" i="13"/>
  <c r="C295" i="13"/>
  <c r="B295" i="13"/>
  <c r="A295" i="13" s="1"/>
  <c r="P294" i="13"/>
  <c r="O294" i="13"/>
  <c r="N294" i="13"/>
  <c r="M294" i="13"/>
  <c r="L294" i="13"/>
  <c r="K294" i="13"/>
  <c r="J294" i="13"/>
  <c r="I294" i="13"/>
  <c r="H294" i="13"/>
  <c r="G294" i="13"/>
  <c r="F294" i="13"/>
  <c r="E294" i="13"/>
  <c r="D294" i="13"/>
  <c r="C294" i="13"/>
  <c r="B294" i="13"/>
  <c r="A294" i="13" s="1"/>
  <c r="P293" i="13"/>
  <c r="O293" i="13"/>
  <c r="N293" i="13"/>
  <c r="M293" i="13"/>
  <c r="L293" i="13"/>
  <c r="K293" i="13"/>
  <c r="J293" i="13"/>
  <c r="I293" i="13"/>
  <c r="H293" i="13"/>
  <c r="G293" i="13"/>
  <c r="F293" i="13"/>
  <c r="E293" i="13"/>
  <c r="D293" i="13"/>
  <c r="C293" i="13"/>
  <c r="B293" i="13"/>
  <c r="A293" i="13" s="1"/>
  <c r="P292" i="13"/>
  <c r="O292" i="13"/>
  <c r="N292" i="13"/>
  <c r="M292" i="13"/>
  <c r="L292" i="13"/>
  <c r="K292" i="13"/>
  <c r="J292" i="13"/>
  <c r="I292" i="13"/>
  <c r="H292" i="13"/>
  <c r="G292" i="13"/>
  <c r="F292" i="13"/>
  <c r="E292" i="13"/>
  <c r="D292" i="13"/>
  <c r="C292" i="13"/>
  <c r="B292" i="13"/>
  <c r="A292" i="13" s="1"/>
  <c r="P291" i="13"/>
  <c r="O291" i="13"/>
  <c r="N291" i="13"/>
  <c r="M291" i="13"/>
  <c r="L291" i="13"/>
  <c r="K291" i="13"/>
  <c r="J291" i="13"/>
  <c r="I291" i="13"/>
  <c r="H291" i="13"/>
  <c r="G291" i="13"/>
  <c r="F291" i="13"/>
  <c r="E291" i="13"/>
  <c r="D291" i="13"/>
  <c r="C291" i="13"/>
  <c r="B291" i="13"/>
  <c r="A291" i="13" s="1"/>
  <c r="P290" i="13"/>
  <c r="O290" i="13"/>
  <c r="N290" i="13"/>
  <c r="M290" i="13"/>
  <c r="L290" i="13"/>
  <c r="K290" i="13"/>
  <c r="J290" i="13"/>
  <c r="I290" i="13"/>
  <c r="H290" i="13"/>
  <c r="G290" i="13"/>
  <c r="F290" i="13"/>
  <c r="E290" i="13"/>
  <c r="D290" i="13"/>
  <c r="C290" i="13"/>
  <c r="B290" i="13"/>
  <c r="A290" i="13" s="1"/>
  <c r="P289" i="13"/>
  <c r="O289" i="13"/>
  <c r="N289" i="13"/>
  <c r="M289" i="13"/>
  <c r="L289" i="13"/>
  <c r="K289" i="13"/>
  <c r="J289" i="13"/>
  <c r="I289" i="13"/>
  <c r="H289" i="13"/>
  <c r="G289" i="13"/>
  <c r="F289" i="13"/>
  <c r="E289" i="13"/>
  <c r="D289" i="13"/>
  <c r="C289" i="13"/>
  <c r="B289" i="13"/>
  <c r="A289" i="13" s="1"/>
  <c r="P288" i="13"/>
  <c r="O288" i="13"/>
  <c r="N288" i="13"/>
  <c r="M288" i="13"/>
  <c r="L288" i="13"/>
  <c r="K288" i="13"/>
  <c r="J288" i="13"/>
  <c r="I288" i="13"/>
  <c r="H288" i="13"/>
  <c r="G288" i="13"/>
  <c r="F288" i="13"/>
  <c r="E288" i="13"/>
  <c r="D288" i="13"/>
  <c r="C288" i="13"/>
  <c r="B288" i="13"/>
  <c r="A288" i="13" s="1"/>
  <c r="P287" i="13"/>
  <c r="O287" i="13"/>
  <c r="N287" i="13"/>
  <c r="M287" i="13"/>
  <c r="L287" i="13"/>
  <c r="K287" i="13"/>
  <c r="J287" i="13"/>
  <c r="I287" i="13"/>
  <c r="H287" i="13"/>
  <c r="G287" i="13"/>
  <c r="F287" i="13"/>
  <c r="E287" i="13"/>
  <c r="D287" i="13"/>
  <c r="C287" i="13"/>
  <c r="B287" i="13"/>
  <c r="A287" i="13" s="1"/>
  <c r="P286" i="13"/>
  <c r="O286" i="13"/>
  <c r="N286" i="13"/>
  <c r="M286" i="13"/>
  <c r="L286" i="13"/>
  <c r="K286" i="13"/>
  <c r="J286" i="13"/>
  <c r="I286" i="13"/>
  <c r="H286" i="13"/>
  <c r="G286" i="13"/>
  <c r="F286" i="13"/>
  <c r="E286" i="13"/>
  <c r="D286" i="13"/>
  <c r="C286" i="13"/>
  <c r="B286" i="13"/>
  <c r="A286" i="13" s="1"/>
  <c r="P285" i="13"/>
  <c r="O285" i="13"/>
  <c r="N285" i="13"/>
  <c r="M285" i="13"/>
  <c r="L285" i="13"/>
  <c r="K285" i="13"/>
  <c r="J285" i="13"/>
  <c r="I285" i="13"/>
  <c r="H285" i="13"/>
  <c r="G285" i="13"/>
  <c r="F285" i="13"/>
  <c r="E285" i="13"/>
  <c r="D285" i="13"/>
  <c r="C285" i="13"/>
  <c r="B285" i="13"/>
  <c r="A285" i="13" s="1"/>
  <c r="P284" i="13"/>
  <c r="O284" i="13"/>
  <c r="N284" i="13"/>
  <c r="M284" i="13"/>
  <c r="L284" i="13"/>
  <c r="K284" i="13"/>
  <c r="J284" i="13"/>
  <c r="I284" i="13"/>
  <c r="H284" i="13"/>
  <c r="G284" i="13"/>
  <c r="F284" i="13"/>
  <c r="E284" i="13"/>
  <c r="D284" i="13"/>
  <c r="C284" i="13"/>
  <c r="B284" i="13"/>
  <c r="A284" i="13" s="1"/>
  <c r="P283" i="13"/>
  <c r="O283" i="13"/>
  <c r="N283" i="13"/>
  <c r="M283" i="13"/>
  <c r="L283" i="13"/>
  <c r="K283" i="13"/>
  <c r="J283" i="13"/>
  <c r="I283" i="13"/>
  <c r="H283" i="13"/>
  <c r="G283" i="13"/>
  <c r="F283" i="13"/>
  <c r="E283" i="13"/>
  <c r="D283" i="13"/>
  <c r="C283" i="13"/>
  <c r="B283" i="13"/>
  <c r="A283" i="13" s="1"/>
  <c r="P282" i="13"/>
  <c r="O282" i="13"/>
  <c r="N282" i="13"/>
  <c r="M282" i="13"/>
  <c r="L282" i="13"/>
  <c r="K282" i="13"/>
  <c r="J282" i="13"/>
  <c r="I282" i="13"/>
  <c r="H282" i="13"/>
  <c r="G282" i="13"/>
  <c r="F282" i="13"/>
  <c r="E282" i="13"/>
  <c r="D282" i="13"/>
  <c r="C282" i="13"/>
  <c r="B282" i="13"/>
  <c r="A282" i="13" s="1"/>
  <c r="P281" i="13"/>
  <c r="O281" i="13"/>
  <c r="N281" i="13"/>
  <c r="M281" i="13"/>
  <c r="L281" i="13"/>
  <c r="K281" i="13"/>
  <c r="J281" i="13"/>
  <c r="I281" i="13"/>
  <c r="H281" i="13"/>
  <c r="G281" i="13"/>
  <c r="F281" i="13"/>
  <c r="E281" i="13"/>
  <c r="D281" i="13"/>
  <c r="C281" i="13"/>
  <c r="B281" i="13"/>
  <c r="A281" i="13" s="1"/>
  <c r="P280" i="13"/>
  <c r="O280" i="13"/>
  <c r="N280" i="13"/>
  <c r="M280" i="13"/>
  <c r="L280" i="13"/>
  <c r="K280" i="13"/>
  <c r="J280" i="13"/>
  <c r="I280" i="13"/>
  <c r="H280" i="13"/>
  <c r="G280" i="13"/>
  <c r="F280" i="13"/>
  <c r="E280" i="13"/>
  <c r="D280" i="13"/>
  <c r="C280" i="13"/>
  <c r="B280" i="13"/>
  <c r="A280" i="13" s="1"/>
  <c r="P279" i="13"/>
  <c r="O279" i="13"/>
  <c r="N279" i="13"/>
  <c r="M279" i="13"/>
  <c r="L279" i="13"/>
  <c r="K279" i="13"/>
  <c r="J279" i="13"/>
  <c r="I279" i="13"/>
  <c r="H279" i="13"/>
  <c r="G279" i="13"/>
  <c r="F279" i="13"/>
  <c r="E279" i="13"/>
  <c r="D279" i="13"/>
  <c r="C279" i="13"/>
  <c r="B279" i="13"/>
  <c r="A279" i="13" s="1"/>
  <c r="P278" i="13"/>
  <c r="O278" i="13"/>
  <c r="N278" i="13"/>
  <c r="M278" i="13"/>
  <c r="L278" i="13"/>
  <c r="K278" i="13"/>
  <c r="J278" i="13"/>
  <c r="I278" i="13"/>
  <c r="H278" i="13"/>
  <c r="G278" i="13"/>
  <c r="F278" i="13"/>
  <c r="E278" i="13"/>
  <c r="D278" i="13"/>
  <c r="C278" i="13"/>
  <c r="B278" i="13"/>
  <c r="A278" i="13" s="1"/>
  <c r="P277" i="13"/>
  <c r="O277" i="13"/>
  <c r="N277" i="13"/>
  <c r="M277" i="13"/>
  <c r="L277" i="13"/>
  <c r="K277" i="13"/>
  <c r="J277" i="13"/>
  <c r="I277" i="13"/>
  <c r="H277" i="13"/>
  <c r="G277" i="13"/>
  <c r="F277" i="13"/>
  <c r="E277" i="13"/>
  <c r="D277" i="13"/>
  <c r="C277" i="13"/>
  <c r="B277" i="13"/>
  <c r="A277" i="13" s="1"/>
  <c r="P276" i="13"/>
  <c r="O276" i="13"/>
  <c r="N276" i="13"/>
  <c r="M276" i="13"/>
  <c r="L276" i="13"/>
  <c r="K276" i="13"/>
  <c r="J276" i="13"/>
  <c r="I276" i="13"/>
  <c r="H276" i="13"/>
  <c r="G276" i="13"/>
  <c r="F276" i="13"/>
  <c r="E276" i="13"/>
  <c r="D276" i="13"/>
  <c r="C276" i="13"/>
  <c r="B276" i="13"/>
  <c r="A276" i="13" s="1"/>
  <c r="P275" i="13"/>
  <c r="O275" i="13"/>
  <c r="N275" i="13"/>
  <c r="M275" i="13"/>
  <c r="L275" i="13"/>
  <c r="K275" i="13"/>
  <c r="J275" i="13"/>
  <c r="I275" i="13"/>
  <c r="H275" i="13"/>
  <c r="G275" i="13"/>
  <c r="F275" i="13"/>
  <c r="E275" i="13"/>
  <c r="D275" i="13"/>
  <c r="C275" i="13"/>
  <c r="B275" i="13"/>
  <c r="A275" i="13" s="1"/>
  <c r="P274" i="13"/>
  <c r="O274" i="13"/>
  <c r="N274" i="13"/>
  <c r="M274" i="13"/>
  <c r="L274" i="13"/>
  <c r="K274" i="13"/>
  <c r="J274" i="13"/>
  <c r="I274" i="13"/>
  <c r="H274" i="13"/>
  <c r="G274" i="13"/>
  <c r="F274" i="13"/>
  <c r="E274" i="13"/>
  <c r="D274" i="13"/>
  <c r="C274" i="13"/>
  <c r="B274" i="13"/>
  <c r="A274" i="13" s="1"/>
  <c r="P273" i="13"/>
  <c r="O273" i="13"/>
  <c r="N273" i="13"/>
  <c r="M273" i="13"/>
  <c r="L273" i="13"/>
  <c r="K273" i="13"/>
  <c r="J273" i="13"/>
  <c r="I273" i="13"/>
  <c r="H273" i="13"/>
  <c r="G273" i="13"/>
  <c r="F273" i="13"/>
  <c r="E273" i="13"/>
  <c r="D273" i="13"/>
  <c r="C273" i="13"/>
  <c r="B273" i="13"/>
  <c r="P272" i="13"/>
  <c r="O272" i="13"/>
  <c r="N272" i="13"/>
  <c r="M272" i="13"/>
  <c r="L272" i="13"/>
  <c r="K272" i="13"/>
  <c r="J272" i="13"/>
  <c r="I272" i="13"/>
  <c r="H272" i="13"/>
  <c r="G272" i="13"/>
  <c r="F272" i="13"/>
  <c r="E272" i="13"/>
  <c r="D272" i="13"/>
  <c r="C272" i="13"/>
  <c r="B272" i="13"/>
  <c r="A272" i="13" s="1"/>
  <c r="P271" i="13"/>
  <c r="O271" i="13"/>
  <c r="N271" i="13"/>
  <c r="M271" i="13"/>
  <c r="L271" i="13"/>
  <c r="K271" i="13"/>
  <c r="J271" i="13"/>
  <c r="I271" i="13"/>
  <c r="H271" i="13"/>
  <c r="G271" i="13"/>
  <c r="F271" i="13"/>
  <c r="E271" i="13"/>
  <c r="D271" i="13"/>
  <c r="C271" i="13"/>
  <c r="B271" i="13"/>
  <c r="A271" i="13" s="1"/>
  <c r="P270" i="13"/>
  <c r="O270" i="13"/>
  <c r="N270" i="13"/>
  <c r="M270" i="13"/>
  <c r="L270" i="13"/>
  <c r="K270" i="13"/>
  <c r="J270" i="13"/>
  <c r="I270" i="13"/>
  <c r="H270" i="13"/>
  <c r="G270" i="13"/>
  <c r="F270" i="13"/>
  <c r="E270" i="13"/>
  <c r="D270" i="13"/>
  <c r="C270" i="13"/>
  <c r="B270" i="13"/>
  <c r="A270" i="13" s="1"/>
  <c r="P269" i="13"/>
  <c r="O269" i="13"/>
  <c r="N269" i="13"/>
  <c r="M269" i="13"/>
  <c r="L269" i="13"/>
  <c r="K269" i="13"/>
  <c r="J269" i="13"/>
  <c r="I269" i="13"/>
  <c r="H269" i="13"/>
  <c r="G269" i="13"/>
  <c r="F269" i="13"/>
  <c r="E269" i="13"/>
  <c r="D269" i="13"/>
  <c r="C269" i="13"/>
  <c r="B269" i="13"/>
  <c r="A269" i="13" s="1"/>
  <c r="P268" i="13"/>
  <c r="O268" i="13"/>
  <c r="N268" i="13"/>
  <c r="M268" i="13"/>
  <c r="L268" i="13"/>
  <c r="K268" i="13"/>
  <c r="J268" i="13"/>
  <c r="I268" i="13"/>
  <c r="H268" i="13"/>
  <c r="G268" i="13"/>
  <c r="F268" i="13"/>
  <c r="E268" i="13"/>
  <c r="D268" i="13"/>
  <c r="C268" i="13"/>
  <c r="B268" i="13"/>
  <c r="A268" i="13" s="1"/>
  <c r="P267" i="13"/>
  <c r="O267" i="13"/>
  <c r="N267" i="13"/>
  <c r="M267" i="13"/>
  <c r="L267" i="13"/>
  <c r="K267" i="13"/>
  <c r="J267" i="13"/>
  <c r="I267" i="13"/>
  <c r="H267" i="13"/>
  <c r="G267" i="13"/>
  <c r="F267" i="13"/>
  <c r="E267" i="13"/>
  <c r="D267" i="13"/>
  <c r="C267" i="13"/>
  <c r="B267" i="13"/>
  <c r="A267" i="13" s="1"/>
  <c r="P266" i="13"/>
  <c r="O266" i="13"/>
  <c r="N266" i="13"/>
  <c r="M266" i="13"/>
  <c r="L266" i="13"/>
  <c r="K266" i="13"/>
  <c r="J266" i="13"/>
  <c r="I266" i="13"/>
  <c r="H266" i="13"/>
  <c r="G266" i="13"/>
  <c r="F266" i="13"/>
  <c r="E266" i="13"/>
  <c r="D266" i="13"/>
  <c r="C266" i="13"/>
  <c r="B266" i="13"/>
  <c r="A266" i="13" s="1"/>
  <c r="P265" i="13"/>
  <c r="O265" i="13"/>
  <c r="N265" i="13"/>
  <c r="M265" i="13"/>
  <c r="L265" i="13"/>
  <c r="K265" i="13"/>
  <c r="J265" i="13"/>
  <c r="I265" i="13"/>
  <c r="H265" i="13"/>
  <c r="G265" i="13"/>
  <c r="F265" i="13"/>
  <c r="E265" i="13"/>
  <c r="D265" i="13"/>
  <c r="C265" i="13"/>
  <c r="B265" i="13"/>
  <c r="A265" i="13" s="1"/>
  <c r="P264" i="13"/>
  <c r="O264" i="13"/>
  <c r="N264" i="13"/>
  <c r="M264" i="13"/>
  <c r="L264" i="13"/>
  <c r="K264" i="13"/>
  <c r="J264" i="13"/>
  <c r="I264" i="13"/>
  <c r="H264" i="13"/>
  <c r="G264" i="13"/>
  <c r="F264" i="13"/>
  <c r="E264" i="13"/>
  <c r="D264" i="13"/>
  <c r="C264" i="13"/>
  <c r="B264" i="13"/>
  <c r="A264" i="13" s="1"/>
  <c r="P263" i="13"/>
  <c r="O263" i="13"/>
  <c r="N263" i="13"/>
  <c r="M263" i="13"/>
  <c r="L263" i="13"/>
  <c r="K263" i="13"/>
  <c r="J263" i="13"/>
  <c r="I263" i="13"/>
  <c r="H263" i="13"/>
  <c r="G263" i="13"/>
  <c r="F263" i="13"/>
  <c r="E263" i="13"/>
  <c r="D263" i="13"/>
  <c r="C263" i="13"/>
  <c r="B263" i="13"/>
  <c r="A263" i="13" s="1"/>
  <c r="P262" i="13"/>
  <c r="O262" i="13"/>
  <c r="N262" i="13"/>
  <c r="M262" i="13"/>
  <c r="L262" i="13"/>
  <c r="K262" i="13"/>
  <c r="J262" i="13"/>
  <c r="I262" i="13"/>
  <c r="H262" i="13"/>
  <c r="G262" i="13"/>
  <c r="F262" i="13"/>
  <c r="E262" i="13"/>
  <c r="D262" i="13"/>
  <c r="C262" i="13"/>
  <c r="B262" i="13"/>
  <c r="A262" i="13" s="1"/>
  <c r="P261" i="13"/>
  <c r="O261" i="13"/>
  <c r="N261" i="13"/>
  <c r="M261" i="13"/>
  <c r="L261" i="13"/>
  <c r="K261" i="13"/>
  <c r="J261" i="13"/>
  <c r="I261" i="13"/>
  <c r="H261" i="13"/>
  <c r="G261" i="13"/>
  <c r="F261" i="13"/>
  <c r="E261" i="13"/>
  <c r="D261" i="13"/>
  <c r="C261" i="13"/>
  <c r="B261" i="13"/>
  <c r="A261" i="13" s="1"/>
  <c r="P260" i="13"/>
  <c r="O260" i="13"/>
  <c r="N260" i="13"/>
  <c r="M260" i="13"/>
  <c r="L260" i="13"/>
  <c r="K260" i="13"/>
  <c r="J260" i="13"/>
  <c r="I260" i="13"/>
  <c r="H260" i="13"/>
  <c r="G260" i="13"/>
  <c r="F260" i="13"/>
  <c r="E260" i="13"/>
  <c r="D260" i="13"/>
  <c r="C260" i="13"/>
  <c r="B260" i="13"/>
  <c r="A260" i="13" s="1"/>
  <c r="P259" i="13"/>
  <c r="O259" i="13"/>
  <c r="N259" i="13"/>
  <c r="M259" i="13"/>
  <c r="L259" i="13"/>
  <c r="K259" i="13"/>
  <c r="J259" i="13"/>
  <c r="I259" i="13"/>
  <c r="H259" i="13"/>
  <c r="G259" i="13"/>
  <c r="F259" i="13"/>
  <c r="E259" i="13"/>
  <c r="D259" i="13"/>
  <c r="C259" i="13"/>
  <c r="B259" i="13"/>
  <c r="A259" i="13" s="1"/>
  <c r="P258" i="13"/>
  <c r="O258" i="13"/>
  <c r="N258" i="13"/>
  <c r="M258" i="13"/>
  <c r="L258" i="13"/>
  <c r="K258" i="13"/>
  <c r="J258" i="13"/>
  <c r="I258" i="13"/>
  <c r="H258" i="13"/>
  <c r="G258" i="13"/>
  <c r="F258" i="13"/>
  <c r="E258" i="13"/>
  <c r="D258" i="13"/>
  <c r="C258" i="13"/>
  <c r="B258" i="13"/>
  <c r="A258" i="13" s="1"/>
  <c r="P257" i="13"/>
  <c r="O257" i="13"/>
  <c r="N257" i="13"/>
  <c r="M257" i="13"/>
  <c r="L257" i="13"/>
  <c r="K257" i="13"/>
  <c r="J257" i="13"/>
  <c r="I257" i="13"/>
  <c r="H257" i="13"/>
  <c r="G257" i="13"/>
  <c r="F257" i="13"/>
  <c r="E257" i="13"/>
  <c r="D257" i="13"/>
  <c r="C257" i="13"/>
  <c r="B257" i="13"/>
  <c r="A257" i="13" s="1"/>
  <c r="P256" i="13"/>
  <c r="O256" i="13"/>
  <c r="N256" i="13"/>
  <c r="M256" i="13"/>
  <c r="L256" i="13"/>
  <c r="K256" i="13"/>
  <c r="J256" i="13"/>
  <c r="I256" i="13"/>
  <c r="H256" i="13"/>
  <c r="G256" i="13"/>
  <c r="F256" i="13"/>
  <c r="E256" i="13"/>
  <c r="D256" i="13"/>
  <c r="C256" i="13"/>
  <c r="B256" i="13"/>
  <c r="A256" i="13" s="1"/>
  <c r="P255" i="13"/>
  <c r="O255" i="13"/>
  <c r="N255" i="13"/>
  <c r="M255" i="13"/>
  <c r="L255" i="13"/>
  <c r="K255" i="13"/>
  <c r="J255" i="13"/>
  <c r="I255" i="13"/>
  <c r="H255" i="13"/>
  <c r="G255" i="13"/>
  <c r="F255" i="13"/>
  <c r="E255" i="13"/>
  <c r="D255" i="13"/>
  <c r="C255" i="13"/>
  <c r="B255" i="13"/>
  <c r="A255" i="13" s="1"/>
  <c r="P254" i="13"/>
  <c r="O254" i="13"/>
  <c r="N254" i="13"/>
  <c r="M254" i="13"/>
  <c r="L254" i="13"/>
  <c r="K254" i="13"/>
  <c r="J254" i="13"/>
  <c r="I254" i="13"/>
  <c r="H254" i="13"/>
  <c r="G254" i="13"/>
  <c r="F254" i="13"/>
  <c r="E254" i="13"/>
  <c r="D254" i="13"/>
  <c r="C254" i="13"/>
  <c r="B254" i="13"/>
  <c r="A254" i="13" s="1"/>
  <c r="P253" i="13"/>
  <c r="O253" i="13"/>
  <c r="N253" i="13"/>
  <c r="M253" i="13"/>
  <c r="L253" i="13"/>
  <c r="K253" i="13"/>
  <c r="J253" i="13"/>
  <c r="I253" i="13"/>
  <c r="H253" i="13"/>
  <c r="G253" i="13"/>
  <c r="F253" i="13"/>
  <c r="E253" i="13"/>
  <c r="D253" i="13"/>
  <c r="C253" i="13"/>
  <c r="B253" i="13"/>
  <c r="P252" i="13"/>
  <c r="O252" i="13"/>
  <c r="N252" i="13"/>
  <c r="M252" i="13"/>
  <c r="L252" i="13"/>
  <c r="K252" i="13"/>
  <c r="J252" i="13"/>
  <c r="I252" i="13"/>
  <c r="H252" i="13"/>
  <c r="G252" i="13"/>
  <c r="F252" i="13"/>
  <c r="E252" i="13"/>
  <c r="D252" i="13"/>
  <c r="C252" i="13"/>
  <c r="B252" i="13"/>
  <c r="A252" i="13" s="1"/>
  <c r="P251" i="13"/>
  <c r="O251" i="13"/>
  <c r="N251" i="13"/>
  <c r="M251" i="13"/>
  <c r="L251" i="13"/>
  <c r="K251" i="13"/>
  <c r="J251" i="13"/>
  <c r="I251" i="13"/>
  <c r="H251" i="13"/>
  <c r="G251" i="13"/>
  <c r="F251" i="13"/>
  <c r="E251" i="13"/>
  <c r="D251" i="13"/>
  <c r="C251" i="13"/>
  <c r="B251" i="13"/>
  <c r="A251" i="13" s="1"/>
  <c r="P250" i="13"/>
  <c r="O250" i="13"/>
  <c r="N250" i="13"/>
  <c r="M250" i="13"/>
  <c r="L250" i="13"/>
  <c r="K250" i="13"/>
  <c r="J250" i="13"/>
  <c r="I250" i="13"/>
  <c r="H250" i="13"/>
  <c r="G250" i="13"/>
  <c r="F250" i="13"/>
  <c r="E250" i="13"/>
  <c r="D250" i="13"/>
  <c r="C250" i="13"/>
  <c r="B250" i="13"/>
  <c r="A250" i="13" s="1"/>
  <c r="P249" i="13"/>
  <c r="O249" i="13"/>
  <c r="N249" i="13"/>
  <c r="M249" i="13"/>
  <c r="L249" i="13"/>
  <c r="K249" i="13"/>
  <c r="J249" i="13"/>
  <c r="I249" i="13"/>
  <c r="H249" i="13"/>
  <c r="G249" i="13"/>
  <c r="F249" i="13"/>
  <c r="E249" i="13"/>
  <c r="D249" i="13"/>
  <c r="C249" i="13"/>
  <c r="B249" i="13"/>
  <c r="A249" i="13" s="1"/>
  <c r="P248" i="13"/>
  <c r="O248" i="13"/>
  <c r="N248" i="13"/>
  <c r="M248" i="13"/>
  <c r="L248" i="13"/>
  <c r="K248" i="13"/>
  <c r="J248" i="13"/>
  <c r="I248" i="13"/>
  <c r="H248" i="13"/>
  <c r="G248" i="13"/>
  <c r="F248" i="13"/>
  <c r="E248" i="13"/>
  <c r="D248" i="13"/>
  <c r="C248" i="13"/>
  <c r="B248" i="13"/>
  <c r="A248" i="13" s="1"/>
  <c r="P247" i="13"/>
  <c r="O247" i="13"/>
  <c r="N247" i="13"/>
  <c r="M247" i="13"/>
  <c r="L247" i="13"/>
  <c r="K247" i="13"/>
  <c r="J247" i="13"/>
  <c r="I247" i="13"/>
  <c r="H247" i="13"/>
  <c r="G247" i="13"/>
  <c r="F247" i="13"/>
  <c r="E247" i="13"/>
  <c r="D247" i="13"/>
  <c r="C247" i="13"/>
  <c r="B247" i="13"/>
  <c r="A247" i="13" s="1"/>
  <c r="P246" i="13"/>
  <c r="O246" i="13"/>
  <c r="N246" i="13"/>
  <c r="M246" i="13"/>
  <c r="L246" i="13"/>
  <c r="K246" i="13"/>
  <c r="J246" i="13"/>
  <c r="I246" i="13"/>
  <c r="H246" i="13"/>
  <c r="G246" i="13"/>
  <c r="F246" i="13"/>
  <c r="E246" i="13"/>
  <c r="D246" i="13"/>
  <c r="C246" i="13"/>
  <c r="B246" i="13"/>
  <c r="A246" i="13" s="1"/>
  <c r="P245" i="13"/>
  <c r="O245" i="13"/>
  <c r="N245" i="13"/>
  <c r="M245" i="13"/>
  <c r="L245" i="13"/>
  <c r="K245" i="13"/>
  <c r="J245" i="13"/>
  <c r="I245" i="13"/>
  <c r="H245" i="13"/>
  <c r="G245" i="13"/>
  <c r="F245" i="13"/>
  <c r="E245" i="13"/>
  <c r="D245" i="13"/>
  <c r="C245" i="13"/>
  <c r="B245" i="13"/>
  <c r="A245" i="13" s="1"/>
  <c r="P244" i="13"/>
  <c r="O244" i="13"/>
  <c r="N244" i="13"/>
  <c r="M244" i="13"/>
  <c r="L244" i="13"/>
  <c r="K244" i="13"/>
  <c r="J244" i="13"/>
  <c r="I244" i="13"/>
  <c r="H244" i="13"/>
  <c r="G244" i="13"/>
  <c r="F244" i="13"/>
  <c r="E244" i="13"/>
  <c r="D244" i="13"/>
  <c r="C244" i="13"/>
  <c r="B244" i="13"/>
  <c r="A244" i="13" s="1"/>
  <c r="P243" i="13"/>
  <c r="O243" i="13"/>
  <c r="N243" i="13"/>
  <c r="M243" i="13"/>
  <c r="L243" i="13"/>
  <c r="K243" i="13"/>
  <c r="J243" i="13"/>
  <c r="I243" i="13"/>
  <c r="H243" i="13"/>
  <c r="G243" i="13"/>
  <c r="F243" i="13"/>
  <c r="E243" i="13"/>
  <c r="D243" i="13"/>
  <c r="C243" i="13"/>
  <c r="B243" i="13"/>
  <c r="A243" i="13" s="1"/>
  <c r="P242" i="13"/>
  <c r="O242" i="13"/>
  <c r="N242" i="13"/>
  <c r="M242" i="13"/>
  <c r="L242" i="13"/>
  <c r="K242" i="13"/>
  <c r="J242" i="13"/>
  <c r="I242" i="13"/>
  <c r="H242" i="13"/>
  <c r="G242" i="13"/>
  <c r="F242" i="13"/>
  <c r="E242" i="13"/>
  <c r="D242" i="13"/>
  <c r="C242" i="13"/>
  <c r="B242" i="13"/>
  <c r="A242" i="13" s="1"/>
  <c r="P241" i="13"/>
  <c r="O241" i="13"/>
  <c r="N241" i="13"/>
  <c r="M241" i="13"/>
  <c r="L241" i="13"/>
  <c r="K241" i="13"/>
  <c r="J241" i="13"/>
  <c r="I241" i="13"/>
  <c r="H241" i="13"/>
  <c r="G241" i="13"/>
  <c r="F241" i="13"/>
  <c r="E241" i="13"/>
  <c r="D241" i="13"/>
  <c r="C241" i="13"/>
  <c r="B241" i="13"/>
  <c r="A241" i="13" s="1"/>
  <c r="P240" i="13"/>
  <c r="O240" i="13"/>
  <c r="N240" i="13"/>
  <c r="M240" i="13"/>
  <c r="L240" i="13"/>
  <c r="K240" i="13"/>
  <c r="J240" i="13"/>
  <c r="I240" i="13"/>
  <c r="H240" i="13"/>
  <c r="G240" i="13"/>
  <c r="F240" i="13"/>
  <c r="E240" i="13"/>
  <c r="D240" i="13"/>
  <c r="C240" i="13"/>
  <c r="B240" i="13"/>
  <c r="A240" i="13" s="1"/>
  <c r="P239" i="13"/>
  <c r="O239" i="13"/>
  <c r="N239" i="13"/>
  <c r="M239" i="13"/>
  <c r="L239" i="13"/>
  <c r="K239" i="13"/>
  <c r="J239" i="13"/>
  <c r="I239" i="13"/>
  <c r="H239" i="13"/>
  <c r="G239" i="13"/>
  <c r="F239" i="13"/>
  <c r="E239" i="13"/>
  <c r="D239" i="13"/>
  <c r="C239" i="13"/>
  <c r="B239" i="13"/>
  <c r="A239" i="13" s="1"/>
  <c r="P238" i="13"/>
  <c r="O238" i="13"/>
  <c r="N238" i="13"/>
  <c r="M238" i="13"/>
  <c r="L238" i="13"/>
  <c r="K238" i="13"/>
  <c r="J238" i="13"/>
  <c r="I238" i="13"/>
  <c r="H238" i="13"/>
  <c r="G238" i="13"/>
  <c r="F238" i="13"/>
  <c r="E238" i="13"/>
  <c r="D238" i="13"/>
  <c r="C238" i="13"/>
  <c r="B238" i="13"/>
  <c r="A238" i="13" s="1"/>
  <c r="P237" i="13"/>
  <c r="O237" i="13"/>
  <c r="N237" i="13"/>
  <c r="M237" i="13"/>
  <c r="L237" i="13"/>
  <c r="K237" i="13"/>
  <c r="J237" i="13"/>
  <c r="I237" i="13"/>
  <c r="H237" i="13"/>
  <c r="G237" i="13"/>
  <c r="F237" i="13"/>
  <c r="E237" i="13"/>
  <c r="D237" i="13"/>
  <c r="C237" i="13"/>
  <c r="B237" i="13"/>
  <c r="P236" i="13"/>
  <c r="O236" i="13"/>
  <c r="N236" i="13"/>
  <c r="M236" i="13"/>
  <c r="L236" i="13"/>
  <c r="K236" i="13"/>
  <c r="J236" i="13"/>
  <c r="I236" i="13"/>
  <c r="H236" i="13"/>
  <c r="G236" i="13"/>
  <c r="F236" i="13"/>
  <c r="E236" i="13"/>
  <c r="D236" i="13"/>
  <c r="C236" i="13"/>
  <c r="B236" i="13"/>
  <c r="A236" i="13" s="1"/>
  <c r="P235" i="13"/>
  <c r="O235" i="13"/>
  <c r="N235" i="13"/>
  <c r="M235" i="13"/>
  <c r="L235" i="13"/>
  <c r="K235" i="13"/>
  <c r="J235" i="13"/>
  <c r="I235" i="13"/>
  <c r="H235" i="13"/>
  <c r="G235" i="13"/>
  <c r="F235" i="13"/>
  <c r="E235" i="13"/>
  <c r="D235" i="13"/>
  <c r="C235" i="13"/>
  <c r="B235" i="13"/>
  <c r="A235" i="13" s="1"/>
  <c r="P234" i="13"/>
  <c r="O234" i="13"/>
  <c r="N234" i="13"/>
  <c r="M234" i="13"/>
  <c r="L234" i="13"/>
  <c r="K234" i="13"/>
  <c r="J234" i="13"/>
  <c r="I234" i="13"/>
  <c r="H234" i="13"/>
  <c r="G234" i="13"/>
  <c r="F234" i="13"/>
  <c r="E234" i="13"/>
  <c r="D234" i="13"/>
  <c r="C234" i="13"/>
  <c r="B234" i="13"/>
  <c r="A234" i="13" s="1"/>
  <c r="P233" i="13"/>
  <c r="O233" i="13"/>
  <c r="N233" i="13"/>
  <c r="M233" i="13"/>
  <c r="L233" i="13"/>
  <c r="K233" i="13"/>
  <c r="J233" i="13"/>
  <c r="I233" i="13"/>
  <c r="H233" i="13"/>
  <c r="G233" i="13"/>
  <c r="F233" i="13"/>
  <c r="E233" i="13"/>
  <c r="D233" i="13"/>
  <c r="C233" i="13"/>
  <c r="B233" i="13"/>
  <c r="A233" i="13" s="1"/>
  <c r="P232" i="13"/>
  <c r="O232" i="13"/>
  <c r="N232" i="13"/>
  <c r="M232" i="13"/>
  <c r="L232" i="13"/>
  <c r="K232" i="13"/>
  <c r="J232" i="13"/>
  <c r="I232" i="13"/>
  <c r="H232" i="13"/>
  <c r="G232" i="13"/>
  <c r="F232" i="13"/>
  <c r="E232" i="13"/>
  <c r="D232" i="13"/>
  <c r="C232" i="13"/>
  <c r="B232" i="13"/>
  <c r="A232" i="13" s="1"/>
  <c r="P231" i="13"/>
  <c r="O231" i="13"/>
  <c r="N231" i="13"/>
  <c r="M231" i="13"/>
  <c r="L231" i="13"/>
  <c r="K231" i="13"/>
  <c r="J231" i="13"/>
  <c r="I231" i="13"/>
  <c r="H231" i="13"/>
  <c r="G231" i="13"/>
  <c r="F231" i="13"/>
  <c r="E231" i="13"/>
  <c r="D231" i="13"/>
  <c r="C231" i="13"/>
  <c r="B231" i="13"/>
  <c r="A231" i="13" s="1"/>
  <c r="P230" i="13"/>
  <c r="O230" i="13"/>
  <c r="N230" i="13"/>
  <c r="M230" i="13"/>
  <c r="L230" i="13"/>
  <c r="K230" i="13"/>
  <c r="J230" i="13"/>
  <c r="I230" i="13"/>
  <c r="H230" i="13"/>
  <c r="G230" i="13"/>
  <c r="F230" i="13"/>
  <c r="E230" i="13"/>
  <c r="D230" i="13"/>
  <c r="C230" i="13"/>
  <c r="B230" i="13"/>
  <c r="A230" i="13" s="1"/>
  <c r="P229" i="13"/>
  <c r="O229" i="13"/>
  <c r="N229" i="13"/>
  <c r="M229" i="13"/>
  <c r="L229" i="13"/>
  <c r="K229" i="13"/>
  <c r="J229" i="13"/>
  <c r="I229" i="13"/>
  <c r="H229" i="13"/>
  <c r="G229" i="13"/>
  <c r="F229" i="13"/>
  <c r="E229" i="13"/>
  <c r="D229" i="13"/>
  <c r="C229" i="13"/>
  <c r="B229" i="13"/>
  <c r="A229" i="13" s="1"/>
  <c r="P228" i="13"/>
  <c r="O228" i="13"/>
  <c r="N228" i="13"/>
  <c r="M228" i="13"/>
  <c r="L228" i="13"/>
  <c r="K228" i="13"/>
  <c r="J228" i="13"/>
  <c r="I228" i="13"/>
  <c r="H228" i="13"/>
  <c r="G228" i="13"/>
  <c r="F228" i="13"/>
  <c r="E228" i="13"/>
  <c r="D228" i="13"/>
  <c r="C228" i="13"/>
  <c r="B228" i="13"/>
  <c r="A228" i="13" s="1"/>
  <c r="P227" i="13"/>
  <c r="O227" i="13"/>
  <c r="N227" i="13"/>
  <c r="M227" i="13"/>
  <c r="L227" i="13"/>
  <c r="K227" i="13"/>
  <c r="J227" i="13"/>
  <c r="I227" i="13"/>
  <c r="H227" i="13"/>
  <c r="G227" i="13"/>
  <c r="F227" i="13"/>
  <c r="E227" i="13"/>
  <c r="D227" i="13"/>
  <c r="C227" i="13"/>
  <c r="B227" i="13"/>
  <c r="A227" i="13" s="1"/>
  <c r="P226" i="13"/>
  <c r="O226" i="13"/>
  <c r="N226" i="13"/>
  <c r="M226" i="13"/>
  <c r="L226" i="13"/>
  <c r="K226" i="13"/>
  <c r="J226" i="13"/>
  <c r="I226" i="13"/>
  <c r="H226" i="13"/>
  <c r="G226" i="13"/>
  <c r="F226" i="13"/>
  <c r="E226" i="13"/>
  <c r="D226" i="13"/>
  <c r="C226" i="13"/>
  <c r="B226" i="13"/>
  <c r="A226" i="13" s="1"/>
  <c r="P225" i="13"/>
  <c r="O225" i="13"/>
  <c r="N225" i="13"/>
  <c r="M225" i="13"/>
  <c r="L225" i="13"/>
  <c r="K225" i="13"/>
  <c r="J225" i="13"/>
  <c r="I225" i="13"/>
  <c r="H225" i="13"/>
  <c r="G225" i="13"/>
  <c r="F225" i="13"/>
  <c r="E225" i="13"/>
  <c r="D225" i="13"/>
  <c r="C225" i="13"/>
  <c r="B225" i="13"/>
  <c r="A225" i="13" s="1"/>
  <c r="P224" i="13"/>
  <c r="O224" i="13"/>
  <c r="N224" i="13"/>
  <c r="M224" i="13"/>
  <c r="L224" i="13"/>
  <c r="K224" i="13"/>
  <c r="J224" i="13"/>
  <c r="I224" i="13"/>
  <c r="H224" i="13"/>
  <c r="G224" i="13"/>
  <c r="F224" i="13"/>
  <c r="E224" i="13"/>
  <c r="D224" i="13"/>
  <c r="C224" i="13"/>
  <c r="B224" i="13"/>
  <c r="A224" i="13" s="1"/>
  <c r="P223" i="13"/>
  <c r="O223" i="13"/>
  <c r="N223" i="13"/>
  <c r="M223" i="13"/>
  <c r="L223" i="13"/>
  <c r="K223" i="13"/>
  <c r="J223" i="13"/>
  <c r="I223" i="13"/>
  <c r="H223" i="13"/>
  <c r="G223" i="13"/>
  <c r="F223" i="13"/>
  <c r="E223" i="13"/>
  <c r="D223" i="13"/>
  <c r="C223" i="13"/>
  <c r="B223" i="13"/>
  <c r="A223" i="13" s="1"/>
  <c r="P222" i="13"/>
  <c r="O222" i="13"/>
  <c r="N222" i="13"/>
  <c r="M222" i="13"/>
  <c r="L222" i="13"/>
  <c r="K222" i="13"/>
  <c r="J222" i="13"/>
  <c r="I222" i="13"/>
  <c r="H222" i="13"/>
  <c r="G222" i="13"/>
  <c r="F222" i="13"/>
  <c r="E222" i="13"/>
  <c r="D222" i="13"/>
  <c r="C222" i="13"/>
  <c r="B222" i="13"/>
  <c r="A222" i="13" s="1"/>
  <c r="P221" i="13"/>
  <c r="O221" i="13"/>
  <c r="N221" i="13"/>
  <c r="M221" i="13"/>
  <c r="L221" i="13"/>
  <c r="K221" i="13"/>
  <c r="J221" i="13"/>
  <c r="I221" i="13"/>
  <c r="H221" i="13"/>
  <c r="G221" i="13"/>
  <c r="F221" i="13"/>
  <c r="E221" i="13"/>
  <c r="D221" i="13"/>
  <c r="C221" i="13"/>
  <c r="B221" i="13"/>
  <c r="A221" i="13" s="1"/>
  <c r="P220" i="13"/>
  <c r="O220" i="13"/>
  <c r="N220" i="13"/>
  <c r="M220" i="13"/>
  <c r="L220" i="13"/>
  <c r="K220" i="13"/>
  <c r="J220" i="13"/>
  <c r="I220" i="13"/>
  <c r="H220" i="13"/>
  <c r="G220" i="13"/>
  <c r="F220" i="13"/>
  <c r="E220" i="13"/>
  <c r="D220" i="13"/>
  <c r="C220" i="13"/>
  <c r="B220" i="13"/>
  <c r="A220" i="13" s="1"/>
  <c r="P219" i="13"/>
  <c r="O219" i="13"/>
  <c r="N219" i="13"/>
  <c r="M219" i="13"/>
  <c r="L219" i="13"/>
  <c r="K219" i="13"/>
  <c r="J219" i="13"/>
  <c r="I219" i="13"/>
  <c r="H219" i="13"/>
  <c r="G219" i="13"/>
  <c r="F219" i="13"/>
  <c r="E219" i="13"/>
  <c r="D219" i="13"/>
  <c r="C219" i="13"/>
  <c r="B219" i="13"/>
  <c r="A219" i="13" s="1"/>
  <c r="P218" i="13"/>
  <c r="O218" i="13"/>
  <c r="N218" i="13"/>
  <c r="M218" i="13"/>
  <c r="L218" i="13"/>
  <c r="K218" i="13"/>
  <c r="J218" i="13"/>
  <c r="I218" i="13"/>
  <c r="H218" i="13"/>
  <c r="G218" i="13"/>
  <c r="F218" i="13"/>
  <c r="E218" i="13"/>
  <c r="D218" i="13"/>
  <c r="C218" i="13"/>
  <c r="B218" i="13"/>
  <c r="A218" i="13" s="1"/>
  <c r="P217" i="13"/>
  <c r="O217" i="13"/>
  <c r="N217" i="13"/>
  <c r="M217" i="13"/>
  <c r="L217" i="13"/>
  <c r="K217" i="13"/>
  <c r="J217" i="13"/>
  <c r="I217" i="13"/>
  <c r="H217" i="13"/>
  <c r="G217" i="13"/>
  <c r="F217" i="13"/>
  <c r="E217" i="13"/>
  <c r="D217" i="13"/>
  <c r="C217" i="13"/>
  <c r="B217" i="13"/>
  <c r="A217" i="13" s="1"/>
  <c r="P216" i="13"/>
  <c r="O216" i="13"/>
  <c r="N216" i="13"/>
  <c r="M216" i="13"/>
  <c r="L216" i="13"/>
  <c r="K216" i="13"/>
  <c r="J216" i="13"/>
  <c r="I216" i="13"/>
  <c r="H216" i="13"/>
  <c r="G216" i="13"/>
  <c r="F216" i="13"/>
  <c r="E216" i="13"/>
  <c r="D216" i="13"/>
  <c r="C216" i="13"/>
  <c r="B216" i="13"/>
  <c r="A216" i="13" s="1"/>
  <c r="P215" i="13"/>
  <c r="O215" i="13"/>
  <c r="N215" i="13"/>
  <c r="M215" i="13"/>
  <c r="L215" i="13"/>
  <c r="K215" i="13"/>
  <c r="J215" i="13"/>
  <c r="I215" i="13"/>
  <c r="H215" i="13"/>
  <c r="G215" i="13"/>
  <c r="F215" i="13"/>
  <c r="E215" i="13"/>
  <c r="D215" i="13"/>
  <c r="C215" i="13"/>
  <c r="B215" i="13"/>
  <c r="A215" i="13" s="1"/>
  <c r="P214" i="13"/>
  <c r="O214" i="13"/>
  <c r="N214" i="13"/>
  <c r="M214" i="13"/>
  <c r="L214" i="13"/>
  <c r="K214" i="13"/>
  <c r="J214" i="13"/>
  <c r="I214" i="13"/>
  <c r="H214" i="13"/>
  <c r="G214" i="13"/>
  <c r="F214" i="13"/>
  <c r="E214" i="13"/>
  <c r="D214" i="13"/>
  <c r="C214" i="13"/>
  <c r="B214" i="13"/>
  <c r="A214" i="13" s="1"/>
  <c r="P213" i="13"/>
  <c r="O213" i="13"/>
  <c r="N213" i="13"/>
  <c r="M213" i="13"/>
  <c r="L213" i="13"/>
  <c r="K213" i="13"/>
  <c r="J213" i="13"/>
  <c r="I213" i="13"/>
  <c r="H213" i="13"/>
  <c r="G213" i="13"/>
  <c r="F213" i="13"/>
  <c r="E213" i="13"/>
  <c r="D213" i="13"/>
  <c r="C213" i="13"/>
  <c r="B213" i="13"/>
  <c r="P212" i="13"/>
  <c r="O212" i="13"/>
  <c r="N212" i="13"/>
  <c r="M212" i="13"/>
  <c r="L212" i="13"/>
  <c r="K212" i="13"/>
  <c r="J212" i="13"/>
  <c r="I212" i="13"/>
  <c r="H212" i="13"/>
  <c r="G212" i="13"/>
  <c r="F212" i="13"/>
  <c r="E212" i="13"/>
  <c r="D212" i="13"/>
  <c r="C212" i="13"/>
  <c r="B212" i="13"/>
  <c r="A212" i="13" s="1"/>
  <c r="P211" i="13"/>
  <c r="O211" i="13"/>
  <c r="N211" i="13"/>
  <c r="M211" i="13"/>
  <c r="L211" i="13"/>
  <c r="K211" i="13"/>
  <c r="J211" i="13"/>
  <c r="I211" i="13"/>
  <c r="H211" i="13"/>
  <c r="G211" i="13"/>
  <c r="F211" i="13"/>
  <c r="E211" i="13"/>
  <c r="D211" i="13"/>
  <c r="C211" i="13"/>
  <c r="B211" i="13"/>
  <c r="A211" i="13" s="1"/>
  <c r="P210" i="13"/>
  <c r="O210" i="13"/>
  <c r="N210" i="13"/>
  <c r="M210" i="13"/>
  <c r="L210" i="13"/>
  <c r="K210" i="13"/>
  <c r="J210" i="13"/>
  <c r="I210" i="13"/>
  <c r="H210" i="13"/>
  <c r="G210" i="13"/>
  <c r="F210" i="13"/>
  <c r="E210" i="13"/>
  <c r="D210" i="13"/>
  <c r="C210" i="13"/>
  <c r="B210" i="13"/>
  <c r="A210" i="13" s="1"/>
  <c r="P209" i="13"/>
  <c r="O209" i="13"/>
  <c r="N209" i="13"/>
  <c r="M209" i="13"/>
  <c r="L209" i="13"/>
  <c r="K209" i="13"/>
  <c r="J209" i="13"/>
  <c r="I209" i="13"/>
  <c r="H209" i="13"/>
  <c r="G209" i="13"/>
  <c r="F209" i="13"/>
  <c r="E209" i="13"/>
  <c r="D209" i="13"/>
  <c r="C209" i="13"/>
  <c r="B209" i="13"/>
  <c r="A209" i="13" s="1"/>
  <c r="P208" i="13"/>
  <c r="O208" i="13"/>
  <c r="N208" i="13"/>
  <c r="M208" i="13"/>
  <c r="L208" i="13"/>
  <c r="K208" i="13"/>
  <c r="J208" i="13"/>
  <c r="I208" i="13"/>
  <c r="H208" i="13"/>
  <c r="G208" i="13"/>
  <c r="F208" i="13"/>
  <c r="E208" i="13"/>
  <c r="D208" i="13"/>
  <c r="C208" i="13"/>
  <c r="B208" i="13"/>
  <c r="A208" i="13" s="1"/>
  <c r="P207" i="13"/>
  <c r="O207" i="13"/>
  <c r="N207" i="13"/>
  <c r="M207" i="13"/>
  <c r="L207" i="13"/>
  <c r="K207" i="13"/>
  <c r="J207" i="13"/>
  <c r="I207" i="13"/>
  <c r="H207" i="13"/>
  <c r="G207" i="13"/>
  <c r="F207" i="13"/>
  <c r="E207" i="13"/>
  <c r="D207" i="13"/>
  <c r="C207" i="13"/>
  <c r="B207" i="13"/>
  <c r="A207" i="13" s="1"/>
  <c r="P206" i="13"/>
  <c r="O206" i="13"/>
  <c r="N206" i="13"/>
  <c r="M206" i="13"/>
  <c r="L206" i="13"/>
  <c r="K206" i="13"/>
  <c r="J206" i="13"/>
  <c r="I206" i="13"/>
  <c r="H206" i="13"/>
  <c r="G206" i="13"/>
  <c r="F206" i="13"/>
  <c r="E206" i="13"/>
  <c r="D206" i="13"/>
  <c r="C206" i="13"/>
  <c r="B206" i="13"/>
  <c r="A206" i="13" s="1"/>
  <c r="P205" i="13"/>
  <c r="O205" i="13"/>
  <c r="N205" i="13"/>
  <c r="M205" i="13"/>
  <c r="L205" i="13"/>
  <c r="K205" i="13"/>
  <c r="J205" i="13"/>
  <c r="I205" i="13"/>
  <c r="H205" i="13"/>
  <c r="G205" i="13"/>
  <c r="F205" i="13"/>
  <c r="E205" i="13"/>
  <c r="D205" i="13"/>
  <c r="C205" i="13"/>
  <c r="B205" i="13"/>
  <c r="A205" i="13" s="1"/>
  <c r="P204" i="13"/>
  <c r="O204" i="13"/>
  <c r="N204" i="13"/>
  <c r="M204" i="13"/>
  <c r="L204" i="13"/>
  <c r="K204" i="13"/>
  <c r="J204" i="13"/>
  <c r="I204" i="13"/>
  <c r="H204" i="13"/>
  <c r="G204" i="13"/>
  <c r="F204" i="13"/>
  <c r="E204" i="13"/>
  <c r="D204" i="13"/>
  <c r="C204" i="13"/>
  <c r="B204" i="13"/>
  <c r="A204" i="13" s="1"/>
  <c r="P203" i="13"/>
  <c r="O203" i="13"/>
  <c r="N203" i="13"/>
  <c r="M203" i="13"/>
  <c r="L203" i="13"/>
  <c r="K203" i="13"/>
  <c r="J203" i="13"/>
  <c r="I203" i="13"/>
  <c r="H203" i="13"/>
  <c r="G203" i="13"/>
  <c r="F203" i="13"/>
  <c r="E203" i="13"/>
  <c r="D203" i="13"/>
  <c r="C203" i="13"/>
  <c r="B203" i="13"/>
  <c r="A203" i="13" s="1"/>
  <c r="P202" i="13"/>
  <c r="O202" i="13"/>
  <c r="N202" i="13"/>
  <c r="M202" i="13"/>
  <c r="L202" i="13"/>
  <c r="K202" i="13"/>
  <c r="J202" i="13"/>
  <c r="I202" i="13"/>
  <c r="H202" i="13"/>
  <c r="G202" i="13"/>
  <c r="F202" i="13"/>
  <c r="E202" i="13"/>
  <c r="D202" i="13"/>
  <c r="C202" i="13"/>
  <c r="B202" i="13"/>
  <c r="A202" i="13" s="1"/>
  <c r="P201" i="13"/>
  <c r="O201" i="13"/>
  <c r="N201" i="13"/>
  <c r="M201" i="13"/>
  <c r="L201" i="13"/>
  <c r="K201" i="13"/>
  <c r="J201" i="13"/>
  <c r="I201" i="13"/>
  <c r="H201" i="13"/>
  <c r="G201" i="13"/>
  <c r="F201" i="13"/>
  <c r="E201" i="13"/>
  <c r="D201" i="13"/>
  <c r="C201" i="13"/>
  <c r="B201" i="13"/>
  <c r="A201" i="13" s="1"/>
  <c r="P200" i="13"/>
  <c r="O200" i="13"/>
  <c r="N200" i="13"/>
  <c r="M200" i="13"/>
  <c r="L200" i="13"/>
  <c r="K200" i="13"/>
  <c r="J200" i="13"/>
  <c r="I200" i="13"/>
  <c r="H200" i="13"/>
  <c r="G200" i="13"/>
  <c r="F200" i="13"/>
  <c r="E200" i="13"/>
  <c r="D200" i="13"/>
  <c r="C200" i="13"/>
  <c r="B200" i="13"/>
  <c r="A200" i="13" s="1"/>
  <c r="P199" i="13"/>
  <c r="O199" i="13"/>
  <c r="N199" i="13"/>
  <c r="M199" i="13"/>
  <c r="L199" i="13"/>
  <c r="K199" i="13"/>
  <c r="J199" i="13"/>
  <c r="I199" i="13"/>
  <c r="H199" i="13"/>
  <c r="G199" i="13"/>
  <c r="F199" i="13"/>
  <c r="E199" i="13"/>
  <c r="D199" i="13"/>
  <c r="C199" i="13"/>
  <c r="B199" i="13"/>
  <c r="A199" i="13" s="1"/>
  <c r="P198" i="13"/>
  <c r="O198" i="13"/>
  <c r="N198" i="13"/>
  <c r="M198" i="13"/>
  <c r="L198" i="13"/>
  <c r="K198" i="13"/>
  <c r="J198" i="13"/>
  <c r="I198" i="13"/>
  <c r="H198" i="13"/>
  <c r="G198" i="13"/>
  <c r="F198" i="13"/>
  <c r="E198" i="13"/>
  <c r="D198" i="13"/>
  <c r="C198" i="13"/>
  <c r="B198" i="13"/>
  <c r="A198" i="13" s="1"/>
  <c r="P197" i="13"/>
  <c r="O197" i="13"/>
  <c r="N197" i="13"/>
  <c r="M197" i="13"/>
  <c r="L197" i="13"/>
  <c r="K197" i="13"/>
  <c r="J197" i="13"/>
  <c r="I197" i="13"/>
  <c r="H197" i="13"/>
  <c r="G197" i="13"/>
  <c r="F197" i="13"/>
  <c r="E197" i="13"/>
  <c r="D197" i="13"/>
  <c r="C197" i="13"/>
  <c r="B197" i="13"/>
  <c r="A197" i="13" s="1"/>
  <c r="P196" i="13"/>
  <c r="O196" i="13"/>
  <c r="N196" i="13"/>
  <c r="M196" i="13"/>
  <c r="L196" i="13"/>
  <c r="K196" i="13"/>
  <c r="J196" i="13"/>
  <c r="I196" i="13"/>
  <c r="H196" i="13"/>
  <c r="G196" i="13"/>
  <c r="F196" i="13"/>
  <c r="E196" i="13"/>
  <c r="D196" i="13"/>
  <c r="C196" i="13"/>
  <c r="B196" i="13"/>
  <c r="A196" i="13" s="1"/>
  <c r="P195" i="13"/>
  <c r="O195" i="13"/>
  <c r="N195" i="13"/>
  <c r="M195" i="13"/>
  <c r="L195" i="13"/>
  <c r="K195" i="13"/>
  <c r="J195" i="13"/>
  <c r="I195" i="13"/>
  <c r="H195" i="13"/>
  <c r="G195" i="13"/>
  <c r="F195" i="13"/>
  <c r="E195" i="13"/>
  <c r="D195" i="13"/>
  <c r="C195" i="13"/>
  <c r="B195" i="13"/>
  <c r="A195" i="13" s="1"/>
  <c r="P194" i="13"/>
  <c r="O194" i="13"/>
  <c r="N194" i="13"/>
  <c r="M194" i="13"/>
  <c r="L194" i="13"/>
  <c r="K194" i="13"/>
  <c r="J194" i="13"/>
  <c r="I194" i="13"/>
  <c r="H194" i="13"/>
  <c r="G194" i="13"/>
  <c r="F194" i="13"/>
  <c r="E194" i="13"/>
  <c r="D194" i="13"/>
  <c r="C194" i="13"/>
  <c r="B194" i="13"/>
  <c r="A194" i="13" s="1"/>
  <c r="P193" i="13"/>
  <c r="O193" i="13"/>
  <c r="N193" i="13"/>
  <c r="M193" i="13"/>
  <c r="L193" i="13"/>
  <c r="K193" i="13"/>
  <c r="J193" i="13"/>
  <c r="I193" i="13"/>
  <c r="H193" i="13"/>
  <c r="G193" i="13"/>
  <c r="F193" i="13"/>
  <c r="E193" i="13"/>
  <c r="D193" i="13"/>
  <c r="C193" i="13"/>
  <c r="B193" i="13"/>
  <c r="A193" i="13" s="1"/>
  <c r="P192" i="13"/>
  <c r="O192" i="13"/>
  <c r="N192" i="13"/>
  <c r="M192" i="13"/>
  <c r="L192" i="13"/>
  <c r="K192" i="13"/>
  <c r="J192" i="13"/>
  <c r="I192" i="13"/>
  <c r="H192" i="13"/>
  <c r="G192" i="13"/>
  <c r="F192" i="13"/>
  <c r="E192" i="13"/>
  <c r="D192" i="13"/>
  <c r="C192" i="13"/>
  <c r="B192" i="13"/>
  <c r="A192" i="13" s="1"/>
  <c r="P191" i="13"/>
  <c r="O191" i="13"/>
  <c r="N191" i="13"/>
  <c r="M191" i="13"/>
  <c r="L191" i="13"/>
  <c r="K191" i="13"/>
  <c r="J191" i="13"/>
  <c r="I191" i="13"/>
  <c r="H191" i="13"/>
  <c r="G191" i="13"/>
  <c r="F191" i="13"/>
  <c r="E191" i="13"/>
  <c r="D191" i="13"/>
  <c r="C191" i="13"/>
  <c r="B191" i="13"/>
  <c r="A191" i="13" s="1"/>
  <c r="P190" i="13"/>
  <c r="O190" i="13"/>
  <c r="N190" i="13"/>
  <c r="M190" i="13"/>
  <c r="L190" i="13"/>
  <c r="K190" i="13"/>
  <c r="J190" i="13"/>
  <c r="I190" i="13"/>
  <c r="H190" i="13"/>
  <c r="G190" i="13"/>
  <c r="F190" i="13"/>
  <c r="E190" i="13"/>
  <c r="D190" i="13"/>
  <c r="C190" i="13"/>
  <c r="B190" i="13"/>
  <c r="A190" i="13" s="1"/>
  <c r="P189" i="13"/>
  <c r="O189" i="13"/>
  <c r="N189" i="13"/>
  <c r="M189" i="13"/>
  <c r="L189" i="13"/>
  <c r="K189" i="13"/>
  <c r="J189" i="13"/>
  <c r="I189" i="13"/>
  <c r="H189" i="13"/>
  <c r="G189" i="13"/>
  <c r="F189" i="13"/>
  <c r="E189" i="13"/>
  <c r="D189" i="13"/>
  <c r="C189" i="13"/>
  <c r="B189" i="13"/>
  <c r="A189" i="13" s="1"/>
  <c r="P188" i="13"/>
  <c r="O188" i="13"/>
  <c r="N188" i="13"/>
  <c r="M188" i="13"/>
  <c r="L188" i="13"/>
  <c r="K188" i="13"/>
  <c r="J188" i="13"/>
  <c r="I188" i="13"/>
  <c r="H188" i="13"/>
  <c r="G188" i="13"/>
  <c r="F188" i="13"/>
  <c r="E188" i="13"/>
  <c r="D188" i="13"/>
  <c r="C188" i="13"/>
  <c r="B188" i="13"/>
  <c r="A188" i="13" s="1"/>
  <c r="P187" i="13"/>
  <c r="O187" i="13"/>
  <c r="N187" i="13"/>
  <c r="M187" i="13"/>
  <c r="L187" i="13"/>
  <c r="K187" i="13"/>
  <c r="J187" i="13"/>
  <c r="I187" i="13"/>
  <c r="H187" i="13"/>
  <c r="G187" i="13"/>
  <c r="F187" i="13"/>
  <c r="E187" i="13"/>
  <c r="D187" i="13"/>
  <c r="C187" i="13"/>
  <c r="B187" i="13"/>
  <c r="A187" i="13" s="1"/>
  <c r="P186" i="13"/>
  <c r="O186" i="13"/>
  <c r="N186" i="13"/>
  <c r="M186" i="13"/>
  <c r="L186" i="13"/>
  <c r="K186" i="13"/>
  <c r="J186" i="13"/>
  <c r="I186" i="13"/>
  <c r="H186" i="13"/>
  <c r="G186" i="13"/>
  <c r="F186" i="13"/>
  <c r="E186" i="13"/>
  <c r="D186" i="13"/>
  <c r="C186" i="13"/>
  <c r="B186" i="13"/>
  <c r="A186" i="13" s="1"/>
  <c r="P185" i="13"/>
  <c r="O185" i="13"/>
  <c r="N185" i="13"/>
  <c r="M185" i="13"/>
  <c r="L185" i="13"/>
  <c r="K185" i="13"/>
  <c r="J185" i="13"/>
  <c r="I185" i="13"/>
  <c r="H185" i="13"/>
  <c r="G185" i="13"/>
  <c r="F185" i="13"/>
  <c r="E185" i="13"/>
  <c r="D185" i="13"/>
  <c r="C185" i="13"/>
  <c r="B185" i="13"/>
  <c r="P184" i="13"/>
  <c r="O184" i="13"/>
  <c r="N184" i="13"/>
  <c r="M184" i="13"/>
  <c r="L184" i="13"/>
  <c r="K184" i="13"/>
  <c r="J184" i="13"/>
  <c r="I184" i="13"/>
  <c r="H184" i="13"/>
  <c r="G184" i="13"/>
  <c r="F184" i="13"/>
  <c r="E184" i="13"/>
  <c r="D184" i="13"/>
  <c r="C184" i="13"/>
  <c r="B184" i="13"/>
  <c r="A184" i="13" s="1"/>
  <c r="P183" i="13"/>
  <c r="O183" i="13"/>
  <c r="N183" i="13"/>
  <c r="M183" i="13"/>
  <c r="L183" i="13"/>
  <c r="K183" i="13"/>
  <c r="J183" i="13"/>
  <c r="I183" i="13"/>
  <c r="H183" i="13"/>
  <c r="G183" i="13"/>
  <c r="F183" i="13"/>
  <c r="E183" i="13"/>
  <c r="D183" i="13"/>
  <c r="C183" i="13"/>
  <c r="B183" i="13"/>
  <c r="A183" i="13" s="1"/>
  <c r="P182" i="13"/>
  <c r="O182" i="13"/>
  <c r="N182" i="13"/>
  <c r="M182" i="13"/>
  <c r="L182" i="13"/>
  <c r="K182" i="13"/>
  <c r="J182" i="13"/>
  <c r="I182" i="13"/>
  <c r="H182" i="13"/>
  <c r="G182" i="13"/>
  <c r="F182" i="13"/>
  <c r="E182" i="13"/>
  <c r="D182" i="13"/>
  <c r="C182" i="13"/>
  <c r="B182" i="13"/>
  <c r="A182" i="13" s="1"/>
  <c r="P181" i="13"/>
  <c r="O181" i="13"/>
  <c r="N181" i="13"/>
  <c r="M181" i="13"/>
  <c r="L181" i="13"/>
  <c r="K181" i="13"/>
  <c r="J181" i="13"/>
  <c r="I181" i="13"/>
  <c r="H181" i="13"/>
  <c r="G181" i="13"/>
  <c r="F181" i="13"/>
  <c r="E181" i="13"/>
  <c r="D181" i="13"/>
  <c r="C181" i="13"/>
  <c r="B181" i="13"/>
  <c r="A181" i="13" s="1"/>
  <c r="P180" i="13"/>
  <c r="O180" i="13"/>
  <c r="N180" i="13"/>
  <c r="M180" i="13"/>
  <c r="L180" i="13"/>
  <c r="K180" i="13"/>
  <c r="J180" i="13"/>
  <c r="I180" i="13"/>
  <c r="H180" i="13"/>
  <c r="G180" i="13"/>
  <c r="F180" i="13"/>
  <c r="E180" i="13"/>
  <c r="D180" i="13"/>
  <c r="C180" i="13"/>
  <c r="B180" i="13"/>
  <c r="A180" i="13" s="1"/>
  <c r="P179" i="13"/>
  <c r="O179" i="13"/>
  <c r="N179" i="13"/>
  <c r="M179" i="13"/>
  <c r="L179" i="13"/>
  <c r="K179" i="13"/>
  <c r="J179" i="13"/>
  <c r="I179" i="13"/>
  <c r="H179" i="13"/>
  <c r="G179" i="13"/>
  <c r="F179" i="13"/>
  <c r="E179" i="13"/>
  <c r="D179" i="13"/>
  <c r="C179" i="13"/>
  <c r="B179" i="13"/>
  <c r="A179" i="13" s="1"/>
  <c r="P178" i="13"/>
  <c r="O178" i="13"/>
  <c r="N178" i="13"/>
  <c r="M178" i="13"/>
  <c r="L178" i="13"/>
  <c r="K178" i="13"/>
  <c r="J178" i="13"/>
  <c r="I178" i="13"/>
  <c r="H178" i="13"/>
  <c r="G178" i="13"/>
  <c r="F178" i="13"/>
  <c r="E178" i="13"/>
  <c r="D178" i="13"/>
  <c r="C178" i="13"/>
  <c r="B178" i="13"/>
  <c r="A178" i="13" s="1"/>
  <c r="P177" i="13"/>
  <c r="O177" i="13"/>
  <c r="N177" i="13"/>
  <c r="M177" i="13"/>
  <c r="L177" i="13"/>
  <c r="K177" i="13"/>
  <c r="J177" i="13"/>
  <c r="I177" i="13"/>
  <c r="H177" i="13"/>
  <c r="G177" i="13"/>
  <c r="F177" i="13"/>
  <c r="E177" i="13"/>
  <c r="D177" i="13"/>
  <c r="C177" i="13"/>
  <c r="B177" i="13"/>
  <c r="A177" i="13" s="1"/>
  <c r="P176" i="13"/>
  <c r="O176" i="13"/>
  <c r="N176" i="13"/>
  <c r="M176" i="13"/>
  <c r="L176" i="13"/>
  <c r="K176" i="13"/>
  <c r="J176" i="13"/>
  <c r="I176" i="13"/>
  <c r="H176" i="13"/>
  <c r="G176" i="13"/>
  <c r="F176" i="13"/>
  <c r="E176" i="13"/>
  <c r="D176" i="13"/>
  <c r="C176" i="13"/>
  <c r="B176" i="13"/>
  <c r="A176" i="13" s="1"/>
  <c r="P175" i="13"/>
  <c r="O175" i="13"/>
  <c r="N175" i="13"/>
  <c r="M175" i="13"/>
  <c r="L175" i="13"/>
  <c r="K175" i="13"/>
  <c r="J175" i="13"/>
  <c r="I175" i="13"/>
  <c r="H175" i="13"/>
  <c r="G175" i="13"/>
  <c r="F175" i="13"/>
  <c r="E175" i="13"/>
  <c r="D175" i="13"/>
  <c r="C175" i="13"/>
  <c r="B175" i="13"/>
  <c r="A175" i="13" s="1"/>
  <c r="P174" i="13"/>
  <c r="O174" i="13"/>
  <c r="N174" i="13"/>
  <c r="M174" i="13"/>
  <c r="L174" i="13"/>
  <c r="K174" i="13"/>
  <c r="J174" i="13"/>
  <c r="I174" i="13"/>
  <c r="H174" i="13"/>
  <c r="G174" i="13"/>
  <c r="F174" i="13"/>
  <c r="E174" i="13"/>
  <c r="D174" i="13"/>
  <c r="C174" i="13"/>
  <c r="B174" i="13"/>
  <c r="A174" i="13" s="1"/>
  <c r="P173" i="13"/>
  <c r="O173" i="13"/>
  <c r="N173" i="13"/>
  <c r="M173" i="13"/>
  <c r="L173" i="13"/>
  <c r="K173" i="13"/>
  <c r="J173" i="13"/>
  <c r="I173" i="13"/>
  <c r="H173" i="13"/>
  <c r="G173" i="13"/>
  <c r="F173" i="13"/>
  <c r="E173" i="13"/>
  <c r="D173" i="13"/>
  <c r="C173" i="13"/>
  <c r="B173" i="13"/>
  <c r="A173" i="13" s="1"/>
  <c r="P172" i="13"/>
  <c r="O172" i="13"/>
  <c r="N172" i="13"/>
  <c r="M172" i="13"/>
  <c r="L172" i="13"/>
  <c r="K172" i="13"/>
  <c r="J172" i="13"/>
  <c r="I172" i="13"/>
  <c r="H172" i="13"/>
  <c r="G172" i="13"/>
  <c r="F172" i="13"/>
  <c r="E172" i="13"/>
  <c r="D172" i="13"/>
  <c r="C172" i="13"/>
  <c r="B172" i="13"/>
  <c r="A172" i="13" s="1"/>
  <c r="P171" i="13"/>
  <c r="O171" i="13"/>
  <c r="N171" i="13"/>
  <c r="M171" i="13"/>
  <c r="L171" i="13"/>
  <c r="K171" i="13"/>
  <c r="J171" i="13"/>
  <c r="I171" i="13"/>
  <c r="H171" i="13"/>
  <c r="G171" i="13"/>
  <c r="F171" i="13"/>
  <c r="E171" i="13"/>
  <c r="D171" i="13"/>
  <c r="C171" i="13"/>
  <c r="B171" i="13"/>
  <c r="A171" i="13" s="1"/>
  <c r="P170" i="13"/>
  <c r="O170" i="13"/>
  <c r="N170" i="13"/>
  <c r="M170" i="13"/>
  <c r="L170" i="13"/>
  <c r="K170" i="13"/>
  <c r="J170" i="13"/>
  <c r="I170" i="13"/>
  <c r="H170" i="13"/>
  <c r="G170" i="13"/>
  <c r="F170" i="13"/>
  <c r="E170" i="13"/>
  <c r="D170" i="13"/>
  <c r="C170" i="13"/>
  <c r="B170" i="13"/>
  <c r="A170" i="13" s="1"/>
  <c r="P169" i="13"/>
  <c r="O169" i="13"/>
  <c r="N169" i="13"/>
  <c r="M169" i="13"/>
  <c r="L169" i="13"/>
  <c r="K169" i="13"/>
  <c r="J169" i="13"/>
  <c r="I169" i="13"/>
  <c r="H169" i="13"/>
  <c r="G169" i="13"/>
  <c r="F169" i="13"/>
  <c r="E169" i="13"/>
  <c r="D169" i="13"/>
  <c r="C169" i="13"/>
  <c r="B169" i="13"/>
  <c r="A169" i="13" s="1"/>
  <c r="P168" i="13"/>
  <c r="O168" i="13"/>
  <c r="N168" i="13"/>
  <c r="M168" i="13"/>
  <c r="L168" i="13"/>
  <c r="K168" i="13"/>
  <c r="J168" i="13"/>
  <c r="I168" i="13"/>
  <c r="H168" i="13"/>
  <c r="G168" i="13"/>
  <c r="F168" i="13"/>
  <c r="E168" i="13"/>
  <c r="D168" i="13"/>
  <c r="C168" i="13"/>
  <c r="B168" i="13"/>
  <c r="A168" i="13" s="1"/>
  <c r="P167" i="13"/>
  <c r="O167" i="13"/>
  <c r="N167" i="13"/>
  <c r="M167" i="13"/>
  <c r="L167" i="13"/>
  <c r="K167" i="13"/>
  <c r="J167" i="13"/>
  <c r="I167" i="13"/>
  <c r="H167" i="13"/>
  <c r="G167" i="13"/>
  <c r="F167" i="13"/>
  <c r="E167" i="13"/>
  <c r="D167" i="13"/>
  <c r="C167" i="13"/>
  <c r="B167" i="13"/>
  <c r="A167" i="13" s="1"/>
  <c r="P166" i="13"/>
  <c r="O166" i="13"/>
  <c r="N166" i="13"/>
  <c r="M166" i="13"/>
  <c r="L166" i="13"/>
  <c r="K166" i="13"/>
  <c r="J166" i="13"/>
  <c r="I166" i="13"/>
  <c r="H166" i="13"/>
  <c r="G166" i="13"/>
  <c r="F166" i="13"/>
  <c r="E166" i="13"/>
  <c r="D166" i="13"/>
  <c r="C166" i="13"/>
  <c r="B166" i="13"/>
  <c r="A166" i="13" s="1"/>
  <c r="P165" i="13"/>
  <c r="O165" i="13"/>
  <c r="N165" i="13"/>
  <c r="M165" i="13"/>
  <c r="L165" i="13"/>
  <c r="K165" i="13"/>
  <c r="J165" i="13"/>
  <c r="I165" i="13"/>
  <c r="H165" i="13"/>
  <c r="G165" i="13"/>
  <c r="F165" i="13"/>
  <c r="E165" i="13"/>
  <c r="D165" i="13"/>
  <c r="C165" i="13"/>
  <c r="B165" i="13"/>
  <c r="A165" i="13" s="1"/>
  <c r="P164" i="13"/>
  <c r="O164" i="13"/>
  <c r="N164" i="13"/>
  <c r="M164" i="13"/>
  <c r="L164" i="13"/>
  <c r="K164" i="13"/>
  <c r="J164" i="13"/>
  <c r="I164" i="13"/>
  <c r="H164" i="13"/>
  <c r="G164" i="13"/>
  <c r="F164" i="13"/>
  <c r="E164" i="13"/>
  <c r="D164" i="13"/>
  <c r="C164" i="13"/>
  <c r="B164" i="13"/>
  <c r="A164" i="13" s="1"/>
  <c r="P163" i="13"/>
  <c r="O163" i="13"/>
  <c r="N163" i="13"/>
  <c r="M163" i="13"/>
  <c r="L163" i="13"/>
  <c r="K163" i="13"/>
  <c r="J163" i="13"/>
  <c r="I163" i="13"/>
  <c r="H163" i="13"/>
  <c r="G163" i="13"/>
  <c r="F163" i="13"/>
  <c r="E163" i="13"/>
  <c r="D163" i="13"/>
  <c r="C163" i="13"/>
  <c r="B163" i="13"/>
  <c r="A163" i="13" s="1"/>
  <c r="P162" i="13"/>
  <c r="O162" i="13"/>
  <c r="N162" i="13"/>
  <c r="M162" i="13"/>
  <c r="L162" i="13"/>
  <c r="K162" i="13"/>
  <c r="J162" i="13"/>
  <c r="I162" i="13"/>
  <c r="H162" i="13"/>
  <c r="G162" i="13"/>
  <c r="F162" i="13"/>
  <c r="E162" i="13"/>
  <c r="D162" i="13"/>
  <c r="C162" i="13"/>
  <c r="B162" i="13"/>
  <c r="A162" i="13" s="1"/>
  <c r="P161" i="13"/>
  <c r="O161" i="13"/>
  <c r="N161" i="13"/>
  <c r="M161" i="13"/>
  <c r="L161" i="13"/>
  <c r="K161" i="13"/>
  <c r="J161" i="13"/>
  <c r="I161" i="13"/>
  <c r="H161" i="13"/>
  <c r="G161" i="13"/>
  <c r="F161" i="13"/>
  <c r="E161" i="13"/>
  <c r="D161" i="13"/>
  <c r="C161" i="13"/>
  <c r="B161" i="13"/>
  <c r="P160" i="13"/>
  <c r="O160" i="13"/>
  <c r="N160" i="13"/>
  <c r="M160" i="13"/>
  <c r="L160" i="13"/>
  <c r="K160" i="13"/>
  <c r="J160" i="13"/>
  <c r="I160" i="13"/>
  <c r="H160" i="13"/>
  <c r="G160" i="13"/>
  <c r="F160" i="13"/>
  <c r="E160" i="13"/>
  <c r="D160" i="13"/>
  <c r="C160" i="13"/>
  <c r="B160" i="13"/>
  <c r="A160" i="13" s="1"/>
  <c r="P159" i="13"/>
  <c r="O159" i="13"/>
  <c r="N159" i="13"/>
  <c r="M159" i="13"/>
  <c r="L159" i="13"/>
  <c r="K159" i="13"/>
  <c r="J159" i="13"/>
  <c r="I159" i="13"/>
  <c r="H159" i="13"/>
  <c r="G159" i="13"/>
  <c r="F159" i="13"/>
  <c r="E159" i="13"/>
  <c r="D159" i="13"/>
  <c r="C159" i="13"/>
  <c r="B159" i="13"/>
  <c r="A159" i="13" s="1"/>
  <c r="P158" i="13"/>
  <c r="O158" i="13"/>
  <c r="N158" i="13"/>
  <c r="M158" i="13"/>
  <c r="L158" i="13"/>
  <c r="K158" i="13"/>
  <c r="J158" i="13"/>
  <c r="I158" i="13"/>
  <c r="H158" i="13"/>
  <c r="G158" i="13"/>
  <c r="F158" i="13"/>
  <c r="E158" i="13"/>
  <c r="D158" i="13"/>
  <c r="C158" i="13"/>
  <c r="B158" i="13"/>
  <c r="A158" i="13" s="1"/>
  <c r="P157" i="13"/>
  <c r="O157" i="13"/>
  <c r="N157" i="13"/>
  <c r="M157" i="13"/>
  <c r="L157" i="13"/>
  <c r="K157" i="13"/>
  <c r="J157" i="13"/>
  <c r="I157" i="13"/>
  <c r="H157" i="13"/>
  <c r="G157" i="13"/>
  <c r="F157" i="13"/>
  <c r="E157" i="13"/>
  <c r="D157" i="13"/>
  <c r="C157" i="13"/>
  <c r="B157" i="13"/>
  <c r="A157" i="13" s="1"/>
  <c r="P156" i="13"/>
  <c r="O156" i="13"/>
  <c r="N156" i="13"/>
  <c r="M156" i="13"/>
  <c r="L156" i="13"/>
  <c r="K156" i="13"/>
  <c r="J156" i="13"/>
  <c r="I156" i="13"/>
  <c r="H156" i="13"/>
  <c r="G156" i="13"/>
  <c r="F156" i="13"/>
  <c r="E156" i="13"/>
  <c r="D156" i="13"/>
  <c r="C156" i="13"/>
  <c r="B156" i="13"/>
  <c r="A156" i="13" s="1"/>
  <c r="P155" i="13"/>
  <c r="O155" i="13"/>
  <c r="N155" i="13"/>
  <c r="M155" i="13"/>
  <c r="L155" i="13"/>
  <c r="K155" i="13"/>
  <c r="J155" i="13"/>
  <c r="I155" i="13"/>
  <c r="H155" i="13"/>
  <c r="G155" i="13"/>
  <c r="F155" i="13"/>
  <c r="E155" i="13"/>
  <c r="D155" i="13"/>
  <c r="C155" i="13"/>
  <c r="B155" i="13"/>
  <c r="A155" i="13" s="1"/>
  <c r="P154" i="13"/>
  <c r="O154" i="13"/>
  <c r="N154" i="13"/>
  <c r="M154" i="13"/>
  <c r="L154" i="13"/>
  <c r="K154" i="13"/>
  <c r="J154" i="13"/>
  <c r="I154" i="13"/>
  <c r="H154" i="13"/>
  <c r="G154" i="13"/>
  <c r="F154" i="13"/>
  <c r="E154" i="13"/>
  <c r="D154" i="13"/>
  <c r="C154" i="13"/>
  <c r="B154" i="13"/>
  <c r="A154" i="13" s="1"/>
  <c r="P153" i="13"/>
  <c r="O153" i="13"/>
  <c r="N153" i="13"/>
  <c r="M153" i="13"/>
  <c r="L153" i="13"/>
  <c r="K153" i="13"/>
  <c r="J153" i="13"/>
  <c r="I153" i="13"/>
  <c r="H153" i="13"/>
  <c r="G153" i="13"/>
  <c r="F153" i="13"/>
  <c r="E153" i="13"/>
  <c r="D153" i="13"/>
  <c r="C153" i="13"/>
  <c r="B153" i="13"/>
  <c r="A153" i="13" s="1"/>
  <c r="P152" i="13"/>
  <c r="O152" i="13"/>
  <c r="N152" i="13"/>
  <c r="M152" i="13"/>
  <c r="L152" i="13"/>
  <c r="K152" i="13"/>
  <c r="J152" i="13"/>
  <c r="I152" i="13"/>
  <c r="H152" i="13"/>
  <c r="G152" i="13"/>
  <c r="F152" i="13"/>
  <c r="E152" i="13"/>
  <c r="D152" i="13"/>
  <c r="C152" i="13"/>
  <c r="B152" i="13"/>
  <c r="A152" i="13" s="1"/>
  <c r="P151" i="13"/>
  <c r="O151" i="13"/>
  <c r="N151" i="13"/>
  <c r="M151" i="13"/>
  <c r="L151" i="13"/>
  <c r="K151" i="13"/>
  <c r="J151" i="13"/>
  <c r="I151" i="13"/>
  <c r="H151" i="13"/>
  <c r="G151" i="13"/>
  <c r="F151" i="13"/>
  <c r="E151" i="13"/>
  <c r="D151" i="13"/>
  <c r="C151" i="13"/>
  <c r="B151" i="13"/>
  <c r="A151" i="13" s="1"/>
  <c r="P150" i="13"/>
  <c r="O150" i="13"/>
  <c r="N150" i="13"/>
  <c r="M150" i="13"/>
  <c r="L150" i="13"/>
  <c r="K150" i="13"/>
  <c r="J150" i="13"/>
  <c r="I150" i="13"/>
  <c r="H150" i="13"/>
  <c r="G150" i="13"/>
  <c r="F150" i="13"/>
  <c r="E150" i="13"/>
  <c r="D150" i="13"/>
  <c r="C150" i="13"/>
  <c r="B150" i="13"/>
  <c r="A150" i="13" s="1"/>
  <c r="P149" i="13"/>
  <c r="O149" i="13"/>
  <c r="N149" i="13"/>
  <c r="M149" i="13"/>
  <c r="L149" i="13"/>
  <c r="K149" i="13"/>
  <c r="J149" i="13"/>
  <c r="I149" i="13"/>
  <c r="H149" i="13"/>
  <c r="G149" i="13"/>
  <c r="F149" i="13"/>
  <c r="E149" i="13"/>
  <c r="D149" i="13"/>
  <c r="C149" i="13"/>
  <c r="B149" i="13"/>
  <c r="A149" i="13" s="1"/>
  <c r="P148" i="13"/>
  <c r="O148" i="13"/>
  <c r="N148" i="13"/>
  <c r="M148" i="13"/>
  <c r="L148" i="13"/>
  <c r="K148" i="13"/>
  <c r="J148" i="13"/>
  <c r="I148" i="13"/>
  <c r="H148" i="13"/>
  <c r="G148" i="13"/>
  <c r="F148" i="13"/>
  <c r="E148" i="13"/>
  <c r="D148" i="13"/>
  <c r="C148" i="13"/>
  <c r="B148" i="13"/>
  <c r="A148" i="13" s="1"/>
  <c r="P147" i="13"/>
  <c r="O147" i="13"/>
  <c r="N147" i="13"/>
  <c r="M147" i="13"/>
  <c r="L147" i="13"/>
  <c r="K147" i="13"/>
  <c r="J147" i="13"/>
  <c r="I147" i="13"/>
  <c r="H147" i="13"/>
  <c r="G147" i="13"/>
  <c r="F147" i="13"/>
  <c r="E147" i="13"/>
  <c r="D147" i="13"/>
  <c r="C147" i="13"/>
  <c r="B147" i="13"/>
  <c r="A147" i="13" s="1"/>
  <c r="P146" i="13"/>
  <c r="O146" i="13"/>
  <c r="N146" i="13"/>
  <c r="M146" i="13"/>
  <c r="L146" i="13"/>
  <c r="K146" i="13"/>
  <c r="J146" i="13"/>
  <c r="I146" i="13"/>
  <c r="H146" i="13"/>
  <c r="G146" i="13"/>
  <c r="F146" i="13"/>
  <c r="E146" i="13"/>
  <c r="D146" i="13"/>
  <c r="C146" i="13"/>
  <c r="B146" i="13"/>
  <c r="A146" i="13" s="1"/>
  <c r="P145" i="13"/>
  <c r="O145" i="13"/>
  <c r="N145" i="13"/>
  <c r="M145" i="13"/>
  <c r="L145" i="13"/>
  <c r="K145" i="13"/>
  <c r="J145" i="13"/>
  <c r="I145" i="13"/>
  <c r="H145" i="13"/>
  <c r="G145" i="13"/>
  <c r="F145" i="13"/>
  <c r="E145" i="13"/>
  <c r="D145" i="13"/>
  <c r="C145" i="13"/>
  <c r="B145" i="13"/>
  <c r="P144" i="13"/>
  <c r="O144" i="13"/>
  <c r="N144" i="13"/>
  <c r="M144" i="13"/>
  <c r="L144" i="13"/>
  <c r="K144" i="13"/>
  <c r="J144" i="13"/>
  <c r="I144" i="13"/>
  <c r="H144" i="13"/>
  <c r="G144" i="13"/>
  <c r="F144" i="13"/>
  <c r="E144" i="13"/>
  <c r="D144" i="13"/>
  <c r="C144" i="13"/>
  <c r="B144" i="13"/>
  <c r="A144" i="13" s="1"/>
  <c r="P143" i="13"/>
  <c r="O143" i="13"/>
  <c r="N143" i="13"/>
  <c r="M143" i="13"/>
  <c r="L143" i="13"/>
  <c r="K143" i="13"/>
  <c r="J143" i="13"/>
  <c r="I143" i="13"/>
  <c r="H143" i="13"/>
  <c r="G143" i="13"/>
  <c r="F143" i="13"/>
  <c r="E143" i="13"/>
  <c r="D143" i="13"/>
  <c r="C143" i="13"/>
  <c r="B143" i="13"/>
  <c r="A143" i="13" s="1"/>
  <c r="P142" i="13"/>
  <c r="O142" i="13"/>
  <c r="N142" i="13"/>
  <c r="M142" i="13"/>
  <c r="L142" i="13"/>
  <c r="K142" i="13"/>
  <c r="J142" i="13"/>
  <c r="I142" i="13"/>
  <c r="H142" i="13"/>
  <c r="G142" i="13"/>
  <c r="F142" i="13"/>
  <c r="E142" i="13"/>
  <c r="D142" i="13"/>
  <c r="C142" i="13"/>
  <c r="B142" i="13"/>
  <c r="A142" i="13" s="1"/>
  <c r="P141" i="13"/>
  <c r="O141" i="13"/>
  <c r="N141" i="13"/>
  <c r="M141" i="13"/>
  <c r="L141" i="13"/>
  <c r="K141" i="13"/>
  <c r="J141" i="13"/>
  <c r="I141" i="13"/>
  <c r="H141" i="13"/>
  <c r="G141" i="13"/>
  <c r="F141" i="13"/>
  <c r="E141" i="13"/>
  <c r="D141" i="13"/>
  <c r="C141" i="13"/>
  <c r="B141" i="13"/>
  <c r="A141" i="13" s="1"/>
  <c r="P140" i="13"/>
  <c r="O140" i="13"/>
  <c r="N140" i="13"/>
  <c r="M140" i="13"/>
  <c r="L140" i="13"/>
  <c r="K140" i="13"/>
  <c r="J140" i="13"/>
  <c r="I140" i="13"/>
  <c r="H140" i="13"/>
  <c r="G140" i="13"/>
  <c r="F140" i="13"/>
  <c r="E140" i="13"/>
  <c r="D140" i="13"/>
  <c r="C140" i="13"/>
  <c r="B140" i="13"/>
  <c r="A140" i="13" s="1"/>
  <c r="P139" i="13"/>
  <c r="O139" i="13"/>
  <c r="N139" i="13"/>
  <c r="M139" i="13"/>
  <c r="L139" i="13"/>
  <c r="K139" i="13"/>
  <c r="J139" i="13"/>
  <c r="I139" i="13"/>
  <c r="H139" i="13"/>
  <c r="G139" i="13"/>
  <c r="F139" i="13"/>
  <c r="E139" i="13"/>
  <c r="D139" i="13"/>
  <c r="C139" i="13"/>
  <c r="B139" i="13"/>
  <c r="A139" i="13" s="1"/>
  <c r="P138" i="13"/>
  <c r="O138" i="13"/>
  <c r="N138" i="13"/>
  <c r="M138" i="13"/>
  <c r="L138" i="13"/>
  <c r="K138" i="13"/>
  <c r="J138" i="13"/>
  <c r="I138" i="13"/>
  <c r="H138" i="13"/>
  <c r="G138" i="13"/>
  <c r="F138" i="13"/>
  <c r="E138" i="13"/>
  <c r="D138" i="13"/>
  <c r="C138" i="13"/>
  <c r="B138" i="13"/>
  <c r="A138" i="13" s="1"/>
  <c r="P137" i="13"/>
  <c r="O137" i="13"/>
  <c r="N137" i="13"/>
  <c r="M137" i="13"/>
  <c r="L137" i="13"/>
  <c r="K137" i="13"/>
  <c r="J137" i="13"/>
  <c r="I137" i="13"/>
  <c r="H137" i="13"/>
  <c r="G137" i="13"/>
  <c r="F137" i="13"/>
  <c r="E137" i="13"/>
  <c r="D137" i="13"/>
  <c r="C137" i="13"/>
  <c r="B137" i="13"/>
  <c r="A137" i="13" s="1"/>
  <c r="P136" i="13"/>
  <c r="O136" i="13"/>
  <c r="N136" i="13"/>
  <c r="M136" i="13"/>
  <c r="L136" i="13"/>
  <c r="K136" i="13"/>
  <c r="J136" i="13"/>
  <c r="I136" i="13"/>
  <c r="H136" i="13"/>
  <c r="G136" i="13"/>
  <c r="F136" i="13"/>
  <c r="E136" i="13"/>
  <c r="D136" i="13"/>
  <c r="C136" i="13"/>
  <c r="B136" i="13"/>
  <c r="A136" i="13" s="1"/>
  <c r="P135" i="13"/>
  <c r="O135" i="13"/>
  <c r="N135" i="13"/>
  <c r="M135" i="13"/>
  <c r="L135" i="13"/>
  <c r="K135" i="13"/>
  <c r="J135" i="13"/>
  <c r="I135" i="13"/>
  <c r="H135" i="13"/>
  <c r="G135" i="13"/>
  <c r="F135" i="13"/>
  <c r="E135" i="13"/>
  <c r="D135" i="13"/>
  <c r="C135" i="13"/>
  <c r="B135" i="13"/>
  <c r="A135" i="13" s="1"/>
  <c r="P134" i="13"/>
  <c r="O134" i="13"/>
  <c r="N134" i="13"/>
  <c r="M134" i="13"/>
  <c r="L134" i="13"/>
  <c r="K134" i="13"/>
  <c r="J134" i="13"/>
  <c r="I134" i="13"/>
  <c r="H134" i="13"/>
  <c r="G134" i="13"/>
  <c r="F134" i="13"/>
  <c r="E134" i="13"/>
  <c r="D134" i="13"/>
  <c r="C134" i="13"/>
  <c r="B134" i="13"/>
  <c r="A134" i="13" s="1"/>
  <c r="P133" i="13"/>
  <c r="O133" i="13"/>
  <c r="N133" i="13"/>
  <c r="M133" i="13"/>
  <c r="L133" i="13"/>
  <c r="K133" i="13"/>
  <c r="J133" i="13"/>
  <c r="I133" i="13"/>
  <c r="H133" i="13"/>
  <c r="G133" i="13"/>
  <c r="F133" i="13"/>
  <c r="E133" i="13"/>
  <c r="D133" i="13"/>
  <c r="C133" i="13"/>
  <c r="B133" i="13"/>
  <c r="A133" i="13" s="1"/>
  <c r="P132" i="13"/>
  <c r="O132" i="13"/>
  <c r="N132" i="13"/>
  <c r="M132" i="13"/>
  <c r="L132" i="13"/>
  <c r="K132" i="13"/>
  <c r="J132" i="13"/>
  <c r="I132" i="13"/>
  <c r="H132" i="13"/>
  <c r="G132" i="13"/>
  <c r="F132" i="13"/>
  <c r="E132" i="13"/>
  <c r="D132" i="13"/>
  <c r="C132" i="13"/>
  <c r="B132" i="13"/>
  <c r="A132" i="13" s="1"/>
  <c r="P131" i="13"/>
  <c r="O131" i="13"/>
  <c r="N131" i="13"/>
  <c r="M131" i="13"/>
  <c r="L131" i="13"/>
  <c r="K131" i="13"/>
  <c r="J131" i="13"/>
  <c r="I131" i="13"/>
  <c r="H131" i="13"/>
  <c r="G131" i="13"/>
  <c r="F131" i="13"/>
  <c r="E131" i="13"/>
  <c r="D131" i="13"/>
  <c r="C131" i="13"/>
  <c r="B131" i="13"/>
  <c r="A131" i="13" s="1"/>
  <c r="P130" i="13"/>
  <c r="O130" i="13"/>
  <c r="N130" i="13"/>
  <c r="M130" i="13"/>
  <c r="L130" i="13"/>
  <c r="K130" i="13"/>
  <c r="J130" i="13"/>
  <c r="I130" i="13"/>
  <c r="H130" i="13"/>
  <c r="G130" i="13"/>
  <c r="F130" i="13"/>
  <c r="E130" i="13"/>
  <c r="D130" i="13"/>
  <c r="C130" i="13"/>
  <c r="B130" i="13"/>
  <c r="A130" i="13" s="1"/>
  <c r="P129" i="13"/>
  <c r="O129" i="13"/>
  <c r="N129" i="13"/>
  <c r="M129" i="13"/>
  <c r="L129" i="13"/>
  <c r="K129" i="13"/>
  <c r="J129" i="13"/>
  <c r="I129" i="13"/>
  <c r="H129" i="13"/>
  <c r="G129" i="13"/>
  <c r="F129" i="13"/>
  <c r="E129" i="13"/>
  <c r="D129" i="13"/>
  <c r="C129" i="13"/>
  <c r="B129" i="13"/>
  <c r="A129" i="13" s="1"/>
  <c r="P128" i="13"/>
  <c r="O128" i="13"/>
  <c r="N128" i="13"/>
  <c r="M128" i="13"/>
  <c r="L128" i="13"/>
  <c r="K128" i="13"/>
  <c r="J128" i="13"/>
  <c r="I128" i="13"/>
  <c r="H128" i="13"/>
  <c r="G128" i="13"/>
  <c r="F128" i="13"/>
  <c r="E128" i="13"/>
  <c r="D128" i="13"/>
  <c r="C128" i="13"/>
  <c r="B128" i="13"/>
  <c r="A128" i="13" s="1"/>
  <c r="P127" i="13"/>
  <c r="O127" i="13"/>
  <c r="N127" i="13"/>
  <c r="M127" i="13"/>
  <c r="L127" i="13"/>
  <c r="K127" i="13"/>
  <c r="J127" i="13"/>
  <c r="I127" i="13"/>
  <c r="H127" i="13"/>
  <c r="G127" i="13"/>
  <c r="F127" i="13"/>
  <c r="E127" i="13"/>
  <c r="D127" i="13"/>
  <c r="C127" i="13"/>
  <c r="B127" i="13"/>
  <c r="A127" i="13" s="1"/>
  <c r="P126" i="13"/>
  <c r="O126" i="13"/>
  <c r="N126" i="13"/>
  <c r="M126" i="13"/>
  <c r="L126" i="13"/>
  <c r="K126" i="13"/>
  <c r="J126" i="13"/>
  <c r="I126" i="13"/>
  <c r="H126" i="13"/>
  <c r="G126" i="13"/>
  <c r="F126" i="13"/>
  <c r="E126" i="13"/>
  <c r="D126" i="13"/>
  <c r="C126" i="13"/>
  <c r="B126" i="13"/>
  <c r="A126" i="13" s="1"/>
  <c r="P125" i="13"/>
  <c r="O125" i="13"/>
  <c r="N125" i="13"/>
  <c r="M125" i="13"/>
  <c r="L125" i="13"/>
  <c r="K125" i="13"/>
  <c r="J125" i="13"/>
  <c r="I125" i="13"/>
  <c r="H125" i="13"/>
  <c r="G125" i="13"/>
  <c r="F125" i="13"/>
  <c r="E125" i="13"/>
  <c r="D125" i="13"/>
  <c r="C125" i="13"/>
  <c r="B125" i="13"/>
  <c r="A125" i="13" s="1"/>
  <c r="P124" i="13"/>
  <c r="O124" i="13"/>
  <c r="N124" i="13"/>
  <c r="M124" i="13"/>
  <c r="L124" i="13"/>
  <c r="K124" i="13"/>
  <c r="J124" i="13"/>
  <c r="I124" i="13"/>
  <c r="H124" i="13"/>
  <c r="G124" i="13"/>
  <c r="F124" i="13"/>
  <c r="E124" i="13"/>
  <c r="D124" i="13"/>
  <c r="C124" i="13"/>
  <c r="B124" i="13"/>
  <c r="A124" i="13" s="1"/>
  <c r="P123" i="13"/>
  <c r="O123" i="13"/>
  <c r="N123" i="13"/>
  <c r="M123" i="13"/>
  <c r="L123" i="13"/>
  <c r="K123" i="13"/>
  <c r="J123" i="13"/>
  <c r="I123" i="13"/>
  <c r="H123" i="13"/>
  <c r="G123" i="13"/>
  <c r="F123" i="13"/>
  <c r="E123" i="13"/>
  <c r="D123" i="13"/>
  <c r="C123" i="13"/>
  <c r="B123" i="13"/>
  <c r="A123" i="13" s="1"/>
  <c r="P122" i="13"/>
  <c r="O122" i="13"/>
  <c r="N122" i="13"/>
  <c r="M122" i="13"/>
  <c r="L122" i="13"/>
  <c r="K122" i="13"/>
  <c r="J122" i="13"/>
  <c r="I122" i="13"/>
  <c r="H122" i="13"/>
  <c r="G122" i="13"/>
  <c r="F122" i="13"/>
  <c r="E122" i="13"/>
  <c r="D122" i="13"/>
  <c r="C122" i="13"/>
  <c r="B122" i="13"/>
  <c r="A122" i="13" s="1"/>
  <c r="P121" i="13"/>
  <c r="O121" i="13"/>
  <c r="N121" i="13"/>
  <c r="M121" i="13"/>
  <c r="L121" i="13"/>
  <c r="K121" i="13"/>
  <c r="J121" i="13"/>
  <c r="I121" i="13"/>
  <c r="H121" i="13"/>
  <c r="G121" i="13"/>
  <c r="F121" i="13"/>
  <c r="E121" i="13"/>
  <c r="D121" i="13"/>
  <c r="C121" i="13"/>
  <c r="B121" i="13"/>
  <c r="A121" i="13" s="1"/>
  <c r="P120" i="13"/>
  <c r="O120" i="13"/>
  <c r="N120" i="13"/>
  <c r="M120" i="13"/>
  <c r="L120" i="13"/>
  <c r="K120" i="13"/>
  <c r="J120" i="13"/>
  <c r="I120" i="13"/>
  <c r="H120" i="13"/>
  <c r="G120" i="13"/>
  <c r="F120" i="13"/>
  <c r="E120" i="13"/>
  <c r="D120" i="13"/>
  <c r="C120" i="13"/>
  <c r="B120" i="13"/>
  <c r="A120" i="13" s="1"/>
  <c r="P119" i="13"/>
  <c r="O119" i="13"/>
  <c r="N119" i="13"/>
  <c r="M119" i="13"/>
  <c r="L119" i="13"/>
  <c r="K119" i="13"/>
  <c r="J119" i="13"/>
  <c r="I119" i="13"/>
  <c r="H119" i="13"/>
  <c r="G119" i="13"/>
  <c r="F119" i="13"/>
  <c r="E119" i="13"/>
  <c r="D119" i="13"/>
  <c r="C119" i="13"/>
  <c r="B119" i="13"/>
  <c r="A119" i="13" s="1"/>
  <c r="P118" i="13"/>
  <c r="O118" i="13"/>
  <c r="N118" i="13"/>
  <c r="M118" i="13"/>
  <c r="L118" i="13"/>
  <c r="K118" i="13"/>
  <c r="J118" i="13"/>
  <c r="I118" i="13"/>
  <c r="H118" i="13"/>
  <c r="G118" i="13"/>
  <c r="F118" i="13"/>
  <c r="E118" i="13"/>
  <c r="D118" i="13"/>
  <c r="C118" i="13"/>
  <c r="B118" i="13"/>
  <c r="A118" i="13" s="1"/>
  <c r="P117" i="13"/>
  <c r="O117" i="13"/>
  <c r="N117" i="13"/>
  <c r="M117" i="13"/>
  <c r="L117" i="13"/>
  <c r="K117" i="13"/>
  <c r="J117" i="13"/>
  <c r="I117" i="13"/>
  <c r="H117" i="13"/>
  <c r="G117" i="13"/>
  <c r="F117" i="13"/>
  <c r="E117" i="13"/>
  <c r="D117" i="13"/>
  <c r="C117" i="13"/>
  <c r="B117" i="13"/>
  <c r="P116" i="13"/>
  <c r="O116" i="13"/>
  <c r="N116" i="13"/>
  <c r="M116" i="13"/>
  <c r="L116" i="13"/>
  <c r="K116" i="13"/>
  <c r="J116" i="13"/>
  <c r="I116" i="13"/>
  <c r="H116" i="13"/>
  <c r="G116" i="13"/>
  <c r="F116" i="13"/>
  <c r="E116" i="13"/>
  <c r="D116" i="13"/>
  <c r="C116" i="13"/>
  <c r="B116" i="13"/>
  <c r="A116" i="13" s="1"/>
  <c r="P115" i="13"/>
  <c r="O115" i="13"/>
  <c r="N115" i="13"/>
  <c r="M115" i="13"/>
  <c r="L115" i="13"/>
  <c r="K115" i="13"/>
  <c r="J115" i="13"/>
  <c r="I115" i="13"/>
  <c r="H115" i="13"/>
  <c r="G115" i="13"/>
  <c r="F115" i="13"/>
  <c r="E115" i="13"/>
  <c r="D115" i="13"/>
  <c r="C115" i="13"/>
  <c r="B115" i="13"/>
  <c r="A115" i="13" s="1"/>
  <c r="P114" i="13"/>
  <c r="O114" i="13"/>
  <c r="N114" i="13"/>
  <c r="M114" i="13"/>
  <c r="L114" i="13"/>
  <c r="K114" i="13"/>
  <c r="J114" i="13"/>
  <c r="I114" i="13"/>
  <c r="H114" i="13"/>
  <c r="G114" i="13"/>
  <c r="F114" i="13"/>
  <c r="E114" i="13"/>
  <c r="D114" i="13"/>
  <c r="C114" i="13"/>
  <c r="B114" i="13"/>
  <c r="A114" i="13" s="1"/>
  <c r="P113" i="13"/>
  <c r="O113" i="13"/>
  <c r="N113" i="13"/>
  <c r="M113" i="13"/>
  <c r="L113" i="13"/>
  <c r="K113" i="13"/>
  <c r="J113" i="13"/>
  <c r="I113" i="13"/>
  <c r="H113" i="13"/>
  <c r="G113" i="13"/>
  <c r="F113" i="13"/>
  <c r="E113" i="13"/>
  <c r="D113" i="13"/>
  <c r="C113" i="13"/>
  <c r="B113" i="13"/>
  <c r="A113" i="13" s="1"/>
  <c r="P112" i="13"/>
  <c r="O112" i="13"/>
  <c r="N112" i="13"/>
  <c r="M112" i="13"/>
  <c r="L112" i="13"/>
  <c r="K112" i="13"/>
  <c r="J112" i="13"/>
  <c r="I112" i="13"/>
  <c r="H112" i="13"/>
  <c r="G112" i="13"/>
  <c r="F112" i="13"/>
  <c r="E112" i="13"/>
  <c r="D112" i="13"/>
  <c r="C112" i="13"/>
  <c r="B112" i="13"/>
  <c r="A112" i="13" s="1"/>
  <c r="P111" i="13"/>
  <c r="O111" i="13"/>
  <c r="N111" i="13"/>
  <c r="M111" i="13"/>
  <c r="L111" i="13"/>
  <c r="K111" i="13"/>
  <c r="J111" i="13"/>
  <c r="I111" i="13"/>
  <c r="H111" i="13"/>
  <c r="G111" i="13"/>
  <c r="F111" i="13"/>
  <c r="E111" i="13"/>
  <c r="D111" i="13"/>
  <c r="C111" i="13"/>
  <c r="B111" i="13"/>
  <c r="A111" i="13" s="1"/>
  <c r="P110" i="13"/>
  <c r="O110" i="13"/>
  <c r="N110" i="13"/>
  <c r="M110" i="13"/>
  <c r="L110" i="13"/>
  <c r="K110" i="13"/>
  <c r="J110" i="13"/>
  <c r="I110" i="13"/>
  <c r="H110" i="13"/>
  <c r="G110" i="13"/>
  <c r="F110" i="13"/>
  <c r="E110" i="13"/>
  <c r="D110" i="13"/>
  <c r="C110" i="13"/>
  <c r="B110" i="13"/>
  <c r="A110" i="13" s="1"/>
  <c r="P109" i="13"/>
  <c r="O109" i="13"/>
  <c r="N109" i="13"/>
  <c r="M109" i="13"/>
  <c r="L109" i="13"/>
  <c r="K109" i="13"/>
  <c r="J109" i="13"/>
  <c r="I109" i="13"/>
  <c r="H109" i="13"/>
  <c r="G109" i="13"/>
  <c r="F109" i="13"/>
  <c r="E109" i="13"/>
  <c r="D109" i="13"/>
  <c r="C109" i="13"/>
  <c r="B109" i="13"/>
  <c r="A109" i="13" s="1"/>
  <c r="P108" i="13"/>
  <c r="O108" i="13"/>
  <c r="N108" i="13"/>
  <c r="M108" i="13"/>
  <c r="L108" i="13"/>
  <c r="K108" i="13"/>
  <c r="J108" i="13"/>
  <c r="I108" i="13"/>
  <c r="H108" i="13"/>
  <c r="G108" i="13"/>
  <c r="F108" i="13"/>
  <c r="E108" i="13"/>
  <c r="D108" i="13"/>
  <c r="C108" i="13"/>
  <c r="B108" i="13"/>
  <c r="A108" i="13" s="1"/>
  <c r="P107" i="13"/>
  <c r="O107" i="13"/>
  <c r="N107" i="13"/>
  <c r="M107" i="13"/>
  <c r="L107" i="13"/>
  <c r="K107" i="13"/>
  <c r="J107" i="13"/>
  <c r="I107" i="13"/>
  <c r="H107" i="13"/>
  <c r="G107" i="13"/>
  <c r="F107" i="13"/>
  <c r="E107" i="13"/>
  <c r="D107" i="13"/>
  <c r="C107" i="13"/>
  <c r="B107" i="13"/>
  <c r="A107" i="13" s="1"/>
  <c r="P106" i="13"/>
  <c r="O106" i="13"/>
  <c r="N106" i="13"/>
  <c r="M106" i="13"/>
  <c r="L106" i="13"/>
  <c r="K106" i="13"/>
  <c r="J106" i="13"/>
  <c r="I106" i="13"/>
  <c r="H106" i="13"/>
  <c r="G106" i="13"/>
  <c r="F106" i="13"/>
  <c r="E106" i="13"/>
  <c r="D106" i="13"/>
  <c r="C106" i="13"/>
  <c r="B106" i="13"/>
  <c r="P105" i="13"/>
  <c r="O105" i="13"/>
  <c r="N105" i="13"/>
  <c r="M105" i="13"/>
  <c r="L105" i="13"/>
  <c r="K105" i="13"/>
  <c r="J105" i="13"/>
  <c r="I105" i="13"/>
  <c r="H105" i="13"/>
  <c r="G105" i="13"/>
  <c r="F105" i="13"/>
  <c r="E105" i="13"/>
  <c r="D105" i="13"/>
  <c r="C105" i="13"/>
  <c r="B105" i="13"/>
  <c r="A105" i="13" s="1"/>
  <c r="P104" i="13"/>
  <c r="O104" i="13"/>
  <c r="N104" i="13"/>
  <c r="M104" i="13"/>
  <c r="L104" i="13"/>
  <c r="K104" i="13"/>
  <c r="J104" i="13"/>
  <c r="I104" i="13"/>
  <c r="H104" i="13"/>
  <c r="G104" i="13"/>
  <c r="F104" i="13"/>
  <c r="E104" i="13"/>
  <c r="D104" i="13"/>
  <c r="C104" i="13"/>
  <c r="B104" i="13"/>
  <c r="A104" i="13" s="1"/>
  <c r="P103" i="13"/>
  <c r="O103" i="13"/>
  <c r="N103" i="13"/>
  <c r="M103" i="13"/>
  <c r="L103" i="13"/>
  <c r="K103" i="13"/>
  <c r="J103" i="13"/>
  <c r="I103" i="13"/>
  <c r="H103" i="13"/>
  <c r="G103" i="13"/>
  <c r="F103" i="13"/>
  <c r="E103" i="13"/>
  <c r="D103" i="13"/>
  <c r="C103" i="13"/>
  <c r="B103" i="13"/>
  <c r="A103" i="13" s="1"/>
  <c r="P102" i="13"/>
  <c r="O102" i="13"/>
  <c r="N102" i="13"/>
  <c r="M102" i="13"/>
  <c r="L102" i="13"/>
  <c r="K102" i="13"/>
  <c r="J102" i="13"/>
  <c r="I102" i="13"/>
  <c r="H102" i="13"/>
  <c r="G102" i="13"/>
  <c r="F102" i="13"/>
  <c r="E102" i="13"/>
  <c r="D102" i="13"/>
  <c r="C102" i="13"/>
  <c r="B102" i="13"/>
  <c r="A102" i="13" s="1"/>
  <c r="P101" i="13"/>
  <c r="O101" i="13"/>
  <c r="N101" i="13"/>
  <c r="M101" i="13"/>
  <c r="L101" i="13"/>
  <c r="K101" i="13"/>
  <c r="J101" i="13"/>
  <c r="I101" i="13"/>
  <c r="H101" i="13"/>
  <c r="G101" i="13"/>
  <c r="F101" i="13"/>
  <c r="E101" i="13"/>
  <c r="D101" i="13"/>
  <c r="C101" i="13"/>
  <c r="B101" i="13"/>
  <c r="A101" i="13" s="1"/>
  <c r="P100" i="13"/>
  <c r="O100" i="13"/>
  <c r="N100" i="13"/>
  <c r="M100" i="13"/>
  <c r="L100" i="13"/>
  <c r="K100" i="13"/>
  <c r="J100" i="13"/>
  <c r="I100" i="13"/>
  <c r="H100" i="13"/>
  <c r="G100" i="13"/>
  <c r="F100" i="13"/>
  <c r="E100" i="13"/>
  <c r="D100" i="13"/>
  <c r="C100" i="13"/>
  <c r="B100" i="13"/>
  <c r="A100" i="13" s="1"/>
  <c r="P99" i="13"/>
  <c r="O99" i="13"/>
  <c r="N99" i="13"/>
  <c r="M99" i="13"/>
  <c r="L99" i="13"/>
  <c r="K99" i="13"/>
  <c r="J99" i="13"/>
  <c r="I99" i="13"/>
  <c r="H99" i="13"/>
  <c r="G99" i="13"/>
  <c r="F99" i="13"/>
  <c r="E99" i="13"/>
  <c r="D99" i="13"/>
  <c r="C99" i="13"/>
  <c r="B99" i="13"/>
  <c r="A99" i="13" s="1"/>
  <c r="P98" i="13"/>
  <c r="O98" i="13"/>
  <c r="N98" i="13"/>
  <c r="M98" i="13"/>
  <c r="L98" i="13"/>
  <c r="K98" i="13"/>
  <c r="J98" i="13"/>
  <c r="I98" i="13"/>
  <c r="H98" i="13"/>
  <c r="G98" i="13"/>
  <c r="F98" i="13"/>
  <c r="E98" i="13"/>
  <c r="D98" i="13"/>
  <c r="C98" i="13"/>
  <c r="B98" i="13"/>
  <c r="A98" i="13" s="1"/>
  <c r="P97" i="13"/>
  <c r="O97" i="13"/>
  <c r="N97" i="13"/>
  <c r="M97" i="13"/>
  <c r="L97" i="13"/>
  <c r="K97" i="13"/>
  <c r="J97" i="13"/>
  <c r="I97" i="13"/>
  <c r="H97" i="13"/>
  <c r="G97" i="13"/>
  <c r="F97" i="13"/>
  <c r="E97" i="13"/>
  <c r="D97" i="13"/>
  <c r="C97" i="13"/>
  <c r="B97" i="13"/>
  <c r="A97" i="13" s="1"/>
  <c r="P96" i="13"/>
  <c r="O96" i="13"/>
  <c r="N96" i="13"/>
  <c r="M96" i="13"/>
  <c r="L96" i="13"/>
  <c r="K96" i="13"/>
  <c r="J96" i="13"/>
  <c r="I96" i="13"/>
  <c r="H96" i="13"/>
  <c r="G96" i="13"/>
  <c r="F96" i="13"/>
  <c r="E96" i="13"/>
  <c r="D96" i="13"/>
  <c r="C96" i="13"/>
  <c r="B96" i="13"/>
  <c r="A96" i="13" s="1"/>
  <c r="P95" i="13"/>
  <c r="O95" i="13"/>
  <c r="N95" i="13"/>
  <c r="M95" i="13"/>
  <c r="L95" i="13"/>
  <c r="K95" i="13"/>
  <c r="J95" i="13"/>
  <c r="I95" i="13"/>
  <c r="H95" i="13"/>
  <c r="G95" i="13"/>
  <c r="F95" i="13"/>
  <c r="E95" i="13"/>
  <c r="D95" i="13"/>
  <c r="C95" i="13"/>
  <c r="B95" i="13"/>
  <c r="A95" i="13" s="1"/>
  <c r="P94" i="13"/>
  <c r="O94" i="13"/>
  <c r="N94" i="13"/>
  <c r="M94" i="13"/>
  <c r="L94" i="13"/>
  <c r="K94" i="13"/>
  <c r="J94" i="13"/>
  <c r="I94" i="13"/>
  <c r="H94" i="13"/>
  <c r="G94" i="13"/>
  <c r="F94" i="13"/>
  <c r="E94" i="13"/>
  <c r="D94" i="13"/>
  <c r="C94" i="13"/>
  <c r="B94" i="13"/>
  <c r="A94" i="13" s="1"/>
  <c r="P93" i="13"/>
  <c r="O93" i="13"/>
  <c r="N93" i="13"/>
  <c r="M93" i="13"/>
  <c r="L93" i="13"/>
  <c r="K93" i="13"/>
  <c r="J93" i="13"/>
  <c r="I93" i="13"/>
  <c r="H93" i="13"/>
  <c r="G93" i="13"/>
  <c r="F93" i="13"/>
  <c r="E93" i="13"/>
  <c r="D93" i="13"/>
  <c r="C93" i="13"/>
  <c r="B93" i="13"/>
  <c r="A93" i="13" s="1"/>
  <c r="P92" i="13"/>
  <c r="O92" i="13"/>
  <c r="N92" i="13"/>
  <c r="M92" i="13"/>
  <c r="L92" i="13"/>
  <c r="K92" i="13"/>
  <c r="J92" i="13"/>
  <c r="I92" i="13"/>
  <c r="H92" i="13"/>
  <c r="G92" i="13"/>
  <c r="F92" i="13"/>
  <c r="E92" i="13"/>
  <c r="D92" i="13"/>
  <c r="C92" i="13"/>
  <c r="B92" i="13"/>
  <c r="A92" i="13" s="1"/>
  <c r="P91" i="13"/>
  <c r="O91" i="13"/>
  <c r="N91" i="13"/>
  <c r="M91" i="13"/>
  <c r="L91" i="13"/>
  <c r="K91" i="13"/>
  <c r="J91" i="13"/>
  <c r="I91" i="13"/>
  <c r="H91" i="13"/>
  <c r="G91" i="13"/>
  <c r="F91" i="13"/>
  <c r="E91" i="13"/>
  <c r="D91" i="13"/>
  <c r="C91" i="13"/>
  <c r="B91" i="13"/>
  <c r="A91" i="13" s="1"/>
  <c r="P90" i="13"/>
  <c r="O90" i="13"/>
  <c r="N90" i="13"/>
  <c r="M90" i="13"/>
  <c r="L90" i="13"/>
  <c r="K90" i="13"/>
  <c r="J90" i="13"/>
  <c r="I90" i="13"/>
  <c r="H90" i="13"/>
  <c r="G90" i="13"/>
  <c r="F90" i="13"/>
  <c r="E90" i="13"/>
  <c r="D90" i="13"/>
  <c r="C90" i="13"/>
  <c r="B90" i="13"/>
  <c r="A90" i="13" s="1"/>
  <c r="P89" i="13"/>
  <c r="O89" i="13"/>
  <c r="N89" i="13"/>
  <c r="M89" i="13"/>
  <c r="L89" i="13"/>
  <c r="K89" i="13"/>
  <c r="J89" i="13"/>
  <c r="I89" i="13"/>
  <c r="H89" i="13"/>
  <c r="G89" i="13"/>
  <c r="F89" i="13"/>
  <c r="E89" i="13"/>
  <c r="D89" i="13"/>
  <c r="C89" i="13"/>
  <c r="B89" i="13"/>
  <c r="P88" i="13"/>
  <c r="O88" i="13"/>
  <c r="N88" i="13"/>
  <c r="M88" i="13"/>
  <c r="L88" i="13"/>
  <c r="K88" i="13"/>
  <c r="J88" i="13"/>
  <c r="I88" i="13"/>
  <c r="H88" i="13"/>
  <c r="G88" i="13"/>
  <c r="F88" i="13"/>
  <c r="E88" i="13"/>
  <c r="D88" i="13"/>
  <c r="C88" i="13"/>
  <c r="B88" i="13"/>
  <c r="A88" i="13" s="1"/>
  <c r="P87" i="13"/>
  <c r="O87" i="13"/>
  <c r="N87" i="13"/>
  <c r="M87" i="13"/>
  <c r="L87" i="13"/>
  <c r="K87" i="13"/>
  <c r="J87" i="13"/>
  <c r="I87" i="13"/>
  <c r="H87" i="13"/>
  <c r="G87" i="13"/>
  <c r="F87" i="13"/>
  <c r="E87" i="13"/>
  <c r="D87" i="13"/>
  <c r="C87" i="13"/>
  <c r="B87" i="13"/>
  <c r="A87" i="13" s="1"/>
  <c r="P86" i="13"/>
  <c r="O86" i="13"/>
  <c r="N86" i="13"/>
  <c r="M86" i="13"/>
  <c r="L86" i="13"/>
  <c r="K86" i="13"/>
  <c r="J86" i="13"/>
  <c r="I86" i="13"/>
  <c r="H86" i="13"/>
  <c r="G86" i="13"/>
  <c r="F86" i="13"/>
  <c r="E86" i="13"/>
  <c r="D86" i="13"/>
  <c r="C86" i="13"/>
  <c r="B86" i="13"/>
  <c r="A86" i="13" s="1"/>
  <c r="P85" i="13"/>
  <c r="O85" i="13"/>
  <c r="N85" i="13"/>
  <c r="M85" i="13"/>
  <c r="L85" i="13"/>
  <c r="K85" i="13"/>
  <c r="J85" i="13"/>
  <c r="I85" i="13"/>
  <c r="H85" i="13"/>
  <c r="G85" i="13"/>
  <c r="F85" i="13"/>
  <c r="E85" i="13"/>
  <c r="D85" i="13"/>
  <c r="C85" i="13"/>
  <c r="B85" i="13"/>
  <c r="A85" i="13" s="1"/>
  <c r="P84" i="13"/>
  <c r="O84" i="13"/>
  <c r="N84" i="13"/>
  <c r="M84" i="13"/>
  <c r="L84" i="13"/>
  <c r="K84" i="13"/>
  <c r="J84" i="13"/>
  <c r="I84" i="13"/>
  <c r="H84" i="13"/>
  <c r="G84" i="13"/>
  <c r="F84" i="13"/>
  <c r="E84" i="13"/>
  <c r="D84" i="13"/>
  <c r="C84" i="13"/>
  <c r="B84" i="13"/>
  <c r="A84" i="13" s="1"/>
  <c r="P83" i="13"/>
  <c r="O83" i="13"/>
  <c r="N83" i="13"/>
  <c r="M83" i="13"/>
  <c r="L83" i="13"/>
  <c r="K83" i="13"/>
  <c r="J83" i="13"/>
  <c r="I83" i="13"/>
  <c r="H83" i="13"/>
  <c r="G83" i="13"/>
  <c r="F83" i="13"/>
  <c r="E83" i="13"/>
  <c r="D83" i="13"/>
  <c r="C83" i="13"/>
  <c r="B83" i="13"/>
  <c r="A83" i="13" s="1"/>
  <c r="P82" i="13"/>
  <c r="O82" i="13"/>
  <c r="N82" i="13"/>
  <c r="M82" i="13"/>
  <c r="L82" i="13"/>
  <c r="K82" i="13"/>
  <c r="J82" i="13"/>
  <c r="I82" i="13"/>
  <c r="H82" i="13"/>
  <c r="G82" i="13"/>
  <c r="F82" i="13"/>
  <c r="E82" i="13"/>
  <c r="D82" i="13"/>
  <c r="C82" i="13"/>
  <c r="B82" i="13"/>
  <c r="A82" i="13" s="1"/>
  <c r="P81" i="13"/>
  <c r="O81" i="13"/>
  <c r="N81" i="13"/>
  <c r="M81" i="13"/>
  <c r="L81" i="13"/>
  <c r="K81" i="13"/>
  <c r="J81" i="13"/>
  <c r="I81" i="13"/>
  <c r="H81" i="13"/>
  <c r="G81" i="13"/>
  <c r="F81" i="13"/>
  <c r="E81" i="13"/>
  <c r="D81" i="13"/>
  <c r="C81" i="13"/>
  <c r="B81" i="13"/>
  <c r="A81" i="13" s="1"/>
  <c r="P80" i="13"/>
  <c r="O80" i="13"/>
  <c r="N80" i="13"/>
  <c r="M80" i="13"/>
  <c r="L80" i="13"/>
  <c r="K80" i="13"/>
  <c r="J80" i="13"/>
  <c r="I80" i="13"/>
  <c r="H80" i="13"/>
  <c r="G80" i="13"/>
  <c r="F80" i="13"/>
  <c r="E80" i="13"/>
  <c r="D80" i="13"/>
  <c r="C80" i="13"/>
  <c r="B80" i="13"/>
  <c r="A80" i="13" s="1"/>
  <c r="P79" i="13"/>
  <c r="O79" i="13"/>
  <c r="N79" i="13"/>
  <c r="M79" i="13"/>
  <c r="L79" i="13"/>
  <c r="K79" i="13"/>
  <c r="J79" i="13"/>
  <c r="I79" i="13"/>
  <c r="H79" i="13"/>
  <c r="G79" i="13"/>
  <c r="F79" i="13"/>
  <c r="E79" i="13"/>
  <c r="D79" i="13"/>
  <c r="C79" i="13"/>
  <c r="B79" i="13"/>
  <c r="A79" i="13" s="1"/>
  <c r="P78" i="13"/>
  <c r="O78" i="13"/>
  <c r="N78" i="13"/>
  <c r="M78" i="13"/>
  <c r="L78" i="13"/>
  <c r="K78" i="13"/>
  <c r="J78" i="13"/>
  <c r="I78" i="13"/>
  <c r="H78" i="13"/>
  <c r="G78" i="13"/>
  <c r="F78" i="13"/>
  <c r="E78" i="13"/>
  <c r="D78" i="13"/>
  <c r="C78" i="13"/>
  <c r="B78" i="13"/>
  <c r="A78" i="13" s="1"/>
  <c r="P77" i="13"/>
  <c r="O77" i="13"/>
  <c r="N77" i="13"/>
  <c r="M77" i="13"/>
  <c r="L77" i="13"/>
  <c r="K77" i="13"/>
  <c r="J77" i="13"/>
  <c r="I77" i="13"/>
  <c r="H77" i="13"/>
  <c r="G77" i="13"/>
  <c r="F77" i="13"/>
  <c r="E77" i="13"/>
  <c r="D77" i="13"/>
  <c r="C77" i="13"/>
  <c r="B77" i="13"/>
  <c r="A77" i="13" s="1"/>
  <c r="P76" i="13"/>
  <c r="O76" i="13"/>
  <c r="N76" i="13"/>
  <c r="M76" i="13"/>
  <c r="L76" i="13"/>
  <c r="K76" i="13"/>
  <c r="J76" i="13"/>
  <c r="I76" i="13"/>
  <c r="H76" i="13"/>
  <c r="G76" i="13"/>
  <c r="F76" i="13"/>
  <c r="E76" i="13"/>
  <c r="D76" i="13"/>
  <c r="C76" i="13"/>
  <c r="B76" i="13"/>
  <c r="A76" i="13" s="1"/>
  <c r="P75" i="13"/>
  <c r="O75" i="13"/>
  <c r="N75" i="13"/>
  <c r="M75" i="13"/>
  <c r="L75" i="13"/>
  <c r="K75" i="13"/>
  <c r="J75" i="13"/>
  <c r="I75" i="13"/>
  <c r="H75" i="13"/>
  <c r="G75" i="13"/>
  <c r="F75" i="13"/>
  <c r="E75" i="13"/>
  <c r="D75" i="13"/>
  <c r="C75" i="13"/>
  <c r="B75" i="13"/>
  <c r="A75" i="13" s="1"/>
  <c r="P74" i="13"/>
  <c r="O74" i="13"/>
  <c r="N74" i="13"/>
  <c r="M74" i="13"/>
  <c r="L74" i="13"/>
  <c r="K74" i="13"/>
  <c r="J74" i="13"/>
  <c r="I74" i="13"/>
  <c r="H74" i="13"/>
  <c r="G74" i="13"/>
  <c r="F74" i="13"/>
  <c r="E74" i="13"/>
  <c r="D74" i="13"/>
  <c r="C74" i="13"/>
  <c r="B74" i="13"/>
  <c r="A74" i="13" s="1"/>
  <c r="P73" i="13"/>
  <c r="O73" i="13"/>
  <c r="N73" i="13"/>
  <c r="M73" i="13"/>
  <c r="L73" i="13"/>
  <c r="K73" i="13"/>
  <c r="J73" i="13"/>
  <c r="I73" i="13"/>
  <c r="H73" i="13"/>
  <c r="G73" i="13"/>
  <c r="F73" i="13"/>
  <c r="E73" i="13"/>
  <c r="D73" i="13"/>
  <c r="C73" i="13"/>
  <c r="B73" i="13"/>
  <c r="A73" i="13" s="1"/>
  <c r="P72" i="13"/>
  <c r="O72" i="13"/>
  <c r="N72" i="13"/>
  <c r="M72" i="13"/>
  <c r="L72" i="13"/>
  <c r="K72" i="13"/>
  <c r="J72" i="13"/>
  <c r="I72" i="13"/>
  <c r="H72" i="13"/>
  <c r="G72" i="13"/>
  <c r="F72" i="13"/>
  <c r="E72" i="13"/>
  <c r="D72" i="13"/>
  <c r="C72" i="13"/>
  <c r="B72" i="13"/>
  <c r="A72" i="13" s="1"/>
  <c r="P71" i="13"/>
  <c r="O71" i="13"/>
  <c r="N71" i="13"/>
  <c r="M71" i="13"/>
  <c r="L71" i="13"/>
  <c r="K71" i="13"/>
  <c r="J71" i="13"/>
  <c r="I71" i="13"/>
  <c r="H71" i="13"/>
  <c r="G71" i="13"/>
  <c r="F71" i="13"/>
  <c r="E71" i="13"/>
  <c r="D71" i="13"/>
  <c r="C71" i="13"/>
  <c r="B71" i="13"/>
  <c r="A71" i="13" s="1"/>
  <c r="P70" i="13"/>
  <c r="O70" i="13"/>
  <c r="N70" i="13"/>
  <c r="M70" i="13"/>
  <c r="L70" i="13"/>
  <c r="K70" i="13"/>
  <c r="J70" i="13"/>
  <c r="I70" i="13"/>
  <c r="H70" i="13"/>
  <c r="G70" i="13"/>
  <c r="F70" i="13"/>
  <c r="E70" i="13"/>
  <c r="D70" i="13"/>
  <c r="C70" i="13"/>
  <c r="B70" i="13"/>
  <c r="A70" i="13" s="1"/>
  <c r="P69" i="13"/>
  <c r="O69" i="13"/>
  <c r="N69" i="13"/>
  <c r="M69" i="13"/>
  <c r="L69" i="13"/>
  <c r="K69" i="13"/>
  <c r="J69" i="13"/>
  <c r="I69" i="13"/>
  <c r="H69" i="13"/>
  <c r="G69" i="13"/>
  <c r="F69" i="13"/>
  <c r="E69" i="13"/>
  <c r="D69" i="13"/>
  <c r="C69" i="13"/>
  <c r="B69" i="13"/>
  <c r="A69" i="13" s="1"/>
  <c r="P68" i="13"/>
  <c r="O68" i="13"/>
  <c r="N68" i="13"/>
  <c r="M68" i="13"/>
  <c r="L68" i="13"/>
  <c r="K68" i="13"/>
  <c r="J68" i="13"/>
  <c r="I68" i="13"/>
  <c r="H68" i="13"/>
  <c r="G68" i="13"/>
  <c r="F68" i="13"/>
  <c r="E68" i="13"/>
  <c r="D68" i="13"/>
  <c r="C68" i="13"/>
  <c r="B68" i="13"/>
  <c r="A68" i="13" s="1"/>
  <c r="P67" i="13"/>
  <c r="O67" i="13"/>
  <c r="N67" i="13"/>
  <c r="M67" i="13"/>
  <c r="L67" i="13"/>
  <c r="K67" i="13"/>
  <c r="J67" i="13"/>
  <c r="I67" i="13"/>
  <c r="H67" i="13"/>
  <c r="G67" i="13"/>
  <c r="F67" i="13"/>
  <c r="E67" i="13"/>
  <c r="D67" i="13"/>
  <c r="C67" i="13"/>
  <c r="B67" i="13"/>
  <c r="A67" i="13" s="1"/>
  <c r="P66" i="13"/>
  <c r="O66" i="13"/>
  <c r="N66" i="13"/>
  <c r="M66" i="13"/>
  <c r="L66" i="13"/>
  <c r="K66" i="13"/>
  <c r="J66" i="13"/>
  <c r="I66" i="13"/>
  <c r="H66" i="13"/>
  <c r="G66" i="13"/>
  <c r="F66" i="13"/>
  <c r="E66" i="13"/>
  <c r="D66" i="13"/>
  <c r="C66" i="13"/>
  <c r="B66" i="13"/>
  <c r="A66" i="13" s="1"/>
  <c r="P65" i="13"/>
  <c r="O65" i="13"/>
  <c r="N65" i="13"/>
  <c r="M65" i="13"/>
  <c r="L65" i="13"/>
  <c r="K65" i="13"/>
  <c r="J65" i="13"/>
  <c r="I65" i="13"/>
  <c r="H65" i="13"/>
  <c r="G65" i="13"/>
  <c r="F65" i="13"/>
  <c r="E65" i="13"/>
  <c r="D65" i="13"/>
  <c r="C65" i="13"/>
  <c r="B65" i="13"/>
  <c r="A65" i="13" s="1"/>
  <c r="P64" i="13"/>
  <c r="O64" i="13"/>
  <c r="N64" i="13"/>
  <c r="M64" i="13"/>
  <c r="L64" i="13"/>
  <c r="K64" i="13"/>
  <c r="J64" i="13"/>
  <c r="I64" i="13"/>
  <c r="H64" i="13"/>
  <c r="G64" i="13"/>
  <c r="F64" i="13"/>
  <c r="E64" i="13"/>
  <c r="D64" i="13"/>
  <c r="C64" i="13"/>
  <c r="B64" i="13"/>
  <c r="A64" i="13" s="1"/>
  <c r="P63" i="13"/>
  <c r="O63" i="13"/>
  <c r="N63" i="13"/>
  <c r="M63" i="13"/>
  <c r="L63" i="13"/>
  <c r="K63" i="13"/>
  <c r="J63" i="13"/>
  <c r="I63" i="13"/>
  <c r="H63" i="13"/>
  <c r="G63" i="13"/>
  <c r="F63" i="13"/>
  <c r="E63" i="13"/>
  <c r="D63" i="13"/>
  <c r="C63" i="13"/>
  <c r="B63" i="13"/>
  <c r="A63" i="13" s="1"/>
  <c r="P62" i="13"/>
  <c r="O62" i="13"/>
  <c r="N62" i="13"/>
  <c r="M62" i="13"/>
  <c r="L62" i="13"/>
  <c r="K62" i="13"/>
  <c r="J62" i="13"/>
  <c r="I62" i="13"/>
  <c r="H62" i="13"/>
  <c r="G62" i="13"/>
  <c r="F62" i="13"/>
  <c r="E62" i="13"/>
  <c r="D62" i="13"/>
  <c r="C62" i="13"/>
  <c r="B62" i="13"/>
  <c r="A62" i="13" s="1"/>
  <c r="P61" i="13"/>
  <c r="O61" i="13"/>
  <c r="N61" i="13"/>
  <c r="M61" i="13"/>
  <c r="L61" i="13"/>
  <c r="K61" i="13"/>
  <c r="J61" i="13"/>
  <c r="I61" i="13"/>
  <c r="H61" i="13"/>
  <c r="G61" i="13"/>
  <c r="F61" i="13"/>
  <c r="E61" i="13"/>
  <c r="D61" i="13"/>
  <c r="C61" i="13"/>
  <c r="B61" i="13"/>
  <c r="A61" i="13" s="1"/>
  <c r="P60" i="13"/>
  <c r="O60" i="13"/>
  <c r="N60" i="13"/>
  <c r="M60" i="13"/>
  <c r="L60" i="13"/>
  <c r="K60" i="13"/>
  <c r="J60" i="13"/>
  <c r="I60" i="13"/>
  <c r="H60" i="13"/>
  <c r="G60" i="13"/>
  <c r="F60" i="13"/>
  <c r="E60" i="13"/>
  <c r="D60" i="13"/>
  <c r="C60" i="13"/>
  <c r="B60" i="13"/>
  <c r="A60" i="13" s="1"/>
  <c r="P59" i="13"/>
  <c r="O59" i="13"/>
  <c r="N59" i="13"/>
  <c r="M59" i="13"/>
  <c r="L59" i="13"/>
  <c r="K59" i="13"/>
  <c r="J59" i="13"/>
  <c r="I59" i="13"/>
  <c r="H59" i="13"/>
  <c r="G59" i="13"/>
  <c r="F59" i="13"/>
  <c r="E59" i="13"/>
  <c r="D59" i="13"/>
  <c r="C59" i="13"/>
  <c r="B59" i="13"/>
  <c r="A59" i="13" s="1"/>
  <c r="P58" i="13"/>
  <c r="O58" i="13"/>
  <c r="N58" i="13"/>
  <c r="M58" i="13"/>
  <c r="L58" i="13"/>
  <c r="K58" i="13"/>
  <c r="J58" i="13"/>
  <c r="I58" i="13"/>
  <c r="H58" i="13"/>
  <c r="G58" i="13"/>
  <c r="F58" i="13"/>
  <c r="E58" i="13"/>
  <c r="D58" i="13"/>
  <c r="C58" i="13"/>
  <c r="B58" i="13"/>
  <c r="A58" i="13" s="1"/>
  <c r="P57" i="13"/>
  <c r="O57" i="13"/>
  <c r="N57" i="13"/>
  <c r="M57" i="13"/>
  <c r="L57" i="13"/>
  <c r="K57" i="13"/>
  <c r="J57" i="13"/>
  <c r="I57" i="13"/>
  <c r="H57" i="13"/>
  <c r="G57" i="13"/>
  <c r="F57" i="13"/>
  <c r="E57" i="13"/>
  <c r="D57" i="13"/>
  <c r="C57" i="13"/>
  <c r="B57" i="13"/>
  <c r="A57" i="13" s="1"/>
  <c r="P56" i="13"/>
  <c r="O56" i="13"/>
  <c r="N56" i="13"/>
  <c r="M56" i="13"/>
  <c r="L56" i="13"/>
  <c r="K56" i="13"/>
  <c r="J56" i="13"/>
  <c r="I56" i="13"/>
  <c r="H56" i="13"/>
  <c r="G56" i="13"/>
  <c r="F56" i="13"/>
  <c r="E56" i="13"/>
  <c r="D56" i="13"/>
  <c r="C56" i="13"/>
  <c r="B56" i="13"/>
  <c r="A56" i="13" s="1"/>
  <c r="P55" i="13"/>
  <c r="O55" i="13"/>
  <c r="N55" i="13"/>
  <c r="M55" i="13"/>
  <c r="L55" i="13"/>
  <c r="K55" i="13"/>
  <c r="J55" i="13"/>
  <c r="I55" i="13"/>
  <c r="H55" i="13"/>
  <c r="G55" i="13"/>
  <c r="F55" i="13"/>
  <c r="E55" i="13"/>
  <c r="D55" i="13"/>
  <c r="C55" i="13"/>
  <c r="B55" i="13"/>
  <c r="A55" i="13" s="1"/>
  <c r="P54" i="13"/>
  <c r="O54" i="13"/>
  <c r="N54" i="13"/>
  <c r="M54" i="13"/>
  <c r="L54" i="13"/>
  <c r="K54" i="13"/>
  <c r="J54" i="13"/>
  <c r="I54" i="13"/>
  <c r="H54" i="13"/>
  <c r="G54" i="13"/>
  <c r="F54" i="13"/>
  <c r="E54" i="13"/>
  <c r="D54" i="13"/>
  <c r="C54" i="13"/>
  <c r="B54" i="13"/>
  <c r="A54" i="13" s="1"/>
  <c r="P53" i="13"/>
  <c r="O53" i="13"/>
  <c r="N53" i="13"/>
  <c r="M53" i="13"/>
  <c r="L53" i="13"/>
  <c r="K53" i="13"/>
  <c r="J53" i="13"/>
  <c r="I53" i="13"/>
  <c r="H53" i="13"/>
  <c r="G53" i="13"/>
  <c r="F53" i="13"/>
  <c r="E53" i="13"/>
  <c r="D53" i="13"/>
  <c r="C53" i="13"/>
  <c r="B53" i="13"/>
  <c r="A53" i="13" s="1"/>
  <c r="P52" i="13"/>
  <c r="O52" i="13"/>
  <c r="N52" i="13"/>
  <c r="M52" i="13"/>
  <c r="L52" i="13"/>
  <c r="K52" i="13"/>
  <c r="J52" i="13"/>
  <c r="I52" i="13"/>
  <c r="H52" i="13"/>
  <c r="G52" i="13"/>
  <c r="F52" i="13"/>
  <c r="E52" i="13"/>
  <c r="D52" i="13"/>
  <c r="C52" i="13"/>
  <c r="B52" i="13"/>
  <c r="A52" i="13" s="1"/>
  <c r="P51" i="13"/>
  <c r="O51" i="13"/>
  <c r="N51" i="13"/>
  <c r="M51" i="13"/>
  <c r="L51" i="13"/>
  <c r="K51" i="13"/>
  <c r="J51" i="13"/>
  <c r="I51" i="13"/>
  <c r="H51" i="13"/>
  <c r="G51" i="13"/>
  <c r="F51" i="13"/>
  <c r="E51" i="13"/>
  <c r="D51" i="13"/>
  <c r="C51" i="13"/>
  <c r="B51" i="13"/>
  <c r="A51" i="13" s="1"/>
  <c r="P50" i="13"/>
  <c r="O50" i="13"/>
  <c r="N50" i="13"/>
  <c r="M50" i="13"/>
  <c r="L50" i="13"/>
  <c r="K50" i="13"/>
  <c r="J50" i="13"/>
  <c r="I50" i="13"/>
  <c r="H50" i="13"/>
  <c r="G50" i="13"/>
  <c r="F50" i="13"/>
  <c r="E50" i="13"/>
  <c r="D50" i="13"/>
  <c r="C50" i="13"/>
  <c r="B50" i="13"/>
  <c r="A50" i="13" s="1"/>
  <c r="P49" i="13"/>
  <c r="O49" i="13"/>
  <c r="N49" i="13"/>
  <c r="M49" i="13"/>
  <c r="L49" i="13"/>
  <c r="K49" i="13"/>
  <c r="J49" i="13"/>
  <c r="I49" i="13"/>
  <c r="H49" i="13"/>
  <c r="G49" i="13"/>
  <c r="F49" i="13"/>
  <c r="E49" i="13"/>
  <c r="D49" i="13"/>
  <c r="C49" i="13"/>
  <c r="B49" i="13"/>
  <c r="A49" i="13" s="1"/>
  <c r="P48" i="13"/>
  <c r="O48" i="13"/>
  <c r="N48" i="13"/>
  <c r="M48" i="13"/>
  <c r="L48" i="13"/>
  <c r="K48" i="13"/>
  <c r="J48" i="13"/>
  <c r="I48" i="13"/>
  <c r="H48" i="13"/>
  <c r="G48" i="13"/>
  <c r="F48" i="13"/>
  <c r="E48" i="13"/>
  <c r="D48" i="13"/>
  <c r="C48" i="13"/>
  <c r="B48" i="13"/>
  <c r="A48" i="13" s="1"/>
  <c r="P47" i="13"/>
  <c r="O47" i="13"/>
  <c r="N47" i="13"/>
  <c r="M47" i="13"/>
  <c r="L47" i="13"/>
  <c r="K47" i="13"/>
  <c r="J47" i="13"/>
  <c r="I47" i="13"/>
  <c r="H47" i="13"/>
  <c r="G47" i="13"/>
  <c r="F47" i="13"/>
  <c r="E47" i="13"/>
  <c r="D47" i="13"/>
  <c r="C47" i="13"/>
  <c r="B47" i="13"/>
  <c r="A47" i="13" s="1"/>
  <c r="P46" i="13"/>
  <c r="O46" i="13"/>
  <c r="N46" i="13"/>
  <c r="M46" i="13"/>
  <c r="L46" i="13"/>
  <c r="K46" i="13"/>
  <c r="J46" i="13"/>
  <c r="I46" i="13"/>
  <c r="H46" i="13"/>
  <c r="G46" i="13"/>
  <c r="F46" i="13"/>
  <c r="E46" i="13"/>
  <c r="D46" i="13"/>
  <c r="C46" i="13"/>
  <c r="B46" i="13"/>
  <c r="A46" i="13" s="1"/>
  <c r="P45" i="13"/>
  <c r="O45" i="13"/>
  <c r="N45" i="13"/>
  <c r="M45" i="13"/>
  <c r="L45" i="13"/>
  <c r="K45" i="13"/>
  <c r="J45" i="13"/>
  <c r="I45" i="13"/>
  <c r="H45" i="13"/>
  <c r="G45" i="13"/>
  <c r="F45" i="13"/>
  <c r="E45" i="13"/>
  <c r="D45" i="13"/>
  <c r="C45" i="13"/>
  <c r="B45" i="13"/>
  <c r="A45" i="13" s="1"/>
  <c r="P44" i="13"/>
  <c r="O44" i="13"/>
  <c r="N44" i="13"/>
  <c r="M44" i="13"/>
  <c r="L44" i="13"/>
  <c r="K44" i="13"/>
  <c r="J44" i="13"/>
  <c r="I44" i="13"/>
  <c r="H44" i="13"/>
  <c r="G44" i="13"/>
  <c r="F44" i="13"/>
  <c r="E44" i="13"/>
  <c r="D44" i="13"/>
  <c r="C44" i="13"/>
  <c r="B44" i="13"/>
  <c r="A44" i="13" s="1"/>
  <c r="P43" i="13"/>
  <c r="O43" i="13"/>
  <c r="N43" i="13"/>
  <c r="M43" i="13"/>
  <c r="L43" i="13"/>
  <c r="K43" i="13"/>
  <c r="J43" i="13"/>
  <c r="I43" i="13"/>
  <c r="H43" i="13"/>
  <c r="G43" i="13"/>
  <c r="F43" i="13"/>
  <c r="E43" i="13"/>
  <c r="D43" i="13"/>
  <c r="C43" i="13"/>
  <c r="B43" i="13"/>
  <c r="A43" i="13" s="1"/>
  <c r="P42" i="13"/>
  <c r="O42" i="13"/>
  <c r="N42" i="13"/>
  <c r="M42" i="13"/>
  <c r="L42" i="13"/>
  <c r="K42" i="13"/>
  <c r="J42" i="13"/>
  <c r="I42" i="13"/>
  <c r="H42" i="13"/>
  <c r="G42" i="13"/>
  <c r="F42" i="13"/>
  <c r="E42" i="13"/>
  <c r="D42" i="13"/>
  <c r="C42" i="13"/>
  <c r="B42" i="13"/>
  <c r="A42" i="13" s="1"/>
  <c r="P41" i="13"/>
  <c r="O41" i="13"/>
  <c r="N41" i="13"/>
  <c r="M41" i="13"/>
  <c r="L41" i="13"/>
  <c r="K41" i="13"/>
  <c r="J41" i="13"/>
  <c r="I41" i="13"/>
  <c r="H41" i="13"/>
  <c r="G41" i="13"/>
  <c r="F41" i="13"/>
  <c r="E41" i="13"/>
  <c r="D41" i="13"/>
  <c r="C41" i="13"/>
  <c r="B41" i="13"/>
  <c r="A41" i="13" s="1"/>
  <c r="P40" i="13"/>
  <c r="O40" i="13"/>
  <c r="N40" i="13"/>
  <c r="M40" i="13"/>
  <c r="L40" i="13"/>
  <c r="K40" i="13"/>
  <c r="J40" i="13"/>
  <c r="I40" i="13"/>
  <c r="H40" i="13"/>
  <c r="G40" i="13"/>
  <c r="F40" i="13"/>
  <c r="E40" i="13"/>
  <c r="D40" i="13"/>
  <c r="C40" i="13"/>
  <c r="B40" i="13"/>
  <c r="A40" i="13" s="1"/>
  <c r="P39" i="13"/>
  <c r="O39" i="13"/>
  <c r="N39" i="13"/>
  <c r="M39" i="13"/>
  <c r="L39" i="13"/>
  <c r="K39" i="13"/>
  <c r="J39" i="13"/>
  <c r="I39" i="13"/>
  <c r="H39" i="13"/>
  <c r="G39" i="13"/>
  <c r="F39" i="13"/>
  <c r="E39" i="13"/>
  <c r="D39" i="13"/>
  <c r="C39" i="13"/>
  <c r="B39" i="13"/>
  <c r="A39" i="13" s="1"/>
  <c r="P38" i="13"/>
  <c r="O38" i="13"/>
  <c r="N38" i="13"/>
  <c r="M38" i="13"/>
  <c r="L38" i="13"/>
  <c r="K38" i="13"/>
  <c r="J38" i="13"/>
  <c r="I38" i="13"/>
  <c r="H38" i="13"/>
  <c r="G38" i="13"/>
  <c r="F38" i="13"/>
  <c r="E38" i="13"/>
  <c r="D38" i="13"/>
  <c r="C38" i="13"/>
  <c r="B38" i="13"/>
  <c r="A38" i="13" s="1"/>
  <c r="P37" i="13"/>
  <c r="O37" i="13"/>
  <c r="N37" i="13"/>
  <c r="M37" i="13"/>
  <c r="L37" i="13"/>
  <c r="K37" i="13"/>
  <c r="J37" i="13"/>
  <c r="I37" i="13"/>
  <c r="H37" i="13"/>
  <c r="G37" i="13"/>
  <c r="F37" i="13"/>
  <c r="E37" i="13"/>
  <c r="D37" i="13"/>
  <c r="C37" i="13"/>
  <c r="B37" i="13"/>
  <c r="A37" i="13" s="1"/>
  <c r="P36" i="13"/>
  <c r="O36" i="13"/>
  <c r="N36" i="13"/>
  <c r="M36" i="13"/>
  <c r="L36" i="13"/>
  <c r="K36" i="13"/>
  <c r="J36" i="13"/>
  <c r="I36" i="13"/>
  <c r="H36" i="13"/>
  <c r="G36" i="13"/>
  <c r="F36" i="13"/>
  <c r="E36" i="13"/>
  <c r="D36" i="13"/>
  <c r="C36" i="13"/>
  <c r="B36" i="13"/>
  <c r="A36" i="13" s="1"/>
  <c r="P35" i="13"/>
  <c r="O35" i="13"/>
  <c r="N35" i="13"/>
  <c r="M35" i="13"/>
  <c r="L35" i="13"/>
  <c r="K35" i="13"/>
  <c r="J35" i="13"/>
  <c r="I35" i="13"/>
  <c r="H35" i="13"/>
  <c r="G35" i="13"/>
  <c r="F35" i="13"/>
  <c r="E35" i="13"/>
  <c r="D35" i="13"/>
  <c r="C35" i="13"/>
  <c r="B35" i="13"/>
  <c r="A35" i="13" s="1"/>
  <c r="P34" i="13"/>
  <c r="O34" i="13"/>
  <c r="N34" i="13"/>
  <c r="M34" i="13"/>
  <c r="L34" i="13"/>
  <c r="K34" i="13"/>
  <c r="J34" i="13"/>
  <c r="I34" i="13"/>
  <c r="H34" i="13"/>
  <c r="G34" i="13"/>
  <c r="F34" i="13"/>
  <c r="E34" i="13"/>
  <c r="D34" i="13"/>
  <c r="C34" i="13"/>
  <c r="B34" i="13"/>
  <c r="A34" i="13" s="1"/>
  <c r="P33" i="13"/>
  <c r="O33" i="13"/>
  <c r="N33" i="13"/>
  <c r="M33" i="13"/>
  <c r="L33" i="13"/>
  <c r="K33" i="13"/>
  <c r="J33" i="13"/>
  <c r="I33" i="13"/>
  <c r="H33" i="13"/>
  <c r="G33" i="13"/>
  <c r="F33" i="13"/>
  <c r="E33" i="13"/>
  <c r="D33" i="13"/>
  <c r="C33" i="13"/>
  <c r="B33" i="13"/>
  <c r="A33" i="13" s="1"/>
  <c r="P32" i="13"/>
  <c r="O32" i="13"/>
  <c r="N32" i="13"/>
  <c r="M32" i="13"/>
  <c r="L32" i="13"/>
  <c r="K32" i="13"/>
  <c r="J32" i="13"/>
  <c r="I32" i="13"/>
  <c r="H32" i="13"/>
  <c r="G32" i="13"/>
  <c r="F32" i="13"/>
  <c r="E32" i="13"/>
  <c r="D32" i="13"/>
  <c r="C32" i="13"/>
  <c r="B32" i="13"/>
  <c r="A32" i="13" s="1"/>
  <c r="P31" i="13"/>
  <c r="O31" i="13"/>
  <c r="N31" i="13"/>
  <c r="M31" i="13"/>
  <c r="L31" i="13"/>
  <c r="K31" i="13"/>
  <c r="J31" i="13"/>
  <c r="I31" i="13"/>
  <c r="H31" i="13"/>
  <c r="G31" i="13"/>
  <c r="F31" i="13"/>
  <c r="E31" i="13"/>
  <c r="D31" i="13"/>
  <c r="C31" i="13"/>
  <c r="B31" i="13"/>
  <c r="A31" i="13" s="1"/>
  <c r="P30" i="13"/>
  <c r="O30" i="13"/>
  <c r="N30" i="13"/>
  <c r="M30" i="13"/>
  <c r="L30" i="13"/>
  <c r="K30" i="13"/>
  <c r="J30" i="13"/>
  <c r="I30" i="13"/>
  <c r="H30" i="13"/>
  <c r="G30" i="13"/>
  <c r="F30" i="13"/>
  <c r="E30" i="13"/>
  <c r="D30" i="13"/>
  <c r="C30" i="13"/>
  <c r="B30" i="13"/>
  <c r="A30" i="13" s="1"/>
  <c r="P29" i="13"/>
  <c r="O29" i="13"/>
  <c r="N29" i="13"/>
  <c r="M29" i="13"/>
  <c r="L29" i="13"/>
  <c r="K29" i="13"/>
  <c r="J29" i="13"/>
  <c r="I29" i="13"/>
  <c r="H29" i="13"/>
  <c r="G29" i="13"/>
  <c r="F29" i="13"/>
  <c r="E29" i="13"/>
  <c r="D29" i="13"/>
  <c r="C29" i="13"/>
  <c r="B29" i="13"/>
  <c r="A29" i="13" s="1"/>
  <c r="P28" i="13"/>
  <c r="O28" i="13"/>
  <c r="N28" i="13"/>
  <c r="M28" i="13"/>
  <c r="L28" i="13"/>
  <c r="K28" i="13"/>
  <c r="J28" i="13"/>
  <c r="I28" i="13"/>
  <c r="H28" i="13"/>
  <c r="G28" i="13"/>
  <c r="F28" i="13"/>
  <c r="E28" i="13"/>
  <c r="D28" i="13"/>
  <c r="C28" i="13"/>
  <c r="B28" i="13"/>
  <c r="A28" i="13" s="1"/>
  <c r="P27" i="13"/>
  <c r="O27" i="13"/>
  <c r="N27" i="13"/>
  <c r="M27" i="13"/>
  <c r="L27" i="13"/>
  <c r="K27" i="13"/>
  <c r="J27" i="13"/>
  <c r="I27" i="13"/>
  <c r="H27" i="13"/>
  <c r="G27" i="13"/>
  <c r="F27" i="13"/>
  <c r="E27" i="13"/>
  <c r="D27" i="13"/>
  <c r="C27" i="13"/>
  <c r="B27" i="13"/>
  <c r="A27" i="13" s="1"/>
  <c r="P26" i="13"/>
  <c r="O26" i="13"/>
  <c r="N26" i="13"/>
  <c r="M26" i="13"/>
  <c r="L26" i="13"/>
  <c r="K26" i="13"/>
  <c r="J26" i="13"/>
  <c r="I26" i="13"/>
  <c r="H26" i="13"/>
  <c r="G26" i="13"/>
  <c r="F26" i="13"/>
  <c r="E26" i="13"/>
  <c r="D26" i="13"/>
  <c r="C26" i="13"/>
  <c r="B26" i="13"/>
  <c r="A26" i="13" s="1"/>
  <c r="P25" i="13"/>
  <c r="O25" i="13"/>
  <c r="N25" i="13"/>
  <c r="M25" i="13"/>
  <c r="L25" i="13"/>
  <c r="K25" i="13"/>
  <c r="J25" i="13"/>
  <c r="I25" i="13"/>
  <c r="H25" i="13"/>
  <c r="G25" i="13"/>
  <c r="F25" i="13"/>
  <c r="E25" i="13"/>
  <c r="D25" i="13"/>
  <c r="C25" i="13"/>
  <c r="B25" i="13"/>
  <c r="A25" i="13" s="1"/>
  <c r="P24" i="13"/>
  <c r="O24" i="13"/>
  <c r="N24" i="13"/>
  <c r="M24" i="13"/>
  <c r="L24" i="13"/>
  <c r="K24" i="13"/>
  <c r="J24" i="13"/>
  <c r="I24" i="13"/>
  <c r="H24" i="13"/>
  <c r="G24" i="13"/>
  <c r="F24" i="13"/>
  <c r="E24" i="13"/>
  <c r="D24" i="13"/>
  <c r="C24" i="13"/>
  <c r="B24" i="13"/>
  <c r="A24" i="13" s="1"/>
  <c r="P23" i="13"/>
  <c r="O23" i="13"/>
  <c r="N23" i="13"/>
  <c r="M23" i="13"/>
  <c r="L23" i="13"/>
  <c r="K23" i="13"/>
  <c r="J23" i="13"/>
  <c r="I23" i="13"/>
  <c r="H23" i="13"/>
  <c r="G23" i="13"/>
  <c r="F23" i="13"/>
  <c r="E23" i="13"/>
  <c r="D23" i="13"/>
  <c r="C23" i="13"/>
  <c r="B23" i="13"/>
  <c r="A23" i="13" s="1"/>
  <c r="P22" i="13"/>
  <c r="O22" i="13"/>
  <c r="N22" i="13"/>
  <c r="M22" i="13"/>
  <c r="L22" i="13"/>
  <c r="K22" i="13"/>
  <c r="J22" i="13"/>
  <c r="I22" i="13"/>
  <c r="H22" i="13"/>
  <c r="G22" i="13"/>
  <c r="F22" i="13"/>
  <c r="E22" i="13"/>
  <c r="D22" i="13"/>
  <c r="C22" i="13"/>
  <c r="B22" i="13"/>
  <c r="A22" i="13" s="1"/>
  <c r="P21" i="13"/>
  <c r="O21" i="13"/>
  <c r="N21" i="13"/>
  <c r="M21" i="13"/>
  <c r="L21" i="13"/>
  <c r="K21" i="13"/>
  <c r="J21" i="13"/>
  <c r="I21" i="13"/>
  <c r="H21" i="13"/>
  <c r="G21" i="13"/>
  <c r="F21" i="13"/>
  <c r="E21" i="13"/>
  <c r="D21" i="13"/>
  <c r="C21" i="13"/>
  <c r="B21" i="13"/>
  <c r="A21" i="13" s="1"/>
  <c r="P20" i="13"/>
  <c r="O20" i="13"/>
  <c r="N20" i="13"/>
  <c r="M20" i="13"/>
  <c r="L20" i="13"/>
  <c r="K20" i="13"/>
  <c r="J20" i="13"/>
  <c r="I20" i="13"/>
  <c r="H20" i="13"/>
  <c r="G20" i="13"/>
  <c r="F20" i="13"/>
  <c r="E20" i="13"/>
  <c r="D20" i="13"/>
  <c r="C20" i="13"/>
  <c r="B20" i="13"/>
  <c r="A20" i="13" s="1"/>
  <c r="P19" i="13"/>
  <c r="O19" i="13"/>
  <c r="N19" i="13"/>
  <c r="M19" i="13"/>
  <c r="L19" i="13"/>
  <c r="K19" i="13"/>
  <c r="J19" i="13"/>
  <c r="I19" i="13"/>
  <c r="H19" i="13"/>
  <c r="G19" i="13"/>
  <c r="F19" i="13"/>
  <c r="E19" i="13"/>
  <c r="D19" i="13"/>
  <c r="C19" i="13"/>
  <c r="B19" i="13"/>
  <c r="A19" i="13" s="1"/>
  <c r="P18" i="13"/>
  <c r="O18" i="13"/>
  <c r="N18" i="13"/>
  <c r="M18" i="13"/>
  <c r="L18" i="13"/>
  <c r="K18" i="13"/>
  <c r="J18" i="13"/>
  <c r="I18" i="13"/>
  <c r="H18" i="13"/>
  <c r="G18" i="13"/>
  <c r="F18" i="13"/>
  <c r="E18" i="13"/>
  <c r="D18" i="13"/>
  <c r="C18" i="13"/>
  <c r="B18" i="13"/>
  <c r="A18" i="13" s="1"/>
  <c r="P17" i="13"/>
  <c r="O17" i="13"/>
  <c r="N17" i="13"/>
  <c r="M17" i="13"/>
  <c r="L17" i="13"/>
  <c r="K17" i="13"/>
  <c r="J17" i="13"/>
  <c r="I17" i="13"/>
  <c r="H17" i="13"/>
  <c r="G17" i="13"/>
  <c r="F17" i="13"/>
  <c r="E17" i="13"/>
  <c r="D17" i="13"/>
  <c r="C17" i="13"/>
  <c r="B17" i="13"/>
  <c r="A17" i="13" s="1"/>
  <c r="P16" i="13"/>
  <c r="O16" i="13"/>
  <c r="N16" i="13"/>
  <c r="M16" i="13"/>
  <c r="L16" i="13"/>
  <c r="K16" i="13"/>
  <c r="J16" i="13"/>
  <c r="I16" i="13"/>
  <c r="H16" i="13"/>
  <c r="G16" i="13"/>
  <c r="F16" i="13"/>
  <c r="E16" i="13"/>
  <c r="D16" i="13"/>
  <c r="C16" i="13"/>
  <c r="B16" i="13"/>
  <c r="A16" i="13" s="1"/>
  <c r="P15" i="13"/>
  <c r="O15" i="13"/>
  <c r="N15" i="13"/>
  <c r="M15" i="13"/>
  <c r="L15" i="13"/>
  <c r="K15" i="13"/>
  <c r="J15" i="13"/>
  <c r="I15" i="13"/>
  <c r="H15" i="13"/>
  <c r="G15" i="13"/>
  <c r="F15" i="13"/>
  <c r="E15" i="13"/>
  <c r="D15" i="13"/>
  <c r="C15" i="13"/>
  <c r="B15" i="13"/>
  <c r="A15" i="13" s="1"/>
  <c r="P14" i="13"/>
  <c r="O14" i="13"/>
  <c r="N14" i="13"/>
  <c r="M14" i="13"/>
  <c r="L14" i="13"/>
  <c r="K14" i="13"/>
  <c r="J14" i="13"/>
  <c r="I14" i="13"/>
  <c r="H14" i="13"/>
  <c r="G14" i="13"/>
  <c r="F14" i="13"/>
  <c r="E14" i="13"/>
  <c r="D14" i="13"/>
  <c r="C14" i="13"/>
  <c r="B14" i="13"/>
  <c r="A14" i="13" s="1"/>
  <c r="O13" i="13"/>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A902" i="13"/>
  <c r="A898" i="13"/>
  <c r="A897" i="13"/>
  <c r="A893" i="13"/>
  <c r="A890" i="13"/>
  <c r="A889" i="13"/>
  <c r="A884" i="13"/>
  <c r="A881" i="13"/>
  <c r="A874" i="13"/>
  <c r="A873" i="13"/>
  <c r="A865" i="13"/>
  <c r="A861" i="13"/>
  <c r="A857" i="13"/>
  <c r="A853" i="13"/>
  <c r="A849" i="13"/>
  <c r="A845" i="13"/>
  <c r="A841" i="13"/>
  <c r="A835" i="13"/>
  <c r="A833" i="13"/>
  <c r="A829" i="13"/>
  <c r="A825" i="13"/>
  <c r="A822" i="13"/>
  <c r="A817" i="13"/>
  <c r="A809" i="13"/>
  <c r="A801" i="13"/>
  <c r="A794" i="13"/>
  <c r="A793" i="13"/>
  <c r="A789" i="13"/>
  <c r="A785" i="13"/>
  <c r="A781" i="13"/>
  <c r="A778" i="13"/>
  <c r="A777" i="13"/>
  <c r="A769" i="13"/>
  <c r="A765" i="13"/>
  <c r="A761" i="13"/>
  <c r="A757" i="13"/>
  <c r="A753" i="13"/>
  <c r="A746" i="13"/>
  <c r="A745" i="13"/>
  <c r="A737" i="13"/>
  <c r="A730" i="13"/>
  <c r="A729" i="13"/>
  <c r="A721" i="13"/>
  <c r="A717" i="13"/>
  <c r="A705" i="13"/>
  <c r="A697" i="13"/>
  <c r="A693" i="13"/>
  <c r="A690" i="13"/>
  <c r="A689" i="13"/>
  <c r="A681" i="13"/>
  <c r="A673" i="13"/>
  <c r="A661" i="13"/>
  <c r="A657" i="13"/>
  <c r="A649" i="13"/>
  <c r="A642" i="13"/>
  <c r="A637" i="13"/>
  <c r="A633" i="13"/>
  <c r="A617" i="13"/>
  <c r="A609" i="13"/>
  <c r="A593" i="13"/>
  <c r="A585" i="13"/>
  <c r="A565" i="13"/>
  <c r="A561" i="13"/>
  <c r="A537" i="13"/>
  <c r="A529" i="13"/>
  <c r="A518" i="13"/>
  <c r="A513" i="13"/>
  <c r="A489" i="13"/>
  <c r="A485" i="13"/>
  <c r="A469" i="13"/>
  <c r="A466" i="13"/>
  <c r="A458" i="13"/>
  <c r="A457" i="13"/>
  <c r="A449" i="13"/>
  <c r="A433" i="13"/>
  <c r="A425" i="13"/>
  <c r="A405" i="13"/>
  <c r="A401" i="13"/>
  <c r="A377" i="13"/>
  <c r="A373" i="13"/>
  <c r="A353" i="13"/>
  <c r="A345" i="13"/>
  <c r="A329" i="13"/>
  <c r="A321" i="13"/>
  <c r="A314" i="13"/>
  <c r="A305" i="13"/>
  <c r="A297" i="13"/>
  <c r="A273" i="13"/>
  <c r="A253" i="13"/>
  <c r="A237" i="13"/>
  <c r="A213" i="13"/>
  <c r="A185" i="13"/>
  <c r="A161" i="13"/>
  <c r="A145" i="13"/>
  <c r="A117" i="13"/>
  <c r="A106" i="13"/>
  <c r="A89" i="13"/>
  <c r="E1" i="13" l="1"/>
  <c r="C2" i="13"/>
  <c r="E2" i="13"/>
  <c r="C1" i="13"/>
  <c r="N59" i="8" l="1"/>
  <c r="I9" i="13" s="1"/>
  <c r="N61" i="8"/>
  <c r="I10" i="13" s="1"/>
  <c r="N60" i="8"/>
  <c r="I9" i="15" l="1"/>
  <c r="I9" i="14"/>
  <c r="I10" i="14"/>
  <c r="I10" i="15"/>
  <c r="M13" i="5"/>
  <c r="N13" i="5"/>
  <c r="O13" i="5"/>
  <c r="P13" i="5"/>
  <c r="D2" i="15" l="1"/>
  <c r="D2" i="14"/>
  <c r="B15" i="15" l="1"/>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C6" i="21" l="1"/>
  <c r="C8" i="21"/>
  <c r="C7" i="21"/>
  <c r="J6" i="21"/>
  <c r="D29" i="8" l="1"/>
  <c r="G30" i="8" s="1"/>
  <c r="F31" i="8" s="1"/>
  <c r="E29" i="8" l="1"/>
  <c r="J7" i="21"/>
  <c r="AB2" i="23" l="1"/>
  <c r="H25" i="26"/>
  <c r="A1" i="21"/>
  <c r="B20" i="8" l="1"/>
  <c r="N903" i="15" l="1"/>
  <c r="M903" i="15"/>
  <c r="L903" i="15"/>
  <c r="K903" i="15"/>
  <c r="J903" i="15"/>
  <c r="I903" i="15"/>
  <c r="H903" i="15"/>
  <c r="G903" i="15"/>
  <c r="F903" i="15"/>
  <c r="E903" i="15"/>
  <c r="D903" i="15"/>
  <c r="C903" i="15"/>
  <c r="B903" i="15"/>
  <c r="A903" i="15" s="1"/>
  <c r="N902" i="15"/>
  <c r="M902" i="15"/>
  <c r="L902" i="15"/>
  <c r="K902" i="15"/>
  <c r="J902" i="15"/>
  <c r="I902" i="15"/>
  <c r="H902" i="15"/>
  <c r="G902" i="15"/>
  <c r="F902" i="15"/>
  <c r="E902" i="15"/>
  <c r="D902" i="15"/>
  <c r="C902" i="15"/>
  <c r="B902" i="15"/>
  <c r="A902" i="15" s="1"/>
  <c r="N901" i="15"/>
  <c r="M901" i="15"/>
  <c r="L901" i="15"/>
  <c r="K901" i="15"/>
  <c r="J901" i="15"/>
  <c r="I901" i="15"/>
  <c r="H901" i="15"/>
  <c r="G901" i="15"/>
  <c r="F901" i="15"/>
  <c r="E901" i="15"/>
  <c r="D901" i="15"/>
  <c r="C901" i="15"/>
  <c r="B901" i="15"/>
  <c r="A901" i="15" s="1"/>
  <c r="N900" i="15"/>
  <c r="M900" i="15"/>
  <c r="L900" i="15"/>
  <c r="K900" i="15"/>
  <c r="J900" i="15"/>
  <c r="I900" i="15"/>
  <c r="H900" i="15"/>
  <c r="G900" i="15"/>
  <c r="F900" i="15"/>
  <c r="E900" i="15"/>
  <c r="D900" i="15"/>
  <c r="C900" i="15"/>
  <c r="B900" i="15"/>
  <c r="A900" i="15" s="1"/>
  <c r="N899" i="15"/>
  <c r="M899" i="15"/>
  <c r="L899" i="15"/>
  <c r="K899" i="15"/>
  <c r="J899" i="15"/>
  <c r="I899" i="15"/>
  <c r="H899" i="15"/>
  <c r="G899" i="15"/>
  <c r="F899" i="15"/>
  <c r="E899" i="15"/>
  <c r="D899" i="15"/>
  <c r="C899" i="15"/>
  <c r="B899" i="15"/>
  <c r="A899" i="15" s="1"/>
  <c r="N898" i="15"/>
  <c r="M898" i="15"/>
  <c r="L898" i="15"/>
  <c r="K898" i="15"/>
  <c r="J898" i="15"/>
  <c r="I898" i="15"/>
  <c r="H898" i="15"/>
  <c r="G898" i="15"/>
  <c r="F898" i="15"/>
  <c r="E898" i="15"/>
  <c r="D898" i="15"/>
  <c r="C898" i="15"/>
  <c r="B898" i="15"/>
  <c r="A898" i="15" s="1"/>
  <c r="N897" i="15"/>
  <c r="M897" i="15"/>
  <c r="L897" i="15"/>
  <c r="K897" i="15"/>
  <c r="J897" i="15"/>
  <c r="I897" i="15"/>
  <c r="H897" i="15"/>
  <c r="G897" i="15"/>
  <c r="F897" i="15"/>
  <c r="E897" i="15"/>
  <c r="D897" i="15"/>
  <c r="C897" i="15"/>
  <c r="B897" i="15"/>
  <c r="A897" i="15" s="1"/>
  <c r="N896" i="15"/>
  <c r="M896" i="15"/>
  <c r="L896" i="15"/>
  <c r="K896" i="15"/>
  <c r="J896" i="15"/>
  <c r="I896" i="15"/>
  <c r="H896" i="15"/>
  <c r="G896" i="15"/>
  <c r="F896" i="15"/>
  <c r="E896" i="15"/>
  <c r="D896" i="15"/>
  <c r="C896" i="15"/>
  <c r="B896" i="15"/>
  <c r="A896" i="15" s="1"/>
  <c r="N895" i="15"/>
  <c r="M895" i="15"/>
  <c r="L895" i="15"/>
  <c r="K895" i="15"/>
  <c r="J895" i="15"/>
  <c r="I895" i="15"/>
  <c r="H895" i="15"/>
  <c r="G895" i="15"/>
  <c r="F895" i="15"/>
  <c r="E895" i="15"/>
  <c r="D895" i="15"/>
  <c r="C895" i="15"/>
  <c r="B895" i="15"/>
  <c r="A895" i="15" s="1"/>
  <c r="N894" i="15"/>
  <c r="M894" i="15"/>
  <c r="L894" i="15"/>
  <c r="K894" i="15"/>
  <c r="J894" i="15"/>
  <c r="I894" i="15"/>
  <c r="H894" i="15"/>
  <c r="G894" i="15"/>
  <c r="F894" i="15"/>
  <c r="E894" i="15"/>
  <c r="D894" i="15"/>
  <c r="C894" i="15"/>
  <c r="B894" i="15"/>
  <c r="A894" i="15" s="1"/>
  <c r="N893" i="15"/>
  <c r="M893" i="15"/>
  <c r="L893" i="15"/>
  <c r="K893" i="15"/>
  <c r="J893" i="15"/>
  <c r="I893" i="15"/>
  <c r="H893" i="15"/>
  <c r="G893" i="15"/>
  <c r="F893" i="15"/>
  <c r="E893" i="15"/>
  <c r="D893" i="15"/>
  <c r="C893" i="15"/>
  <c r="B893" i="15"/>
  <c r="A893" i="15" s="1"/>
  <c r="N892" i="15"/>
  <c r="M892" i="15"/>
  <c r="L892" i="15"/>
  <c r="K892" i="15"/>
  <c r="J892" i="15"/>
  <c r="I892" i="15"/>
  <c r="H892" i="15"/>
  <c r="G892" i="15"/>
  <c r="F892" i="15"/>
  <c r="E892" i="15"/>
  <c r="D892" i="15"/>
  <c r="C892" i="15"/>
  <c r="B892" i="15"/>
  <c r="A892" i="15" s="1"/>
  <c r="N891" i="15"/>
  <c r="M891" i="15"/>
  <c r="L891" i="15"/>
  <c r="K891" i="15"/>
  <c r="J891" i="15"/>
  <c r="I891" i="15"/>
  <c r="H891" i="15"/>
  <c r="G891" i="15"/>
  <c r="F891" i="15"/>
  <c r="E891" i="15"/>
  <c r="D891" i="15"/>
  <c r="C891" i="15"/>
  <c r="B891" i="15"/>
  <c r="A891" i="15" s="1"/>
  <c r="N890" i="15"/>
  <c r="M890" i="15"/>
  <c r="L890" i="15"/>
  <c r="K890" i="15"/>
  <c r="J890" i="15"/>
  <c r="I890" i="15"/>
  <c r="H890" i="15"/>
  <c r="G890" i="15"/>
  <c r="F890" i="15"/>
  <c r="E890" i="15"/>
  <c r="D890" i="15"/>
  <c r="C890" i="15"/>
  <c r="B890" i="15"/>
  <c r="A890" i="15" s="1"/>
  <c r="N889" i="15"/>
  <c r="M889" i="15"/>
  <c r="L889" i="15"/>
  <c r="K889" i="15"/>
  <c r="J889" i="15"/>
  <c r="I889" i="15"/>
  <c r="H889" i="15"/>
  <c r="G889" i="15"/>
  <c r="F889" i="15"/>
  <c r="E889" i="15"/>
  <c r="D889" i="15"/>
  <c r="C889" i="15"/>
  <c r="B889" i="15"/>
  <c r="A889" i="15" s="1"/>
  <c r="N888" i="15"/>
  <c r="M888" i="15"/>
  <c r="L888" i="15"/>
  <c r="K888" i="15"/>
  <c r="J888" i="15"/>
  <c r="I888" i="15"/>
  <c r="H888" i="15"/>
  <c r="G888" i="15"/>
  <c r="F888" i="15"/>
  <c r="E888" i="15"/>
  <c r="D888" i="15"/>
  <c r="C888" i="15"/>
  <c r="B888" i="15"/>
  <c r="A888" i="15" s="1"/>
  <c r="N887" i="15"/>
  <c r="M887" i="15"/>
  <c r="L887" i="15"/>
  <c r="K887" i="15"/>
  <c r="J887" i="15"/>
  <c r="I887" i="15"/>
  <c r="H887" i="15"/>
  <c r="G887" i="15"/>
  <c r="F887" i="15"/>
  <c r="E887" i="15"/>
  <c r="D887" i="15"/>
  <c r="C887" i="15"/>
  <c r="B887" i="15"/>
  <c r="A887" i="15" s="1"/>
  <c r="N886" i="15"/>
  <c r="M886" i="15"/>
  <c r="L886" i="15"/>
  <c r="K886" i="15"/>
  <c r="J886" i="15"/>
  <c r="I886" i="15"/>
  <c r="H886" i="15"/>
  <c r="G886" i="15"/>
  <c r="F886" i="15"/>
  <c r="E886" i="15"/>
  <c r="D886" i="15"/>
  <c r="C886" i="15"/>
  <c r="B886" i="15"/>
  <c r="A886" i="15" s="1"/>
  <c r="N885" i="15"/>
  <c r="M885" i="15"/>
  <c r="L885" i="15"/>
  <c r="K885" i="15"/>
  <c r="J885" i="15"/>
  <c r="I885" i="15"/>
  <c r="H885" i="15"/>
  <c r="G885" i="15"/>
  <c r="F885" i="15"/>
  <c r="E885" i="15"/>
  <c r="D885" i="15"/>
  <c r="C885" i="15"/>
  <c r="B885" i="15"/>
  <c r="A885" i="15" s="1"/>
  <c r="N884" i="15"/>
  <c r="M884" i="15"/>
  <c r="L884" i="15"/>
  <c r="K884" i="15"/>
  <c r="J884" i="15"/>
  <c r="I884" i="15"/>
  <c r="H884" i="15"/>
  <c r="G884" i="15"/>
  <c r="F884" i="15"/>
  <c r="E884" i="15"/>
  <c r="D884" i="15"/>
  <c r="C884" i="15"/>
  <c r="B884" i="15"/>
  <c r="A884" i="15" s="1"/>
  <c r="N883" i="15"/>
  <c r="M883" i="15"/>
  <c r="L883" i="15"/>
  <c r="K883" i="15"/>
  <c r="J883" i="15"/>
  <c r="I883" i="15"/>
  <c r="H883" i="15"/>
  <c r="G883" i="15"/>
  <c r="F883" i="15"/>
  <c r="E883" i="15"/>
  <c r="D883" i="15"/>
  <c r="C883" i="15"/>
  <c r="B883" i="15"/>
  <c r="A883" i="15" s="1"/>
  <c r="N882" i="15"/>
  <c r="M882" i="15"/>
  <c r="L882" i="15"/>
  <c r="K882" i="15"/>
  <c r="J882" i="15"/>
  <c r="I882" i="15"/>
  <c r="H882" i="15"/>
  <c r="G882" i="15"/>
  <c r="F882" i="15"/>
  <c r="E882" i="15"/>
  <c r="D882" i="15"/>
  <c r="C882" i="15"/>
  <c r="B882" i="15"/>
  <c r="A882" i="15" s="1"/>
  <c r="N881" i="15"/>
  <c r="M881" i="15"/>
  <c r="L881" i="15"/>
  <c r="K881" i="15"/>
  <c r="J881" i="15"/>
  <c r="I881" i="15"/>
  <c r="H881" i="15"/>
  <c r="G881" i="15"/>
  <c r="F881" i="15"/>
  <c r="E881" i="15"/>
  <c r="D881" i="15"/>
  <c r="C881" i="15"/>
  <c r="B881" i="15"/>
  <c r="A881" i="15" s="1"/>
  <c r="N880" i="15"/>
  <c r="M880" i="15"/>
  <c r="L880" i="15"/>
  <c r="K880" i="15"/>
  <c r="J880" i="15"/>
  <c r="I880" i="15"/>
  <c r="H880" i="15"/>
  <c r="G880" i="15"/>
  <c r="F880" i="15"/>
  <c r="E880" i="15"/>
  <c r="D880" i="15"/>
  <c r="C880" i="15"/>
  <c r="B880" i="15"/>
  <c r="A880" i="15" s="1"/>
  <c r="N879" i="15"/>
  <c r="M879" i="15"/>
  <c r="L879" i="15"/>
  <c r="K879" i="15"/>
  <c r="J879" i="15"/>
  <c r="I879" i="15"/>
  <c r="H879" i="15"/>
  <c r="G879" i="15"/>
  <c r="F879" i="15"/>
  <c r="E879" i="15"/>
  <c r="D879" i="15"/>
  <c r="C879" i="15"/>
  <c r="B879" i="15"/>
  <c r="A879" i="15" s="1"/>
  <c r="N878" i="15"/>
  <c r="M878" i="15"/>
  <c r="L878" i="15"/>
  <c r="K878" i="15"/>
  <c r="J878" i="15"/>
  <c r="I878" i="15"/>
  <c r="H878" i="15"/>
  <c r="G878" i="15"/>
  <c r="F878" i="15"/>
  <c r="E878" i="15"/>
  <c r="D878" i="15"/>
  <c r="C878" i="15"/>
  <c r="B878" i="15"/>
  <c r="A878" i="15" s="1"/>
  <c r="N877" i="15"/>
  <c r="M877" i="15"/>
  <c r="L877" i="15"/>
  <c r="K877" i="15"/>
  <c r="J877" i="15"/>
  <c r="I877" i="15"/>
  <c r="H877" i="15"/>
  <c r="G877" i="15"/>
  <c r="F877" i="15"/>
  <c r="E877" i="15"/>
  <c r="D877" i="15"/>
  <c r="C877" i="15"/>
  <c r="B877" i="15"/>
  <c r="A877" i="15" s="1"/>
  <c r="N876" i="15"/>
  <c r="M876" i="15"/>
  <c r="L876" i="15"/>
  <c r="K876" i="15"/>
  <c r="J876" i="15"/>
  <c r="I876" i="15"/>
  <c r="H876" i="15"/>
  <c r="G876" i="15"/>
  <c r="F876" i="15"/>
  <c r="E876" i="15"/>
  <c r="D876" i="15"/>
  <c r="C876" i="15"/>
  <c r="B876" i="15"/>
  <c r="A876" i="15" s="1"/>
  <c r="N875" i="15"/>
  <c r="M875" i="15"/>
  <c r="L875" i="15"/>
  <c r="K875" i="15"/>
  <c r="J875" i="15"/>
  <c r="I875" i="15"/>
  <c r="H875" i="15"/>
  <c r="G875" i="15"/>
  <c r="F875" i="15"/>
  <c r="E875" i="15"/>
  <c r="D875" i="15"/>
  <c r="C875" i="15"/>
  <c r="B875" i="15"/>
  <c r="A875" i="15" s="1"/>
  <c r="N874" i="15"/>
  <c r="M874" i="15"/>
  <c r="L874" i="15"/>
  <c r="K874" i="15"/>
  <c r="J874" i="15"/>
  <c r="I874" i="15"/>
  <c r="H874" i="15"/>
  <c r="G874" i="15"/>
  <c r="F874" i="15"/>
  <c r="E874" i="15"/>
  <c r="D874" i="15"/>
  <c r="C874" i="15"/>
  <c r="B874" i="15"/>
  <c r="A874" i="15" s="1"/>
  <c r="N873" i="15"/>
  <c r="M873" i="15"/>
  <c r="L873" i="15"/>
  <c r="K873" i="15"/>
  <c r="J873" i="15"/>
  <c r="I873" i="15"/>
  <c r="H873" i="15"/>
  <c r="G873" i="15"/>
  <c r="F873" i="15"/>
  <c r="E873" i="15"/>
  <c r="D873" i="15"/>
  <c r="C873" i="15"/>
  <c r="B873" i="15"/>
  <c r="A873" i="15" s="1"/>
  <c r="N872" i="15"/>
  <c r="M872" i="15"/>
  <c r="L872" i="15"/>
  <c r="K872" i="15"/>
  <c r="J872" i="15"/>
  <c r="I872" i="15"/>
  <c r="H872" i="15"/>
  <c r="G872" i="15"/>
  <c r="F872" i="15"/>
  <c r="E872" i="15"/>
  <c r="D872" i="15"/>
  <c r="C872" i="15"/>
  <c r="B872" i="15"/>
  <c r="A872" i="15" s="1"/>
  <c r="N871" i="15"/>
  <c r="M871" i="15"/>
  <c r="L871" i="15"/>
  <c r="K871" i="15"/>
  <c r="J871" i="15"/>
  <c r="I871" i="15"/>
  <c r="H871" i="15"/>
  <c r="G871" i="15"/>
  <c r="F871" i="15"/>
  <c r="E871" i="15"/>
  <c r="D871" i="15"/>
  <c r="C871" i="15"/>
  <c r="B871" i="15"/>
  <c r="A871" i="15" s="1"/>
  <c r="N870" i="15"/>
  <c r="M870" i="15"/>
  <c r="L870" i="15"/>
  <c r="K870" i="15"/>
  <c r="J870" i="15"/>
  <c r="I870" i="15"/>
  <c r="H870" i="15"/>
  <c r="G870" i="15"/>
  <c r="F870" i="15"/>
  <c r="E870" i="15"/>
  <c r="D870" i="15"/>
  <c r="C870" i="15"/>
  <c r="B870" i="15"/>
  <c r="A870" i="15" s="1"/>
  <c r="N869" i="15"/>
  <c r="M869" i="15"/>
  <c r="L869" i="15"/>
  <c r="K869" i="15"/>
  <c r="J869" i="15"/>
  <c r="I869" i="15"/>
  <c r="H869" i="15"/>
  <c r="G869" i="15"/>
  <c r="F869" i="15"/>
  <c r="E869" i="15"/>
  <c r="D869" i="15"/>
  <c r="C869" i="15"/>
  <c r="B869" i="15"/>
  <c r="A869" i="15" s="1"/>
  <c r="N868" i="15"/>
  <c r="M868" i="15"/>
  <c r="L868" i="15"/>
  <c r="K868" i="15"/>
  <c r="J868" i="15"/>
  <c r="I868" i="15"/>
  <c r="H868" i="15"/>
  <c r="G868" i="15"/>
  <c r="F868" i="15"/>
  <c r="E868" i="15"/>
  <c r="D868" i="15"/>
  <c r="C868" i="15"/>
  <c r="B868" i="15"/>
  <c r="A868" i="15" s="1"/>
  <c r="N867" i="15"/>
  <c r="M867" i="15"/>
  <c r="L867" i="15"/>
  <c r="K867" i="15"/>
  <c r="J867" i="15"/>
  <c r="I867" i="15"/>
  <c r="H867" i="15"/>
  <c r="G867" i="15"/>
  <c r="F867" i="15"/>
  <c r="E867" i="15"/>
  <c r="D867" i="15"/>
  <c r="C867" i="15"/>
  <c r="B867" i="15"/>
  <c r="A867" i="15" s="1"/>
  <c r="N866" i="15"/>
  <c r="M866" i="15"/>
  <c r="L866" i="15"/>
  <c r="K866" i="15"/>
  <c r="J866" i="15"/>
  <c r="I866" i="15"/>
  <c r="H866" i="15"/>
  <c r="G866" i="15"/>
  <c r="F866" i="15"/>
  <c r="E866" i="15"/>
  <c r="D866" i="15"/>
  <c r="C866" i="15"/>
  <c r="B866" i="15"/>
  <c r="A866" i="15" s="1"/>
  <c r="N865" i="15"/>
  <c r="M865" i="15"/>
  <c r="L865" i="15"/>
  <c r="K865" i="15"/>
  <c r="J865" i="15"/>
  <c r="I865" i="15"/>
  <c r="H865" i="15"/>
  <c r="G865" i="15"/>
  <c r="F865" i="15"/>
  <c r="E865" i="15"/>
  <c r="D865" i="15"/>
  <c r="C865" i="15"/>
  <c r="B865" i="15"/>
  <c r="A865" i="15" s="1"/>
  <c r="N864" i="15"/>
  <c r="M864" i="15"/>
  <c r="L864" i="15"/>
  <c r="K864" i="15"/>
  <c r="J864" i="15"/>
  <c r="I864" i="15"/>
  <c r="H864" i="15"/>
  <c r="G864" i="15"/>
  <c r="F864" i="15"/>
  <c r="E864" i="15"/>
  <c r="D864" i="15"/>
  <c r="C864" i="15"/>
  <c r="B864" i="15"/>
  <c r="A864" i="15" s="1"/>
  <c r="N863" i="15"/>
  <c r="M863" i="15"/>
  <c r="L863" i="15"/>
  <c r="K863" i="15"/>
  <c r="J863" i="15"/>
  <c r="I863" i="15"/>
  <c r="H863" i="15"/>
  <c r="G863" i="15"/>
  <c r="F863" i="15"/>
  <c r="E863" i="15"/>
  <c r="D863" i="15"/>
  <c r="C863" i="15"/>
  <c r="B863" i="15"/>
  <c r="A863" i="15" s="1"/>
  <c r="N862" i="15"/>
  <c r="M862" i="15"/>
  <c r="L862" i="15"/>
  <c r="K862" i="15"/>
  <c r="J862" i="15"/>
  <c r="I862" i="15"/>
  <c r="H862" i="15"/>
  <c r="G862" i="15"/>
  <c r="F862" i="15"/>
  <c r="E862" i="15"/>
  <c r="D862" i="15"/>
  <c r="C862" i="15"/>
  <c r="B862" i="15"/>
  <c r="A862" i="15" s="1"/>
  <c r="N861" i="15"/>
  <c r="M861" i="15"/>
  <c r="L861" i="15"/>
  <c r="K861" i="15"/>
  <c r="J861" i="15"/>
  <c r="I861" i="15"/>
  <c r="H861" i="15"/>
  <c r="G861" i="15"/>
  <c r="F861" i="15"/>
  <c r="E861" i="15"/>
  <c r="D861" i="15"/>
  <c r="C861" i="15"/>
  <c r="B861" i="15"/>
  <c r="A861" i="15" s="1"/>
  <c r="N860" i="15"/>
  <c r="M860" i="15"/>
  <c r="L860" i="15"/>
  <c r="K860" i="15"/>
  <c r="J860" i="15"/>
  <c r="I860" i="15"/>
  <c r="H860" i="15"/>
  <c r="G860" i="15"/>
  <c r="F860" i="15"/>
  <c r="E860" i="15"/>
  <c r="D860" i="15"/>
  <c r="C860" i="15"/>
  <c r="B860" i="15"/>
  <c r="A860" i="15" s="1"/>
  <c r="N859" i="15"/>
  <c r="M859" i="15"/>
  <c r="L859" i="15"/>
  <c r="K859" i="15"/>
  <c r="J859" i="15"/>
  <c r="I859" i="15"/>
  <c r="H859" i="15"/>
  <c r="G859" i="15"/>
  <c r="F859" i="15"/>
  <c r="E859" i="15"/>
  <c r="D859" i="15"/>
  <c r="C859" i="15"/>
  <c r="B859" i="15"/>
  <c r="A859" i="15" s="1"/>
  <c r="N858" i="15"/>
  <c r="M858" i="15"/>
  <c r="L858" i="15"/>
  <c r="K858" i="15"/>
  <c r="J858" i="15"/>
  <c r="I858" i="15"/>
  <c r="H858" i="15"/>
  <c r="G858" i="15"/>
  <c r="F858" i="15"/>
  <c r="E858" i="15"/>
  <c r="D858" i="15"/>
  <c r="C858" i="15"/>
  <c r="B858" i="15"/>
  <c r="A858" i="15" s="1"/>
  <c r="N857" i="15"/>
  <c r="M857" i="15"/>
  <c r="L857" i="15"/>
  <c r="K857" i="15"/>
  <c r="J857" i="15"/>
  <c r="I857" i="15"/>
  <c r="H857" i="15"/>
  <c r="G857" i="15"/>
  <c r="F857" i="15"/>
  <c r="E857" i="15"/>
  <c r="D857" i="15"/>
  <c r="C857" i="15"/>
  <c r="B857" i="15"/>
  <c r="A857" i="15" s="1"/>
  <c r="N856" i="15"/>
  <c r="M856" i="15"/>
  <c r="L856" i="15"/>
  <c r="K856" i="15"/>
  <c r="J856" i="15"/>
  <c r="I856" i="15"/>
  <c r="H856" i="15"/>
  <c r="G856" i="15"/>
  <c r="F856" i="15"/>
  <c r="E856" i="15"/>
  <c r="D856" i="15"/>
  <c r="C856" i="15"/>
  <c r="B856" i="15"/>
  <c r="A856" i="15" s="1"/>
  <c r="N855" i="15"/>
  <c r="M855" i="15"/>
  <c r="L855" i="15"/>
  <c r="K855" i="15"/>
  <c r="J855" i="15"/>
  <c r="I855" i="15"/>
  <c r="H855" i="15"/>
  <c r="G855" i="15"/>
  <c r="F855" i="15"/>
  <c r="E855" i="15"/>
  <c r="D855" i="15"/>
  <c r="C855" i="15"/>
  <c r="B855" i="15"/>
  <c r="A855" i="15" s="1"/>
  <c r="N854" i="15"/>
  <c r="M854" i="15"/>
  <c r="L854" i="15"/>
  <c r="K854" i="15"/>
  <c r="J854" i="15"/>
  <c r="I854" i="15"/>
  <c r="H854" i="15"/>
  <c r="G854" i="15"/>
  <c r="F854" i="15"/>
  <c r="E854" i="15"/>
  <c r="D854" i="15"/>
  <c r="C854" i="15"/>
  <c r="B854" i="15"/>
  <c r="A854" i="15" s="1"/>
  <c r="N853" i="15"/>
  <c r="M853" i="15"/>
  <c r="L853" i="15"/>
  <c r="K853" i="15"/>
  <c r="J853" i="15"/>
  <c r="I853" i="15"/>
  <c r="H853" i="15"/>
  <c r="G853" i="15"/>
  <c r="F853" i="15"/>
  <c r="E853" i="15"/>
  <c r="D853" i="15"/>
  <c r="C853" i="15"/>
  <c r="B853" i="15"/>
  <c r="A853" i="15" s="1"/>
  <c r="N852" i="15"/>
  <c r="M852" i="15"/>
  <c r="L852" i="15"/>
  <c r="K852" i="15"/>
  <c r="J852" i="15"/>
  <c r="I852" i="15"/>
  <c r="H852" i="15"/>
  <c r="G852" i="15"/>
  <c r="F852" i="15"/>
  <c r="E852" i="15"/>
  <c r="D852" i="15"/>
  <c r="C852" i="15"/>
  <c r="B852" i="15"/>
  <c r="A852" i="15" s="1"/>
  <c r="N851" i="15"/>
  <c r="M851" i="15"/>
  <c r="L851" i="15"/>
  <c r="K851" i="15"/>
  <c r="J851" i="15"/>
  <c r="I851" i="15"/>
  <c r="H851" i="15"/>
  <c r="G851" i="15"/>
  <c r="F851" i="15"/>
  <c r="E851" i="15"/>
  <c r="D851" i="15"/>
  <c r="C851" i="15"/>
  <c r="B851" i="15"/>
  <c r="A851" i="15" s="1"/>
  <c r="N850" i="15"/>
  <c r="M850" i="15"/>
  <c r="L850" i="15"/>
  <c r="K850" i="15"/>
  <c r="J850" i="15"/>
  <c r="I850" i="15"/>
  <c r="H850" i="15"/>
  <c r="G850" i="15"/>
  <c r="F850" i="15"/>
  <c r="E850" i="15"/>
  <c r="D850" i="15"/>
  <c r="C850" i="15"/>
  <c r="B850" i="15"/>
  <c r="A850" i="15" s="1"/>
  <c r="N849" i="15"/>
  <c r="M849" i="15"/>
  <c r="L849" i="15"/>
  <c r="K849" i="15"/>
  <c r="J849" i="15"/>
  <c r="I849" i="15"/>
  <c r="H849" i="15"/>
  <c r="G849" i="15"/>
  <c r="F849" i="15"/>
  <c r="E849" i="15"/>
  <c r="D849" i="15"/>
  <c r="C849" i="15"/>
  <c r="B849" i="15"/>
  <c r="A849" i="15" s="1"/>
  <c r="N848" i="15"/>
  <c r="M848" i="15"/>
  <c r="L848" i="15"/>
  <c r="K848" i="15"/>
  <c r="J848" i="15"/>
  <c r="I848" i="15"/>
  <c r="H848" i="15"/>
  <c r="G848" i="15"/>
  <c r="F848" i="15"/>
  <c r="E848" i="15"/>
  <c r="D848" i="15"/>
  <c r="C848" i="15"/>
  <c r="B848" i="15"/>
  <c r="A848" i="15" s="1"/>
  <c r="N847" i="15"/>
  <c r="M847" i="15"/>
  <c r="L847" i="15"/>
  <c r="K847" i="15"/>
  <c r="J847" i="15"/>
  <c r="I847" i="15"/>
  <c r="H847" i="15"/>
  <c r="G847" i="15"/>
  <c r="F847" i="15"/>
  <c r="E847" i="15"/>
  <c r="D847" i="15"/>
  <c r="C847" i="15"/>
  <c r="B847" i="15"/>
  <c r="A847" i="15" s="1"/>
  <c r="N846" i="15"/>
  <c r="M846" i="15"/>
  <c r="L846" i="15"/>
  <c r="K846" i="15"/>
  <c r="J846" i="15"/>
  <c r="I846" i="15"/>
  <c r="H846" i="15"/>
  <c r="G846" i="15"/>
  <c r="F846" i="15"/>
  <c r="E846" i="15"/>
  <c r="D846" i="15"/>
  <c r="C846" i="15"/>
  <c r="B846" i="15"/>
  <c r="A846" i="15" s="1"/>
  <c r="N845" i="15"/>
  <c r="M845" i="15"/>
  <c r="L845" i="15"/>
  <c r="K845" i="15"/>
  <c r="J845" i="15"/>
  <c r="I845" i="15"/>
  <c r="H845" i="15"/>
  <c r="G845" i="15"/>
  <c r="F845" i="15"/>
  <c r="E845" i="15"/>
  <c r="D845" i="15"/>
  <c r="C845" i="15"/>
  <c r="B845" i="15"/>
  <c r="A845" i="15" s="1"/>
  <c r="N844" i="15"/>
  <c r="M844" i="15"/>
  <c r="L844" i="15"/>
  <c r="K844" i="15"/>
  <c r="J844" i="15"/>
  <c r="I844" i="15"/>
  <c r="H844" i="15"/>
  <c r="G844" i="15"/>
  <c r="F844" i="15"/>
  <c r="E844" i="15"/>
  <c r="D844" i="15"/>
  <c r="C844" i="15"/>
  <c r="B844" i="15"/>
  <c r="A844" i="15" s="1"/>
  <c r="N843" i="15"/>
  <c r="M843" i="15"/>
  <c r="L843" i="15"/>
  <c r="K843" i="15"/>
  <c r="J843" i="15"/>
  <c r="I843" i="15"/>
  <c r="H843" i="15"/>
  <c r="G843" i="15"/>
  <c r="F843" i="15"/>
  <c r="E843" i="15"/>
  <c r="D843" i="15"/>
  <c r="C843" i="15"/>
  <c r="B843" i="15"/>
  <c r="A843" i="15" s="1"/>
  <c r="N842" i="15"/>
  <c r="M842" i="15"/>
  <c r="L842" i="15"/>
  <c r="K842" i="15"/>
  <c r="J842" i="15"/>
  <c r="I842" i="15"/>
  <c r="H842" i="15"/>
  <c r="G842" i="15"/>
  <c r="F842" i="15"/>
  <c r="E842" i="15"/>
  <c r="D842" i="15"/>
  <c r="C842" i="15"/>
  <c r="B842" i="15"/>
  <c r="A842" i="15" s="1"/>
  <c r="N841" i="15"/>
  <c r="M841" i="15"/>
  <c r="L841" i="15"/>
  <c r="K841" i="15"/>
  <c r="J841" i="15"/>
  <c r="I841" i="15"/>
  <c r="H841" i="15"/>
  <c r="G841" i="15"/>
  <c r="F841" i="15"/>
  <c r="E841" i="15"/>
  <c r="D841" i="15"/>
  <c r="C841" i="15"/>
  <c r="B841" i="15"/>
  <c r="A841" i="15" s="1"/>
  <c r="N840" i="15"/>
  <c r="M840" i="15"/>
  <c r="L840" i="15"/>
  <c r="K840" i="15"/>
  <c r="J840" i="15"/>
  <c r="I840" i="15"/>
  <c r="H840" i="15"/>
  <c r="G840" i="15"/>
  <c r="F840" i="15"/>
  <c r="E840" i="15"/>
  <c r="D840" i="15"/>
  <c r="C840" i="15"/>
  <c r="B840" i="15"/>
  <c r="A840" i="15" s="1"/>
  <c r="N839" i="15"/>
  <c r="M839" i="15"/>
  <c r="L839" i="15"/>
  <c r="K839" i="15"/>
  <c r="J839" i="15"/>
  <c r="I839" i="15"/>
  <c r="H839" i="15"/>
  <c r="G839" i="15"/>
  <c r="F839" i="15"/>
  <c r="E839" i="15"/>
  <c r="D839" i="15"/>
  <c r="C839" i="15"/>
  <c r="B839" i="15"/>
  <c r="A839" i="15" s="1"/>
  <c r="N838" i="15"/>
  <c r="M838" i="15"/>
  <c r="L838" i="15"/>
  <c r="K838" i="15"/>
  <c r="J838" i="15"/>
  <c r="I838" i="15"/>
  <c r="H838" i="15"/>
  <c r="G838" i="15"/>
  <c r="F838" i="15"/>
  <c r="E838" i="15"/>
  <c r="D838" i="15"/>
  <c r="C838" i="15"/>
  <c r="B838" i="15"/>
  <c r="A838" i="15" s="1"/>
  <c r="N837" i="15"/>
  <c r="M837" i="15"/>
  <c r="L837" i="15"/>
  <c r="K837" i="15"/>
  <c r="J837" i="15"/>
  <c r="I837" i="15"/>
  <c r="H837" i="15"/>
  <c r="G837" i="15"/>
  <c r="F837" i="15"/>
  <c r="E837" i="15"/>
  <c r="D837" i="15"/>
  <c r="C837" i="15"/>
  <c r="B837" i="15"/>
  <c r="A837" i="15" s="1"/>
  <c r="N836" i="15"/>
  <c r="M836" i="15"/>
  <c r="L836" i="15"/>
  <c r="K836" i="15"/>
  <c r="J836" i="15"/>
  <c r="I836" i="15"/>
  <c r="H836" i="15"/>
  <c r="G836" i="15"/>
  <c r="F836" i="15"/>
  <c r="E836" i="15"/>
  <c r="D836" i="15"/>
  <c r="C836" i="15"/>
  <c r="B836" i="15"/>
  <c r="A836" i="15" s="1"/>
  <c r="N835" i="15"/>
  <c r="M835" i="15"/>
  <c r="L835" i="15"/>
  <c r="K835" i="15"/>
  <c r="J835" i="15"/>
  <c r="I835" i="15"/>
  <c r="H835" i="15"/>
  <c r="G835" i="15"/>
  <c r="F835" i="15"/>
  <c r="E835" i="15"/>
  <c r="D835" i="15"/>
  <c r="C835" i="15"/>
  <c r="B835" i="15"/>
  <c r="A835" i="15" s="1"/>
  <c r="N834" i="15"/>
  <c r="M834" i="15"/>
  <c r="L834" i="15"/>
  <c r="K834" i="15"/>
  <c r="J834" i="15"/>
  <c r="I834" i="15"/>
  <c r="H834" i="15"/>
  <c r="G834" i="15"/>
  <c r="F834" i="15"/>
  <c r="E834" i="15"/>
  <c r="D834" i="15"/>
  <c r="C834" i="15"/>
  <c r="B834" i="15"/>
  <c r="A834" i="15" s="1"/>
  <c r="N833" i="15"/>
  <c r="M833" i="15"/>
  <c r="L833" i="15"/>
  <c r="K833" i="15"/>
  <c r="J833" i="15"/>
  <c r="I833" i="15"/>
  <c r="H833" i="15"/>
  <c r="G833" i="15"/>
  <c r="F833" i="15"/>
  <c r="E833" i="15"/>
  <c r="D833" i="15"/>
  <c r="C833" i="15"/>
  <c r="B833" i="15"/>
  <c r="A833" i="15" s="1"/>
  <c r="N832" i="15"/>
  <c r="M832" i="15"/>
  <c r="L832" i="15"/>
  <c r="K832" i="15"/>
  <c r="J832" i="15"/>
  <c r="I832" i="15"/>
  <c r="H832" i="15"/>
  <c r="G832" i="15"/>
  <c r="F832" i="15"/>
  <c r="E832" i="15"/>
  <c r="D832" i="15"/>
  <c r="C832" i="15"/>
  <c r="B832" i="15"/>
  <c r="A832" i="15" s="1"/>
  <c r="N831" i="15"/>
  <c r="M831" i="15"/>
  <c r="L831" i="15"/>
  <c r="K831" i="15"/>
  <c r="J831" i="15"/>
  <c r="I831" i="15"/>
  <c r="H831" i="15"/>
  <c r="G831" i="15"/>
  <c r="F831" i="15"/>
  <c r="E831" i="15"/>
  <c r="D831" i="15"/>
  <c r="C831" i="15"/>
  <c r="B831" i="15"/>
  <c r="A831" i="15" s="1"/>
  <c r="N830" i="15"/>
  <c r="M830" i="15"/>
  <c r="L830" i="15"/>
  <c r="K830" i="15"/>
  <c r="J830" i="15"/>
  <c r="I830" i="15"/>
  <c r="H830" i="15"/>
  <c r="G830" i="15"/>
  <c r="F830" i="15"/>
  <c r="E830" i="15"/>
  <c r="D830" i="15"/>
  <c r="C830" i="15"/>
  <c r="B830" i="15"/>
  <c r="A830" i="15" s="1"/>
  <c r="N829" i="15"/>
  <c r="M829" i="15"/>
  <c r="L829" i="15"/>
  <c r="K829" i="15"/>
  <c r="J829" i="15"/>
  <c r="I829" i="15"/>
  <c r="H829" i="15"/>
  <c r="G829" i="15"/>
  <c r="F829" i="15"/>
  <c r="E829" i="15"/>
  <c r="D829" i="15"/>
  <c r="C829" i="15"/>
  <c r="B829" i="15"/>
  <c r="A829" i="15" s="1"/>
  <c r="N828" i="15"/>
  <c r="M828" i="15"/>
  <c r="L828" i="15"/>
  <c r="K828" i="15"/>
  <c r="J828" i="15"/>
  <c r="I828" i="15"/>
  <c r="H828" i="15"/>
  <c r="G828" i="15"/>
  <c r="F828" i="15"/>
  <c r="E828" i="15"/>
  <c r="D828" i="15"/>
  <c r="C828" i="15"/>
  <c r="B828" i="15"/>
  <c r="A828" i="15" s="1"/>
  <c r="N827" i="15"/>
  <c r="M827" i="15"/>
  <c r="L827" i="15"/>
  <c r="K827" i="15"/>
  <c r="J827" i="15"/>
  <c r="I827" i="15"/>
  <c r="H827" i="15"/>
  <c r="G827" i="15"/>
  <c r="F827" i="15"/>
  <c r="E827" i="15"/>
  <c r="D827" i="15"/>
  <c r="C827" i="15"/>
  <c r="B827" i="15"/>
  <c r="A827" i="15" s="1"/>
  <c r="N826" i="15"/>
  <c r="M826" i="15"/>
  <c r="L826" i="15"/>
  <c r="K826" i="15"/>
  <c r="J826" i="15"/>
  <c r="I826" i="15"/>
  <c r="H826" i="15"/>
  <c r="G826" i="15"/>
  <c r="F826" i="15"/>
  <c r="E826" i="15"/>
  <c r="D826" i="15"/>
  <c r="C826" i="15"/>
  <c r="B826" i="15"/>
  <c r="A826" i="15" s="1"/>
  <c r="N825" i="15"/>
  <c r="M825" i="15"/>
  <c r="L825" i="15"/>
  <c r="K825" i="15"/>
  <c r="J825" i="15"/>
  <c r="I825" i="15"/>
  <c r="H825" i="15"/>
  <c r="G825" i="15"/>
  <c r="F825" i="15"/>
  <c r="E825" i="15"/>
  <c r="D825" i="15"/>
  <c r="C825" i="15"/>
  <c r="B825" i="15"/>
  <c r="A825" i="15" s="1"/>
  <c r="N824" i="15"/>
  <c r="M824" i="15"/>
  <c r="L824" i="15"/>
  <c r="K824" i="15"/>
  <c r="J824" i="15"/>
  <c r="I824" i="15"/>
  <c r="H824" i="15"/>
  <c r="G824" i="15"/>
  <c r="F824" i="15"/>
  <c r="E824" i="15"/>
  <c r="D824" i="15"/>
  <c r="C824" i="15"/>
  <c r="B824" i="15"/>
  <c r="A824" i="15" s="1"/>
  <c r="N823" i="15"/>
  <c r="M823" i="15"/>
  <c r="L823" i="15"/>
  <c r="K823" i="15"/>
  <c r="J823" i="15"/>
  <c r="I823" i="15"/>
  <c r="H823" i="15"/>
  <c r="G823" i="15"/>
  <c r="F823" i="15"/>
  <c r="E823" i="15"/>
  <c r="D823" i="15"/>
  <c r="C823" i="15"/>
  <c r="B823" i="15"/>
  <c r="A823" i="15" s="1"/>
  <c r="N822" i="15"/>
  <c r="M822" i="15"/>
  <c r="L822" i="15"/>
  <c r="K822" i="15"/>
  <c r="J822" i="15"/>
  <c r="I822" i="15"/>
  <c r="H822" i="15"/>
  <c r="G822" i="15"/>
  <c r="F822" i="15"/>
  <c r="E822" i="15"/>
  <c r="D822" i="15"/>
  <c r="C822" i="15"/>
  <c r="B822" i="15"/>
  <c r="A822" i="15" s="1"/>
  <c r="N821" i="15"/>
  <c r="M821" i="15"/>
  <c r="L821" i="15"/>
  <c r="K821" i="15"/>
  <c r="J821" i="15"/>
  <c r="I821" i="15"/>
  <c r="H821" i="15"/>
  <c r="G821" i="15"/>
  <c r="F821" i="15"/>
  <c r="E821" i="15"/>
  <c r="D821" i="15"/>
  <c r="C821" i="15"/>
  <c r="B821" i="15"/>
  <c r="A821" i="15" s="1"/>
  <c r="N820" i="15"/>
  <c r="M820" i="15"/>
  <c r="L820" i="15"/>
  <c r="K820" i="15"/>
  <c r="J820" i="15"/>
  <c r="I820" i="15"/>
  <c r="H820" i="15"/>
  <c r="G820" i="15"/>
  <c r="F820" i="15"/>
  <c r="E820" i="15"/>
  <c r="D820" i="15"/>
  <c r="C820" i="15"/>
  <c r="B820" i="15"/>
  <c r="A820" i="15" s="1"/>
  <c r="N819" i="15"/>
  <c r="M819" i="15"/>
  <c r="L819" i="15"/>
  <c r="K819" i="15"/>
  <c r="J819" i="15"/>
  <c r="I819" i="15"/>
  <c r="H819" i="15"/>
  <c r="G819" i="15"/>
  <c r="F819" i="15"/>
  <c r="E819" i="15"/>
  <c r="D819" i="15"/>
  <c r="C819" i="15"/>
  <c r="B819" i="15"/>
  <c r="A819" i="15" s="1"/>
  <c r="N818" i="15"/>
  <c r="M818" i="15"/>
  <c r="L818" i="15"/>
  <c r="K818" i="15"/>
  <c r="J818" i="15"/>
  <c r="I818" i="15"/>
  <c r="H818" i="15"/>
  <c r="G818" i="15"/>
  <c r="F818" i="15"/>
  <c r="E818" i="15"/>
  <c r="D818" i="15"/>
  <c r="C818" i="15"/>
  <c r="B818" i="15"/>
  <c r="A818" i="15" s="1"/>
  <c r="N817" i="15"/>
  <c r="M817" i="15"/>
  <c r="L817" i="15"/>
  <c r="K817" i="15"/>
  <c r="J817" i="15"/>
  <c r="I817" i="15"/>
  <c r="H817" i="15"/>
  <c r="G817" i="15"/>
  <c r="F817" i="15"/>
  <c r="E817" i="15"/>
  <c r="D817" i="15"/>
  <c r="C817" i="15"/>
  <c r="B817" i="15"/>
  <c r="A817" i="15" s="1"/>
  <c r="N816" i="15"/>
  <c r="M816" i="15"/>
  <c r="L816" i="15"/>
  <c r="K816" i="15"/>
  <c r="J816" i="15"/>
  <c r="I816" i="15"/>
  <c r="H816" i="15"/>
  <c r="G816" i="15"/>
  <c r="F816" i="15"/>
  <c r="E816" i="15"/>
  <c r="D816" i="15"/>
  <c r="C816" i="15"/>
  <c r="B816" i="15"/>
  <c r="A816" i="15" s="1"/>
  <c r="N815" i="15"/>
  <c r="M815" i="15"/>
  <c r="L815" i="15"/>
  <c r="K815" i="15"/>
  <c r="J815" i="15"/>
  <c r="I815" i="15"/>
  <c r="H815" i="15"/>
  <c r="G815" i="15"/>
  <c r="F815" i="15"/>
  <c r="E815" i="15"/>
  <c r="D815" i="15"/>
  <c r="C815" i="15"/>
  <c r="B815" i="15"/>
  <c r="A815" i="15" s="1"/>
  <c r="N814" i="15"/>
  <c r="M814" i="15"/>
  <c r="L814" i="15"/>
  <c r="K814" i="15"/>
  <c r="J814" i="15"/>
  <c r="I814" i="15"/>
  <c r="H814" i="15"/>
  <c r="G814" i="15"/>
  <c r="F814" i="15"/>
  <c r="E814" i="15"/>
  <c r="D814" i="15"/>
  <c r="C814" i="15"/>
  <c r="B814" i="15"/>
  <c r="A814" i="15" s="1"/>
  <c r="N813" i="15"/>
  <c r="M813" i="15"/>
  <c r="L813" i="15"/>
  <c r="K813" i="15"/>
  <c r="J813" i="15"/>
  <c r="I813" i="15"/>
  <c r="H813" i="15"/>
  <c r="G813" i="15"/>
  <c r="F813" i="15"/>
  <c r="E813" i="15"/>
  <c r="D813" i="15"/>
  <c r="C813" i="15"/>
  <c r="B813" i="15"/>
  <c r="A813" i="15" s="1"/>
  <c r="N812" i="15"/>
  <c r="M812" i="15"/>
  <c r="L812" i="15"/>
  <c r="K812" i="15"/>
  <c r="J812" i="15"/>
  <c r="I812" i="15"/>
  <c r="H812" i="15"/>
  <c r="G812" i="15"/>
  <c r="F812" i="15"/>
  <c r="E812" i="15"/>
  <c r="D812" i="15"/>
  <c r="C812" i="15"/>
  <c r="B812" i="15"/>
  <c r="A812" i="15" s="1"/>
  <c r="N811" i="15"/>
  <c r="M811" i="15"/>
  <c r="L811" i="15"/>
  <c r="K811" i="15"/>
  <c r="J811" i="15"/>
  <c r="I811" i="15"/>
  <c r="H811" i="15"/>
  <c r="G811" i="15"/>
  <c r="F811" i="15"/>
  <c r="E811" i="15"/>
  <c r="D811" i="15"/>
  <c r="C811" i="15"/>
  <c r="B811" i="15"/>
  <c r="A811" i="15" s="1"/>
  <c r="N810" i="15"/>
  <c r="M810" i="15"/>
  <c r="L810" i="15"/>
  <c r="K810" i="15"/>
  <c r="J810" i="15"/>
  <c r="I810" i="15"/>
  <c r="H810" i="15"/>
  <c r="G810" i="15"/>
  <c r="F810" i="15"/>
  <c r="E810" i="15"/>
  <c r="D810" i="15"/>
  <c r="C810" i="15"/>
  <c r="B810" i="15"/>
  <c r="A810" i="15" s="1"/>
  <c r="N809" i="15"/>
  <c r="M809" i="15"/>
  <c r="L809" i="15"/>
  <c r="K809" i="15"/>
  <c r="J809" i="15"/>
  <c r="I809" i="15"/>
  <c r="H809" i="15"/>
  <c r="G809" i="15"/>
  <c r="F809" i="15"/>
  <c r="E809" i="15"/>
  <c r="D809" i="15"/>
  <c r="C809" i="15"/>
  <c r="B809" i="15"/>
  <c r="A809" i="15" s="1"/>
  <c r="N808" i="15"/>
  <c r="M808" i="15"/>
  <c r="L808" i="15"/>
  <c r="K808" i="15"/>
  <c r="J808" i="15"/>
  <c r="I808" i="15"/>
  <c r="H808" i="15"/>
  <c r="G808" i="15"/>
  <c r="F808" i="15"/>
  <c r="E808" i="15"/>
  <c r="D808" i="15"/>
  <c r="C808" i="15"/>
  <c r="B808" i="15"/>
  <c r="A808" i="15" s="1"/>
  <c r="N807" i="15"/>
  <c r="M807" i="15"/>
  <c r="L807" i="15"/>
  <c r="K807" i="15"/>
  <c r="J807" i="15"/>
  <c r="I807" i="15"/>
  <c r="H807" i="15"/>
  <c r="G807" i="15"/>
  <c r="F807" i="15"/>
  <c r="E807" i="15"/>
  <c r="D807" i="15"/>
  <c r="C807" i="15"/>
  <c r="B807" i="15"/>
  <c r="A807" i="15" s="1"/>
  <c r="N806" i="15"/>
  <c r="M806" i="15"/>
  <c r="L806" i="15"/>
  <c r="K806" i="15"/>
  <c r="J806" i="15"/>
  <c r="I806" i="15"/>
  <c r="H806" i="15"/>
  <c r="G806" i="15"/>
  <c r="F806" i="15"/>
  <c r="E806" i="15"/>
  <c r="D806" i="15"/>
  <c r="C806" i="15"/>
  <c r="B806" i="15"/>
  <c r="A806" i="15" s="1"/>
  <c r="N805" i="15"/>
  <c r="M805" i="15"/>
  <c r="L805" i="15"/>
  <c r="K805" i="15"/>
  <c r="J805" i="15"/>
  <c r="I805" i="15"/>
  <c r="H805" i="15"/>
  <c r="G805" i="15"/>
  <c r="F805" i="15"/>
  <c r="E805" i="15"/>
  <c r="D805" i="15"/>
  <c r="C805" i="15"/>
  <c r="B805" i="15"/>
  <c r="A805" i="15" s="1"/>
  <c r="N804" i="15"/>
  <c r="M804" i="15"/>
  <c r="L804" i="15"/>
  <c r="K804" i="15"/>
  <c r="J804" i="15"/>
  <c r="I804" i="15"/>
  <c r="H804" i="15"/>
  <c r="G804" i="15"/>
  <c r="F804" i="15"/>
  <c r="E804" i="15"/>
  <c r="D804" i="15"/>
  <c r="C804" i="15"/>
  <c r="B804" i="15"/>
  <c r="A804" i="15" s="1"/>
  <c r="N803" i="15"/>
  <c r="M803" i="15"/>
  <c r="L803" i="15"/>
  <c r="K803" i="15"/>
  <c r="J803" i="15"/>
  <c r="I803" i="15"/>
  <c r="H803" i="15"/>
  <c r="G803" i="15"/>
  <c r="F803" i="15"/>
  <c r="E803" i="15"/>
  <c r="D803" i="15"/>
  <c r="C803" i="15"/>
  <c r="B803" i="15"/>
  <c r="A803" i="15" s="1"/>
  <c r="N802" i="15"/>
  <c r="M802" i="15"/>
  <c r="L802" i="15"/>
  <c r="K802" i="15"/>
  <c r="J802" i="15"/>
  <c r="I802" i="15"/>
  <c r="H802" i="15"/>
  <c r="G802" i="15"/>
  <c r="F802" i="15"/>
  <c r="E802" i="15"/>
  <c r="D802" i="15"/>
  <c r="C802" i="15"/>
  <c r="B802" i="15"/>
  <c r="A802" i="15" s="1"/>
  <c r="N801" i="15"/>
  <c r="M801" i="15"/>
  <c r="L801" i="15"/>
  <c r="K801" i="15"/>
  <c r="J801" i="15"/>
  <c r="I801" i="15"/>
  <c r="H801" i="15"/>
  <c r="G801" i="15"/>
  <c r="F801" i="15"/>
  <c r="E801" i="15"/>
  <c r="D801" i="15"/>
  <c r="C801" i="15"/>
  <c r="B801" i="15"/>
  <c r="A801" i="15" s="1"/>
  <c r="N800" i="15"/>
  <c r="M800" i="15"/>
  <c r="L800" i="15"/>
  <c r="K800" i="15"/>
  <c r="J800" i="15"/>
  <c r="I800" i="15"/>
  <c r="H800" i="15"/>
  <c r="G800" i="15"/>
  <c r="F800" i="15"/>
  <c r="E800" i="15"/>
  <c r="D800" i="15"/>
  <c r="C800" i="15"/>
  <c r="B800" i="15"/>
  <c r="A800" i="15" s="1"/>
  <c r="N799" i="15"/>
  <c r="M799" i="15"/>
  <c r="L799" i="15"/>
  <c r="K799" i="15"/>
  <c r="J799" i="15"/>
  <c r="I799" i="15"/>
  <c r="H799" i="15"/>
  <c r="G799" i="15"/>
  <c r="F799" i="15"/>
  <c r="E799" i="15"/>
  <c r="D799" i="15"/>
  <c r="C799" i="15"/>
  <c r="B799" i="15"/>
  <c r="A799" i="15" s="1"/>
  <c r="N798" i="15"/>
  <c r="M798" i="15"/>
  <c r="L798" i="15"/>
  <c r="K798" i="15"/>
  <c r="J798" i="15"/>
  <c r="I798" i="15"/>
  <c r="H798" i="15"/>
  <c r="G798" i="15"/>
  <c r="F798" i="15"/>
  <c r="E798" i="15"/>
  <c r="D798" i="15"/>
  <c r="C798" i="15"/>
  <c r="B798" i="15"/>
  <c r="A798" i="15" s="1"/>
  <c r="N797" i="15"/>
  <c r="M797" i="15"/>
  <c r="L797" i="15"/>
  <c r="K797" i="15"/>
  <c r="J797" i="15"/>
  <c r="I797" i="15"/>
  <c r="H797" i="15"/>
  <c r="G797" i="15"/>
  <c r="F797" i="15"/>
  <c r="E797" i="15"/>
  <c r="D797" i="15"/>
  <c r="C797" i="15"/>
  <c r="B797" i="15"/>
  <c r="A797" i="15" s="1"/>
  <c r="N796" i="15"/>
  <c r="M796" i="15"/>
  <c r="L796" i="15"/>
  <c r="K796" i="15"/>
  <c r="J796" i="15"/>
  <c r="I796" i="15"/>
  <c r="H796" i="15"/>
  <c r="G796" i="15"/>
  <c r="F796" i="15"/>
  <c r="E796" i="15"/>
  <c r="D796" i="15"/>
  <c r="C796" i="15"/>
  <c r="B796" i="15"/>
  <c r="A796" i="15" s="1"/>
  <c r="N795" i="15"/>
  <c r="M795" i="15"/>
  <c r="L795" i="15"/>
  <c r="K795" i="15"/>
  <c r="J795" i="15"/>
  <c r="I795" i="15"/>
  <c r="H795" i="15"/>
  <c r="G795" i="15"/>
  <c r="F795" i="15"/>
  <c r="E795" i="15"/>
  <c r="D795" i="15"/>
  <c r="C795" i="15"/>
  <c r="B795" i="15"/>
  <c r="A795" i="15" s="1"/>
  <c r="N794" i="15"/>
  <c r="M794" i="15"/>
  <c r="L794" i="15"/>
  <c r="K794" i="15"/>
  <c r="J794" i="15"/>
  <c r="I794" i="15"/>
  <c r="H794" i="15"/>
  <c r="G794" i="15"/>
  <c r="F794" i="15"/>
  <c r="E794" i="15"/>
  <c r="D794" i="15"/>
  <c r="C794" i="15"/>
  <c r="B794" i="15"/>
  <c r="A794" i="15" s="1"/>
  <c r="N793" i="15"/>
  <c r="M793" i="15"/>
  <c r="L793" i="15"/>
  <c r="K793" i="15"/>
  <c r="J793" i="15"/>
  <c r="I793" i="15"/>
  <c r="H793" i="15"/>
  <c r="G793" i="15"/>
  <c r="F793" i="15"/>
  <c r="E793" i="15"/>
  <c r="D793" i="15"/>
  <c r="C793" i="15"/>
  <c r="B793" i="15"/>
  <c r="A793" i="15" s="1"/>
  <c r="N792" i="15"/>
  <c r="M792" i="15"/>
  <c r="L792" i="15"/>
  <c r="K792" i="15"/>
  <c r="J792" i="15"/>
  <c r="I792" i="15"/>
  <c r="H792" i="15"/>
  <c r="G792" i="15"/>
  <c r="F792" i="15"/>
  <c r="E792" i="15"/>
  <c r="D792" i="15"/>
  <c r="C792" i="15"/>
  <c r="B792" i="15"/>
  <c r="A792" i="15" s="1"/>
  <c r="N791" i="15"/>
  <c r="M791" i="15"/>
  <c r="L791" i="15"/>
  <c r="K791" i="15"/>
  <c r="J791" i="15"/>
  <c r="I791" i="15"/>
  <c r="H791" i="15"/>
  <c r="G791" i="15"/>
  <c r="F791" i="15"/>
  <c r="E791" i="15"/>
  <c r="D791" i="15"/>
  <c r="C791" i="15"/>
  <c r="B791" i="15"/>
  <c r="A791" i="15" s="1"/>
  <c r="N790" i="15"/>
  <c r="M790" i="15"/>
  <c r="L790" i="15"/>
  <c r="K790" i="15"/>
  <c r="J790" i="15"/>
  <c r="I790" i="15"/>
  <c r="H790" i="15"/>
  <c r="G790" i="15"/>
  <c r="F790" i="15"/>
  <c r="E790" i="15"/>
  <c r="D790" i="15"/>
  <c r="C790" i="15"/>
  <c r="B790" i="15"/>
  <c r="A790" i="15" s="1"/>
  <c r="N789" i="15"/>
  <c r="M789" i="15"/>
  <c r="L789" i="15"/>
  <c r="K789" i="15"/>
  <c r="J789" i="15"/>
  <c r="I789" i="15"/>
  <c r="H789" i="15"/>
  <c r="G789" i="15"/>
  <c r="F789" i="15"/>
  <c r="E789" i="15"/>
  <c r="D789" i="15"/>
  <c r="C789" i="15"/>
  <c r="B789" i="15"/>
  <c r="A789" i="15" s="1"/>
  <c r="N788" i="15"/>
  <c r="M788" i="15"/>
  <c r="L788" i="15"/>
  <c r="K788" i="15"/>
  <c r="J788" i="15"/>
  <c r="I788" i="15"/>
  <c r="H788" i="15"/>
  <c r="G788" i="15"/>
  <c r="F788" i="15"/>
  <c r="E788" i="15"/>
  <c r="D788" i="15"/>
  <c r="C788" i="15"/>
  <c r="B788" i="15"/>
  <c r="A788" i="15" s="1"/>
  <c r="N787" i="15"/>
  <c r="M787" i="15"/>
  <c r="L787" i="15"/>
  <c r="K787" i="15"/>
  <c r="J787" i="15"/>
  <c r="I787" i="15"/>
  <c r="H787" i="15"/>
  <c r="G787" i="15"/>
  <c r="F787" i="15"/>
  <c r="E787" i="15"/>
  <c r="D787" i="15"/>
  <c r="C787" i="15"/>
  <c r="B787" i="15"/>
  <c r="A787" i="15" s="1"/>
  <c r="N786" i="15"/>
  <c r="M786" i="15"/>
  <c r="L786" i="15"/>
  <c r="K786" i="15"/>
  <c r="J786" i="15"/>
  <c r="I786" i="15"/>
  <c r="H786" i="15"/>
  <c r="G786" i="15"/>
  <c r="F786" i="15"/>
  <c r="E786" i="15"/>
  <c r="D786" i="15"/>
  <c r="C786" i="15"/>
  <c r="B786" i="15"/>
  <c r="A786" i="15" s="1"/>
  <c r="N785" i="15"/>
  <c r="M785" i="15"/>
  <c r="L785" i="15"/>
  <c r="K785" i="15"/>
  <c r="J785" i="15"/>
  <c r="I785" i="15"/>
  <c r="H785" i="15"/>
  <c r="G785" i="15"/>
  <c r="F785" i="15"/>
  <c r="E785" i="15"/>
  <c r="D785" i="15"/>
  <c r="C785" i="15"/>
  <c r="B785" i="15"/>
  <c r="A785" i="15" s="1"/>
  <c r="N784" i="15"/>
  <c r="M784" i="15"/>
  <c r="L784" i="15"/>
  <c r="K784" i="15"/>
  <c r="J784" i="15"/>
  <c r="I784" i="15"/>
  <c r="H784" i="15"/>
  <c r="G784" i="15"/>
  <c r="F784" i="15"/>
  <c r="E784" i="15"/>
  <c r="D784" i="15"/>
  <c r="C784" i="15"/>
  <c r="B784" i="15"/>
  <c r="A784" i="15" s="1"/>
  <c r="N783" i="15"/>
  <c r="M783" i="15"/>
  <c r="L783" i="15"/>
  <c r="K783" i="15"/>
  <c r="J783" i="15"/>
  <c r="I783" i="15"/>
  <c r="H783" i="15"/>
  <c r="G783" i="15"/>
  <c r="F783" i="15"/>
  <c r="E783" i="15"/>
  <c r="D783" i="15"/>
  <c r="C783" i="15"/>
  <c r="B783" i="15"/>
  <c r="A783" i="15" s="1"/>
  <c r="N782" i="15"/>
  <c r="M782" i="15"/>
  <c r="L782" i="15"/>
  <c r="K782" i="15"/>
  <c r="J782" i="15"/>
  <c r="I782" i="15"/>
  <c r="H782" i="15"/>
  <c r="G782" i="15"/>
  <c r="F782" i="15"/>
  <c r="E782" i="15"/>
  <c r="D782" i="15"/>
  <c r="C782" i="15"/>
  <c r="B782" i="15"/>
  <c r="A782" i="15" s="1"/>
  <c r="N781" i="15"/>
  <c r="M781" i="15"/>
  <c r="L781" i="15"/>
  <c r="K781" i="15"/>
  <c r="J781" i="15"/>
  <c r="I781" i="15"/>
  <c r="H781" i="15"/>
  <c r="G781" i="15"/>
  <c r="F781" i="15"/>
  <c r="E781" i="15"/>
  <c r="D781" i="15"/>
  <c r="C781" i="15"/>
  <c r="B781" i="15"/>
  <c r="A781" i="15" s="1"/>
  <c r="N780" i="15"/>
  <c r="M780" i="15"/>
  <c r="L780" i="15"/>
  <c r="K780" i="15"/>
  <c r="J780" i="15"/>
  <c r="I780" i="15"/>
  <c r="H780" i="15"/>
  <c r="G780" i="15"/>
  <c r="F780" i="15"/>
  <c r="E780" i="15"/>
  <c r="D780" i="15"/>
  <c r="C780" i="15"/>
  <c r="B780" i="15"/>
  <c r="A780" i="15" s="1"/>
  <c r="N779" i="15"/>
  <c r="M779" i="15"/>
  <c r="L779" i="15"/>
  <c r="K779" i="15"/>
  <c r="J779" i="15"/>
  <c r="I779" i="15"/>
  <c r="H779" i="15"/>
  <c r="G779" i="15"/>
  <c r="F779" i="15"/>
  <c r="E779" i="15"/>
  <c r="D779" i="15"/>
  <c r="C779" i="15"/>
  <c r="B779" i="15"/>
  <c r="A779" i="15" s="1"/>
  <c r="N778" i="15"/>
  <c r="M778" i="15"/>
  <c r="L778" i="15"/>
  <c r="K778" i="15"/>
  <c r="J778" i="15"/>
  <c r="I778" i="15"/>
  <c r="H778" i="15"/>
  <c r="G778" i="15"/>
  <c r="F778" i="15"/>
  <c r="E778" i="15"/>
  <c r="D778" i="15"/>
  <c r="C778" i="15"/>
  <c r="B778" i="15"/>
  <c r="A778" i="15" s="1"/>
  <c r="N777" i="15"/>
  <c r="M777" i="15"/>
  <c r="L777" i="15"/>
  <c r="K777" i="15"/>
  <c r="J777" i="15"/>
  <c r="I777" i="15"/>
  <c r="H777" i="15"/>
  <c r="G777" i="15"/>
  <c r="F777" i="15"/>
  <c r="E777" i="15"/>
  <c r="D777" i="15"/>
  <c r="C777" i="15"/>
  <c r="B777" i="15"/>
  <c r="A777" i="15" s="1"/>
  <c r="N776" i="15"/>
  <c r="M776" i="15"/>
  <c r="L776" i="15"/>
  <c r="K776" i="15"/>
  <c r="J776" i="15"/>
  <c r="I776" i="15"/>
  <c r="H776" i="15"/>
  <c r="G776" i="15"/>
  <c r="F776" i="15"/>
  <c r="E776" i="15"/>
  <c r="D776" i="15"/>
  <c r="C776" i="15"/>
  <c r="B776" i="15"/>
  <c r="A776" i="15" s="1"/>
  <c r="N775" i="15"/>
  <c r="M775" i="15"/>
  <c r="L775" i="15"/>
  <c r="K775" i="15"/>
  <c r="J775" i="15"/>
  <c r="I775" i="15"/>
  <c r="H775" i="15"/>
  <c r="G775" i="15"/>
  <c r="F775" i="15"/>
  <c r="E775" i="15"/>
  <c r="D775" i="15"/>
  <c r="C775" i="15"/>
  <c r="B775" i="15"/>
  <c r="A775" i="15" s="1"/>
  <c r="N774" i="15"/>
  <c r="M774" i="15"/>
  <c r="L774" i="15"/>
  <c r="K774" i="15"/>
  <c r="J774" i="15"/>
  <c r="I774" i="15"/>
  <c r="H774" i="15"/>
  <c r="G774" i="15"/>
  <c r="F774" i="15"/>
  <c r="E774" i="15"/>
  <c r="D774" i="15"/>
  <c r="C774" i="15"/>
  <c r="B774" i="15"/>
  <c r="A774" i="15" s="1"/>
  <c r="N773" i="15"/>
  <c r="M773" i="15"/>
  <c r="L773" i="15"/>
  <c r="K773" i="15"/>
  <c r="J773" i="15"/>
  <c r="I773" i="15"/>
  <c r="H773" i="15"/>
  <c r="G773" i="15"/>
  <c r="F773" i="15"/>
  <c r="E773" i="15"/>
  <c r="D773" i="15"/>
  <c r="C773" i="15"/>
  <c r="B773" i="15"/>
  <c r="A773" i="15" s="1"/>
  <c r="N772" i="15"/>
  <c r="M772" i="15"/>
  <c r="L772" i="15"/>
  <c r="K772" i="15"/>
  <c r="J772" i="15"/>
  <c r="I772" i="15"/>
  <c r="H772" i="15"/>
  <c r="G772" i="15"/>
  <c r="F772" i="15"/>
  <c r="E772" i="15"/>
  <c r="D772" i="15"/>
  <c r="C772" i="15"/>
  <c r="B772" i="15"/>
  <c r="A772" i="15" s="1"/>
  <c r="N771" i="15"/>
  <c r="M771" i="15"/>
  <c r="L771" i="15"/>
  <c r="K771" i="15"/>
  <c r="J771" i="15"/>
  <c r="I771" i="15"/>
  <c r="H771" i="15"/>
  <c r="G771" i="15"/>
  <c r="F771" i="15"/>
  <c r="E771" i="15"/>
  <c r="D771" i="15"/>
  <c r="C771" i="15"/>
  <c r="B771" i="15"/>
  <c r="A771" i="15" s="1"/>
  <c r="N770" i="15"/>
  <c r="M770" i="15"/>
  <c r="L770" i="15"/>
  <c r="K770" i="15"/>
  <c r="J770" i="15"/>
  <c r="I770" i="15"/>
  <c r="H770" i="15"/>
  <c r="G770" i="15"/>
  <c r="F770" i="15"/>
  <c r="E770" i="15"/>
  <c r="D770" i="15"/>
  <c r="C770" i="15"/>
  <c r="B770" i="15"/>
  <c r="A770" i="15" s="1"/>
  <c r="N769" i="15"/>
  <c r="M769" i="15"/>
  <c r="L769" i="15"/>
  <c r="K769" i="15"/>
  <c r="J769" i="15"/>
  <c r="I769" i="15"/>
  <c r="H769" i="15"/>
  <c r="G769" i="15"/>
  <c r="F769" i="15"/>
  <c r="E769" i="15"/>
  <c r="D769" i="15"/>
  <c r="C769" i="15"/>
  <c r="B769" i="15"/>
  <c r="A769" i="15" s="1"/>
  <c r="N768" i="15"/>
  <c r="M768" i="15"/>
  <c r="L768" i="15"/>
  <c r="K768" i="15"/>
  <c r="J768" i="15"/>
  <c r="I768" i="15"/>
  <c r="H768" i="15"/>
  <c r="G768" i="15"/>
  <c r="F768" i="15"/>
  <c r="E768" i="15"/>
  <c r="D768" i="15"/>
  <c r="C768" i="15"/>
  <c r="B768" i="15"/>
  <c r="A768" i="15" s="1"/>
  <c r="N767" i="15"/>
  <c r="M767" i="15"/>
  <c r="L767" i="15"/>
  <c r="K767" i="15"/>
  <c r="J767" i="15"/>
  <c r="I767" i="15"/>
  <c r="H767" i="15"/>
  <c r="G767" i="15"/>
  <c r="F767" i="15"/>
  <c r="E767" i="15"/>
  <c r="D767" i="15"/>
  <c r="C767" i="15"/>
  <c r="B767" i="15"/>
  <c r="A767" i="15" s="1"/>
  <c r="N766" i="15"/>
  <c r="M766" i="15"/>
  <c r="L766" i="15"/>
  <c r="K766" i="15"/>
  <c r="J766" i="15"/>
  <c r="I766" i="15"/>
  <c r="H766" i="15"/>
  <c r="G766" i="15"/>
  <c r="F766" i="15"/>
  <c r="E766" i="15"/>
  <c r="D766" i="15"/>
  <c r="C766" i="15"/>
  <c r="B766" i="15"/>
  <c r="A766" i="15" s="1"/>
  <c r="N765" i="15"/>
  <c r="M765" i="15"/>
  <c r="L765" i="15"/>
  <c r="K765" i="15"/>
  <c r="J765" i="15"/>
  <c r="I765" i="15"/>
  <c r="H765" i="15"/>
  <c r="G765" i="15"/>
  <c r="F765" i="15"/>
  <c r="E765" i="15"/>
  <c r="D765" i="15"/>
  <c r="C765" i="15"/>
  <c r="B765" i="15"/>
  <c r="A765" i="15" s="1"/>
  <c r="N764" i="15"/>
  <c r="M764" i="15"/>
  <c r="L764" i="15"/>
  <c r="K764" i="15"/>
  <c r="J764" i="15"/>
  <c r="I764" i="15"/>
  <c r="H764" i="15"/>
  <c r="G764" i="15"/>
  <c r="F764" i="15"/>
  <c r="E764" i="15"/>
  <c r="D764" i="15"/>
  <c r="C764" i="15"/>
  <c r="B764" i="15"/>
  <c r="A764" i="15" s="1"/>
  <c r="N763" i="15"/>
  <c r="M763" i="15"/>
  <c r="L763" i="15"/>
  <c r="K763" i="15"/>
  <c r="J763" i="15"/>
  <c r="I763" i="15"/>
  <c r="H763" i="15"/>
  <c r="G763" i="15"/>
  <c r="F763" i="15"/>
  <c r="E763" i="15"/>
  <c r="D763" i="15"/>
  <c r="C763" i="15"/>
  <c r="B763" i="15"/>
  <c r="A763" i="15" s="1"/>
  <c r="N762" i="15"/>
  <c r="M762" i="15"/>
  <c r="L762" i="15"/>
  <c r="K762" i="15"/>
  <c r="J762" i="15"/>
  <c r="I762" i="15"/>
  <c r="H762" i="15"/>
  <c r="G762" i="15"/>
  <c r="F762" i="15"/>
  <c r="E762" i="15"/>
  <c r="D762" i="15"/>
  <c r="C762" i="15"/>
  <c r="B762" i="15"/>
  <c r="A762" i="15" s="1"/>
  <c r="N761" i="15"/>
  <c r="M761" i="15"/>
  <c r="L761" i="15"/>
  <c r="K761" i="15"/>
  <c r="J761" i="15"/>
  <c r="I761" i="15"/>
  <c r="H761" i="15"/>
  <c r="G761" i="15"/>
  <c r="F761" i="15"/>
  <c r="E761" i="15"/>
  <c r="D761" i="15"/>
  <c r="C761" i="15"/>
  <c r="B761" i="15"/>
  <c r="A761" i="15" s="1"/>
  <c r="N760" i="15"/>
  <c r="M760" i="15"/>
  <c r="L760" i="15"/>
  <c r="K760" i="15"/>
  <c r="J760" i="15"/>
  <c r="I760" i="15"/>
  <c r="H760" i="15"/>
  <c r="G760" i="15"/>
  <c r="F760" i="15"/>
  <c r="E760" i="15"/>
  <c r="D760" i="15"/>
  <c r="C760" i="15"/>
  <c r="B760" i="15"/>
  <c r="A760" i="15" s="1"/>
  <c r="N759" i="15"/>
  <c r="M759" i="15"/>
  <c r="L759" i="15"/>
  <c r="K759" i="15"/>
  <c r="J759" i="15"/>
  <c r="I759" i="15"/>
  <c r="H759" i="15"/>
  <c r="G759" i="15"/>
  <c r="F759" i="15"/>
  <c r="E759" i="15"/>
  <c r="D759" i="15"/>
  <c r="C759" i="15"/>
  <c r="B759" i="15"/>
  <c r="A759" i="15" s="1"/>
  <c r="N758" i="15"/>
  <c r="M758" i="15"/>
  <c r="L758" i="15"/>
  <c r="K758" i="15"/>
  <c r="J758" i="15"/>
  <c r="I758" i="15"/>
  <c r="H758" i="15"/>
  <c r="G758" i="15"/>
  <c r="F758" i="15"/>
  <c r="E758" i="15"/>
  <c r="D758" i="15"/>
  <c r="C758" i="15"/>
  <c r="B758" i="15"/>
  <c r="A758" i="15" s="1"/>
  <c r="N757" i="15"/>
  <c r="M757" i="15"/>
  <c r="L757" i="15"/>
  <c r="K757" i="15"/>
  <c r="J757" i="15"/>
  <c r="I757" i="15"/>
  <c r="H757" i="15"/>
  <c r="G757" i="15"/>
  <c r="F757" i="15"/>
  <c r="E757" i="15"/>
  <c r="D757" i="15"/>
  <c r="C757" i="15"/>
  <c r="B757" i="15"/>
  <c r="A757" i="15" s="1"/>
  <c r="N756" i="15"/>
  <c r="M756" i="15"/>
  <c r="L756" i="15"/>
  <c r="K756" i="15"/>
  <c r="J756" i="15"/>
  <c r="I756" i="15"/>
  <c r="H756" i="15"/>
  <c r="G756" i="15"/>
  <c r="F756" i="15"/>
  <c r="E756" i="15"/>
  <c r="D756" i="15"/>
  <c r="C756" i="15"/>
  <c r="B756" i="15"/>
  <c r="A756" i="15" s="1"/>
  <c r="N755" i="15"/>
  <c r="M755" i="15"/>
  <c r="L755" i="15"/>
  <c r="K755" i="15"/>
  <c r="J755" i="15"/>
  <c r="I755" i="15"/>
  <c r="H755" i="15"/>
  <c r="G755" i="15"/>
  <c r="F755" i="15"/>
  <c r="E755" i="15"/>
  <c r="D755" i="15"/>
  <c r="C755" i="15"/>
  <c r="B755" i="15"/>
  <c r="A755" i="15" s="1"/>
  <c r="N754" i="15"/>
  <c r="M754" i="15"/>
  <c r="L754" i="15"/>
  <c r="K754" i="15"/>
  <c r="J754" i="15"/>
  <c r="I754" i="15"/>
  <c r="H754" i="15"/>
  <c r="G754" i="15"/>
  <c r="F754" i="15"/>
  <c r="E754" i="15"/>
  <c r="D754" i="15"/>
  <c r="C754" i="15"/>
  <c r="B754" i="15"/>
  <c r="A754" i="15" s="1"/>
  <c r="N753" i="15"/>
  <c r="M753" i="15"/>
  <c r="L753" i="15"/>
  <c r="K753" i="15"/>
  <c r="J753" i="15"/>
  <c r="I753" i="15"/>
  <c r="H753" i="15"/>
  <c r="G753" i="15"/>
  <c r="F753" i="15"/>
  <c r="E753" i="15"/>
  <c r="D753" i="15"/>
  <c r="C753" i="15"/>
  <c r="B753" i="15"/>
  <c r="A753" i="15" s="1"/>
  <c r="N752" i="15"/>
  <c r="M752" i="15"/>
  <c r="L752" i="15"/>
  <c r="K752" i="15"/>
  <c r="J752" i="15"/>
  <c r="I752" i="15"/>
  <c r="H752" i="15"/>
  <c r="G752" i="15"/>
  <c r="F752" i="15"/>
  <c r="E752" i="15"/>
  <c r="D752" i="15"/>
  <c r="C752" i="15"/>
  <c r="B752" i="15"/>
  <c r="A752" i="15" s="1"/>
  <c r="N751" i="15"/>
  <c r="M751" i="15"/>
  <c r="L751" i="15"/>
  <c r="K751" i="15"/>
  <c r="J751" i="15"/>
  <c r="I751" i="15"/>
  <c r="H751" i="15"/>
  <c r="G751" i="15"/>
  <c r="F751" i="15"/>
  <c r="E751" i="15"/>
  <c r="D751" i="15"/>
  <c r="C751" i="15"/>
  <c r="B751" i="15"/>
  <c r="A751" i="15" s="1"/>
  <c r="N750" i="15"/>
  <c r="M750" i="15"/>
  <c r="L750" i="15"/>
  <c r="K750" i="15"/>
  <c r="J750" i="15"/>
  <c r="I750" i="15"/>
  <c r="H750" i="15"/>
  <c r="G750" i="15"/>
  <c r="F750" i="15"/>
  <c r="E750" i="15"/>
  <c r="D750" i="15"/>
  <c r="C750" i="15"/>
  <c r="B750" i="15"/>
  <c r="A750" i="15" s="1"/>
  <c r="N749" i="15"/>
  <c r="M749" i="15"/>
  <c r="L749" i="15"/>
  <c r="K749" i="15"/>
  <c r="J749" i="15"/>
  <c r="I749" i="15"/>
  <c r="H749" i="15"/>
  <c r="G749" i="15"/>
  <c r="F749" i="15"/>
  <c r="E749" i="15"/>
  <c r="D749" i="15"/>
  <c r="C749" i="15"/>
  <c r="B749" i="15"/>
  <c r="A749" i="15" s="1"/>
  <c r="N748" i="15"/>
  <c r="M748" i="15"/>
  <c r="L748" i="15"/>
  <c r="K748" i="15"/>
  <c r="J748" i="15"/>
  <c r="I748" i="15"/>
  <c r="H748" i="15"/>
  <c r="G748" i="15"/>
  <c r="F748" i="15"/>
  <c r="E748" i="15"/>
  <c r="D748" i="15"/>
  <c r="C748" i="15"/>
  <c r="B748" i="15"/>
  <c r="A748" i="15" s="1"/>
  <c r="N747" i="15"/>
  <c r="M747" i="15"/>
  <c r="L747" i="15"/>
  <c r="K747" i="15"/>
  <c r="J747" i="15"/>
  <c r="I747" i="15"/>
  <c r="H747" i="15"/>
  <c r="G747" i="15"/>
  <c r="F747" i="15"/>
  <c r="E747" i="15"/>
  <c r="D747" i="15"/>
  <c r="C747" i="15"/>
  <c r="B747" i="15"/>
  <c r="A747" i="15" s="1"/>
  <c r="N746" i="15"/>
  <c r="M746" i="15"/>
  <c r="L746" i="15"/>
  <c r="K746" i="15"/>
  <c r="J746" i="15"/>
  <c r="I746" i="15"/>
  <c r="H746" i="15"/>
  <c r="G746" i="15"/>
  <c r="F746" i="15"/>
  <c r="E746" i="15"/>
  <c r="D746" i="15"/>
  <c r="C746" i="15"/>
  <c r="B746" i="15"/>
  <c r="A746" i="15" s="1"/>
  <c r="N745" i="15"/>
  <c r="M745" i="15"/>
  <c r="L745" i="15"/>
  <c r="K745" i="15"/>
  <c r="J745" i="15"/>
  <c r="I745" i="15"/>
  <c r="H745" i="15"/>
  <c r="G745" i="15"/>
  <c r="F745" i="15"/>
  <c r="E745" i="15"/>
  <c r="D745" i="15"/>
  <c r="C745" i="15"/>
  <c r="B745" i="15"/>
  <c r="A745" i="15" s="1"/>
  <c r="N744" i="15"/>
  <c r="M744" i="15"/>
  <c r="L744" i="15"/>
  <c r="K744" i="15"/>
  <c r="J744" i="15"/>
  <c r="I744" i="15"/>
  <c r="H744" i="15"/>
  <c r="G744" i="15"/>
  <c r="F744" i="15"/>
  <c r="E744" i="15"/>
  <c r="D744" i="15"/>
  <c r="C744" i="15"/>
  <c r="B744" i="15"/>
  <c r="A744" i="15" s="1"/>
  <c r="N743" i="15"/>
  <c r="M743" i="15"/>
  <c r="L743" i="15"/>
  <c r="K743" i="15"/>
  <c r="J743" i="15"/>
  <c r="I743" i="15"/>
  <c r="H743" i="15"/>
  <c r="G743" i="15"/>
  <c r="F743" i="15"/>
  <c r="E743" i="15"/>
  <c r="D743" i="15"/>
  <c r="C743" i="15"/>
  <c r="B743" i="15"/>
  <c r="A743" i="15" s="1"/>
  <c r="N742" i="15"/>
  <c r="M742" i="15"/>
  <c r="L742" i="15"/>
  <c r="K742" i="15"/>
  <c r="J742" i="15"/>
  <c r="I742" i="15"/>
  <c r="H742" i="15"/>
  <c r="G742" i="15"/>
  <c r="F742" i="15"/>
  <c r="E742" i="15"/>
  <c r="D742" i="15"/>
  <c r="C742" i="15"/>
  <c r="B742" i="15"/>
  <c r="A742" i="15" s="1"/>
  <c r="N741" i="15"/>
  <c r="M741" i="15"/>
  <c r="L741" i="15"/>
  <c r="K741" i="15"/>
  <c r="J741" i="15"/>
  <c r="I741" i="15"/>
  <c r="H741" i="15"/>
  <c r="G741" i="15"/>
  <c r="F741" i="15"/>
  <c r="E741" i="15"/>
  <c r="D741" i="15"/>
  <c r="C741" i="15"/>
  <c r="B741" i="15"/>
  <c r="A741" i="15" s="1"/>
  <c r="N740" i="15"/>
  <c r="M740" i="15"/>
  <c r="L740" i="15"/>
  <c r="K740" i="15"/>
  <c r="J740" i="15"/>
  <c r="I740" i="15"/>
  <c r="H740" i="15"/>
  <c r="G740" i="15"/>
  <c r="F740" i="15"/>
  <c r="E740" i="15"/>
  <c r="D740" i="15"/>
  <c r="C740" i="15"/>
  <c r="B740" i="15"/>
  <c r="A740" i="15" s="1"/>
  <c r="N739" i="15"/>
  <c r="M739" i="15"/>
  <c r="L739" i="15"/>
  <c r="K739" i="15"/>
  <c r="J739" i="15"/>
  <c r="I739" i="15"/>
  <c r="H739" i="15"/>
  <c r="G739" i="15"/>
  <c r="F739" i="15"/>
  <c r="E739" i="15"/>
  <c r="D739" i="15"/>
  <c r="C739" i="15"/>
  <c r="B739" i="15"/>
  <c r="A739" i="15" s="1"/>
  <c r="N738" i="15"/>
  <c r="M738" i="15"/>
  <c r="L738" i="15"/>
  <c r="K738" i="15"/>
  <c r="J738" i="15"/>
  <c r="I738" i="15"/>
  <c r="H738" i="15"/>
  <c r="G738" i="15"/>
  <c r="F738" i="15"/>
  <c r="E738" i="15"/>
  <c r="D738" i="15"/>
  <c r="C738" i="15"/>
  <c r="B738" i="15"/>
  <c r="A738" i="15" s="1"/>
  <c r="N737" i="15"/>
  <c r="M737" i="15"/>
  <c r="L737" i="15"/>
  <c r="K737" i="15"/>
  <c r="J737" i="15"/>
  <c r="I737" i="15"/>
  <c r="H737" i="15"/>
  <c r="G737" i="15"/>
  <c r="F737" i="15"/>
  <c r="E737" i="15"/>
  <c r="D737" i="15"/>
  <c r="C737" i="15"/>
  <c r="B737" i="15"/>
  <c r="A737" i="15" s="1"/>
  <c r="N736" i="15"/>
  <c r="M736" i="15"/>
  <c r="L736" i="15"/>
  <c r="K736" i="15"/>
  <c r="J736" i="15"/>
  <c r="I736" i="15"/>
  <c r="H736" i="15"/>
  <c r="G736" i="15"/>
  <c r="F736" i="15"/>
  <c r="E736" i="15"/>
  <c r="D736" i="15"/>
  <c r="C736" i="15"/>
  <c r="B736" i="15"/>
  <c r="A736" i="15" s="1"/>
  <c r="N735" i="15"/>
  <c r="M735" i="15"/>
  <c r="L735" i="15"/>
  <c r="K735" i="15"/>
  <c r="J735" i="15"/>
  <c r="I735" i="15"/>
  <c r="H735" i="15"/>
  <c r="G735" i="15"/>
  <c r="F735" i="15"/>
  <c r="E735" i="15"/>
  <c r="D735" i="15"/>
  <c r="C735" i="15"/>
  <c r="B735" i="15"/>
  <c r="A735" i="15" s="1"/>
  <c r="N734" i="15"/>
  <c r="M734" i="15"/>
  <c r="L734" i="15"/>
  <c r="K734" i="15"/>
  <c r="J734" i="15"/>
  <c r="I734" i="15"/>
  <c r="H734" i="15"/>
  <c r="G734" i="15"/>
  <c r="F734" i="15"/>
  <c r="E734" i="15"/>
  <c r="D734" i="15"/>
  <c r="C734" i="15"/>
  <c r="B734" i="15"/>
  <c r="A734" i="15" s="1"/>
  <c r="N733" i="15"/>
  <c r="M733" i="15"/>
  <c r="L733" i="15"/>
  <c r="K733" i="15"/>
  <c r="J733" i="15"/>
  <c r="I733" i="15"/>
  <c r="H733" i="15"/>
  <c r="G733" i="15"/>
  <c r="F733" i="15"/>
  <c r="E733" i="15"/>
  <c r="D733" i="15"/>
  <c r="C733" i="15"/>
  <c r="B733" i="15"/>
  <c r="A733" i="15" s="1"/>
  <c r="N732" i="15"/>
  <c r="M732" i="15"/>
  <c r="L732" i="15"/>
  <c r="K732" i="15"/>
  <c r="J732" i="15"/>
  <c r="I732" i="15"/>
  <c r="H732" i="15"/>
  <c r="G732" i="15"/>
  <c r="F732" i="15"/>
  <c r="E732" i="15"/>
  <c r="D732" i="15"/>
  <c r="C732" i="15"/>
  <c r="B732" i="15"/>
  <c r="A732" i="15" s="1"/>
  <c r="N731" i="15"/>
  <c r="M731" i="15"/>
  <c r="L731" i="15"/>
  <c r="K731" i="15"/>
  <c r="J731" i="15"/>
  <c r="I731" i="15"/>
  <c r="H731" i="15"/>
  <c r="G731" i="15"/>
  <c r="F731" i="15"/>
  <c r="E731" i="15"/>
  <c r="D731" i="15"/>
  <c r="C731" i="15"/>
  <c r="B731" i="15"/>
  <c r="A731" i="15" s="1"/>
  <c r="N730" i="15"/>
  <c r="M730" i="15"/>
  <c r="L730" i="15"/>
  <c r="K730" i="15"/>
  <c r="J730" i="15"/>
  <c r="I730" i="15"/>
  <c r="H730" i="15"/>
  <c r="G730" i="15"/>
  <c r="F730" i="15"/>
  <c r="E730" i="15"/>
  <c r="D730" i="15"/>
  <c r="C730" i="15"/>
  <c r="B730" i="15"/>
  <c r="A730" i="15" s="1"/>
  <c r="N729" i="15"/>
  <c r="M729" i="15"/>
  <c r="L729" i="15"/>
  <c r="K729" i="15"/>
  <c r="J729" i="15"/>
  <c r="I729" i="15"/>
  <c r="H729" i="15"/>
  <c r="G729" i="15"/>
  <c r="F729" i="15"/>
  <c r="E729" i="15"/>
  <c r="D729" i="15"/>
  <c r="C729" i="15"/>
  <c r="B729" i="15"/>
  <c r="A729" i="15" s="1"/>
  <c r="N728" i="15"/>
  <c r="M728" i="15"/>
  <c r="L728" i="15"/>
  <c r="K728" i="15"/>
  <c r="J728" i="15"/>
  <c r="I728" i="15"/>
  <c r="H728" i="15"/>
  <c r="G728" i="15"/>
  <c r="F728" i="15"/>
  <c r="E728" i="15"/>
  <c r="D728" i="15"/>
  <c r="C728" i="15"/>
  <c r="B728" i="15"/>
  <c r="A728" i="15" s="1"/>
  <c r="N727" i="15"/>
  <c r="M727" i="15"/>
  <c r="L727" i="15"/>
  <c r="K727" i="15"/>
  <c r="J727" i="15"/>
  <c r="I727" i="15"/>
  <c r="H727" i="15"/>
  <c r="G727" i="15"/>
  <c r="F727" i="15"/>
  <c r="E727" i="15"/>
  <c r="D727" i="15"/>
  <c r="C727" i="15"/>
  <c r="B727" i="15"/>
  <c r="A727" i="15" s="1"/>
  <c r="N726" i="15"/>
  <c r="M726" i="15"/>
  <c r="L726" i="15"/>
  <c r="K726" i="15"/>
  <c r="J726" i="15"/>
  <c r="I726" i="15"/>
  <c r="H726" i="15"/>
  <c r="G726" i="15"/>
  <c r="F726" i="15"/>
  <c r="E726" i="15"/>
  <c r="D726" i="15"/>
  <c r="C726" i="15"/>
  <c r="B726" i="15"/>
  <c r="A726" i="15" s="1"/>
  <c r="N725" i="15"/>
  <c r="M725" i="15"/>
  <c r="L725" i="15"/>
  <c r="K725" i="15"/>
  <c r="J725" i="15"/>
  <c r="I725" i="15"/>
  <c r="H725" i="15"/>
  <c r="G725" i="15"/>
  <c r="F725" i="15"/>
  <c r="E725" i="15"/>
  <c r="D725" i="15"/>
  <c r="C725" i="15"/>
  <c r="B725" i="15"/>
  <c r="A725" i="15" s="1"/>
  <c r="N724" i="15"/>
  <c r="M724" i="15"/>
  <c r="L724" i="15"/>
  <c r="K724" i="15"/>
  <c r="J724" i="15"/>
  <c r="I724" i="15"/>
  <c r="H724" i="15"/>
  <c r="G724" i="15"/>
  <c r="F724" i="15"/>
  <c r="E724" i="15"/>
  <c r="D724" i="15"/>
  <c r="C724" i="15"/>
  <c r="B724" i="15"/>
  <c r="A724" i="15" s="1"/>
  <c r="N723" i="15"/>
  <c r="M723" i="15"/>
  <c r="L723" i="15"/>
  <c r="K723" i="15"/>
  <c r="J723" i="15"/>
  <c r="I723" i="15"/>
  <c r="H723" i="15"/>
  <c r="G723" i="15"/>
  <c r="F723" i="15"/>
  <c r="E723" i="15"/>
  <c r="D723" i="15"/>
  <c r="C723" i="15"/>
  <c r="B723" i="15"/>
  <c r="A723" i="15" s="1"/>
  <c r="N722" i="15"/>
  <c r="M722" i="15"/>
  <c r="L722" i="15"/>
  <c r="K722" i="15"/>
  <c r="J722" i="15"/>
  <c r="I722" i="15"/>
  <c r="H722" i="15"/>
  <c r="G722" i="15"/>
  <c r="F722" i="15"/>
  <c r="E722" i="15"/>
  <c r="D722" i="15"/>
  <c r="C722" i="15"/>
  <c r="B722" i="15"/>
  <c r="A722" i="15" s="1"/>
  <c r="N721" i="15"/>
  <c r="M721" i="15"/>
  <c r="L721" i="15"/>
  <c r="K721" i="15"/>
  <c r="J721" i="15"/>
  <c r="I721" i="15"/>
  <c r="H721" i="15"/>
  <c r="G721" i="15"/>
  <c r="F721" i="15"/>
  <c r="E721" i="15"/>
  <c r="D721" i="15"/>
  <c r="C721" i="15"/>
  <c r="B721" i="15"/>
  <c r="A721" i="15" s="1"/>
  <c r="N720" i="15"/>
  <c r="M720" i="15"/>
  <c r="L720" i="15"/>
  <c r="K720" i="15"/>
  <c r="J720" i="15"/>
  <c r="I720" i="15"/>
  <c r="H720" i="15"/>
  <c r="G720" i="15"/>
  <c r="F720" i="15"/>
  <c r="E720" i="15"/>
  <c r="D720" i="15"/>
  <c r="C720" i="15"/>
  <c r="B720" i="15"/>
  <c r="A720" i="15" s="1"/>
  <c r="N719" i="15"/>
  <c r="M719" i="15"/>
  <c r="L719" i="15"/>
  <c r="K719" i="15"/>
  <c r="J719" i="15"/>
  <c r="I719" i="15"/>
  <c r="H719" i="15"/>
  <c r="G719" i="15"/>
  <c r="F719" i="15"/>
  <c r="E719" i="15"/>
  <c r="D719" i="15"/>
  <c r="C719" i="15"/>
  <c r="B719" i="15"/>
  <c r="A719" i="15" s="1"/>
  <c r="N718" i="15"/>
  <c r="M718" i="15"/>
  <c r="L718" i="15"/>
  <c r="K718" i="15"/>
  <c r="J718" i="15"/>
  <c r="I718" i="15"/>
  <c r="H718" i="15"/>
  <c r="G718" i="15"/>
  <c r="F718" i="15"/>
  <c r="E718" i="15"/>
  <c r="D718" i="15"/>
  <c r="C718" i="15"/>
  <c r="B718" i="15"/>
  <c r="A718" i="15" s="1"/>
  <c r="N717" i="15"/>
  <c r="M717" i="15"/>
  <c r="L717" i="15"/>
  <c r="K717" i="15"/>
  <c r="J717" i="15"/>
  <c r="I717" i="15"/>
  <c r="H717" i="15"/>
  <c r="G717" i="15"/>
  <c r="F717" i="15"/>
  <c r="E717" i="15"/>
  <c r="D717" i="15"/>
  <c r="C717" i="15"/>
  <c r="B717" i="15"/>
  <c r="A717" i="15" s="1"/>
  <c r="N716" i="15"/>
  <c r="M716" i="15"/>
  <c r="L716" i="15"/>
  <c r="K716" i="15"/>
  <c r="J716" i="15"/>
  <c r="I716" i="15"/>
  <c r="H716" i="15"/>
  <c r="G716" i="15"/>
  <c r="F716" i="15"/>
  <c r="E716" i="15"/>
  <c r="D716" i="15"/>
  <c r="C716" i="15"/>
  <c r="B716" i="15"/>
  <c r="A716" i="15" s="1"/>
  <c r="N715" i="15"/>
  <c r="M715" i="15"/>
  <c r="L715" i="15"/>
  <c r="K715" i="15"/>
  <c r="J715" i="15"/>
  <c r="I715" i="15"/>
  <c r="H715" i="15"/>
  <c r="G715" i="15"/>
  <c r="F715" i="15"/>
  <c r="E715" i="15"/>
  <c r="D715" i="15"/>
  <c r="C715" i="15"/>
  <c r="B715" i="15"/>
  <c r="A715" i="15" s="1"/>
  <c r="N714" i="15"/>
  <c r="M714" i="15"/>
  <c r="L714" i="15"/>
  <c r="K714" i="15"/>
  <c r="J714" i="15"/>
  <c r="I714" i="15"/>
  <c r="H714" i="15"/>
  <c r="G714" i="15"/>
  <c r="F714" i="15"/>
  <c r="E714" i="15"/>
  <c r="D714" i="15"/>
  <c r="C714" i="15"/>
  <c r="B714" i="15"/>
  <c r="A714" i="15" s="1"/>
  <c r="N713" i="15"/>
  <c r="M713" i="15"/>
  <c r="L713" i="15"/>
  <c r="K713" i="15"/>
  <c r="J713" i="15"/>
  <c r="I713" i="15"/>
  <c r="H713" i="15"/>
  <c r="G713" i="15"/>
  <c r="F713" i="15"/>
  <c r="E713" i="15"/>
  <c r="D713" i="15"/>
  <c r="C713" i="15"/>
  <c r="B713" i="15"/>
  <c r="A713" i="15" s="1"/>
  <c r="N712" i="15"/>
  <c r="M712" i="15"/>
  <c r="L712" i="15"/>
  <c r="K712" i="15"/>
  <c r="J712" i="15"/>
  <c r="I712" i="15"/>
  <c r="H712" i="15"/>
  <c r="G712" i="15"/>
  <c r="F712" i="15"/>
  <c r="E712" i="15"/>
  <c r="D712" i="15"/>
  <c r="C712" i="15"/>
  <c r="B712" i="15"/>
  <c r="A712" i="15" s="1"/>
  <c r="N711" i="15"/>
  <c r="M711" i="15"/>
  <c r="L711" i="15"/>
  <c r="K711" i="15"/>
  <c r="J711" i="15"/>
  <c r="I711" i="15"/>
  <c r="H711" i="15"/>
  <c r="G711" i="15"/>
  <c r="F711" i="15"/>
  <c r="E711" i="15"/>
  <c r="D711" i="15"/>
  <c r="C711" i="15"/>
  <c r="B711" i="15"/>
  <c r="A711" i="15" s="1"/>
  <c r="N710" i="15"/>
  <c r="M710" i="15"/>
  <c r="L710" i="15"/>
  <c r="K710" i="15"/>
  <c r="J710" i="15"/>
  <c r="I710" i="15"/>
  <c r="H710" i="15"/>
  <c r="G710" i="15"/>
  <c r="F710" i="15"/>
  <c r="E710" i="15"/>
  <c r="D710" i="15"/>
  <c r="C710" i="15"/>
  <c r="B710" i="15"/>
  <c r="A710" i="15" s="1"/>
  <c r="N709" i="15"/>
  <c r="M709" i="15"/>
  <c r="L709" i="15"/>
  <c r="K709" i="15"/>
  <c r="J709" i="15"/>
  <c r="I709" i="15"/>
  <c r="H709" i="15"/>
  <c r="G709" i="15"/>
  <c r="F709" i="15"/>
  <c r="E709" i="15"/>
  <c r="D709" i="15"/>
  <c r="C709" i="15"/>
  <c r="B709" i="15"/>
  <c r="A709" i="15" s="1"/>
  <c r="N708" i="15"/>
  <c r="M708" i="15"/>
  <c r="L708" i="15"/>
  <c r="K708" i="15"/>
  <c r="J708" i="15"/>
  <c r="I708" i="15"/>
  <c r="H708" i="15"/>
  <c r="G708" i="15"/>
  <c r="F708" i="15"/>
  <c r="E708" i="15"/>
  <c r="D708" i="15"/>
  <c r="C708" i="15"/>
  <c r="B708" i="15"/>
  <c r="A708" i="15" s="1"/>
  <c r="N707" i="15"/>
  <c r="M707" i="15"/>
  <c r="L707" i="15"/>
  <c r="K707" i="15"/>
  <c r="J707" i="15"/>
  <c r="I707" i="15"/>
  <c r="H707" i="15"/>
  <c r="G707" i="15"/>
  <c r="F707" i="15"/>
  <c r="E707" i="15"/>
  <c r="D707" i="15"/>
  <c r="C707" i="15"/>
  <c r="B707" i="15"/>
  <c r="A707" i="15" s="1"/>
  <c r="N706" i="15"/>
  <c r="M706" i="15"/>
  <c r="L706" i="15"/>
  <c r="K706" i="15"/>
  <c r="J706" i="15"/>
  <c r="I706" i="15"/>
  <c r="H706" i="15"/>
  <c r="G706" i="15"/>
  <c r="F706" i="15"/>
  <c r="E706" i="15"/>
  <c r="D706" i="15"/>
  <c r="C706" i="15"/>
  <c r="B706" i="15"/>
  <c r="A706" i="15" s="1"/>
  <c r="N705" i="15"/>
  <c r="M705" i="15"/>
  <c r="L705" i="15"/>
  <c r="K705" i="15"/>
  <c r="J705" i="15"/>
  <c r="I705" i="15"/>
  <c r="H705" i="15"/>
  <c r="G705" i="15"/>
  <c r="F705" i="15"/>
  <c r="E705" i="15"/>
  <c r="D705" i="15"/>
  <c r="C705" i="15"/>
  <c r="B705" i="15"/>
  <c r="A705" i="15" s="1"/>
  <c r="N704" i="15"/>
  <c r="M704" i="15"/>
  <c r="L704" i="15"/>
  <c r="K704" i="15"/>
  <c r="J704" i="15"/>
  <c r="I704" i="15"/>
  <c r="H704" i="15"/>
  <c r="G704" i="15"/>
  <c r="F704" i="15"/>
  <c r="E704" i="15"/>
  <c r="D704" i="15"/>
  <c r="C704" i="15"/>
  <c r="B704" i="15"/>
  <c r="A704" i="15" s="1"/>
  <c r="N703" i="15"/>
  <c r="M703" i="15"/>
  <c r="L703" i="15"/>
  <c r="K703" i="15"/>
  <c r="J703" i="15"/>
  <c r="I703" i="15"/>
  <c r="H703" i="15"/>
  <c r="G703" i="15"/>
  <c r="F703" i="15"/>
  <c r="E703" i="15"/>
  <c r="D703" i="15"/>
  <c r="C703" i="15"/>
  <c r="B703" i="15"/>
  <c r="A703" i="15" s="1"/>
  <c r="N702" i="15"/>
  <c r="M702" i="15"/>
  <c r="L702" i="15"/>
  <c r="K702" i="15"/>
  <c r="J702" i="15"/>
  <c r="I702" i="15"/>
  <c r="H702" i="15"/>
  <c r="G702" i="15"/>
  <c r="F702" i="15"/>
  <c r="E702" i="15"/>
  <c r="D702" i="15"/>
  <c r="C702" i="15"/>
  <c r="B702" i="15"/>
  <c r="A702" i="15" s="1"/>
  <c r="N701" i="15"/>
  <c r="M701" i="15"/>
  <c r="L701" i="15"/>
  <c r="K701" i="15"/>
  <c r="J701" i="15"/>
  <c r="I701" i="15"/>
  <c r="H701" i="15"/>
  <c r="G701" i="15"/>
  <c r="F701" i="15"/>
  <c r="E701" i="15"/>
  <c r="D701" i="15"/>
  <c r="C701" i="15"/>
  <c r="B701" i="15"/>
  <c r="A701" i="15" s="1"/>
  <c r="N700" i="15"/>
  <c r="M700" i="15"/>
  <c r="L700" i="15"/>
  <c r="K700" i="15"/>
  <c r="J700" i="15"/>
  <c r="I700" i="15"/>
  <c r="H700" i="15"/>
  <c r="G700" i="15"/>
  <c r="F700" i="15"/>
  <c r="E700" i="15"/>
  <c r="D700" i="15"/>
  <c r="C700" i="15"/>
  <c r="B700" i="15"/>
  <c r="A700" i="15" s="1"/>
  <c r="N699" i="15"/>
  <c r="M699" i="15"/>
  <c r="L699" i="15"/>
  <c r="K699" i="15"/>
  <c r="J699" i="15"/>
  <c r="I699" i="15"/>
  <c r="H699" i="15"/>
  <c r="G699" i="15"/>
  <c r="F699" i="15"/>
  <c r="E699" i="15"/>
  <c r="D699" i="15"/>
  <c r="C699" i="15"/>
  <c r="B699" i="15"/>
  <c r="A699" i="15" s="1"/>
  <c r="N698" i="15"/>
  <c r="M698" i="15"/>
  <c r="L698" i="15"/>
  <c r="K698" i="15"/>
  <c r="J698" i="15"/>
  <c r="I698" i="15"/>
  <c r="H698" i="15"/>
  <c r="G698" i="15"/>
  <c r="F698" i="15"/>
  <c r="E698" i="15"/>
  <c r="D698" i="15"/>
  <c r="C698" i="15"/>
  <c r="B698" i="15"/>
  <c r="A698" i="15" s="1"/>
  <c r="N697" i="15"/>
  <c r="M697" i="15"/>
  <c r="L697" i="15"/>
  <c r="K697" i="15"/>
  <c r="J697" i="15"/>
  <c r="I697" i="15"/>
  <c r="H697" i="15"/>
  <c r="G697" i="15"/>
  <c r="F697" i="15"/>
  <c r="E697" i="15"/>
  <c r="D697" i="15"/>
  <c r="C697" i="15"/>
  <c r="B697" i="15"/>
  <c r="A697" i="15" s="1"/>
  <c r="N696" i="15"/>
  <c r="M696" i="15"/>
  <c r="L696" i="15"/>
  <c r="K696" i="15"/>
  <c r="J696" i="15"/>
  <c r="I696" i="15"/>
  <c r="H696" i="15"/>
  <c r="G696" i="15"/>
  <c r="F696" i="15"/>
  <c r="E696" i="15"/>
  <c r="D696" i="15"/>
  <c r="C696" i="15"/>
  <c r="B696" i="15"/>
  <c r="A696" i="15" s="1"/>
  <c r="N695" i="15"/>
  <c r="M695" i="15"/>
  <c r="L695" i="15"/>
  <c r="K695" i="15"/>
  <c r="J695" i="15"/>
  <c r="I695" i="15"/>
  <c r="H695" i="15"/>
  <c r="G695" i="15"/>
  <c r="F695" i="15"/>
  <c r="E695" i="15"/>
  <c r="D695" i="15"/>
  <c r="C695" i="15"/>
  <c r="B695" i="15"/>
  <c r="A695" i="15" s="1"/>
  <c r="N694" i="15"/>
  <c r="M694" i="15"/>
  <c r="L694" i="15"/>
  <c r="K694" i="15"/>
  <c r="J694" i="15"/>
  <c r="I694" i="15"/>
  <c r="H694" i="15"/>
  <c r="G694" i="15"/>
  <c r="F694" i="15"/>
  <c r="E694" i="15"/>
  <c r="D694" i="15"/>
  <c r="C694" i="15"/>
  <c r="B694" i="15"/>
  <c r="A694" i="15" s="1"/>
  <c r="N693" i="15"/>
  <c r="M693" i="15"/>
  <c r="L693" i="15"/>
  <c r="K693" i="15"/>
  <c r="J693" i="15"/>
  <c r="I693" i="15"/>
  <c r="H693" i="15"/>
  <c r="G693" i="15"/>
  <c r="F693" i="15"/>
  <c r="E693" i="15"/>
  <c r="D693" i="15"/>
  <c r="C693" i="15"/>
  <c r="B693" i="15"/>
  <c r="A693" i="15" s="1"/>
  <c r="N692" i="15"/>
  <c r="M692" i="15"/>
  <c r="L692" i="15"/>
  <c r="K692" i="15"/>
  <c r="J692" i="15"/>
  <c r="I692" i="15"/>
  <c r="H692" i="15"/>
  <c r="G692" i="15"/>
  <c r="F692" i="15"/>
  <c r="E692" i="15"/>
  <c r="D692" i="15"/>
  <c r="C692" i="15"/>
  <c r="B692" i="15"/>
  <c r="A692" i="15" s="1"/>
  <c r="N691" i="15"/>
  <c r="M691" i="15"/>
  <c r="L691" i="15"/>
  <c r="K691" i="15"/>
  <c r="J691" i="15"/>
  <c r="I691" i="15"/>
  <c r="H691" i="15"/>
  <c r="G691" i="15"/>
  <c r="F691" i="15"/>
  <c r="E691" i="15"/>
  <c r="D691" i="15"/>
  <c r="C691" i="15"/>
  <c r="B691" i="15"/>
  <c r="A691" i="15" s="1"/>
  <c r="N690" i="15"/>
  <c r="M690" i="15"/>
  <c r="L690" i="15"/>
  <c r="K690" i="15"/>
  <c r="J690" i="15"/>
  <c r="I690" i="15"/>
  <c r="H690" i="15"/>
  <c r="G690" i="15"/>
  <c r="F690" i="15"/>
  <c r="E690" i="15"/>
  <c r="D690" i="15"/>
  <c r="C690" i="15"/>
  <c r="B690" i="15"/>
  <c r="A690" i="15" s="1"/>
  <c r="N689" i="15"/>
  <c r="M689" i="15"/>
  <c r="L689" i="15"/>
  <c r="K689" i="15"/>
  <c r="J689" i="15"/>
  <c r="I689" i="15"/>
  <c r="H689" i="15"/>
  <c r="G689" i="15"/>
  <c r="F689" i="15"/>
  <c r="E689" i="15"/>
  <c r="D689" i="15"/>
  <c r="C689" i="15"/>
  <c r="B689" i="15"/>
  <c r="A689" i="15" s="1"/>
  <c r="N688" i="15"/>
  <c r="M688" i="15"/>
  <c r="L688" i="15"/>
  <c r="K688" i="15"/>
  <c r="J688" i="15"/>
  <c r="I688" i="15"/>
  <c r="H688" i="15"/>
  <c r="G688" i="15"/>
  <c r="F688" i="15"/>
  <c r="E688" i="15"/>
  <c r="D688" i="15"/>
  <c r="C688" i="15"/>
  <c r="B688" i="15"/>
  <c r="A688" i="15" s="1"/>
  <c r="N687" i="15"/>
  <c r="M687" i="15"/>
  <c r="L687" i="15"/>
  <c r="K687" i="15"/>
  <c r="J687" i="15"/>
  <c r="I687" i="15"/>
  <c r="H687" i="15"/>
  <c r="G687" i="15"/>
  <c r="F687" i="15"/>
  <c r="E687" i="15"/>
  <c r="D687" i="15"/>
  <c r="C687" i="15"/>
  <c r="B687" i="15"/>
  <c r="A687" i="15" s="1"/>
  <c r="N686" i="15"/>
  <c r="M686" i="15"/>
  <c r="L686" i="15"/>
  <c r="K686" i="15"/>
  <c r="J686" i="15"/>
  <c r="I686" i="15"/>
  <c r="H686" i="15"/>
  <c r="G686" i="15"/>
  <c r="F686" i="15"/>
  <c r="E686" i="15"/>
  <c r="D686" i="15"/>
  <c r="C686" i="15"/>
  <c r="B686" i="15"/>
  <c r="A686" i="15" s="1"/>
  <c r="N685" i="15"/>
  <c r="M685" i="15"/>
  <c r="L685" i="15"/>
  <c r="K685" i="15"/>
  <c r="J685" i="15"/>
  <c r="I685" i="15"/>
  <c r="H685" i="15"/>
  <c r="G685" i="15"/>
  <c r="F685" i="15"/>
  <c r="E685" i="15"/>
  <c r="D685" i="15"/>
  <c r="C685" i="15"/>
  <c r="B685" i="15"/>
  <c r="A685" i="15" s="1"/>
  <c r="N684" i="15"/>
  <c r="M684" i="15"/>
  <c r="L684" i="15"/>
  <c r="K684" i="15"/>
  <c r="J684" i="15"/>
  <c r="I684" i="15"/>
  <c r="H684" i="15"/>
  <c r="G684" i="15"/>
  <c r="F684" i="15"/>
  <c r="E684" i="15"/>
  <c r="D684" i="15"/>
  <c r="C684" i="15"/>
  <c r="B684" i="15"/>
  <c r="A684" i="15" s="1"/>
  <c r="N683" i="15"/>
  <c r="M683" i="15"/>
  <c r="L683" i="15"/>
  <c r="K683" i="15"/>
  <c r="J683" i="15"/>
  <c r="I683" i="15"/>
  <c r="H683" i="15"/>
  <c r="G683" i="15"/>
  <c r="F683" i="15"/>
  <c r="E683" i="15"/>
  <c r="D683" i="15"/>
  <c r="C683" i="15"/>
  <c r="B683" i="15"/>
  <c r="A683" i="15" s="1"/>
  <c r="N682" i="15"/>
  <c r="M682" i="15"/>
  <c r="L682" i="15"/>
  <c r="K682" i="15"/>
  <c r="J682" i="15"/>
  <c r="I682" i="15"/>
  <c r="H682" i="15"/>
  <c r="G682" i="15"/>
  <c r="F682" i="15"/>
  <c r="E682" i="15"/>
  <c r="D682" i="15"/>
  <c r="C682" i="15"/>
  <c r="B682" i="15"/>
  <c r="A682" i="15" s="1"/>
  <c r="N681" i="15"/>
  <c r="M681" i="15"/>
  <c r="L681" i="15"/>
  <c r="K681" i="15"/>
  <c r="J681" i="15"/>
  <c r="I681" i="15"/>
  <c r="H681" i="15"/>
  <c r="G681" i="15"/>
  <c r="F681" i="15"/>
  <c r="E681" i="15"/>
  <c r="D681" i="15"/>
  <c r="C681" i="15"/>
  <c r="B681" i="15"/>
  <c r="A681" i="15" s="1"/>
  <c r="N680" i="15"/>
  <c r="M680" i="15"/>
  <c r="L680" i="15"/>
  <c r="K680" i="15"/>
  <c r="J680" i="15"/>
  <c r="I680" i="15"/>
  <c r="H680" i="15"/>
  <c r="G680" i="15"/>
  <c r="F680" i="15"/>
  <c r="E680" i="15"/>
  <c r="D680" i="15"/>
  <c r="C680" i="15"/>
  <c r="B680" i="15"/>
  <c r="A680" i="15" s="1"/>
  <c r="N679" i="15"/>
  <c r="M679" i="15"/>
  <c r="L679" i="15"/>
  <c r="K679" i="15"/>
  <c r="J679" i="15"/>
  <c r="I679" i="15"/>
  <c r="H679" i="15"/>
  <c r="G679" i="15"/>
  <c r="F679" i="15"/>
  <c r="E679" i="15"/>
  <c r="D679" i="15"/>
  <c r="C679" i="15"/>
  <c r="B679" i="15"/>
  <c r="A679" i="15" s="1"/>
  <c r="N678" i="15"/>
  <c r="M678" i="15"/>
  <c r="L678" i="15"/>
  <c r="K678" i="15"/>
  <c r="J678" i="15"/>
  <c r="I678" i="15"/>
  <c r="H678" i="15"/>
  <c r="G678" i="15"/>
  <c r="F678" i="15"/>
  <c r="E678" i="15"/>
  <c r="D678" i="15"/>
  <c r="C678" i="15"/>
  <c r="B678" i="15"/>
  <c r="A678" i="15" s="1"/>
  <c r="N677" i="15"/>
  <c r="M677" i="15"/>
  <c r="L677" i="15"/>
  <c r="K677" i="15"/>
  <c r="J677" i="15"/>
  <c r="I677" i="15"/>
  <c r="H677" i="15"/>
  <c r="G677" i="15"/>
  <c r="F677" i="15"/>
  <c r="E677" i="15"/>
  <c r="D677" i="15"/>
  <c r="C677" i="15"/>
  <c r="B677" i="15"/>
  <c r="A677" i="15" s="1"/>
  <c r="N676" i="15"/>
  <c r="M676" i="15"/>
  <c r="L676" i="15"/>
  <c r="K676" i="15"/>
  <c r="J676" i="15"/>
  <c r="I676" i="15"/>
  <c r="H676" i="15"/>
  <c r="G676" i="15"/>
  <c r="F676" i="15"/>
  <c r="E676" i="15"/>
  <c r="D676" i="15"/>
  <c r="C676" i="15"/>
  <c r="B676" i="15"/>
  <c r="A676" i="15" s="1"/>
  <c r="N675" i="15"/>
  <c r="M675" i="15"/>
  <c r="L675" i="15"/>
  <c r="K675" i="15"/>
  <c r="J675" i="15"/>
  <c r="I675" i="15"/>
  <c r="H675" i="15"/>
  <c r="G675" i="15"/>
  <c r="F675" i="15"/>
  <c r="E675" i="15"/>
  <c r="D675" i="15"/>
  <c r="C675" i="15"/>
  <c r="B675" i="15"/>
  <c r="A675" i="15" s="1"/>
  <c r="N674" i="15"/>
  <c r="M674" i="15"/>
  <c r="L674" i="15"/>
  <c r="K674" i="15"/>
  <c r="J674" i="15"/>
  <c r="I674" i="15"/>
  <c r="H674" i="15"/>
  <c r="G674" i="15"/>
  <c r="F674" i="15"/>
  <c r="E674" i="15"/>
  <c r="D674" i="15"/>
  <c r="C674" i="15"/>
  <c r="B674" i="15"/>
  <c r="A674" i="15" s="1"/>
  <c r="N673" i="15"/>
  <c r="M673" i="15"/>
  <c r="L673" i="15"/>
  <c r="K673" i="15"/>
  <c r="J673" i="15"/>
  <c r="I673" i="15"/>
  <c r="H673" i="15"/>
  <c r="G673" i="15"/>
  <c r="F673" i="15"/>
  <c r="E673" i="15"/>
  <c r="D673" i="15"/>
  <c r="C673" i="15"/>
  <c r="B673" i="15"/>
  <c r="A673" i="15" s="1"/>
  <c r="N672" i="15"/>
  <c r="M672" i="15"/>
  <c r="L672" i="15"/>
  <c r="K672" i="15"/>
  <c r="J672" i="15"/>
  <c r="I672" i="15"/>
  <c r="H672" i="15"/>
  <c r="G672" i="15"/>
  <c r="F672" i="15"/>
  <c r="E672" i="15"/>
  <c r="D672" i="15"/>
  <c r="C672" i="15"/>
  <c r="B672" i="15"/>
  <c r="A672" i="15" s="1"/>
  <c r="N671" i="15"/>
  <c r="M671" i="15"/>
  <c r="L671" i="15"/>
  <c r="K671" i="15"/>
  <c r="J671" i="15"/>
  <c r="I671" i="15"/>
  <c r="H671" i="15"/>
  <c r="G671" i="15"/>
  <c r="F671" i="15"/>
  <c r="E671" i="15"/>
  <c r="D671" i="15"/>
  <c r="C671" i="15"/>
  <c r="B671" i="15"/>
  <c r="A671" i="15" s="1"/>
  <c r="N670" i="15"/>
  <c r="M670" i="15"/>
  <c r="L670" i="15"/>
  <c r="K670" i="15"/>
  <c r="J670" i="15"/>
  <c r="I670" i="15"/>
  <c r="H670" i="15"/>
  <c r="G670" i="15"/>
  <c r="F670" i="15"/>
  <c r="E670" i="15"/>
  <c r="D670" i="15"/>
  <c r="C670" i="15"/>
  <c r="B670" i="15"/>
  <c r="A670" i="15" s="1"/>
  <c r="N669" i="15"/>
  <c r="M669" i="15"/>
  <c r="L669" i="15"/>
  <c r="K669" i="15"/>
  <c r="J669" i="15"/>
  <c r="I669" i="15"/>
  <c r="H669" i="15"/>
  <c r="G669" i="15"/>
  <c r="F669" i="15"/>
  <c r="E669" i="15"/>
  <c r="D669" i="15"/>
  <c r="C669" i="15"/>
  <c r="B669" i="15"/>
  <c r="A669" i="15" s="1"/>
  <c r="N668" i="15"/>
  <c r="M668" i="15"/>
  <c r="L668" i="15"/>
  <c r="K668" i="15"/>
  <c r="J668" i="15"/>
  <c r="I668" i="15"/>
  <c r="H668" i="15"/>
  <c r="G668" i="15"/>
  <c r="F668" i="15"/>
  <c r="E668" i="15"/>
  <c r="D668" i="15"/>
  <c r="C668" i="15"/>
  <c r="B668" i="15"/>
  <c r="A668" i="15" s="1"/>
  <c r="N667" i="15"/>
  <c r="M667" i="15"/>
  <c r="L667" i="15"/>
  <c r="K667" i="15"/>
  <c r="J667" i="15"/>
  <c r="I667" i="15"/>
  <c r="H667" i="15"/>
  <c r="G667" i="15"/>
  <c r="F667" i="15"/>
  <c r="E667" i="15"/>
  <c r="D667" i="15"/>
  <c r="C667" i="15"/>
  <c r="B667" i="15"/>
  <c r="A667" i="15" s="1"/>
  <c r="N666" i="15"/>
  <c r="M666" i="15"/>
  <c r="L666" i="15"/>
  <c r="K666" i="15"/>
  <c r="J666" i="15"/>
  <c r="I666" i="15"/>
  <c r="H666" i="15"/>
  <c r="G666" i="15"/>
  <c r="F666" i="15"/>
  <c r="E666" i="15"/>
  <c r="D666" i="15"/>
  <c r="C666" i="15"/>
  <c r="B666" i="15"/>
  <c r="A666" i="15" s="1"/>
  <c r="N665" i="15"/>
  <c r="M665" i="15"/>
  <c r="L665" i="15"/>
  <c r="K665" i="15"/>
  <c r="J665" i="15"/>
  <c r="I665" i="15"/>
  <c r="H665" i="15"/>
  <c r="G665" i="15"/>
  <c r="F665" i="15"/>
  <c r="E665" i="15"/>
  <c r="D665" i="15"/>
  <c r="C665" i="15"/>
  <c r="B665" i="15"/>
  <c r="A665" i="15" s="1"/>
  <c r="N664" i="15"/>
  <c r="M664" i="15"/>
  <c r="L664" i="15"/>
  <c r="K664" i="15"/>
  <c r="J664" i="15"/>
  <c r="I664" i="15"/>
  <c r="H664" i="15"/>
  <c r="G664" i="15"/>
  <c r="F664" i="15"/>
  <c r="E664" i="15"/>
  <c r="D664" i="15"/>
  <c r="C664" i="15"/>
  <c r="B664" i="15"/>
  <c r="A664" i="15" s="1"/>
  <c r="N663" i="15"/>
  <c r="M663" i="15"/>
  <c r="L663" i="15"/>
  <c r="K663" i="15"/>
  <c r="J663" i="15"/>
  <c r="I663" i="15"/>
  <c r="H663" i="15"/>
  <c r="G663" i="15"/>
  <c r="F663" i="15"/>
  <c r="E663" i="15"/>
  <c r="D663" i="15"/>
  <c r="C663" i="15"/>
  <c r="B663" i="15"/>
  <c r="A663" i="15" s="1"/>
  <c r="N662" i="15"/>
  <c r="M662" i="15"/>
  <c r="L662" i="15"/>
  <c r="K662" i="15"/>
  <c r="J662" i="15"/>
  <c r="I662" i="15"/>
  <c r="H662" i="15"/>
  <c r="G662" i="15"/>
  <c r="F662" i="15"/>
  <c r="E662" i="15"/>
  <c r="D662" i="15"/>
  <c r="C662" i="15"/>
  <c r="B662" i="15"/>
  <c r="A662" i="15" s="1"/>
  <c r="N661" i="15"/>
  <c r="M661" i="15"/>
  <c r="L661" i="15"/>
  <c r="K661" i="15"/>
  <c r="J661" i="15"/>
  <c r="I661" i="15"/>
  <c r="H661" i="15"/>
  <c r="G661" i="15"/>
  <c r="F661" i="15"/>
  <c r="E661" i="15"/>
  <c r="D661" i="15"/>
  <c r="C661" i="15"/>
  <c r="B661" i="15"/>
  <c r="A661" i="15" s="1"/>
  <c r="N660" i="15"/>
  <c r="M660" i="15"/>
  <c r="L660" i="15"/>
  <c r="K660" i="15"/>
  <c r="J660" i="15"/>
  <c r="I660" i="15"/>
  <c r="H660" i="15"/>
  <c r="G660" i="15"/>
  <c r="F660" i="15"/>
  <c r="E660" i="15"/>
  <c r="D660" i="15"/>
  <c r="C660" i="15"/>
  <c r="B660" i="15"/>
  <c r="A660" i="15" s="1"/>
  <c r="N659" i="15"/>
  <c r="M659" i="15"/>
  <c r="L659" i="15"/>
  <c r="K659" i="15"/>
  <c r="J659" i="15"/>
  <c r="I659" i="15"/>
  <c r="H659" i="15"/>
  <c r="G659" i="15"/>
  <c r="F659" i="15"/>
  <c r="E659" i="15"/>
  <c r="D659" i="15"/>
  <c r="C659" i="15"/>
  <c r="B659" i="15"/>
  <c r="A659" i="15" s="1"/>
  <c r="N658" i="15"/>
  <c r="M658" i="15"/>
  <c r="L658" i="15"/>
  <c r="K658" i="15"/>
  <c r="J658" i="15"/>
  <c r="I658" i="15"/>
  <c r="H658" i="15"/>
  <c r="G658" i="15"/>
  <c r="F658" i="15"/>
  <c r="E658" i="15"/>
  <c r="D658" i="15"/>
  <c r="C658" i="15"/>
  <c r="B658" i="15"/>
  <c r="A658" i="15" s="1"/>
  <c r="N657" i="15"/>
  <c r="M657" i="15"/>
  <c r="L657" i="15"/>
  <c r="K657" i="15"/>
  <c r="J657" i="15"/>
  <c r="I657" i="15"/>
  <c r="H657" i="15"/>
  <c r="G657" i="15"/>
  <c r="F657" i="15"/>
  <c r="E657" i="15"/>
  <c r="D657" i="15"/>
  <c r="C657" i="15"/>
  <c r="B657" i="15"/>
  <c r="A657" i="15" s="1"/>
  <c r="N656" i="15"/>
  <c r="M656" i="15"/>
  <c r="L656" i="15"/>
  <c r="K656" i="15"/>
  <c r="J656" i="15"/>
  <c r="I656" i="15"/>
  <c r="H656" i="15"/>
  <c r="G656" i="15"/>
  <c r="F656" i="15"/>
  <c r="E656" i="15"/>
  <c r="D656" i="15"/>
  <c r="C656" i="15"/>
  <c r="B656" i="15"/>
  <c r="A656" i="15" s="1"/>
  <c r="N655" i="15"/>
  <c r="M655" i="15"/>
  <c r="L655" i="15"/>
  <c r="K655" i="15"/>
  <c r="J655" i="15"/>
  <c r="I655" i="15"/>
  <c r="H655" i="15"/>
  <c r="G655" i="15"/>
  <c r="F655" i="15"/>
  <c r="E655" i="15"/>
  <c r="D655" i="15"/>
  <c r="C655" i="15"/>
  <c r="B655" i="15"/>
  <c r="A655" i="15" s="1"/>
  <c r="N654" i="15"/>
  <c r="M654" i="15"/>
  <c r="L654" i="15"/>
  <c r="K654" i="15"/>
  <c r="J654" i="15"/>
  <c r="I654" i="15"/>
  <c r="H654" i="15"/>
  <c r="G654" i="15"/>
  <c r="F654" i="15"/>
  <c r="E654" i="15"/>
  <c r="D654" i="15"/>
  <c r="C654" i="15"/>
  <c r="B654" i="15"/>
  <c r="A654" i="15" s="1"/>
  <c r="N653" i="15"/>
  <c r="M653" i="15"/>
  <c r="L653" i="15"/>
  <c r="K653" i="15"/>
  <c r="J653" i="15"/>
  <c r="I653" i="15"/>
  <c r="H653" i="15"/>
  <c r="G653" i="15"/>
  <c r="F653" i="15"/>
  <c r="E653" i="15"/>
  <c r="D653" i="15"/>
  <c r="C653" i="15"/>
  <c r="B653" i="15"/>
  <c r="A653" i="15" s="1"/>
  <c r="N652" i="15"/>
  <c r="M652" i="15"/>
  <c r="L652" i="15"/>
  <c r="K652" i="15"/>
  <c r="J652" i="15"/>
  <c r="I652" i="15"/>
  <c r="H652" i="15"/>
  <c r="G652" i="15"/>
  <c r="F652" i="15"/>
  <c r="E652" i="15"/>
  <c r="D652" i="15"/>
  <c r="C652" i="15"/>
  <c r="B652" i="15"/>
  <c r="A652" i="15" s="1"/>
  <c r="N651" i="15"/>
  <c r="M651" i="15"/>
  <c r="L651" i="15"/>
  <c r="K651" i="15"/>
  <c r="J651" i="15"/>
  <c r="I651" i="15"/>
  <c r="H651" i="15"/>
  <c r="G651" i="15"/>
  <c r="F651" i="15"/>
  <c r="E651" i="15"/>
  <c r="D651" i="15"/>
  <c r="C651" i="15"/>
  <c r="B651" i="15"/>
  <c r="A651" i="15" s="1"/>
  <c r="N650" i="15"/>
  <c r="M650" i="15"/>
  <c r="L650" i="15"/>
  <c r="K650" i="15"/>
  <c r="J650" i="15"/>
  <c r="I650" i="15"/>
  <c r="H650" i="15"/>
  <c r="G650" i="15"/>
  <c r="F650" i="15"/>
  <c r="E650" i="15"/>
  <c r="D650" i="15"/>
  <c r="C650" i="15"/>
  <c r="B650" i="15"/>
  <c r="A650" i="15" s="1"/>
  <c r="N649" i="15"/>
  <c r="M649" i="15"/>
  <c r="L649" i="15"/>
  <c r="K649" i="15"/>
  <c r="J649" i="15"/>
  <c r="I649" i="15"/>
  <c r="H649" i="15"/>
  <c r="G649" i="15"/>
  <c r="F649" i="15"/>
  <c r="E649" i="15"/>
  <c r="D649" i="15"/>
  <c r="C649" i="15"/>
  <c r="B649" i="15"/>
  <c r="A649" i="15" s="1"/>
  <c r="N648" i="15"/>
  <c r="M648" i="15"/>
  <c r="L648" i="15"/>
  <c r="K648" i="15"/>
  <c r="J648" i="15"/>
  <c r="I648" i="15"/>
  <c r="H648" i="15"/>
  <c r="G648" i="15"/>
  <c r="F648" i="15"/>
  <c r="E648" i="15"/>
  <c r="D648" i="15"/>
  <c r="C648" i="15"/>
  <c r="B648" i="15"/>
  <c r="A648" i="15" s="1"/>
  <c r="N647" i="15"/>
  <c r="M647" i="15"/>
  <c r="L647" i="15"/>
  <c r="K647" i="15"/>
  <c r="J647" i="15"/>
  <c r="I647" i="15"/>
  <c r="H647" i="15"/>
  <c r="G647" i="15"/>
  <c r="F647" i="15"/>
  <c r="E647" i="15"/>
  <c r="D647" i="15"/>
  <c r="C647" i="15"/>
  <c r="B647" i="15"/>
  <c r="A647" i="15" s="1"/>
  <c r="N646" i="15"/>
  <c r="M646" i="15"/>
  <c r="L646" i="15"/>
  <c r="K646" i="15"/>
  <c r="J646" i="15"/>
  <c r="I646" i="15"/>
  <c r="H646" i="15"/>
  <c r="G646" i="15"/>
  <c r="F646" i="15"/>
  <c r="E646" i="15"/>
  <c r="D646" i="15"/>
  <c r="C646" i="15"/>
  <c r="B646" i="15"/>
  <c r="A646" i="15" s="1"/>
  <c r="N645" i="15"/>
  <c r="M645" i="15"/>
  <c r="L645" i="15"/>
  <c r="K645" i="15"/>
  <c r="J645" i="15"/>
  <c r="I645" i="15"/>
  <c r="H645" i="15"/>
  <c r="G645" i="15"/>
  <c r="F645" i="15"/>
  <c r="E645" i="15"/>
  <c r="D645" i="15"/>
  <c r="C645" i="15"/>
  <c r="B645" i="15"/>
  <c r="A645" i="15" s="1"/>
  <c r="N644" i="15"/>
  <c r="M644" i="15"/>
  <c r="L644" i="15"/>
  <c r="K644" i="15"/>
  <c r="J644" i="15"/>
  <c r="I644" i="15"/>
  <c r="H644" i="15"/>
  <c r="G644" i="15"/>
  <c r="F644" i="15"/>
  <c r="E644" i="15"/>
  <c r="D644" i="15"/>
  <c r="C644" i="15"/>
  <c r="B644" i="15"/>
  <c r="A644" i="15" s="1"/>
  <c r="N643" i="15"/>
  <c r="M643" i="15"/>
  <c r="L643" i="15"/>
  <c r="K643" i="15"/>
  <c r="J643" i="15"/>
  <c r="I643" i="15"/>
  <c r="H643" i="15"/>
  <c r="G643" i="15"/>
  <c r="F643" i="15"/>
  <c r="E643" i="15"/>
  <c r="D643" i="15"/>
  <c r="C643" i="15"/>
  <c r="B643" i="15"/>
  <c r="A643" i="15" s="1"/>
  <c r="N642" i="15"/>
  <c r="M642" i="15"/>
  <c r="L642" i="15"/>
  <c r="K642" i="15"/>
  <c r="J642" i="15"/>
  <c r="I642" i="15"/>
  <c r="H642" i="15"/>
  <c r="G642" i="15"/>
  <c r="F642" i="15"/>
  <c r="E642" i="15"/>
  <c r="D642" i="15"/>
  <c r="C642" i="15"/>
  <c r="B642" i="15"/>
  <c r="A642" i="15" s="1"/>
  <c r="N641" i="15"/>
  <c r="M641" i="15"/>
  <c r="L641" i="15"/>
  <c r="K641" i="15"/>
  <c r="J641" i="15"/>
  <c r="I641" i="15"/>
  <c r="H641" i="15"/>
  <c r="G641" i="15"/>
  <c r="F641" i="15"/>
  <c r="E641" i="15"/>
  <c r="D641" i="15"/>
  <c r="C641" i="15"/>
  <c r="B641" i="15"/>
  <c r="A641" i="15" s="1"/>
  <c r="N640" i="15"/>
  <c r="M640" i="15"/>
  <c r="L640" i="15"/>
  <c r="K640" i="15"/>
  <c r="J640" i="15"/>
  <c r="I640" i="15"/>
  <c r="H640" i="15"/>
  <c r="G640" i="15"/>
  <c r="F640" i="15"/>
  <c r="E640" i="15"/>
  <c r="D640" i="15"/>
  <c r="C640" i="15"/>
  <c r="B640" i="15"/>
  <c r="A640" i="15" s="1"/>
  <c r="N639" i="15"/>
  <c r="M639" i="15"/>
  <c r="L639" i="15"/>
  <c r="K639" i="15"/>
  <c r="J639" i="15"/>
  <c r="I639" i="15"/>
  <c r="H639" i="15"/>
  <c r="G639" i="15"/>
  <c r="F639" i="15"/>
  <c r="E639" i="15"/>
  <c r="D639" i="15"/>
  <c r="C639" i="15"/>
  <c r="B639" i="15"/>
  <c r="A639" i="15" s="1"/>
  <c r="N638" i="15"/>
  <c r="M638" i="15"/>
  <c r="L638" i="15"/>
  <c r="K638" i="15"/>
  <c r="J638" i="15"/>
  <c r="I638" i="15"/>
  <c r="H638" i="15"/>
  <c r="G638" i="15"/>
  <c r="F638" i="15"/>
  <c r="E638" i="15"/>
  <c r="D638" i="15"/>
  <c r="C638" i="15"/>
  <c r="B638" i="15"/>
  <c r="A638" i="15" s="1"/>
  <c r="N637" i="15"/>
  <c r="M637" i="15"/>
  <c r="L637" i="15"/>
  <c r="K637" i="15"/>
  <c r="J637" i="15"/>
  <c r="I637" i="15"/>
  <c r="H637" i="15"/>
  <c r="G637" i="15"/>
  <c r="F637" i="15"/>
  <c r="E637" i="15"/>
  <c r="D637" i="15"/>
  <c r="C637" i="15"/>
  <c r="B637" i="15"/>
  <c r="A637" i="15" s="1"/>
  <c r="N636" i="15"/>
  <c r="M636" i="15"/>
  <c r="L636" i="15"/>
  <c r="K636" i="15"/>
  <c r="J636" i="15"/>
  <c r="I636" i="15"/>
  <c r="H636" i="15"/>
  <c r="G636" i="15"/>
  <c r="F636" i="15"/>
  <c r="E636" i="15"/>
  <c r="D636" i="15"/>
  <c r="C636" i="15"/>
  <c r="B636" i="15"/>
  <c r="A636" i="15" s="1"/>
  <c r="N635" i="15"/>
  <c r="M635" i="15"/>
  <c r="L635" i="15"/>
  <c r="K635" i="15"/>
  <c r="J635" i="15"/>
  <c r="I635" i="15"/>
  <c r="H635" i="15"/>
  <c r="G635" i="15"/>
  <c r="F635" i="15"/>
  <c r="E635" i="15"/>
  <c r="D635" i="15"/>
  <c r="C635" i="15"/>
  <c r="B635" i="15"/>
  <c r="A635" i="15" s="1"/>
  <c r="N634" i="15"/>
  <c r="M634" i="15"/>
  <c r="L634" i="15"/>
  <c r="K634" i="15"/>
  <c r="J634" i="15"/>
  <c r="I634" i="15"/>
  <c r="H634" i="15"/>
  <c r="G634" i="15"/>
  <c r="F634" i="15"/>
  <c r="E634" i="15"/>
  <c r="D634" i="15"/>
  <c r="C634" i="15"/>
  <c r="B634" i="15"/>
  <c r="A634" i="15" s="1"/>
  <c r="N633" i="15"/>
  <c r="M633" i="15"/>
  <c r="L633" i="15"/>
  <c r="K633" i="15"/>
  <c r="J633" i="15"/>
  <c r="I633" i="15"/>
  <c r="H633" i="15"/>
  <c r="G633" i="15"/>
  <c r="F633" i="15"/>
  <c r="E633" i="15"/>
  <c r="D633" i="15"/>
  <c r="C633" i="15"/>
  <c r="B633" i="15"/>
  <c r="A633" i="15" s="1"/>
  <c r="N632" i="15"/>
  <c r="M632" i="15"/>
  <c r="L632" i="15"/>
  <c r="K632" i="15"/>
  <c r="J632" i="15"/>
  <c r="I632" i="15"/>
  <c r="H632" i="15"/>
  <c r="G632" i="15"/>
  <c r="F632" i="15"/>
  <c r="E632" i="15"/>
  <c r="D632" i="15"/>
  <c r="C632" i="15"/>
  <c r="B632" i="15"/>
  <c r="A632" i="15" s="1"/>
  <c r="N631" i="15"/>
  <c r="M631" i="15"/>
  <c r="L631" i="15"/>
  <c r="K631" i="15"/>
  <c r="J631" i="15"/>
  <c r="I631" i="15"/>
  <c r="H631" i="15"/>
  <c r="G631" i="15"/>
  <c r="F631" i="15"/>
  <c r="E631" i="15"/>
  <c r="D631" i="15"/>
  <c r="C631" i="15"/>
  <c r="B631" i="15"/>
  <c r="A631" i="15" s="1"/>
  <c r="N630" i="15"/>
  <c r="M630" i="15"/>
  <c r="L630" i="15"/>
  <c r="K630" i="15"/>
  <c r="J630" i="15"/>
  <c r="I630" i="15"/>
  <c r="H630" i="15"/>
  <c r="G630" i="15"/>
  <c r="F630" i="15"/>
  <c r="E630" i="15"/>
  <c r="D630" i="15"/>
  <c r="C630" i="15"/>
  <c r="B630" i="15"/>
  <c r="A630" i="15" s="1"/>
  <c r="N629" i="15"/>
  <c r="M629" i="15"/>
  <c r="L629" i="15"/>
  <c r="K629" i="15"/>
  <c r="J629" i="15"/>
  <c r="I629" i="15"/>
  <c r="H629" i="15"/>
  <c r="G629" i="15"/>
  <c r="F629" i="15"/>
  <c r="E629" i="15"/>
  <c r="D629" i="15"/>
  <c r="C629" i="15"/>
  <c r="B629" i="15"/>
  <c r="A629" i="15" s="1"/>
  <c r="N628" i="15"/>
  <c r="M628" i="15"/>
  <c r="L628" i="15"/>
  <c r="K628" i="15"/>
  <c r="J628" i="15"/>
  <c r="I628" i="15"/>
  <c r="H628" i="15"/>
  <c r="G628" i="15"/>
  <c r="F628" i="15"/>
  <c r="E628" i="15"/>
  <c r="D628" i="15"/>
  <c r="C628" i="15"/>
  <c r="B628" i="15"/>
  <c r="A628" i="15" s="1"/>
  <c r="N627" i="15"/>
  <c r="M627" i="15"/>
  <c r="L627" i="15"/>
  <c r="K627" i="15"/>
  <c r="J627" i="15"/>
  <c r="I627" i="15"/>
  <c r="H627" i="15"/>
  <c r="G627" i="15"/>
  <c r="F627" i="15"/>
  <c r="E627" i="15"/>
  <c r="D627" i="15"/>
  <c r="C627" i="15"/>
  <c r="B627" i="15"/>
  <c r="A627" i="15" s="1"/>
  <c r="N626" i="15"/>
  <c r="M626" i="15"/>
  <c r="L626" i="15"/>
  <c r="K626" i="15"/>
  <c r="J626" i="15"/>
  <c r="I626" i="15"/>
  <c r="H626" i="15"/>
  <c r="G626" i="15"/>
  <c r="F626" i="15"/>
  <c r="E626" i="15"/>
  <c r="D626" i="15"/>
  <c r="C626" i="15"/>
  <c r="B626" i="15"/>
  <c r="A626" i="15" s="1"/>
  <c r="N625" i="15"/>
  <c r="M625" i="15"/>
  <c r="L625" i="15"/>
  <c r="K625" i="15"/>
  <c r="J625" i="15"/>
  <c r="I625" i="15"/>
  <c r="H625" i="15"/>
  <c r="G625" i="15"/>
  <c r="F625" i="15"/>
  <c r="E625" i="15"/>
  <c r="D625" i="15"/>
  <c r="C625" i="15"/>
  <c r="B625" i="15"/>
  <c r="A625" i="15" s="1"/>
  <c r="N624" i="15"/>
  <c r="M624" i="15"/>
  <c r="L624" i="15"/>
  <c r="K624" i="15"/>
  <c r="J624" i="15"/>
  <c r="I624" i="15"/>
  <c r="H624" i="15"/>
  <c r="G624" i="15"/>
  <c r="F624" i="15"/>
  <c r="E624" i="15"/>
  <c r="D624" i="15"/>
  <c r="C624" i="15"/>
  <c r="B624" i="15"/>
  <c r="A624" i="15" s="1"/>
  <c r="N623" i="15"/>
  <c r="M623" i="15"/>
  <c r="L623" i="15"/>
  <c r="K623" i="15"/>
  <c r="J623" i="15"/>
  <c r="I623" i="15"/>
  <c r="H623" i="15"/>
  <c r="G623" i="15"/>
  <c r="F623" i="15"/>
  <c r="E623" i="15"/>
  <c r="D623" i="15"/>
  <c r="C623" i="15"/>
  <c r="B623" i="15"/>
  <c r="A623" i="15" s="1"/>
  <c r="N622" i="15"/>
  <c r="M622" i="15"/>
  <c r="L622" i="15"/>
  <c r="K622" i="15"/>
  <c r="J622" i="15"/>
  <c r="I622" i="15"/>
  <c r="H622" i="15"/>
  <c r="G622" i="15"/>
  <c r="F622" i="15"/>
  <c r="E622" i="15"/>
  <c r="D622" i="15"/>
  <c r="C622" i="15"/>
  <c r="B622" i="15"/>
  <c r="A622" i="15" s="1"/>
  <c r="N621" i="15"/>
  <c r="M621" i="15"/>
  <c r="L621" i="15"/>
  <c r="K621" i="15"/>
  <c r="J621" i="15"/>
  <c r="I621" i="15"/>
  <c r="H621" i="15"/>
  <c r="G621" i="15"/>
  <c r="F621" i="15"/>
  <c r="E621" i="15"/>
  <c r="D621" i="15"/>
  <c r="C621" i="15"/>
  <c r="B621" i="15"/>
  <c r="A621" i="15" s="1"/>
  <c r="N620" i="15"/>
  <c r="M620" i="15"/>
  <c r="L620" i="15"/>
  <c r="K620" i="15"/>
  <c r="J620" i="15"/>
  <c r="I620" i="15"/>
  <c r="H620" i="15"/>
  <c r="G620" i="15"/>
  <c r="F620" i="15"/>
  <c r="E620" i="15"/>
  <c r="D620" i="15"/>
  <c r="C620" i="15"/>
  <c r="B620" i="15"/>
  <c r="A620" i="15" s="1"/>
  <c r="N619" i="15"/>
  <c r="M619" i="15"/>
  <c r="L619" i="15"/>
  <c r="K619" i="15"/>
  <c r="J619" i="15"/>
  <c r="I619" i="15"/>
  <c r="H619" i="15"/>
  <c r="G619" i="15"/>
  <c r="F619" i="15"/>
  <c r="E619" i="15"/>
  <c r="D619" i="15"/>
  <c r="C619" i="15"/>
  <c r="B619" i="15"/>
  <c r="A619" i="15" s="1"/>
  <c r="N618" i="15"/>
  <c r="M618" i="15"/>
  <c r="L618" i="15"/>
  <c r="K618" i="15"/>
  <c r="J618" i="15"/>
  <c r="I618" i="15"/>
  <c r="H618" i="15"/>
  <c r="G618" i="15"/>
  <c r="F618" i="15"/>
  <c r="E618" i="15"/>
  <c r="D618" i="15"/>
  <c r="C618" i="15"/>
  <c r="B618" i="15"/>
  <c r="A618" i="15" s="1"/>
  <c r="N617" i="15"/>
  <c r="M617" i="15"/>
  <c r="L617" i="15"/>
  <c r="K617" i="15"/>
  <c r="J617" i="15"/>
  <c r="I617" i="15"/>
  <c r="H617" i="15"/>
  <c r="G617" i="15"/>
  <c r="F617" i="15"/>
  <c r="E617" i="15"/>
  <c r="D617" i="15"/>
  <c r="C617" i="15"/>
  <c r="B617" i="15"/>
  <c r="A617" i="15" s="1"/>
  <c r="N616" i="15"/>
  <c r="M616" i="15"/>
  <c r="L616" i="15"/>
  <c r="K616" i="15"/>
  <c r="J616" i="15"/>
  <c r="I616" i="15"/>
  <c r="H616" i="15"/>
  <c r="G616" i="15"/>
  <c r="F616" i="15"/>
  <c r="E616" i="15"/>
  <c r="D616" i="15"/>
  <c r="C616" i="15"/>
  <c r="B616" i="15"/>
  <c r="A616" i="15" s="1"/>
  <c r="N615" i="15"/>
  <c r="M615" i="15"/>
  <c r="L615" i="15"/>
  <c r="K615" i="15"/>
  <c r="J615" i="15"/>
  <c r="I615" i="15"/>
  <c r="H615" i="15"/>
  <c r="G615" i="15"/>
  <c r="F615" i="15"/>
  <c r="E615" i="15"/>
  <c r="D615" i="15"/>
  <c r="C615" i="15"/>
  <c r="B615" i="15"/>
  <c r="A615" i="15" s="1"/>
  <c r="N614" i="15"/>
  <c r="M614" i="15"/>
  <c r="L614" i="15"/>
  <c r="K614" i="15"/>
  <c r="J614" i="15"/>
  <c r="I614" i="15"/>
  <c r="H614" i="15"/>
  <c r="G614" i="15"/>
  <c r="F614" i="15"/>
  <c r="E614" i="15"/>
  <c r="D614" i="15"/>
  <c r="C614" i="15"/>
  <c r="B614" i="15"/>
  <c r="A614" i="15" s="1"/>
  <c r="N613" i="15"/>
  <c r="M613" i="15"/>
  <c r="L613" i="15"/>
  <c r="K613" i="15"/>
  <c r="J613" i="15"/>
  <c r="I613" i="15"/>
  <c r="H613" i="15"/>
  <c r="G613" i="15"/>
  <c r="F613" i="15"/>
  <c r="E613" i="15"/>
  <c r="D613" i="15"/>
  <c r="C613" i="15"/>
  <c r="B613" i="15"/>
  <c r="A613" i="15" s="1"/>
  <c r="N612" i="15"/>
  <c r="M612" i="15"/>
  <c r="L612" i="15"/>
  <c r="K612" i="15"/>
  <c r="J612" i="15"/>
  <c r="I612" i="15"/>
  <c r="H612" i="15"/>
  <c r="G612" i="15"/>
  <c r="F612" i="15"/>
  <c r="E612" i="15"/>
  <c r="D612" i="15"/>
  <c r="C612" i="15"/>
  <c r="B612" i="15"/>
  <c r="A612" i="15" s="1"/>
  <c r="N611" i="15"/>
  <c r="M611" i="15"/>
  <c r="L611" i="15"/>
  <c r="K611" i="15"/>
  <c r="J611" i="15"/>
  <c r="I611" i="15"/>
  <c r="H611" i="15"/>
  <c r="G611" i="15"/>
  <c r="F611" i="15"/>
  <c r="E611" i="15"/>
  <c r="D611" i="15"/>
  <c r="C611" i="15"/>
  <c r="B611" i="15"/>
  <c r="A611" i="15" s="1"/>
  <c r="N610" i="15"/>
  <c r="M610" i="15"/>
  <c r="L610" i="15"/>
  <c r="K610" i="15"/>
  <c r="J610" i="15"/>
  <c r="I610" i="15"/>
  <c r="H610" i="15"/>
  <c r="G610" i="15"/>
  <c r="F610" i="15"/>
  <c r="E610" i="15"/>
  <c r="D610" i="15"/>
  <c r="C610" i="15"/>
  <c r="B610" i="15"/>
  <c r="A610" i="15" s="1"/>
  <c r="N609" i="15"/>
  <c r="M609" i="15"/>
  <c r="L609" i="15"/>
  <c r="K609" i="15"/>
  <c r="J609" i="15"/>
  <c r="I609" i="15"/>
  <c r="H609" i="15"/>
  <c r="G609" i="15"/>
  <c r="F609" i="15"/>
  <c r="E609" i="15"/>
  <c r="D609" i="15"/>
  <c r="C609" i="15"/>
  <c r="B609" i="15"/>
  <c r="A609" i="15" s="1"/>
  <c r="N608" i="15"/>
  <c r="M608" i="15"/>
  <c r="L608" i="15"/>
  <c r="K608" i="15"/>
  <c r="J608" i="15"/>
  <c r="I608" i="15"/>
  <c r="H608" i="15"/>
  <c r="G608" i="15"/>
  <c r="F608" i="15"/>
  <c r="E608" i="15"/>
  <c r="D608" i="15"/>
  <c r="C608" i="15"/>
  <c r="B608" i="15"/>
  <c r="A608" i="15" s="1"/>
  <c r="N607" i="15"/>
  <c r="M607" i="15"/>
  <c r="L607" i="15"/>
  <c r="K607" i="15"/>
  <c r="J607" i="15"/>
  <c r="I607" i="15"/>
  <c r="H607" i="15"/>
  <c r="G607" i="15"/>
  <c r="F607" i="15"/>
  <c r="E607" i="15"/>
  <c r="D607" i="15"/>
  <c r="C607" i="15"/>
  <c r="B607" i="15"/>
  <c r="A607" i="15" s="1"/>
  <c r="N606" i="15"/>
  <c r="M606" i="15"/>
  <c r="L606" i="15"/>
  <c r="K606" i="15"/>
  <c r="J606" i="15"/>
  <c r="I606" i="15"/>
  <c r="H606" i="15"/>
  <c r="G606" i="15"/>
  <c r="F606" i="15"/>
  <c r="E606" i="15"/>
  <c r="D606" i="15"/>
  <c r="C606" i="15"/>
  <c r="B606" i="15"/>
  <c r="A606" i="15" s="1"/>
  <c r="N605" i="15"/>
  <c r="M605" i="15"/>
  <c r="L605" i="15"/>
  <c r="K605" i="15"/>
  <c r="J605" i="15"/>
  <c r="I605" i="15"/>
  <c r="H605" i="15"/>
  <c r="G605" i="15"/>
  <c r="F605" i="15"/>
  <c r="E605" i="15"/>
  <c r="D605" i="15"/>
  <c r="C605" i="15"/>
  <c r="B605" i="15"/>
  <c r="A605" i="15" s="1"/>
  <c r="N604" i="15"/>
  <c r="M604" i="15"/>
  <c r="L604" i="15"/>
  <c r="K604" i="15"/>
  <c r="J604" i="15"/>
  <c r="I604" i="15"/>
  <c r="H604" i="15"/>
  <c r="G604" i="15"/>
  <c r="F604" i="15"/>
  <c r="E604" i="15"/>
  <c r="D604" i="15"/>
  <c r="C604" i="15"/>
  <c r="B604" i="15"/>
  <c r="A604" i="15" s="1"/>
  <c r="N603" i="15"/>
  <c r="M603" i="15"/>
  <c r="L603" i="15"/>
  <c r="K603" i="15"/>
  <c r="J603" i="15"/>
  <c r="I603" i="15"/>
  <c r="H603" i="15"/>
  <c r="G603" i="15"/>
  <c r="F603" i="15"/>
  <c r="E603" i="15"/>
  <c r="D603" i="15"/>
  <c r="C603" i="15"/>
  <c r="B603" i="15"/>
  <c r="A603" i="15" s="1"/>
  <c r="N602" i="15"/>
  <c r="M602" i="15"/>
  <c r="L602" i="15"/>
  <c r="K602" i="15"/>
  <c r="J602" i="15"/>
  <c r="I602" i="15"/>
  <c r="H602" i="15"/>
  <c r="G602" i="15"/>
  <c r="F602" i="15"/>
  <c r="E602" i="15"/>
  <c r="D602" i="15"/>
  <c r="C602" i="15"/>
  <c r="B602" i="15"/>
  <c r="A602" i="15" s="1"/>
  <c r="N601" i="15"/>
  <c r="M601" i="15"/>
  <c r="L601" i="15"/>
  <c r="K601" i="15"/>
  <c r="J601" i="15"/>
  <c r="I601" i="15"/>
  <c r="H601" i="15"/>
  <c r="G601" i="15"/>
  <c r="F601" i="15"/>
  <c r="E601" i="15"/>
  <c r="D601" i="15"/>
  <c r="C601" i="15"/>
  <c r="B601" i="15"/>
  <c r="A601" i="15" s="1"/>
  <c r="N600" i="15"/>
  <c r="M600" i="15"/>
  <c r="L600" i="15"/>
  <c r="K600" i="15"/>
  <c r="J600" i="15"/>
  <c r="I600" i="15"/>
  <c r="H600" i="15"/>
  <c r="G600" i="15"/>
  <c r="F600" i="15"/>
  <c r="E600" i="15"/>
  <c r="D600" i="15"/>
  <c r="C600" i="15"/>
  <c r="B600" i="15"/>
  <c r="A600" i="15" s="1"/>
  <c r="N599" i="15"/>
  <c r="M599" i="15"/>
  <c r="L599" i="15"/>
  <c r="K599" i="15"/>
  <c r="J599" i="15"/>
  <c r="I599" i="15"/>
  <c r="H599" i="15"/>
  <c r="G599" i="15"/>
  <c r="F599" i="15"/>
  <c r="E599" i="15"/>
  <c r="D599" i="15"/>
  <c r="C599" i="15"/>
  <c r="B599" i="15"/>
  <c r="A599" i="15" s="1"/>
  <c r="N598" i="15"/>
  <c r="M598" i="15"/>
  <c r="L598" i="15"/>
  <c r="K598" i="15"/>
  <c r="J598" i="15"/>
  <c r="I598" i="15"/>
  <c r="H598" i="15"/>
  <c r="G598" i="15"/>
  <c r="F598" i="15"/>
  <c r="E598" i="15"/>
  <c r="D598" i="15"/>
  <c r="C598" i="15"/>
  <c r="B598" i="15"/>
  <c r="A598" i="15" s="1"/>
  <c r="N597" i="15"/>
  <c r="M597" i="15"/>
  <c r="L597" i="15"/>
  <c r="K597" i="15"/>
  <c r="J597" i="15"/>
  <c r="I597" i="15"/>
  <c r="H597" i="15"/>
  <c r="G597" i="15"/>
  <c r="F597" i="15"/>
  <c r="E597" i="15"/>
  <c r="D597" i="15"/>
  <c r="C597" i="15"/>
  <c r="B597" i="15"/>
  <c r="A597" i="15" s="1"/>
  <c r="N596" i="15"/>
  <c r="M596" i="15"/>
  <c r="L596" i="15"/>
  <c r="K596" i="15"/>
  <c r="J596" i="15"/>
  <c r="I596" i="15"/>
  <c r="H596" i="15"/>
  <c r="G596" i="15"/>
  <c r="F596" i="15"/>
  <c r="E596" i="15"/>
  <c r="D596" i="15"/>
  <c r="C596" i="15"/>
  <c r="B596" i="15"/>
  <c r="A596" i="15" s="1"/>
  <c r="N595" i="15"/>
  <c r="M595" i="15"/>
  <c r="L595" i="15"/>
  <c r="K595" i="15"/>
  <c r="J595" i="15"/>
  <c r="I595" i="15"/>
  <c r="H595" i="15"/>
  <c r="G595" i="15"/>
  <c r="F595" i="15"/>
  <c r="E595" i="15"/>
  <c r="D595" i="15"/>
  <c r="C595" i="15"/>
  <c r="B595" i="15"/>
  <c r="A595" i="15" s="1"/>
  <c r="N594" i="15"/>
  <c r="M594" i="15"/>
  <c r="L594" i="15"/>
  <c r="K594" i="15"/>
  <c r="J594" i="15"/>
  <c r="I594" i="15"/>
  <c r="H594" i="15"/>
  <c r="G594" i="15"/>
  <c r="F594" i="15"/>
  <c r="E594" i="15"/>
  <c r="D594" i="15"/>
  <c r="C594" i="15"/>
  <c r="B594" i="15"/>
  <c r="A594" i="15" s="1"/>
  <c r="N593" i="15"/>
  <c r="M593" i="15"/>
  <c r="L593" i="15"/>
  <c r="K593" i="15"/>
  <c r="J593" i="15"/>
  <c r="I593" i="15"/>
  <c r="H593" i="15"/>
  <c r="G593" i="15"/>
  <c r="F593" i="15"/>
  <c r="E593" i="15"/>
  <c r="D593" i="15"/>
  <c r="C593" i="15"/>
  <c r="B593" i="15"/>
  <c r="A593" i="15" s="1"/>
  <c r="N592" i="15"/>
  <c r="M592" i="15"/>
  <c r="L592" i="15"/>
  <c r="K592" i="15"/>
  <c r="J592" i="15"/>
  <c r="I592" i="15"/>
  <c r="H592" i="15"/>
  <c r="G592" i="15"/>
  <c r="F592" i="15"/>
  <c r="E592" i="15"/>
  <c r="D592" i="15"/>
  <c r="C592" i="15"/>
  <c r="B592" i="15"/>
  <c r="A592" i="15" s="1"/>
  <c r="N591" i="15"/>
  <c r="M591" i="15"/>
  <c r="L591" i="15"/>
  <c r="K591" i="15"/>
  <c r="J591" i="15"/>
  <c r="I591" i="15"/>
  <c r="H591" i="15"/>
  <c r="G591" i="15"/>
  <c r="F591" i="15"/>
  <c r="E591" i="15"/>
  <c r="D591" i="15"/>
  <c r="C591" i="15"/>
  <c r="B591" i="15"/>
  <c r="A591" i="15" s="1"/>
  <c r="N590" i="15"/>
  <c r="M590" i="15"/>
  <c r="L590" i="15"/>
  <c r="K590" i="15"/>
  <c r="J590" i="15"/>
  <c r="I590" i="15"/>
  <c r="H590" i="15"/>
  <c r="G590" i="15"/>
  <c r="F590" i="15"/>
  <c r="E590" i="15"/>
  <c r="D590" i="15"/>
  <c r="C590" i="15"/>
  <c r="B590" i="15"/>
  <c r="A590" i="15" s="1"/>
  <c r="N589" i="15"/>
  <c r="M589" i="15"/>
  <c r="L589" i="15"/>
  <c r="K589" i="15"/>
  <c r="J589" i="15"/>
  <c r="I589" i="15"/>
  <c r="H589" i="15"/>
  <c r="G589" i="15"/>
  <c r="F589" i="15"/>
  <c r="E589" i="15"/>
  <c r="D589" i="15"/>
  <c r="C589" i="15"/>
  <c r="B589" i="15"/>
  <c r="A589" i="15" s="1"/>
  <c r="N588" i="15"/>
  <c r="M588" i="15"/>
  <c r="L588" i="15"/>
  <c r="K588" i="15"/>
  <c r="J588" i="15"/>
  <c r="I588" i="15"/>
  <c r="H588" i="15"/>
  <c r="G588" i="15"/>
  <c r="F588" i="15"/>
  <c r="E588" i="15"/>
  <c r="D588" i="15"/>
  <c r="C588" i="15"/>
  <c r="B588" i="15"/>
  <c r="A588" i="15" s="1"/>
  <c r="N587" i="15"/>
  <c r="M587" i="15"/>
  <c r="L587" i="15"/>
  <c r="K587" i="15"/>
  <c r="J587" i="15"/>
  <c r="I587" i="15"/>
  <c r="H587" i="15"/>
  <c r="G587" i="15"/>
  <c r="F587" i="15"/>
  <c r="E587" i="15"/>
  <c r="D587" i="15"/>
  <c r="C587" i="15"/>
  <c r="B587" i="15"/>
  <c r="A587" i="15" s="1"/>
  <c r="N586" i="15"/>
  <c r="M586" i="15"/>
  <c r="L586" i="15"/>
  <c r="K586" i="15"/>
  <c r="J586" i="15"/>
  <c r="I586" i="15"/>
  <c r="H586" i="15"/>
  <c r="G586" i="15"/>
  <c r="F586" i="15"/>
  <c r="E586" i="15"/>
  <c r="D586" i="15"/>
  <c r="C586" i="15"/>
  <c r="B586" i="15"/>
  <c r="A586" i="15" s="1"/>
  <c r="N585" i="15"/>
  <c r="M585" i="15"/>
  <c r="L585" i="15"/>
  <c r="K585" i="15"/>
  <c r="J585" i="15"/>
  <c r="I585" i="15"/>
  <c r="H585" i="15"/>
  <c r="G585" i="15"/>
  <c r="F585" i="15"/>
  <c r="E585" i="15"/>
  <c r="D585" i="15"/>
  <c r="C585" i="15"/>
  <c r="B585" i="15"/>
  <c r="A585" i="15" s="1"/>
  <c r="N584" i="15"/>
  <c r="M584" i="15"/>
  <c r="L584" i="15"/>
  <c r="K584" i="15"/>
  <c r="J584" i="15"/>
  <c r="I584" i="15"/>
  <c r="H584" i="15"/>
  <c r="G584" i="15"/>
  <c r="F584" i="15"/>
  <c r="E584" i="15"/>
  <c r="D584" i="15"/>
  <c r="C584" i="15"/>
  <c r="B584" i="15"/>
  <c r="A584" i="15" s="1"/>
  <c r="N583" i="15"/>
  <c r="M583" i="15"/>
  <c r="L583" i="15"/>
  <c r="K583" i="15"/>
  <c r="J583" i="15"/>
  <c r="I583" i="15"/>
  <c r="H583" i="15"/>
  <c r="G583" i="15"/>
  <c r="F583" i="15"/>
  <c r="E583" i="15"/>
  <c r="D583" i="15"/>
  <c r="C583" i="15"/>
  <c r="B583" i="15"/>
  <c r="A583" i="15" s="1"/>
  <c r="N582" i="15"/>
  <c r="M582" i="15"/>
  <c r="L582" i="15"/>
  <c r="K582" i="15"/>
  <c r="J582" i="15"/>
  <c r="I582" i="15"/>
  <c r="H582" i="15"/>
  <c r="G582" i="15"/>
  <c r="F582" i="15"/>
  <c r="E582" i="15"/>
  <c r="D582" i="15"/>
  <c r="C582" i="15"/>
  <c r="B582" i="15"/>
  <c r="A582" i="15" s="1"/>
  <c r="N581" i="15"/>
  <c r="M581" i="15"/>
  <c r="L581" i="15"/>
  <c r="K581" i="15"/>
  <c r="J581" i="15"/>
  <c r="I581" i="15"/>
  <c r="H581" i="15"/>
  <c r="G581" i="15"/>
  <c r="F581" i="15"/>
  <c r="E581" i="15"/>
  <c r="D581" i="15"/>
  <c r="C581" i="15"/>
  <c r="B581" i="15"/>
  <c r="A581" i="15" s="1"/>
  <c r="N580" i="15"/>
  <c r="M580" i="15"/>
  <c r="L580" i="15"/>
  <c r="K580" i="15"/>
  <c r="J580" i="15"/>
  <c r="I580" i="15"/>
  <c r="H580" i="15"/>
  <c r="G580" i="15"/>
  <c r="F580" i="15"/>
  <c r="E580" i="15"/>
  <c r="D580" i="15"/>
  <c r="C580" i="15"/>
  <c r="B580" i="15"/>
  <c r="A580" i="15" s="1"/>
  <c r="N579" i="15"/>
  <c r="M579" i="15"/>
  <c r="L579" i="15"/>
  <c r="K579" i="15"/>
  <c r="J579" i="15"/>
  <c r="I579" i="15"/>
  <c r="H579" i="15"/>
  <c r="G579" i="15"/>
  <c r="F579" i="15"/>
  <c r="E579" i="15"/>
  <c r="D579" i="15"/>
  <c r="C579" i="15"/>
  <c r="B579" i="15"/>
  <c r="A579" i="15" s="1"/>
  <c r="N578" i="15"/>
  <c r="M578" i="15"/>
  <c r="L578" i="15"/>
  <c r="K578" i="15"/>
  <c r="J578" i="15"/>
  <c r="I578" i="15"/>
  <c r="H578" i="15"/>
  <c r="G578" i="15"/>
  <c r="F578" i="15"/>
  <c r="E578" i="15"/>
  <c r="D578" i="15"/>
  <c r="C578" i="15"/>
  <c r="B578" i="15"/>
  <c r="A578" i="15" s="1"/>
  <c r="N577" i="15"/>
  <c r="M577" i="15"/>
  <c r="L577" i="15"/>
  <c r="K577" i="15"/>
  <c r="J577" i="15"/>
  <c r="I577" i="15"/>
  <c r="H577" i="15"/>
  <c r="G577" i="15"/>
  <c r="F577" i="15"/>
  <c r="E577" i="15"/>
  <c r="D577" i="15"/>
  <c r="C577" i="15"/>
  <c r="B577" i="15"/>
  <c r="A577" i="15" s="1"/>
  <c r="N576" i="15"/>
  <c r="M576" i="15"/>
  <c r="L576" i="15"/>
  <c r="K576" i="15"/>
  <c r="J576" i="15"/>
  <c r="I576" i="15"/>
  <c r="H576" i="15"/>
  <c r="G576" i="15"/>
  <c r="F576" i="15"/>
  <c r="E576" i="15"/>
  <c r="D576" i="15"/>
  <c r="C576" i="15"/>
  <c r="B576" i="15"/>
  <c r="A576" i="15" s="1"/>
  <c r="N575" i="15"/>
  <c r="M575" i="15"/>
  <c r="L575" i="15"/>
  <c r="K575" i="15"/>
  <c r="J575" i="15"/>
  <c r="I575" i="15"/>
  <c r="H575" i="15"/>
  <c r="G575" i="15"/>
  <c r="F575" i="15"/>
  <c r="E575" i="15"/>
  <c r="D575" i="15"/>
  <c r="C575" i="15"/>
  <c r="B575" i="15"/>
  <c r="A575" i="15" s="1"/>
  <c r="N574" i="15"/>
  <c r="M574" i="15"/>
  <c r="L574" i="15"/>
  <c r="K574" i="15"/>
  <c r="J574" i="15"/>
  <c r="I574" i="15"/>
  <c r="H574" i="15"/>
  <c r="G574" i="15"/>
  <c r="F574" i="15"/>
  <c r="E574" i="15"/>
  <c r="D574" i="15"/>
  <c r="C574" i="15"/>
  <c r="B574" i="15"/>
  <c r="A574" i="15" s="1"/>
  <c r="N573" i="15"/>
  <c r="M573" i="15"/>
  <c r="L573" i="15"/>
  <c r="K573" i="15"/>
  <c r="J573" i="15"/>
  <c r="I573" i="15"/>
  <c r="H573" i="15"/>
  <c r="G573" i="15"/>
  <c r="F573" i="15"/>
  <c r="E573" i="15"/>
  <c r="D573" i="15"/>
  <c r="C573" i="15"/>
  <c r="B573" i="15"/>
  <c r="A573" i="15" s="1"/>
  <c r="N572" i="15"/>
  <c r="M572" i="15"/>
  <c r="L572" i="15"/>
  <c r="K572" i="15"/>
  <c r="J572" i="15"/>
  <c r="I572" i="15"/>
  <c r="H572" i="15"/>
  <c r="G572" i="15"/>
  <c r="F572" i="15"/>
  <c r="E572" i="15"/>
  <c r="D572" i="15"/>
  <c r="C572" i="15"/>
  <c r="B572" i="15"/>
  <c r="A572" i="15" s="1"/>
  <c r="N571" i="15"/>
  <c r="M571" i="15"/>
  <c r="L571" i="15"/>
  <c r="K571" i="15"/>
  <c r="J571" i="15"/>
  <c r="I571" i="15"/>
  <c r="H571" i="15"/>
  <c r="G571" i="15"/>
  <c r="F571" i="15"/>
  <c r="E571" i="15"/>
  <c r="D571" i="15"/>
  <c r="C571" i="15"/>
  <c r="B571" i="15"/>
  <c r="A571" i="15" s="1"/>
  <c r="N570" i="15"/>
  <c r="M570" i="15"/>
  <c r="L570" i="15"/>
  <c r="K570" i="15"/>
  <c r="J570" i="15"/>
  <c r="I570" i="15"/>
  <c r="H570" i="15"/>
  <c r="G570" i="15"/>
  <c r="F570" i="15"/>
  <c r="E570" i="15"/>
  <c r="D570" i="15"/>
  <c r="C570" i="15"/>
  <c r="B570" i="15"/>
  <c r="A570" i="15" s="1"/>
  <c r="N569" i="15"/>
  <c r="M569" i="15"/>
  <c r="L569" i="15"/>
  <c r="K569" i="15"/>
  <c r="J569" i="15"/>
  <c r="I569" i="15"/>
  <c r="H569" i="15"/>
  <c r="G569" i="15"/>
  <c r="F569" i="15"/>
  <c r="E569" i="15"/>
  <c r="D569" i="15"/>
  <c r="C569" i="15"/>
  <c r="B569" i="15"/>
  <c r="A569" i="15" s="1"/>
  <c r="N568" i="15"/>
  <c r="M568" i="15"/>
  <c r="L568" i="15"/>
  <c r="K568" i="15"/>
  <c r="J568" i="15"/>
  <c r="I568" i="15"/>
  <c r="H568" i="15"/>
  <c r="G568" i="15"/>
  <c r="F568" i="15"/>
  <c r="E568" i="15"/>
  <c r="D568" i="15"/>
  <c r="C568" i="15"/>
  <c r="B568" i="15"/>
  <c r="A568" i="15" s="1"/>
  <c r="N567" i="15"/>
  <c r="M567" i="15"/>
  <c r="L567" i="15"/>
  <c r="K567" i="15"/>
  <c r="J567" i="15"/>
  <c r="I567" i="15"/>
  <c r="H567" i="15"/>
  <c r="G567" i="15"/>
  <c r="F567" i="15"/>
  <c r="E567" i="15"/>
  <c r="D567" i="15"/>
  <c r="C567" i="15"/>
  <c r="B567" i="15"/>
  <c r="A567" i="15" s="1"/>
  <c r="N566" i="15"/>
  <c r="M566" i="15"/>
  <c r="L566" i="15"/>
  <c r="K566" i="15"/>
  <c r="J566" i="15"/>
  <c r="I566" i="15"/>
  <c r="H566" i="15"/>
  <c r="G566" i="15"/>
  <c r="F566" i="15"/>
  <c r="E566" i="15"/>
  <c r="D566" i="15"/>
  <c r="C566" i="15"/>
  <c r="B566" i="15"/>
  <c r="A566" i="15" s="1"/>
  <c r="N565" i="15"/>
  <c r="M565" i="15"/>
  <c r="L565" i="15"/>
  <c r="K565" i="15"/>
  <c r="J565" i="15"/>
  <c r="I565" i="15"/>
  <c r="H565" i="15"/>
  <c r="G565" i="15"/>
  <c r="F565" i="15"/>
  <c r="E565" i="15"/>
  <c r="D565" i="15"/>
  <c r="C565" i="15"/>
  <c r="B565" i="15"/>
  <c r="A565" i="15" s="1"/>
  <c r="N564" i="15"/>
  <c r="M564" i="15"/>
  <c r="L564" i="15"/>
  <c r="K564" i="15"/>
  <c r="J564" i="15"/>
  <c r="I564" i="15"/>
  <c r="H564" i="15"/>
  <c r="G564" i="15"/>
  <c r="F564" i="15"/>
  <c r="E564" i="15"/>
  <c r="D564" i="15"/>
  <c r="C564" i="15"/>
  <c r="B564" i="15"/>
  <c r="A564" i="15" s="1"/>
  <c r="N563" i="15"/>
  <c r="M563" i="15"/>
  <c r="L563" i="15"/>
  <c r="K563" i="15"/>
  <c r="J563" i="15"/>
  <c r="I563" i="15"/>
  <c r="H563" i="15"/>
  <c r="G563" i="15"/>
  <c r="F563" i="15"/>
  <c r="E563" i="15"/>
  <c r="D563" i="15"/>
  <c r="C563" i="15"/>
  <c r="B563" i="15"/>
  <c r="A563" i="15" s="1"/>
  <c r="N562" i="15"/>
  <c r="M562" i="15"/>
  <c r="L562" i="15"/>
  <c r="K562" i="15"/>
  <c r="J562" i="15"/>
  <c r="I562" i="15"/>
  <c r="H562" i="15"/>
  <c r="G562" i="15"/>
  <c r="F562" i="15"/>
  <c r="E562" i="15"/>
  <c r="D562" i="15"/>
  <c r="C562" i="15"/>
  <c r="B562" i="15"/>
  <c r="A562" i="15" s="1"/>
  <c r="N561" i="15"/>
  <c r="M561" i="15"/>
  <c r="L561" i="15"/>
  <c r="K561" i="15"/>
  <c r="J561" i="15"/>
  <c r="I561" i="15"/>
  <c r="H561" i="15"/>
  <c r="G561" i="15"/>
  <c r="F561" i="15"/>
  <c r="E561" i="15"/>
  <c r="D561" i="15"/>
  <c r="C561" i="15"/>
  <c r="B561" i="15"/>
  <c r="A561" i="15" s="1"/>
  <c r="N560" i="15"/>
  <c r="M560" i="15"/>
  <c r="L560" i="15"/>
  <c r="K560" i="15"/>
  <c r="J560" i="15"/>
  <c r="I560" i="15"/>
  <c r="H560" i="15"/>
  <c r="G560" i="15"/>
  <c r="F560" i="15"/>
  <c r="E560" i="15"/>
  <c r="D560" i="15"/>
  <c r="C560" i="15"/>
  <c r="B560" i="15"/>
  <c r="A560" i="15" s="1"/>
  <c r="N559" i="15"/>
  <c r="M559" i="15"/>
  <c r="L559" i="15"/>
  <c r="K559" i="15"/>
  <c r="J559" i="15"/>
  <c r="I559" i="15"/>
  <c r="H559" i="15"/>
  <c r="G559" i="15"/>
  <c r="F559" i="15"/>
  <c r="E559" i="15"/>
  <c r="D559" i="15"/>
  <c r="C559" i="15"/>
  <c r="B559" i="15"/>
  <c r="A559" i="15" s="1"/>
  <c r="N558" i="15"/>
  <c r="M558" i="15"/>
  <c r="L558" i="15"/>
  <c r="K558" i="15"/>
  <c r="J558" i="15"/>
  <c r="I558" i="15"/>
  <c r="H558" i="15"/>
  <c r="G558" i="15"/>
  <c r="F558" i="15"/>
  <c r="E558" i="15"/>
  <c r="D558" i="15"/>
  <c r="C558" i="15"/>
  <c r="B558" i="15"/>
  <c r="A558" i="15" s="1"/>
  <c r="N557" i="15"/>
  <c r="M557" i="15"/>
  <c r="L557" i="15"/>
  <c r="K557" i="15"/>
  <c r="J557" i="15"/>
  <c r="I557" i="15"/>
  <c r="H557" i="15"/>
  <c r="G557" i="15"/>
  <c r="F557" i="15"/>
  <c r="E557" i="15"/>
  <c r="D557" i="15"/>
  <c r="C557" i="15"/>
  <c r="B557" i="15"/>
  <c r="A557" i="15" s="1"/>
  <c r="N556" i="15"/>
  <c r="M556" i="15"/>
  <c r="L556" i="15"/>
  <c r="K556" i="15"/>
  <c r="J556" i="15"/>
  <c r="I556" i="15"/>
  <c r="H556" i="15"/>
  <c r="G556" i="15"/>
  <c r="F556" i="15"/>
  <c r="E556" i="15"/>
  <c r="D556" i="15"/>
  <c r="C556" i="15"/>
  <c r="B556" i="15"/>
  <c r="A556" i="15" s="1"/>
  <c r="N555" i="15"/>
  <c r="M555" i="15"/>
  <c r="L555" i="15"/>
  <c r="K555" i="15"/>
  <c r="J555" i="15"/>
  <c r="I555" i="15"/>
  <c r="H555" i="15"/>
  <c r="G555" i="15"/>
  <c r="F555" i="15"/>
  <c r="E555" i="15"/>
  <c r="D555" i="15"/>
  <c r="C555" i="15"/>
  <c r="B555" i="15"/>
  <c r="A555" i="15" s="1"/>
  <c r="N554" i="15"/>
  <c r="M554" i="15"/>
  <c r="L554" i="15"/>
  <c r="K554" i="15"/>
  <c r="J554" i="15"/>
  <c r="I554" i="15"/>
  <c r="H554" i="15"/>
  <c r="G554" i="15"/>
  <c r="F554" i="15"/>
  <c r="E554" i="15"/>
  <c r="D554" i="15"/>
  <c r="C554" i="15"/>
  <c r="B554" i="15"/>
  <c r="A554" i="15" s="1"/>
  <c r="N553" i="15"/>
  <c r="M553" i="15"/>
  <c r="L553" i="15"/>
  <c r="K553" i="15"/>
  <c r="J553" i="15"/>
  <c r="I553" i="15"/>
  <c r="H553" i="15"/>
  <c r="G553" i="15"/>
  <c r="F553" i="15"/>
  <c r="E553" i="15"/>
  <c r="D553" i="15"/>
  <c r="C553" i="15"/>
  <c r="B553" i="15"/>
  <c r="A553" i="15" s="1"/>
  <c r="N552" i="15"/>
  <c r="M552" i="15"/>
  <c r="L552" i="15"/>
  <c r="K552" i="15"/>
  <c r="J552" i="15"/>
  <c r="I552" i="15"/>
  <c r="H552" i="15"/>
  <c r="G552" i="15"/>
  <c r="F552" i="15"/>
  <c r="E552" i="15"/>
  <c r="D552" i="15"/>
  <c r="C552" i="15"/>
  <c r="B552" i="15"/>
  <c r="A552" i="15" s="1"/>
  <c r="N551" i="15"/>
  <c r="M551" i="15"/>
  <c r="L551" i="15"/>
  <c r="K551" i="15"/>
  <c r="J551" i="15"/>
  <c r="I551" i="15"/>
  <c r="H551" i="15"/>
  <c r="G551" i="15"/>
  <c r="F551" i="15"/>
  <c r="E551" i="15"/>
  <c r="D551" i="15"/>
  <c r="C551" i="15"/>
  <c r="B551" i="15"/>
  <c r="A551" i="15" s="1"/>
  <c r="N550" i="15"/>
  <c r="M550" i="15"/>
  <c r="L550" i="15"/>
  <c r="K550" i="15"/>
  <c r="J550" i="15"/>
  <c r="I550" i="15"/>
  <c r="H550" i="15"/>
  <c r="G550" i="15"/>
  <c r="F550" i="15"/>
  <c r="E550" i="15"/>
  <c r="D550" i="15"/>
  <c r="C550" i="15"/>
  <c r="B550" i="15"/>
  <c r="A550" i="15" s="1"/>
  <c r="N549" i="15"/>
  <c r="M549" i="15"/>
  <c r="L549" i="15"/>
  <c r="K549" i="15"/>
  <c r="J549" i="15"/>
  <c r="I549" i="15"/>
  <c r="H549" i="15"/>
  <c r="G549" i="15"/>
  <c r="F549" i="15"/>
  <c r="E549" i="15"/>
  <c r="D549" i="15"/>
  <c r="C549" i="15"/>
  <c r="B549" i="15"/>
  <c r="A549" i="15" s="1"/>
  <c r="N548" i="15"/>
  <c r="M548" i="15"/>
  <c r="L548" i="15"/>
  <c r="K548" i="15"/>
  <c r="J548" i="15"/>
  <c r="I548" i="15"/>
  <c r="H548" i="15"/>
  <c r="G548" i="15"/>
  <c r="F548" i="15"/>
  <c r="E548" i="15"/>
  <c r="D548" i="15"/>
  <c r="C548" i="15"/>
  <c r="B548" i="15"/>
  <c r="A548" i="15" s="1"/>
  <c r="N547" i="15"/>
  <c r="M547" i="15"/>
  <c r="L547" i="15"/>
  <c r="K547" i="15"/>
  <c r="J547" i="15"/>
  <c r="I547" i="15"/>
  <c r="H547" i="15"/>
  <c r="G547" i="15"/>
  <c r="F547" i="15"/>
  <c r="E547" i="15"/>
  <c r="D547" i="15"/>
  <c r="C547" i="15"/>
  <c r="B547" i="15"/>
  <c r="A547" i="15" s="1"/>
  <c r="N546" i="15"/>
  <c r="M546" i="15"/>
  <c r="L546" i="15"/>
  <c r="K546" i="15"/>
  <c r="J546" i="15"/>
  <c r="I546" i="15"/>
  <c r="H546" i="15"/>
  <c r="G546" i="15"/>
  <c r="F546" i="15"/>
  <c r="E546" i="15"/>
  <c r="D546" i="15"/>
  <c r="C546" i="15"/>
  <c r="B546" i="15"/>
  <c r="A546" i="15" s="1"/>
  <c r="N545" i="15"/>
  <c r="M545" i="15"/>
  <c r="L545" i="15"/>
  <c r="K545" i="15"/>
  <c r="J545" i="15"/>
  <c r="I545" i="15"/>
  <c r="H545" i="15"/>
  <c r="G545" i="15"/>
  <c r="F545" i="15"/>
  <c r="E545" i="15"/>
  <c r="D545" i="15"/>
  <c r="C545" i="15"/>
  <c r="B545" i="15"/>
  <c r="A545" i="15" s="1"/>
  <c r="N544" i="15"/>
  <c r="M544" i="15"/>
  <c r="L544" i="15"/>
  <c r="K544" i="15"/>
  <c r="J544" i="15"/>
  <c r="I544" i="15"/>
  <c r="H544" i="15"/>
  <c r="G544" i="15"/>
  <c r="F544" i="15"/>
  <c r="E544" i="15"/>
  <c r="D544" i="15"/>
  <c r="C544" i="15"/>
  <c r="B544" i="15"/>
  <c r="A544" i="15" s="1"/>
  <c r="N543" i="15"/>
  <c r="M543" i="15"/>
  <c r="L543" i="15"/>
  <c r="K543" i="15"/>
  <c r="J543" i="15"/>
  <c r="I543" i="15"/>
  <c r="H543" i="15"/>
  <c r="G543" i="15"/>
  <c r="F543" i="15"/>
  <c r="E543" i="15"/>
  <c r="D543" i="15"/>
  <c r="C543" i="15"/>
  <c r="B543" i="15"/>
  <c r="A543" i="15" s="1"/>
  <c r="N542" i="15"/>
  <c r="M542" i="15"/>
  <c r="L542" i="15"/>
  <c r="K542" i="15"/>
  <c r="J542" i="15"/>
  <c r="I542" i="15"/>
  <c r="H542" i="15"/>
  <c r="G542" i="15"/>
  <c r="F542" i="15"/>
  <c r="E542" i="15"/>
  <c r="D542" i="15"/>
  <c r="C542" i="15"/>
  <c r="B542" i="15"/>
  <c r="A542" i="15" s="1"/>
  <c r="N541" i="15"/>
  <c r="M541" i="15"/>
  <c r="L541" i="15"/>
  <c r="K541" i="15"/>
  <c r="J541" i="15"/>
  <c r="I541" i="15"/>
  <c r="H541" i="15"/>
  <c r="G541" i="15"/>
  <c r="F541" i="15"/>
  <c r="E541" i="15"/>
  <c r="D541" i="15"/>
  <c r="C541" i="15"/>
  <c r="B541" i="15"/>
  <c r="A541" i="15" s="1"/>
  <c r="N540" i="15"/>
  <c r="M540" i="15"/>
  <c r="L540" i="15"/>
  <c r="K540" i="15"/>
  <c r="J540" i="15"/>
  <c r="I540" i="15"/>
  <c r="H540" i="15"/>
  <c r="G540" i="15"/>
  <c r="F540" i="15"/>
  <c r="E540" i="15"/>
  <c r="D540" i="15"/>
  <c r="C540" i="15"/>
  <c r="B540" i="15"/>
  <c r="A540" i="15" s="1"/>
  <c r="N539" i="15"/>
  <c r="M539" i="15"/>
  <c r="L539" i="15"/>
  <c r="K539" i="15"/>
  <c r="J539" i="15"/>
  <c r="I539" i="15"/>
  <c r="H539" i="15"/>
  <c r="G539" i="15"/>
  <c r="F539" i="15"/>
  <c r="E539" i="15"/>
  <c r="D539" i="15"/>
  <c r="C539" i="15"/>
  <c r="B539" i="15"/>
  <c r="A539" i="15" s="1"/>
  <c r="N538" i="15"/>
  <c r="M538" i="15"/>
  <c r="L538" i="15"/>
  <c r="K538" i="15"/>
  <c r="J538" i="15"/>
  <c r="I538" i="15"/>
  <c r="H538" i="15"/>
  <c r="G538" i="15"/>
  <c r="F538" i="15"/>
  <c r="E538" i="15"/>
  <c r="D538" i="15"/>
  <c r="C538" i="15"/>
  <c r="B538" i="15"/>
  <c r="A538" i="15" s="1"/>
  <c r="N537" i="15"/>
  <c r="M537" i="15"/>
  <c r="L537" i="15"/>
  <c r="K537" i="15"/>
  <c r="J537" i="15"/>
  <c r="I537" i="15"/>
  <c r="H537" i="15"/>
  <c r="G537" i="15"/>
  <c r="F537" i="15"/>
  <c r="E537" i="15"/>
  <c r="D537" i="15"/>
  <c r="C537" i="15"/>
  <c r="B537" i="15"/>
  <c r="A537" i="15" s="1"/>
  <c r="N536" i="15"/>
  <c r="M536" i="15"/>
  <c r="L536" i="15"/>
  <c r="K536" i="15"/>
  <c r="J536" i="15"/>
  <c r="I536" i="15"/>
  <c r="H536" i="15"/>
  <c r="G536" i="15"/>
  <c r="F536" i="15"/>
  <c r="E536" i="15"/>
  <c r="D536" i="15"/>
  <c r="C536" i="15"/>
  <c r="B536" i="15"/>
  <c r="A536" i="15" s="1"/>
  <c r="N535" i="15"/>
  <c r="M535" i="15"/>
  <c r="L535" i="15"/>
  <c r="K535" i="15"/>
  <c r="J535" i="15"/>
  <c r="I535" i="15"/>
  <c r="H535" i="15"/>
  <c r="G535" i="15"/>
  <c r="F535" i="15"/>
  <c r="E535" i="15"/>
  <c r="D535" i="15"/>
  <c r="C535" i="15"/>
  <c r="B535" i="15"/>
  <c r="A535" i="15" s="1"/>
  <c r="N534" i="15"/>
  <c r="M534" i="15"/>
  <c r="L534" i="15"/>
  <c r="K534" i="15"/>
  <c r="J534" i="15"/>
  <c r="I534" i="15"/>
  <c r="H534" i="15"/>
  <c r="G534" i="15"/>
  <c r="F534" i="15"/>
  <c r="E534" i="15"/>
  <c r="D534" i="15"/>
  <c r="C534" i="15"/>
  <c r="B534" i="15"/>
  <c r="A534" i="15" s="1"/>
  <c r="N533" i="15"/>
  <c r="M533" i="15"/>
  <c r="L533" i="15"/>
  <c r="K533" i="15"/>
  <c r="J533" i="15"/>
  <c r="I533" i="15"/>
  <c r="H533" i="15"/>
  <c r="G533" i="15"/>
  <c r="F533" i="15"/>
  <c r="E533" i="15"/>
  <c r="D533" i="15"/>
  <c r="C533" i="15"/>
  <c r="B533" i="15"/>
  <c r="A533" i="15" s="1"/>
  <c r="N532" i="15"/>
  <c r="M532" i="15"/>
  <c r="L532" i="15"/>
  <c r="K532" i="15"/>
  <c r="J532" i="15"/>
  <c r="I532" i="15"/>
  <c r="H532" i="15"/>
  <c r="G532" i="15"/>
  <c r="F532" i="15"/>
  <c r="E532" i="15"/>
  <c r="D532" i="15"/>
  <c r="C532" i="15"/>
  <c r="B532" i="15"/>
  <c r="A532" i="15" s="1"/>
  <c r="N531" i="15"/>
  <c r="M531" i="15"/>
  <c r="L531" i="15"/>
  <c r="K531" i="15"/>
  <c r="J531" i="15"/>
  <c r="I531" i="15"/>
  <c r="H531" i="15"/>
  <c r="G531" i="15"/>
  <c r="F531" i="15"/>
  <c r="E531" i="15"/>
  <c r="D531" i="15"/>
  <c r="C531" i="15"/>
  <c r="B531" i="15"/>
  <c r="A531" i="15" s="1"/>
  <c r="N530" i="15"/>
  <c r="M530" i="15"/>
  <c r="L530" i="15"/>
  <c r="K530" i="15"/>
  <c r="J530" i="15"/>
  <c r="I530" i="15"/>
  <c r="H530" i="15"/>
  <c r="G530" i="15"/>
  <c r="F530" i="15"/>
  <c r="E530" i="15"/>
  <c r="D530" i="15"/>
  <c r="C530" i="15"/>
  <c r="B530" i="15"/>
  <c r="A530" i="15" s="1"/>
  <c r="N529" i="15"/>
  <c r="M529" i="15"/>
  <c r="L529" i="15"/>
  <c r="K529" i="15"/>
  <c r="J529" i="15"/>
  <c r="I529" i="15"/>
  <c r="H529" i="15"/>
  <c r="G529" i="15"/>
  <c r="F529" i="15"/>
  <c r="E529" i="15"/>
  <c r="D529" i="15"/>
  <c r="C529" i="15"/>
  <c r="B529" i="15"/>
  <c r="A529" i="15" s="1"/>
  <c r="N528" i="15"/>
  <c r="M528" i="15"/>
  <c r="L528" i="15"/>
  <c r="K528" i="15"/>
  <c r="J528" i="15"/>
  <c r="I528" i="15"/>
  <c r="H528" i="15"/>
  <c r="G528" i="15"/>
  <c r="F528" i="15"/>
  <c r="E528" i="15"/>
  <c r="D528" i="15"/>
  <c r="C528" i="15"/>
  <c r="B528" i="15"/>
  <c r="A528" i="15" s="1"/>
  <c r="N527" i="15"/>
  <c r="M527" i="15"/>
  <c r="L527" i="15"/>
  <c r="K527" i="15"/>
  <c r="J527" i="15"/>
  <c r="I527" i="15"/>
  <c r="H527" i="15"/>
  <c r="G527" i="15"/>
  <c r="F527" i="15"/>
  <c r="E527" i="15"/>
  <c r="D527" i="15"/>
  <c r="C527" i="15"/>
  <c r="B527" i="15"/>
  <c r="A527" i="15" s="1"/>
  <c r="N526" i="15"/>
  <c r="M526" i="15"/>
  <c r="L526" i="15"/>
  <c r="K526" i="15"/>
  <c r="J526" i="15"/>
  <c r="I526" i="15"/>
  <c r="H526" i="15"/>
  <c r="G526" i="15"/>
  <c r="F526" i="15"/>
  <c r="E526" i="15"/>
  <c r="D526" i="15"/>
  <c r="C526" i="15"/>
  <c r="B526" i="15"/>
  <c r="A526" i="15" s="1"/>
  <c r="N525" i="15"/>
  <c r="M525" i="15"/>
  <c r="L525" i="15"/>
  <c r="K525" i="15"/>
  <c r="J525" i="15"/>
  <c r="I525" i="15"/>
  <c r="H525" i="15"/>
  <c r="G525" i="15"/>
  <c r="F525" i="15"/>
  <c r="E525" i="15"/>
  <c r="D525" i="15"/>
  <c r="C525" i="15"/>
  <c r="B525" i="15"/>
  <c r="A525" i="15" s="1"/>
  <c r="N524" i="15"/>
  <c r="M524" i="15"/>
  <c r="L524" i="15"/>
  <c r="K524" i="15"/>
  <c r="J524" i="15"/>
  <c r="I524" i="15"/>
  <c r="H524" i="15"/>
  <c r="G524" i="15"/>
  <c r="F524" i="15"/>
  <c r="E524" i="15"/>
  <c r="D524" i="15"/>
  <c r="C524" i="15"/>
  <c r="B524" i="15"/>
  <c r="A524" i="15" s="1"/>
  <c r="N523" i="15"/>
  <c r="M523" i="15"/>
  <c r="L523" i="15"/>
  <c r="K523" i="15"/>
  <c r="J523" i="15"/>
  <c r="I523" i="15"/>
  <c r="H523" i="15"/>
  <c r="G523" i="15"/>
  <c r="F523" i="15"/>
  <c r="E523" i="15"/>
  <c r="D523" i="15"/>
  <c r="C523" i="15"/>
  <c r="B523" i="15"/>
  <c r="A523" i="15" s="1"/>
  <c r="N522" i="15"/>
  <c r="M522" i="15"/>
  <c r="L522" i="15"/>
  <c r="K522" i="15"/>
  <c r="J522" i="15"/>
  <c r="I522" i="15"/>
  <c r="H522" i="15"/>
  <c r="G522" i="15"/>
  <c r="F522" i="15"/>
  <c r="E522" i="15"/>
  <c r="D522" i="15"/>
  <c r="C522" i="15"/>
  <c r="B522" i="15"/>
  <c r="A522" i="15" s="1"/>
  <c r="N521" i="15"/>
  <c r="M521" i="15"/>
  <c r="L521" i="15"/>
  <c r="K521" i="15"/>
  <c r="J521" i="15"/>
  <c r="I521" i="15"/>
  <c r="H521" i="15"/>
  <c r="G521" i="15"/>
  <c r="F521" i="15"/>
  <c r="E521" i="15"/>
  <c r="D521" i="15"/>
  <c r="C521" i="15"/>
  <c r="B521" i="15"/>
  <c r="A521" i="15" s="1"/>
  <c r="N520" i="15"/>
  <c r="M520" i="15"/>
  <c r="L520" i="15"/>
  <c r="K520" i="15"/>
  <c r="J520" i="15"/>
  <c r="I520" i="15"/>
  <c r="H520" i="15"/>
  <c r="G520" i="15"/>
  <c r="F520" i="15"/>
  <c r="E520" i="15"/>
  <c r="D520" i="15"/>
  <c r="C520" i="15"/>
  <c r="B520" i="15"/>
  <c r="A520" i="15" s="1"/>
  <c r="N519" i="15"/>
  <c r="M519" i="15"/>
  <c r="L519" i="15"/>
  <c r="K519" i="15"/>
  <c r="J519" i="15"/>
  <c r="I519" i="15"/>
  <c r="H519" i="15"/>
  <c r="G519" i="15"/>
  <c r="F519" i="15"/>
  <c r="E519" i="15"/>
  <c r="D519" i="15"/>
  <c r="C519" i="15"/>
  <c r="B519" i="15"/>
  <c r="A519" i="15" s="1"/>
  <c r="N518" i="15"/>
  <c r="M518" i="15"/>
  <c r="L518" i="15"/>
  <c r="K518" i="15"/>
  <c r="J518" i="15"/>
  <c r="I518" i="15"/>
  <c r="H518" i="15"/>
  <c r="G518" i="15"/>
  <c r="F518" i="15"/>
  <c r="E518" i="15"/>
  <c r="D518" i="15"/>
  <c r="C518" i="15"/>
  <c r="B518" i="15"/>
  <c r="A518" i="15" s="1"/>
  <c r="N517" i="15"/>
  <c r="M517" i="15"/>
  <c r="L517" i="15"/>
  <c r="K517" i="15"/>
  <c r="J517" i="15"/>
  <c r="I517" i="15"/>
  <c r="H517" i="15"/>
  <c r="G517" i="15"/>
  <c r="F517" i="15"/>
  <c r="E517" i="15"/>
  <c r="D517" i="15"/>
  <c r="C517" i="15"/>
  <c r="B517" i="15"/>
  <c r="A517" i="15" s="1"/>
  <c r="N516" i="15"/>
  <c r="M516" i="15"/>
  <c r="L516" i="15"/>
  <c r="K516" i="15"/>
  <c r="J516" i="15"/>
  <c r="I516" i="15"/>
  <c r="H516" i="15"/>
  <c r="G516" i="15"/>
  <c r="F516" i="15"/>
  <c r="E516" i="15"/>
  <c r="D516" i="15"/>
  <c r="C516" i="15"/>
  <c r="B516" i="15"/>
  <c r="A516" i="15" s="1"/>
  <c r="N515" i="15"/>
  <c r="M515" i="15"/>
  <c r="L515" i="15"/>
  <c r="K515" i="15"/>
  <c r="J515" i="15"/>
  <c r="I515" i="15"/>
  <c r="H515" i="15"/>
  <c r="G515" i="15"/>
  <c r="F515" i="15"/>
  <c r="E515" i="15"/>
  <c r="D515" i="15"/>
  <c r="C515" i="15"/>
  <c r="B515" i="15"/>
  <c r="A515" i="15" s="1"/>
  <c r="N514" i="15"/>
  <c r="M514" i="15"/>
  <c r="L514" i="15"/>
  <c r="K514" i="15"/>
  <c r="J514" i="15"/>
  <c r="I514" i="15"/>
  <c r="H514" i="15"/>
  <c r="G514" i="15"/>
  <c r="F514" i="15"/>
  <c r="E514" i="15"/>
  <c r="D514" i="15"/>
  <c r="C514" i="15"/>
  <c r="B514" i="15"/>
  <c r="A514" i="15" s="1"/>
  <c r="N513" i="15"/>
  <c r="M513" i="15"/>
  <c r="L513" i="15"/>
  <c r="K513" i="15"/>
  <c r="J513" i="15"/>
  <c r="I513" i="15"/>
  <c r="H513" i="15"/>
  <c r="G513" i="15"/>
  <c r="F513" i="15"/>
  <c r="E513" i="15"/>
  <c r="D513" i="15"/>
  <c r="C513" i="15"/>
  <c r="B513" i="15"/>
  <c r="A513" i="15" s="1"/>
  <c r="N512" i="15"/>
  <c r="M512" i="15"/>
  <c r="L512" i="15"/>
  <c r="K512" i="15"/>
  <c r="J512" i="15"/>
  <c r="I512" i="15"/>
  <c r="H512" i="15"/>
  <c r="G512" i="15"/>
  <c r="F512" i="15"/>
  <c r="E512" i="15"/>
  <c r="D512" i="15"/>
  <c r="C512" i="15"/>
  <c r="B512" i="15"/>
  <c r="A512" i="15" s="1"/>
  <c r="N511" i="15"/>
  <c r="M511" i="15"/>
  <c r="L511" i="15"/>
  <c r="K511" i="15"/>
  <c r="J511" i="15"/>
  <c r="I511" i="15"/>
  <c r="H511" i="15"/>
  <c r="G511" i="15"/>
  <c r="F511" i="15"/>
  <c r="E511" i="15"/>
  <c r="D511" i="15"/>
  <c r="C511" i="15"/>
  <c r="B511" i="15"/>
  <c r="A511" i="15" s="1"/>
  <c r="N510" i="15"/>
  <c r="M510" i="15"/>
  <c r="L510" i="15"/>
  <c r="K510" i="15"/>
  <c r="J510" i="15"/>
  <c r="I510" i="15"/>
  <c r="H510" i="15"/>
  <c r="G510" i="15"/>
  <c r="F510" i="15"/>
  <c r="E510" i="15"/>
  <c r="D510" i="15"/>
  <c r="C510" i="15"/>
  <c r="B510" i="15"/>
  <c r="A510" i="15" s="1"/>
  <c r="N509" i="15"/>
  <c r="M509" i="15"/>
  <c r="L509" i="15"/>
  <c r="K509" i="15"/>
  <c r="J509" i="15"/>
  <c r="I509" i="15"/>
  <c r="H509" i="15"/>
  <c r="G509" i="15"/>
  <c r="F509" i="15"/>
  <c r="E509" i="15"/>
  <c r="D509" i="15"/>
  <c r="C509" i="15"/>
  <c r="B509" i="15"/>
  <c r="A509" i="15" s="1"/>
  <c r="N508" i="15"/>
  <c r="M508" i="15"/>
  <c r="L508" i="15"/>
  <c r="K508" i="15"/>
  <c r="J508" i="15"/>
  <c r="I508" i="15"/>
  <c r="H508" i="15"/>
  <c r="G508" i="15"/>
  <c r="F508" i="15"/>
  <c r="E508" i="15"/>
  <c r="D508" i="15"/>
  <c r="C508" i="15"/>
  <c r="B508" i="15"/>
  <c r="A508" i="15" s="1"/>
  <c r="N507" i="15"/>
  <c r="M507" i="15"/>
  <c r="L507" i="15"/>
  <c r="K507" i="15"/>
  <c r="J507" i="15"/>
  <c r="I507" i="15"/>
  <c r="H507" i="15"/>
  <c r="G507" i="15"/>
  <c r="F507" i="15"/>
  <c r="E507" i="15"/>
  <c r="D507" i="15"/>
  <c r="C507" i="15"/>
  <c r="B507" i="15"/>
  <c r="A507" i="15" s="1"/>
  <c r="N506" i="15"/>
  <c r="M506" i="15"/>
  <c r="L506" i="15"/>
  <c r="K506" i="15"/>
  <c r="J506" i="15"/>
  <c r="I506" i="15"/>
  <c r="H506" i="15"/>
  <c r="G506" i="15"/>
  <c r="F506" i="15"/>
  <c r="E506" i="15"/>
  <c r="D506" i="15"/>
  <c r="C506" i="15"/>
  <c r="B506" i="15"/>
  <c r="A506" i="15" s="1"/>
  <c r="N505" i="15"/>
  <c r="M505" i="15"/>
  <c r="L505" i="15"/>
  <c r="K505" i="15"/>
  <c r="J505" i="15"/>
  <c r="I505" i="15"/>
  <c r="H505" i="15"/>
  <c r="G505" i="15"/>
  <c r="F505" i="15"/>
  <c r="E505" i="15"/>
  <c r="D505" i="15"/>
  <c r="C505" i="15"/>
  <c r="B505" i="15"/>
  <c r="A505" i="15" s="1"/>
  <c r="N504" i="15"/>
  <c r="M504" i="15"/>
  <c r="L504" i="15"/>
  <c r="K504" i="15"/>
  <c r="J504" i="15"/>
  <c r="I504" i="15"/>
  <c r="H504" i="15"/>
  <c r="G504" i="15"/>
  <c r="F504" i="15"/>
  <c r="E504" i="15"/>
  <c r="D504" i="15"/>
  <c r="C504" i="15"/>
  <c r="B504" i="15"/>
  <c r="A504" i="15" s="1"/>
  <c r="N503" i="15"/>
  <c r="M503" i="15"/>
  <c r="L503" i="15"/>
  <c r="K503" i="15"/>
  <c r="J503" i="15"/>
  <c r="I503" i="15"/>
  <c r="H503" i="15"/>
  <c r="G503" i="15"/>
  <c r="F503" i="15"/>
  <c r="E503" i="15"/>
  <c r="D503" i="15"/>
  <c r="C503" i="15"/>
  <c r="B503" i="15"/>
  <c r="A503" i="15" s="1"/>
  <c r="N502" i="15"/>
  <c r="M502" i="15"/>
  <c r="L502" i="15"/>
  <c r="K502" i="15"/>
  <c r="J502" i="15"/>
  <c r="I502" i="15"/>
  <c r="H502" i="15"/>
  <c r="G502" i="15"/>
  <c r="F502" i="15"/>
  <c r="E502" i="15"/>
  <c r="D502" i="15"/>
  <c r="C502" i="15"/>
  <c r="B502" i="15"/>
  <c r="A502" i="15" s="1"/>
  <c r="N501" i="15"/>
  <c r="M501" i="15"/>
  <c r="L501" i="15"/>
  <c r="K501" i="15"/>
  <c r="J501" i="15"/>
  <c r="I501" i="15"/>
  <c r="H501" i="15"/>
  <c r="G501" i="15"/>
  <c r="F501" i="15"/>
  <c r="E501" i="15"/>
  <c r="D501" i="15"/>
  <c r="C501" i="15"/>
  <c r="B501" i="15"/>
  <c r="A501" i="15" s="1"/>
  <c r="N500" i="15"/>
  <c r="M500" i="15"/>
  <c r="L500" i="15"/>
  <c r="K500" i="15"/>
  <c r="J500" i="15"/>
  <c r="I500" i="15"/>
  <c r="H500" i="15"/>
  <c r="G500" i="15"/>
  <c r="F500" i="15"/>
  <c r="E500" i="15"/>
  <c r="D500" i="15"/>
  <c r="C500" i="15"/>
  <c r="B500" i="15"/>
  <c r="A500" i="15" s="1"/>
  <c r="N499" i="15"/>
  <c r="M499" i="15"/>
  <c r="L499" i="15"/>
  <c r="K499" i="15"/>
  <c r="J499" i="15"/>
  <c r="I499" i="15"/>
  <c r="H499" i="15"/>
  <c r="G499" i="15"/>
  <c r="F499" i="15"/>
  <c r="E499" i="15"/>
  <c r="D499" i="15"/>
  <c r="C499" i="15"/>
  <c r="B499" i="15"/>
  <c r="A499" i="15" s="1"/>
  <c r="N498" i="15"/>
  <c r="M498" i="15"/>
  <c r="L498" i="15"/>
  <c r="K498" i="15"/>
  <c r="J498" i="15"/>
  <c r="I498" i="15"/>
  <c r="H498" i="15"/>
  <c r="G498" i="15"/>
  <c r="F498" i="15"/>
  <c r="E498" i="15"/>
  <c r="D498" i="15"/>
  <c r="C498" i="15"/>
  <c r="B498" i="15"/>
  <c r="A498" i="15" s="1"/>
  <c r="N497" i="15"/>
  <c r="M497" i="15"/>
  <c r="L497" i="15"/>
  <c r="K497" i="15"/>
  <c r="J497" i="15"/>
  <c r="I497" i="15"/>
  <c r="H497" i="15"/>
  <c r="G497" i="15"/>
  <c r="F497" i="15"/>
  <c r="E497" i="15"/>
  <c r="D497" i="15"/>
  <c r="C497" i="15"/>
  <c r="B497" i="15"/>
  <c r="A497" i="15" s="1"/>
  <c r="N496" i="15"/>
  <c r="M496" i="15"/>
  <c r="L496" i="15"/>
  <c r="K496" i="15"/>
  <c r="J496" i="15"/>
  <c r="I496" i="15"/>
  <c r="H496" i="15"/>
  <c r="G496" i="15"/>
  <c r="F496" i="15"/>
  <c r="E496" i="15"/>
  <c r="D496" i="15"/>
  <c r="C496" i="15"/>
  <c r="B496" i="15"/>
  <c r="A496" i="15" s="1"/>
  <c r="N495" i="15"/>
  <c r="M495" i="15"/>
  <c r="L495" i="15"/>
  <c r="K495" i="15"/>
  <c r="J495" i="15"/>
  <c r="I495" i="15"/>
  <c r="H495" i="15"/>
  <c r="G495" i="15"/>
  <c r="F495" i="15"/>
  <c r="E495" i="15"/>
  <c r="D495" i="15"/>
  <c r="C495" i="15"/>
  <c r="B495" i="15"/>
  <c r="A495" i="15" s="1"/>
  <c r="N494" i="15"/>
  <c r="M494" i="15"/>
  <c r="L494" i="15"/>
  <c r="K494" i="15"/>
  <c r="J494" i="15"/>
  <c r="I494" i="15"/>
  <c r="H494" i="15"/>
  <c r="G494" i="15"/>
  <c r="F494" i="15"/>
  <c r="E494" i="15"/>
  <c r="D494" i="15"/>
  <c r="C494" i="15"/>
  <c r="B494" i="15"/>
  <c r="A494" i="15" s="1"/>
  <c r="N493" i="15"/>
  <c r="M493" i="15"/>
  <c r="L493" i="15"/>
  <c r="K493" i="15"/>
  <c r="J493" i="15"/>
  <c r="I493" i="15"/>
  <c r="H493" i="15"/>
  <c r="G493" i="15"/>
  <c r="F493" i="15"/>
  <c r="E493" i="15"/>
  <c r="D493" i="15"/>
  <c r="C493" i="15"/>
  <c r="B493" i="15"/>
  <c r="A493" i="15" s="1"/>
  <c r="N492" i="15"/>
  <c r="M492" i="15"/>
  <c r="L492" i="15"/>
  <c r="K492" i="15"/>
  <c r="J492" i="15"/>
  <c r="I492" i="15"/>
  <c r="H492" i="15"/>
  <c r="G492" i="15"/>
  <c r="F492" i="15"/>
  <c r="E492" i="15"/>
  <c r="D492" i="15"/>
  <c r="C492" i="15"/>
  <c r="B492" i="15"/>
  <c r="A492" i="15" s="1"/>
  <c r="N491" i="15"/>
  <c r="M491" i="15"/>
  <c r="L491" i="15"/>
  <c r="K491" i="15"/>
  <c r="J491" i="15"/>
  <c r="I491" i="15"/>
  <c r="H491" i="15"/>
  <c r="G491" i="15"/>
  <c r="F491" i="15"/>
  <c r="E491" i="15"/>
  <c r="D491" i="15"/>
  <c r="C491" i="15"/>
  <c r="B491" i="15"/>
  <c r="A491" i="15" s="1"/>
  <c r="N490" i="15"/>
  <c r="M490" i="15"/>
  <c r="L490" i="15"/>
  <c r="K490" i="15"/>
  <c r="J490" i="15"/>
  <c r="I490" i="15"/>
  <c r="H490" i="15"/>
  <c r="G490" i="15"/>
  <c r="F490" i="15"/>
  <c r="E490" i="15"/>
  <c r="D490" i="15"/>
  <c r="C490" i="15"/>
  <c r="B490" i="15"/>
  <c r="A490" i="15" s="1"/>
  <c r="N489" i="15"/>
  <c r="M489" i="15"/>
  <c r="L489" i="15"/>
  <c r="K489" i="15"/>
  <c r="J489" i="15"/>
  <c r="I489" i="15"/>
  <c r="H489" i="15"/>
  <c r="G489" i="15"/>
  <c r="F489" i="15"/>
  <c r="E489" i="15"/>
  <c r="D489" i="15"/>
  <c r="C489" i="15"/>
  <c r="B489" i="15"/>
  <c r="A489" i="15" s="1"/>
  <c r="N488" i="15"/>
  <c r="M488" i="15"/>
  <c r="L488" i="15"/>
  <c r="K488" i="15"/>
  <c r="J488" i="15"/>
  <c r="I488" i="15"/>
  <c r="H488" i="15"/>
  <c r="G488" i="15"/>
  <c r="F488" i="15"/>
  <c r="E488" i="15"/>
  <c r="D488" i="15"/>
  <c r="C488" i="15"/>
  <c r="B488" i="15"/>
  <c r="A488" i="15" s="1"/>
  <c r="N487" i="15"/>
  <c r="M487" i="15"/>
  <c r="L487" i="15"/>
  <c r="K487" i="15"/>
  <c r="J487" i="15"/>
  <c r="I487" i="15"/>
  <c r="H487" i="15"/>
  <c r="G487" i="15"/>
  <c r="F487" i="15"/>
  <c r="E487" i="15"/>
  <c r="D487" i="15"/>
  <c r="C487" i="15"/>
  <c r="B487" i="15"/>
  <c r="A487" i="15" s="1"/>
  <c r="N486" i="15"/>
  <c r="M486" i="15"/>
  <c r="L486" i="15"/>
  <c r="K486" i="15"/>
  <c r="J486" i="15"/>
  <c r="I486" i="15"/>
  <c r="H486" i="15"/>
  <c r="G486" i="15"/>
  <c r="F486" i="15"/>
  <c r="E486" i="15"/>
  <c r="D486" i="15"/>
  <c r="C486" i="15"/>
  <c r="B486" i="15"/>
  <c r="A486" i="15" s="1"/>
  <c r="N485" i="15"/>
  <c r="M485" i="15"/>
  <c r="L485" i="15"/>
  <c r="K485" i="15"/>
  <c r="J485" i="15"/>
  <c r="I485" i="15"/>
  <c r="H485" i="15"/>
  <c r="G485" i="15"/>
  <c r="F485" i="15"/>
  <c r="E485" i="15"/>
  <c r="D485" i="15"/>
  <c r="C485" i="15"/>
  <c r="B485" i="15"/>
  <c r="A485" i="15" s="1"/>
  <c r="N484" i="15"/>
  <c r="M484" i="15"/>
  <c r="L484" i="15"/>
  <c r="K484" i="15"/>
  <c r="J484" i="15"/>
  <c r="I484" i="15"/>
  <c r="H484" i="15"/>
  <c r="G484" i="15"/>
  <c r="F484" i="15"/>
  <c r="E484" i="15"/>
  <c r="D484" i="15"/>
  <c r="C484" i="15"/>
  <c r="B484" i="15"/>
  <c r="A484" i="15" s="1"/>
  <c r="N483" i="15"/>
  <c r="M483" i="15"/>
  <c r="L483" i="15"/>
  <c r="K483" i="15"/>
  <c r="J483" i="15"/>
  <c r="I483" i="15"/>
  <c r="H483" i="15"/>
  <c r="G483" i="15"/>
  <c r="F483" i="15"/>
  <c r="E483" i="15"/>
  <c r="D483" i="15"/>
  <c r="C483" i="15"/>
  <c r="B483" i="15"/>
  <c r="A483" i="15" s="1"/>
  <c r="N482" i="15"/>
  <c r="M482" i="15"/>
  <c r="L482" i="15"/>
  <c r="K482" i="15"/>
  <c r="J482" i="15"/>
  <c r="I482" i="15"/>
  <c r="H482" i="15"/>
  <c r="G482" i="15"/>
  <c r="F482" i="15"/>
  <c r="E482" i="15"/>
  <c r="D482" i="15"/>
  <c r="C482" i="15"/>
  <c r="B482" i="15"/>
  <c r="A482" i="15" s="1"/>
  <c r="N481" i="15"/>
  <c r="M481" i="15"/>
  <c r="L481" i="15"/>
  <c r="K481" i="15"/>
  <c r="J481" i="15"/>
  <c r="I481" i="15"/>
  <c r="H481" i="15"/>
  <c r="G481" i="15"/>
  <c r="F481" i="15"/>
  <c r="E481" i="15"/>
  <c r="D481" i="15"/>
  <c r="C481" i="15"/>
  <c r="B481" i="15"/>
  <c r="A481" i="15" s="1"/>
  <c r="N480" i="15"/>
  <c r="M480" i="15"/>
  <c r="L480" i="15"/>
  <c r="K480" i="15"/>
  <c r="J480" i="15"/>
  <c r="I480" i="15"/>
  <c r="H480" i="15"/>
  <c r="G480" i="15"/>
  <c r="F480" i="15"/>
  <c r="E480" i="15"/>
  <c r="D480" i="15"/>
  <c r="C480" i="15"/>
  <c r="B480" i="15"/>
  <c r="A480" i="15" s="1"/>
  <c r="N479" i="15"/>
  <c r="M479" i="15"/>
  <c r="L479" i="15"/>
  <c r="K479" i="15"/>
  <c r="J479" i="15"/>
  <c r="I479" i="15"/>
  <c r="H479" i="15"/>
  <c r="G479" i="15"/>
  <c r="F479" i="15"/>
  <c r="E479" i="15"/>
  <c r="D479" i="15"/>
  <c r="C479" i="15"/>
  <c r="B479" i="15"/>
  <c r="A479" i="15" s="1"/>
  <c r="N478" i="15"/>
  <c r="M478" i="15"/>
  <c r="L478" i="15"/>
  <c r="K478" i="15"/>
  <c r="J478" i="15"/>
  <c r="I478" i="15"/>
  <c r="H478" i="15"/>
  <c r="G478" i="15"/>
  <c r="F478" i="15"/>
  <c r="E478" i="15"/>
  <c r="D478" i="15"/>
  <c r="C478" i="15"/>
  <c r="B478" i="15"/>
  <c r="A478" i="15" s="1"/>
  <c r="N477" i="15"/>
  <c r="M477" i="15"/>
  <c r="L477" i="15"/>
  <c r="K477" i="15"/>
  <c r="J477" i="15"/>
  <c r="I477" i="15"/>
  <c r="H477" i="15"/>
  <c r="G477" i="15"/>
  <c r="F477" i="15"/>
  <c r="E477" i="15"/>
  <c r="D477" i="15"/>
  <c r="C477" i="15"/>
  <c r="B477" i="15"/>
  <c r="A477" i="15" s="1"/>
  <c r="N476" i="15"/>
  <c r="M476" i="15"/>
  <c r="L476" i="15"/>
  <c r="K476" i="15"/>
  <c r="J476" i="15"/>
  <c r="I476" i="15"/>
  <c r="H476" i="15"/>
  <c r="G476" i="15"/>
  <c r="F476" i="15"/>
  <c r="E476" i="15"/>
  <c r="D476" i="15"/>
  <c r="C476" i="15"/>
  <c r="B476" i="15"/>
  <c r="A476" i="15" s="1"/>
  <c r="N475" i="15"/>
  <c r="M475" i="15"/>
  <c r="L475" i="15"/>
  <c r="K475" i="15"/>
  <c r="J475" i="15"/>
  <c r="I475" i="15"/>
  <c r="H475" i="15"/>
  <c r="G475" i="15"/>
  <c r="F475" i="15"/>
  <c r="E475" i="15"/>
  <c r="D475" i="15"/>
  <c r="C475" i="15"/>
  <c r="B475" i="15"/>
  <c r="A475" i="15" s="1"/>
  <c r="N474" i="15"/>
  <c r="M474" i="15"/>
  <c r="L474" i="15"/>
  <c r="K474" i="15"/>
  <c r="J474" i="15"/>
  <c r="I474" i="15"/>
  <c r="H474" i="15"/>
  <c r="G474" i="15"/>
  <c r="F474" i="15"/>
  <c r="E474" i="15"/>
  <c r="D474" i="15"/>
  <c r="C474" i="15"/>
  <c r="B474" i="15"/>
  <c r="A474" i="15" s="1"/>
  <c r="N473" i="15"/>
  <c r="M473" i="15"/>
  <c r="L473" i="15"/>
  <c r="K473" i="15"/>
  <c r="J473" i="15"/>
  <c r="I473" i="15"/>
  <c r="H473" i="15"/>
  <c r="G473" i="15"/>
  <c r="F473" i="15"/>
  <c r="E473" i="15"/>
  <c r="D473" i="15"/>
  <c r="C473" i="15"/>
  <c r="B473" i="15"/>
  <c r="A473" i="15" s="1"/>
  <c r="N472" i="15"/>
  <c r="M472" i="15"/>
  <c r="L472" i="15"/>
  <c r="K472" i="15"/>
  <c r="J472" i="15"/>
  <c r="I472" i="15"/>
  <c r="H472" i="15"/>
  <c r="G472" i="15"/>
  <c r="F472" i="15"/>
  <c r="E472" i="15"/>
  <c r="D472" i="15"/>
  <c r="C472" i="15"/>
  <c r="B472" i="15"/>
  <c r="A472" i="15" s="1"/>
  <c r="N471" i="15"/>
  <c r="M471" i="15"/>
  <c r="L471" i="15"/>
  <c r="K471" i="15"/>
  <c r="J471" i="15"/>
  <c r="I471" i="15"/>
  <c r="H471" i="15"/>
  <c r="G471" i="15"/>
  <c r="F471" i="15"/>
  <c r="E471" i="15"/>
  <c r="D471" i="15"/>
  <c r="C471" i="15"/>
  <c r="B471" i="15"/>
  <c r="A471" i="15" s="1"/>
  <c r="N470" i="15"/>
  <c r="M470" i="15"/>
  <c r="L470" i="15"/>
  <c r="K470" i="15"/>
  <c r="J470" i="15"/>
  <c r="I470" i="15"/>
  <c r="H470" i="15"/>
  <c r="G470" i="15"/>
  <c r="F470" i="15"/>
  <c r="E470" i="15"/>
  <c r="D470" i="15"/>
  <c r="C470" i="15"/>
  <c r="B470" i="15"/>
  <c r="A470" i="15" s="1"/>
  <c r="N469" i="15"/>
  <c r="M469" i="15"/>
  <c r="L469" i="15"/>
  <c r="K469" i="15"/>
  <c r="J469" i="15"/>
  <c r="I469" i="15"/>
  <c r="H469" i="15"/>
  <c r="G469" i="15"/>
  <c r="F469" i="15"/>
  <c r="E469" i="15"/>
  <c r="D469" i="15"/>
  <c r="C469" i="15"/>
  <c r="B469" i="15"/>
  <c r="A469" i="15" s="1"/>
  <c r="N468" i="15"/>
  <c r="M468" i="15"/>
  <c r="L468" i="15"/>
  <c r="K468" i="15"/>
  <c r="J468" i="15"/>
  <c r="I468" i="15"/>
  <c r="H468" i="15"/>
  <c r="G468" i="15"/>
  <c r="F468" i="15"/>
  <c r="E468" i="15"/>
  <c r="D468" i="15"/>
  <c r="C468" i="15"/>
  <c r="B468" i="15"/>
  <c r="A468" i="15" s="1"/>
  <c r="N467" i="15"/>
  <c r="M467" i="15"/>
  <c r="L467" i="15"/>
  <c r="K467" i="15"/>
  <c r="J467" i="15"/>
  <c r="I467" i="15"/>
  <c r="H467" i="15"/>
  <c r="G467" i="15"/>
  <c r="F467" i="15"/>
  <c r="E467" i="15"/>
  <c r="D467" i="15"/>
  <c r="C467" i="15"/>
  <c r="B467" i="15"/>
  <c r="A467" i="15" s="1"/>
  <c r="N466" i="15"/>
  <c r="M466" i="15"/>
  <c r="L466" i="15"/>
  <c r="K466" i="15"/>
  <c r="J466" i="15"/>
  <c r="I466" i="15"/>
  <c r="H466" i="15"/>
  <c r="G466" i="15"/>
  <c r="F466" i="15"/>
  <c r="E466" i="15"/>
  <c r="D466" i="15"/>
  <c r="C466" i="15"/>
  <c r="B466" i="15"/>
  <c r="A466" i="15" s="1"/>
  <c r="N465" i="15"/>
  <c r="M465" i="15"/>
  <c r="L465" i="15"/>
  <c r="K465" i="15"/>
  <c r="J465" i="15"/>
  <c r="I465" i="15"/>
  <c r="H465" i="15"/>
  <c r="G465" i="15"/>
  <c r="F465" i="15"/>
  <c r="E465" i="15"/>
  <c r="D465" i="15"/>
  <c r="C465" i="15"/>
  <c r="B465" i="15"/>
  <c r="A465" i="15" s="1"/>
  <c r="N464" i="15"/>
  <c r="M464" i="15"/>
  <c r="L464" i="15"/>
  <c r="K464" i="15"/>
  <c r="J464" i="15"/>
  <c r="I464" i="15"/>
  <c r="H464" i="15"/>
  <c r="G464" i="15"/>
  <c r="F464" i="15"/>
  <c r="E464" i="15"/>
  <c r="D464" i="15"/>
  <c r="C464" i="15"/>
  <c r="B464" i="15"/>
  <c r="A464" i="15" s="1"/>
  <c r="N463" i="15"/>
  <c r="M463" i="15"/>
  <c r="L463" i="15"/>
  <c r="K463" i="15"/>
  <c r="J463" i="15"/>
  <c r="I463" i="15"/>
  <c r="H463" i="15"/>
  <c r="G463" i="15"/>
  <c r="F463" i="15"/>
  <c r="E463" i="15"/>
  <c r="D463" i="15"/>
  <c r="C463" i="15"/>
  <c r="B463" i="15"/>
  <c r="A463" i="15" s="1"/>
  <c r="N462" i="15"/>
  <c r="M462" i="15"/>
  <c r="L462" i="15"/>
  <c r="K462" i="15"/>
  <c r="J462" i="15"/>
  <c r="I462" i="15"/>
  <c r="H462" i="15"/>
  <c r="G462" i="15"/>
  <c r="F462" i="15"/>
  <c r="E462" i="15"/>
  <c r="D462" i="15"/>
  <c r="C462" i="15"/>
  <c r="B462" i="15"/>
  <c r="A462" i="15" s="1"/>
  <c r="N461" i="15"/>
  <c r="M461" i="15"/>
  <c r="L461" i="15"/>
  <c r="K461" i="15"/>
  <c r="J461" i="15"/>
  <c r="I461" i="15"/>
  <c r="H461" i="15"/>
  <c r="G461" i="15"/>
  <c r="F461" i="15"/>
  <c r="E461" i="15"/>
  <c r="D461" i="15"/>
  <c r="C461" i="15"/>
  <c r="B461" i="15"/>
  <c r="A461" i="15" s="1"/>
  <c r="N460" i="15"/>
  <c r="M460" i="15"/>
  <c r="L460" i="15"/>
  <c r="K460" i="15"/>
  <c r="J460" i="15"/>
  <c r="I460" i="15"/>
  <c r="H460" i="15"/>
  <c r="G460" i="15"/>
  <c r="F460" i="15"/>
  <c r="E460" i="15"/>
  <c r="D460" i="15"/>
  <c r="C460" i="15"/>
  <c r="B460" i="15"/>
  <c r="A460" i="15" s="1"/>
  <c r="N459" i="15"/>
  <c r="M459" i="15"/>
  <c r="L459" i="15"/>
  <c r="K459" i="15"/>
  <c r="J459" i="15"/>
  <c r="I459" i="15"/>
  <c r="H459" i="15"/>
  <c r="G459" i="15"/>
  <c r="F459" i="15"/>
  <c r="E459" i="15"/>
  <c r="D459" i="15"/>
  <c r="C459" i="15"/>
  <c r="B459" i="15"/>
  <c r="A459" i="15" s="1"/>
  <c r="N458" i="15"/>
  <c r="M458" i="15"/>
  <c r="L458" i="15"/>
  <c r="K458" i="15"/>
  <c r="J458" i="15"/>
  <c r="I458" i="15"/>
  <c r="H458" i="15"/>
  <c r="G458" i="15"/>
  <c r="F458" i="15"/>
  <c r="E458" i="15"/>
  <c r="D458" i="15"/>
  <c r="C458" i="15"/>
  <c r="B458" i="15"/>
  <c r="A458" i="15" s="1"/>
  <c r="N457" i="15"/>
  <c r="M457" i="15"/>
  <c r="L457" i="15"/>
  <c r="K457" i="15"/>
  <c r="J457" i="15"/>
  <c r="I457" i="15"/>
  <c r="H457" i="15"/>
  <c r="G457" i="15"/>
  <c r="F457" i="15"/>
  <c r="E457" i="15"/>
  <c r="D457" i="15"/>
  <c r="C457" i="15"/>
  <c r="B457" i="15"/>
  <c r="A457" i="15" s="1"/>
  <c r="N456" i="15"/>
  <c r="M456" i="15"/>
  <c r="L456" i="15"/>
  <c r="K456" i="15"/>
  <c r="J456" i="15"/>
  <c r="I456" i="15"/>
  <c r="H456" i="15"/>
  <c r="G456" i="15"/>
  <c r="F456" i="15"/>
  <c r="E456" i="15"/>
  <c r="D456" i="15"/>
  <c r="C456" i="15"/>
  <c r="B456" i="15"/>
  <c r="A456" i="15" s="1"/>
  <c r="N455" i="15"/>
  <c r="M455" i="15"/>
  <c r="L455" i="15"/>
  <c r="K455" i="15"/>
  <c r="J455" i="15"/>
  <c r="I455" i="15"/>
  <c r="H455" i="15"/>
  <c r="G455" i="15"/>
  <c r="F455" i="15"/>
  <c r="E455" i="15"/>
  <c r="D455" i="15"/>
  <c r="C455" i="15"/>
  <c r="B455" i="15"/>
  <c r="A455" i="15" s="1"/>
  <c r="N454" i="15"/>
  <c r="M454" i="15"/>
  <c r="L454" i="15"/>
  <c r="K454" i="15"/>
  <c r="J454" i="15"/>
  <c r="I454" i="15"/>
  <c r="H454" i="15"/>
  <c r="G454" i="15"/>
  <c r="F454" i="15"/>
  <c r="E454" i="15"/>
  <c r="D454" i="15"/>
  <c r="C454" i="15"/>
  <c r="B454" i="15"/>
  <c r="A454" i="15" s="1"/>
  <c r="N453" i="15"/>
  <c r="M453" i="15"/>
  <c r="L453" i="15"/>
  <c r="K453" i="15"/>
  <c r="J453" i="15"/>
  <c r="I453" i="15"/>
  <c r="H453" i="15"/>
  <c r="G453" i="15"/>
  <c r="F453" i="15"/>
  <c r="E453" i="15"/>
  <c r="D453" i="15"/>
  <c r="C453" i="15"/>
  <c r="B453" i="15"/>
  <c r="A453" i="15" s="1"/>
  <c r="N452" i="15"/>
  <c r="M452" i="15"/>
  <c r="L452" i="15"/>
  <c r="K452" i="15"/>
  <c r="J452" i="15"/>
  <c r="I452" i="15"/>
  <c r="H452" i="15"/>
  <c r="G452" i="15"/>
  <c r="F452" i="15"/>
  <c r="E452" i="15"/>
  <c r="D452" i="15"/>
  <c r="C452" i="15"/>
  <c r="B452" i="15"/>
  <c r="A452" i="15" s="1"/>
  <c r="N451" i="15"/>
  <c r="M451" i="15"/>
  <c r="L451" i="15"/>
  <c r="K451" i="15"/>
  <c r="J451" i="15"/>
  <c r="I451" i="15"/>
  <c r="H451" i="15"/>
  <c r="G451" i="15"/>
  <c r="F451" i="15"/>
  <c r="E451" i="15"/>
  <c r="D451" i="15"/>
  <c r="C451" i="15"/>
  <c r="B451" i="15"/>
  <c r="A451" i="15" s="1"/>
  <c r="N450" i="15"/>
  <c r="M450" i="15"/>
  <c r="L450" i="15"/>
  <c r="K450" i="15"/>
  <c r="J450" i="15"/>
  <c r="I450" i="15"/>
  <c r="H450" i="15"/>
  <c r="G450" i="15"/>
  <c r="F450" i="15"/>
  <c r="E450" i="15"/>
  <c r="D450" i="15"/>
  <c r="C450" i="15"/>
  <c r="B450" i="15"/>
  <c r="A450" i="15" s="1"/>
  <c r="N449" i="15"/>
  <c r="M449" i="15"/>
  <c r="L449" i="15"/>
  <c r="K449" i="15"/>
  <c r="J449" i="15"/>
  <c r="I449" i="15"/>
  <c r="H449" i="15"/>
  <c r="G449" i="15"/>
  <c r="F449" i="15"/>
  <c r="E449" i="15"/>
  <c r="D449" i="15"/>
  <c r="C449" i="15"/>
  <c r="B449" i="15"/>
  <c r="A449" i="15" s="1"/>
  <c r="N448" i="15"/>
  <c r="M448" i="15"/>
  <c r="L448" i="15"/>
  <c r="K448" i="15"/>
  <c r="J448" i="15"/>
  <c r="I448" i="15"/>
  <c r="H448" i="15"/>
  <c r="G448" i="15"/>
  <c r="F448" i="15"/>
  <c r="E448" i="15"/>
  <c r="D448" i="15"/>
  <c r="C448" i="15"/>
  <c r="B448" i="15"/>
  <c r="A448" i="15" s="1"/>
  <c r="N447" i="15"/>
  <c r="M447" i="15"/>
  <c r="L447" i="15"/>
  <c r="K447" i="15"/>
  <c r="J447" i="15"/>
  <c r="I447" i="15"/>
  <c r="H447" i="15"/>
  <c r="G447" i="15"/>
  <c r="F447" i="15"/>
  <c r="E447" i="15"/>
  <c r="D447" i="15"/>
  <c r="C447" i="15"/>
  <c r="B447" i="15"/>
  <c r="A447" i="15" s="1"/>
  <c r="N446" i="15"/>
  <c r="M446" i="15"/>
  <c r="L446" i="15"/>
  <c r="K446" i="15"/>
  <c r="J446" i="15"/>
  <c r="I446" i="15"/>
  <c r="H446" i="15"/>
  <c r="G446" i="15"/>
  <c r="F446" i="15"/>
  <c r="E446" i="15"/>
  <c r="D446" i="15"/>
  <c r="C446" i="15"/>
  <c r="B446" i="15"/>
  <c r="A446" i="15" s="1"/>
  <c r="N445" i="15"/>
  <c r="M445" i="15"/>
  <c r="L445" i="15"/>
  <c r="K445" i="15"/>
  <c r="J445" i="15"/>
  <c r="I445" i="15"/>
  <c r="H445" i="15"/>
  <c r="G445" i="15"/>
  <c r="F445" i="15"/>
  <c r="E445" i="15"/>
  <c r="D445" i="15"/>
  <c r="C445" i="15"/>
  <c r="B445" i="15"/>
  <c r="A445" i="15" s="1"/>
  <c r="N444" i="15"/>
  <c r="M444" i="15"/>
  <c r="L444" i="15"/>
  <c r="K444" i="15"/>
  <c r="J444" i="15"/>
  <c r="I444" i="15"/>
  <c r="H444" i="15"/>
  <c r="G444" i="15"/>
  <c r="F444" i="15"/>
  <c r="E444" i="15"/>
  <c r="D444" i="15"/>
  <c r="C444" i="15"/>
  <c r="B444" i="15"/>
  <c r="A444" i="15" s="1"/>
  <c r="N443" i="15"/>
  <c r="M443" i="15"/>
  <c r="L443" i="15"/>
  <c r="K443" i="15"/>
  <c r="J443" i="15"/>
  <c r="I443" i="15"/>
  <c r="H443" i="15"/>
  <c r="G443" i="15"/>
  <c r="F443" i="15"/>
  <c r="E443" i="15"/>
  <c r="D443" i="15"/>
  <c r="C443" i="15"/>
  <c r="B443" i="15"/>
  <c r="A443" i="15" s="1"/>
  <c r="N442" i="15"/>
  <c r="M442" i="15"/>
  <c r="L442" i="15"/>
  <c r="K442" i="15"/>
  <c r="J442" i="15"/>
  <c r="I442" i="15"/>
  <c r="H442" i="15"/>
  <c r="G442" i="15"/>
  <c r="F442" i="15"/>
  <c r="E442" i="15"/>
  <c r="D442" i="15"/>
  <c r="C442" i="15"/>
  <c r="B442" i="15"/>
  <c r="A442" i="15" s="1"/>
  <c r="N441" i="15"/>
  <c r="M441" i="15"/>
  <c r="L441" i="15"/>
  <c r="K441" i="15"/>
  <c r="J441" i="15"/>
  <c r="I441" i="15"/>
  <c r="H441" i="15"/>
  <c r="G441" i="15"/>
  <c r="F441" i="15"/>
  <c r="E441" i="15"/>
  <c r="D441" i="15"/>
  <c r="C441" i="15"/>
  <c r="B441" i="15"/>
  <c r="A441" i="15" s="1"/>
  <c r="N440" i="15"/>
  <c r="M440" i="15"/>
  <c r="L440" i="15"/>
  <c r="K440" i="15"/>
  <c r="J440" i="15"/>
  <c r="I440" i="15"/>
  <c r="H440" i="15"/>
  <c r="G440" i="15"/>
  <c r="F440" i="15"/>
  <c r="E440" i="15"/>
  <c r="D440" i="15"/>
  <c r="C440" i="15"/>
  <c r="B440" i="15"/>
  <c r="A440" i="15" s="1"/>
  <c r="N439" i="15"/>
  <c r="M439" i="15"/>
  <c r="L439" i="15"/>
  <c r="K439" i="15"/>
  <c r="J439" i="15"/>
  <c r="I439" i="15"/>
  <c r="H439" i="15"/>
  <c r="G439" i="15"/>
  <c r="F439" i="15"/>
  <c r="E439" i="15"/>
  <c r="D439" i="15"/>
  <c r="C439" i="15"/>
  <c r="B439" i="15"/>
  <c r="A439" i="15" s="1"/>
  <c r="N438" i="15"/>
  <c r="M438" i="15"/>
  <c r="L438" i="15"/>
  <c r="K438" i="15"/>
  <c r="J438" i="15"/>
  <c r="I438" i="15"/>
  <c r="H438" i="15"/>
  <c r="G438" i="15"/>
  <c r="F438" i="15"/>
  <c r="E438" i="15"/>
  <c r="D438" i="15"/>
  <c r="C438" i="15"/>
  <c r="B438" i="15"/>
  <c r="A438" i="15" s="1"/>
  <c r="N437" i="15"/>
  <c r="M437" i="15"/>
  <c r="L437" i="15"/>
  <c r="K437" i="15"/>
  <c r="J437" i="15"/>
  <c r="I437" i="15"/>
  <c r="H437" i="15"/>
  <c r="G437" i="15"/>
  <c r="F437" i="15"/>
  <c r="E437" i="15"/>
  <c r="D437" i="15"/>
  <c r="C437" i="15"/>
  <c r="B437" i="15"/>
  <c r="A437" i="15" s="1"/>
  <c r="N436" i="15"/>
  <c r="M436" i="15"/>
  <c r="L436" i="15"/>
  <c r="K436" i="15"/>
  <c r="J436" i="15"/>
  <c r="I436" i="15"/>
  <c r="H436" i="15"/>
  <c r="G436" i="15"/>
  <c r="F436" i="15"/>
  <c r="E436" i="15"/>
  <c r="D436" i="15"/>
  <c r="C436" i="15"/>
  <c r="B436" i="15"/>
  <c r="A436" i="15" s="1"/>
  <c r="N435" i="15"/>
  <c r="M435" i="15"/>
  <c r="L435" i="15"/>
  <c r="K435" i="15"/>
  <c r="J435" i="15"/>
  <c r="I435" i="15"/>
  <c r="H435" i="15"/>
  <c r="G435" i="15"/>
  <c r="F435" i="15"/>
  <c r="E435" i="15"/>
  <c r="D435" i="15"/>
  <c r="C435" i="15"/>
  <c r="B435" i="15"/>
  <c r="A435" i="15" s="1"/>
  <c r="N434" i="15"/>
  <c r="M434" i="15"/>
  <c r="L434" i="15"/>
  <c r="K434" i="15"/>
  <c r="J434" i="15"/>
  <c r="I434" i="15"/>
  <c r="H434" i="15"/>
  <c r="G434" i="15"/>
  <c r="F434" i="15"/>
  <c r="E434" i="15"/>
  <c r="D434" i="15"/>
  <c r="C434" i="15"/>
  <c r="B434" i="15"/>
  <c r="A434" i="15" s="1"/>
  <c r="N433" i="15"/>
  <c r="M433" i="15"/>
  <c r="L433" i="15"/>
  <c r="K433" i="15"/>
  <c r="J433" i="15"/>
  <c r="I433" i="15"/>
  <c r="H433" i="15"/>
  <c r="G433" i="15"/>
  <c r="F433" i="15"/>
  <c r="E433" i="15"/>
  <c r="D433" i="15"/>
  <c r="C433" i="15"/>
  <c r="B433" i="15"/>
  <c r="A433" i="15" s="1"/>
  <c r="N432" i="15"/>
  <c r="M432" i="15"/>
  <c r="L432" i="15"/>
  <c r="K432" i="15"/>
  <c r="J432" i="15"/>
  <c r="I432" i="15"/>
  <c r="H432" i="15"/>
  <c r="G432" i="15"/>
  <c r="F432" i="15"/>
  <c r="E432" i="15"/>
  <c r="D432" i="15"/>
  <c r="C432" i="15"/>
  <c r="B432" i="15"/>
  <c r="A432" i="15" s="1"/>
  <c r="N431" i="15"/>
  <c r="M431" i="15"/>
  <c r="L431" i="15"/>
  <c r="K431" i="15"/>
  <c r="J431" i="15"/>
  <c r="I431" i="15"/>
  <c r="H431" i="15"/>
  <c r="G431" i="15"/>
  <c r="F431" i="15"/>
  <c r="E431" i="15"/>
  <c r="D431" i="15"/>
  <c r="C431" i="15"/>
  <c r="B431" i="15"/>
  <c r="A431" i="15" s="1"/>
  <c r="N430" i="15"/>
  <c r="M430" i="15"/>
  <c r="L430" i="15"/>
  <c r="K430" i="15"/>
  <c r="J430" i="15"/>
  <c r="I430" i="15"/>
  <c r="H430" i="15"/>
  <c r="G430" i="15"/>
  <c r="F430" i="15"/>
  <c r="E430" i="15"/>
  <c r="D430" i="15"/>
  <c r="C430" i="15"/>
  <c r="B430" i="15"/>
  <c r="A430" i="15" s="1"/>
  <c r="N429" i="15"/>
  <c r="M429" i="15"/>
  <c r="L429" i="15"/>
  <c r="K429" i="15"/>
  <c r="J429" i="15"/>
  <c r="I429" i="15"/>
  <c r="H429" i="15"/>
  <c r="G429" i="15"/>
  <c r="F429" i="15"/>
  <c r="E429" i="15"/>
  <c r="D429" i="15"/>
  <c r="C429" i="15"/>
  <c r="B429" i="15"/>
  <c r="A429" i="15" s="1"/>
  <c r="N428" i="15"/>
  <c r="M428" i="15"/>
  <c r="L428" i="15"/>
  <c r="K428" i="15"/>
  <c r="J428" i="15"/>
  <c r="I428" i="15"/>
  <c r="H428" i="15"/>
  <c r="G428" i="15"/>
  <c r="F428" i="15"/>
  <c r="E428" i="15"/>
  <c r="D428" i="15"/>
  <c r="C428" i="15"/>
  <c r="B428" i="15"/>
  <c r="A428" i="15" s="1"/>
  <c r="N427" i="15"/>
  <c r="M427" i="15"/>
  <c r="L427" i="15"/>
  <c r="K427" i="15"/>
  <c r="J427" i="15"/>
  <c r="I427" i="15"/>
  <c r="H427" i="15"/>
  <c r="G427" i="15"/>
  <c r="F427" i="15"/>
  <c r="E427" i="15"/>
  <c r="D427" i="15"/>
  <c r="C427" i="15"/>
  <c r="B427" i="15"/>
  <c r="A427" i="15" s="1"/>
  <c r="N426" i="15"/>
  <c r="M426" i="15"/>
  <c r="L426" i="15"/>
  <c r="K426" i="15"/>
  <c r="J426" i="15"/>
  <c r="I426" i="15"/>
  <c r="H426" i="15"/>
  <c r="G426" i="15"/>
  <c r="F426" i="15"/>
  <c r="E426" i="15"/>
  <c r="D426" i="15"/>
  <c r="C426" i="15"/>
  <c r="B426" i="15"/>
  <c r="A426" i="15" s="1"/>
  <c r="N425" i="15"/>
  <c r="M425" i="15"/>
  <c r="L425" i="15"/>
  <c r="K425" i="15"/>
  <c r="J425" i="15"/>
  <c r="I425" i="15"/>
  <c r="H425" i="15"/>
  <c r="G425" i="15"/>
  <c r="F425" i="15"/>
  <c r="E425" i="15"/>
  <c r="D425" i="15"/>
  <c r="C425" i="15"/>
  <c r="B425" i="15"/>
  <c r="A425" i="15" s="1"/>
  <c r="N424" i="15"/>
  <c r="M424" i="15"/>
  <c r="L424" i="15"/>
  <c r="K424" i="15"/>
  <c r="J424" i="15"/>
  <c r="I424" i="15"/>
  <c r="H424" i="15"/>
  <c r="G424" i="15"/>
  <c r="F424" i="15"/>
  <c r="E424" i="15"/>
  <c r="D424" i="15"/>
  <c r="C424" i="15"/>
  <c r="B424" i="15"/>
  <c r="A424" i="15" s="1"/>
  <c r="N423" i="15"/>
  <c r="M423" i="15"/>
  <c r="L423" i="15"/>
  <c r="K423" i="15"/>
  <c r="J423" i="15"/>
  <c r="I423" i="15"/>
  <c r="H423" i="15"/>
  <c r="G423" i="15"/>
  <c r="F423" i="15"/>
  <c r="E423" i="15"/>
  <c r="D423" i="15"/>
  <c r="C423" i="15"/>
  <c r="B423" i="15"/>
  <c r="A423" i="15" s="1"/>
  <c r="N422" i="15"/>
  <c r="M422" i="15"/>
  <c r="L422" i="15"/>
  <c r="K422" i="15"/>
  <c r="J422" i="15"/>
  <c r="I422" i="15"/>
  <c r="H422" i="15"/>
  <c r="G422" i="15"/>
  <c r="F422" i="15"/>
  <c r="E422" i="15"/>
  <c r="D422" i="15"/>
  <c r="C422" i="15"/>
  <c r="B422" i="15"/>
  <c r="A422" i="15" s="1"/>
  <c r="N421" i="15"/>
  <c r="M421" i="15"/>
  <c r="L421" i="15"/>
  <c r="K421" i="15"/>
  <c r="J421" i="15"/>
  <c r="I421" i="15"/>
  <c r="H421" i="15"/>
  <c r="G421" i="15"/>
  <c r="F421" i="15"/>
  <c r="E421" i="15"/>
  <c r="D421" i="15"/>
  <c r="C421" i="15"/>
  <c r="B421" i="15"/>
  <c r="A421" i="15" s="1"/>
  <c r="N420" i="15"/>
  <c r="M420" i="15"/>
  <c r="L420" i="15"/>
  <c r="K420" i="15"/>
  <c r="J420" i="15"/>
  <c r="I420" i="15"/>
  <c r="H420" i="15"/>
  <c r="G420" i="15"/>
  <c r="F420" i="15"/>
  <c r="E420" i="15"/>
  <c r="D420" i="15"/>
  <c r="C420" i="15"/>
  <c r="B420" i="15"/>
  <c r="A420" i="15" s="1"/>
  <c r="N419" i="15"/>
  <c r="M419" i="15"/>
  <c r="L419" i="15"/>
  <c r="K419" i="15"/>
  <c r="J419" i="15"/>
  <c r="I419" i="15"/>
  <c r="H419" i="15"/>
  <c r="G419" i="15"/>
  <c r="F419" i="15"/>
  <c r="E419" i="15"/>
  <c r="D419" i="15"/>
  <c r="C419" i="15"/>
  <c r="B419" i="15"/>
  <c r="A419" i="15" s="1"/>
  <c r="N418" i="15"/>
  <c r="M418" i="15"/>
  <c r="L418" i="15"/>
  <c r="K418" i="15"/>
  <c r="J418" i="15"/>
  <c r="I418" i="15"/>
  <c r="H418" i="15"/>
  <c r="G418" i="15"/>
  <c r="F418" i="15"/>
  <c r="E418" i="15"/>
  <c r="D418" i="15"/>
  <c r="C418" i="15"/>
  <c r="B418" i="15"/>
  <c r="A418" i="15" s="1"/>
  <c r="N417" i="15"/>
  <c r="M417" i="15"/>
  <c r="L417" i="15"/>
  <c r="K417" i="15"/>
  <c r="J417" i="15"/>
  <c r="I417" i="15"/>
  <c r="H417" i="15"/>
  <c r="G417" i="15"/>
  <c r="F417" i="15"/>
  <c r="E417" i="15"/>
  <c r="D417" i="15"/>
  <c r="C417" i="15"/>
  <c r="B417" i="15"/>
  <c r="A417" i="15" s="1"/>
  <c r="N416" i="15"/>
  <c r="M416" i="15"/>
  <c r="L416" i="15"/>
  <c r="K416" i="15"/>
  <c r="J416" i="15"/>
  <c r="I416" i="15"/>
  <c r="H416" i="15"/>
  <c r="G416" i="15"/>
  <c r="F416" i="15"/>
  <c r="E416" i="15"/>
  <c r="D416" i="15"/>
  <c r="C416" i="15"/>
  <c r="B416" i="15"/>
  <c r="A416" i="15" s="1"/>
  <c r="N415" i="15"/>
  <c r="M415" i="15"/>
  <c r="L415" i="15"/>
  <c r="K415" i="15"/>
  <c r="J415" i="15"/>
  <c r="I415" i="15"/>
  <c r="H415" i="15"/>
  <c r="G415" i="15"/>
  <c r="F415" i="15"/>
  <c r="E415" i="15"/>
  <c r="D415" i="15"/>
  <c r="C415" i="15"/>
  <c r="B415" i="15"/>
  <c r="A415" i="15" s="1"/>
  <c r="N414" i="15"/>
  <c r="M414" i="15"/>
  <c r="L414" i="15"/>
  <c r="K414" i="15"/>
  <c r="J414" i="15"/>
  <c r="I414" i="15"/>
  <c r="H414" i="15"/>
  <c r="G414" i="15"/>
  <c r="F414" i="15"/>
  <c r="E414" i="15"/>
  <c r="D414" i="15"/>
  <c r="C414" i="15"/>
  <c r="B414" i="15"/>
  <c r="A414" i="15" s="1"/>
  <c r="N413" i="15"/>
  <c r="M413" i="15"/>
  <c r="L413" i="15"/>
  <c r="K413" i="15"/>
  <c r="J413" i="15"/>
  <c r="I413" i="15"/>
  <c r="H413" i="15"/>
  <c r="G413" i="15"/>
  <c r="F413" i="15"/>
  <c r="E413" i="15"/>
  <c r="D413" i="15"/>
  <c r="C413" i="15"/>
  <c r="B413" i="15"/>
  <c r="A413" i="15" s="1"/>
  <c r="N412" i="15"/>
  <c r="M412" i="15"/>
  <c r="L412" i="15"/>
  <c r="K412" i="15"/>
  <c r="J412" i="15"/>
  <c r="I412" i="15"/>
  <c r="H412" i="15"/>
  <c r="G412" i="15"/>
  <c r="F412" i="15"/>
  <c r="E412" i="15"/>
  <c r="D412" i="15"/>
  <c r="C412" i="15"/>
  <c r="B412" i="15"/>
  <c r="A412" i="15" s="1"/>
  <c r="N411" i="15"/>
  <c r="M411" i="15"/>
  <c r="L411" i="15"/>
  <c r="K411" i="15"/>
  <c r="J411" i="15"/>
  <c r="I411" i="15"/>
  <c r="H411" i="15"/>
  <c r="G411" i="15"/>
  <c r="F411" i="15"/>
  <c r="E411" i="15"/>
  <c r="D411" i="15"/>
  <c r="C411" i="15"/>
  <c r="B411" i="15"/>
  <c r="A411" i="15" s="1"/>
  <c r="N410" i="15"/>
  <c r="M410" i="15"/>
  <c r="L410" i="15"/>
  <c r="K410" i="15"/>
  <c r="J410" i="15"/>
  <c r="I410" i="15"/>
  <c r="H410" i="15"/>
  <c r="G410" i="15"/>
  <c r="F410" i="15"/>
  <c r="E410" i="15"/>
  <c r="D410" i="15"/>
  <c r="C410" i="15"/>
  <c r="B410" i="15"/>
  <c r="A410" i="15" s="1"/>
  <c r="N409" i="15"/>
  <c r="M409" i="15"/>
  <c r="L409" i="15"/>
  <c r="K409" i="15"/>
  <c r="J409" i="15"/>
  <c r="I409" i="15"/>
  <c r="H409" i="15"/>
  <c r="G409" i="15"/>
  <c r="F409" i="15"/>
  <c r="E409" i="15"/>
  <c r="D409" i="15"/>
  <c r="C409" i="15"/>
  <c r="B409" i="15"/>
  <c r="A409" i="15" s="1"/>
  <c r="N408" i="15"/>
  <c r="M408" i="15"/>
  <c r="L408" i="15"/>
  <c r="K408" i="15"/>
  <c r="J408" i="15"/>
  <c r="I408" i="15"/>
  <c r="H408" i="15"/>
  <c r="G408" i="15"/>
  <c r="F408" i="15"/>
  <c r="E408" i="15"/>
  <c r="D408" i="15"/>
  <c r="C408" i="15"/>
  <c r="B408" i="15"/>
  <c r="A408" i="15" s="1"/>
  <c r="N407" i="15"/>
  <c r="M407" i="15"/>
  <c r="L407" i="15"/>
  <c r="K407" i="15"/>
  <c r="J407" i="15"/>
  <c r="I407" i="15"/>
  <c r="H407" i="15"/>
  <c r="G407" i="15"/>
  <c r="F407" i="15"/>
  <c r="E407" i="15"/>
  <c r="D407" i="15"/>
  <c r="C407" i="15"/>
  <c r="B407" i="15"/>
  <c r="A407" i="15" s="1"/>
  <c r="N406" i="15"/>
  <c r="M406" i="15"/>
  <c r="L406" i="15"/>
  <c r="K406" i="15"/>
  <c r="J406" i="15"/>
  <c r="I406" i="15"/>
  <c r="H406" i="15"/>
  <c r="G406" i="15"/>
  <c r="F406" i="15"/>
  <c r="E406" i="15"/>
  <c r="D406" i="15"/>
  <c r="C406" i="15"/>
  <c r="B406" i="15"/>
  <c r="A406" i="15" s="1"/>
  <c r="N405" i="15"/>
  <c r="M405" i="15"/>
  <c r="L405" i="15"/>
  <c r="K405" i="15"/>
  <c r="J405" i="15"/>
  <c r="I405" i="15"/>
  <c r="H405" i="15"/>
  <c r="G405" i="15"/>
  <c r="F405" i="15"/>
  <c r="E405" i="15"/>
  <c r="D405" i="15"/>
  <c r="C405" i="15"/>
  <c r="B405" i="15"/>
  <c r="A405" i="15" s="1"/>
  <c r="N404" i="15"/>
  <c r="M404" i="15"/>
  <c r="L404" i="15"/>
  <c r="K404" i="15"/>
  <c r="J404" i="15"/>
  <c r="I404" i="15"/>
  <c r="H404" i="15"/>
  <c r="G404" i="15"/>
  <c r="F404" i="15"/>
  <c r="E404" i="15"/>
  <c r="D404" i="15"/>
  <c r="C404" i="15"/>
  <c r="B404" i="15"/>
  <c r="A404" i="15" s="1"/>
  <c r="N403" i="15"/>
  <c r="M403" i="15"/>
  <c r="L403" i="15"/>
  <c r="K403" i="15"/>
  <c r="J403" i="15"/>
  <c r="I403" i="15"/>
  <c r="H403" i="15"/>
  <c r="G403" i="15"/>
  <c r="F403" i="15"/>
  <c r="E403" i="15"/>
  <c r="D403" i="15"/>
  <c r="C403" i="15"/>
  <c r="B403" i="15"/>
  <c r="A403" i="15" s="1"/>
  <c r="N402" i="15"/>
  <c r="M402" i="15"/>
  <c r="L402" i="15"/>
  <c r="K402" i="15"/>
  <c r="J402" i="15"/>
  <c r="I402" i="15"/>
  <c r="H402" i="15"/>
  <c r="G402" i="15"/>
  <c r="F402" i="15"/>
  <c r="E402" i="15"/>
  <c r="D402" i="15"/>
  <c r="C402" i="15"/>
  <c r="B402" i="15"/>
  <c r="A402" i="15" s="1"/>
  <c r="N401" i="15"/>
  <c r="M401" i="15"/>
  <c r="L401" i="15"/>
  <c r="K401" i="15"/>
  <c r="J401" i="15"/>
  <c r="I401" i="15"/>
  <c r="H401" i="15"/>
  <c r="G401" i="15"/>
  <c r="F401" i="15"/>
  <c r="E401" i="15"/>
  <c r="D401" i="15"/>
  <c r="C401" i="15"/>
  <c r="B401" i="15"/>
  <c r="A401" i="15" s="1"/>
  <c r="N400" i="15"/>
  <c r="M400" i="15"/>
  <c r="L400" i="15"/>
  <c r="K400" i="15"/>
  <c r="J400" i="15"/>
  <c r="I400" i="15"/>
  <c r="H400" i="15"/>
  <c r="G400" i="15"/>
  <c r="F400" i="15"/>
  <c r="E400" i="15"/>
  <c r="D400" i="15"/>
  <c r="C400" i="15"/>
  <c r="B400" i="15"/>
  <c r="A400" i="15" s="1"/>
  <c r="N399" i="15"/>
  <c r="M399" i="15"/>
  <c r="L399" i="15"/>
  <c r="K399" i="15"/>
  <c r="J399" i="15"/>
  <c r="I399" i="15"/>
  <c r="H399" i="15"/>
  <c r="G399" i="15"/>
  <c r="F399" i="15"/>
  <c r="E399" i="15"/>
  <c r="D399" i="15"/>
  <c r="C399" i="15"/>
  <c r="B399" i="15"/>
  <c r="A399" i="15" s="1"/>
  <c r="N398" i="15"/>
  <c r="M398" i="15"/>
  <c r="L398" i="15"/>
  <c r="K398" i="15"/>
  <c r="J398" i="15"/>
  <c r="I398" i="15"/>
  <c r="H398" i="15"/>
  <c r="G398" i="15"/>
  <c r="F398" i="15"/>
  <c r="E398" i="15"/>
  <c r="D398" i="15"/>
  <c r="C398" i="15"/>
  <c r="B398" i="15"/>
  <c r="A398" i="15" s="1"/>
  <c r="N397" i="15"/>
  <c r="M397" i="15"/>
  <c r="L397" i="15"/>
  <c r="K397" i="15"/>
  <c r="J397" i="15"/>
  <c r="I397" i="15"/>
  <c r="H397" i="15"/>
  <c r="G397" i="15"/>
  <c r="F397" i="15"/>
  <c r="E397" i="15"/>
  <c r="D397" i="15"/>
  <c r="C397" i="15"/>
  <c r="B397" i="15"/>
  <c r="A397" i="15" s="1"/>
  <c r="N396" i="15"/>
  <c r="M396" i="15"/>
  <c r="L396" i="15"/>
  <c r="K396" i="15"/>
  <c r="J396" i="15"/>
  <c r="I396" i="15"/>
  <c r="H396" i="15"/>
  <c r="G396" i="15"/>
  <c r="F396" i="15"/>
  <c r="E396" i="15"/>
  <c r="D396" i="15"/>
  <c r="C396" i="15"/>
  <c r="B396" i="15"/>
  <c r="A396" i="15" s="1"/>
  <c r="N395" i="15"/>
  <c r="M395" i="15"/>
  <c r="L395" i="15"/>
  <c r="K395" i="15"/>
  <c r="J395" i="15"/>
  <c r="I395" i="15"/>
  <c r="H395" i="15"/>
  <c r="G395" i="15"/>
  <c r="F395" i="15"/>
  <c r="E395" i="15"/>
  <c r="D395" i="15"/>
  <c r="C395" i="15"/>
  <c r="B395" i="15"/>
  <c r="A395" i="15" s="1"/>
  <c r="N394" i="15"/>
  <c r="M394" i="15"/>
  <c r="L394" i="15"/>
  <c r="K394" i="15"/>
  <c r="J394" i="15"/>
  <c r="I394" i="15"/>
  <c r="H394" i="15"/>
  <c r="G394" i="15"/>
  <c r="F394" i="15"/>
  <c r="E394" i="15"/>
  <c r="D394" i="15"/>
  <c r="C394" i="15"/>
  <c r="B394" i="15"/>
  <c r="A394" i="15" s="1"/>
  <c r="N393" i="15"/>
  <c r="M393" i="15"/>
  <c r="L393" i="15"/>
  <c r="K393" i="15"/>
  <c r="J393" i="15"/>
  <c r="I393" i="15"/>
  <c r="H393" i="15"/>
  <c r="G393" i="15"/>
  <c r="F393" i="15"/>
  <c r="E393" i="15"/>
  <c r="D393" i="15"/>
  <c r="C393" i="15"/>
  <c r="B393" i="15"/>
  <c r="A393" i="15" s="1"/>
  <c r="N392" i="15"/>
  <c r="M392" i="15"/>
  <c r="L392" i="15"/>
  <c r="K392" i="15"/>
  <c r="J392" i="15"/>
  <c r="I392" i="15"/>
  <c r="H392" i="15"/>
  <c r="G392" i="15"/>
  <c r="F392" i="15"/>
  <c r="E392" i="15"/>
  <c r="D392" i="15"/>
  <c r="C392" i="15"/>
  <c r="B392" i="15"/>
  <c r="A392" i="15" s="1"/>
  <c r="N391" i="15"/>
  <c r="M391" i="15"/>
  <c r="L391" i="15"/>
  <c r="K391" i="15"/>
  <c r="J391" i="15"/>
  <c r="I391" i="15"/>
  <c r="H391" i="15"/>
  <c r="G391" i="15"/>
  <c r="F391" i="15"/>
  <c r="E391" i="15"/>
  <c r="D391" i="15"/>
  <c r="C391" i="15"/>
  <c r="B391" i="15"/>
  <c r="A391" i="15" s="1"/>
  <c r="N390" i="15"/>
  <c r="M390" i="15"/>
  <c r="L390" i="15"/>
  <c r="K390" i="15"/>
  <c r="J390" i="15"/>
  <c r="I390" i="15"/>
  <c r="H390" i="15"/>
  <c r="G390" i="15"/>
  <c r="F390" i="15"/>
  <c r="E390" i="15"/>
  <c r="D390" i="15"/>
  <c r="C390" i="15"/>
  <c r="B390" i="15"/>
  <c r="A390" i="15" s="1"/>
  <c r="N389" i="15"/>
  <c r="M389" i="15"/>
  <c r="L389" i="15"/>
  <c r="K389" i="15"/>
  <c r="J389" i="15"/>
  <c r="I389" i="15"/>
  <c r="H389" i="15"/>
  <c r="G389" i="15"/>
  <c r="F389" i="15"/>
  <c r="E389" i="15"/>
  <c r="D389" i="15"/>
  <c r="C389" i="15"/>
  <c r="B389" i="15"/>
  <c r="A389" i="15" s="1"/>
  <c r="N388" i="15"/>
  <c r="M388" i="15"/>
  <c r="L388" i="15"/>
  <c r="K388" i="15"/>
  <c r="J388" i="15"/>
  <c r="I388" i="15"/>
  <c r="H388" i="15"/>
  <c r="G388" i="15"/>
  <c r="F388" i="15"/>
  <c r="E388" i="15"/>
  <c r="D388" i="15"/>
  <c r="C388" i="15"/>
  <c r="B388" i="15"/>
  <c r="A388" i="15" s="1"/>
  <c r="N387" i="15"/>
  <c r="M387" i="15"/>
  <c r="L387" i="15"/>
  <c r="K387" i="15"/>
  <c r="J387" i="15"/>
  <c r="I387" i="15"/>
  <c r="H387" i="15"/>
  <c r="G387" i="15"/>
  <c r="F387" i="15"/>
  <c r="E387" i="15"/>
  <c r="D387" i="15"/>
  <c r="C387" i="15"/>
  <c r="B387" i="15"/>
  <c r="A387" i="15" s="1"/>
  <c r="N386" i="15"/>
  <c r="M386" i="15"/>
  <c r="L386" i="15"/>
  <c r="K386" i="15"/>
  <c r="J386" i="15"/>
  <c r="I386" i="15"/>
  <c r="H386" i="15"/>
  <c r="G386" i="15"/>
  <c r="F386" i="15"/>
  <c r="E386" i="15"/>
  <c r="D386" i="15"/>
  <c r="C386" i="15"/>
  <c r="B386" i="15"/>
  <c r="A386" i="15" s="1"/>
  <c r="N385" i="15"/>
  <c r="M385" i="15"/>
  <c r="L385" i="15"/>
  <c r="K385" i="15"/>
  <c r="J385" i="15"/>
  <c r="I385" i="15"/>
  <c r="H385" i="15"/>
  <c r="G385" i="15"/>
  <c r="F385" i="15"/>
  <c r="E385" i="15"/>
  <c r="D385" i="15"/>
  <c r="C385" i="15"/>
  <c r="B385" i="15"/>
  <c r="A385" i="15" s="1"/>
  <c r="N384" i="15"/>
  <c r="M384" i="15"/>
  <c r="L384" i="15"/>
  <c r="K384" i="15"/>
  <c r="J384" i="15"/>
  <c r="I384" i="15"/>
  <c r="H384" i="15"/>
  <c r="G384" i="15"/>
  <c r="F384" i="15"/>
  <c r="E384" i="15"/>
  <c r="D384" i="15"/>
  <c r="C384" i="15"/>
  <c r="B384" i="15"/>
  <c r="A384" i="15" s="1"/>
  <c r="N383" i="15"/>
  <c r="M383" i="15"/>
  <c r="L383" i="15"/>
  <c r="K383" i="15"/>
  <c r="J383" i="15"/>
  <c r="I383" i="15"/>
  <c r="H383" i="15"/>
  <c r="G383" i="15"/>
  <c r="F383" i="15"/>
  <c r="E383" i="15"/>
  <c r="D383" i="15"/>
  <c r="C383" i="15"/>
  <c r="B383" i="15"/>
  <c r="A383" i="15" s="1"/>
  <c r="N382" i="15"/>
  <c r="M382" i="15"/>
  <c r="L382" i="15"/>
  <c r="K382" i="15"/>
  <c r="J382" i="15"/>
  <c r="I382" i="15"/>
  <c r="H382" i="15"/>
  <c r="G382" i="15"/>
  <c r="F382" i="15"/>
  <c r="E382" i="15"/>
  <c r="D382" i="15"/>
  <c r="C382" i="15"/>
  <c r="B382" i="15"/>
  <c r="A382" i="15" s="1"/>
  <c r="N381" i="15"/>
  <c r="M381" i="15"/>
  <c r="L381" i="15"/>
  <c r="K381" i="15"/>
  <c r="J381" i="15"/>
  <c r="I381" i="15"/>
  <c r="H381" i="15"/>
  <c r="G381" i="15"/>
  <c r="F381" i="15"/>
  <c r="E381" i="15"/>
  <c r="D381" i="15"/>
  <c r="C381" i="15"/>
  <c r="B381" i="15"/>
  <c r="A381" i="15" s="1"/>
  <c r="N380" i="15"/>
  <c r="M380" i="15"/>
  <c r="L380" i="15"/>
  <c r="K380" i="15"/>
  <c r="J380" i="15"/>
  <c r="I380" i="15"/>
  <c r="H380" i="15"/>
  <c r="G380" i="15"/>
  <c r="F380" i="15"/>
  <c r="E380" i="15"/>
  <c r="D380" i="15"/>
  <c r="C380" i="15"/>
  <c r="B380" i="15"/>
  <c r="A380" i="15" s="1"/>
  <c r="N379" i="15"/>
  <c r="M379" i="15"/>
  <c r="L379" i="15"/>
  <c r="K379" i="15"/>
  <c r="J379" i="15"/>
  <c r="I379" i="15"/>
  <c r="H379" i="15"/>
  <c r="G379" i="15"/>
  <c r="F379" i="15"/>
  <c r="E379" i="15"/>
  <c r="D379" i="15"/>
  <c r="C379" i="15"/>
  <c r="B379" i="15"/>
  <c r="A379" i="15" s="1"/>
  <c r="N378" i="15"/>
  <c r="M378" i="15"/>
  <c r="L378" i="15"/>
  <c r="K378" i="15"/>
  <c r="J378" i="15"/>
  <c r="I378" i="15"/>
  <c r="H378" i="15"/>
  <c r="G378" i="15"/>
  <c r="F378" i="15"/>
  <c r="E378" i="15"/>
  <c r="D378" i="15"/>
  <c r="C378" i="15"/>
  <c r="B378" i="15"/>
  <c r="A378" i="15" s="1"/>
  <c r="N377" i="15"/>
  <c r="M377" i="15"/>
  <c r="L377" i="15"/>
  <c r="K377" i="15"/>
  <c r="J377" i="15"/>
  <c r="I377" i="15"/>
  <c r="H377" i="15"/>
  <c r="G377" i="15"/>
  <c r="F377" i="15"/>
  <c r="E377" i="15"/>
  <c r="D377" i="15"/>
  <c r="C377" i="15"/>
  <c r="B377" i="15"/>
  <c r="A377" i="15" s="1"/>
  <c r="N376" i="15"/>
  <c r="M376" i="15"/>
  <c r="L376" i="15"/>
  <c r="K376" i="15"/>
  <c r="J376" i="15"/>
  <c r="I376" i="15"/>
  <c r="H376" i="15"/>
  <c r="G376" i="15"/>
  <c r="F376" i="15"/>
  <c r="E376" i="15"/>
  <c r="D376" i="15"/>
  <c r="C376" i="15"/>
  <c r="B376" i="15"/>
  <c r="A376" i="15" s="1"/>
  <c r="N375" i="15"/>
  <c r="M375" i="15"/>
  <c r="L375" i="15"/>
  <c r="K375" i="15"/>
  <c r="J375" i="15"/>
  <c r="I375" i="15"/>
  <c r="H375" i="15"/>
  <c r="G375" i="15"/>
  <c r="F375" i="15"/>
  <c r="E375" i="15"/>
  <c r="D375" i="15"/>
  <c r="C375" i="15"/>
  <c r="B375" i="15"/>
  <c r="A375" i="15" s="1"/>
  <c r="N374" i="15"/>
  <c r="M374" i="15"/>
  <c r="L374" i="15"/>
  <c r="K374" i="15"/>
  <c r="J374" i="15"/>
  <c r="I374" i="15"/>
  <c r="H374" i="15"/>
  <c r="G374" i="15"/>
  <c r="F374" i="15"/>
  <c r="E374" i="15"/>
  <c r="D374" i="15"/>
  <c r="C374" i="15"/>
  <c r="B374" i="15"/>
  <c r="A374" i="15" s="1"/>
  <c r="N373" i="15"/>
  <c r="M373" i="15"/>
  <c r="L373" i="15"/>
  <c r="K373" i="15"/>
  <c r="J373" i="15"/>
  <c r="I373" i="15"/>
  <c r="H373" i="15"/>
  <c r="G373" i="15"/>
  <c r="F373" i="15"/>
  <c r="E373" i="15"/>
  <c r="D373" i="15"/>
  <c r="C373" i="15"/>
  <c r="B373" i="15"/>
  <c r="A373" i="15" s="1"/>
  <c r="N372" i="15"/>
  <c r="M372" i="15"/>
  <c r="L372" i="15"/>
  <c r="K372" i="15"/>
  <c r="J372" i="15"/>
  <c r="I372" i="15"/>
  <c r="H372" i="15"/>
  <c r="G372" i="15"/>
  <c r="F372" i="15"/>
  <c r="E372" i="15"/>
  <c r="D372" i="15"/>
  <c r="C372" i="15"/>
  <c r="B372" i="15"/>
  <c r="A372" i="15" s="1"/>
  <c r="N371" i="15"/>
  <c r="M371" i="15"/>
  <c r="L371" i="15"/>
  <c r="K371" i="15"/>
  <c r="J371" i="15"/>
  <c r="I371" i="15"/>
  <c r="H371" i="15"/>
  <c r="G371" i="15"/>
  <c r="F371" i="15"/>
  <c r="E371" i="15"/>
  <c r="D371" i="15"/>
  <c r="C371" i="15"/>
  <c r="B371" i="15"/>
  <c r="A371" i="15" s="1"/>
  <c r="N370" i="15"/>
  <c r="M370" i="15"/>
  <c r="L370" i="15"/>
  <c r="K370" i="15"/>
  <c r="J370" i="15"/>
  <c r="I370" i="15"/>
  <c r="H370" i="15"/>
  <c r="G370" i="15"/>
  <c r="F370" i="15"/>
  <c r="E370" i="15"/>
  <c r="D370" i="15"/>
  <c r="C370" i="15"/>
  <c r="B370" i="15"/>
  <c r="A370" i="15" s="1"/>
  <c r="N369" i="15"/>
  <c r="M369" i="15"/>
  <c r="L369" i="15"/>
  <c r="K369" i="15"/>
  <c r="J369" i="15"/>
  <c r="I369" i="15"/>
  <c r="H369" i="15"/>
  <c r="G369" i="15"/>
  <c r="F369" i="15"/>
  <c r="E369" i="15"/>
  <c r="D369" i="15"/>
  <c r="C369" i="15"/>
  <c r="B369" i="15"/>
  <c r="A369" i="15" s="1"/>
  <c r="N368" i="15"/>
  <c r="M368" i="15"/>
  <c r="L368" i="15"/>
  <c r="K368" i="15"/>
  <c r="J368" i="15"/>
  <c r="I368" i="15"/>
  <c r="H368" i="15"/>
  <c r="G368" i="15"/>
  <c r="F368" i="15"/>
  <c r="E368" i="15"/>
  <c r="D368" i="15"/>
  <c r="C368" i="15"/>
  <c r="B368" i="15"/>
  <c r="A368" i="15" s="1"/>
  <c r="N367" i="15"/>
  <c r="M367" i="15"/>
  <c r="L367" i="15"/>
  <c r="K367" i="15"/>
  <c r="J367" i="15"/>
  <c r="I367" i="15"/>
  <c r="H367" i="15"/>
  <c r="G367" i="15"/>
  <c r="F367" i="15"/>
  <c r="E367" i="15"/>
  <c r="D367" i="15"/>
  <c r="C367" i="15"/>
  <c r="B367" i="15"/>
  <c r="A367" i="15" s="1"/>
  <c r="N366" i="15"/>
  <c r="M366" i="15"/>
  <c r="L366" i="15"/>
  <c r="K366" i="15"/>
  <c r="J366" i="15"/>
  <c r="I366" i="15"/>
  <c r="H366" i="15"/>
  <c r="G366" i="15"/>
  <c r="F366" i="15"/>
  <c r="E366" i="15"/>
  <c r="D366" i="15"/>
  <c r="C366" i="15"/>
  <c r="B366" i="15"/>
  <c r="A366" i="15" s="1"/>
  <c r="N365" i="15"/>
  <c r="M365" i="15"/>
  <c r="L365" i="15"/>
  <c r="K365" i="15"/>
  <c r="J365" i="15"/>
  <c r="I365" i="15"/>
  <c r="H365" i="15"/>
  <c r="G365" i="15"/>
  <c r="F365" i="15"/>
  <c r="E365" i="15"/>
  <c r="D365" i="15"/>
  <c r="C365" i="15"/>
  <c r="B365" i="15"/>
  <c r="A365" i="15" s="1"/>
  <c r="N364" i="15"/>
  <c r="M364" i="15"/>
  <c r="L364" i="15"/>
  <c r="K364" i="15"/>
  <c r="J364" i="15"/>
  <c r="I364" i="15"/>
  <c r="H364" i="15"/>
  <c r="G364" i="15"/>
  <c r="F364" i="15"/>
  <c r="E364" i="15"/>
  <c r="D364" i="15"/>
  <c r="C364" i="15"/>
  <c r="B364" i="15"/>
  <c r="A364" i="15" s="1"/>
  <c r="N363" i="15"/>
  <c r="M363" i="15"/>
  <c r="L363" i="15"/>
  <c r="K363" i="15"/>
  <c r="J363" i="15"/>
  <c r="I363" i="15"/>
  <c r="H363" i="15"/>
  <c r="G363" i="15"/>
  <c r="F363" i="15"/>
  <c r="E363" i="15"/>
  <c r="D363" i="15"/>
  <c r="C363" i="15"/>
  <c r="B363" i="15"/>
  <c r="A363" i="15" s="1"/>
  <c r="N362" i="15"/>
  <c r="M362" i="15"/>
  <c r="L362" i="15"/>
  <c r="K362" i="15"/>
  <c r="J362" i="15"/>
  <c r="I362" i="15"/>
  <c r="H362" i="15"/>
  <c r="G362" i="15"/>
  <c r="F362" i="15"/>
  <c r="E362" i="15"/>
  <c r="D362" i="15"/>
  <c r="C362" i="15"/>
  <c r="B362" i="15"/>
  <c r="A362" i="15" s="1"/>
  <c r="N361" i="15"/>
  <c r="M361" i="15"/>
  <c r="L361" i="15"/>
  <c r="K361" i="15"/>
  <c r="J361" i="15"/>
  <c r="I361" i="15"/>
  <c r="H361" i="15"/>
  <c r="G361" i="15"/>
  <c r="F361" i="15"/>
  <c r="E361" i="15"/>
  <c r="D361" i="15"/>
  <c r="C361" i="15"/>
  <c r="B361" i="15"/>
  <c r="A361" i="15" s="1"/>
  <c r="N360" i="15"/>
  <c r="M360" i="15"/>
  <c r="L360" i="15"/>
  <c r="K360" i="15"/>
  <c r="J360" i="15"/>
  <c r="I360" i="15"/>
  <c r="H360" i="15"/>
  <c r="G360" i="15"/>
  <c r="F360" i="15"/>
  <c r="E360" i="15"/>
  <c r="D360" i="15"/>
  <c r="C360" i="15"/>
  <c r="B360" i="15"/>
  <c r="A360" i="15" s="1"/>
  <c r="N359" i="15"/>
  <c r="M359" i="15"/>
  <c r="L359" i="15"/>
  <c r="K359" i="15"/>
  <c r="J359" i="15"/>
  <c r="I359" i="15"/>
  <c r="H359" i="15"/>
  <c r="G359" i="15"/>
  <c r="F359" i="15"/>
  <c r="E359" i="15"/>
  <c r="D359" i="15"/>
  <c r="C359" i="15"/>
  <c r="B359" i="15"/>
  <c r="A359" i="15" s="1"/>
  <c r="N358" i="15"/>
  <c r="M358" i="15"/>
  <c r="L358" i="15"/>
  <c r="K358" i="15"/>
  <c r="J358" i="15"/>
  <c r="I358" i="15"/>
  <c r="H358" i="15"/>
  <c r="G358" i="15"/>
  <c r="F358" i="15"/>
  <c r="E358" i="15"/>
  <c r="D358" i="15"/>
  <c r="C358" i="15"/>
  <c r="B358" i="15"/>
  <c r="A358" i="15" s="1"/>
  <c r="N357" i="15"/>
  <c r="M357" i="15"/>
  <c r="L357" i="15"/>
  <c r="K357" i="15"/>
  <c r="J357" i="15"/>
  <c r="I357" i="15"/>
  <c r="H357" i="15"/>
  <c r="G357" i="15"/>
  <c r="F357" i="15"/>
  <c r="E357" i="15"/>
  <c r="D357" i="15"/>
  <c r="C357" i="15"/>
  <c r="B357" i="15"/>
  <c r="A357" i="15" s="1"/>
  <c r="N356" i="15"/>
  <c r="M356" i="15"/>
  <c r="L356" i="15"/>
  <c r="K356" i="15"/>
  <c r="J356" i="15"/>
  <c r="I356" i="15"/>
  <c r="H356" i="15"/>
  <c r="G356" i="15"/>
  <c r="F356" i="15"/>
  <c r="E356" i="15"/>
  <c r="D356" i="15"/>
  <c r="C356" i="15"/>
  <c r="B356" i="15"/>
  <c r="A356" i="15" s="1"/>
  <c r="N355" i="15"/>
  <c r="M355" i="15"/>
  <c r="L355" i="15"/>
  <c r="K355" i="15"/>
  <c r="J355" i="15"/>
  <c r="I355" i="15"/>
  <c r="H355" i="15"/>
  <c r="G355" i="15"/>
  <c r="F355" i="15"/>
  <c r="E355" i="15"/>
  <c r="D355" i="15"/>
  <c r="C355" i="15"/>
  <c r="B355" i="15"/>
  <c r="A355" i="15" s="1"/>
  <c r="N354" i="15"/>
  <c r="M354" i="15"/>
  <c r="L354" i="15"/>
  <c r="K354" i="15"/>
  <c r="J354" i="15"/>
  <c r="I354" i="15"/>
  <c r="H354" i="15"/>
  <c r="G354" i="15"/>
  <c r="F354" i="15"/>
  <c r="E354" i="15"/>
  <c r="D354" i="15"/>
  <c r="C354" i="15"/>
  <c r="B354" i="15"/>
  <c r="A354" i="15" s="1"/>
  <c r="N353" i="15"/>
  <c r="M353" i="15"/>
  <c r="L353" i="15"/>
  <c r="K353" i="15"/>
  <c r="J353" i="15"/>
  <c r="I353" i="15"/>
  <c r="H353" i="15"/>
  <c r="G353" i="15"/>
  <c r="F353" i="15"/>
  <c r="E353" i="15"/>
  <c r="D353" i="15"/>
  <c r="C353" i="15"/>
  <c r="B353" i="15"/>
  <c r="A353" i="15" s="1"/>
  <c r="N352" i="15"/>
  <c r="M352" i="15"/>
  <c r="L352" i="15"/>
  <c r="K352" i="15"/>
  <c r="J352" i="15"/>
  <c r="I352" i="15"/>
  <c r="H352" i="15"/>
  <c r="G352" i="15"/>
  <c r="F352" i="15"/>
  <c r="E352" i="15"/>
  <c r="D352" i="15"/>
  <c r="C352" i="15"/>
  <c r="B352" i="15"/>
  <c r="A352" i="15" s="1"/>
  <c r="N351" i="15"/>
  <c r="M351" i="15"/>
  <c r="L351" i="15"/>
  <c r="K351" i="15"/>
  <c r="J351" i="15"/>
  <c r="I351" i="15"/>
  <c r="H351" i="15"/>
  <c r="G351" i="15"/>
  <c r="F351" i="15"/>
  <c r="E351" i="15"/>
  <c r="D351" i="15"/>
  <c r="C351" i="15"/>
  <c r="B351" i="15"/>
  <c r="A351" i="15" s="1"/>
  <c r="N350" i="15"/>
  <c r="M350" i="15"/>
  <c r="L350" i="15"/>
  <c r="K350" i="15"/>
  <c r="J350" i="15"/>
  <c r="I350" i="15"/>
  <c r="H350" i="15"/>
  <c r="G350" i="15"/>
  <c r="F350" i="15"/>
  <c r="E350" i="15"/>
  <c r="D350" i="15"/>
  <c r="C350" i="15"/>
  <c r="B350" i="15"/>
  <c r="A350" i="15" s="1"/>
  <c r="N349" i="15"/>
  <c r="M349" i="15"/>
  <c r="L349" i="15"/>
  <c r="K349" i="15"/>
  <c r="J349" i="15"/>
  <c r="I349" i="15"/>
  <c r="H349" i="15"/>
  <c r="G349" i="15"/>
  <c r="F349" i="15"/>
  <c r="E349" i="15"/>
  <c r="D349" i="15"/>
  <c r="C349" i="15"/>
  <c r="B349" i="15"/>
  <c r="A349" i="15" s="1"/>
  <c r="N348" i="15"/>
  <c r="M348" i="15"/>
  <c r="L348" i="15"/>
  <c r="K348" i="15"/>
  <c r="J348" i="15"/>
  <c r="I348" i="15"/>
  <c r="H348" i="15"/>
  <c r="G348" i="15"/>
  <c r="F348" i="15"/>
  <c r="E348" i="15"/>
  <c r="D348" i="15"/>
  <c r="C348" i="15"/>
  <c r="B348" i="15"/>
  <c r="A348" i="15" s="1"/>
  <c r="N347" i="15"/>
  <c r="M347" i="15"/>
  <c r="L347" i="15"/>
  <c r="K347" i="15"/>
  <c r="J347" i="15"/>
  <c r="I347" i="15"/>
  <c r="H347" i="15"/>
  <c r="G347" i="15"/>
  <c r="F347" i="15"/>
  <c r="E347" i="15"/>
  <c r="D347" i="15"/>
  <c r="C347" i="15"/>
  <c r="B347" i="15"/>
  <c r="A347" i="15" s="1"/>
  <c r="N346" i="15"/>
  <c r="M346" i="15"/>
  <c r="L346" i="15"/>
  <c r="K346" i="15"/>
  <c r="J346" i="15"/>
  <c r="I346" i="15"/>
  <c r="H346" i="15"/>
  <c r="G346" i="15"/>
  <c r="F346" i="15"/>
  <c r="E346" i="15"/>
  <c r="D346" i="15"/>
  <c r="C346" i="15"/>
  <c r="B346" i="15"/>
  <c r="A346" i="15" s="1"/>
  <c r="N345" i="15"/>
  <c r="M345" i="15"/>
  <c r="L345" i="15"/>
  <c r="K345" i="15"/>
  <c r="J345" i="15"/>
  <c r="I345" i="15"/>
  <c r="H345" i="15"/>
  <c r="G345" i="15"/>
  <c r="F345" i="15"/>
  <c r="E345" i="15"/>
  <c r="D345" i="15"/>
  <c r="C345" i="15"/>
  <c r="B345" i="15"/>
  <c r="A345" i="15" s="1"/>
  <c r="N344" i="15"/>
  <c r="M344" i="15"/>
  <c r="L344" i="15"/>
  <c r="K344" i="15"/>
  <c r="J344" i="15"/>
  <c r="I344" i="15"/>
  <c r="H344" i="15"/>
  <c r="G344" i="15"/>
  <c r="F344" i="15"/>
  <c r="E344" i="15"/>
  <c r="D344" i="15"/>
  <c r="C344" i="15"/>
  <c r="B344" i="15"/>
  <c r="A344" i="15" s="1"/>
  <c r="N343" i="15"/>
  <c r="M343" i="15"/>
  <c r="L343" i="15"/>
  <c r="K343" i="15"/>
  <c r="J343" i="15"/>
  <c r="I343" i="15"/>
  <c r="H343" i="15"/>
  <c r="G343" i="15"/>
  <c r="F343" i="15"/>
  <c r="E343" i="15"/>
  <c r="D343" i="15"/>
  <c r="C343" i="15"/>
  <c r="B343" i="15"/>
  <c r="A343" i="15" s="1"/>
  <c r="N342" i="15"/>
  <c r="M342" i="15"/>
  <c r="L342" i="15"/>
  <c r="K342" i="15"/>
  <c r="J342" i="15"/>
  <c r="I342" i="15"/>
  <c r="H342" i="15"/>
  <c r="G342" i="15"/>
  <c r="F342" i="15"/>
  <c r="E342" i="15"/>
  <c r="D342" i="15"/>
  <c r="C342" i="15"/>
  <c r="B342" i="15"/>
  <c r="A342" i="15" s="1"/>
  <c r="N341" i="15"/>
  <c r="M341" i="15"/>
  <c r="L341" i="15"/>
  <c r="K341" i="15"/>
  <c r="J341" i="15"/>
  <c r="I341" i="15"/>
  <c r="H341" i="15"/>
  <c r="G341" i="15"/>
  <c r="F341" i="15"/>
  <c r="E341" i="15"/>
  <c r="D341" i="15"/>
  <c r="C341" i="15"/>
  <c r="B341" i="15"/>
  <c r="A341" i="15" s="1"/>
  <c r="N340" i="15"/>
  <c r="M340" i="15"/>
  <c r="L340" i="15"/>
  <c r="K340" i="15"/>
  <c r="J340" i="15"/>
  <c r="I340" i="15"/>
  <c r="H340" i="15"/>
  <c r="G340" i="15"/>
  <c r="F340" i="15"/>
  <c r="E340" i="15"/>
  <c r="D340" i="15"/>
  <c r="C340" i="15"/>
  <c r="B340" i="15"/>
  <c r="A340" i="15" s="1"/>
  <c r="N339" i="15"/>
  <c r="M339" i="15"/>
  <c r="L339" i="15"/>
  <c r="K339" i="15"/>
  <c r="J339" i="15"/>
  <c r="I339" i="15"/>
  <c r="H339" i="15"/>
  <c r="G339" i="15"/>
  <c r="F339" i="15"/>
  <c r="E339" i="15"/>
  <c r="D339" i="15"/>
  <c r="C339" i="15"/>
  <c r="B339" i="15"/>
  <c r="A339" i="15" s="1"/>
  <c r="N338" i="15"/>
  <c r="M338" i="15"/>
  <c r="L338" i="15"/>
  <c r="K338" i="15"/>
  <c r="J338" i="15"/>
  <c r="I338" i="15"/>
  <c r="H338" i="15"/>
  <c r="G338" i="15"/>
  <c r="F338" i="15"/>
  <c r="E338" i="15"/>
  <c r="D338" i="15"/>
  <c r="C338" i="15"/>
  <c r="B338" i="15"/>
  <c r="A338" i="15" s="1"/>
  <c r="N337" i="15"/>
  <c r="M337" i="15"/>
  <c r="L337" i="15"/>
  <c r="K337" i="15"/>
  <c r="J337" i="15"/>
  <c r="I337" i="15"/>
  <c r="H337" i="15"/>
  <c r="G337" i="15"/>
  <c r="F337" i="15"/>
  <c r="E337" i="15"/>
  <c r="D337" i="15"/>
  <c r="C337" i="15"/>
  <c r="B337" i="15"/>
  <c r="A337" i="15" s="1"/>
  <c r="N336" i="15"/>
  <c r="M336" i="15"/>
  <c r="L336" i="15"/>
  <c r="K336" i="15"/>
  <c r="J336" i="15"/>
  <c r="I336" i="15"/>
  <c r="H336" i="15"/>
  <c r="G336" i="15"/>
  <c r="F336" i="15"/>
  <c r="E336" i="15"/>
  <c r="D336" i="15"/>
  <c r="C336" i="15"/>
  <c r="B336" i="15"/>
  <c r="A336" i="15" s="1"/>
  <c r="N335" i="15"/>
  <c r="M335" i="15"/>
  <c r="L335" i="15"/>
  <c r="K335" i="15"/>
  <c r="J335" i="15"/>
  <c r="I335" i="15"/>
  <c r="H335" i="15"/>
  <c r="G335" i="15"/>
  <c r="F335" i="15"/>
  <c r="E335" i="15"/>
  <c r="D335" i="15"/>
  <c r="C335" i="15"/>
  <c r="B335" i="15"/>
  <c r="A335" i="15" s="1"/>
  <c r="N334" i="15"/>
  <c r="M334" i="15"/>
  <c r="L334" i="15"/>
  <c r="K334" i="15"/>
  <c r="J334" i="15"/>
  <c r="I334" i="15"/>
  <c r="H334" i="15"/>
  <c r="G334" i="15"/>
  <c r="F334" i="15"/>
  <c r="E334" i="15"/>
  <c r="D334" i="15"/>
  <c r="C334" i="15"/>
  <c r="B334" i="15"/>
  <c r="A334" i="15" s="1"/>
  <c r="N333" i="15"/>
  <c r="M333" i="15"/>
  <c r="L333" i="15"/>
  <c r="K333" i="15"/>
  <c r="J333" i="15"/>
  <c r="I333" i="15"/>
  <c r="H333" i="15"/>
  <c r="G333" i="15"/>
  <c r="F333" i="15"/>
  <c r="E333" i="15"/>
  <c r="D333" i="15"/>
  <c r="C333" i="15"/>
  <c r="B333" i="15"/>
  <c r="A333" i="15" s="1"/>
  <c r="N332" i="15"/>
  <c r="M332" i="15"/>
  <c r="L332" i="15"/>
  <c r="K332" i="15"/>
  <c r="J332" i="15"/>
  <c r="I332" i="15"/>
  <c r="H332" i="15"/>
  <c r="G332" i="15"/>
  <c r="F332" i="15"/>
  <c r="E332" i="15"/>
  <c r="D332" i="15"/>
  <c r="C332" i="15"/>
  <c r="B332" i="15"/>
  <c r="A332" i="15" s="1"/>
  <c r="N331" i="15"/>
  <c r="M331" i="15"/>
  <c r="L331" i="15"/>
  <c r="K331" i="15"/>
  <c r="J331" i="15"/>
  <c r="I331" i="15"/>
  <c r="H331" i="15"/>
  <c r="G331" i="15"/>
  <c r="F331" i="15"/>
  <c r="E331" i="15"/>
  <c r="D331" i="15"/>
  <c r="C331" i="15"/>
  <c r="B331" i="15"/>
  <c r="A331" i="15" s="1"/>
  <c r="N330" i="15"/>
  <c r="M330" i="15"/>
  <c r="L330" i="15"/>
  <c r="K330" i="15"/>
  <c r="J330" i="15"/>
  <c r="I330" i="15"/>
  <c r="H330" i="15"/>
  <c r="G330" i="15"/>
  <c r="F330" i="15"/>
  <c r="E330" i="15"/>
  <c r="D330" i="15"/>
  <c r="C330" i="15"/>
  <c r="B330" i="15"/>
  <c r="A330" i="15" s="1"/>
  <c r="N329" i="15"/>
  <c r="M329" i="15"/>
  <c r="L329" i="15"/>
  <c r="K329" i="15"/>
  <c r="J329" i="15"/>
  <c r="I329" i="15"/>
  <c r="H329" i="15"/>
  <c r="G329" i="15"/>
  <c r="F329" i="15"/>
  <c r="E329" i="15"/>
  <c r="D329" i="15"/>
  <c r="C329" i="15"/>
  <c r="B329" i="15"/>
  <c r="A329" i="15" s="1"/>
  <c r="N328" i="15"/>
  <c r="M328" i="15"/>
  <c r="L328" i="15"/>
  <c r="K328" i="15"/>
  <c r="J328" i="15"/>
  <c r="I328" i="15"/>
  <c r="H328" i="15"/>
  <c r="G328" i="15"/>
  <c r="F328" i="15"/>
  <c r="E328" i="15"/>
  <c r="D328" i="15"/>
  <c r="C328" i="15"/>
  <c r="B328" i="15"/>
  <c r="A328" i="15" s="1"/>
  <c r="N327" i="15"/>
  <c r="M327" i="15"/>
  <c r="L327" i="15"/>
  <c r="K327" i="15"/>
  <c r="J327" i="15"/>
  <c r="I327" i="15"/>
  <c r="H327" i="15"/>
  <c r="G327" i="15"/>
  <c r="F327" i="15"/>
  <c r="E327" i="15"/>
  <c r="D327" i="15"/>
  <c r="C327" i="15"/>
  <c r="B327" i="15"/>
  <c r="A327" i="15" s="1"/>
  <c r="N326" i="15"/>
  <c r="M326" i="15"/>
  <c r="L326" i="15"/>
  <c r="K326" i="15"/>
  <c r="J326" i="15"/>
  <c r="I326" i="15"/>
  <c r="H326" i="15"/>
  <c r="G326" i="15"/>
  <c r="F326" i="15"/>
  <c r="E326" i="15"/>
  <c r="D326" i="15"/>
  <c r="C326" i="15"/>
  <c r="B326" i="15"/>
  <c r="A326" i="15" s="1"/>
  <c r="N325" i="15"/>
  <c r="M325" i="15"/>
  <c r="L325" i="15"/>
  <c r="K325" i="15"/>
  <c r="J325" i="15"/>
  <c r="I325" i="15"/>
  <c r="H325" i="15"/>
  <c r="G325" i="15"/>
  <c r="F325" i="15"/>
  <c r="E325" i="15"/>
  <c r="D325" i="15"/>
  <c r="C325" i="15"/>
  <c r="B325" i="15"/>
  <c r="A325" i="15" s="1"/>
  <c r="N324" i="15"/>
  <c r="M324" i="15"/>
  <c r="L324" i="15"/>
  <c r="K324" i="15"/>
  <c r="J324" i="15"/>
  <c r="I324" i="15"/>
  <c r="H324" i="15"/>
  <c r="G324" i="15"/>
  <c r="F324" i="15"/>
  <c r="E324" i="15"/>
  <c r="D324" i="15"/>
  <c r="C324" i="15"/>
  <c r="B324" i="15"/>
  <c r="A324" i="15" s="1"/>
  <c r="N323" i="15"/>
  <c r="M323" i="15"/>
  <c r="L323" i="15"/>
  <c r="K323" i="15"/>
  <c r="J323" i="15"/>
  <c r="I323" i="15"/>
  <c r="H323" i="15"/>
  <c r="G323" i="15"/>
  <c r="F323" i="15"/>
  <c r="E323" i="15"/>
  <c r="D323" i="15"/>
  <c r="C323" i="15"/>
  <c r="B323" i="15"/>
  <c r="A323" i="15" s="1"/>
  <c r="N322" i="15"/>
  <c r="M322" i="15"/>
  <c r="L322" i="15"/>
  <c r="K322" i="15"/>
  <c r="J322" i="15"/>
  <c r="I322" i="15"/>
  <c r="H322" i="15"/>
  <c r="G322" i="15"/>
  <c r="F322" i="15"/>
  <c r="E322" i="15"/>
  <c r="D322" i="15"/>
  <c r="C322" i="15"/>
  <c r="B322" i="15"/>
  <c r="A322" i="15" s="1"/>
  <c r="N321" i="15"/>
  <c r="M321" i="15"/>
  <c r="L321" i="15"/>
  <c r="K321" i="15"/>
  <c r="J321" i="15"/>
  <c r="I321" i="15"/>
  <c r="H321" i="15"/>
  <c r="G321" i="15"/>
  <c r="F321" i="15"/>
  <c r="E321" i="15"/>
  <c r="D321" i="15"/>
  <c r="C321" i="15"/>
  <c r="B321" i="15"/>
  <c r="A321" i="15" s="1"/>
  <c r="N320" i="15"/>
  <c r="M320" i="15"/>
  <c r="L320" i="15"/>
  <c r="K320" i="15"/>
  <c r="J320" i="15"/>
  <c r="I320" i="15"/>
  <c r="H320" i="15"/>
  <c r="G320" i="15"/>
  <c r="F320" i="15"/>
  <c r="E320" i="15"/>
  <c r="D320" i="15"/>
  <c r="C320" i="15"/>
  <c r="B320" i="15"/>
  <c r="A320" i="15" s="1"/>
  <c r="N319" i="15"/>
  <c r="M319" i="15"/>
  <c r="L319" i="15"/>
  <c r="K319" i="15"/>
  <c r="J319" i="15"/>
  <c r="I319" i="15"/>
  <c r="H319" i="15"/>
  <c r="G319" i="15"/>
  <c r="F319" i="15"/>
  <c r="E319" i="15"/>
  <c r="D319" i="15"/>
  <c r="C319" i="15"/>
  <c r="B319" i="15"/>
  <c r="A319" i="15" s="1"/>
  <c r="N318" i="15"/>
  <c r="M318" i="15"/>
  <c r="L318" i="15"/>
  <c r="K318" i="15"/>
  <c r="J318" i="15"/>
  <c r="I318" i="15"/>
  <c r="H318" i="15"/>
  <c r="G318" i="15"/>
  <c r="F318" i="15"/>
  <c r="E318" i="15"/>
  <c r="D318" i="15"/>
  <c r="C318" i="15"/>
  <c r="B318" i="15"/>
  <c r="A318" i="15" s="1"/>
  <c r="N317" i="15"/>
  <c r="M317" i="15"/>
  <c r="L317" i="15"/>
  <c r="K317" i="15"/>
  <c r="J317" i="15"/>
  <c r="I317" i="15"/>
  <c r="H317" i="15"/>
  <c r="G317" i="15"/>
  <c r="F317" i="15"/>
  <c r="E317" i="15"/>
  <c r="D317" i="15"/>
  <c r="C317" i="15"/>
  <c r="B317" i="15"/>
  <c r="A317" i="15" s="1"/>
  <c r="N316" i="15"/>
  <c r="M316" i="15"/>
  <c r="L316" i="15"/>
  <c r="K316" i="15"/>
  <c r="J316" i="15"/>
  <c r="I316" i="15"/>
  <c r="H316" i="15"/>
  <c r="G316" i="15"/>
  <c r="F316" i="15"/>
  <c r="E316" i="15"/>
  <c r="D316" i="15"/>
  <c r="C316" i="15"/>
  <c r="B316" i="15"/>
  <c r="A316" i="15" s="1"/>
  <c r="N315" i="15"/>
  <c r="M315" i="15"/>
  <c r="L315" i="15"/>
  <c r="K315" i="15"/>
  <c r="J315" i="15"/>
  <c r="I315" i="15"/>
  <c r="H315" i="15"/>
  <c r="G315" i="15"/>
  <c r="F315" i="15"/>
  <c r="E315" i="15"/>
  <c r="D315" i="15"/>
  <c r="C315" i="15"/>
  <c r="B315" i="15"/>
  <c r="A315" i="15" s="1"/>
  <c r="N314" i="15"/>
  <c r="M314" i="15"/>
  <c r="L314" i="15"/>
  <c r="K314" i="15"/>
  <c r="J314" i="15"/>
  <c r="I314" i="15"/>
  <c r="H314" i="15"/>
  <c r="G314" i="15"/>
  <c r="F314" i="15"/>
  <c r="E314" i="15"/>
  <c r="D314" i="15"/>
  <c r="C314" i="15"/>
  <c r="B314" i="15"/>
  <c r="A314" i="15" s="1"/>
  <c r="N313" i="15"/>
  <c r="M313" i="15"/>
  <c r="L313" i="15"/>
  <c r="K313" i="15"/>
  <c r="J313" i="15"/>
  <c r="I313" i="15"/>
  <c r="H313" i="15"/>
  <c r="G313" i="15"/>
  <c r="F313" i="15"/>
  <c r="E313" i="15"/>
  <c r="D313" i="15"/>
  <c r="C313" i="15"/>
  <c r="B313" i="15"/>
  <c r="A313" i="15" s="1"/>
  <c r="N312" i="15"/>
  <c r="M312" i="15"/>
  <c r="L312" i="15"/>
  <c r="K312" i="15"/>
  <c r="J312" i="15"/>
  <c r="I312" i="15"/>
  <c r="H312" i="15"/>
  <c r="G312" i="15"/>
  <c r="F312" i="15"/>
  <c r="E312" i="15"/>
  <c r="D312" i="15"/>
  <c r="C312" i="15"/>
  <c r="B312" i="15"/>
  <c r="A312" i="15" s="1"/>
  <c r="N311" i="15"/>
  <c r="M311" i="15"/>
  <c r="L311" i="15"/>
  <c r="K311" i="15"/>
  <c r="J311" i="15"/>
  <c r="I311" i="15"/>
  <c r="H311" i="15"/>
  <c r="G311" i="15"/>
  <c r="F311" i="15"/>
  <c r="E311" i="15"/>
  <c r="D311" i="15"/>
  <c r="C311" i="15"/>
  <c r="B311" i="15"/>
  <c r="A311" i="15" s="1"/>
  <c r="N310" i="15"/>
  <c r="M310" i="15"/>
  <c r="L310" i="15"/>
  <c r="K310" i="15"/>
  <c r="J310" i="15"/>
  <c r="I310" i="15"/>
  <c r="H310" i="15"/>
  <c r="G310" i="15"/>
  <c r="F310" i="15"/>
  <c r="E310" i="15"/>
  <c r="D310" i="15"/>
  <c r="C310" i="15"/>
  <c r="B310" i="15"/>
  <c r="A310" i="15" s="1"/>
  <c r="N309" i="15"/>
  <c r="M309" i="15"/>
  <c r="L309" i="15"/>
  <c r="K309" i="15"/>
  <c r="J309" i="15"/>
  <c r="I309" i="15"/>
  <c r="H309" i="15"/>
  <c r="G309" i="15"/>
  <c r="F309" i="15"/>
  <c r="E309" i="15"/>
  <c r="D309" i="15"/>
  <c r="C309" i="15"/>
  <c r="B309" i="15"/>
  <c r="A309" i="15" s="1"/>
  <c r="N308" i="15"/>
  <c r="M308" i="15"/>
  <c r="L308" i="15"/>
  <c r="K308" i="15"/>
  <c r="J308" i="15"/>
  <c r="I308" i="15"/>
  <c r="H308" i="15"/>
  <c r="G308" i="15"/>
  <c r="F308" i="15"/>
  <c r="E308" i="15"/>
  <c r="D308" i="15"/>
  <c r="C308" i="15"/>
  <c r="B308" i="15"/>
  <c r="A308" i="15" s="1"/>
  <c r="N307" i="15"/>
  <c r="M307" i="15"/>
  <c r="L307" i="15"/>
  <c r="K307" i="15"/>
  <c r="J307" i="15"/>
  <c r="I307" i="15"/>
  <c r="H307" i="15"/>
  <c r="G307" i="15"/>
  <c r="F307" i="15"/>
  <c r="E307" i="15"/>
  <c r="D307" i="15"/>
  <c r="C307" i="15"/>
  <c r="B307" i="15"/>
  <c r="A307" i="15" s="1"/>
  <c r="N306" i="15"/>
  <c r="M306" i="15"/>
  <c r="L306" i="15"/>
  <c r="K306" i="15"/>
  <c r="J306" i="15"/>
  <c r="I306" i="15"/>
  <c r="H306" i="15"/>
  <c r="G306" i="15"/>
  <c r="F306" i="15"/>
  <c r="E306" i="15"/>
  <c r="D306" i="15"/>
  <c r="C306" i="15"/>
  <c r="B306" i="15"/>
  <c r="A306" i="15" s="1"/>
  <c r="N305" i="15"/>
  <c r="M305" i="15"/>
  <c r="L305" i="15"/>
  <c r="K305" i="15"/>
  <c r="J305" i="15"/>
  <c r="I305" i="15"/>
  <c r="H305" i="15"/>
  <c r="G305" i="15"/>
  <c r="F305" i="15"/>
  <c r="E305" i="15"/>
  <c r="D305" i="15"/>
  <c r="C305" i="15"/>
  <c r="B305" i="15"/>
  <c r="A305" i="15" s="1"/>
  <c r="N304" i="15"/>
  <c r="M304" i="15"/>
  <c r="L304" i="15"/>
  <c r="K304" i="15"/>
  <c r="J304" i="15"/>
  <c r="I304" i="15"/>
  <c r="H304" i="15"/>
  <c r="G304" i="15"/>
  <c r="F304" i="15"/>
  <c r="E304" i="15"/>
  <c r="D304" i="15"/>
  <c r="C304" i="15"/>
  <c r="B304" i="15"/>
  <c r="A304" i="15" s="1"/>
  <c r="N303" i="15"/>
  <c r="M303" i="15"/>
  <c r="L303" i="15"/>
  <c r="K303" i="15"/>
  <c r="J303" i="15"/>
  <c r="I303" i="15"/>
  <c r="H303" i="15"/>
  <c r="G303" i="15"/>
  <c r="F303" i="15"/>
  <c r="E303" i="15"/>
  <c r="D303" i="15"/>
  <c r="C303" i="15"/>
  <c r="B303" i="15"/>
  <c r="A303" i="15" s="1"/>
  <c r="N302" i="15"/>
  <c r="M302" i="15"/>
  <c r="L302" i="15"/>
  <c r="K302" i="15"/>
  <c r="J302" i="15"/>
  <c r="I302" i="15"/>
  <c r="H302" i="15"/>
  <c r="G302" i="15"/>
  <c r="F302" i="15"/>
  <c r="E302" i="15"/>
  <c r="D302" i="15"/>
  <c r="C302" i="15"/>
  <c r="B302" i="15"/>
  <c r="A302" i="15" s="1"/>
  <c r="N301" i="15"/>
  <c r="M301" i="15"/>
  <c r="L301" i="15"/>
  <c r="K301" i="15"/>
  <c r="J301" i="15"/>
  <c r="I301" i="15"/>
  <c r="H301" i="15"/>
  <c r="G301" i="15"/>
  <c r="F301" i="15"/>
  <c r="E301" i="15"/>
  <c r="D301" i="15"/>
  <c r="C301" i="15"/>
  <c r="B301" i="15"/>
  <c r="A301" i="15" s="1"/>
  <c r="N300" i="15"/>
  <c r="M300" i="15"/>
  <c r="L300" i="15"/>
  <c r="K300" i="15"/>
  <c r="J300" i="15"/>
  <c r="I300" i="15"/>
  <c r="H300" i="15"/>
  <c r="G300" i="15"/>
  <c r="F300" i="15"/>
  <c r="E300" i="15"/>
  <c r="D300" i="15"/>
  <c r="C300" i="15"/>
  <c r="B300" i="15"/>
  <c r="A300" i="15" s="1"/>
  <c r="N299" i="15"/>
  <c r="M299" i="15"/>
  <c r="L299" i="15"/>
  <c r="K299" i="15"/>
  <c r="J299" i="15"/>
  <c r="I299" i="15"/>
  <c r="H299" i="15"/>
  <c r="G299" i="15"/>
  <c r="F299" i="15"/>
  <c r="E299" i="15"/>
  <c r="D299" i="15"/>
  <c r="C299" i="15"/>
  <c r="B299" i="15"/>
  <c r="A299" i="15" s="1"/>
  <c r="N298" i="15"/>
  <c r="M298" i="15"/>
  <c r="L298" i="15"/>
  <c r="K298" i="15"/>
  <c r="J298" i="15"/>
  <c r="I298" i="15"/>
  <c r="H298" i="15"/>
  <c r="G298" i="15"/>
  <c r="F298" i="15"/>
  <c r="E298" i="15"/>
  <c r="D298" i="15"/>
  <c r="C298" i="15"/>
  <c r="B298" i="15"/>
  <c r="A298" i="15" s="1"/>
  <c r="N297" i="15"/>
  <c r="M297" i="15"/>
  <c r="L297" i="15"/>
  <c r="K297" i="15"/>
  <c r="J297" i="15"/>
  <c r="I297" i="15"/>
  <c r="H297" i="15"/>
  <c r="G297" i="15"/>
  <c r="F297" i="15"/>
  <c r="E297" i="15"/>
  <c r="D297" i="15"/>
  <c r="C297" i="15"/>
  <c r="B297" i="15"/>
  <c r="A297" i="15" s="1"/>
  <c r="N296" i="15"/>
  <c r="M296" i="15"/>
  <c r="L296" i="15"/>
  <c r="K296" i="15"/>
  <c r="J296" i="15"/>
  <c r="I296" i="15"/>
  <c r="H296" i="15"/>
  <c r="G296" i="15"/>
  <c r="F296" i="15"/>
  <c r="E296" i="15"/>
  <c r="D296" i="15"/>
  <c r="C296" i="15"/>
  <c r="B296" i="15"/>
  <c r="A296" i="15" s="1"/>
  <c r="N295" i="15"/>
  <c r="M295" i="15"/>
  <c r="L295" i="15"/>
  <c r="K295" i="15"/>
  <c r="J295" i="15"/>
  <c r="I295" i="15"/>
  <c r="H295" i="15"/>
  <c r="G295" i="15"/>
  <c r="F295" i="15"/>
  <c r="E295" i="15"/>
  <c r="D295" i="15"/>
  <c r="C295" i="15"/>
  <c r="B295" i="15"/>
  <c r="A295" i="15" s="1"/>
  <c r="N294" i="15"/>
  <c r="M294" i="15"/>
  <c r="L294" i="15"/>
  <c r="K294" i="15"/>
  <c r="J294" i="15"/>
  <c r="I294" i="15"/>
  <c r="H294" i="15"/>
  <c r="G294" i="15"/>
  <c r="F294" i="15"/>
  <c r="E294" i="15"/>
  <c r="D294" i="15"/>
  <c r="C294" i="15"/>
  <c r="B294" i="15"/>
  <c r="A294" i="15" s="1"/>
  <c r="N293" i="15"/>
  <c r="M293" i="15"/>
  <c r="L293" i="15"/>
  <c r="K293" i="15"/>
  <c r="J293" i="15"/>
  <c r="I293" i="15"/>
  <c r="H293" i="15"/>
  <c r="G293" i="15"/>
  <c r="F293" i="15"/>
  <c r="E293" i="15"/>
  <c r="D293" i="15"/>
  <c r="C293" i="15"/>
  <c r="B293" i="15"/>
  <c r="A293" i="15" s="1"/>
  <c r="N292" i="15"/>
  <c r="M292" i="15"/>
  <c r="L292" i="15"/>
  <c r="K292" i="15"/>
  <c r="J292" i="15"/>
  <c r="I292" i="15"/>
  <c r="H292" i="15"/>
  <c r="G292" i="15"/>
  <c r="F292" i="15"/>
  <c r="E292" i="15"/>
  <c r="D292" i="15"/>
  <c r="C292" i="15"/>
  <c r="B292" i="15"/>
  <c r="A292" i="15" s="1"/>
  <c r="N291" i="15"/>
  <c r="M291" i="15"/>
  <c r="L291" i="15"/>
  <c r="K291" i="15"/>
  <c r="J291" i="15"/>
  <c r="I291" i="15"/>
  <c r="H291" i="15"/>
  <c r="G291" i="15"/>
  <c r="F291" i="15"/>
  <c r="E291" i="15"/>
  <c r="D291" i="15"/>
  <c r="C291" i="15"/>
  <c r="B291" i="15"/>
  <c r="A291" i="15" s="1"/>
  <c r="N290" i="15"/>
  <c r="M290" i="15"/>
  <c r="L290" i="15"/>
  <c r="K290" i="15"/>
  <c r="J290" i="15"/>
  <c r="I290" i="15"/>
  <c r="H290" i="15"/>
  <c r="G290" i="15"/>
  <c r="F290" i="15"/>
  <c r="E290" i="15"/>
  <c r="D290" i="15"/>
  <c r="C290" i="15"/>
  <c r="B290" i="15"/>
  <c r="A290" i="15" s="1"/>
  <c r="N289" i="15"/>
  <c r="M289" i="15"/>
  <c r="L289" i="15"/>
  <c r="K289" i="15"/>
  <c r="J289" i="15"/>
  <c r="I289" i="15"/>
  <c r="H289" i="15"/>
  <c r="G289" i="15"/>
  <c r="F289" i="15"/>
  <c r="E289" i="15"/>
  <c r="D289" i="15"/>
  <c r="C289" i="15"/>
  <c r="B289" i="15"/>
  <c r="A289" i="15" s="1"/>
  <c r="N288" i="15"/>
  <c r="M288" i="15"/>
  <c r="L288" i="15"/>
  <c r="K288" i="15"/>
  <c r="J288" i="15"/>
  <c r="I288" i="15"/>
  <c r="H288" i="15"/>
  <c r="G288" i="15"/>
  <c r="F288" i="15"/>
  <c r="E288" i="15"/>
  <c r="D288" i="15"/>
  <c r="C288" i="15"/>
  <c r="B288" i="15"/>
  <c r="A288" i="15" s="1"/>
  <c r="N287" i="15"/>
  <c r="M287" i="15"/>
  <c r="L287" i="15"/>
  <c r="K287" i="15"/>
  <c r="J287" i="15"/>
  <c r="I287" i="15"/>
  <c r="H287" i="15"/>
  <c r="G287" i="15"/>
  <c r="F287" i="15"/>
  <c r="E287" i="15"/>
  <c r="D287" i="15"/>
  <c r="C287" i="15"/>
  <c r="B287" i="15"/>
  <c r="A287" i="15" s="1"/>
  <c r="N286" i="15"/>
  <c r="M286" i="15"/>
  <c r="L286" i="15"/>
  <c r="K286" i="15"/>
  <c r="J286" i="15"/>
  <c r="I286" i="15"/>
  <c r="H286" i="15"/>
  <c r="G286" i="15"/>
  <c r="F286" i="15"/>
  <c r="E286" i="15"/>
  <c r="D286" i="15"/>
  <c r="C286" i="15"/>
  <c r="B286" i="15"/>
  <c r="A286" i="15" s="1"/>
  <c r="N285" i="15"/>
  <c r="M285" i="15"/>
  <c r="L285" i="15"/>
  <c r="K285" i="15"/>
  <c r="J285" i="15"/>
  <c r="I285" i="15"/>
  <c r="H285" i="15"/>
  <c r="G285" i="15"/>
  <c r="F285" i="15"/>
  <c r="E285" i="15"/>
  <c r="D285" i="15"/>
  <c r="C285" i="15"/>
  <c r="B285" i="15"/>
  <c r="A285" i="15" s="1"/>
  <c r="N284" i="15"/>
  <c r="M284" i="15"/>
  <c r="L284" i="15"/>
  <c r="K284" i="15"/>
  <c r="J284" i="15"/>
  <c r="I284" i="15"/>
  <c r="H284" i="15"/>
  <c r="G284" i="15"/>
  <c r="F284" i="15"/>
  <c r="E284" i="15"/>
  <c r="D284" i="15"/>
  <c r="C284" i="15"/>
  <c r="B284" i="15"/>
  <c r="A284" i="15" s="1"/>
  <c r="N283" i="15"/>
  <c r="M283" i="15"/>
  <c r="L283" i="15"/>
  <c r="K283" i="15"/>
  <c r="J283" i="15"/>
  <c r="I283" i="15"/>
  <c r="H283" i="15"/>
  <c r="G283" i="15"/>
  <c r="F283" i="15"/>
  <c r="E283" i="15"/>
  <c r="D283" i="15"/>
  <c r="C283" i="15"/>
  <c r="B283" i="15"/>
  <c r="A283" i="15" s="1"/>
  <c r="N282" i="15"/>
  <c r="M282" i="15"/>
  <c r="L282" i="15"/>
  <c r="K282" i="15"/>
  <c r="J282" i="15"/>
  <c r="I282" i="15"/>
  <c r="H282" i="15"/>
  <c r="G282" i="15"/>
  <c r="F282" i="15"/>
  <c r="E282" i="15"/>
  <c r="D282" i="15"/>
  <c r="C282" i="15"/>
  <c r="B282" i="15"/>
  <c r="A282" i="15" s="1"/>
  <c r="N281" i="15"/>
  <c r="M281" i="15"/>
  <c r="L281" i="15"/>
  <c r="K281" i="15"/>
  <c r="J281" i="15"/>
  <c r="I281" i="15"/>
  <c r="H281" i="15"/>
  <c r="G281" i="15"/>
  <c r="F281" i="15"/>
  <c r="E281" i="15"/>
  <c r="D281" i="15"/>
  <c r="C281" i="15"/>
  <c r="B281" i="15"/>
  <c r="A281" i="15" s="1"/>
  <c r="N280" i="15"/>
  <c r="M280" i="15"/>
  <c r="L280" i="15"/>
  <c r="K280" i="15"/>
  <c r="J280" i="15"/>
  <c r="I280" i="15"/>
  <c r="H280" i="15"/>
  <c r="G280" i="15"/>
  <c r="F280" i="15"/>
  <c r="E280" i="15"/>
  <c r="D280" i="15"/>
  <c r="C280" i="15"/>
  <c r="B280" i="15"/>
  <c r="A280" i="15" s="1"/>
  <c r="N279" i="15"/>
  <c r="M279" i="15"/>
  <c r="L279" i="15"/>
  <c r="K279" i="15"/>
  <c r="J279" i="15"/>
  <c r="I279" i="15"/>
  <c r="H279" i="15"/>
  <c r="G279" i="15"/>
  <c r="F279" i="15"/>
  <c r="E279" i="15"/>
  <c r="D279" i="15"/>
  <c r="C279" i="15"/>
  <c r="B279" i="15"/>
  <c r="A279" i="15" s="1"/>
  <c r="N278" i="15"/>
  <c r="M278" i="15"/>
  <c r="L278" i="15"/>
  <c r="K278" i="15"/>
  <c r="J278" i="15"/>
  <c r="I278" i="15"/>
  <c r="H278" i="15"/>
  <c r="G278" i="15"/>
  <c r="F278" i="15"/>
  <c r="E278" i="15"/>
  <c r="D278" i="15"/>
  <c r="C278" i="15"/>
  <c r="B278" i="15"/>
  <c r="A278" i="15" s="1"/>
  <c r="N277" i="15"/>
  <c r="M277" i="15"/>
  <c r="L277" i="15"/>
  <c r="K277" i="15"/>
  <c r="J277" i="15"/>
  <c r="I277" i="15"/>
  <c r="H277" i="15"/>
  <c r="G277" i="15"/>
  <c r="F277" i="15"/>
  <c r="E277" i="15"/>
  <c r="D277" i="15"/>
  <c r="C277" i="15"/>
  <c r="B277" i="15"/>
  <c r="A277" i="15" s="1"/>
  <c r="N276" i="15"/>
  <c r="M276" i="15"/>
  <c r="L276" i="15"/>
  <c r="K276" i="15"/>
  <c r="J276" i="15"/>
  <c r="I276" i="15"/>
  <c r="H276" i="15"/>
  <c r="G276" i="15"/>
  <c r="F276" i="15"/>
  <c r="E276" i="15"/>
  <c r="D276" i="15"/>
  <c r="C276" i="15"/>
  <c r="B276" i="15"/>
  <c r="A276" i="15" s="1"/>
  <c r="N275" i="15"/>
  <c r="M275" i="15"/>
  <c r="L275" i="15"/>
  <c r="K275" i="15"/>
  <c r="J275" i="15"/>
  <c r="I275" i="15"/>
  <c r="H275" i="15"/>
  <c r="G275" i="15"/>
  <c r="F275" i="15"/>
  <c r="E275" i="15"/>
  <c r="D275" i="15"/>
  <c r="C275" i="15"/>
  <c r="B275" i="15"/>
  <c r="A275" i="15" s="1"/>
  <c r="N274" i="15"/>
  <c r="M274" i="15"/>
  <c r="L274" i="15"/>
  <c r="K274" i="15"/>
  <c r="J274" i="15"/>
  <c r="I274" i="15"/>
  <c r="H274" i="15"/>
  <c r="G274" i="15"/>
  <c r="F274" i="15"/>
  <c r="E274" i="15"/>
  <c r="D274" i="15"/>
  <c r="C274" i="15"/>
  <c r="B274" i="15"/>
  <c r="A274" i="15" s="1"/>
  <c r="N273" i="15"/>
  <c r="M273" i="15"/>
  <c r="L273" i="15"/>
  <c r="K273" i="15"/>
  <c r="J273" i="15"/>
  <c r="I273" i="15"/>
  <c r="H273" i="15"/>
  <c r="G273" i="15"/>
  <c r="F273" i="15"/>
  <c r="E273" i="15"/>
  <c r="D273" i="15"/>
  <c r="C273" i="15"/>
  <c r="B273" i="15"/>
  <c r="A273" i="15" s="1"/>
  <c r="N272" i="15"/>
  <c r="M272" i="15"/>
  <c r="L272" i="15"/>
  <c r="K272" i="15"/>
  <c r="J272" i="15"/>
  <c r="I272" i="15"/>
  <c r="H272" i="15"/>
  <c r="G272" i="15"/>
  <c r="F272" i="15"/>
  <c r="E272" i="15"/>
  <c r="D272" i="15"/>
  <c r="C272" i="15"/>
  <c r="B272" i="15"/>
  <c r="A272" i="15" s="1"/>
  <c r="N271" i="15"/>
  <c r="M271" i="15"/>
  <c r="L271" i="15"/>
  <c r="K271" i="15"/>
  <c r="J271" i="15"/>
  <c r="I271" i="15"/>
  <c r="H271" i="15"/>
  <c r="G271" i="15"/>
  <c r="F271" i="15"/>
  <c r="E271" i="15"/>
  <c r="D271" i="15"/>
  <c r="C271" i="15"/>
  <c r="B271" i="15"/>
  <c r="A271" i="15" s="1"/>
  <c r="N270" i="15"/>
  <c r="M270" i="15"/>
  <c r="L270" i="15"/>
  <c r="K270" i="15"/>
  <c r="J270" i="15"/>
  <c r="I270" i="15"/>
  <c r="H270" i="15"/>
  <c r="G270" i="15"/>
  <c r="F270" i="15"/>
  <c r="E270" i="15"/>
  <c r="D270" i="15"/>
  <c r="C270" i="15"/>
  <c r="B270" i="15"/>
  <c r="A270" i="15" s="1"/>
  <c r="N269" i="15"/>
  <c r="M269" i="15"/>
  <c r="L269" i="15"/>
  <c r="K269" i="15"/>
  <c r="J269" i="15"/>
  <c r="I269" i="15"/>
  <c r="H269" i="15"/>
  <c r="G269" i="15"/>
  <c r="F269" i="15"/>
  <c r="E269" i="15"/>
  <c r="D269" i="15"/>
  <c r="C269" i="15"/>
  <c r="B269" i="15"/>
  <c r="A269" i="15" s="1"/>
  <c r="N268" i="15"/>
  <c r="M268" i="15"/>
  <c r="L268" i="15"/>
  <c r="K268" i="15"/>
  <c r="J268" i="15"/>
  <c r="I268" i="15"/>
  <c r="H268" i="15"/>
  <c r="G268" i="15"/>
  <c r="F268" i="15"/>
  <c r="E268" i="15"/>
  <c r="D268" i="15"/>
  <c r="C268" i="15"/>
  <c r="B268" i="15"/>
  <c r="A268" i="15" s="1"/>
  <c r="N267" i="15"/>
  <c r="M267" i="15"/>
  <c r="L267" i="15"/>
  <c r="K267" i="15"/>
  <c r="J267" i="15"/>
  <c r="I267" i="15"/>
  <c r="H267" i="15"/>
  <c r="G267" i="15"/>
  <c r="F267" i="15"/>
  <c r="E267" i="15"/>
  <c r="D267" i="15"/>
  <c r="C267" i="15"/>
  <c r="B267" i="15"/>
  <c r="A267" i="15" s="1"/>
  <c r="N266" i="15"/>
  <c r="M266" i="15"/>
  <c r="L266" i="15"/>
  <c r="K266" i="15"/>
  <c r="J266" i="15"/>
  <c r="I266" i="15"/>
  <c r="H266" i="15"/>
  <c r="G266" i="15"/>
  <c r="F266" i="15"/>
  <c r="E266" i="15"/>
  <c r="D266" i="15"/>
  <c r="C266" i="15"/>
  <c r="B266" i="15"/>
  <c r="A266" i="15" s="1"/>
  <c r="N265" i="15"/>
  <c r="M265" i="15"/>
  <c r="L265" i="15"/>
  <c r="K265" i="15"/>
  <c r="J265" i="15"/>
  <c r="I265" i="15"/>
  <c r="H265" i="15"/>
  <c r="G265" i="15"/>
  <c r="F265" i="15"/>
  <c r="E265" i="15"/>
  <c r="D265" i="15"/>
  <c r="C265" i="15"/>
  <c r="B265" i="15"/>
  <c r="A265" i="15" s="1"/>
  <c r="N264" i="15"/>
  <c r="M264" i="15"/>
  <c r="L264" i="15"/>
  <c r="K264" i="15"/>
  <c r="J264" i="15"/>
  <c r="I264" i="15"/>
  <c r="H264" i="15"/>
  <c r="G264" i="15"/>
  <c r="F264" i="15"/>
  <c r="E264" i="15"/>
  <c r="D264" i="15"/>
  <c r="C264" i="15"/>
  <c r="B264" i="15"/>
  <c r="A264" i="15" s="1"/>
  <c r="N263" i="15"/>
  <c r="M263" i="15"/>
  <c r="L263" i="15"/>
  <c r="K263" i="15"/>
  <c r="J263" i="15"/>
  <c r="I263" i="15"/>
  <c r="H263" i="15"/>
  <c r="G263" i="15"/>
  <c r="F263" i="15"/>
  <c r="E263" i="15"/>
  <c r="D263" i="15"/>
  <c r="C263" i="15"/>
  <c r="B263" i="15"/>
  <c r="A263" i="15" s="1"/>
  <c r="N262" i="15"/>
  <c r="M262" i="15"/>
  <c r="L262" i="15"/>
  <c r="K262" i="15"/>
  <c r="J262" i="15"/>
  <c r="I262" i="15"/>
  <c r="H262" i="15"/>
  <c r="G262" i="15"/>
  <c r="F262" i="15"/>
  <c r="E262" i="15"/>
  <c r="D262" i="15"/>
  <c r="C262" i="15"/>
  <c r="B262" i="15"/>
  <c r="A262" i="15" s="1"/>
  <c r="N261" i="15"/>
  <c r="M261" i="15"/>
  <c r="L261" i="15"/>
  <c r="K261" i="15"/>
  <c r="J261" i="15"/>
  <c r="I261" i="15"/>
  <c r="H261" i="15"/>
  <c r="G261" i="15"/>
  <c r="F261" i="15"/>
  <c r="E261" i="15"/>
  <c r="D261" i="15"/>
  <c r="C261" i="15"/>
  <c r="B261" i="15"/>
  <c r="A261" i="15" s="1"/>
  <c r="N260" i="15"/>
  <c r="M260" i="15"/>
  <c r="L260" i="15"/>
  <c r="K260" i="15"/>
  <c r="J260" i="15"/>
  <c r="I260" i="15"/>
  <c r="H260" i="15"/>
  <c r="G260" i="15"/>
  <c r="F260" i="15"/>
  <c r="E260" i="15"/>
  <c r="D260" i="15"/>
  <c r="C260" i="15"/>
  <c r="B260" i="15"/>
  <c r="A260" i="15" s="1"/>
  <c r="N259" i="15"/>
  <c r="M259" i="15"/>
  <c r="L259" i="15"/>
  <c r="K259" i="15"/>
  <c r="J259" i="15"/>
  <c r="I259" i="15"/>
  <c r="H259" i="15"/>
  <c r="G259" i="15"/>
  <c r="F259" i="15"/>
  <c r="E259" i="15"/>
  <c r="D259" i="15"/>
  <c r="C259" i="15"/>
  <c r="B259" i="15"/>
  <c r="A259" i="15" s="1"/>
  <c r="N258" i="15"/>
  <c r="M258" i="15"/>
  <c r="L258" i="15"/>
  <c r="K258" i="15"/>
  <c r="J258" i="15"/>
  <c r="I258" i="15"/>
  <c r="H258" i="15"/>
  <c r="G258" i="15"/>
  <c r="F258" i="15"/>
  <c r="E258" i="15"/>
  <c r="D258" i="15"/>
  <c r="C258" i="15"/>
  <c r="B258" i="15"/>
  <c r="A258" i="15" s="1"/>
  <c r="N257" i="15"/>
  <c r="M257" i="15"/>
  <c r="L257" i="15"/>
  <c r="K257" i="15"/>
  <c r="J257" i="15"/>
  <c r="I257" i="15"/>
  <c r="H257" i="15"/>
  <c r="G257" i="15"/>
  <c r="F257" i="15"/>
  <c r="E257" i="15"/>
  <c r="D257" i="15"/>
  <c r="C257" i="15"/>
  <c r="B257" i="15"/>
  <c r="A257" i="15" s="1"/>
  <c r="N256" i="15"/>
  <c r="M256" i="15"/>
  <c r="L256" i="15"/>
  <c r="K256" i="15"/>
  <c r="J256" i="15"/>
  <c r="I256" i="15"/>
  <c r="H256" i="15"/>
  <c r="G256" i="15"/>
  <c r="F256" i="15"/>
  <c r="E256" i="15"/>
  <c r="D256" i="15"/>
  <c r="C256" i="15"/>
  <c r="B256" i="15"/>
  <c r="A256" i="15" s="1"/>
  <c r="N255" i="15"/>
  <c r="M255" i="15"/>
  <c r="L255" i="15"/>
  <c r="K255" i="15"/>
  <c r="J255" i="15"/>
  <c r="I255" i="15"/>
  <c r="H255" i="15"/>
  <c r="G255" i="15"/>
  <c r="F255" i="15"/>
  <c r="E255" i="15"/>
  <c r="D255" i="15"/>
  <c r="C255" i="15"/>
  <c r="B255" i="15"/>
  <c r="A255" i="15" s="1"/>
  <c r="N254" i="15"/>
  <c r="M254" i="15"/>
  <c r="L254" i="15"/>
  <c r="K254" i="15"/>
  <c r="J254" i="15"/>
  <c r="I254" i="15"/>
  <c r="H254" i="15"/>
  <c r="G254" i="15"/>
  <c r="F254" i="15"/>
  <c r="E254" i="15"/>
  <c r="D254" i="15"/>
  <c r="C254" i="15"/>
  <c r="B254" i="15"/>
  <c r="A254" i="15" s="1"/>
  <c r="N253" i="15"/>
  <c r="M253" i="15"/>
  <c r="L253" i="15"/>
  <c r="K253" i="15"/>
  <c r="J253" i="15"/>
  <c r="I253" i="15"/>
  <c r="H253" i="15"/>
  <c r="G253" i="15"/>
  <c r="F253" i="15"/>
  <c r="E253" i="15"/>
  <c r="D253" i="15"/>
  <c r="C253" i="15"/>
  <c r="B253" i="15"/>
  <c r="A253" i="15" s="1"/>
  <c r="N252" i="15"/>
  <c r="M252" i="15"/>
  <c r="L252" i="15"/>
  <c r="K252" i="15"/>
  <c r="J252" i="15"/>
  <c r="I252" i="15"/>
  <c r="H252" i="15"/>
  <c r="G252" i="15"/>
  <c r="F252" i="15"/>
  <c r="E252" i="15"/>
  <c r="D252" i="15"/>
  <c r="C252" i="15"/>
  <c r="B252" i="15"/>
  <c r="A252" i="15" s="1"/>
  <c r="N251" i="15"/>
  <c r="M251" i="15"/>
  <c r="L251" i="15"/>
  <c r="K251" i="15"/>
  <c r="J251" i="15"/>
  <c r="I251" i="15"/>
  <c r="H251" i="15"/>
  <c r="G251" i="15"/>
  <c r="F251" i="15"/>
  <c r="E251" i="15"/>
  <c r="D251" i="15"/>
  <c r="C251" i="15"/>
  <c r="B251" i="15"/>
  <c r="A251" i="15" s="1"/>
  <c r="N250" i="15"/>
  <c r="M250" i="15"/>
  <c r="L250" i="15"/>
  <c r="K250" i="15"/>
  <c r="J250" i="15"/>
  <c r="I250" i="15"/>
  <c r="H250" i="15"/>
  <c r="G250" i="15"/>
  <c r="F250" i="15"/>
  <c r="E250" i="15"/>
  <c r="D250" i="15"/>
  <c r="C250" i="15"/>
  <c r="B250" i="15"/>
  <c r="A250" i="15" s="1"/>
  <c r="N249" i="15"/>
  <c r="M249" i="15"/>
  <c r="L249" i="15"/>
  <c r="K249" i="15"/>
  <c r="J249" i="15"/>
  <c r="I249" i="15"/>
  <c r="H249" i="15"/>
  <c r="G249" i="15"/>
  <c r="F249" i="15"/>
  <c r="E249" i="15"/>
  <c r="D249" i="15"/>
  <c r="C249" i="15"/>
  <c r="B249" i="15"/>
  <c r="A249" i="15" s="1"/>
  <c r="N248" i="15"/>
  <c r="M248" i="15"/>
  <c r="L248" i="15"/>
  <c r="K248" i="15"/>
  <c r="J248" i="15"/>
  <c r="I248" i="15"/>
  <c r="H248" i="15"/>
  <c r="G248" i="15"/>
  <c r="F248" i="15"/>
  <c r="E248" i="15"/>
  <c r="D248" i="15"/>
  <c r="C248" i="15"/>
  <c r="B248" i="15"/>
  <c r="A248" i="15" s="1"/>
  <c r="N247" i="15"/>
  <c r="M247" i="15"/>
  <c r="L247" i="15"/>
  <c r="K247" i="15"/>
  <c r="J247" i="15"/>
  <c r="I247" i="15"/>
  <c r="H247" i="15"/>
  <c r="G247" i="15"/>
  <c r="F247" i="15"/>
  <c r="E247" i="15"/>
  <c r="D247" i="15"/>
  <c r="C247" i="15"/>
  <c r="B247" i="15"/>
  <c r="A247" i="15" s="1"/>
  <c r="N246" i="15"/>
  <c r="M246" i="15"/>
  <c r="L246" i="15"/>
  <c r="K246" i="15"/>
  <c r="J246" i="15"/>
  <c r="I246" i="15"/>
  <c r="H246" i="15"/>
  <c r="G246" i="15"/>
  <c r="F246" i="15"/>
  <c r="E246" i="15"/>
  <c r="D246" i="15"/>
  <c r="C246" i="15"/>
  <c r="B246" i="15"/>
  <c r="A246" i="15" s="1"/>
  <c r="N245" i="15"/>
  <c r="M245" i="15"/>
  <c r="L245" i="15"/>
  <c r="K245" i="15"/>
  <c r="J245" i="15"/>
  <c r="I245" i="15"/>
  <c r="H245" i="15"/>
  <c r="G245" i="15"/>
  <c r="F245" i="15"/>
  <c r="E245" i="15"/>
  <c r="D245" i="15"/>
  <c r="C245" i="15"/>
  <c r="B245" i="15"/>
  <c r="A245" i="15" s="1"/>
  <c r="N244" i="15"/>
  <c r="M244" i="15"/>
  <c r="L244" i="15"/>
  <c r="K244" i="15"/>
  <c r="J244" i="15"/>
  <c r="I244" i="15"/>
  <c r="H244" i="15"/>
  <c r="G244" i="15"/>
  <c r="F244" i="15"/>
  <c r="E244" i="15"/>
  <c r="D244" i="15"/>
  <c r="C244" i="15"/>
  <c r="B244" i="15"/>
  <c r="A244" i="15" s="1"/>
  <c r="N243" i="15"/>
  <c r="M243" i="15"/>
  <c r="L243" i="15"/>
  <c r="K243" i="15"/>
  <c r="J243" i="15"/>
  <c r="I243" i="15"/>
  <c r="H243" i="15"/>
  <c r="G243" i="15"/>
  <c r="F243" i="15"/>
  <c r="E243" i="15"/>
  <c r="D243" i="15"/>
  <c r="C243" i="15"/>
  <c r="B243" i="15"/>
  <c r="A243" i="15" s="1"/>
  <c r="N242" i="15"/>
  <c r="M242" i="15"/>
  <c r="L242" i="15"/>
  <c r="K242" i="15"/>
  <c r="J242" i="15"/>
  <c r="I242" i="15"/>
  <c r="H242" i="15"/>
  <c r="G242" i="15"/>
  <c r="F242" i="15"/>
  <c r="E242" i="15"/>
  <c r="D242" i="15"/>
  <c r="C242" i="15"/>
  <c r="B242" i="15"/>
  <c r="A242" i="15" s="1"/>
  <c r="N241" i="15"/>
  <c r="M241" i="15"/>
  <c r="L241" i="15"/>
  <c r="K241" i="15"/>
  <c r="J241" i="15"/>
  <c r="I241" i="15"/>
  <c r="H241" i="15"/>
  <c r="G241" i="15"/>
  <c r="F241" i="15"/>
  <c r="E241" i="15"/>
  <c r="D241" i="15"/>
  <c r="C241" i="15"/>
  <c r="B241" i="15"/>
  <c r="A241" i="15" s="1"/>
  <c r="N240" i="15"/>
  <c r="M240" i="15"/>
  <c r="L240" i="15"/>
  <c r="K240" i="15"/>
  <c r="J240" i="15"/>
  <c r="I240" i="15"/>
  <c r="H240" i="15"/>
  <c r="G240" i="15"/>
  <c r="F240" i="15"/>
  <c r="E240" i="15"/>
  <c r="D240" i="15"/>
  <c r="C240" i="15"/>
  <c r="B240" i="15"/>
  <c r="A240" i="15" s="1"/>
  <c r="N239" i="15"/>
  <c r="M239" i="15"/>
  <c r="L239" i="15"/>
  <c r="K239" i="15"/>
  <c r="J239" i="15"/>
  <c r="I239" i="15"/>
  <c r="H239" i="15"/>
  <c r="G239" i="15"/>
  <c r="F239" i="15"/>
  <c r="E239" i="15"/>
  <c r="D239" i="15"/>
  <c r="C239" i="15"/>
  <c r="B239" i="15"/>
  <c r="A239" i="15" s="1"/>
  <c r="N238" i="15"/>
  <c r="M238" i="15"/>
  <c r="L238" i="15"/>
  <c r="K238" i="15"/>
  <c r="J238" i="15"/>
  <c r="I238" i="15"/>
  <c r="H238" i="15"/>
  <c r="G238" i="15"/>
  <c r="F238" i="15"/>
  <c r="E238" i="15"/>
  <c r="D238" i="15"/>
  <c r="C238" i="15"/>
  <c r="B238" i="15"/>
  <c r="A238" i="15" s="1"/>
  <c r="N237" i="15"/>
  <c r="M237" i="15"/>
  <c r="L237" i="15"/>
  <c r="K237" i="15"/>
  <c r="J237" i="15"/>
  <c r="I237" i="15"/>
  <c r="H237" i="15"/>
  <c r="G237" i="15"/>
  <c r="F237" i="15"/>
  <c r="E237" i="15"/>
  <c r="D237" i="15"/>
  <c r="C237" i="15"/>
  <c r="B237" i="15"/>
  <c r="A237" i="15" s="1"/>
  <c r="N236" i="15"/>
  <c r="M236" i="15"/>
  <c r="L236" i="15"/>
  <c r="K236" i="15"/>
  <c r="J236" i="15"/>
  <c r="I236" i="15"/>
  <c r="H236" i="15"/>
  <c r="G236" i="15"/>
  <c r="F236" i="15"/>
  <c r="E236" i="15"/>
  <c r="D236" i="15"/>
  <c r="C236" i="15"/>
  <c r="B236" i="15"/>
  <c r="A236" i="15" s="1"/>
  <c r="N235" i="15"/>
  <c r="M235" i="15"/>
  <c r="L235" i="15"/>
  <c r="K235" i="15"/>
  <c r="J235" i="15"/>
  <c r="I235" i="15"/>
  <c r="H235" i="15"/>
  <c r="G235" i="15"/>
  <c r="F235" i="15"/>
  <c r="E235" i="15"/>
  <c r="D235" i="15"/>
  <c r="C235" i="15"/>
  <c r="B235" i="15"/>
  <c r="A235" i="15" s="1"/>
  <c r="N234" i="15"/>
  <c r="M234" i="15"/>
  <c r="L234" i="15"/>
  <c r="K234" i="15"/>
  <c r="J234" i="15"/>
  <c r="I234" i="15"/>
  <c r="H234" i="15"/>
  <c r="G234" i="15"/>
  <c r="F234" i="15"/>
  <c r="E234" i="15"/>
  <c r="D234" i="15"/>
  <c r="C234" i="15"/>
  <c r="B234" i="15"/>
  <c r="A234" i="15" s="1"/>
  <c r="N233" i="15"/>
  <c r="M233" i="15"/>
  <c r="L233" i="15"/>
  <c r="K233" i="15"/>
  <c r="J233" i="15"/>
  <c r="I233" i="15"/>
  <c r="H233" i="15"/>
  <c r="G233" i="15"/>
  <c r="F233" i="15"/>
  <c r="E233" i="15"/>
  <c r="D233" i="15"/>
  <c r="C233" i="15"/>
  <c r="B233" i="15"/>
  <c r="A233" i="15" s="1"/>
  <c r="N232" i="15"/>
  <c r="M232" i="15"/>
  <c r="L232" i="15"/>
  <c r="K232" i="15"/>
  <c r="J232" i="15"/>
  <c r="I232" i="15"/>
  <c r="H232" i="15"/>
  <c r="G232" i="15"/>
  <c r="F232" i="15"/>
  <c r="E232" i="15"/>
  <c r="D232" i="15"/>
  <c r="C232" i="15"/>
  <c r="B232" i="15"/>
  <c r="A232" i="15" s="1"/>
  <c r="N231" i="15"/>
  <c r="M231" i="15"/>
  <c r="L231" i="15"/>
  <c r="K231" i="15"/>
  <c r="J231" i="15"/>
  <c r="I231" i="15"/>
  <c r="H231" i="15"/>
  <c r="G231" i="15"/>
  <c r="F231" i="15"/>
  <c r="E231" i="15"/>
  <c r="D231" i="15"/>
  <c r="C231" i="15"/>
  <c r="B231" i="15"/>
  <c r="A231" i="15" s="1"/>
  <c r="N230" i="15"/>
  <c r="M230" i="15"/>
  <c r="L230" i="15"/>
  <c r="K230" i="15"/>
  <c r="J230" i="15"/>
  <c r="I230" i="15"/>
  <c r="H230" i="15"/>
  <c r="G230" i="15"/>
  <c r="F230" i="15"/>
  <c r="E230" i="15"/>
  <c r="D230" i="15"/>
  <c r="C230" i="15"/>
  <c r="B230" i="15"/>
  <c r="A230" i="15" s="1"/>
  <c r="N229" i="15"/>
  <c r="M229" i="15"/>
  <c r="L229" i="15"/>
  <c r="K229" i="15"/>
  <c r="J229" i="15"/>
  <c r="I229" i="15"/>
  <c r="H229" i="15"/>
  <c r="G229" i="15"/>
  <c r="F229" i="15"/>
  <c r="E229" i="15"/>
  <c r="D229" i="15"/>
  <c r="C229" i="15"/>
  <c r="B229" i="15"/>
  <c r="A229" i="15" s="1"/>
  <c r="N228" i="15"/>
  <c r="M228" i="15"/>
  <c r="L228" i="15"/>
  <c r="K228" i="15"/>
  <c r="J228" i="15"/>
  <c r="I228" i="15"/>
  <c r="H228" i="15"/>
  <c r="G228" i="15"/>
  <c r="F228" i="15"/>
  <c r="E228" i="15"/>
  <c r="D228" i="15"/>
  <c r="C228" i="15"/>
  <c r="B228" i="15"/>
  <c r="A228" i="15" s="1"/>
  <c r="N227" i="15"/>
  <c r="M227" i="15"/>
  <c r="L227" i="15"/>
  <c r="K227" i="15"/>
  <c r="J227" i="15"/>
  <c r="I227" i="15"/>
  <c r="H227" i="15"/>
  <c r="G227" i="15"/>
  <c r="F227" i="15"/>
  <c r="E227" i="15"/>
  <c r="D227" i="15"/>
  <c r="C227" i="15"/>
  <c r="B227" i="15"/>
  <c r="A227" i="15" s="1"/>
  <c r="N226" i="15"/>
  <c r="M226" i="15"/>
  <c r="L226" i="15"/>
  <c r="K226" i="15"/>
  <c r="J226" i="15"/>
  <c r="I226" i="15"/>
  <c r="H226" i="15"/>
  <c r="G226" i="15"/>
  <c r="F226" i="15"/>
  <c r="E226" i="15"/>
  <c r="D226" i="15"/>
  <c r="C226" i="15"/>
  <c r="B226" i="15"/>
  <c r="A226" i="15" s="1"/>
  <c r="N225" i="15"/>
  <c r="M225" i="15"/>
  <c r="L225" i="15"/>
  <c r="K225" i="15"/>
  <c r="J225" i="15"/>
  <c r="I225" i="15"/>
  <c r="H225" i="15"/>
  <c r="G225" i="15"/>
  <c r="F225" i="15"/>
  <c r="E225" i="15"/>
  <c r="D225" i="15"/>
  <c r="C225" i="15"/>
  <c r="B225" i="15"/>
  <c r="A225" i="15" s="1"/>
  <c r="N224" i="15"/>
  <c r="M224" i="15"/>
  <c r="L224" i="15"/>
  <c r="K224" i="15"/>
  <c r="J224" i="15"/>
  <c r="I224" i="15"/>
  <c r="H224" i="15"/>
  <c r="G224" i="15"/>
  <c r="F224" i="15"/>
  <c r="E224" i="15"/>
  <c r="D224" i="15"/>
  <c r="C224" i="15"/>
  <c r="B224" i="15"/>
  <c r="A224" i="15" s="1"/>
  <c r="N223" i="15"/>
  <c r="M223" i="15"/>
  <c r="L223" i="15"/>
  <c r="K223" i="15"/>
  <c r="J223" i="15"/>
  <c r="I223" i="15"/>
  <c r="H223" i="15"/>
  <c r="G223" i="15"/>
  <c r="F223" i="15"/>
  <c r="E223" i="15"/>
  <c r="D223" i="15"/>
  <c r="C223" i="15"/>
  <c r="B223" i="15"/>
  <c r="A223" i="15" s="1"/>
  <c r="N222" i="15"/>
  <c r="M222" i="15"/>
  <c r="L222" i="15"/>
  <c r="K222" i="15"/>
  <c r="J222" i="15"/>
  <c r="I222" i="15"/>
  <c r="H222" i="15"/>
  <c r="G222" i="15"/>
  <c r="F222" i="15"/>
  <c r="E222" i="15"/>
  <c r="D222" i="15"/>
  <c r="C222" i="15"/>
  <c r="B222" i="15"/>
  <c r="A222" i="15" s="1"/>
  <c r="N221" i="15"/>
  <c r="M221" i="15"/>
  <c r="L221" i="15"/>
  <c r="K221" i="15"/>
  <c r="J221" i="15"/>
  <c r="I221" i="15"/>
  <c r="H221" i="15"/>
  <c r="G221" i="15"/>
  <c r="F221" i="15"/>
  <c r="E221" i="15"/>
  <c r="D221" i="15"/>
  <c r="C221" i="15"/>
  <c r="B221" i="15"/>
  <c r="A221" i="15" s="1"/>
  <c r="N220" i="15"/>
  <c r="M220" i="15"/>
  <c r="L220" i="15"/>
  <c r="K220" i="15"/>
  <c r="J220" i="15"/>
  <c r="I220" i="15"/>
  <c r="H220" i="15"/>
  <c r="G220" i="15"/>
  <c r="F220" i="15"/>
  <c r="E220" i="15"/>
  <c r="D220" i="15"/>
  <c r="C220" i="15"/>
  <c r="B220" i="15"/>
  <c r="A220" i="15" s="1"/>
  <c r="N219" i="15"/>
  <c r="M219" i="15"/>
  <c r="L219" i="15"/>
  <c r="K219" i="15"/>
  <c r="J219" i="15"/>
  <c r="I219" i="15"/>
  <c r="H219" i="15"/>
  <c r="G219" i="15"/>
  <c r="F219" i="15"/>
  <c r="E219" i="15"/>
  <c r="D219" i="15"/>
  <c r="C219" i="15"/>
  <c r="B219" i="15"/>
  <c r="A219" i="15" s="1"/>
  <c r="N218" i="15"/>
  <c r="M218" i="15"/>
  <c r="L218" i="15"/>
  <c r="K218" i="15"/>
  <c r="J218" i="15"/>
  <c r="I218" i="15"/>
  <c r="H218" i="15"/>
  <c r="G218" i="15"/>
  <c r="F218" i="15"/>
  <c r="E218" i="15"/>
  <c r="D218" i="15"/>
  <c r="C218" i="15"/>
  <c r="B218" i="15"/>
  <c r="A218" i="15" s="1"/>
  <c r="N217" i="15"/>
  <c r="M217" i="15"/>
  <c r="L217" i="15"/>
  <c r="K217" i="15"/>
  <c r="J217" i="15"/>
  <c r="I217" i="15"/>
  <c r="H217" i="15"/>
  <c r="G217" i="15"/>
  <c r="F217" i="15"/>
  <c r="E217" i="15"/>
  <c r="D217" i="15"/>
  <c r="C217" i="15"/>
  <c r="B217" i="15"/>
  <c r="A217" i="15" s="1"/>
  <c r="N216" i="15"/>
  <c r="M216" i="15"/>
  <c r="L216" i="15"/>
  <c r="K216" i="15"/>
  <c r="J216" i="15"/>
  <c r="I216" i="15"/>
  <c r="H216" i="15"/>
  <c r="G216" i="15"/>
  <c r="F216" i="15"/>
  <c r="E216" i="15"/>
  <c r="D216" i="15"/>
  <c r="C216" i="15"/>
  <c r="B216" i="15"/>
  <c r="A216" i="15" s="1"/>
  <c r="N215" i="15"/>
  <c r="M215" i="15"/>
  <c r="L215" i="15"/>
  <c r="K215" i="15"/>
  <c r="J215" i="15"/>
  <c r="I215" i="15"/>
  <c r="H215" i="15"/>
  <c r="G215" i="15"/>
  <c r="F215" i="15"/>
  <c r="E215" i="15"/>
  <c r="D215" i="15"/>
  <c r="C215" i="15"/>
  <c r="B215" i="15"/>
  <c r="A215" i="15" s="1"/>
  <c r="N214" i="15"/>
  <c r="M214" i="15"/>
  <c r="L214" i="15"/>
  <c r="K214" i="15"/>
  <c r="J214" i="15"/>
  <c r="I214" i="15"/>
  <c r="H214" i="15"/>
  <c r="G214" i="15"/>
  <c r="F214" i="15"/>
  <c r="E214" i="15"/>
  <c r="D214" i="15"/>
  <c r="C214" i="15"/>
  <c r="B214" i="15"/>
  <c r="A214" i="15" s="1"/>
  <c r="N213" i="15"/>
  <c r="M213" i="15"/>
  <c r="L213" i="15"/>
  <c r="K213" i="15"/>
  <c r="J213" i="15"/>
  <c r="I213" i="15"/>
  <c r="H213" i="15"/>
  <c r="G213" i="15"/>
  <c r="F213" i="15"/>
  <c r="E213" i="15"/>
  <c r="D213" i="15"/>
  <c r="C213" i="15"/>
  <c r="B213" i="15"/>
  <c r="A213" i="15" s="1"/>
  <c r="N212" i="15"/>
  <c r="M212" i="15"/>
  <c r="L212" i="15"/>
  <c r="K212" i="15"/>
  <c r="J212" i="15"/>
  <c r="I212" i="15"/>
  <c r="H212" i="15"/>
  <c r="G212" i="15"/>
  <c r="F212" i="15"/>
  <c r="E212" i="15"/>
  <c r="D212" i="15"/>
  <c r="C212" i="15"/>
  <c r="B212" i="15"/>
  <c r="A212" i="15" s="1"/>
  <c r="N211" i="15"/>
  <c r="M211" i="15"/>
  <c r="L211" i="15"/>
  <c r="K211" i="15"/>
  <c r="J211" i="15"/>
  <c r="I211" i="15"/>
  <c r="H211" i="15"/>
  <c r="G211" i="15"/>
  <c r="F211" i="15"/>
  <c r="E211" i="15"/>
  <c r="D211" i="15"/>
  <c r="C211" i="15"/>
  <c r="B211" i="15"/>
  <c r="A211" i="15" s="1"/>
  <c r="N210" i="15"/>
  <c r="M210" i="15"/>
  <c r="L210" i="15"/>
  <c r="K210" i="15"/>
  <c r="J210" i="15"/>
  <c r="I210" i="15"/>
  <c r="H210" i="15"/>
  <c r="G210" i="15"/>
  <c r="F210" i="15"/>
  <c r="E210" i="15"/>
  <c r="D210" i="15"/>
  <c r="C210" i="15"/>
  <c r="B210" i="15"/>
  <c r="A210" i="15" s="1"/>
  <c r="N209" i="15"/>
  <c r="M209" i="15"/>
  <c r="L209" i="15"/>
  <c r="K209" i="15"/>
  <c r="J209" i="15"/>
  <c r="I209" i="15"/>
  <c r="H209" i="15"/>
  <c r="G209" i="15"/>
  <c r="F209" i="15"/>
  <c r="E209" i="15"/>
  <c r="D209" i="15"/>
  <c r="C209" i="15"/>
  <c r="B209" i="15"/>
  <c r="A209" i="15" s="1"/>
  <c r="N208" i="15"/>
  <c r="M208" i="15"/>
  <c r="L208" i="15"/>
  <c r="K208" i="15"/>
  <c r="J208" i="15"/>
  <c r="I208" i="15"/>
  <c r="H208" i="15"/>
  <c r="G208" i="15"/>
  <c r="F208" i="15"/>
  <c r="E208" i="15"/>
  <c r="D208" i="15"/>
  <c r="C208" i="15"/>
  <c r="B208" i="15"/>
  <c r="A208" i="15" s="1"/>
  <c r="N207" i="15"/>
  <c r="M207" i="15"/>
  <c r="L207" i="15"/>
  <c r="K207" i="15"/>
  <c r="J207" i="15"/>
  <c r="I207" i="15"/>
  <c r="H207" i="15"/>
  <c r="G207" i="15"/>
  <c r="F207" i="15"/>
  <c r="E207" i="15"/>
  <c r="D207" i="15"/>
  <c r="C207" i="15"/>
  <c r="B207" i="15"/>
  <c r="A207" i="15" s="1"/>
  <c r="N206" i="15"/>
  <c r="M206" i="15"/>
  <c r="L206" i="15"/>
  <c r="K206" i="15"/>
  <c r="J206" i="15"/>
  <c r="I206" i="15"/>
  <c r="H206" i="15"/>
  <c r="G206" i="15"/>
  <c r="F206" i="15"/>
  <c r="E206" i="15"/>
  <c r="D206" i="15"/>
  <c r="C206" i="15"/>
  <c r="B206" i="15"/>
  <c r="A206" i="15" s="1"/>
  <c r="N205" i="15"/>
  <c r="M205" i="15"/>
  <c r="L205" i="15"/>
  <c r="K205" i="15"/>
  <c r="J205" i="15"/>
  <c r="I205" i="15"/>
  <c r="H205" i="15"/>
  <c r="G205" i="15"/>
  <c r="F205" i="15"/>
  <c r="E205" i="15"/>
  <c r="D205" i="15"/>
  <c r="C205" i="15"/>
  <c r="B205" i="15"/>
  <c r="A205" i="15" s="1"/>
  <c r="N204" i="15"/>
  <c r="M204" i="15"/>
  <c r="L204" i="15"/>
  <c r="K204" i="15"/>
  <c r="J204" i="15"/>
  <c r="I204" i="15"/>
  <c r="H204" i="15"/>
  <c r="G204" i="15"/>
  <c r="F204" i="15"/>
  <c r="E204" i="15"/>
  <c r="D204" i="15"/>
  <c r="C204" i="15"/>
  <c r="B204" i="15"/>
  <c r="A204" i="15" s="1"/>
  <c r="N203" i="15"/>
  <c r="M203" i="15"/>
  <c r="L203" i="15"/>
  <c r="K203" i="15"/>
  <c r="J203" i="15"/>
  <c r="I203" i="15"/>
  <c r="H203" i="15"/>
  <c r="G203" i="15"/>
  <c r="F203" i="15"/>
  <c r="E203" i="15"/>
  <c r="D203" i="15"/>
  <c r="C203" i="15"/>
  <c r="B203" i="15"/>
  <c r="A203" i="15" s="1"/>
  <c r="N202" i="15"/>
  <c r="M202" i="15"/>
  <c r="L202" i="15"/>
  <c r="K202" i="15"/>
  <c r="J202" i="15"/>
  <c r="I202" i="15"/>
  <c r="H202" i="15"/>
  <c r="G202" i="15"/>
  <c r="F202" i="15"/>
  <c r="E202" i="15"/>
  <c r="D202" i="15"/>
  <c r="C202" i="15"/>
  <c r="B202" i="15"/>
  <c r="A202" i="15" s="1"/>
  <c r="N201" i="15"/>
  <c r="M201" i="15"/>
  <c r="L201" i="15"/>
  <c r="K201" i="15"/>
  <c r="J201" i="15"/>
  <c r="I201" i="15"/>
  <c r="H201" i="15"/>
  <c r="G201" i="15"/>
  <c r="F201" i="15"/>
  <c r="E201" i="15"/>
  <c r="D201" i="15"/>
  <c r="C201" i="15"/>
  <c r="B201" i="15"/>
  <c r="A201" i="15" s="1"/>
  <c r="N200" i="15"/>
  <c r="M200" i="15"/>
  <c r="L200" i="15"/>
  <c r="K200" i="15"/>
  <c r="J200" i="15"/>
  <c r="I200" i="15"/>
  <c r="H200" i="15"/>
  <c r="G200" i="15"/>
  <c r="F200" i="15"/>
  <c r="E200" i="15"/>
  <c r="D200" i="15"/>
  <c r="C200" i="15"/>
  <c r="B200" i="15"/>
  <c r="A200" i="15" s="1"/>
  <c r="N199" i="15"/>
  <c r="M199" i="15"/>
  <c r="L199" i="15"/>
  <c r="K199" i="15"/>
  <c r="J199" i="15"/>
  <c r="I199" i="15"/>
  <c r="H199" i="15"/>
  <c r="G199" i="15"/>
  <c r="F199" i="15"/>
  <c r="E199" i="15"/>
  <c r="D199" i="15"/>
  <c r="C199" i="15"/>
  <c r="B199" i="15"/>
  <c r="A199" i="15" s="1"/>
  <c r="N198" i="15"/>
  <c r="M198" i="15"/>
  <c r="L198" i="15"/>
  <c r="K198" i="15"/>
  <c r="J198" i="15"/>
  <c r="I198" i="15"/>
  <c r="H198" i="15"/>
  <c r="G198" i="15"/>
  <c r="F198" i="15"/>
  <c r="E198" i="15"/>
  <c r="D198" i="15"/>
  <c r="C198" i="15"/>
  <c r="B198" i="15"/>
  <c r="A198" i="15" s="1"/>
  <c r="N197" i="15"/>
  <c r="M197" i="15"/>
  <c r="L197" i="15"/>
  <c r="K197" i="15"/>
  <c r="J197" i="15"/>
  <c r="I197" i="15"/>
  <c r="H197" i="15"/>
  <c r="G197" i="15"/>
  <c r="F197" i="15"/>
  <c r="E197" i="15"/>
  <c r="D197" i="15"/>
  <c r="C197" i="15"/>
  <c r="B197" i="15"/>
  <c r="A197" i="15" s="1"/>
  <c r="N196" i="15"/>
  <c r="M196" i="15"/>
  <c r="L196" i="15"/>
  <c r="K196" i="15"/>
  <c r="J196" i="15"/>
  <c r="I196" i="15"/>
  <c r="H196" i="15"/>
  <c r="G196" i="15"/>
  <c r="F196" i="15"/>
  <c r="E196" i="15"/>
  <c r="D196" i="15"/>
  <c r="C196" i="15"/>
  <c r="B196" i="15"/>
  <c r="A196" i="15" s="1"/>
  <c r="N195" i="15"/>
  <c r="M195" i="15"/>
  <c r="L195" i="15"/>
  <c r="K195" i="15"/>
  <c r="J195" i="15"/>
  <c r="I195" i="15"/>
  <c r="H195" i="15"/>
  <c r="G195" i="15"/>
  <c r="F195" i="15"/>
  <c r="E195" i="15"/>
  <c r="D195" i="15"/>
  <c r="C195" i="15"/>
  <c r="B195" i="15"/>
  <c r="A195" i="15" s="1"/>
  <c r="N194" i="15"/>
  <c r="M194" i="15"/>
  <c r="L194" i="15"/>
  <c r="K194" i="15"/>
  <c r="J194" i="15"/>
  <c r="I194" i="15"/>
  <c r="H194" i="15"/>
  <c r="G194" i="15"/>
  <c r="F194" i="15"/>
  <c r="E194" i="15"/>
  <c r="D194" i="15"/>
  <c r="C194" i="15"/>
  <c r="B194" i="15"/>
  <c r="A194" i="15" s="1"/>
  <c r="N193" i="15"/>
  <c r="M193" i="15"/>
  <c r="L193" i="15"/>
  <c r="K193" i="15"/>
  <c r="J193" i="15"/>
  <c r="I193" i="15"/>
  <c r="H193" i="15"/>
  <c r="G193" i="15"/>
  <c r="F193" i="15"/>
  <c r="E193" i="15"/>
  <c r="D193" i="15"/>
  <c r="C193" i="15"/>
  <c r="B193" i="15"/>
  <c r="A193" i="15" s="1"/>
  <c r="N192" i="15"/>
  <c r="M192" i="15"/>
  <c r="L192" i="15"/>
  <c r="K192" i="15"/>
  <c r="J192" i="15"/>
  <c r="I192" i="15"/>
  <c r="H192" i="15"/>
  <c r="G192" i="15"/>
  <c r="F192" i="15"/>
  <c r="E192" i="15"/>
  <c r="D192" i="15"/>
  <c r="C192" i="15"/>
  <c r="B192" i="15"/>
  <c r="A192" i="15" s="1"/>
  <c r="N191" i="15"/>
  <c r="M191" i="15"/>
  <c r="L191" i="15"/>
  <c r="K191" i="15"/>
  <c r="J191" i="15"/>
  <c r="I191" i="15"/>
  <c r="H191" i="15"/>
  <c r="G191" i="15"/>
  <c r="F191" i="15"/>
  <c r="E191" i="15"/>
  <c r="D191" i="15"/>
  <c r="C191" i="15"/>
  <c r="B191" i="15"/>
  <c r="A191" i="15" s="1"/>
  <c r="N190" i="15"/>
  <c r="M190" i="15"/>
  <c r="L190" i="15"/>
  <c r="K190" i="15"/>
  <c r="J190" i="15"/>
  <c r="I190" i="15"/>
  <c r="H190" i="15"/>
  <c r="G190" i="15"/>
  <c r="F190" i="15"/>
  <c r="E190" i="15"/>
  <c r="D190" i="15"/>
  <c r="C190" i="15"/>
  <c r="B190" i="15"/>
  <c r="A190" i="15" s="1"/>
  <c r="N189" i="15"/>
  <c r="M189" i="15"/>
  <c r="L189" i="15"/>
  <c r="K189" i="15"/>
  <c r="J189" i="15"/>
  <c r="I189" i="15"/>
  <c r="H189" i="15"/>
  <c r="G189" i="15"/>
  <c r="F189" i="15"/>
  <c r="E189" i="15"/>
  <c r="D189" i="15"/>
  <c r="C189" i="15"/>
  <c r="B189" i="15"/>
  <c r="A189" i="15" s="1"/>
  <c r="N188" i="15"/>
  <c r="M188" i="15"/>
  <c r="L188" i="15"/>
  <c r="K188" i="15"/>
  <c r="J188" i="15"/>
  <c r="I188" i="15"/>
  <c r="H188" i="15"/>
  <c r="G188" i="15"/>
  <c r="F188" i="15"/>
  <c r="E188" i="15"/>
  <c r="D188" i="15"/>
  <c r="C188" i="15"/>
  <c r="B188" i="15"/>
  <c r="A188" i="15" s="1"/>
  <c r="N187" i="15"/>
  <c r="M187" i="15"/>
  <c r="L187" i="15"/>
  <c r="K187" i="15"/>
  <c r="J187" i="15"/>
  <c r="I187" i="15"/>
  <c r="H187" i="15"/>
  <c r="G187" i="15"/>
  <c r="F187" i="15"/>
  <c r="E187" i="15"/>
  <c r="D187" i="15"/>
  <c r="C187" i="15"/>
  <c r="B187" i="15"/>
  <c r="A187" i="15" s="1"/>
  <c r="N186" i="15"/>
  <c r="M186" i="15"/>
  <c r="L186" i="15"/>
  <c r="K186" i="15"/>
  <c r="J186" i="15"/>
  <c r="I186" i="15"/>
  <c r="H186" i="15"/>
  <c r="G186" i="15"/>
  <c r="F186" i="15"/>
  <c r="E186" i="15"/>
  <c r="D186" i="15"/>
  <c r="C186" i="15"/>
  <c r="B186" i="15"/>
  <c r="A186" i="15" s="1"/>
  <c r="N185" i="15"/>
  <c r="M185" i="15"/>
  <c r="L185" i="15"/>
  <c r="K185" i="15"/>
  <c r="J185" i="15"/>
  <c r="I185" i="15"/>
  <c r="H185" i="15"/>
  <c r="G185" i="15"/>
  <c r="F185" i="15"/>
  <c r="E185" i="15"/>
  <c r="D185" i="15"/>
  <c r="C185" i="15"/>
  <c r="B185" i="15"/>
  <c r="A185" i="15" s="1"/>
  <c r="N184" i="15"/>
  <c r="M184" i="15"/>
  <c r="L184" i="15"/>
  <c r="K184" i="15"/>
  <c r="J184" i="15"/>
  <c r="I184" i="15"/>
  <c r="H184" i="15"/>
  <c r="G184" i="15"/>
  <c r="F184" i="15"/>
  <c r="E184" i="15"/>
  <c r="D184" i="15"/>
  <c r="C184" i="15"/>
  <c r="B184" i="15"/>
  <c r="A184" i="15" s="1"/>
  <c r="N183" i="15"/>
  <c r="M183" i="15"/>
  <c r="L183" i="15"/>
  <c r="K183" i="15"/>
  <c r="J183" i="15"/>
  <c r="I183" i="15"/>
  <c r="H183" i="15"/>
  <c r="G183" i="15"/>
  <c r="F183" i="15"/>
  <c r="E183" i="15"/>
  <c r="D183" i="15"/>
  <c r="C183" i="15"/>
  <c r="B183" i="15"/>
  <c r="A183" i="15" s="1"/>
  <c r="N182" i="15"/>
  <c r="M182" i="15"/>
  <c r="L182" i="15"/>
  <c r="K182" i="15"/>
  <c r="J182" i="15"/>
  <c r="I182" i="15"/>
  <c r="H182" i="15"/>
  <c r="G182" i="15"/>
  <c r="F182" i="15"/>
  <c r="E182" i="15"/>
  <c r="D182" i="15"/>
  <c r="C182" i="15"/>
  <c r="B182" i="15"/>
  <c r="A182" i="15" s="1"/>
  <c r="N181" i="15"/>
  <c r="M181" i="15"/>
  <c r="L181" i="15"/>
  <c r="K181" i="15"/>
  <c r="J181" i="15"/>
  <c r="I181" i="15"/>
  <c r="H181" i="15"/>
  <c r="G181" i="15"/>
  <c r="F181" i="15"/>
  <c r="E181" i="15"/>
  <c r="D181" i="15"/>
  <c r="C181" i="15"/>
  <c r="B181" i="15"/>
  <c r="A181" i="15" s="1"/>
  <c r="N180" i="15"/>
  <c r="M180" i="15"/>
  <c r="L180" i="15"/>
  <c r="K180" i="15"/>
  <c r="J180" i="15"/>
  <c r="I180" i="15"/>
  <c r="H180" i="15"/>
  <c r="G180" i="15"/>
  <c r="F180" i="15"/>
  <c r="E180" i="15"/>
  <c r="D180" i="15"/>
  <c r="C180" i="15"/>
  <c r="B180" i="15"/>
  <c r="A180" i="15" s="1"/>
  <c r="N179" i="15"/>
  <c r="M179" i="15"/>
  <c r="L179" i="15"/>
  <c r="K179" i="15"/>
  <c r="J179" i="15"/>
  <c r="I179" i="15"/>
  <c r="H179" i="15"/>
  <c r="G179" i="15"/>
  <c r="F179" i="15"/>
  <c r="E179" i="15"/>
  <c r="D179" i="15"/>
  <c r="C179" i="15"/>
  <c r="B179" i="15"/>
  <c r="A179" i="15" s="1"/>
  <c r="N178" i="15"/>
  <c r="M178" i="15"/>
  <c r="L178" i="15"/>
  <c r="K178" i="15"/>
  <c r="J178" i="15"/>
  <c r="I178" i="15"/>
  <c r="H178" i="15"/>
  <c r="G178" i="15"/>
  <c r="F178" i="15"/>
  <c r="E178" i="15"/>
  <c r="D178" i="15"/>
  <c r="C178" i="15"/>
  <c r="B178" i="15"/>
  <c r="A178" i="15" s="1"/>
  <c r="N177" i="15"/>
  <c r="M177" i="15"/>
  <c r="L177" i="15"/>
  <c r="K177" i="15"/>
  <c r="J177" i="15"/>
  <c r="I177" i="15"/>
  <c r="H177" i="15"/>
  <c r="G177" i="15"/>
  <c r="F177" i="15"/>
  <c r="E177" i="15"/>
  <c r="D177" i="15"/>
  <c r="C177" i="15"/>
  <c r="B177" i="15"/>
  <c r="A177" i="15" s="1"/>
  <c r="N176" i="15"/>
  <c r="M176" i="15"/>
  <c r="L176" i="15"/>
  <c r="K176" i="15"/>
  <c r="J176" i="15"/>
  <c r="I176" i="15"/>
  <c r="H176" i="15"/>
  <c r="G176" i="15"/>
  <c r="F176" i="15"/>
  <c r="E176" i="15"/>
  <c r="D176" i="15"/>
  <c r="C176" i="15"/>
  <c r="B176" i="15"/>
  <c r="A176" i="15" s="1"/>
  <c r="N175" i="15"/>
  <c r="M175" i="15"/>
  <c r="L175" i="15"/>
  <c r="K175" i="15"/>
  <c r="J175" i="15"/>
  <c r="I175" i="15"/>
  <c r="H175" i="15"/>
  <c r="G175" i="15"/>
  <c r="F175" i="15"/>
  <c r="E175" i="15"/>
  <c r="D175" i="15"/>
  <c r="C175" i="15"/>
  <c r="B175" i="15"/>
  <c r="A175" i="15" s="1"/>
  <c r="N174" i="15"/>
  <c r="M174" i="15"/>
  <c r="L174" i="15"/>
  <c r="K174" i="15"/>
  <c r="J174" i="15"/>
  <c r="I174" i="15"/>
  <c r="H174" i="15"/>
  <c r="G174" i="15"/>
  <c r="F174" i="15"/>
  <c r="E174" i="15"/>
  <c r="D174" i="15"/>
  <c r="C174" i="15"/>
  <c r="B174" i="15"/>
  <c r="A174" i="15" s="1"/>
  <c r="N173" i="15"/>
  <c r="M173" i="15"/>
  <c r="L173" i="15"/>
  <c r="K173" i="15"/>
  <c r="J173" i="15"/>
  <c r="I173" i="15"/>
  <c r="H173" i="15"/>
  <c r="G173" i="15"/>
  <c r="F173" i="15"/>
  <c r="E173" i="15"/>
  <c r="D173" i="15"/>
  <c r="C173" i="15"/>
  <c r="B173" i="15"/>
  <c r="A173" i="15" s="1"/>
  <c r="N172" i="15"/>
  <c r="M172" i="15"/>
  <c r="L172" i="15"/>
  <c r="K172" i="15"/>
  <c r="J172" i="15"/>
  <c r="I172" i="15"/>
  <c r="H172" i="15"/>
  <c r="G172" i="15"/>
  <c r="F172" i="15"/>
  <c r="E172" i="15"/>
  <c r="D172" i="15"/>
  <c r="C172" i="15"/>
  <c r="B172" i="15"/>
  <c r="A172" i="15" s="1"/>
  <c r="N171" i="15"/>
  <c r="M171" i="15"/>
  <c r="L171" i="15"/>
  <c r="K171" i="15"/>
  <c r="J171" i="15"/>
  <c r="I171" i="15"/>
  <c r="H171" i="15"/>
  <c r="G171" i="15"/>
  <c r="F171" i="15"/>
  <c r="E171" i="15"/>
  <c r="D171" i="15"/>
  <c r="C171" i="15"/>
  <c r="B171" i="15"/>
  <c r="A171" i="15" s="1"/>
  <c r="N170" i="15"/>
  <c r="M170" i="15"/>
  <c r="L170" i="15"/>
  <c r="K170" i="15"/>
  <c r="J170" i="15"/>
  <c r="I170" i="15"/>
  <c r="H170" i="15"/>
  <c r="G170" i="15"/>
  <c r="F170" i="15"/>
  <c r="E170" i="15"/>
  <c r="D170" i="15"/>
  <c r="C170" i="15"/>
  <c r="B170" i="15"/>
  <c r="A170" i="15" s="1"/>
  <c r="N169" i="15"/>
  <c r="M169" i="15"/>
  <c r="L169" i="15"/>
  <c r="K169" i="15"/>
  <c r="J169" i="15"/>
  <c r="I169" i="15"/>
  <c r="H169" i="15"/>
  <c r="G169" i="15"/>
  <c r="F169" i="15"/>
  <c r="E169" i="15"/>
  <c r="D169" i="15"/>
  <c r="C169" i="15"/>
  <c r="B169" i="15"/>
  <c r="A169" i="15" s="1"/>
  <c r="N168" i="15"/>
  <c r="M168" i="15"/>
  <c r="L168" i="15"/>
  <c r="K168" i="15"/>
  <c r="J168" i="15"/>
  <c r="I168" i="15"/>
  <c r="H168" i="15"/>
  <c r="G168" i="15"/>
  <c r="F168" i="15"/>
  <c r="E168" i="15"/>
  <c r="D168" i="15"/>
  <c r="C168" i="15"/>
  <c r="B168" i="15"/>
  <c r="A168" i="15" s="1"/>
  <c r="N167" i="15"/>
  <c r="M167" i="15"/>
  <c r="L167" i="15"/>
  <c r="K167" i="15"/>
  <c r="J167" i="15"/>
  <c r="I167" i="15"/>
  <c r="H167" i="15"/>
  <c r="G167" i="15"/>
  <c r="F167" i="15"/>
  <c r="E167" i="15"/>
  <c r="D167" i="15"/>
  <c r="C167" i="15"/>
  <c r="B167" i="15"/>
  <c r="A167" i="15" s="1"/>
  <c r="N166" i="15"/>
  <c r="M166" i="15"/>
  <c r="L166" i="15"/>
  <c r="K166" i="15"/>
  <c r="J166" i="15"/>
  <c r="I166" i="15"/>
  <c r="H166" i="15"/>
  <c r="G166" i="15"/>
  <c r="F166" i="15"/>
  <c r="E166" i="15"/>
  <c r="D166" i="15"/>
  <c r="C166" i="15"/>
  <c r="B166" i="15"/>
  <c r="A166" i="15" s="1"/>
  <c r="N165" i="15"/>
  <c r="M165" i="15"/>
  <c r="L165" i="15"/>
  <c r="K165" i="15"/>
  <c r="J165" i="15"/>
  <c r="I165" i="15"/>
  <c r="H165" i="15"/>
  <c r="G165" i="15"/>
  <c r="F165" i="15"/>
  <c r="E165" i="15"/>
  <c r="D165" i="15"/>
  <c r="C165" i="15"/>
  <c r="B165" i="15"/>
  <c r="A165" i="15" s="1"/>
  <c r="N164" i="15"/>
  <c r="M164" i="15"/>
  <c r="L164" i="15"/>
  <c r="K164" i="15"/>
  <c r="J164" i="15"/>
  <c r="I164" i="15"/>
  <c r="H164" i="15"/>
  <c r="G164" i="15"/>
  <c r="F164" i="15"/>
  <c r="E164" i="15"/>
  <c r="D164" i="15"/>
  <c r="C164" i="15"/>
  <c r="B164" i="15"/>
  <c r="A164" i="15" s="1"/>
  <c r="N163" i="15"/>
  <c r="M163" i="15"/>
  <c r="L163" i="15"/>
  <c r="K163" i="15"/>
  <c r="J163" i="15"/>
  <c r="I163" i="15"/>
  <c r="H163" i="15"/>
  <c r="G163" i="15"/>
  <c r="F163" i="15"/>
  <c r="E163" i="15"/>
  <c r="D163" i="15"/>
  <c r="C163" i="15"/>
  <c r="B163" i="15"/>
  <c r="A163" i="15" s="1"/>
  <c r="N162" i="15"/>
  <c r="M162" i="15"/>
  <c r="L162" i="15"/>
  <c r="K162" i="15"/>
  <c r="J162" i="15"/>
  <c r="I162" i="15"/>
  <c r="H162" i="15"/>
  <c r="G162" i="15"/>
  <c r="F162" i="15"/>
  <c r="E162" i="15"/>
  <c r="D162" i="15"/>
  <c r="C162" i="15"/>
  <c r="B162" i="15"/>
  <c r="A162" i="15" s="1"/>
  <c r="N161" i="15"/>
  <c r="M161" i="15"/>
  <c r="L161" i="15"/>
  <c r="K161" i="15"/>
  <c r="J161" i="15"/>
  <c r="I161" i="15"/>
  <c r="H161" i="15"/>
  <c r="G161" i="15"/>
  <c r="F161" i="15"/>
  <c r="E161" i="15"/>
  <c r="D161" i="15"/>
  <c r="C161" i="15"/>
  <c r="B161" i="15"/>
  <c r="A161" i="15" s="1"/>
  <c r="N160" i="15"/>
  <c r="M160" i="15"/>
  <c r="L160" i="15"/>
  <c r="K160" i="15"/>
  <c r="J160" i="15"/>
  <c r="I160" i="15"/>
  <c r="H160" i="15"/>
  <c r="G160" i="15"/>
  <c r="F160" i="15"/>
  <c r="E160" i="15"/>
  <c r="D160" i="15"/>
  <c r="C160" i="15"/>
  <c r="B160" i="15"/>
  <c r="A160" i="15" s="1"/>
  <c r="N159" i="15"/>
  <c r="M159" i="15"/>
  <c r="L159" i="15"/>
  <c r="K159" i="15"/>
  <c r="J159" i="15"/>
  <c r="I159" i="15"/>
  <c r="H159" i="15"/>
  <c r="G159" i="15"/>
  <c r="F159" i="15"/>
  <c r="E159" i="15"/>
  <c r="D159" i="15"/>
  <c r="C159" i="15"/>
  <c r="B159" i="15"/>
  <c r="A159" i="15" s="1"/>
  <c r="N158" i="15"/>
  <c r="M158" i="15"/>
  <c r="L158" i="15"/>
  <c r="K158" i="15"/>
  <c r="J158" i="15"/>
  <c r="I158" i="15"/>
  <c r="H158" i="15"/>
  <c r="G158" i="15"/>
  <c r="F158" i="15"/>
  <c r="E158" i="15"/>
  <c r="D158" i="15"/>
  <c r="C158" i="15"/>
  <c r="B158" i="15"/>
  <c r="A158" i="15" s="1"/>
  <c r="N157" i="15"/>
  <c r="M157" i="15"/>
  <c r="L157" i="15"/>
  <c r="K157" i="15"/>
  <c r="J157" i="15"/>
  <c r="I157" i="15"/>
  <c r="H157" i="15"/>
  <c r="G157" i="15"/>
  <c r="F157" i="15"/>
  <c r="E157" i="15"/>
  <c r="D157" i="15"/>
  <c r="C157" i="15"/>
  <c r="B157" i="15"/>
  <c r="A157" i="15" s="1"/>
  <c r="N156" i="15"/>
  <c r="M156" i="15"/>
  <c r="L156" i="15"/>
  <c r="K156" i="15"/>
  <c r="J156" i="15"/>
  <c r="I156" i="15"/>
  <c r="H156" i="15"/>
  <c r="G156" i="15"/>
  <c r="F156" i="15"/>
  <c r="E156" i="15"/>
  <c r="D156" i="15"/>
  <c r="C156" i="15"/>
  <c r="B156" i="15"/>
  <c r="A156" i="15" s="1"/>
  <c r="N155" i="15"/>
  <c r="M155" i="15"/>
  <c r="L155" i="15"/>
  <c r="K155" i="15"/>
  <c r="J155" i="15"/>
  <c r="I155" i="15"/>
  <c r="H155" i="15"/>
  <c r="G155" i="15"/>
  <c r="F155" i="15"/>
  <c r="E155" i="15"/>
  <c r="D155" i="15"/>
  <c r="C155" i="15"/>
  <c r="B155" i="15"/>
  <c r="A155" i="15" s="1"/>
  <c r="N154" i="15"/>
  <c r="M154" i="15"/>
  <c r="L154" i="15"/>
  <c r="K154" i="15"/>
  <c r="J154" i="15"/>
  <c r="I154" i="15"/>
  <c r="H154" i="15"/>
  <c r="G154" i="15"/>
  <c r="F154" i="15"/>
  <c r="E154" i="15"/>
  <c r="D154" i="15"/>
  <c r="C154" i="15"/>
  <c r="B154" i="15"/>
  <c r="A154" i="15" s="1"/>
  <c r="N153" i="15"/>
  <c r="M153" i="15"/>
  <c r="L153" i="15"/>
  <c r="K153" i="15"/>
  <c r="J153" i="15"/>
  <c r="I153" i="15"/>
  <c r="H153" i="15"/>
  <c r="G153" i="15"/>
  <c r="F153" i="15"/>
  <c r="E153" i="15"/>
  <c r="D153" i="15"/>
  <c r="C153" i="15"/>
  <c r="B153" i="15"/>
  <c r="A153" i="15" s="1"/>
  <c r="N152" i="15"/>
  <c r="M152" i="15"/>
  <c r="L152" i="15"/>
  <c r="K152" i="15"/>
  <c r="J152" i="15"/>
  <c r="I152" i="15"/>
  <c r="H152" i="15"/>
  <c r="G152" i="15"/>
  <c r="F152" i="15"/>
  <c r="E152" i="15"/>
  <c r="D152" i="15"/>
  <c r="C152" i="15"/>
  <c r="B152" i="15"/>
  <c r="A152" i="15" s="1"/>
  <c r="N151" i="15"/>
  <c r="M151" i="15"/>
  <c r="L151" i="15"/>
  <c r="K151" i="15"/>
  <c r="J151" i="15"/>
  <c r="I151" i="15"/>
  <c r="H151" i="15"/>
  <c r="G151" i="15"/>
  <c r="F151" i="15"/>
  <c r="E151" i="15"/>
  <c r="D151" i="15"/>
  <c r="C151" i="15"/>
  <c r="B151" i="15"/>
  <c r="A151" i="15" s="1"/>
  <c r="N150" i="15"/>
  <c r="M150" i="15"/>
  <c r="L150" i="15"/>
  <c r="K150" i="15"/>
  <c r="J150" i="15"/>
  <c r="I150" i="15"/>
  <c r="H150" i="15"/>
  <c r="G150" i="15"/>
  <c r="F150" i="15"/>
  <c r="E150" i="15"/>
  <c r="D150" i="15"/>
  <c r="C150" i="15"/>
  <c r="B150" i="15"/>
  <c r="A150" i="15" s="1"/>
  <c r="N149" i="15"/>
  <c r="M149" i="15"/>
  <c r="L149" i="15"/>
  <c r="K149" i="15"/>
  <c r="J149" i="15"/>
  <c r="I149" i="15"/>
  <c r="H149" i="15"/>
  <c r="G149" i="15"/>
  <c r="F149" i="15"/>
  <c r="E149" i="15"/>
  <c r="D149" i="15"/>
  <c r="C149" i="15"/>
  <c r="B149" i="15"/>
  <c r="A149" i="15" s="1"/>
  <c r="N148" i="15"/>
  <c r="M148" i="15"/>
  <c r="L148" i="15"/>
  <c r="K148" i="15"/>
  <c r="J148" i="15"/>
  <c r="I148" i="15"/>
  <c r="H148" i="15"/>
  <c r="G148" i="15"/>
  <c r="F148" i="15"/>
  <c r="E148" i="15"/>
  <c r="D148" i="15"/>
  <c r="C148" i="15"/>
  <c r="B148" i="15"/>
  <c r="A148" i="15" s="1"/>
  <c r="N147" i="15"/>
  <c r="M147" i="15"/>
  <c r="L147" i="15"/>
  <c r="K147" i="15"/>
  <c r="J147" i="15"/>
  <c r="I147" i="15"/>
  <c r="H147" i="15"/>
  <c r="G147" i="15"/>
  <c r="F147" i="15"/>
  <c r="E147" i="15"/>
  <c r="D147" i="15"/>
  <c r="C147" i="15"/>
  <c r="B147" i="15"/>
  <c r="A147" i="15" s="1"/>
  <c r="N146" i="15"/>
  <c r="M146" i="15"/>
  <c r="L146" i="15"/>
  <c r="K146" i="15"/>
  <c r="J146" i="15"/>
  <c r="I146" i="15"/>
  <c r="H146" i="15"/>
  <c r="G146" i="15"/>
  <c r="F146" i="15"/>
  <c r="E146" i="15"/>
  <c r="D146" i="15"/>
  <c r="C146" i="15"/>
  <c r="B146" i="15"/>
  <c r="A146" i="15" s="1"/>
  <c r="N145" i="15"/>
  <c r="M145" i="15"/>
  <c r="L145" i="15"/>
  <c r="K145" i="15"/>
  <c r="J145" i="15"/>
  <c r="I145" i="15"/>
  <c r="H145" i="15"/>
  <c r="G145" i="15"/>
  <c r="F145" i="15"/>
  <c r="E145" i="15"/>
  <c r="D145" i="15"/>
  <c r="C145" i="15"/>
  <c r="B145" i="15"/>
  <c r="A145" i="15" s="1"/>
  <c r="N144" i="15"/>
  <c r="M144" i="15"/>
  <c r="L144" i="15"/>
  <c r="K144" i="15"/>
  <c r="J144" i="15"/>
  <c r="I144" i="15"/>
  <c r="H144" i="15"/>
  <c r="G144" i="15"/>
  <c r="F144" i="15"/>
  <c r="E144" i="15"/>
  <c r="D144" i="15"/>
  <c r="C144" i="15"/>
  <c r="B144" i="15"/>
  <c r="A144" i="15" s="1"/>
  <c r="N143" i="15"/>
  <c r="M143" i="15"/>
  <c r="L143" i="15"/>
  <c r="K143" i="15"/>
  <c r="J143" i="15"/>
  <c r="I143" i="15"/>
  <c r="H143" i="15"/>
  <c r="G143" i="15"/>
  <c r="F143" i="15"/>
  <c r="E143" i="15"/>
  <c r="D143" i="15"/>
  <c r="C143" i="15"/>
  <c r="B143" i="15"/>
  <c r="A143" i="15" s="1"/>
  <c r="N142" i="15"/>
  <c r="M142" i="15"/>
  <c r="L142" i="15"/>
  <c r="K142" i="15"/>
  <c r="J142" i="15"/>
  <c r="I142" i="15"/>
  <c r="H142" i="15"/>
  <c r="G142" i="15"/>
  <c r="F142" i="15"/>
  <c r="E142" i="15"/>
  <c r="D142" i="15"/>
  <c r="C142" i="15"/>
  <c r="B142" i="15"/>
  <c r="A142" i="15" s="1"/>
  <c r="N141" i="15"/>
  <c r="M141" i="15"/>
  <c r="L141" i="15"/>
  <c r="K141" i="15"/>
  <c r="J141" i="15"/>
  <c r="I141" i="15"/>
  <c r="H141" i="15"/>
  <c r="G141" i="15"/>
  <c r="F141" i="15"/>
  <c r="E141" i="15"/>
  <c r="D141" i="15"/>
  <c r="C141" i="15"/>
  <c r="B141" i="15"/>
  <c r="A141" i="15" s="1"/>
  <c r="N140" i="15"/>
  <c r="M140" i="15"/>
  <c r="L140" i="15"/>
  <c r="K140" i="15"/>
  <c r="J140" i="15"/>
  <c r="I140" i="15"/>
  <c r="H140" i="15"/>
  <c r="G140" i="15"/>
  <c r="F140" i="15"/>
  <c r="E140" i="15"/>
  <c r="D140" i="15"/>
  <c r="C140" i="15"/>
  <c r="B140" i="15"/>
  <c r="A140" i="15" s="1"/>
  <c r="N139" i="15"/>
  <c r="M139" i="15"/>
  <c r="L139" i="15"/>
  <c r="K139" i="15"/>
  <c r="J139" i="15"/>
  <c r="I139" i="15"/>
  <c r="H139" i="15"/>
  <c r="G139" i="15"/>
  <c r="F139" i="15"/>
  <c r="E139" i="15"/>
  <c r="D139" i="15"/>
  <c r="C139" i="15"/>
  <c r="B139" i="15"/>
  <c r="A139" i="15" s="1"/>
  <c r="N138" i="15"/>
  <c r="M138" i="15"/>
  <c r="L138" i="15"/>
  <c r="K138" i="15"/>
  <c r="J138" i="15"/>
  <c r="I138" i="15"/>
  <c r="H138" i="15"/>
  <c r="G138" i="15"/>
  <c r="F138" i="15"/>
  <c r="E138" i="15"/>
  <c r="D138" i="15"/>
  <c r="C138" i="15"/>
  <c r="B138" i="15"/>
  <c r="A138" i="15" s="1"/>
  <c r="N137" i="15"/>
  <c r="M137" i="15"/>
  <c r="L137" i="15"/>
  <c r="K137" i="15"/>
  <c r="J137" i="15"/>
  <c r="I137" i="15"/>
  <c r="H137" i="15"/>
  <c r="G137" i="15"/>
  <c r="F137" i="15"/>
  <c r="E137" i="15"/>
  <c r="D137" i="15"/>
  <c r="C137" i="15"/>
  <c r="B137" i="15"/>
  <c r="A137" i="15" s="1"/>
  <c r="N136" i="15"/>
  <c r="M136" i="15"/>
  <c r="L136" i="15"/>
  <c r="K136" i="15"/>
  <c r="J136" i="15"/>
  <c r="I136" i="15"/>
  <c r="H136" i="15"/>
  <c r="G136" i="15"/>
  <c r="F136" i="15"/>
  <c r="E136" i="15"/>
  <c r="D136" i="15"/>
  <c r="C136" i="15"/>
  <c r="B136" i="15"/>
  <c r="A136" i="15" s="1"/>
  <c r="N135" i="15"/>
  <c r="M135" i="15"/>
  <c r="L135" i="15"/>
  <c r="K135" i="15"/>
  <c r="J135" i="15"/>
  <c r="I135" i="15"/>
  <c r="H135" i="15"/>
  <c r="G135" i="15"/>
  <c r="F135" i="15"/>
  <c r="E135" i="15"/>
  <c r="D135" i="15"/>
  <c r="C135" i="15"/>
  <c r="B135" i="15"/>
  <c r="A135" i="15" s="1"/>
  <c r="N134" i="15"/>
  <c r="M134" i="15"/>
  <c r="L134" i="15"/>
  <c r="K134" i="15"/>
  <c r="J134" i="15"/>
  <c r="I134" i="15"/>
  <c r="H134" i="15"/>
  <c r="G134" i="15"/>
  <c r="F134" i="15"/>
  <c r="E134" i="15"/>
  <c r="D134" i="15"/>
  <c r="C134" i="15"/>
  <c r="B134" i="15"/>
  <c r="A134" i="15" s="1"/>
  <c r="N133" i="15"/>
  <c r="M133" i="15"/>
  <c r="L133" i="15"/>
  <c r="K133" i="15"/>
  <c r="J133" i="15"/>
  <c r="I133" i="15"/>
  <c r="H133" i="15"/>
  <c r="G133" i="15"/>
  <c r="F133" i="15"/>
  <c r="E133" i="15"/>
  <c r="D133" i="15"/>
  <c r="C133" i="15"/>
  <c r="B133" i="15"/>
  <c r="A133" i="15" s="1"/>
  <c r="N132" i="15"/>
  <c r="M132" i="15"/>
  <c r="L132" i="15"/>
  <c r="K132" i="15"/>
  <c r="J132" i="15"/>
  <c r="I132" i="15"/>
  <c r="H132" i="15"/>
  <c r="G132" i="15"/>
  <c r="F132" i="15"/>
  <c r="E132" i="15"/>
  <c r="D132" i="15"/>
  <c r="C132" i="15"/>
  <c r="B132" i="15"/>
  <c r="A132" i="15" s="1"/>
  <c r="N131" i="15"/>
  <c r="M131" i="15"/>
  <c r="L131" i="15"/>
  <c r="K131" i="15"/>
  <c r="J131" i="15"/>
  <c r="I131" i="15"/>
  <c r="H131" i="15"/>
  <c r="G131" i="15"/>
  <c r="F131" i="15"/>
  <c r="E131" i="15"/>
  <c r="D131" i="15"/>
  <c r="C131" i="15"/>
  <c r="B131" i="15"/>
  <c r="A131" i="15" s="1"/>
  <c r="N130" i="15"/>
  <c r="M130" i="15"/>
  <c r="L130" i="15"/>
  <c r="K130" i="15"/>
  <c r="J130" i="15"/>
  <c r="I130" i="15"/>
  <c r="H130" i="15"/>
  <c r="G130" i="15"/>
  <c r="F130" i="15"/>
  <c r="E130" i="15"/>
  <c r="D130" i="15"/>
  <c r="C130" i="15"/>
  <c r="B130" i="15"/>
  <c r="A130" i="15" s="1"/>
  <c r="N129" i="15"/>
  <c r="M129" i="15"/>
  <c r="L129" i="15"/>
  <c r="K129" i="15"/>
  <c r="J129" i="15"/>
  <c r="I129" i="15"/>
  <c r="H129" i="15"/>
  <c r="G129" i="15"/>
  <c r="F129" i="15"/>
  <c r="E129" i="15"/>
  <c r="D129" i="15"/>
  <c r="C129" i="15"/>
  <c r="B129" i="15"/>
  <c r="A129" i="15" s="1"/>
  <c r="N128" i="15"/>
  <c r="M128" i="15"/>
  <c r="L128" i="15"/>
  <c r="K128" i="15"/>
  <c r="J128" i="15"/>
  <c r="I128" i="15"/>
  <c r="H128" i="15"/>
  <c r="G128" i="15"/>
  <c r="F128" i="15"/>
  <c r="E128" i="15"/>
  <c r="D128" i="15"/>
  <c r="C128" i="15"/>
  <c r="B128" i="15"/>
  <c r="A128" i="15" s="1"/>
  <c r="N127" i="15"/>
  <c r="M127" i="15"/>
  <c r="L127" i="15"/>
  <c r="K127" i="15"/>
  <c r="J127" i="15"/>
  <c r="I127" i="15"/>
  <c r="H127" i="15"/>
  <c r="G127" i="15"/>
  <c r="F127" i="15"/>
  <c r="E127" i="15"/>
  <c r="D127" i="15"/>
  <c r="C127" i="15"/>
  <c r="B127" i="15"/>
  <c r="A127" i="15" s="1"/>
  <c r="N126" i="15"/>
  <c r="M126" i="15"/>
  <c r="L126" i="15"/>
  <c r="K126" i="15"/>
  <c r="J126" i="15"/>
  <c r="I126" i="15"/>
  <c r="H126" i="15"/>
  <c r="G126" i="15"/>
  <c r="F126" i="15"/>
  <c r="E126" i="15"/>
  <c r="D126" i="15"/>
  <c r="C126" i="15"/>
  <c r="B126" i="15"/>
  <c r="A126" i="15" s="1"/>
  <c r="N125" i="15"/>
  <c r="M125" i="15"/>
  <c r="L125" i="15"/>
  <c r="K125" i="15"/>
  <c r="J125" i="15"/>
  <c r="I125" i="15"/>
  <c r="H125" i="15"/>
  <c r="G125" i="15"/>
  <c r="F125" i="15"/>
  <c r="E125" i="15"/>
  <c r="D125" i="15"/>
  <c r="C125" i="15"/>
  <c r="B125" i="15"/>
  <c r="A125" i="15" s="1"/>
  <c r="N124" i="15"/>
  <c r="M124" i="15"/>
  <c r="L124" i="15"/>
  <c r="K124" i="15"/>
  <c r="J124" i="15"/>
  <c r="I124" i="15"/>
  <c r="H124" i="15"/>
  <c r="G124" i="15"/>
  <c r="F124" i="15"/>
  <c r="E124" i="15"/>
  <c r="D124" i="15"/>
  <c r="C124" i="15"/>
  <c r="B124" i="15"/>
  <c r="A124" i="15" s="1"/>
  <c r="N123" i="15"/>
  <c r="M123" i="15"/>
  <c r="L123" i="15"/>
  <c r="K123" i="15"/>
  <c r="J123" i="15"/>
  <c r="I123" i="15"/>
  <c r="H123" i="15"/>
  <c r="G123" i="15"/>
  <c r="F123" i="15"/>
  <c r="E123" i="15"/>
  <c r="D123" i="15"/>
  <c r="C123" i="15"/>
  <c r="B123" i="15"/>
  <c r="A123" i="15" s="1"/>
  <c r="N122" i="15"/>
  <c r="M122" i="15"/>
  <c r="L122" i="15"/>
  <c r="K122" i="15"/>
  <c r="J122" i="15"/>
  <c r="I122" i="15"/>
  <c r="H122" i="15"/>
  <c r="G122" i="15"/>
  <c r="F122" i="15"/>
  <c r="E122" i="15"/>
  <c r="D122" i="15"/>
  <c r="C122" i="15"/>
  <c r="B122" i="15"/>
  <c r="A122" i="15" s="1"/>
  <c r="N121" i="15"/>
  <c r="M121" i="15"/>
  <c r="L121" i="15"/>
  <c r="K121" i="15"/>
  <c r="J121" i="15"/>
  <c r="I121" i="15"/>
  <c r="H121" i="15"/>
  <c r="G121" i="15"/>
  <c r="F121" i="15"/>
  <c r="E121" i="15"/>
  <c r="D121" i="15"/>
  <c r="C121" i="15"/>
  <c r="B121" i="15"/>
  <c r="A121" i="15" s="1"/>
  <c r="N120" i="15"/>
  <c r="M120" i="15"/>
  <c r="L120" i="15"/>
  <c r="K120" i="15"/>
  <c r="J120" i="15"/>
  <c r="I120" i="15"/>
  <c r="H120" i="15"/>
  <c r="G120" i="15"/>
  <c r="F120" i="15"/>
  <c r="E120" i="15"/>
  <c r="D120" i="15"/>
  <c r="C120" i="15"/>
  <c r="B120" i="15"/>
  <c r="A120" i="15" s="1"/>
  <c r="N119" i="15"/>
  <c r="M119" i="15"/>
  <c r="L119" i="15"/>
  <c r="K119" i="15"/>
  <c r="J119" i="15"/>
  <c r="I119" i="15"/>
  <c r="H119" i="15"/>
  <c r="G119" i="15"/>
  <c r="F119" i="15"/>
  <c r="E119" i="15"/>
  <c r="D119" i="15"/>
  <c r="C119" i="15"/>
  <c r="B119" i="15"/>
  <c r="A119" i="15" s="1"/>
  <c r="N118" i="15"/>
  <c r="M118" i="15"/>
  <c r="L118" i="15"/>
  <c r="K118" i="15"/>
  <c r="J118" i="15"/>
  <c r="I118" i="15"/>
  <c r="H118" i="15"/>
  <c r="G118" i="15"/>
  <c r="F118" i="15"/>
  <c r="E118" i="15"/>
  <c r="D118" i="15"/>
  <c r="C118" i="15"/>
  <c r="B118" i="15"/>
  <c r="A118" i="15" s="1"/>
  <c r="N117" i="15"/>
  <c r="M117" i="15"/>
  <c r="L117" i="15"/>
  <c r="K117" i="15"/>
  <c r="J117" i="15"/>
  <c r="I117" i="15"/>
  <c r="H117" i="15"/>
  <c r="G117" i="15"/>
  <c r="F117" i="15"/>
  <c r="E117" i="15"/>
  <c r="D117" i="15"/>
  <c r="C117" i="15"/>
  <c r="B117" i="15"/>
  <c r="A117" i="15" s="1"/>
  <c r="N116" i="15"/>
  <c r="M116" i="15"/>
  <c r="L116" i="15"/>
  <c r="K116" i="15"/>
  <c r="J116" i="15"/>
  <c r="I116" i="15"/>
  <c r="H116" i="15"/>
  <c r="G116" i="15"/>
  <c r="F116" i="15"/>
  <c r="E116" i="15"/>
  <c r="D116" i="15"/>
  <c r="C116" i="15"/>
  <c r="B116" i="15"/>
  <c r="A116" i="15" s="1"/>
  <c r="N115" i="15"/>
  <c r="M115" i="15"/>
  <c r="L115" i="15"/>
  <c r="K115" i="15"/>
  <c r="J115" i="15"/>
  <c r="I115" i="15"/>
  <c r="H115" i="15"/>
  <c r="G115" i="15"/>
  <c r="F115" i="15"/>
  <c r="E115" i="15"/>
  <c r="D115" i="15"/>
  <c r="C115" i="15"/>
  <c r="B115" i="15"/>
  <c r="A115" i="15" s="1"/>
  <c r="N114" i="15"/>
  <c r="M114" i="15"/>
  <c r="L114" i="15"/>
  <c r="K114" i="15"/>
  <c r="J114" i="15"/>
  <c r="I114" i="15"/>
  <c r="H114" i="15"/>
  <c r="G114" i="15"/>
  <c r="F114" i="15"/>
  <c r="E114" i="15"/>
  <c r="D114" i="15"/>
  <c r="C114" i="15"/>
  <c r="B114" i="15"/>
  <c r="A114" i="15" s="1"/>
  <c r="N113" i="15"/>
  <c r="M113" i="15"/>
  <c r="L113" i="15"/>
  <c r="K113" i="15"/>
  <c r="J113" i="15"/>
  <c r="I113" i="15"/>
  <c r="H113" i="15"/>
  <c r="G113" i="15"/>
  <c r="F113" i="15"/>
  <c r="E113" i="15"/>
  <c r="D113" i="15"/>
  <c r="C113" i="15"/>
  <c r="B113" i="15"/>
  <c r="A113" i="15" s="1"/>
  <c r="N112" i="15"/>
  <c r="M112" i="15"/>
  <c r="L112" i="15"/>
  <c r="K112" i="15"/>
  <c r="J112" i="15"/>
  <c r="I112" i="15"/>
  <c r="H112" i="15"/>
  <c r="G112" i="15"/>
  <c r="F112" i="15"/>
  <c r="E112" i="15"/>
  <c r="D112" i="15"/>
  <c r="C112" i="15"/>
  <c r="B112" i="15"/>
  <c r="A112" i="15" s="1"/>
  <c r="N111" i="15"/>
  <c r="M111" i="15"/>
  <c r="L111" i="15"/>
  <c r="K111" i="15"/>
  <c r="J111" i="15"/>
  <c r="I111" i="15"/>
  <c r="H111" i="15"/>
  <c r="G111" i="15"/>
  <c r="F111" i="15"/>
  <c r="E111" i="15"/>
  <c r="D111" i="15"/>
  <c r="C111" i="15"/>
  <c r="B111" i="15"/>
  <c r="A111" i="15" s="1"/>
  <c r="N110" i="15"/>
  <c r="M110" i="15"/>
  <c r="L110" i="15"/>
  <c r="K110" i="15"/>
  <c r="J110" i="15"/>
  <c r="I110" i="15"/>
  <c r="H110" i="15"/>
  <c r="G110" i="15"/>
  <c r="F110" i="15"/>
  <c r="E110" i="15"/>
  <c r="D110" i="15"/>
  <c r="C110" i="15"/>
  <c r="B110" i="15"/>
  <c r="A110" i="15" s="1"/>
  <c r="N109" i="15"/>
  <c r="M109" i="15"/>
  <c r="L109" i="15"/>
  <c r="K109" i="15"/>
  <c r="J109" i="15"/>
  <c r="I109" i="15"/>
  <c r="H109" i="15"/>
  <c r="G109" i="15"/>
  <c r="F109" i="15"/>
  <c r="E109" i="15"/>
  <c r="D109" i="15"/>
  <c r="C109" i="15"/>
  <c r="B109" i="15"/>
  <c r="A109" i="15" s="1"/>
  <c r="N108" i="15"/>
  <c r="M108" i="15"/>
  <c r="L108" i="15"/>
  <c r="K108" i="15"/>
  <c r="J108" i="15"/>
  <c r="I108" i="15"/>
  <c r="H108" i="15"/>
  <c r="G108" i="15"/>
  <c r="F108" i="15"/>
  <c r="E108" i="15"/>
  <c r="D108" i="15"/>
  <c r="C108" i="15"/>
  <c r="B108" i="15"/>
  <c r="A108" i="15" s="1"/>
  <c r="N107" i="15"/>
  <c r="M107" i="15"/>
  <c r="L107" i="15"/>
  <c r="K107" i="15"/>
  <c r="J107" i="15"/>
  <c r="I107" i="15"/>
  <c r="H107" i="15"/>
  <c r="G107" i="15"/>
  <c r="F107" i="15"/>
  <c r="E107" i="15"/>
  <c r="D107" i="15"/>
  <c r="C107" i="15"/>
  <c r="B107" i="15"/>
  <c r="A107" i="15" s="1"/>
  <c r="N106" i="15"/>
  <c r="M106" i="15"/>
  <c r="L106" i="15"/>
  <c r="K106" i="15"/>
  <c r="J106" i="15"/>
  <c r="I106" i="15"/>
  <c r="H106" i="15"/>
  <c r="G106" i="15"/>
  <c r="F106" i="15"/>
  <c r="E106" i="15"/>
  <c r="D106" i="15"/>
  <c r="C106" i="15"/>
  <c r="B106" i="15"/>
  <c r="A106" i="15" s="1"/>
  <c r="N105" i="15"/>
  <c r="M105" i="15"/>
  <c r="L105" i="15"/>
  <c r="K105" i="15"/>
  <c r="J105" i="15"/>
  <c r="I105" i="15"/>
  <c r="H105" i="15"/>
  <c r="G105" i="15"/>
  <c r="F105" i="15"/>
  <c r="E105" i="15"/>
  <c r="D105" i="15"/>
  <c r="C105" i="15"/>
  <c r="B105" i="15"/>
  <c r="A105" i="15" s="1"/>
  <c r="N104" i="15"/>
  <c r="M104" i="15"/>
  <c r="L104" i="15"/>
  <c r="K104" i="15"/>
  <c r="J104" i="15"/>
  <c r="I104" i="15"/>
  <c r="H104" i="15"/>
  <c r="G104" i="15"/>
  <c r="F104" i="15"/>
  <c r="E104" i="15"/>
  <c r="D104" i="15"/>
  <c r="C104" i="15"/>
  <c r="B104" i="15"/>
  <c r="A104" i="15" s="1"/>
  <c r="N103" i="15"/>
  <c r="M103" i="15"/>
  <c r="L103" i="15"/>
  <c r="K103" i="15"/>
  <c r="J103" i="15"/>
  <c r="I103" i="15"/>
  <c r="H103" i="15"/>
  <c r="G103" i="15"/>
  <c r="F103" i="15"/>
  <c r="E103" i="15"/>
  <c r="D103" i="15"/>
  <c r="C103" i="15"/>
  <c r="B103" i="15"/>
  <c r="A103" i="15" s="1"/>
  <c r="N102" i="15"/>
  <c r="M102" i="15"/>
  <c r="L102" i="15"/>
  <c r="K102" i="15"/>
  <c r="J102" i="15"/>
  <c r="I102" i="15"/>
  <c r="H102" i="15"/>
  <c r="G102" i="15"/>
  <c r="F102" i="15"/>
  <c r="E102" i="15"/>
  <c r="D102" i="15"/>
  <c r="C102" i="15"/>
  <c r="B102" i="15"/>
  <c r="A102" i="15" s="1"/>
  <c r="N101" i="15"/>
  <c r="M101" i="15"/>
  <c r="L101" i="15"/>
  <c r="K101" i="15"/>
  <c r="J101" i="15"/>
  <c r="I101" i="15"/>
  <c r="H101" i="15"/>
  <c r="G101" i="15"/>
  <c r="F101" i="15"/>
  <c r="E101" i="15"/>
  <c r="D101" i="15"/>
  <c r="C101" i="15"/>
  <c r="B101" i="15"/>
  <c r="A101" i="15" s="1"/>
  <c r="N100" i="15"/>
  <c r="M100" i="15"/>
  <c r="L100" i="15"/>
  <c r="K100" i="15"/>
  <c r="J100" i="15"/>
  <c r="I100" i="15"/>
  <c r="H100" i="15"/>
  <c r="G100" i="15"/>
  <c r="F100" i="15"/>
  <c r="E100" i="15"/>
  <c r="D100" i="15"/>
  <c r="C100" i="15"/>
  <c r="B100" i="15"/>
  <c r="A100" i="15" s="1"/>
  <c r="N99" i="15"/>
  <c r="M99" i="15"/>
  <c r="L99" i="15"/>
  <c r="K99" i="15"/>
  <c r="J99" i="15"/>
  <c r="I99" i="15"/>
  <c r="H99" i="15"/>
  <c r="G99" i="15"/>
  <c r="F99" i="15"/>
  <c r="E99" i="15"/>
  <c r="D99" i="15"/>
  <c r="C99" i="15"/>
  <c r="B99" i="15"/>
  <c r="A99" i="15" s="1"/>
  <c r="N98" i="15"/>
  <c r="M98" i="15"/>
  <c r="L98" i="15"/>
  <c r="K98" i="15"/>
  <c r="J98" i="15"/>
  <c r="I98" i="15"/>
  <c r="H98" i="15"/>
  <c r="G98" i="15"/>
  <c r="F98" i="15"/>
  <c r="E98" i="15"/>
  <c r="D98" i="15"/>
  <c r="C98" i="15"/>
  <c r="B98" i="15"/>
  <c r="A98" i="15" s="1"/>
  <c r="N97" i="15"/>
  <c r="M97" i="15"/>
  <c r="L97" i="15"/>
  <c r="K97" i="15"/>
  <c r="J97" i="15"/>
  <c r="I97" i="15"/>
  <c r="H97" i="15"/>
  <c r="G97" i="15"/>
  <c r="F97" i="15"/>
  <c r="E97" i="15"/>
  <c r="D97" i="15"/>
  <c r="C97" i="15"/>
  <c r="B97" i="15"/>
  <c r="A97" i="15" s="1"/>
  <c r="N96" i="15"/>
  <c r="M96" i="15"/>
  <c r="L96" i="15"/>
  <c r="K96" i="15"/>
  <c r="J96" i="15"/>
  <c r="I96" i="15"/>
  <c r="H96" i="15"/>
  <c r="G96" i="15"/>
  <c r="F96" i="15"/>
  <c r="E96" i="15"/>
  <c r="D96" i="15"/>
  <c r="C96" i="15"/>
  <c r="B96" i="15"/>
  <c r="A96" i="15" s="1"/>
  <c r="N95" i="15"/>
  <c r="M95" i="15"/>
  <c r="L95" i="15"/>
  <c r="K95" i="15"/>
  <c r="J95" i="15"/>
  <c r="I95" i="15"/>
  <c r="H95" i="15"/>
  <c r="G95" i="15"/>
  <c r="F95" i="15"/>
  <c r="E95" i="15"/>
  <c r="D95" i="15"/>
  <c r="C95" i="15"/>
  <c r="B95" i="15"/>
  <c r="A95" i="15" s="1"/>
  <c r="N94" i="15"/>
  <c r="M94" i="15"/>
  <c r="L94" i="15"/>
  <c r="K94" i="15"/>
  <c r="J94" i="15"/>
  <c r="I94" i="15"/>
  <c r="H94" i="15"/>
  <c r="G94" i="15"/>
  <c r="F94" i="15"/>
  <c r="E94" i="15"/>
  <c r="D94" i="15"/>
  <c r="C94" i="15"/>
  <c r="B94" i="15"/>
  <c r="A94" i="15" s="1"/>
  <c r="N93" i="15"/>
  <c r="M93" i="15"/>
  <c r="L93" i="15"/>
  <c r="K93" i="15"/>
  <c r="J93" i="15"/>
  <c r="I93" i="15"/>
  <c r="H93" i="15"/>
  <c r="G93" i="15"/>
  <c r="F93" i="15"/>
  <c r="E93" i="15"/>
  <c r="D93" i="15"/>
  <c r="C93" i="15"/>
  <c r="B93" i="15"/>
  <c r="A93" i="15" s="1"/>
  <c r="N92" i="15"/>
  <c r="M92" i="15"/>
  <c r="L92" i="15"/>
  <c r="K92" i="15"/>
  <c r="J92" i="15"/>
  <c r="I92" i="15"/>
  <c r="H92" i="15"/>
  <c r="G92" i="15"/>
  <c r="F92" i="15"/>
  <c r="E92" i="15"/>
  <c r="D92" i="15"/>
  <c r="C92" i="15"/>
  <c r="B92" i="15"/>
  <c r="A92" i="15" s="1"/>
  <c r="N91" i="15"/>
  <c r="M91" i="15"/>
  <c r="L91" i="15"/>
  <c r="K91" i="15"/>
  <c r="J91" i="15"/>
  <c r="I91" i="15"/>
  <c r="H91" i="15"/>
  <c r="G91" i="15"/>
  <c r="F91" i="15"/>
  <c r="E91" i="15"/>
  <c r="D91" i="15"/>
  <c r="C91" i="15"/>
  <c r="B91" i="15"/>
  <c r="A91" i="15" s="1"/>
  <c r="N90" i="15"/>
  <c r="M90" i="15"/>
  <c r="L90" i="15"/>
  <c r="K90" i="15"/>
  <c r="J90" i="15"/>
  <c r="I90" i="15"/>
  <c r="H90" i="15"/>
  <c r="G90" i="15"/>
  <c r="F90" i="15"/>
  <c r="E90" i="15"/>
  <c r="D90" i="15"/>
  <c r="C90" i="15"/>
  <c r="B90" i="15"/>
  <c r="A90" i="15" s="1"/>
  <c r="N89" i="15"/>
  <c r="M89" i="15"/>
  <c r="L89" i="15"/>
  <c r="K89" i="15"/>
  <c r="J89" i="15"/>
  <c r="I89" i="15"/>
  <c r="H89" i="15"/>
  <c r="G89" i="15"/>
  <c r="F89" i="15"/>
  <c r="E89" i="15"/>
  <c r="D89" i="15"/>
  <c r="C89" i="15"/>
  <c r="B89" i="15"/>
  <c r="A89" i="15" s="1"/>
  <c r="N88" i="15"/>
  <c r="M88" i="15"/>
  <c r="L88" i="15"/>
  <c r="K88" i="15"/>
  <c r="J88" i="15"/>
  <c r="I88" i="15"/>
  <c r="H88" i="15"/>
  <c r="G88" i="15"/>
  <c r="F88" i="15"/>
  <c r="E88" i="15"/>
  <c r="D88" i="15"/>
  <c r="C88" i="15"/>
  <c r="B88" i="15"/>
  <c r="A88" i="15" s="1"/>
  <c r="N87" i="15"/>
  <c r="M87" i="15"/>
  <c r="L87" i="15"/>
  <c r="K87" i="15"/>
  <c r="J87" i="15"/>
  <c r="I87" i="15"/>
  <c r="H87" i="15"/>
  <c r="G87" i="15"/>
  <c r="F87" i="15"/>
  <c r="E87" i="15"/>
  <c r="D87" i="15"/>
  <c r="C87" i="15"/>
  <c r="B87" i="15"/>
  <c r="A87" i="15" s="1"/>
  <c r="N86" i="15"/>
  <c r="M86" i="15"/>
  <c r="L86" i="15"/>
  <c r="K86" i="15"/>
  <c r="J86" i="15"/>
  <c r="I86" i="15"/>
  <c r="H86" i="15"/>
  <c r="G86" i="15"/>
  <c r="F86" i="15"/>
  <c r="E86" i="15"/>
  <c r="D86" i="15"/>
  <c r="C86" i="15"/>
  <c r="B86" i="15"/>
  <c r="A86" i="15" s="1"/>
  <c r="N85" i="15"/>
  <c r="M85" i="15"/>
  <c r="L85" i="15"/>
  <c r="K85" i="15"/>
  <c r="J85" i="15"/>
  <c r="I85" i="15"/>
  <c r="H85" i="15"/>
  <c r="G85" i="15"/>
  <c r="F85" i="15"/>
  <c r="E85" i="15"/>
  <c r="D85" i="15"/>
  <c r="C85" i="15"/>
  <c r="B85" i="15"/>
  <c r="A85" i="15" s="1"/>
  <c r="N84" i="15"/>
  <c r="M84" i="15"/>
  <c r="L84" i="15"/>
  <c r="K84" i="15"/>
  <c r="J84" i="15"/>
  <c r="I84" i="15"/>
  <c r="H84" i="15"/>
  <c r="G84" i="15"/>
  <c r="F84" i="15"/>
  <c r="E84" i="15"/>
  <c r="D84" i="15"/>
  <c r="C84" i="15"/>
  <c r="B84" i="15"/>
  <c r="A84" i="15" s="1"/>
  <c r="N83" i="15"/>
  <c r="M83" i="15"/>
  <c r="L83" i="15"/>
  <c r="K83" i="15"/>
  <c r="J83" i="15"/>
  <c r="I83" i="15"/>
  <c r="H83" i="15"/>
  <c r="G83" i="15"/>
  <c r="F83" i="15"/>
  <c r="E83" i="15"/>
  <c r="D83" i="15"/>
  <c r="C83" i="15"/>
  <c r="B83" i="15"/>
  <c r="A83" i="15" s="1"/>
  <c r="N82" i="15"/>
  <c r="M82" i="15"/>
  <c r="L82" i="15"/>
  <c r="K82" i="15"/>
  <c r="J82" i="15"/>
  <c r="I82" i="15"/>
  <c r="H82" i="15"/>
  <c r="G82" i="15"/>
  <c r="F82" i="15"/>
  <c r="E82" i="15"/>
  <c r="D82" i="15"/>
  <c r="C82" i="15"/>
  <c r="B82" i="15"/>
  <c r="A82" i="15" s="1"/>
  <c r="N81" i="15"/>
  <c r="M81" i="15"/>
  <c r="L81" i="15"/>
  <c r="K81" i="15"/>
  <c r="J81" i="15"/>
  <c r="I81" i="15"/>
  <c r="H81" i="15"/>
  <c r="G81" i="15"/>
  <c r="F81" i="15"/>
  <c r="E81" i="15"/>
  <c r="D81" i="15"/>
  <c r="C81" i="15"/>
  <c r="B81" i="15"/>
  <c r="A81" i="15" s="1"/>
  <c r="N80" i="15"/>
  <c r="M80" i="15"/>
  <c r="L80" i="15"/>
  <c r="K80" i="15"/>
  <c r="J80" i="15"/>
  <c r="I80" i="15"/>
  <c r="H80" i="15"/>
  <c r="G80" i="15"/>
  <c r="F80" i="15"/>
  <c r="E80" i="15"/>
  <c r="D80" i="15"/>
  <c r="C80" i="15"/>
  <c r="B80" i="15"/>
  <c r="A80" i="15" s="1"/>
  <c r="N79" i="15"/>
  <c r="M79" i="15"/>
  <c r="L79" i="15"/>
  <c r="K79" i="15"/>
  <c r="J79" i="15"/>
  <c r="I79" i="15"/>
  <c r="H79" i="15"/>
  <c r="G79" i="15"/>
  <c r="F79" i="15"/>
  <c r="E79" i="15"/>
  <c r="D79" i="15"/>
  <c r="C79" i="15"/>
  <c r="B79" i="15"/>
  <c r="A79" i="15" s="1"/>
  <c r="N78" i="15"/>
  <c r="M78" i="15"/>
  <c r="L78" i="15"/>
  <c r="K78" i="15"/>
  <c r="J78" i="15"/>
  <c r="I78" i="15"/>
  <c r="H78" i="15"/>
  <c r="G78" i="15"/>
  <c r="F78" i="15"/>
  <c r="E78" i="15"/>
  <c r="D78" i="15"/>
  <c r="C78" i="15"/>
  <c r="B78" i="15"/>
  <c r="A78" i="15" s="1"/>
  <c r="N77" i="15"/>
  <c r="M77" i="15"/>
  <c r="L77" i="15"/>
  <c r="K77" i="15"/>
  <c r="J77" i="15"/>
  <c r="I77" i="15"/>
  <c r="H77" i="15"/>
  <c r="G77" i="15"/>
  <c r="F77" i="15"/>
  <c r="E77" i="15"/>
  <c r="D77" i="15"/>
  <c r="C77" i="15"/>
  <c r="B77" i="15"/>
  <c r="A77" i="15" s="1"/>
  <c r="N76" i="15"/>
  <c r="M76" i="15"/>
  <c r="L76" i="15"/>
  <c r="K76" i="15"/>
  <c r="J76" i="15"/>
  <c r="I76" i="15"/>
  <c r="H76" i="15"/>
  <c r="G76" i="15"/>
  <c r="F76" i="15"/>
  <c r="E76" i="15"/>
  <c r="D76" i="15"/>
  <c r="C76" i="15"/>
  <c r="B76" i="15"/>
  <c r="A76" i="15" s="1"/>
  <c r="N75" i="15"/>
  <c r="M75" i="15"/>
  <c r="L75" i="15"/>
  <c r="K75" i="15"/>
  <c r="J75" i="15"/>
  <c r="I75" i="15"/>
  <c r="H75" i="15"/>
  <c r="G75" i="15"/>
  <c r="F75" i="15"/>
  <c r="E75" i="15"/>
  <c r="D75" i="15"/>
  <c r="C75" i="15"/>
  <c r="B75" i="15"/>
  <c r="A75" i="15" s="1"/>
  <c r="N74" i="15"/>
  <c r="M74" i="15"/>
  <c r="L74" i="15"/>
  <c r="K74" i="15"/>
  <c r="J74" i="15"/>
  <c r="I74" i="15"/>
  <c r="H74" i="15"/>
  <c r="G74" i="15"/>
  <c r="F74" i="15"/>
  <c r="E74" i="15"/>
  <c r="D74" i="15"/>
  <c r="C74" i="15"/>
  <c r="B74" i="15"/>
  <c r="A74" i="15" s="1"/>
  <c r="N73" i="15"/>
  <c r="M73" i="15"/>
  <c r="L73" i="15"/>
  <c r="K73" i="15"/>
  <c r="J73" i="15"/>
  <c r="I73" i="15"/>
  <c r="H73" i="15"/>
  <c r="G73" i="15"/>
  <c r="F73" i="15"/>
  <c r="E73" i="15"/>
  <c r="D73" i="15"/>
  <c r="C73" i="15"/>
  <c r="B73" i="15"/>
  <c r="A73" i="15" s="1"/>
  <c r="N72" i="15"/>
  <c r="M72" i="15"/>
  <c r="L72" i="15"/>
  <c r="K72" i="15"/>
  <c r="J72" i="15"/>
  <c r="I72" i="15"/>
  <c r="H72" i="15"/>
  <c r="G72" i="15"/>
  <c r="F72" i="15"/>
  <c r="E72" i="15"/>
  <c r="D72" i="15"/>
  <c r="C72" i="15"/>
  <c r="B72" i="15"/>
  <c r="A72" i="15" s="1"/>
  <c r="N71" i="15"/>
  <c r="M71" i="15"/>
  <c r="L71" i="15"/>
  <c r="K71" i="15"/>
  <c r="J71" i="15"/>
  <c r="I71" i="15"/>
  <c r="H71" i="15"/>
  <c r="G71" i="15"/>
  <c r="F71" i="15"/>
  <c r="E71" i="15"/>
  <c r="D71" i="15"/>
  <c r="C71" i="15"/>
  <c r="B71" i="15"/>
  <c r="A71" i="15" s="1"/>
  <c r="N70" i="15"/>
  <c r="M70" i="15"/>
  <c r="L70" i="15"/>
  <c r="K70" i="15"/>
  <c r="J70" i="15"/>
  <c r="I70" i="15"/>
  <c r="H70" i="15"/>
  <c r="G70" i="15"/>
  <c r="F70" i="15"/>
  <c r="E70" i="15"/>
  <c r="D70" i="15"/>
  <c r="C70" i="15"/>
  <c r="B70" i="15"/>
  <c r="A70" i="15" s="1"/>
  <c r="N69" i="15"/>
  <c r="M69" i="15"/>
  <c r="L69" i="15"/>
  <c r="K69" i="15"/>
  <c r="J69" i="15"/>
  <c r="I69" i="15"/>
  <c r="H69" i="15"/>
  <c r="G69" i="15"/>
  <c r="F69" i="15"/>
  <c r="E69" i="15"/>
  <c r="D69" i="15"/>
  <c r="C69" i="15"/>
  <c r="B69" i="15"/>
  <c r="A69" i="15" s="1"/>
  <c r="N68" i="15"/>
  <c r="M68" i="15"/>
  <c r="L68" i="15"/>
  <c r="K68" i="15"/>
  <c r="J68" i="15"/>
  <c r="I68" i="15"/>
  <c r="H68" i="15"/>
  <c r="G68" i="15"/>
  <c r="F68" i="15"/>
  <c r="E68" i="15"/>
  <c r="D68" i="15"/>
  <c r="C68" i="15"/>
  <c r="B68" i="15"/>
  <c r="A68" i="15" s="1"/>
  <c r="N67" i="15"/>
  <c r="M67" i="15"/>
  <c r="L67" i="15"/>
  <c r="K67" i="15"/>
  <c r="J67" i="15"/>
  <c r="I67" i="15"/>
  <c r="H67" i="15"/>
  <c r="G67" i="15"/>
  <c r="F67" i="15"/>
  <c r="E67" i="15"/>
  <c r="D67" i="15"/>
  <c r="C67" i="15"/>
  <c r="B67" i="15"/>
  <c r="A67" i="15" s="1"/>
  <c r="N66" i="15"/>
  <c r="M66" i="15"/>
  <c r="L66" i="15"/>
  <c r="K66" i="15"/>
  <c r="J66" i="15"/>
  <c r="I66" i="15"/>
  <c r="H66" i="15"/>
  <c r="G66" i="15"/>
  <c r="F66" i="15"/>
  <c r="E66" i="15"/>
  <c r="D66" i="15"/>
  <c r="C66" i="15"/>
  <c r="B66" i="15"/>
  <c r="A66" i="15" s="1"/>
  <c r="N65" i="15"/>
  <c r="M65" i="15"/>
  <c r="L65" i="15"/>
  <c r="K65" i="15"/>
  <c r="J65" i="15"/>
  <c r="I65" i="15"/>
  <c r="H65" i="15"/>
  <c r="G65" i="15"/>
  <c r="F65" i="15"/>
  <c r="E65" i="15"/>
  <c r="D65" i="15"/>
  <c r="C65" i="15"/>
  <c r="B65" i="15"/>
  <c r="A65" i="15" s="1"/>
  <c r="N64" i="15"/>
  <c r="M64" i="15"/>
  <c r="L64" i="15"/>
  <c r="K64" i="15"/>
  <c r="J64" i="15"/>
  <c r="I64" i="15"/>
  <c r="H64" i="15"/>
  <c r="G64" i="15"/>
  <c r="F64" i="15"/>
  <c r="E64" i="15"/>
  <c r="D64" i="15"/>
  <c r="C64" i="15"/>
  <c r="B64" i="15"/>
  <c r="A64" i="15" s="1"/>
  <c r="N63" i="15"/>
  <c r="M63" i="15"/>
  <c r="L63" i="15"/>
  <c r="K63" i="15"/>
  <c r="J63" i="15"/>
  <c r="I63" i="15"/>
  <c r="H63" i="15"/>
  <c r="G63" i="15"/>
  <c r="F63" i="15"/>
  <c r="E63" i="15"/>
  <c r="D63" i="15"/>
  <c r="C63" i="15"/>
  <c r="B63" i="15"/>
  <c r="A63" i="15" s="1"/>
  <c r="N62" i="15"/>
  <c r="M62" i="15"/>
  <c r="L62" i="15"/>
  <c r="K62" i="15"/>
  <c r="J62" i="15"/>
  <c r="I62" i="15"/>
  <c r="H62" i="15"/>
  <c r="G62" i="15"/>
  <c r="F62" i="15"/>
  <c r="E62" i="15"/>
  <c r="D62" i="15"/>
  <c r="C62" i="15"/>
  <c r="B62" i="15"/>
  <c r="A62" i="15" s="1"/>
  <c r="N61" i="15"/>
  <c r="M61" i="15"/>
  <c r="L61" i="15"/>
  <c r="K61" i="15"/>
  <c r="J61" i="15"/>
  <c r="I61" i="15"/>
  <c r="H61" i="15"/>
  <c r="G61" i="15"/>
  <c r="F61" i="15"/>
  <c r="E61" i="15"/>
  <c r="D61" i="15"/>
  <c r="C61" i="15"/>
  <c r="B61" i="15"/>
  <c r="A61" i="15" s="1"/>
  <c r="N60" i="15"/>
  <c r="M60" i="15"/>
  <c r="L60" i="15"/>
  <c r="K60" i="15"/>
  <c r="J60" i="15"/>
  <c r="I60" i="15"/>
  <c r="H60" i="15"/>
  <c r="G60" i="15"/>
  <c r="F60" i="15"/>
  <c r="E60" i="15"/>
  <c r="D60" i="15"/>
  <c r="C60" i="15"/>
  <c r="B60" i="15"/>
  <c r="A60" i="15" s="1"/>
  <c r="N59" i="15"/>
  <c r="M59" i="15"/>
  <c r="L59" i="15"/>
  <c r="K59" i="15"/>
  <c r="J59" i="15"/>
  <c r="I59" i="15"/>
  <c r="H59" i="15"/>
  <c r="G59" i="15"/>
  <c r="F59" i="15"/>
  <c r="E59" i="15"/>
  <c r="D59" i="15"/>
  <c r="C59" i="15"/>
  <c r="A59" i="15"/>
  <c r="N58" i="15"/>
  <c r="M58" i="15"/>
  <c r="L58" i="15"/>
  <c r="K58" i="15"/>
  <c r="J58" i="15"/>
  <c r="I58" i="15"/>
  <c r="H58" i="15"/>
  <c r="G58" i="15"/>
  <c r="F58" i="15"/>
  <c r="E58" i="15"/>
  <c r="D58" i="15"/>
  <c r="C58" i="15"/>
  <c r="A58" i="15"/>
  <c r="N57" i="15"/>
  <c r="M57" i="15"/>
  <c r="L57" i="15"/>
  <c r="K57" i="15"/>
  <c r="J57" i="15"/>
  <c r="I57" i="15"/>
  <c r="H57" i="15"/>
  <c r="G57" i="15"/>
  <c r="F57" i="15"/>
  <c r="E57" i="15"/>
  <c r="D57" i="15"/>
  <c r="C57" i="15"/>
  <c r="A57" i="15"/>
  <c r="N56" i="15"/>
  <c r="M56" i="15"/>
  <c r="L56" i="15"/>
  <c r="K56" i="15"/>
  <c r="J56" i="15"/>
  <c r="I56" i="15"/>
  <c r="H56" i="15"/>
  <c r="G56" i="15"/>
  <c r="F56" i="15"/>
  <c r="E56" i="15"/>
  <c r="D56" i="15"/>
  <c r="C56" i="15"/>
  <c r="A56" i="15"/>
  <c r="N55" i="15"/>
  <c r="M55" i="15"/>
  <c r="L55" i="15"/>
  <c r="K55" i="15"/>
  <c r="J55" i="15"/>
  <c r="I55" i="15"/>
  <c r="H55" i="15"/>
  <c r="G55" i="15"/>
  <c r="F55" i="15"/>
  <c r="E55" i="15"/>
  <c r="D55" i="15"/>
  <c r="C55" i="15"/>
  <c r="A55" i="15"/>
  <c r="N54" i="15"/>
  <c r="M54" i="15"/>
  <c r="L54" i="15"/>
  <c r="K54" i="15"/>
  <c r="J54" i="15"/>
  <c r="I54" i="15"/>
  <c r="H54" i="15"/>
  <c r="G54" i="15"/>
  <c r="F54" i="15"/>
  <c r="E54" i="15"/>
  <c r="D54" i="15"/>
  <c r="C54" i="15"/>
  <c r="A54" i="15"/>
  <c r="N53" i="15"/>
  <c r="M53" i="15"/>
  <c r="L53" i="15"/>
  <c r="K53" i="15"/>
  <c r="J53" i="15"/>
  <c r="I53" i="15"/>
  <c r="H53" i="15"/>
  <c r="G53" i="15"/>
  <c r="F53" i="15"/>
  <c r="E53" i="15"/>
  <c r="D53" i="15"/>
  <c r="C53" i="15"/>
  <c r="A53" i="15"/>
  <c r="N52" i="15"/>
  <c r="M52" i="15"/>
  <c r="L52" i="15"/>
  <c r="K52" i="15"/>
  <c r="J52" i="15"/>
  <c r="I52" i="15"/>
  <c r="H52" i="15"/>
  <c r="G52" i="15"/>
  <c r="F52" i="15"/>
  <c r="E52" i="15"/>
  <c r="D52" i="15"/>
  <c r="C52" i="15"/>
  <c r="A52" i="15"/>
  <c r="N51" i="15"/>
  <c r="M51" i="15"/>
  <c r="L51" i="15"/>
  <c r="K51" i="15"/>
  <c r="J51" i="15"/>
  <c r="I51" i="15"/>
  <c r="H51" i="15"/>
  <c r="G51" i="15"/>
  <c r="F51" i="15"/>
  <c r="E51" i="15"/>
  <c r="D51" i="15"/>
  <c r="C51" i="15"/>
  <c r="A51" i="15"/>
  <c r="N50" i="15"/>
  <c r="M50" i="15"/>
  <c r="L50" i="15"/>
  <c r="K50" i="15"/>
  <c r="J50" i="15"/>
  <c r="I50" i="15"/>
  <c r="H50" i="15"/>
  <c r="G50" i="15"/>
  <c r="F50" i="15"/>
  <c r="E50" i="15"/>
  <c r="D50" i="15"/>
  <c r="C50" i="15"/>
  <c r="A50" i="15"/>
  <c r="N49" i="15"/>
  <c r="M49" i="15"/>
  <c r="L49" i="15"/>
  <c r="K49" i="15"/>
  <c r="J49" i="15"/>
  <c r="I49" i="15"/>
  <c r="H49" i="15"/>
  <c r="G49" i="15"/>
  <c r="F49" i="15"/>
  <c r="E49" i="15"/>
  <c r="D49" i="15"/>
  <c r="C49" i="15"/>
  <c r="A49" i="15"/>
  <c r="N48" i="15"/>
  <c r="M48" i="15"/>
  <c r="L48" i="15"/>
  <c r="K48" i="15"/>
  <c r="J48" i="15"/>
  <c r="I48" i="15"/>
  <c r="H48" i="15"/>
  <c r="G48" i="15"/>
  <c r="F48" i="15"/>
  <c r="E48" i="15"/>
  <c r="D48" i="15"/>
  <c r="C48" i="15"/>
  <c r="A48" i="15"/>
  <c r="N47" i="15"/>
  <c r="M47" i="15"/>
  <c r="L47" i="15"/>
  <c r="K47" i="15"/>
  <c r="J47" i="15"/>
  <c r="I47" i="15"/>
  <c r="H47" i="15"/>
  <c r="G47" i="15"/>
  <c r="F47" i="15"/>
  <c r="E47" i="15"/>
  <c r="D47" i="15"/>
  <c r="C47" i="15"/>
  <c r="A47" i="15"/>
  <c r="N46" i="15"/>
  <c r="M46" i="15"/>
  <c r="L46" i="15"/>
  <c r="K46" i="15"/>
  <c r="J46" i="15"/>
  <c r="I46" i="15"/>
  <c r="H46" i="15"/>
  <c r="G46" i="15"/>
  <c r="F46" i="15"/>
  <c r="E46" i="15"/>
  <c r="D46" i="15"/>
  <c r="C46" i="15"/>
  <c r="A46" i="15"/>
  <c r="N45" i="15"/>
  <c r="M45" i="15"/>
  <c r="L45" i="15"/>
  <c r="K45" i="15"/>
  <c r="J45" i="15"/>
  <c r="I45" i="15"/>
  <c r="H45" i="15"/>
  <c r="G45" i="15"/>
  <c r="F45" i="15"/>
  <c r="E45" i="15"/>
  <c r="D45" i="15"/>
  <c r="C45" i="15"/>
  <c r="A45" i="15"/>
  <c r="N44" i="15"/>
  <c r="M44" i="15"/>
  <c r="L44" i="15"/>
  <c r="K44" i="15"/>
  <c r="J44" i="15"/>
  <c r="I44" i="15"/>
  <c r="H44" i="15"/>
  <c r="G44" i="15"/>
  <c r="F44" i="15"/>
  <c r="E44" i="15"/>
  <c r="D44" i="15"/>
  <c r="C44" i="15"/>
  <c r="A44" i="15"/>
  <c r="N43" i="15"/>
  <c r="M43" i="15"/>
  <c r="L43" i="15"/>
  <c r="K43" i="15"/>
  <c r="J43" i="15"/>
  <c r="I43" i="15"/>
  <c r="H43" i="15"/>
  <c r="G43" i="15"/>
  <c r="F43" i="15"/>
  <c r="E43" i="15"/>
  <c r="D43" i="15"/>
  <c r="C43" i="15"/>
  <c r="A43" i="15"/>
  <c r="N42" i="15"/>
  <c r="M42" i="15"/>
  <c r="L42" i="15"/>
  <c r="K42" i="15"/>
  <c r="J42" i="15"/>
  <c r="I42" i="15"/>
  <c r="H42" i="15"/>
  <c r="G42" i="15"/>
  <c r="F42" i="15"/>
  <c r="E42" i="15"/>
  <c r="D42" i="15"/>
  <c r="C42" i="15"/>
  <c r="A42" i="15"/>
  <c r="N41" i="15"/>
  <c r="M41" i="15"/>
  <c r="L41" i="15"/>
  <c r="K41" i="15"/>
  <c r="J41" i="15"/>
  <c r="I41" i="15"/>
  <c r="H41" i="15"/>
  <c r="G41" i="15"/>
  <c r="F41" i="15"/>
  <c r="E41" i="15"/>
  <c r="D41" i="15"/>
  <c r="C41" i="15"/>
  <c r="A41" i="15"/>
  <c r="N40" i="15"/>
  <c r="M40" i="15"/>
  <c r="L40" i="15"/>
  <c r="K40" i="15"/>
  <c r="J40" i="15"/>
  <c r="I40" i="15"/>
  <c r="H40" i="15"/>
  <c r="G40" i="15"/>
  <c r="F40" i="15"/>
  <c r="E40" i="15"/>
  <c r="D40" i="15"/>
  <c r="C40" i="15"/>
  <c r="A40" i="15"/>
  <c r="N39" i="15"/>
  <c r="M39" i="15"/>
  <c r="L39" i="15"/>
  <c r="K39" i="15"/>
  <c r="J39" i="15"/>
  <c r="I39" i="15"/>
  <c r="H39" i="15"/>
  <c r="G39" i="15"/>
  <c r="F39" i="15"/>
  <c r="E39" i="15"/>
  <c r="D39" i="15"/>
  <c r="C39" i="15"/>
  <c r="A39" i="15"/>
  <c r="N38" i="15"/>
  <c r="M38" i="15"/>
  <c r="L38" i="15"/>
  <c r="K38" i="15"/>
  <c r="J38" i="15"/>
  <c r="I38" i="15"/>
  <c r="H38" i="15"/>
  <c r="G38" i="15"/>
  <c r="F38" i="15"/>
  <c r="E38" i="15"/>
  <c r="D38" i="15"/>
  <c r="C38" i="15"/>
  <c r="A38" i="15"/>
  <c r="N37" i="15"/>
  <c r="M37" i="15"/>
  <c r="L37" i="15"/>
  <c r="K37" i="15"/>
  <c r="J37" i="15"/>
  <c r="I37" i="15"/>
  <c r="H37" i="15"/>
  <c r="G37" i="15"/>
  <c r="F37" i="15"/>
  <c r="E37" i="15"/>
  <c r="D37" i="15"/>
  <c r="C37" i="15"/>
  <c r="A37" i="15"/>
  <c r="N36" i="15"/>
  <c r="M36" i="15"/>
  <c r="L36" i="15"/>
  <c r="K36" i="15"/>
  <c r="J36" i="15"/>
  <c r="I36" i="15"/>
  <c r="H36" i="15"/>
  <c r="G36" i="15"/>
  <c r="F36" i="15"/>
  <c r="E36" i="15"/>
  <c r="D36" i="15"/>
  <c r="C36" i="15"/>
  <c r="A36" i="15"/>
  <c r="N35" i="15"/>
  <c r="M35" i="15"/>
  <c r="L35" i="15"/>
  <c r="K35" i="15"/>
  <c r="J35" i="15"/>
  <c r="I35" i="15"/>
  <c r="H35" i="15"/>
  <c r="G35" i="15"/>
  <c r="F35" i="15"/>
  <c r="E35" i="15"/>
  <c r="D35" i="15"/>
  <c r="C35" i="15"/>
  <c r="A35" i="15"/>
  <c r="N34" i="15"/>
  <c r="M34" i="15"/>
  <c r="L34" i="15"/>
  <c r="K34" i="15"/>
  <c r="J34" i="15"/>
  <c r="I34" i="15"/>
  <c r="H34" i="15"/>
  <c r="G34" i="15"/>
  <c r="F34" i="15"/>
  <c r="E34" i="15"/>
  <c r="D34" i="15"/>
  <c r="C34" i="15"/>
  <c r="A34" i="15"/>
  <c r="N33" i="15"/>
  <c r="M33" i="15"/>
  <c r="L33" i="15"/>
  <c r="K33" i="15"/>
  <c r="J33" i="15"/>
  <c r="I33" i="15"/>
  <c r="H33" i="15"/>
  <c r="G33" i="15"/>
  <c r="F33" i="15"/>
  <c r="E33" i="15"/>
  <c r="D33" i="15"/>
  <c r="C33" i="15"/>
  <c r="A33" i="15"/>
  <c r="N32" i="15"/>
  <c r="M32" i="15"/>
  <c r="L32" i="15"/>
  <c r="K32" i="15"/>
  <c r="J32" i="15"/>
  <c r="I32" i="15"/>
  <c r="H32" i="15"/>
  <c r="G32" i="15"/>
  <c r="F32" i="15"/>
  <c r="E32" i="15"/>
  <c r="D32" i="15"/>
  <c r="C32" i="15"/>
  <c r="A32" i="15"/>
  <c r="N31" i="15"/>
  <c r="M31" i="15"/>
  <c r="L31" i="15"/>
  <c r="K31" i="15"/>
  <c r="J31" i="15"/>
  <c r="I31" i="15"/>
  <c r="H31" i="15"/>
  <c r="G31" i="15"/>
  <c r="F31" i="15"/>
  <c r="E31" i="15"/>
  <c r="D31" i="15"/>
  <c r="C31" i="15"/>
  <c r="A31" i="15"/>
  <c r="N30" i="15"/>
  <c r="M30" i="15"/>
  <c r="L30" i="15"/>
  <c r="K30" i="15"/>
  <c r="J30" i="15"/>
  <c r="I30" i="15"/>
  <c r="H30" i="15"/>
  <c r="G30" i="15"/>
  <c r="F30" i="15"/>
  <c r="E30" i="15"/>
  <c r="D30" i="15"/>
  <c r="C30" i="15"/>
  <c r="A30" i="15"/>
  <c r="N29" i="15"/>
  <c r="M29" i="15"/>
  <c r="L29" i="15"/>
  <c r="K29" i="15"/>
  <c r="J29" i="15"/>
  <c r="I29" i="15"/>
  <c r="H29" i="15"/>
  <c r="G29" i="15"/>
  <c r="F29" i="15"/>
  <c r="E29" i="15"/>
  <c r="D29" i="15"/>
  <c r="C29" i="15"/>
  <c r="A29" i="15"/>
  <c r="N28" i="15"/>
  <c r="M28" i="15"/>
  <c r="L28" i="15"/>
  <c r="K28" i="15"/>
  <c r="J28" i="15"/>
  <c r="I28" i="15"/>
  <c r="H28" i="15"/>
  <c r="G28" i="15"/>
  <c r="F28" i="15"/>
  <c r="E28" i="15"/>
  <c r="D28" i="15"/>
  <c r="C28" i="15"/>
  <c r="A28" i="15"/>
  <c r="N27" i="15"/>
  <c r="M27" i="15"/>
  <c r="L27" i="15"/>
  <c r="K27" i="15"/>
  <c r="J27" i="15"/>
  <c r="I27" i="15"/>
  <c r="H27" i="15"/>
  <c r="G27" i="15"/>
  <c r="F27" i="15"/>
  <c r="E27" i="15"/>
  <c r="D27" i="15"/>
  <c r="C27" i="15"/>
  <c r="A27" i="15"/>
  <c r="N26" i="15"/>
  <c r="M26" i="15"/>
  <c r="L26" i="15"/>
  <c r="K26" i="15"/>
  <c r="J26" i="15"/>
  <c r="I26" i="15"/>
  <c r="H26" i="15"/>
  <c r="G26" i="15"/>
  <c r="F26" i="15"/>
  <c r="E26" i="15"/>
  <c r="D26" i="15"/>
  <c r="C26" i="15"/>
  <c r="A26" i="15"/>
  <c r="N25" i="15"/>
  <c r="M25" i="15"/>
  <c r="L25" i="15"/>
  <c r="K25" i="15"/>
  <c r="J25" i="15"/>
  <c r="I25" i="15"/>
  <c r="H25" i="15"/>
  <c r="G25" i="15"/>
  <c r="F25" i="15"/>
  <c r="E25" i="15"/>
  <c r="D25" i="15"/>
  <c r="C25" i="15"/>
  <c r="A25" i="15"/>
  <c r="N24" i="15"/>
  <c r="M24" i="15"/>
  <c r="L24" i="15"/>
  <c r="K24" i="15"/>
  <c r="J24" i="15"/>
  <c r="I24" i="15"/>
  <c r="H24" i="15"/>
  <c r="G24" i="15"/>
  <c r="F24" i="15"/>
  <c r="E24" i="15"/>
  <c r="D24" i="15"/>
  <c r="C24" i="15"/>
  <c r="A24" i="15"/>
  <c r="N23" i="15"/>
  <c r="M23" i="15"/>
  <c r="L23" i="15"/>
  <c r="K23" i="15"/>
  <c r="J23" i="15"/>
  <c r="I23" i="15"/>
  <c r="H23" i="15"/>
  <c r="G23" i="15"/>
  <c r="F23" i="15"/>
  <c r="E23" i="15"/>
  <c r="D23" i="15"/>
  <c r="C23" i="15"/>
  <c r="A23" i="15"/>
  <c r="N22" i="15"/>
  <c r="M22" i="15"/>
  <c r="L22" i="15"/>
  <c r="K22" i="15"/>
  <c r="J22" i="15"/>
  <c r="I22" i="15"/>
  <c r="H22" i="15"/>
  <c r="G22" i="15"/>
  <c r="F22" i="15"/>
  <c r="E22" i="15"/>
  <c r="D22" i="15"/>
  <c r="C22" i="15"/>
  <c r="A22" i="15"/>
  <c r="N21" i="15"/>
  <c r="M21" i="15"/>
  <c r="L21" i="15"/>
  <c r="K21" i="15"/>
  <c r="J21" i="15"/>
  <c r="I21" i="15"/>
  <c r="H21" i="15"/>
  <c r="G21" i="15"/>
  <c r="F21" i="15"/>
  <c r="E21" i="15"/>
  <c r="D21" i="15"/>
  <c r="C21" i="15"/>
  <c r="A21" i="15"/>
  <c r="N20" i="15"/>
  <c r="M20" i="15"/>
  <c r="L20" i="15"/>
  <c r="K20" i="15"/>
  <c r="J20" i="15"/>
  <c r="I20" i="15"/>
  <c r="H20" i="15"/>
  <c r="G20" i="15"/>
  <c r="F20" i="15"/>
  <c r="E20" i="15"/>
  <c r="D20" i="15"/>
  <c r="C20" i="15"/>
  <c r="A20" i="15"/>
  <c r="N19" i="15"/>
  <c r="M19" i="15"/>
  <c r="L19" i="15"/>
  <c r="K19" i="15"/>
  <c r="J19" i="15"/>
  <c r="I19" i="15"/>
  <c r="H19" i="15"/>
  <c r="G19" i="15"/>
  <c r="F19" i="15"/>
  <c r="E19" i="15"/>
  <c r="D19" i="15"/>
  <c r="C19" i="15"/>
  <c r="A19" i="15"/>
  <c r="N18" i="15"/>
  <c r="M18" i="15"/>
  <c r="L18" i="15"/>
  <c r="K18" i="15"/>
  <c r="J18" i="15"/>
  <c r="I18" i="15"/>
  <c r="H18" i="15"/>
  <c r="G18" i="15"/>
  <c r="F18" i="15"/>
  <c r="E18" i="15"/>
  <c r="D18" i="15"/>
  <c r="C18" i="15"/>
  <c r="A18" i="15"/>
  <c r="N17" i="15"/>
  <c r="M17" i="15"/>
  <c r="L17" i="15"/>
  <c r="K17" i="15"/>
  <c r="J17" i="15"/>
  <c r="I17" i="15"/>
  <c r="H17" i="15"/>
  <c r="G17" i="15"/>
  <c r="F17" i="15"/>
  <c r="E17" i="15"/>
  <c r="D17" i="15"/>
  <c r="C17" i="15"/>
  <c r="A17" i="15"/>
  <c r="N16" i="15"/>
  <c r="M16" i="15"/>
  <c r="L16" i="15"/>
  <c r="K16" i="15"/>
  <c r="J16" i="15"/>
  <c r="I16" i="15"/>
  <c r="H16" i="15"/>
  <c r="G16" i="15"/>
  <c r="F16" i="15"/>
  <c r="E16" i="15"/>
  <c r="D16" i="15"/>
  <c r="C16" i="15"/>
  <c r="A16" i="15"/>
  <c r="N15" i="15"/>
  <c r="M15" i="15"/>
  <c r="L15" i="15"/>
  <c r="K15" i="15"/>
  <c r="J15" i="15"/>
  <c r="I15" i="15"/>
  <c r="H15" i="15"/>
  <c r="G15" i="15"/>
  <c r="F15" i="15"/>
  <c r="E15" i="15"/>
  <c r="D15" i="15"/>
  <c r="C15" i="15"/>
  <c r="A15" i="15"/>
  <c r="N14" i="15"/>
  <c r="M14" i="15"/>
  <c r="L14" i="15"/>
  <c r="K14" i="15"/>
  <c r="J14" i="15"/>
  <c r="I14" i="15"/>
  <c r="H14" i="15"/>
  <c r="G14" i="15"/>
  <c r="F14" i="15"/>
  <c r="E14" i="15"/>
  <c r="D14" i="15"/>
  <c r="C14" i="15"/>
  <c r="B14" i="15"/>
  <c r="A14" i="15" s="1"/>
  <c r="N13" i="15"/>
  <c r="M13" i="15"/>
  <c r="N12" i="15"/>
  <c r="M12" i="15"/>
  <c r="L12" i="15"/>
  <c r="K12" i="15"/>
  <c r="J12" i="15"/>
  <c r="I12" i="15"/>
  <c r="H12" i="15"/>
  <c r="G12" i="15"/>
  <c r="F12" i="15"/>
  <c r="E12" i="15"/>
  <c r="D12" i="15"/>
  <c r="C12" i="15"/>
  <c r="B12" i="15"/>
  <c r="J7" i="15"/>
  <c r="C7" i="15"/>
  <c r="J6" i="15"/>
  <c r="C6" i="15"/>
  <c r="J5" i="15"/>
  <c r="C5" i="15"/>
  <c r="B2" i="15"/>
  <c r="B1" i="15"/>
  <c r="P903" i="14"/>
  <c r="O903" i="14"/>
  <c r="N903" i="14"/>
  <c r="M903" i="14"/>
  <c r="L903" i="14"/>
  <c r="K903" i="14"/>
  <c r="J903" i="14"/>
  <c r="I903" i="14"/>
  <c r="H903" i="14"/>
  <c r="G903" i="14"/>
  <c r="F903" i="14"/>
  <c r="E903" i="14"/>
  <c r="D903" i="14"/>
  <c r="C903" i="14"/>
  <c r="B903" i="14"/>
  <c r="A903" i="14" s="1"/>
  <c r="P902" i="14"/>
  <c r="O902" i="14"/>
  <c r="N902" i="14"/>
  <c r="M902" i="14"/>
  <c r="L902" i="14"/>
  <c r="K902" i="14"/>
  <c r="J902" i="14"/>
  <c r="I902" i="14"/>
  <c r="H902" i="14"/>
  <c r="G902" i="14"/>
  <c r="F902" i="14"/>
  <c r="E902" i="14"/>
  <c r="D902" i="14"/>
  <c r="C902" i="14"/>
  <c r="B902" i="14"/>
  <c r="A902" i="14" s="1"/>
  <c r="P901" i="14"/>
  <c r="O901" i="14"/>
  <c r="N901" i="14"/>
  <c r="M901" i="14"/>
  <c r="L901" i="14"/>
  <c r="K901" i="14"/>
  <c r="J901" i="14"/>
  <c r="I901" i="14"/>
  <c r="H901" i="14"/>
  <c r="G901" i="14"/>
  <c r="F901" i="14"/>
  <c r="E901" i="14"/>
  <c r="D901" i="14"/>
  <c r="C901" i="14"/>
  <c r="B901" i="14"/>
  <c r="A901" i="14" s="1"/>
  <c r="P900" i="14"/>
  <c r="O900" i="14"/>
  <c r="N900" i="14"/>
  <c r="M900" i="14"/>
  <c r="L900" i="14"/>
  <c r="K900" i="14"/>
  <c r="J900" i="14"/>
  <c r="I900" i="14"/>
  <c r="H900" i="14"/>
  <c r="G900" i="14"/>
  <c r="F900" i="14"/>
  <c r="E900" i="14"/>
  <c r="D900" i="14"/>
  <c r="C900" i="14"/>
  <c r="B900" i="14"/>
  <c r="A900" i="14" s="1"/>
  <c r="P899" i="14"/>
  <c r="O899" i="14"/>
  <c r="N899" i="14"/>
  <c r="M899" i="14"/>
  <c r="L899" i="14"/>
  <c r="K899" i="14"/>
  <c r="J899" i="14"/>
  <c r="I899" i="14"/>
  <c r="H899" i="14"/>
  <c r="G899" i="14"/>
  <c r="F899" i="14"/>
  <c r="E899" i="14"/>
  <c r="D899" i="14"/>
  <c r="C899" i="14"/>
  <c r="B899" i="14"/>
  <c r="A899" i="14" s="1"/>
  <c r="P898" i="14"/>
  <c r="O898" i="14"/>
  <c r="N898" i="14"/>
  <c r="M898" i="14"/>
  <c r="L898" i="14"/>
  <c r="K898" i="14"/>
  <c r="J898" i="14"/>
  <c r="I898" i="14"/>
  <c r="H898" i="14"/>
  <c r="G898" i="14"/>
  <c r="F898" i="14"/>
  <c r="E898" i="14"/>
  <c r="D898" i="14"/>
  <c r="C898" i="14"/>
  <c r="B898" i="14"/>
  <c r="A898" i="14" s="1"/>
  <c r="P897" i="14"/>
  <c r="O897" i="14"/>
  <c r="N897" i="14"/>
  <c r="M897" i="14"/>
  <c r="L897" i="14"/>
  <c r="K897" i="14"/>
  <c r="J897" i="14"/>
  <c r="I897" i="14"/>
  <c r="H897" i="14"/>
  <c r="G897" i="14"/>
  <c r="F897" i="14"/>
  <c r="E897" i="14"/>
  <c r="D897" i="14"/>
  <c r="C897" i="14"/>
  <c r="B897" i="14"/>
  <c r="A897" i="14" s="1"/>
  <c r="P896" i="14"/>
  <c r="O896" i="14"/>
  <c r="N896" i="14"/>
  <c r="M896" i="14"/>
  <c r="L896" i="14"/>
  <c r="K896" i="14"/>
  <c r="J896" i="14"/>
  <c r="I896" i="14"/>
  <c r="H896" i="14"/>
  <c r="G896" i="14"/>
  <c r="F896" i="14"/>
  <c r="E896" i="14"/>
  <c r="D896" i="14"/>
  <c r="C896" i="14"/>
  <c r="B896" i="14"/>
  <c r="A896" i="14" s="1"/>
  <c r="P895" i="14"/>
  <c r="O895" i="14"/>
  <c r="N895" i="14"/>
  <c r="M895" i="14"/>
  <c r="L895" i="14"/>
  <c r="K895" i="14"/>
  <c r="J895" i="14"/>
  <c r="I895" i="14"/>
  <c r="H895" i="14"/>
  <c r="G895" i="14"/>
  <c r="F895" i="14"/>
  <c r="E895" i="14"/>
  <c r="D895" i="14"/>
  <c r="C895" i="14"/>
  <c r="B895" i="14"/>
  <c r="A895" i="14" s="1"/>
  <c r="P894" i="14"/>
  <c r="O894" i="14"/>
  <c r="N894" i="14"/>
  <c r="M894" i="14"/>
  <c r="L894" i="14"/>
  <c r="K894" i="14"/>
  <c r="J894" i="14"/>
  <c r="I894" i="14"/>
  <c r="H894" i="14"/>
  <c r="G894" i="14"/>
  <c r="F894" i="14"/>
  <c r="E894" i="14"/>
  <c r="D894" i="14"/>
  <c r="C894" i="14"/>
  <c r="B894" i="14"/>
  <c r="A894" i="14" s="1"/>
  <c r="P893" i="14"/>
  <c r="O893" i="14"/>
  <c r="N893" i="14"/>
  <c r="M893" i="14"/>
  <c r="L893" i="14"/>
  <c r="K893" i="14"/>
  <c r="J893" i="14"/>
  <c r="I893" i="14"/>
  <c r="H893" i="14"/>
  <c r="G893" i="14"/>
  <c r="F893" i="14"/>
  <c r="E893" i="14"/>
  <c r="D893" i="14"/>
  <c r="C893" i="14"/>
  <c r="B893" i="14"/>
  <c r="A893" i="14" s="1"/>
  <c r="P892" i="14"/>
  <c r="O892" i="14"/>
  <c r="N892" i="14"/>
  <c r="M892" i="14"/>
  <c r="L892" i="14"/>
  <c r="K892" i="14"/>
  <c r="J892" i="14"/>
  <c r="I892" i="14"/>
  <c r="H892" i="14"/>
  <c r="G892" i="14"/>
  <c r="F892" i="14"/>
  <c r="E892" i="14"/>
  <c r="D892" i="14"/>
  <c r="C892" i="14"/>
  <c r="B892" i="14"/>
  <c r="A892" i="14" s="1"/>
  <c r="P891" i="14"/>
  <c r="O891" i="14"/>
  <c r="N891" i="14"/>
  <c r="M891" i="14"/>
  <c r="L891" i="14"/>
  <c r="K891" i="14"/>
  <c r="J891" i="14"/>
  <c r="I891" i="14"/>
  <c r="H891" i="14"/>
  <c r="G891" i="14"/>
  <c r="F891" i="14"/>
  <c r="E891" i="14"/>
  <c r="D891" i="14"/>
  <c r="C891" i="14"/>
  <c r="B891" i="14"/>
  <c r="A891" i="14" s="1"/>
  <c r="P890" i="14"/>
  <c r="O890" i="14"/>
  <c r="N890" i="14"/>
  <c r="M890" i="14"/>
  <c r="L890" i="14"/>
  <c r="K890" i="14"/>
  <c r="J890" i="14"/>
  <c r="I890" i="14"/>
  <c r="H890" i="14"/>
  <c r="G890" i="14"/>
  <c r="F890" i="14"/>
  <c r="E890" i="14"/>
  <c r="D890" i="14"/>
  <c r="C890" i="14"/>
  <c r="B890" i="14"/>
  <c r="A890" i="14" s="1"/>
  <c r="P889" i="14"/>
  <c r="O889" i="14"/>
  <c r="N889" i="14"/>
  <c r="M889" i="14"/>
  <c r="L889" i="14"/>
  <c r="K889" i="14"/>
  <c r="J889" i="14"/>
  <c r="I889" i="14"/>
  <c r="H889" i="14"/>
  <c r="G889" i="14"/>
  <c r="F889" i="14"/>
  <c r="E889" i="14"/>
  <c r="D889" i="14"/>
  <c r="C889" i="14"/>
  <c r="B889" i="14"/>
  <c r="A889" i="14" s="1"/>
  <c r="P888" i="14"/>
  <c r="O888" i="14"/>
  <c r="N888" i="14"/>
  <c r="M888" i="14"/>
  <c r="L888" i="14"/>
  <c r="K888" i="14"/>
  <c r="J888" i="14"/>
  <c r="I888" i="14"/>
  <c r="H888" i="14"/>
  <c r="G888" i="14"/>
  <c r="F888" i="14"/>
  <c r="E888" i="14"/>
  <c r="D888" i="14"/>
  <c r="C888" i="14"/>
  <c r="B888" i="14"/>
  <c r="A888" i="14" s="1"/>
  <c r="P887" i="14"/>
  <c r="O887" i="14"/>
  <c r="N887" i="14"/>
  <c r="M887" i="14"/>
  <c r="L887" i="14"/>
  <c r="K887" i="14"/>
  <c r="J887" i="14"/>
  <c r="I887" i="14"/>
  <c r="H887" i="14"/>
  <c r="G887" i="14"/>
  <c r="F887" i="14"/>
  <c r="E887" i="14"/>
  <c r="D887" i="14"/>
  <c r="C887" i="14"/>
  <c r="B887" i="14"/>
  <c r="A887" i="14" s="1"/>
  <c r="P886" i="14"/>
  <c r="O886" i="14"/>
  <c r="N886" i="14"/>
  <c r="M886" i="14"/>
  <c r="L886" i="14"/>
  <c r="K886" i="14"/>
  <c r="J886" i="14"/>
  <c r="I886" i="14"/>
  <c r="H886" i="14"/>
  <c r="G886" i="14"/>
  <c r="F886" i="14"/>
  <c r="E886" i="14"/>
  <c r="D886" i="14"/>
  <c r="C886" i="14"/>
  <c r="B886" i="14"/>
  <c r="A886" i="14" s="1"/>
  <c r="P885" i="14"/>
  <c r="O885" i="14"/>
  <c r="N885" i="14"/>
  <c r="M885" i="14"/>
  <c r="L885" i="14"/>
  <c r="K885" i="14"/>
  <c r="J885" i="14"/>
  <c r="I885" i="14"/>
  <c r="H885" i="14"/>
  <c r="G885" i="14"/>
  <c r="F885" i="14"/>
  <c r="E885" i="14"/>
  <c r="D885" i="14"/>
  <c r="C885" i="14"/>
  <c r="B885" i="14"/>
  <c r="A885" i="14" s="1"/>
  <c r="P884" i="14"/>
  <c r="O884" i="14"/>
  <c r="N884" i="14"/>
  <c r="M884" i="14"/>
  <c r="L884" i="14"/>
  <c r="K884" i="14"/>
  <c r="J884" i="14"/>
  <c r="I884" i="14"/>
  <c r="H884" i="14"/>
  <c r="G884" i="14"/>
  <c r="F884" i="14"/>
  <c r="E884" i="14"/>
  <c r="D884" i="14"/>
  <c r="C884" i="14"/>
  <c r="B884" i="14"/>
  <c r="A884" i="14" s="1"/>
  <c r="P883" i="14"/>
  <c r="O883" i="14"/>
  <c r="N883" i="14"/>
  <c r="M883" i="14"/>
  <c r="L883" i="14"/>
  <c r="K883" i="14"/>
  <c r="J883" i="14"/>
  <c r="I883" i="14"/>
  <c r="H883" i="14"/>
  <c r="G883" i="14"/>
  <c r="F883" i="14"/>
  <c r="E883" i="14"/>
  <c r="D883" i="14"/>
  <c r="C883" i="14"/>
  <c r="B883" i="14"/>
  <c r="A883" i="14" s="1"/>
  <c r="P882" i="14"/>
  <c r="O882" i="14"/>
  <c r="N882" i="14"/>
  <c r="M882" i="14"/>
  <c r="L882" i="14"/>
  <c r="K882" i="14"/>
  <c r="J882" i="14"/>
  <c r="I882" i="14"/>
  <c r="H882" i="14"/>
  <c r="G882" i="14"/>
  <c r="F882" i="14"/>
  <c r="E882" i="14"/>
  <c r="D882" i="14"/>
  <c r="C882" i="14"/>
  <c r="B882" i="14"/>
  <c r="A882" i="14" s="1"/>
  <c r="P881" i="14"/>
  <c r="O881" i="14"/>
  <c r="N881" i="14"/>
  <c r="M881" i="14"/>
  <c r="L881" i="14"/>
  <c r="K881" i="14"/>
  <c r="J881" i="14"/>
  <c r="I881" i="14"/>
  <c r="H881" i="14"/>
  <c r="G881" i="14"/>
  <c r="F881" i="14"/>
  <c r="E881" i="14"/>
  <c r="D881" i="14"/>
  <c r="C881" i="14"/>
  <c r="B881" i="14"/>
  <c r="A881" i="14" s="1"/>
  <c r="P880" i="14"/>
  <c r="O880" i="14"/>
  <c r="N880" i="14"/>
  <c r="M880" i="14"/>
  <c r="L880" i="14"/>
  <c r="K880" i="14"/>
  <c r="J880" i="14"/>
  <c r="I880" i="14"/>
  <c r="H880" i="14"/>
  <c r="G880" i="14"/>
  <c r="F880" i="14"/>
  <c r="E880" i="14"/>
  <c r="D880" i="14"/>
  <c r="C880" i="14"/>
  <c r="B880" i="14"/>
  <c r="A880" i="14" s="1"/>
  <c r="P879" i="14"/>
  <c r="O879" i="14"/>
  <c r="N879" i="14"/>
  <c r="M879" i="14"/>
  <c r="L879" i="14"/>
  <c r="K879" i="14"/>
  <c r="J879" i="14"/>
  <c r="I879" i="14"/>
  <c r="H879" i="14"/>
  <c r="G879" i="14"/>
  <c r="F879" i="14"/>
  <c r="E879" i="14"/>
  <c r="D879" i="14"/>
  <c r="C879" i="14"/>
  <c r="B879" i="14"/>
  <c r="A879" i="14" s="1"/>
  <c r="P878" i="14"/>
  <c r="O878" i="14"/>
  <c r="N878" i="14"/>
  <c r="M878" i="14"/>
  <c r="L878" i="14"/>
  <c r="K878" i="14"/>
  <c r="J878" i="14"/>
  <c r="I878" i="14"/>
  <c r="H878" i="14"/>
  <c r="G878" i="14"/>
  <c r="F878" i="14"/>
  <c r="E878" i="14"/>
  <c r="D878" i="14"/>
  <c r="C878" i="14"/>
  <c r="B878" i="14"/>
  <c r="A878" i="14" s="1"/>
  <c r="P877" i="14"/>
  <c r="O877" i="14"/>
  <c r="N877" i="14"/>
  <c r="M877" i="14"/>
  <c r="L877" i="14"/>
  <c r="K877" i="14"/>
  <c r="J877" i="14"/>
  <c r="I877" i="14"/>
  <c r="H877" i="14"/>
  <c r="G877" i="14"/>
  <c r="F877" i="14"/>
  <c r="E877" i="14"/>
  <c r="D877" i="14"/>
  <c r="C877" i="14"/>
  <c r="B877" i="14"/>
  <c r="A877" i="14" s="1"/>
  <c r="P876" i="14"/>
  <c r="O876" i="14"/>
  <c r="N876" i="14"/>
  <c r="M876" i="14"/>
  <c r="L876" i="14"/>
  <c r="K876" i="14"/>
  <c r="J876" i="14"/>
  <c r="I876" i="14"/>
  <c r="H876" i="14"/>
  <c r="G876" i="14"/>
  <c r="F876" i="14"/>
  <c r="E876" i="14"/>
  <c r="D876" i="14"/>
  <c r="C876" i="14"/>
  <c r="B876" i="14"/>
  <c r="A876" i="14" s="1"/>
  <c r="P875" i="14"/>
  <c r="O875" i="14"/>
  <c r="N875" i="14"/>
  <c r="M875" i="14"/>
  <c r="L875" i="14"/>
  <c r="K875" i="14"/>
  <c r="J875" i="14"/>
  <c r="I875" i="14"/>
  <c r="H875" i="14"/>
  <c r="G875" i="14"/>
  <c r="F875" i="14"/>
  <c r="E875" i="14"/>
  <c r="D875" i="14"/>
  <c r="C875" i="14"/>
  <c r="B875" i="14"/>
  <c r="A875" i="14" s="1"/>
  <c r="P874" i="14"/>
  <c r="O874" i="14"/>
  <c r="N874" i="14"/>
  <c r="M874" i="14"/>
  <c r="L874" i="14"/>
  <c r="K874" i="14"/>
  <c r="J874" i="14"/>
  <c r="I874" i="14"/>
  <c r="H874" i="14"/>
  <c r="G874" i="14"/>
  <c r="F874" i="14"/>
  <c r="E874" i="14"/>
  <c r="D874" i="14"/>
  <c r="C874" i="14"/>
  <c r="B874" i="14"/>
  <c r="A874" i="14" s="1"/>
  <c r="P873" i="14"/>
  <c r="O873" i="14"/>
  <c r="N873" i="14"/>
  <c r="M873" i="14"/>
  <c r="L873" i="14"/>
  <c r="K873" i="14"/>
  <c r="J873" i="14"/>
  <c r="I873" i="14"/>
  <c r="H873" i="14"/>
  <c r="G873" i="14"/>
  <c r="F873" i="14"/>
  <c r="E873" i="14"/>
  <c r="D873" i="14"/>
  <c r="C873" i="14"/>
  <c r="B873" i="14"/>
  <c r="A873" i="14" s="1"/>
  <c r="P872" i="14"/>
  <c r="O872" i="14"/>
  <c r="N872" i="14"/>
  <c r="M872" i="14"/>
  <c r="L872" i="14"/>
  <c r="K872" i="14"/>
  <c r="J872" i="14"/>
  <c r="I872" i="14"/>
  <c r="H872" i="14"/>
  <c r="G872" i="14"/>
  <c r="F872" i="14"/>
  <c r="E872" i="14"/>
  <c r="D872" i="14"/>
  <c r="C872" i="14"/>
  <c r="B872" i="14"/>
  <c r="A872" i="14" s="1"/>
  <c r="P871" i="14"/>
  <c r="O871" i="14"/>
  <c r="N871" i="14"/>
  <c r="M871" i="14"/>
  <c r="L871" i="14"/>
  <c r="K871" i="14"/>
  <c r="J871" i="14"/>
  <c r="I871" i="14"/>
  <c r="H871" i="14"/>
  <c r="G871" i="14"/>
  <c r="F871" i="14"/>
  <c r="E871" i="14"/>
  <c r="D871" i="14"/>
  <c r="C871" i="14"/>
  <c r="B871" i="14"/>
  <c r="A871" i="14" s="1"/>
  <c r="P870" i="14"/>
  <c r="O870" i="14"/>
  <c r="N870" i="14"/>
  <c r="M870" i="14"/>
  <c r="L870" i="14"/>
  <c r="K870" i="14"/>
  <c r="J870" i="14"/>
  <c r="I870" i="14"/>
  <c r="H870" i="14"/>
  <c r="G870" i="14"/>
  <c r="F870" i="14"/>
  <c r="E870" i="14"/>
  <c r="D870" i="14"/>
  <c r="C870" i="14"/>
  <c r="B870" i="14"/>
  <c r="A870" i="14" s="1"/>
  <c r="P869" i="14"/>
  <c r="O869" i="14"/>
  <c r="N869" i="14"/>
  <c r="M869" i="14"/>
  <c r="L869" i="14"/>
  <c r="K869" i="14"/>
  <c r="J869" i="14"/>
  <c r="I869" i="14"/>
  <c r="H869" i="14"/>
  <c r="G869" i="14"/>
  <c r="F869" i="14"/>
  <c r="E869" i="14"/>
  <c r="D869" i="14"/>
  <c r="C869" i="14"/>
  <c r="B869" i="14"/>
  <c r="A869" i="14" s="1"/>
  <c r="P868" i="14"/>
  <c r="O868" i="14"/>
  <c r="N868" i="14"/>
  <c r="M868" i="14"/>
  <c r="L868" i="14"/>
  <c r="K868" i="14"/>
  <c r="J868" i="14"/>
  <c r="I868" i="14"/>
  <c r="H868" i="14"/>
  <c r="G868" i="14"/>
  <c r="F868" i="14"/>
  <c r="E868" i="14"/>
  <c r="D868" i="14"/>
  <c r="C868" i="14"/>
  <c r="B868" i="14"/>
  <c r="A868" i="14" s="1"/>
  <c r="P867" i="14"/>
  <c r="O867" i="14"/>
  <c r="N867" i="14"/>
  <c r="M867" i="14"/>
  <c r="L867" i="14"/>
  <c r="K867" i="14"/>
  <c r="J867" i="14"/>
  <c r="I867" i="14"/>
  <c r="H867" i="14"/>
  <c r="G867" i="14"/>
  <c r="F867" i="14"/>
  <c r="E867" i="14"/>
  <c r="D867" i="14"/>
  <c r="C867" i="14"/>
  <c r="B867" i="14"/>
  <c r="A867" i="14" s="1"/>
  <c r="P866" i="14"/>
  <c r="O866" i="14"/>
  <c r="N866" i="14"/>
  <c r="M866" i="14"/>
  <c r="L866" i="14"/>
  <c r="K866" i="14"/>
  <c r="J866" i="14"/>
  <c r="I866" i="14"/>
  <c r="H866" i="14"/>
  <c r="G866" i="14"/>
  <c r="F866" i="14"/>
  <c r="E866" i="14"/>
  <c r="D866" i="14"/>
  <c r="C866" i="14"/>
  <c r="B866" i="14"/>
  <c r="A866" i="14" s="1"/>
  <c r="P865" i="14"/>
  <c r="O865" i="14"/>
  <c r="N865" i="14"/>
  <c r="M865" i="14"/>
  <c r="L865" i="14"/>
  <c r="K865" i="14"/>
  <c r="J865" i="14"/>
  <c r="I865" i="14"/>
  <c r="H865" i="14"/>
  <c r="G865" i="14"/>
  <c r="F865" i="14"/>
  <c r="E865" i="14"/>
  <c r="D865" i="14"/>
  <c r="C865" i="14"/>
  <c r="B865" i="14"/>
  <c r="A865" i="14" s="1"/>
  <c r="P864" i="14"/>
  <c r="O864" i="14"/>
  <c r="N864" i="14"/>
  <c r="M864" i="14"/>
  <c r="L864" i="14"/>
  <c r="K864" i="14"/>
  <c r="J864" i="14"/>
  <c r="I864" i="14"/>
  <c r="H864" i="14"/>
  <c r="G864" i="14"/>
  <c r="F864" i="14"/>
  <c r="E864" i="14"/>
  <c r="D864" i="14"/>
  <c r="C864" i="14"/>
  <c r="B864" i="14"/>
  <c r="A864" i="14" s="1"/>
  <c r="P863" i="14"/>
  <c r="O863" i="14"/>
  <c r="N863" i="14"/>
  <c r="M863" i="14"/>
  <c r="L863" i="14"/>
  <c r="K863" i="14"/>
  <c r="J863" i="14"/>
  <c r="I863" i="14"/>
  <c r="H863" i="14"/>
  <c r="G863" i="14"/>
  <c r="F863" i="14"/>
  <c r="E863" i="14"/>
  <c r="D863" i="14"/>
  <c r="C863" i="14"/>
  <c r="B863" i="14"/>
  <c r="A863" i="14" s="1"/>
  <c r="P862" i="14"/>
  <c r="O862" i="14"/>
  <c r="N862" i="14"/>
  <c r="M862" i="14"/>
  <c r="L862" i="14"/>
  <c r="K862" i="14"/>
  <c r="J862" i="14"/>
  <c r="I862" i="14"/>
  <c r="H862" i="14"/>
  <c r="G862" i="14"/>
  <c r="F862" i="14"/>
  <c r="E862" i="14"/>
  <c r="D862" i="14"/>
  <c r="C862" i="14"/>
  <c r="B862" i="14"/>
  <c r="A862" i="14" s="1"/>
  <c r="P861" i="14"/>
  <c r="O861" i="14"/>
  <c r="N861" i="14"/>
  <c r="M861" i="14"/>
  <c r="L861" i="14"/>
  <c r="K861" i="14"/>
  <c r="J861" i="14"/>
  <c r="I861" i="14"/>
  <c r="H861" i="14"/>
  <c r="G861" i="14"/>
  <c r="F861" i="14"/>
  <c r="E861" i="14"/>
  <c r="D861" i="14"/>
  <c r="C861" i="14"/>
  <c r="B861" i="14"/>
  <c r="A861" i="14" s="1"/>
  <c r="P860" i="14"/>
  <c r="O860" i="14"/>
  <c r="N860" i="14"/>
  <c r="M860" i="14"/>
  <c r="L860" i="14"/>
  <c r="K860" i="14"/>
  <c r="J860" i="14"/>
  <c r="I860" i="14"/>
  <c r="H860" i="14"/>
  <c r="G860" i="14"/>
  <c r="F860" i="14"/>
  <c r="E860" i="14"/>
  <c r="D860" i="14"/>
  <c r="C860" i="14"/>
  <c r="B860" i="14"/>
  <c r="A860" i="14" s="1"/>
  <c r="P859" i="14"/>
  <c r="O859" i="14"/>
  <c r="N859" i="14"/>
  <c r="M859" i="14"/>
  <c r="L859" i="14"/>
  <c r="K859" i="14"/>
  <c r="J859" i="14"/>
  <c r="I859" i="14"/>
  <c r="H859" i="14"/>
  <c r="G859" i="14"/>
  <c r="F859" i="14"/>
  <c r="E859" i="14"/>
  <c r="D859" i="14"/>
  <c r="C859" i="14"/>
  <c r="B859" i="14"/>
  <c r="A859" i="14" s="1"/>
  <c r="P858" i="14"/>
  <c r="O858" i="14"/>
  <c r="N858" i="14"/>
  <c r="M858" i="14"/>
  <c r="L858" i="14"/>
  <c r="K858" i="14"/>
  <c r="J858" i="14"/>
  <c r="I858" i="14"/>
  <c r="H858" i="14"/>
  <c r="G858" i="14"/>
  <c r="F858" i="14"/>
  <c r="E858" i="14"/>
  <c r="D858" i="14"/>
  <c r="C858" i="14"/>
  <c r="B858" i="14"/>
  <c r="A858" i="14" s="1"/>
  <c r="P857" i="14"/>
  <c r="O857" i="14"/>
  <c r="N857" i="14"/>
  <c r="M857" i="14"/>
  <c r="L857" i="14"/>
  <c r="K857" i="14"/>
  <c r="J857" i="14"/>
  <c r="I857" i="14"/>
  <c r="H857" i="14"/>
  <c r="G857" i="14"/>
  <c r="F857" i="14"/>
  <c r="E857" i="14"/>
  <c r="D857" i="14"/>
  <c r="C857" i="14"/>
  <c r="B857" i="14"/>
  <c r="A857" i="14" s="1"/>
  <c r="P856" i="14"/>
  <c r="O856" i="14"/>
  <c r="N856" i="14"/>
  <c r="M856" i="14"/>
  <c r="L856" i="14"/>
  <c r="K856" i="14"/>
  <c r="J856" i="14"/>
  <c r="I856" i="14"/>
  <c r="H856" i="14"/>
  <c r="G856" i="14"/>
  <c r="F856" i="14"/>
  <c r="E856" i="14"/>
  <c r="D856" i="14"/>
  <c r="C856" i="14"/>
  <c r="B856" i="14"/>
  <c r="A856" i="14" s="1"/>
  <c r="P855" i="14"/>
  <c r="O855" i="14"/>
  <c r="N855" i="14"/>
  <c r="M855" i="14"/>
  <c r="L855" i="14"/>
  <c r="K855" i="14"/>
  <c r="J855" i="14"/>
  <c r="I855" i="14"/>
  <c r="H855" i="14"/>
  <c r="G855" i="14"/>
  <c r="F855" i="14"/>
  <c r="E855" i="14"/>
  <c r="D855" i="14"/>
  <c r="C855" i="14"/>
  <c r="B855" i="14"/>
  <c r="A855" i="14" s="1"/>
  <c r="P854" i="14"/>
  <c r="O854" i="14"/>
  <c r="N854" i="14"/>
  <c r="M854" i="14"/>
  <c r="L854" i="14"/>
  <c r="K854" i="14"/>
  <c r="J854" i="14"/>
  <c r="I854" i="14"/>
  <c r="H854" i="14"/>
  <c r="G854" i="14"/>
  <c r="F854" i="14"/>
  <c r="E854" i="14"/>
  <c r="D854" i="14"/>
  <c r="C854" i="14"/>
  <c r="B854" i="14"/>
  <c r="A854" i="14" s="1"/>
  <c r="P853" i="14"/>
  <c r="O853" i="14"/>
  <c r="N853" i="14"/>
  <c r="M853" i="14"/>
  <c r="L853" i="14"/>
  <c r="K853" i="14"/>
  <c r="J853" i="14"/>
  <c r="I853" i="14"/>
  <c r="H853" i="14"/>
  <c r="G853" i="14"/>
  <c r="F853" i="14"/>
  <c r="E853" i="14"/>
  <c r="D853" i="14"/>
  <c r="C853" i="14"/>
  <c r="B853" i="14"/>
  <c r="A853" i="14" s="1"/>
  <c r="P852" i="14"/>
  <c r="O852" i="14"/>
  <c r="N852" i="14"/>
  <c r="M852" i="14"/>
  <c r="L852" i="14"/>
  <c r="K852" i="14"/>
  <c r="J852" i="14"/>
  <c r="I852" i="14"/>
  <c r="H852" i="14"/>
  <c r="G852" i="14"/>
  <c r="F852" i="14"/>
  <c r="E852" i="14"/>
  <c r="D852" i="14"/>
  <c r="C852" i="14"/>
  <c r="B852" i="14"/>
  <c r="A852" i="14" s="1"/>
  <c r="P851" i="14"/>
  <c r="O851" i="14"/>
  <c r="N851" i="14"/>
  <c r="M851" i="14"/>
  <c r="L851" i="14"/>
  <c r="K851" i="14"/>
  <c r="J851" i="14"/>
  <c r="I851" i="14"/>
  <c r="H851" i="14"/>
  <c r="G851" i="14"/>
  <c r="F851" i="14"/>
  <c r="E851" i="14"/>
  <c r="D851" i="14"/>
  <c r="C851" i="14"/>
  <c r="B851" i="14"/>
  <c r="A851" i="14" s="1"/>
  <c r="P850" i="14"/>
  <c r="O850" i="14"/>
  <c r="N850" i="14"/>
  <c r="M850" i="14"/>
  <c r="L850" i="14"/>
  <c r="K850" i="14"/>
  <c r="J850" i="14"/>
  <c r="I850" i="14"/>
  <c r="H850" i="14"/>
  <c r="G850" i="14"/>
  <c r="F850" i="14"/>
  <c r="E850" i="14"/>
  <c r="D850" i="14"/>
  <c r="C850" i="14"/>
  <c r="B850" i="14"/>
  <c r="A850" i="14" s="1"/>
  <c r="P849" i="14"/>
  <c r="O849" i="14"/>
  <c r="N849" i="14"/>
  <c r="M849" i="14"/>
  <c r="L849" i="14"/>
  <c r="K849" i="14"/>
  <c r="J849" i="14"/>
  <c r="I849" i="14"/>
  <c r="H849" i="14"/>
  <c r="G849" i="14"/>
  <c r="F849" i="14"/>
  <c r="E849" i="14"/>
  <c r="D849" i="14"/>
  <c r="C849" i="14"/>
  <c r="B849" i="14"/>
  <c r="A849" i="14" s="1"/>
  <c r="P848" i="14"/>
  <c r="O848" i="14"/>
  <c r="N848" i="14"/>
  <c r="M848" i="14"/>
  <c r="L848" i="14"/>
  <c r="K848" i="14"/>
  <c r="J848" i="14"/>
  <c r="I848" i="14"/>
  <c r="H848" i="14"/>
  <c r="G848" i="14"/>
  <c r="F848" i="14"/>
  <c r="E848" i="14"/>
  <c r="D848" i="14"/>
  <c r="C848" i="14"/>
  <c r="B848" i="14"/>
  <c r="A848" i="14" s="1"/>
  <c r="P847" i="14"/>
  <c r="O847" i="14"/>
  <c r="N847" i="14"/>
  <c r="M847" i="14"/>
  <c r="L847" i="14"/>
  <c r="K847" i="14"/>
  <c r="J847" i="14"/>
  <c r="I847" i="14"/>
  <c r="H847" i="14"/>
  <c r="G847" i="14"/>
  <c r="F847" i="14"/>
  <c r="E847" i="14"/>
  <c r="D847" i="14"/>
  <c r="C847" i="14"/>
  <c r="B847" i="14"/>
  <c r="A847" i="14" s="1"/>
  <c r="P846" i="14"/>
  <c r="O846" i="14"/>
  <c r="N846" i="14"/>
  <c r="M846" i="14"/>
  <c r="L846" i="14"/>
  <c r="K846" i="14"/>
  <c r="J846" i="14"/>
  <c r="I846" i="14"/>
  <c r="H846" i="14"/>
  <c r="G846" i="14"/>
  <c r="F846" i="14"/>
  <c r="E846" i="14"/>
  <c r="D846" i="14"/>
  <c r="C846" i="14"/>
  <c r="B846" i="14"/>
  <c r="A846" i="14" s="1"/>
  <c r="P845" i="14"/>
  <c r="O845" i="14"/>
  <c r="N845" i="14"/>
  <c r="M845" i="14"/>
  <c r="L845" i="14"/>
  <c r="K845" i="14"/>
  <c r="J845" i="14"/>
  <c r="I845" i="14"/>
  <c r="H845" i="14"/>
  <c r="G845" i="14"/>
  <c r="F845" i="14"/>
  <c r="E845" i="14"/>
  <c r="D845" i="14"/>
  <c r="C845" i="14"/>
  <c r="B845" i="14"/>
  <c r="A845" i="14" s="1"/>
  <c r="P844" i="14"/>
  <c r="O844" i="14"/>
  <c r="N844" i="14"/>
  <c r="M844" i="14"/>
  <c r="L844" i="14"/>
  <c r="K844" i="14"/>
  <c r="J844" i="14"/>
  <c r="I844" i="14"/>
  <c r="H844" i="14"/>
  <c r="G844" i="14"/>
  <c r="F844" i="14"/>
  <c r="E844" i="14"/>
  <c r="D844" i="14"/>
  <c r="C844" i="14"/>
  <c r="B844" i="14"/>
  <c r="A844" i="14" s="1"/>
  <c r="P843" i="14"/>
  <c r="O843" i="14"/>
  <c r="N843" i="14"/>
  <c r="M843" i="14"/>
  <c r="L843" i="14"/>
  <c r="K843" i="14"/>
  <c r="J843" i="14"/>
  <c r="I843" i="14"/>
  <c r="H843" i="14"/>
  <c r="G843" i="14"/>
  <c r="F843" i="14"/>
  <c r="E843" i="14"/>
  <c r="D843" i="14"/>
  <c r="C843" i="14"/>
  <c r="B843" i="14"/>
  <c r="A843" i="14" s="1"/>
  <c r="P842" i="14"/>
  <c r="O842" i="14"/>
  <c r="N842" i="14"/>
  <c r="M842" i="14"/>
  <c r="L842" i="14"/>
  <c r="K842" i="14"/>
  <c r="J842" i="14"/>
  <c r="I842" i="14"/>
  <c r="H842" i="14"/>
  <c r="G842" i="14"/>
  <c r="F842" i="14"/>
  <c r="E842" i="14"/>
  <c r="D842" i="14"/>
  <c r="C842" i="14"/>
  <c r="B842" i="14"/>
  <c r="A842" i="14" s="1"/>
  <c r="P841" i="14"/>
  <c r="O841" i="14"/>
  <c r="N841" i="14"/>
  <c r="M841" i="14"/>
  <c r="L841" i="14"/>
  <c r="K841" i="14"/>
  <c r="J841" i="14"/>
  <c r="I841" i="14"/>
  <c r="H841" i="14"/>
  <c r="G841" i="14"/>
  <c r="F841" i="14"/>
  <c r="E841" i="14"/>
  <c r="D841" i="14"/>
  <c r="C841" i="14"/>
  <c r="B841" i="14"/>
  <c r="A841" i="14" s="1"/>
  <c r="P840" i="14"/>
  <c r="O840" i="14"/>
  <c r="N840" i="14"/>
  <c r="M840" i="14"/>
  <c r="L840" i="14"/>
  <c r="K840" i="14"/>
  <c r="J840" i="14"/>
  <c r="I840" i="14"/>
  <c r="H840" i="14"/>
  <c r="G840" i="14"/>
  <c r="F840" i="14"/>
  <c r="E840" i="14"/>
  <c r="D840" i="14"/>
  <c r="C840" i="14"/>
  <c r="B840" i="14"/>
  <c r="A840" i="14" s="1"/>
  <c r="P839" i="14"/>
  <c r="O839" i="14"/>
  <c r="N839" i="14"/>
  <c r="M839" i="14"/>
  <c r="L839" i="14"/>
  <c r="K839" i="14"/>
  <c r="J839" i="14"/>
  <c r="I839" i="14"/>
  <c r="H839" i="14"/>
  <c r="G839" i="14"/>
  <c r="F839" i="14"/>
  <c r="E839" i="14"/>
  <c r="D839" i="14"/>
  <c r="C839" i="14"/>
  <c r="B839" i="14"/>
  <c r="A839" i="14" s="1"/>
  <c r="P838" i="14"/>
  <c r="O838" i="14"/>
  <c r="N838" i="14"/>
  <c r="M838" i="14"/>
  <c r="L838" i="14"/>
  <c r="K838" i="14"/>
  <c r="J838" i="14"/>
  <c r="I838" i="14"/>
  <c r="H838" i="14"/>
  <c r="G838" i="14"/>
  <c r="F838" i="14"/>
  <c r="E838" i="14"/>
  <c r="D838" i="14"/>
  <c r="C838" i="14"/>
  <c r="B838" i="14"/>
  <c r="A838" i="14" s="1"/>
  <c r="P837" i="14"/>
  <c r="O837" i="14"/>
  <c r="N837" i="14"/>
  <c r="M837" i="14"/>
  <c r="L837" i="14"/>
  <c r="K837" i="14"/>
  <c r="J837" i="14"/>
  <c r="I837" i="14"/>
  <c r="H837" i="14"/>
  <c r="G837" i="14"/>
  <c r="F837" i="14"/>
  <c r="E837" i="14"/>
  <c r="D837" i="14"/>
  <c r="C837" i="14"/>
  <c r="B837" i="14"/>
  <c r="A837" i="14" s="1"/>
  <c r="P836" i="14"/>
  <c r="O836" i="14"/>
  <c r="N836" i="14"/>
  <c r="M836" i="14"/>
  <c r="L836" i="14"/>
  <c r="K836" i="14"/>
  <c r="J836" i="14"/>
  <c r="I836" i="14"/>
  <c r="H836" i="14"/>
  <c r="G836" i="14"/>
  <c r="F836" i="14"/>
  <c r="E836" i="14"/>
  <c r="D836" i="14"/>
  <c r="C836" i="14"/>
  <c r="B836" i="14"/>
  <c r="A836" i="14" s="1"/>
  <c r="P835" i="14"/>
  <c r="O835" i="14"/>
  <c r="N835" i="14"/>
  <c r="M835" i="14"/>
  <c r="L835" i="14"/>
  <c r="K835" i="14"/>
  <c r="J835" i="14"/>
  <c r="I835" i="14"/>
  <c r="H835" i="14"/>
  <c r="G835" i="14"/>
  <c r="F835" i="14"/>
  <c r="E835" i="14"/>
  <c r="D835" i="14"/>
  <c r="C835" i="14"/>
  <c r="B835" i="14"/>
  <c r="A835" i="14" s="1"/>
  <c r="P834" i="14"/>
  <c r="O834" i="14"/>
  <c r="N834" i="14"/>
  <c r="M834" i="14"/>
  <c r="L834" i="14"/>
  <c r="K834" i="14"/>
  <c r="J834" i="14"/>
  <c r="I834" i="14"/>
  <c r="H834" i="14"/>
  <c r="G834" i="14"/>
  <c r="F834" i="14"/>
  <c r="E834" i="14"/>
  <c r="D834" i="14"/>
  <c r="C834" i="14"/>
  <c r="B834" i="14"/>
  <c r="A834" i="14" s="1"/>
  <c r="P833" i="14"/>
  <c r="O833" i="14"/>
  <c r="N833" i="14"/>
  <c r="M833" i="14"/>
  <c r="L833" i="14"/>
  <c r="K833" i="14"/>
  <c r="J833" i="14"/>
  <c r="I833" i="14"/>
  <c r="H833" i="14"/>
  <c r="G833" i="14"/>
  <c r="F833" i="14"/>
  <c r="E833" i="14"/>
  <c r="D833" i="14"/>
  <c r="C833" i="14"/>
  <c r="B833" i="14"/>
  <c r="A833" i="14" s="1"/>
  <c r="P832" i="14"/>
  <c r="O832" i="14"/>
  <c r="N832" i="14"/>
  <c r="M832" i="14"/>
  <c r="L832" i="14"/>
  <c r="K832" i="14"/>
  <c r="J832" i="14"/>
  <c r="I832" i="14"/>
  <c r="H832" i="14"/>
  <c r="G832" i="14"/>
  <c r="F832" i="14"/>
  <c r="E832" i="14"/>
  <c r="D832" i="14"/>
  <c r="C832" i="14"/>
  <c r="B832" i="14"/>
  <c r="A832" i="14" s="1"/>
  <c r="P831" i="14"/>
  <c r="O831" i="14"/>
  <c r="N831" i="14"/>
  <c r="M831" i="14"/>
  <c r="L831" i="14"/>
  <c r="K831" i="14"/>
  <c r="J831" i="14"/>
  <c r="I831" i="14"/>
  <c r="H831" i="14"/>
  <c r="G831" i="14"/>
  <c r="F831" i="14"/>
  <c r="E831" i="14"/>
  <c r="D831" i="14"/>
  <c r="C831" i="14"/>
  <c r="B831" i="14"/>
  <c r="A831" i="14" s="1"/>
  <c r="P830" i="14"/>
  <c r="O830" i="14"/>
  <c r="N830" i="14"/>
  <c r="M830" i="14"/>
  <c r="L830" i="14"/>
  <c r="K830" i="14"/>
  <c r="J830" i="14"/>
  <c r="I830" i="14"/>
  <c r="H830" i="14"/>
  <c r="G830" i="14"/>
  <c r="F830" i="14"/>
  <c r="E830" i="14"/>
  <c r="D830" i="14"/>
  <c r="C830" i="14"/>
  <c r="B830" i="14"/>
  <c r="A830" i="14" s="1"/>
  <c r="P829" i="14"/>
  <c r="O829" i="14"/>
  <c r="N829" i="14"/>
  <c r="M829" i="14"/>
  <c r="L829" i="14"/>
  <c r="K829" i="14"/>
  <c r="J829" i="14"/>
  <c r="I829" i="14"/>
  <c r="H829" i="14"/>
  <c r="G829" i="14"/>
  <c r="F829" i="14"/>
  <c r="E829" i="14"/>
  <c r="D829" i="14"/>
  <c r="C829" i="14"/>
  <c r="B829" i="14"/>
  <c r="A829" i="14" s="1"/>
  <c r="P828" i="14"/>
  <c r="O828" i="14"/>
  <c r="N828" i="14"/>
  <c r="M828" i="14"/>
  <c r="L828" i="14"/>
  <c r="K828" i="14"/>
  <c r="J828" i="14"/>
  <c r="I828" i="14"/>
  <c r="H828" i="14"/>
  <c r="G828" i="14"/>
  <c r="F828" i="14"/>
  <c r="E828" i="14"/>
  <c r="D828" i="14"/>
  <c r="C828" i="14"/>
  <c r="B828" i="14"/>
  <c r="A828" i="14" s="1"/>
  <c r="P827" i="14"/>
  <c r="O827" i="14"/>
  <c r="N827" i="14"/>
  <c r="M827" i="14"/>
  <c r="L827" i="14"/>
  <c r="K827" i="14"/>
  <c r="J827" i="14"/>
  <c r="I827" i="14"/>
  <c r="H827" i="14"/>
  <c r="G827" i="14"/>
  <c r="F827" i="14"/>
  <c r="E827" i="14"/>
  <c r="D827" i="14"/>
  <c r="C827" i="14"/>
  <c r="B827" i="14"/>
  <c r="A827" i="14" s="1"/>
  <c r="P826" i="14"/>
  <c r="O826" i="14"/>
  <c r="N826" i="14"/>
  <c r="M826" i="14"/>
  <c r="L826" i="14"/>
  <c r="K826" i="14"/>
  <c r="J826" i="14"/>
  <c r="I826" i="14"/>
  <c r="H826" i="14"/>
  <c r="G826" i="14"/>
  <c r="F826" i="14"/>
  <c r="E826" i="14"/>
  <c r="D826" i="14"/>
  <c r="C826" i="14"/>
  <c r="B826" i="14"/>
  <c r="A826" i="14" s="1"/>
  <c r="P825" i="14"/>
  <c r="O825" i="14"/>
  <c r="N825" i="14"/>
  <c r="M825" i="14"/>
  <c r="L825" i="14"/>
  <c r="K825" i="14"/>
  <c r="J825" i="14"/>
  <c r="I825" i="14"/>
  <c r="H825" i="14"/>
  <c r="G825" i="14"/>
  <c r="F825" i="14"/>
  <c r="E825" i="14"/>
  <c r="D825" i="14"/>
  <c r="C825" i="14"/>
  <c r="B825" i="14"/>
  <c r="A825" i="14" s="1"/>
  <c r="P824" i="14"/>
  <c r="O824" i="14"/>
  <c r="N824" i="14"/>
  <c r="M824" i="14"/>
  <c r="L824" i="14"/>
  <c r="K824" i="14"/>
  <c r="J824" i="14"/>
  <c r="I824" i="14"/>
  <c r="H824" i="14"/>
  <c r="G824" i="14"/>
  <c r="F824" i="14"/>
  <c r="E824" i="14"/>
  <c r="D824" i="14"/>
  <c r="C824" i="14"/>
  <c r="B824" i="14"/>
  <c r="A824" i="14" s="1"/>
  <c r="P823" i="14"/>
  <c r="O823" i="14"/>
  <c r="N823" i="14"/>
  <c r="M823" i="14"/>
  <c r="L823" i="14"/>
  <c r="K823" i="14"/>
  <c r="J823" i="14"/>
  <c r="I823" i="14"/>
  <c r="H823" i="14"/>
  <c r="G823" i="14"/>
  <c r="F823" i="14"/>
  <c r="E823" i="14"/>
  <c r="D823" i="14"/>
  <c r="C823" i="14"/>
  <c r="B823" i="14"/>
  <c r="A823" i="14" s="1"/>
  <c r="P822" i="14"/>
  <c r="O822" i="14"/>
  <c r="N822" i="14"/>
  <c r="M822" i="14"/>
  <c r="L822" i="14"/>
  <c r="K822" i="14"/>
  <c r="J822" i="14"/>
  <c r="I822" i="14"/>
  <c r="H822" i="14"/>
  <c r="G822" i="14"/>
  <c r="F822" i="14"/>
  <c r="E822" i="14"/>
  <c r="D822" i="14"/>
  <c r="C822" i="14"/>
  <c r="B822" i="14"/>
  <c r="A822" i="14" s="1"/>
  <c r="P821" i="14"/>
  <c r="O821" i="14"/>
  <c r="N821" i="14"/>
  <c r="M821" i="14"/>
  <c r="L821" i="14"/>
  <c r="K821" i="14"/>
  <c r="J821" i="14"/>
  <c r="I821" i="14"/>
  <c r="H821" i="14"/>
  <c r="G821" i="14"/>
  <c r="F821" i="14"/>
  <c r="E821" i="14"/>
  <c r="D821" i="14"/>
  <c r="C821" i="14"/>
  <c r="B821" i="14"/>
  <c r="A821" i="14" s="1"/>
  <c r="P820" i="14"/>
  <c r="O820" i="14"/>
  <c r="N820" i="14"/>
  <c r="M820" i="14"/>
  <c r="L820" i="14"/>
  <c r="K820" i="14"/>
  <c r="J820" i="14"/>
  <c r="I820" i="14"/>
  <c r="H820" i="14"/>
  <c r="G820" i="14"/>
  <c r="F820" i="14"/>
  <c r="E820" i="14"/>
  <c r="D820" i="14"/>
  <c r="C820" i="14"/>
  <c r="B820" i="14"/>
  <c r="A820" i="14" s="1"/>
  <c r="P819" i="14"/>
  <c r="O819" i="14"/>
  <c r="N819" i="14"/>
  <c r="M819" i="14"/>
  <c r="L819" i="14"/>
  <c r="K819" i="14"/>
  <c r="J819" i="14"/>
  <c r="I819" i="14"/>
  <c r="H819" i="14"/>
  <c r="G819" i="14"/>
  <c r="F819" i="14"/>
  <c r="E819" i="14"/>
  <c r="D819" i="14"/>
  <c r="C819" i="14"/>
  <c r="B819" i="14"/>
  <c r="A819" i="14" s="1"/>
  <c r="P818" i="14"/>
  <c r="O818" i="14"/>
  <c r="N818" i="14"/>
  <c r="M818" i="14"/>
  <c r="L818" i="14"/>
  <c r="K818" i="14"/>
  <c r="J818" i="14"/>
  <c r="I818" i="14"/>
  <c r="H818" i="14"/>
  <c r="G818" i="14"/>
  <c r="F818" i="14"/>
  <c r="E818" i="14"/>
  <c r="D818" i="14"/>
  <c r="C818" i="14"/>
  <c r="B818" i="14"/>
  <c r="A818" i="14" s="1"/>
  <c r="P817" i="14"/>
  <c r="O817" i="14"/>
  <c r="N817" i="14"/>
  <c r="M817" i="14"/>
  <c r="L817" i="14"/>
  <c r="K817" i="14"/>
  <c r="J817" i="14"/>
  <c r="I817" i="14"/>
  <c r="H817" i="14"/>
  <c r="G817" i="14"/>
  <c r="F817" i="14"/>
  <c r="E817" i="14"/>
  <c r="D817" i="14"/>
  <c r="C817" i="14"/>
  <c r="B817" i="14"/>
  <c r="A817" i="14" s="1"/>
  <c r="P816" i="14"/>
  <c r="O816" i="14"/>
  <c r="N816" i="14"/>
  <c r="M816" i="14"/>
  <c r="L816" i="14"/>
  <c r="K816" i="14"/>
  <c r="J816" i="14"/>
  <c r="I816" i="14"/>
  <c r="H816" i="14"/>
  <c r="G816" i="14"/>
  <c r="F816" i="14"/>
  <c r="E816" i="14"/>
  <c r="D816" i="14"/>
  <c r="C816" i="14"/>
  <c r="B816" i="14"/>
  <c r="A816" i="14" s="1"/>
  <c r="P815" i="14"/>
  <c r="O815" i="14"/>
  <c r="N815" i="14"/>
  <c r="M815" i="14"/>
  <c r="L815" i="14"/>
  <c r="K815" i="14"/>
  <c r="J815" i="14"/>
  <c r="I815" i="14"/>
  <c r="H815" i="14"/>
  <c r="G815" i="14"/>
  <c r="F815" i="14"/>
  <c r="E815" i="14"/>
  <c r="D815" i="14"/>
  <c r="C815" i="14"/>
  <c r="B815" i="14"/>
  <c r="A815" i="14" s="1"/>
  <c r="P814" i="14"/>
  <c r="O814" i="14"/>
  <c r="N814" i="14"/>
  <c r="M814" i="14"/>
  <c r="L814" i="14"/>
  <c r="K814" i="14"/>
  <c r="J814" i="14"/>
  <c r="I814" i="14"/>
  <c r="H814" i="14"/>
  <c r="G814" i="14"/>
  <c r="F814" i="14"/>
  <c r="E814" i="14"/>
  <c r="D814" i="14"/>
  <c r="C814" i="14"/>
  <c r="B814" i="14"/>
  <c r="A814" i="14" s="1"/>
  <c r="P813" i="14"/>
  <c r="O813" i="14"/>
  <c r="N813" i="14"/>
  <c r="M813" i="14"/>
  <c r="L813" i="14"/>
  <c r="K813" i="14"/>
  <c r="J813" i="14"/>
  <c r="I813" i="14"/>
  <c r="H813" i="14"/>
  <c r="G813" i="14"/>
  <c r="F813" i="14"/>
  <c r="E813" i="14"/>
  <c r="D813" i="14"/>
  <c r="C813" i="14"/>
  <c r="B813" i="14"/>
  <c r="A813" i="14" s="1"/>
  <c r="P812" i="14"/>
  <c r="O812" i="14"/>
  <c r="N812" i="14"/>
  <c r="M812" i="14"/>
  <c r="L812" i="14"/>
  <c r="K812" i="14"/>
  <c r="J812" i="14"/>
  <c r="I812" i="14"/>
  <c r="H812" i="14"/>
  <c r="G812" i="14"/>
  <c r="F812" i="14"/>
  <c r="E812" i="14"/>
  <c r="D812" i="14"/>
  <c r="C812" i="14"/>
  <c r="B812" i="14"/>
  <c r="A812" i="14" s="1"/>
  <c r="P811" i="14"/>
  <c r="O811" i="14"/>
  <c r="N811" i="14"/>
  <c r="M811" i="14"/>
  <c r="L811" i="14"/>
  <c r="K811" i="14"/>
  <c r="J811" i="14"/>
  <c r="I811" i="14"/>
  <c r="H811" i="14"/>
  <c r="G811" i="14"/>
  <c r="F811" i="14"/>
  <c r="E811" i="14"/>
  <c r="D811" i="14"/>
  <c r="C811" i="14"/>
  <c r="B811" i="14"/>
  <c r="A811" i="14" s="1"/>
  <c r="P810" i="14"/>
  <c r="O810" i="14"/>
  <c r="N810" i="14"/>
  <c r="M810" i="14"/>
  <c r="L810" i="14"/>
  <c r="K810" i="14"/>
  <c r="J810" i="14"/>
  <c r="I810" i="14"/>
  <c r="H810" i="14"/>
  <c r="G810" i="14"/>
  <c r="F810" i="14"/>
  <c r="E810" i="14"/>
  <c r="D810" i="14"/>
  <c r="C810" i="14"/>
  <c r="B810" i="14"/>
  <c r="A810" i="14" s="1"/>
  <c r="P809" i="14"/>
  <c r="O809" i="14"/>
  <c r="N809" i="14"/>
  <c r="M809" i="14"/>
  <c r="L809" i="14"/>
  <c r="K809" i="14"/>
  <c r="J809" i="14"/>
  <c r="I809" i="14"/>
  <c r="H809" i="14"/>
  <c r="G809" i="14"/>
  <c r="F809" i="14"/>
  <c r="E809" i="14"/>
  <c r="D809" i="14"/>
  <c r="C809" i="14"/>
  <c r="B809" i="14"/>
  <c r="A809" i="14" s="1"/>
  <c r="P808" i="14"/>
  <c r="O808" i="14"/>
  <c r="N808" i="14"/>
  <c r="M808" i="14"/>
  <c r="L808" i="14"/>
  <c r="K808" i="14"/>
  <c r="J808" i="14"/>
  <c r="I808" i="14"/>
  <c r="H808" i="14"/>
  <c r="G808" i="14"/>
  <c r="F808" i="14"/>
  <c r="E808" i="14"/>
  <c r="D808" i="14"/>
  <c r="C808" i="14"/>
  <c r="B808" i="14"/>
  <c r="A808" i="14" s="1"/>
  <c r="P807" i="14"/>
  <c r="O807" i="14"/>
  <c r="N807" i="14"/>
  <c r="M807" i="14"/>
  <c r="L807" i="14"/>
  <c r="K807" i="14"/>
  <c r="J807" i="14"/>
  <c r="I807" i="14"/>
  <c r="H807" i="14"/>
  <c r="G807" i="14"/>
  <c r="F807" i="14"/>
  <c r="E807" i="14"/>
  <c r="D807" i="14"/>
  <c r="C807" i="14"/>
  <c r="B807" i="14"/>
  <c r="A807" i="14" s="1"/>
  <c r="P806" i="14"/>
  <c r="O806" i="14"/>
  <c r="N806" i="14"/>
  <c r="M806" i="14"/>
  <c r="L806" i="14"/>
  <c r="K806" i="14"/>
  <c r="J806" i="14"/>
  <c r="I806" i="14"/>
  <c r="H806" i="14"/>
  <c r="G806" i="14"/>
  <c r="F806" i="14"/>
  <c r="E806" i="14"/>
  <c r="D806" i="14"/>
  <c r="C806" i="14"/>
  <c r="B806" i="14"/>
  <c r="A806" i="14" s="1"/>
  <c r="P805" i="14"/>
  <c r="O805" i="14"/>
  <c r="N805" i="14"/>
  <c r="M805" i="14"/>
  <c r="L805" i="14"/>
  <c r="K805" i="14"/>
  <c r="J805" i="14"/>
  <c r="I805" i="14"/>
  <c r="H805" i="14"/>
  <c r="G805" i="14"/>
  <c r="F805" i="14"/>
  <c r="E805" i="14"/>
  <c r="D805" i="14"/>
  <c r="C805" i="14"/>
  <c r="B805" i="14"/>
  <c r="A805" i="14" s="1"/>
  <c r="P804" i="14"/>
  <c r="O804" i="14"/>
  <c r="N804" i="14"/>
  <c r="M804" i="14"/>
  <c r="L804" i="14"/>
  <c r="K804" i="14"/>
  <c r="J804" i="14"/>
  <c r="I804" i="14"/>
  <c r="H804" i="14"/>
  <c r="G804" i="14"/>
  <c r="F804" i="14"/>
  <c r="E804" i="14"/>
  <c r="D804" i="14"/>
  <c r="C804" i="14"/>
  <c r="B804" i="14"/>
  <c r="A804" i="14" s="1"/>
  <c r="P803" i="14"/>
  <c r="O803" i="14"/>
  <c r="N803" i="14"/>
  <c r="M803" i="14"/>
  <c r="L803" i="14"/>
  <c r="K803" i="14"/>
  <c r="J803" i="14"/>
  <c r="I803" i="14"/>
  <c r="H803" i="14"/>
  <c r="G803" i="14"/>
  <c r="F803" i="14"/>
  <c r="E803" i="14"/>
  <c r="D803" i="14"/>
  <c r="C803" i="14"/>
  <c r="B803" i="14"/>
  <c r="A803" i="14" s="1"/>
  <c r="P802" i="14"/>
  <c r="O802" i="14"/>
  <c r="N802" i="14"/>
  <c r="M802" i="14"/>
  <c r="L802" i="14"/>
  <c r="K802" i="14"/>
  <c r="J802" i="14"/>
  <c r="I802" i="14"/>
  <c r="H802" i="14"/>
  <c r="G802" i="14"/>
  <c r="F802" i="14"/>
  <c r="E802" i="14"/>
  <c r="D802" i="14"/>
  <c r="C802" i="14"/>
  <c r="B802" i="14"/>
  <c r="A802" i="14" s="1"/>
  <c r="P801" i="14"/>
  <c r="O801" i="14"/>
  <c r="N801" i="14"/>
  <c r="M801" i="14"/>
  <c r="L801" i="14"/>
  <c r="K801" i="14"/>
  <c r="J801" i="14"/>
  <c r="I801" i="14"/>
  <c r="H801" i="14"/>
  <c r="G801" i="14"/>
  <c r="F801" i="14"/>
  <c r="E801" i="14"/>
  <c r="D801" i="14"/>
  <c r="C801" i="14"/>
  <c r="B801" i="14"/>
  <c r="A801" i="14" s="1"/>
  <c r="P800" i="14"/>
  <c r="O800" i="14"/>
  <c r="N800" i="14"/>
  <c r="M800" i="14"/>
  <c r="L800" i="14"/>
  <c r="K800" i="14"/>
  <c r="J800" i="14"/>
  <c r="I800" i="14"/>
  <c r="H800" i="14"/>
  <c r="G800" i="14"/>
  <c r="F800" i="14"/>
  <c r="E800" i="14"/>
  <c r="D800" i="14"/>
  <c r="C800" i="14"/>
  <c r="B800" i="14"/>
  <c r="A800" i="14" s="1"/>
  <c r="P799" i="14"/>
  <c r="O799" i="14"/>
  <c r="N799" i="14"/>
  <c r="M799" i="14"/>
  <c r="L799" i="14"/>
  <c r="K799" i="14"/>
  <c r="J799" i="14"/>
  <c r="I799" i="14"/>
  <c r="H799" i="14"/>
  <c r="G799" i="14"/>
  <c r="F799" i="14"/>
  <c r="E799" i="14"/>
  <c r="D799" i="14"/>
  <c r="C799" i="14"/>
  <c r="B799" i="14"/>
  <c r="A799" i="14" s="1"/>
  <c r="P798" i="14"/>
  <c r="O798" i="14"/>
  <c r="N798" i="14"/>
  <c r="M798" i="14"/>
  <c r="L798" i="14"/>
  <c r="K798" i="14"/>
  <c r="J798" i="14"/>
  <c r="I798" i="14"/>
  <c r="H798" i="14"/>
  <c r="G798" i="14"/>
  <c r="F798" i="14"/>
  <c r="E798" i="14"/>
  <c r="D798" i="14"/>
  <c r="C798" i="14"/>
  <c r="B798" i="14"/>
  <c r="A798" i="14" s="1"/>
  <c r="P797" i="14"/>
  <c r="O797" i="14"/>
  <c r="N797" i="14"/>
  <c r="M797" i="14"/>
  <c r="L797" i="14"/>
  <c r="K797" i="14"/>
  <c r="J797" i="14"/>
  <c r="I797" i="14"/>
  <c r="H797" i="14"/>
  <c r="G797" i="14"/>
  <c r="F797" i="14"/>
  <c r="E797" i="14"/>
  <c r="D797" i="14"/>
  <c r="C797" i="14"/>
  <c r="B797" i="14"/>
  <c r="A797" i="14" s="1"/>
  <c r="P796" i="14"/>
  <c r="O796" i="14"/>
  <c r="N796" i="14"/>
  <c r="M796" i="14"/>
  <c r="L796" i="14"/>
  <c r="K796" i="14"/>
  <c r="J796" i="14"/>
  <c r="I796" i="14"/>
  <c r="H796" i="14"/>
  <c r="G796" i="14"/>
  <c r="F796" i="14"/>
  <c r="E796" i="14"/>
  <c r="D796" i="14"/>
  <c r="C796" i="14"/>
  <c r="B796" i="14"/>
  <c r="A796" i="14" s="1"/>
  <c r="P795" i="14"/>
  <c r="O795" i="14"/>
  <c r="N795" i="14"/>
  <c r="M795" i="14"/>
  <c r="L795" i="14"/>
  <c r="K795" i="14"/>
  <c r="J795" i="14"/>
  <c r="I795" i="14"/>
  <c r="H795" i="14"/>
  <c r="G795" i="14"/>
  <c r="F795" i="14"/>
  <c r="E795" i="14"/>
  <c r="D795" i="14"/>
  <c r="C795" i="14"/>
  <c r="B795" i="14"/>
  <c r="A795" i="14" s="1"/>
  <c r="P794" i="14"/>
  <c r="O794" i="14"/>
  <c r="N794" i="14"/>
  <c r="M794" i="14"/>
  <c r="L794" i="14"/>
  <c r="K794" i="14"/>
  <c r="J794" i="14"/>
  <c r="I794" i="14"/>
  <c r="H794" i="14"/>
  <c r="G794" i="14"/>
  <c r="F794" i="14"/>
  <c r="E794" i="14"/>
  <c r="D794" i="14"/>
  <c r="C794" i="14"/>
  <c r="B794" i="14"/>
  <c r="A794" i="14" s="1"/>
  <c r="P793" i="14"/>
  <c r="O793" i="14"/>
  <c r="N793" i="14"/>
  <c r="M793" i="14"/>
  <c r="L793" i="14"/>
  <c r="K793" i="14"/>
  <c r="J793" i="14"/>
  <c r="I793" i="14"/>
  <c r="H793" i="14"/>
  <c r="G793" i="14"/>
  <c r="F793" i="14"/>
  <c r="E793" i="14"/>
  <c r="D793" i="14"/>
  <c r="C793" i="14"/>
  <c r="B793" i="14"/>
  <c r="A793" i="14" s="1"/>
  <c r="P792" i="14"/>
  <c r="O792" i="14"/>
  <c r="N792" i="14"/>
  <c r="M792" i="14"/>
  <c r="L792" i="14"/>
  <c r="K792" i="14"/>
  <c r="J792" i="14"/>
  <c r="I792" i="14"/>
  <c r="H792" i="14"/>
  <c r="G792" i="14"/>
  <c r="F792" i="14"/>
  <c r="E792" i="14"/>
  <c r="D792" i="14"/>
  <c r="C792" i="14"/>
  <c r="B792" i="14"/>
  <c r="A792" i="14" s="1"/>
  <c r="P791" i="14"/>
  <c r="O791" i="14"/>
  <c r="N791" i="14"/>
  <c r="M791" i="14"/>
  <c r="L791" i="14"/>
  <c r="K791" i="14"/>
  <c r="J791" i="14"/>
  <c r="I791" i="14"/>
  <c r="H791" i="14"/>
  <c r="G791" i="14"/>
  <c r="F791" i="14"/>
  <c r="E791" i="14"/>
  <c r="D791" i="14"/>
  <c r="C791" i="14"/>
  <c r="B791" i="14"/>
  <c r="A791" i="14" s="1"/>
  <c r="P790" i="14"/>
  <c r="O790" i="14"/>
  <c r="N790" i="14"/>
  <c r="M790" i="14"/>
  <c r="L790" i="14"/>
  <c r="K790" i="14"/>
  <c r="J790" i="14"/>
  <c r="I790" i="14"/>
  <c r="H790" i="14"/>
  <c r="G790" i="14"/>
  <c r="F790" i="14"/>
  <c r="E790" i="14"/>
  <c r="D790" i="14"/>
  <c r="C790" i="14"/>
  <c r="B790" i="14"/>
  <c r="A790" i="14" s="1"/>
  <c r="P789" i="14"/>
  <c r="O789" i="14"/>
  <c r="N789" i="14"/>
  <c r="M789" i="14"/>
  <c r="L789" i="14"/>
  <c r="K789" i="14"/>
  <c r="J789" i="14"/>
  <c r="I789" i="14"/>
  <c r="H789" i="14"/>
  <c r="G789" i="14"/>
  <c r="F789" i="14"/>
  <c r="E789" i="14"/>
  <c r="D789" i="14"/>
  <c r="C789" i="14"/>
  <c r="B789" i="14"/>
  <c r="A789" i="14" s="1"/>
  <c r="P788" i="14"/>
  <c r="O788" i="14"/>
  <c r="N788" i="14"/>
  <c r="M788" i="14"/>
  <c r="L788" i="14"/>
  <c r="K788" i="14"/>
  <c r="J788" i="14"/>
  <c r="I788" i="14"/>
  <c r="H788" i="14"/>
  <c r="G788" i="14"/>
  <c r="F788" i="14"/>
  <c r="E788" i="14"/>
  <c r="D788" i="14"/>
  <c r="C788" i="14"/>
  <c r="B788" i="14"/>
  <c r="A788" i="14" s="1"/>
  <c r="P787" i="14"/>
  <c r="O787" i="14"/>
  <c r="N787" i="14"/>
  <c r="M787" i="14"/>
  <c r="L787" i="14"/>
  <c r="K787" i="14"/>
  <c r="J787" i="14"/>
  <c r="I787" i="14"/>
  <c r="H787" i="14"/>
  <c r="G787" i="14"/>
  <c r="F787" i="14"/>
  <c r="E787" i="14"/>
  <c r="D787" i="14"/>
  <c r="C787" i="14"/>
  <c r="B787" i="14"/>
  <c r="A787" i="14" s="1"/>
  <c r="P786" i="14"/>
  <c r="O786" i="14"/>
  <c r="N786" i="14"/>
  <c r="M786" i="14"/>
  <c r="L786" i="14"/>
  <c r="K786" i="14"/>
  <c r="J786" i="14"/>
  <c r="I786" i="14"/>
  <c r="H786" i="14"/>
  <c r="G786" i="14"/>
  <c r="F786" i="14"/>
  <c r="E786" i="14"/>
  <c r="D786" i="14"/>
  <c r="C786" i="14"/>
  <c r="B786" i="14"/>
  <c r="A786" i="14" s="1"/>
  <c r="P785" i="14"/>
  <c r="O785" i="14"/>
  <c r="N785" i="14"/>
  <c r="M785" i="14"/>
  <c r="L785" i="14"/>
  <c r="K785" i="14"/>
  <c r="J785" i="14"/>
  <c r="I785" i="14"/>
  <c r="H785" i="14"/>
  <c r="G785" i="14"/>
  <c r="F785" i="14"/>
  <c r="E785" i="14"/>
  <c r="D785" i="14"/>
  <c r="C785" i="14"/>
  <c r="B785" i="14"/>
  <c r="A785" i="14" s="1"/>
  <c r="P784" i="14"/>
  <c r="O784" i="14"/>
  <c r="N784" i="14"/>
  <c r="M784" i="14"/>
  <c r="L784" i="14"/>
  <c r="K784" i="14"/>
  <c r="J784" i="14"/>
  <c r="I784" i="14"/>
  <c r="H784" i="14"/>
  <c r="G784" i="14"/>
  <c r="F784" i="14"/>
  <c r="E784" i="14"/>
  <c r="D784" i="14"/>
  <c r="C784" i="14"/>
  <c r="B784" i="14"/>
  <c r="A784" i="14" s="1"/>
  <c r="P783" i="14"/>
  <c r="O783" i="14"/>
  <c r="N783" i="14"/>
  <c r="M783" i="14"/>
  <c r="L783" i="14"/>
  <c r="K783" i="14"/>
  <c r="J783" i="14"/>
  <c r="I783" i="14"/>
  <c r="H783" i="14"/>
  <c r="G783" i="14"/>
  <c r="F783" i="14"/>
  <c r="E783" i="14"/>
  <c r="D783" i="14"/>
  <c r="C783" i="14"/>
  <c r="B783" i="14"/>
  <c r="A783" i="14" s="1"/>
  <c r="P782" i="14"/>
  <c r="O782" i="14"/>
  <c r="N782" i="14"/>
  <c r="M782" i="14"/>
  <c r="L782" i="14"/>
  <c r="K782" i="14"/>
  <c r="J782" i="14"/>
  <c r="I782" i="14"/>
  <c r="H782" i="14"/>
  <c r="G782" i="14"/>
  <c r="F782" i="14"/>
  <c r="E782" i="14"/>
  <c r="D782" i="14"/>
  <c r="C782" i="14"/>
  <c r="B782" i="14"/>
  <c r="A782" i="14" s="1"/>
  <c r="P781" i="14"/>
  <c r="O781" i="14"/>
  <c r="N781" i="14"/>
  <c r="M781" i="14"/>
  <c r="L781" i="14"/>
  <c r="K781" i="14"/>
  <c r="J781" i="14"/>
  <c r="I781" i="14"/>
  <c r="H781" i="14"/>
  <c r="G781" i="14"/>
  <c r="F781" i="14"/>
  <c r="E781" i="14"/>
  <c r="D781" i="14"/>
  <c r="C781" i="14"/>
  <c r="B781" i="14"/>
  <c r="A781" i="14" s="1"/>
  <c r="P780" i="14"/>
  <c r="O780" i="14"/>
  <c r="N780" i="14"/>
  <c r="M780" i="14"/>
  <c r="L780" i="14"/>
  <c r="K780" i="14"/>
  <c r="J780" i="14"/>
  <c r="I780" i="14"/>
  <c r="H780" i="14"/>
  <c r="G780" i="14"/>
  <c r="F780" i="14"/>
  <c r="E780" i="14"/>
  <c r="D780" i="14"/>
  <c r="C780" i="14"/>
  <c r="B780" i="14"/>
  <c r="A780" i="14" s="1"/>
  <c r="P779" i="14"/>
  <c r="O779" i="14"/>
  <c r="N779" i="14"/>
  <c r="M779" i="14"/>
  <c r="L779" i="14"/>
  <c r="K779" i="14"/>
  <c r="J779" i="14"/>
  <c r="I779" i="14"/>
  <c r="H779" i="14"/>
  <c r="G779" i="14"/>
  <c r="F779" i="14"/>
  <c r="E779" i="14"/>
  <c r="D779" i="14"/>
  <c r="C779" i="14"/>
  <c r="B779" i="14"/>
  <c r="A779" i="14" s="1"/>
  <c r="P778" i="14"/>
  <c r="O778" i="14"/>
  <c r="N778" i="14"/>
  <c r="M778" i="14"/>
  <c r="L778" i="14"/>
  <c r="K778" i="14"/>
  <c r="J778" i="14"/>
  <c r="I778" i="14"/>
  <c r="H778" i="14"/>
  <c r="G778" i="14"/>
  <c r="F778" i="14"/>
  <c r="E778" i="14"/>
  <c r="D778" i="14"/>
  <c r="C778" i="14"/>
  <c r="B778" i="14"/>
  <c r="A778" i="14" s="1"/>
  <c r="P777" i="14"/>
  <c r="O777" i="14"/>
  <c r="N777" i="14"/>
  <c r="M777" i="14"/>
  <c r="L777" i="14"/>
  <c r="K777" i="14"/>
  <c r="J777" i="14"/>
  <c r="I777" i="14"/>
  <c r="H777" i="14"/>
  <c r="G777" i="14"/>
  <c r="F777" i="14"/>
  <c r="E777" i="14"/>
  <c r="D777" i="14"/>
  <c r="C777" i="14"/>
  <c r="B777" i="14"/>
  <c r="A777" i="14" s="1"/>
  <c r="P776" i="14"/>
  <c r="O776" i="14"/>
  <c r="N776" i="14"/>
  <c r="M776" i="14"/>
  <c r="L776" i="14"/>
  <c r="K776" i="14"/>
  <c r="J776" i="14"/>
  <c r="I776" i="14"/>
  <c r="H776" i="14"/>
  <c r="G776" i="14"/>
  <c r="F776" i="14"/>
  <c r="E776" i="14"/>
  <c r="D776" i="14"/>
  <c r="C776" i="14"/>
  <c r="B776" i="14"/>
  <c r="A776" i="14" s="1"/>
  <c r="P775" i="14"/>
  <c r="O775" i="14"/>
  <c r="N775" i="14"/>
  <c r="M775" i="14"/>
  <c r="L775" i="14"/>
  <c r="K775" i="14"/>
  <c r="J775" i="14"/>
  <c r="I775" i="14"/>
  <c r="H775" i="14"/>
  <c r="G775" i="14"/>
  <c r="F775" i="14"/>
  <c r="E775" i="14"/>
  <c r="D775" i="14"/>
  <c r="C775" i="14"/>
  <c r="B775" i="14"/>
  <c r="A775" i="14" s="1"/>
  <c r="P774" i="14"/>
  <c r="O774" i="14"/>
  <c r="N774" i="14"/>
  <c r="M774" i="14"/>
  <c r="L774" i="14"/>
  <c r="K774" i="14"/>
  <c r="J774" i="14"/>
  <c r="I774" i="14"/>
  <c r="H774" i="14"/>
  <c r="G774" i="14"/>
  <c r="F774" i="14"/>
  <c r="E774" i="14"/>
  <c r="D774" i="14"/>
  <c r="C774" i="14"/>
  <c r="B774" i="14"/>
  <c r="A774" i="14" s="1"/>
  <c r="P773" i="14"/>
  <c r="O773" i="14"/>
  <c r="N773" i="14"/>
  <c r="M773" i="14"/>
  <c r="L773" i="14"/>
  <c r="K773" i="14"/>
  <c r="J773" i="14"/>
  <c r="I773" i="14"/>
  <c r="H773" i="14"/>
  <c r="G773" i="14"/>
  <c r="F773" i="14"/>
  <c r="E773" i="14"/>
  <c r="D773" i="14"/>
  <c r="C773" i="14"/>
  <c r="B773" i="14"/>
  <c r="A773" i="14" s="1"/>
  <c r="P772" i="14"/>
  <c r="O772" i="14"/>
  <c r="N772" i="14"/>
  <c r="M772" i="14"/>
  <c r="L772" i="14"/>
  <c r="K772" i="14"/>
  <c r="J772" i="14"/>
  <c r="I772" i="14"/>
  <c r="H772" i="14"/>
  <c r="G772" i="14"/>
  <c r="F772" i="14"/>
  <c r="E772" i="14"/>
  <c r="D772" i="14"/>
  <c r="C772" i="14"/>
  <c r="B772" i="14"/>
  <c r="A772" i="14" s="1"/>
  <c r="P771" i="14"/>
  <c r="O771" i="14"/>
  <c r="N771" i="14"/>
  <c r="M771" i="14"/>
  <c r="L771" i="14"/>
  <c r="K771" i="14"/>
  <c r="J771" i="14"/>
  <c r="I771" i="14"/>
  <c r="H771" i="14"/>
  <c r="G771" i="14"/>
  <c r="F771" i="14"/>
  <c r="E771" i="14"/>
  <c r="D771" i="14"/>
  <c r="C771" i="14"/>
  <c r="B771" i="14"/>
  <c r="A771" i="14" s="1"/>
  <c r="P770" i="14"/>
  <c r="O770" i="14"/>
  <c r="N770" i="14"/>
  <c r="M770" i="14"/>
  <c r="L770" i="14"/>
  <c r="K770" i="14"/>
  <c r="J770" i="14"/>
  <c r="I770" i="14"/>
  <c r="H770" i="14"/>
  <c r="G770" i="14"/>
  <c r="F770" i="14"/>
  <c r="E770" i="14"/>
  <c r="D770" i="14"/>
  <c r="C770" i="14"/>
  <c r="B770" i="14"/>
  <c r="A770" i="14" s="1"/>
  <c r="P769" i="14"/>
  <c r="O769" i="14"/>
  <c r="N769" i="14"/>
  <c r="M769" i="14"/>
  <c r="L769" i="14"/>
  <c r="K769" i="14"/>
  <c r="J769" i="14"/>
  <c r="I769" i="14"/>
  <c r="H769" i="14"/>
  <c r="G769" i="14"/>
  <c r="F769" i="14"/>
  <c r="E769" i="14"/>
  <c r="D769" i="14"/>
  <c r="C769" i="14"/>
  <c r="B769" i="14"/>
  <c r="A769" i="14" s="1"/>
  <c r="P768" i="14"/>
  <c r="O768" i="14"/>
  <c r="N768" i="14"/>
  <c r="M768" i="14"/>
  <c r="L768" i="14"/>
  <c r="K768" i="14"/>
  <c r="J768" i="14"/>
  <c r="I768" i="14"/>
  <c r="H768" i="14"/>
  <c r="G768" i="14"/>
  <c r="F768" i="14"/>
  <c r="E768" i="14"/>
  <c r="D768" i="14"/>
  <c r="C768" i="14"/>
  <c r="B768" i="14"/>
  <c r="A768" i="14" s="1"/>
  <c r="P767" i="14"/>
  <c r="O767" i="14"/>
  <c r="N767" i="14"/>
  <c r="M767" i="14"/>
  <c r="L767" i="14"/>
  <c r="K767" i="14"/>
  <c r="J767" i="14"/>
  <c r="I767" i="14"/>
  <c r="H767" i="14"/>
  <c r="G767" i="14"/>
  <c r="F767" i="14"/>
  <c r="E767" i="14"/>
  <c r="D767" i="14"/>
  <c r="C767" i="14"/>
  <c r="B767" i="14"/>
  <c r="A767" i="14" s="1"/>
  <c r="P766" i="14"/>
  <c r="O766" i="14"/>
  <c r="N766" i="14"/>
  <c r="M766" i="14"/>
  <c r="L766" i="14"/>
  <c r="K766" i="14"/>
  <c r="J766" i="14"/>
  <c r="I766" i="14"/>
  <c r="H766" i="14"/>
  <c r="G766" i="14"/>
  <c r="F766" i="14"/>
  <c r="E766" i="14"/>
  <c r="D766" i="14"/>
  <c r="C766" i="14"/>
  <c r="B766" i="14"/>
  <c r="A766" i="14" s="1"/>
  <c r="P765" i="14"/>
  <c r="O765" i="14"/>
  <c r="N765" i="14"/>
  <c r="M765" i="14"/>
  <c r="L765" i="14"/>
  <c r="K765" i="14"/>
  <c r="J765" i="14"/>
  <c r="I765" i="14"/>
  <c r="H765" i="14"/>
  <c r="G765" i="14"/>
  <c r="F765" i="14"/>
  <c r="E765" i="14"/>
  <c r="D765" i="14"/>
  <c r="C765" i="14"/>
  <c r="B765" i="14"/>
  <c r="A765" i="14" s="1"/>
  <c r="P764" i="14"/>
  <c r="O764" i="14"/>
  <c r="N764" i="14"/>
  <c r="M764" i="14"/>
  <c r="L764" i="14"/>
  <c r="K764" i="14"/>
  <c r="J764" i="14"/>
  <c r="I764" i="14"/>
  <c r="H764" i="14"/>
  <c r="G764" i="14"/>
  <c r="F764" i="14"/>
  <c r="E764" i="14"/>
  <c r="D764" i="14"/>
  <c r="C764" i="14"/>
  <c r="B764" i="14"/>
  <c r="A764" i="14" s="1"/>
  <c r="P763" i="14"/>
  <c r="O763" i="14"/>
  <c r="N763" i="14"/>
  <c r="M763" i="14"/>
  <c r="L763" i="14"/>
  <c r="K763" i="14"/>
  <c r="J763" i="14"/>
  <c r="I763" i="14"/>
  <c r="H763" i="14"/>
  <c r="G763" i="14"/>
  <c r="F763" i="14"/>
  <c r="E763" i="14"/>
  <c r="D763" i="14"/>
  <c r="C763" i="14"/>
  <c r="B763" i="14"/>
  <c r="A763" i="14" s="1"/>
  <c r="P762" i="14"/>
  <c r="O762" i="14"/>
  <c r="N762" i="14"/>
  <c r="M762" i="14"/>
  <c r="L762" i="14"/>
  <c r="K762" i="14"/>
  <c r="J762" i="14"/>
  <c r="I762" i="14"/>
  <c r="H762" i="14"/>
  <c r="G762" i="14"/>
  <c r="F762" i="14"/>
  <c r="E762" i="14"/>
  <c r="D762" i="14"/>
  <c r="C762" i="14"/>
  <c r="B762" i="14"/>
  <c r="A762" i="14" s="1"/>
  <c r="P761" i="14"/>
  <c r="O761" i="14"/>
  <c r="N761" i="14"/>
  <c r="M761" i="14"/>
  <c r="L761" i="14"/>
  <c r="K761" i="14"/>
  <c r="J761" i="14"/>
  <c r="I761" i="14"/>
  <c r="H761" i="14"/>
  <c r="G761" i="14"/>
  <c r="F761" i="14"/>
  <c r="E761" i="14"/>
  <c r="D761" i="14"/>
  <c r="C761" i="14"/>
  <c r="B761" i="14"/>
  <c r="A761" i="14" s="1"/>
  <c r="P760" i="14"/>
  <c r="O760" i="14"/>
  <c r="N760" i="14"/>
  <c r="M760" i="14"/>
  <c r="L760" i="14"/>
  <c r="K760" i="14"/>
  <c r="J760" i="14"/>
  <c r="I760" i="14"/>
  <c r="H760" i="14"/>
  <c r="G760" i="14"/>
  <c r="F760" i="14"/>
  <c r="E760" i="14"/>
  <c r="D760" i="14"/>
  <c r="C760" i="14"/>
  <c r="B760" i="14"/>
  <c r="A760" i="14" s="1"/>
  <c r="P759" i="14"/>
  <c r="O759" i="14"/>
  <c r="N759" i="14"/>
  <c r="M759" i="14"/>
  <c r="L759" i="14"/>
  <c r="K759" i="14"/>
  <c r="J759" i="14"/>
  <c r="I759" i="14"/>
  <c r="H759" i="14"/>
  <c r="G759" i="14"/>
  <c r="F759" i="14"/>
  <c r="E759" i="14"/>
  <c r="D759" i="14"/>
  <c r="C759" i="14"/>
  <c r="B759" i="14"/>
  <c r="A759" i="14" s="1"/>
  <c r="P758" i="14"/>
  <c r="O758" i="14"/>
  <c r="N758" i="14"/>
  <c r="M758" i="14"/>
  <c r="L758" i="14"/>
  <c r="K758" i="14"/>
  <c r="J758" i="14"/>
  <c r="I758" i="14"/>
  <c r="H758" i="14"/>
  <c r="G758" i="14"/>
  <c r="F758" i="14"/>
  <c r="E758" i="14"/>
  <c r="D758" i="14"/>
  <c r="C758" i="14"/>
  <c r="B758" i="14"/>
  <c r="A758" i="14" s="1"/>
  <c r="P757" i="14"/>
  <c r="O757" i="14"/>
  <c r="N757" i="14"/>
  <c r="M757" i="14"/>
  <c r="L757" i="14"/>
  <c r="K757" i="14"/>
  <c r="J757" i="14"/>
  <c r="I757" i="14"/>
  <c r="H757" i="14"/>
  <c r="G757" i="14"/>
  <c r="F757" i="14"/>
  <c r="E757" i="14"/>
  <c r="D757" i="14"/>
  <c r="C757" i="14"/>
  <c r="B757" i="14"/>
  <c r="A757" i="14" s="1"/>
  <c r="P756" i="14"/>
  <c r="O756" i="14"/>
  <c r="N756" i="14"/>
  <c r="M756" i="14"/>
  <c r="L756" i="14"/>
  <c r="K756" i="14"/>
  <c r="J756" i="14"/>
  <c r="I756" i="14"/>
  <c r="H756" i="14"/>
  <c r="G756" i="14"/>
  <c r="F756" i="14"/>
  <c r="E756" i="14"/>
  <c r="D756" i="14"/>
  <c r="C756" i="14"/>
  <c r="B756" i="14"/>
  <c r="A756" i="14" s="1"/>
  <c r="P755" i="14"/>
  <c r="O755" i="14"/>
  <c r="N755" i="14"/>
  <c r="M755" i="14"/>
  <c r="L755" i="14"/>
  <c r="K755" i="14"/>
  <c r="J755" i="14"/>
  <c r="I755" i="14"/>
  <c r="H755" i="14"/>
  <c r="G755" i="14"/>
  <c r="F755" i="14"/>
  <c r="E755" i="14"/>
  <c r="D755" i="14"/>
  <c r="C755" i="14"/>
  <c r="B755" i="14"/>
  <c r="A755" i="14" s="1"/>
  <c r="P754" i="14"/>
  <c r="O754" i="14"/>
  <c r="N754" i="14"/>
  <c r="M754" i="14"/>
  <c r="L754" i="14"/>
  <c r="K754" i="14"/>
  <c r="J754" i="14"/>
  <c r="I754" i="14"/>
  <c r="H754" i="14"/>
  <c r="G754" i="14"/>
  <c r="F754" i="14"/>
  <c r="E754" i="14"/>
  <c r="D754" i="14"/>
  <c r="C754" i="14"/>
  <c r="B754" i="14"/>
  <c r="A754" i="14" s="1"/>
  <c r="P753" i="14"/>
  <c r="O753" i="14"/>
  <c r="N753" i="14"/>
  <c r="M753" i="14"/>
  <c r="L753" i="14"/>
  <c r="K753" i="14"/>
  <c r="J753" i="14"/>
  <c r="I753" i="14"/>
  <c r="H753" i="14"/>
  <c r="G753" i="14"/>
  <c r="F753" i="14"/>
  <c r="E753" i="14"/>
  <c r="D753" i="14"/>
  <c r="C753" i="14"/>
  <c r="B753" i="14"/>
  <c r="A753" i="14" s="1"/>
  <c r="P752" i="14"/>
  <c r="O752" i="14"/>
  <c r="N752" i="14"/>
  <c r="M752" i="14"/>
  <c r="L752" i="14"/>
  <c r="K752" i="14"/>
  <c r="J752" i="14"/>
  <c r="I752" i="14"/>
  <c r="H752" i="14"/>
  <c r="G752" i="14"/>
  <c r="F752" i="14"/>
  <c r="E752" i="14"/>
  <c r="D752" i="14"/>
  <c r="C752" i="14"/>
  <c r="B752" i="14"/>
  <c r="A752" i="14" s="1"/>
  <c r="P751" i="14"/>
  <c r="O751" i="14"/>
  <c r="N751" i="14"/>
  <c r="M751" i="14"/>
  <c r="L751" i="14"/>
  <c r="K751" i="14"/>
  <c r="J751" i="14"/>
  <c r="I751" i="14"/>
  <c r="H751" i="14"/>
  <c r="G751" i="14"/>
  <c r="F751" i="14"/>
  <c r="E751" i="14"/>
  <c r="D751" i="14"/>
  <c r="C751" i="14"/>
  <c r="B751" i="14"/>
  <c r="A751" i="14" s="1"/>
  <c r="P750" i="14"/>
  <c r="O750" i="14"/>
  <c r="N750" i="14"/>
  <c r="M750" i="14"/>
  <c r="L750" i="14"/>
  <c r="K750" i="14"/>
  <c r="J750" i="14"/>
  <c r="I750" i="14"/>
  <c r="H750" i="14"/>
  <c r="G750" i="14"/>
  <c r="F750" i="14"/>
  <c r="E750" i="14"/>
  <c r="D750" i="14"/>
  <c r="C750" i="14"/>
  <c r="B750" i="14"/>
  <c r="A750" i="14" s="1"/>
  <c r="P749" i="14"/>
  <c r="O749" i="14"/>
  <c r="N749" i="14"/>
  <c r="M749" i="14"/>
  <c r="L749" i="14"/>
  <c r="K749" i="14"/>
  <c r="J749" i="14"/>
  <c r="I749" i="14"/>
  <c r="H749" i="14"/>
  <c r="G749" i="14"/>
  <c r="F749" i="14"/>
  <c r="E749" i="14"/>
  <c r="D749" i="14"/>
  <c r="C749" i="14"/>
  <c r="B749" i="14"/>
  <c r="A749" i="14" s="1"/>
  <c r="P748" i="14"/>
  <c r="O748" i="14"/>
  <c r="N748" i="14"/>
  <c r="M748" i="14"/>
  <c r="L748" i="14"/>
  <c r="K748" i="14"/>
  <c r="J748" i="14"/>
  <c r="I748" i="14"/>
  <c r="H748" i="14"/>
  <c r="G748" i="14"/>
  <c r="F748" i="14"/>
  <c r="E748" i="14"/>
  <c r="D748" i="14"/>
  <c r="C748" i="14"/>
  <c r="B748" i="14"/>
  <c r="A748" i="14" s="1"/>
  <c r="P747" i="14"/>
  <c r="O747" i="14"/>
  <c r="N747" i="14"/>
  <c r="M747" i="14"/>
  <c r="L747" i="14"/>
  <c r="K747" i="14"/>
  <c r="J747" i="14"/>
  <c r="I747" i="14"/>
  <c r="H747" i="14"/>
  <c r="G747" i="14"/>
  <c r="F747" i="14"/>
  <c r="E747" i="14"/>
  <c r="D747" i="14"/>
  <c r="C747" i="14"/>
  <c r="B747" i="14"/>
  <c r="A747" i="14" s="1"/>
  <c r="P746" i="14"/>
  <c r="O746" i="14"/>
  <c r="N746" i="14"/>
  <c r="M746" i="14"/>
  <c r="L746" i="14"/>
  <c r="K746" i="14"/>
  <c r="J746" i="14"/>
  <c r="I746" i="14"/>
  <c r="H746" i="14"/>
  <c r="G746" i="14"/>
  <c r="F746" i="14"/>
  <c r="E746" i="14"/>
  <c r="D746" i="14"/>
  <c r="C746" i="14"/>
  <c r="B746" i="14"/>
  <c r="A746" i="14" s="1"/>
  <c r="P745" i="14"/>
  <c r="O745" i="14"/>
  <c r="N745" i="14"/>
  <c r="M745" i="14"/>
  <c r="L745" i="14"/>
  <c r="K745" i="14"/>
  <c r="J745" i="14"/>
  <c r="I745" i="14"/>
  <c r="H745" i="14"/>
  <c r="G745" i="14"/>
  <c r="F745" i="14"/>
  <c r="E745" i="14"/>
  <c r="D745" i="14"/>
  <c r="C745" i="14"/>
  <c r="B745" i="14"/>
  <c r="A745" i="14" s="1"/>
  <c r="P744" i="14"/>
  <c r="O744" i="14"/>
  <c r="N744" i="14"/>
  <c r="M744" i="14"/>
  <c r="L744" i="14"/>
  <c r="K744" i="14"/>
  <c r="J744" i="14"/>
  <c r="I744" i="14"/>
  <c r="H744" i="14"/>
  <c r="G744" i="14"/>
  <c r="F744" i="14"/>
  <c r="E744" i="14"/>
  <c r="D744" i="14"/>
  <c r="C744" i="14"/>
  <c r="B744" i="14"/>
  <c r="A744" i="14" s="1"/>
  <c r="P743" i="14"/>
  <c r="O743" i="14"/>
  <c r="N743" i="14"/>
  <c r="M743" i="14"/>
  <c r="L743" i="14"/>
  <c r="K743" i="14"/>
  <c r="J743" i="14"/>
  <c r="I743" i="14"/>
  <c r="H743" i="14"/>
  <c r="G743" i="14"/>
  <c r="F743" i="14"/>
  <c r="E743" i="14"/>
  <c r="D743" i="14"/>
  <c r="C743" i="14"/>
  <c r="B743" i="14"/>
  <c r="A743" i="14" s="1"/>
  <c r="P742" i="14"/>
  <c r="O742" i="14"/>
  <c r="N742" i="14"/>
  <c r="M742" i="14"/>
  <c r="L742" i="14"/>
  <c r="K742" i="14"/>
  <c r="J742" i="14"/>
  <c r="I742" i="14"/>
  <c r="H742" i="14"/>
  <c r="G742" i="14"/>
  <c r="F742" i="14"/>
  <c r="E742" i="14"/>
  <c r="D742" i="14"/>
  <c r="C742" i="14"/>
  <c r="B742" i="14"/>
  <c r="A742" i="14" s="1"/>
  <c r="P741" i="14"/>
  <c r="O741" i="14"/>
  <c r="N741" i="14"/>
  <c r="M741" i="14"/>
  <c r="L741" i="14"/>
  <c r="K741" i="14"/>
  <c r="J741" i="14"/>
  <c r="I741" i="14"/>
  <c r="H741" i="14"/>
  <c r="G741" i="14"/>
  <c r="F741" i="14"/>
  <c r="E741" i="14"/>
  <c r="D741" i="14"/>
  <c r="C741" i="14"/>
  <c r="B741" i="14"/>
  <c r="A741" i="14" s="1"/>
  <c r="P740" i="14"/>
  <c r="O740" i="14"/>
  <c r="N740" i="14"/>
  <c r="M740" i="14"/>
  <c r="L740" i="14"/>
  <c r="K740" i="14"/>
  <c r="J740" i="14"/>
  <c r="I740" i="14"/>
  <c r="H740" i="14"/>
  <c r="G740" i="14"/>
  <c r="F740" i="14"/>
  <c r="E740" i="14"/>
  <c r="D740" i="14"/>
  <c r="C740" i="14"/>
  <c r="B740" i="14"/>
  <c r="A740" i="14" s="1"/>
  <c r="P739" i="14"/>
  <c r="O739" i="14"/>
  <c r="N739" i="14"/>
  <c r="M739" i="14"/>
  <c r="L739" i="14"/>
  <c r="K739" i="14"/>
  <c r="J739" i="14"/>
  <c r="I739" i="14"/>
  <c r="H739" i="14"/>
  <c r="G739" i="14"/>
  <c r="F739" i="14"/>
  <c r="E739" i="14"/>
  <c r="D739" i="14"/>
  <c r="C739" i="14"/>
  <c r="B739" i="14"/>
  <c r="A739" i="14" s="1"/>
  <c r="P738" i="14"/>
  <c r="O738" i="14"/>
  <c r="N738" i="14"/>
  <c r="M738" i="14"/>
  <c r="L738" i="14"/>
  <c r="K738" i="14"/>
  <c r="J738" i="14"/>
  <c r="I738" i="14"/>
  <c r="H738" i="14"/>
  <c r="G738" i="14"/>
  <c r="F738" i="14"/>
  <c r="E738" i="14"/>
  <c r="D738" i="14"/>
  <c r="C738" i="14"/>
  <c r="B738" i="14"/>
  <c r="A738" i="14" s="1"/>
  <c r="P737" i="14"/>
  <c r="O737" i="14"/>
  <c r="N737" i="14"/>
  <c r="M737" i="14"/>
  <c r="L737" i="14"/>
  <c r="K737" i="14"/>
  <c r="J737" i="14"/>
  <c r="I737" i="14"/>
  <c r="H737" i="14"/>
  <c r="G737" i="14"/>
  <c r="F737" i="14"/>
  <c r="E737" i="14"/>
  <c r="D737" i="14"/>
  <c r="C737" i="14"/>
  <c r="B737" i="14"/>
  <c r="A737" i="14" s="1"/>
  <c r="P736" i="14"/>
  <c r="O736" i="14"/>
  <c r="N736" i="14"/>
  <c r="M736" i="14"/>
  <c r="L736" i="14"/>
  <c r="K736" i="14"/>
  <c r="J736" i="14"/>
  <c r="I736" i="14"/>
  <c r="H736" i="14"/>
  <c r="G736" i="14"/>
  <c r="F736" i="14"/>
  <c r="E736" i="14"/>
  <c r="D736" i="14"/>
  <c r="C736" i="14"/>
  <c r="B736" i="14"/>
  <c r="A736" i="14" s="1"/>
  <c r="P735" i="14"/>
  <c r="O735" i="14"/>
  <c r="N735" i="14"/>
  <c r="M735" i="14"/>
  <c r="L735" i="14"/>
  <c r="K735" i="14"/>
  <c r="J735" i="14"/>
  <c r="I735" i="14"/>
  <c r="H735" i="14"/>
  <c r="G735" i="14"/>
  <c r="F735" i="14"/>
  <c r="E735" i="14"/>
  <c r="D735" i="14"/>
  <c r="C735" i="14"/>
  <c r="B735" i="14"/>
  <c r="A735" i="14" s="1"/>
  <c r="P734" i="14"/>
  <c r="O734" i="14"/>
  <c r="N734" i="14"/>
  <c r="M734" i="14"/>
  <c r="L734" i="14"/>
  <c r="K734" i="14"/>
  <c r="J734" i="14"/>
  <c r="I734" i="14"/>
  <c r="H734" i="14"/>
  <c r="G734" i="14"/>
  <c r="F734" i="14"/>
  <c r="E734" i="14"/>
  <c r="D734" i="14"/>
  <c r="C734" i="14"/>
  <c r="B734" i="14"/>
  <c r="A734" i="14" s="1"/>
  <c r="P733" i="14"/>
  <c r="O733" i="14"/>
  <c r="N733" i="14"/>
  <c r="M733" i="14"/>
  <c r="L733" i="14"/>
  <c r="K733" i="14"/>
  <c r="J733" i="14"/>
  <c r="I733" i="14"/>
  <c r="H733" i="14"/>
  <c r="G733" i="14"/>
  <c r="F733" i="14"/>
  <c r="E733" i="14"/>
  <c r="D733" i="14"/>
  <c r="C733" i="14"/>
  <c r="B733" i="14"/>
  <c r="A733" i="14" s="1"/>
  <c r="P732" i="14"/>
  <c r="O732" i="14"/>
  <c r="N732" i="14"/>
  <c r="M732" i="14"/>
  <c r="L732" i="14"/>
  <c r="K732" i="14"/>
  <c r="J732" i="14"/>
  <c r="I732" i="14"/>
  <c r="H732" i="14"/>
  <c r="G732" i="14"/>
  <c r="F732" i="14"/>
  <c r="E732" i="14"/>
  <c r="D732" i="14"/>
  <c r="C732" i="14"/>
  <c r="B732" i="14"/>
  <c r="A732" i="14" s="1"/>
  <c r="P731" i="14"/>
  <c r="O731" i="14"/>
  <c r="N731" i="14"/>
  <c r="M731" i="14"/>
  <c r="L731" i="14"/>
  <c r="K731" i="14"/>
  <c r="J731" i="14"/>
  <c r="I731" i="14"/>
  <c r="H731" i="14"/>
  <c r="G731" i="14"/>
  <c r="F731" i="14"/>
  <c r="E731" i="14"/>
  <c r="D731" i="14"/>
  <c r="C731" i="14"/>
  <c r="B731" i="14"/>
  <c r="A731" i="14" s="1"/>
  <c r="P730" i="14"/>
  <c r="O730" i="14"/>
  <c r="N730" i="14"/>
  <c r="M730" i="14"/>
  <c r="L730" i="14"/>
  <c r="K730" i="14"/>
  <c r="J730" i="14"/>
  <c r="I730" i="14"/>
  <c r="H730" i="14"/>
  <c r="G730" i="14"/>
  <c r="F730" i="14"/>
  <c r="E730" i="14"/>
  <c r="D730" i="14"/>
  <c r="C730" i="14"/>
  <c r="B730" i="14"/>
  <c r="A730" i="14" s="1"/>
  <c r="P729" i="14"/>
  <c r="O729" i="14"/>
  <c r="N729" i="14"/>
  <c r="M729" i="14"/>
  <c r="L729" i="14"/>
  <c r="K729" i="14"/>
  <c r="J729" i="14"/>
  <c r="I729" i="14"/>
  <c r="H729" i="14"/>
  <c r="G729" i="14"/>
  <c r="F729" i="14"/>
  <c r="E729" i="14"/>
  <c r="D729" i="14"/>
  <c r="C729" i="14"/>
  <c r="B729" i="14"/>
  <c r="A729" i="14" s="1"/>
  <c r="P728" i="14"/>
  <c r="O728" i="14"/>
  <c r="N728" i="14"/>
  <c r="M728" i="14"/>
  <c r="L728" i="14"/>
  <c r="K728" i="14"/>
  <c r="J728" i="14"/>
  <c r="I728" i="14"/>
  <c r="H728" i="14"/>
  <c r="G728" i="14"/>
  <c r="F728" i="14"/>
  <c r="E728" i="14"/>
  <c r="D728" i="14"/>
  <c r="C728" i="14"/>
  <c r="B728" i="14"/>
  <c r="A728" i="14" s="1"/>
  <c r="P727" i="14"/>
  <c r="O727" i="14"/>
  <c r="N727" i="14"/>
  <c r="M727" i="14"/>
  <c r="L727" i="14"/>
  <c r="K727" i="14"/>
  <c r="J727" i="14"/>
  <c r="I727" i="14"/>
  <c r="H727" i="14"/>
  <c r="G727" i="14"/>
  <c r="F727" i="14"/>
  <c r="E727" i="14"/>
  <c r="D727" i="14"/>
  <c r="C727" i="14"/>
  <c r="B727" i="14"/>
  <c r="A727" i="14" s="1"/>
  <c r="P726" i="14"/>
  <c r="O726" i="14"/>
  <c r="N726" i="14"/>
  <c r="M726" i="14"/>
  <c r="L726" i="14"/>
  <c r="K726" i="14"/>
  <c r="J726" i="14"/>
  <c r="I726" i="14"/>
  <c r="H726" i="14"/>
  <c r="G726" i="14"/>
  <c r="F726" i="14"/>
  <c r="E726" i="14"/>
  <c r="D726" i="14"/>
  <c r="C726" i="14"/>
  <c r="B726" i="14"/>
  <c r="A726" i="14" s="1"/>
  <c r="P725" i="14"/>
  <c r="O725" i="14"/>
  <c r="N725" i="14"/>
  <c r="M725" i="14"/>
  <c r="L725" i="14"/>
  <c r="K725" i="14"/>
  <c r="J725" i="14"/>
  <c r="I725" i="14"/>
  <c r="H725" i="14"/>
  <c r="G725" i="14"/>
  <c r="F725" i="14"/>
  <c r="E725" i="14"/>
  <c r="D725" i="14"/>
  <c r="C725" i="14"/>
  <c r="B725" i="14"/>
  <c r="A725" i="14" s="1"/>
  <c r="P724" i="14"/>
  <c r="O724" i="14"/>
  <c r="N724" i="14"/>
  <c r="M724" i="14"/>
  <c r="L724" i="14"/>
  <c r="K724" i="14"/>
  <c r="J724" i="14"/>
  <c r="I724" i="14"/>
  <c r="H724" i="14"/>
  <c r="G724" i="14"/>
  <c r="F724" i="14"/>
  <c r="E724" i="14"/>
  <c r="D724" i="14"/>
  <c r="C724" i="14"/>
  <c r="B724" i="14"/>
  <c r="A724" i="14" s="1"/>
  <c r="P723" i="14"/>
  <c r="O723" i="14"/>
  <c r="N723" i="14"/>
  <c r="M723" i="14"/>
  <c r="L723" i="14"/>
  <c r="K723" i="14"/>
  <c r="J723" i="14"/>
  <c r="I723" i="14"/>
  <c r="H723" i="14"/>
  <c r="G723" i="14"/>
  <c r="F723" i="14"/>
  <c r="E723" i="14"/>
  <c r="D723" i="14"/>
  <c r="C723" i="14"/>
  <c r="B723" i="14"/>
  <c r="A723" i="14" s="1"/>
  <c r="P722" i="14"/>
  <c r="O722" i="14"/>
  <c r="N722" i="14"/>
  <c r="M722" i="14"/>
  <c r="L722" i="14"/>
  <c r="K722" i="14"/>
  <c r="J722" i="14"/>
  <c r="I722" i="14"/>
  <c r="H722" i="14"/>
  <c r="G722" i="14"/>
  <c r="F722" i="14"/>
  <c r="E722" i="14"/>
  <c r="D722" i="14"/>
  <c r="C722" i="14"/>
  <c r="B722" i="14"/>
  <c r="A722" i="14" s="1"/>
  <c r="P721" i="14"/>
  <c r="O721" i="14"/>
  <c r="N721" i="14"/>
  <c r="M721" i="14"/>
  <c r="L721" i="14"/>
  <c r="K721" i="14"/>
  <c r="J721" i="14"/>
  <c r="I721" i="14"/>
  <c r="H721" i="14"/>
  <c r="G721" i="14"/>
  <c r="F721" i="14"/>
  <c r="E721" i="14"/>
  <c r="D721" i="14"/>
  <c r="C721" i="14"/>
  <c r="B721" i="14"/>
  <c r="A721" i="14" s="1"/>
  <c r="P720" i="14"/>
  <c r="O720" i="14"/>
  <c r="N720" i="14"/>
  <c r="M720" i="14"/>
  <c r="L720" i="14"/>
  <c r="K720" i="14"/>
  <c r="J720" i="14"/>
  <c r="I720" i="14"/>
  <c r="H720" i="14"/>
  <c r="G720" i="14"/>
  <c r="F720" i="14"/>
  <c r="E720" i="14"/>
  <c r="D720" i="14"/>
  <c r="C720" i="14"/>
  <c r="B720" i="14"/>
  <c r="A720" i="14" s="1"/>
  <c r="P719" i="14"/>
  <c r="O719" i="14"/>
  <c r="N719" i="14"/>
  <c r="M719" i="14"/>
  <c r="L719" i="14"/>
  <c r="K719" i="14"/>
  <c r="J719" i="14"/>
  <c r="I719" i="14"/>
  <c r="H719" i="14"/>
  <c r="G719" i="14"/>
  <c r="F719" i="14"/>
  <c r="E719" i="14"/>
  <c r="D719" i="14"/>
  <c r="C719" i="14"/>
  <c r="B719" i="14"/>
  <c r="A719" i="14" s="1"/>
  <c r="P718" i="14"/>
  <c r="O718" i="14"/>
  <c r="N718" i="14"/>
  <c r="M718" i="14"/>
  <c r="L718" i="14"/>
  <c r="K718" i="14"/>
  <c r="J718" i="14"/>
  <c r="I718" i="14"/>
  <c r="H718" i="14"/>
  <c r="G718" i="14"/>
  <c r="F718" i="14"/>
  <c r="E718" i="14"/>
  <c r="D718" i="14"/>
  <c r="C718" i="14"/>
  <c r="B718" i="14"/>
  <c r="A718" i="14" s="1"/>
  <c r="P717" i="14"/>
  <c r="O717" i="14"/>
  <c r="N717" i="14"/>
  <c r="M717" i="14"/>
  <c r="L717" i="14"/>
  <c r="K717" i="14"/>
  <c r="J717" i="14"/>
  <c r="I717" i="14"/>
  <c r="H717" i="14"/>
  <c r="G717" i="14"/>
  <c r="F717" i="14"/>
  <c r="E717" i="14"/>
  <c r="D717" i="14"/>
  <c r="C717" i="14"/>
  <c r="B717" i="14"/>
  <c r="A717" i="14" s="1"/>
  <c r="P716" i="14"/>
  <c r="O716" i="14"/>
  <c r="N716" i="14"/>
  <c r="M716" i="14"/>
  <c r="L716" i="14"/>
  <c r="K716" i="14"/>
  <c r="J716" i="14"/>
  <c r="I716" i="14"/>
  <c r="H716" i="14"/>
  <c r="G716" i="14"/>
  <c r="F716" i="14"/>
  <c r="E716" i="14"/>
  <c r="D716" i="14"/>
  <c r="C716" i="14"/>
  <c r="B716" i="14"/>
  <c r="A716" i="14" s="1"/>
  <c r="P715" i="14"/>
  <c r="O715" i="14"/>
  <c r="N715" i="14"/>
  <c r="M715" i="14"/>
  <c r="L715" i="14"/>
  <c r="K715" i="14"/>
  <c r="J715" i="14"/>
  <c r="I715" i="14"/>
  <c r="H715" i="14"/>
  <c r="G715" i="14"/>
  <c r="F715" i="14"/>
  <c r="E715" i="14"/>
  <c r="D715" i="14"/>
  <c r="C715" i="14"/>
  <c r="B715" i="14"/>
  <c r="A715" i="14" s="1"/>
  <c r="P714" i="14"/>
  <c r="O714" i="14"/>
  <c r="N714" i="14"/>
  <c r="M714" i="14"/>
  <c r="L714" i="14"/>
  <c r="K714" i="14"/>
  <c r="J714" i="14"/>
  <c r="I714" i="14"/>
  <c r="H714" i="14"/>
  <c r="G714" i="14"/>
  <c r="F714" i="14"/>
  <c r="E714" i="14"/>
  <c r="D714" i="14"/>
  <c r="C714" i="14"/>
  <c r="B714" i="14"/>
  <c r="A714" i="14" s="1"/>
  <c r="P713" i="14"/>
  <c r="O713" i="14"/>
  <c r="N713" i="14"/>
  <c r="M713" i="14"/>
  <c r="L713" i="14"/>
  <c r="K713" i="14"/>
  <c r="J713" i="14"/>
  <c r="I713" i="14"/>
  <c r="H713" i="14"/>
  <c r="G713" i="14"/>
  <c r="F713" i="14"/>
  <c r="E713" i="14"/>
  <c r="D713" i="14"/>
  <c r="C713" i="14"/>
  <c r="B713" i="14"/>
  <c r="A713" i="14" s="1"/>
  <c r="P712" i="14"/>
  <c r="O712" i="14"/>
  <c r="N712" i="14"/>
  <c r="M712" i="14"/>
  <c r="L712" i="14"/>
  <c r="K712" i="14"/>
  <c r="J712" i="14"/>
  <c r="I712" i="14"/>
  <c r="H712" i="14"/>
  <c r="G712" i="14"/>
  <c r="F712" i="14"/>
  <c r="E712" i="14"/>
  <c r="D712" i="14"/>
  <c r="C712" i="14"/>
  <c r="B712" i="14"/>
  <c r="A712" i="14" s="1"/>
  <c r="P711" i="14"/>
  <c r="O711" i="14"/>
  <c r="N711" i="14"/>
  <c r="M711" i="14"/>
  <c r="L711" i="14"/>
  <c r="K711" i="14"/>
  <c r="J711" i="14"/>
  <c r="I711" i="14"/>
  <c r="H711" i="14"/>
  <c r="G711" i="14"/>
  <c r="F711" i="14"/>
  <c r="E711" i="14"/>
  <c r="D711" i="14"/>
  <c r="C711" i="14"/>
  <c r="B711" i="14"/>
  <c r="A711" i="14" s="1"/>
  <c r="P710" i="14"/>
  <c r="O710" i="14"/>
  <c r="N710" i="14"/>
  <c r="M710" i="14"/>
  <c r="L710" i="14"/>
  <c r="K710" i="14"/>
  <c r="J710" i="14"/>
  <c r="I710" i="14"/>
  <c r="H710" i="14"/>
  <c r="G710" i="14"/>
  <c r="F710" i="14"/>
  <c r="E710" i="14"/>
  <c r="D710" i="14"/>
  <c r="C710" i="14"/>
  <c r="B710" i="14"/>
  <c r="A710" i="14" s="1"/>
  <c r="P709" i="14"/>
  <c r="O709" i="14"/>
  <c r="N709" i="14"/>
  <c r="M709" i="14"/>
  <c r="L709" i="14"/>
  <c r="K709" i="14"/>
  <c r="J709" i="14"/>
  <c r="I709" i="14"/>
  <c r="H709" i="14"/>
  <c r="G709" i="14"/>
  <c r="F709" i="14"/>
  <c r="E709" i="14"/>
  <c r="D709" i="14"/>
  <c r="C709" i="14"/>
  <c r="B709" i="14"/>
  <c r="A709" i="14" s="1"/>
  <c r="P708" i="14"/>
  <c r="O708" i="14"/>
  <c r="N708" i="14"/>
  <c r="M708" i="14"/>
  <c r="L708" i="14"/>
  <c r="K708" i="14"/>
  <c r="J708" i="14"/>
  <c r="I708" i="14"/>
  <c r="H708" i="14"/>
  <c r="G708" i="14"/>
  <c r="F708" i="14"/>
  <c r="E708" i="14"/>
  <c r="D708" i="14"/>
  <c r="C708" i="14"/>
  <c r="B708" i="14"/>
  <c r="A708" i="14" s="1"/>
  <c r="P707" i="14"/>
  <c r="O707" i="14"/>
  <c r="N707" i="14"/>
  <c r="M707" i="14"/>
  <c r="L707" i="14"/>
  <c r="K707" i="14"/>
  <c r="J707" i="14"/>
  <c r="I707" i="14"/>
  <c r="H707" i="14"/>
  <c r="G707" i="14"/>
  <c r="F707" i="14"/>
  <c r="E707" i="14"/>
  <c r="D707" i="14"/>
  <c r="C707" i="14"/>
  <c r="B707" i="14"/>
  <c r="A707" i="14" s="1"/>
  <c r="P706" i="14"/>
  <c r="O706" i="14"/>
  <c r="N706" i="14"/>
  <c r="M706" i="14"/>
  <c r="L706" i="14"/>
  <c r="K706" i="14"/>
  <c r="J706" i="14"/>
  <c r="I706" i="14"/>
  <c r="H706" i="14"/>
  <c r="G706" i="14"/>
  <c r="F706" i="14"/>
  <c r="E706" i="14"/>
  <c r="D706" i="14"/>
  <c r="C706" i="14"/>
  <c r="B706" i="14"/>
  <c r="A706" i="14" s="1"/>
  <c r="P705" i="14"/>
  <c r="O705" i="14"/>
  <c r="N705" i="14"/>
  <c r="M705" i="14"/>
  <c r="L705" i="14"/>
  <c r="K705" i="14"/>
  <c r="J705" i="14"/>
  <c r="I705" i="14"/>
  <c r="H705" i="14"/>
  <c r="G705" i="14"/>
  <c r="F705" i="14"/>
  <c r="E705" i="14"/>
  <c r="D705" i="14"/>
  <c r="C705" i="14"/>
  <c r="B705" i="14"/>
  <c r="A705" i="14" s="1"/>
  <c r="P704" i="14"/>
  <c r="O704" i="14"/>
  <c r="N704" i="14"/>
  <c r="M704" i="14"/>
  <c r="L704" i="14"/>
  <c r="K704" i="14"/>
  <c r="J704" i="14"/>
  <c r="I704" i="14"/>
  <c r="H704" i="14"/>
  <c r="G704" i="14"/>
  <c r="F704" i="14"/>
  <c r="E704" i="14"/>
  <c r="D704" i="14"/>
  <c r="C704" i="14"/>
  <c r="B704" i="14"/>
  <c r="A704" i="14" s="1"/>
  <c r="P703" i="14"/>
  <c r="O703" i="14"/>
  <c r="N703" i="14"/>
  <c r="M703" i="14"/>
  <c r="L703" i="14"/>
  <c r="K703" i="14"/>
  <c r="J703" i="14"/>
  <c r="I703" i="14"/>
  <c r="H703" i="14"/>
  <c r="G703" i="14"/>
  <c r="F703" i="14"/>
  <c r="E703" i="14"/>
  <c r="D703" i="14"/>
  <c r="C703" i="14"/>
  <c r="B703" i="14"/>
  <c r="A703" i="14" s="1"/>
  <c r="P702" i="14"/>
  <c r="O702" i="14"/>
  <c r="N702" i="14"/>
  <c r="M702" i="14"/>
  <c r="L702" i="14"/>
  <c r="K702" i="14"/>
  <c r="J702" i="14"/>
  <c r="I702" i="14"/>
  <c r="H702" i="14"/>
  <c r="G702" i="14"/>
  <c r="F702" i="14"/>
  <c r="E702" i="14"/>
  <c r="D702" i="14"/>
  <c r="C702" i="14"/>
  <c r="B702" i="14"/>
  <c r="A702" i="14" s="1"/>
  <c r="P701" i="14"/>
  <c r="O701" i="14"/>
  <c r="N701" i="14"/>
  <c r="M701" i="14"/>
  <c r="L701" i="14"/>
  <c r="K701" i="14"/>
  <c r="J701" i="14"/>
  <c r="I701" i="14"/>
  <c r="H701" i="14"/>
  <c r="G701" i="14"/>
  <c r="F701" i="14"/>
  <c r="E701" i="14"/>
  <c r="D701" i="14"/>
  <c r="C701" i="14"/>
  <c r="B701" i="14"/>
  <c r="A701" i="14" s="1"/>
  <c r="P700" i="14"/>
  <c r="O700" i="14"/>
  <c r="N700" i="14"/>
  <c r="M700" i="14"/>
  <c r="L700" i="14"/>
  <c r="K700" i="14"/>
  <c r="J700" i="14"/>
  <c r="I700" i="14"/>
  <c r="H700" i="14"/>
  <c r="G700" i="14"/>
  <c r="F700" i="14"/>
  <c r="E700" i="14"/>
  <c r="D700" i="14"/>
  <c r="C700" i="14"/>
  <c r="B700" i="14"/>
  <c r="A700" i="14" s="1"/>
  <c r="P699" i="14"/>
  <c r="O699" i="14"/>
  <c r="N699" i="14"/>
  <c r="M699" i="14"/>
  <c r="L699" i="14"/>
  <c r="K699" i="14"/>
  <c r="J699" i="14"/>
  <c r="I699" i="14"/>
  <c r="H699" i="14"/>
  <c r="G699" i="14"/>
  <c r="F699" i="14"/>
  <c r="E699" i="14"/>
  <c r="D699" i="14"/>
  <c r="C699" i="14"/>
  <c r="B699" i="14"/>
  <c r="A699" i="14" s="1"/>
  <c r="P698" i="14"/>
  <c r="O698" i="14"/>
  <c r="N698" i="14"/>
  <c r="M698" i="14"/>
  <c r="L698" i="14"/>
  <c r="K698" i="14"/>
  <c r="J698" i="14"/>
  <c r="I698" i="14"/>
  <c r="H698" i="14"/>
  <c r="G698" i="14"/>
  <c r="F698" i="14"/>
  <c r="E698" i="14"/>
  <c r="D698" i="14"/>
  <c r="C698" i="14"/>
  <c r="B698" i="14"/>
  <c r="A698" i="14" s="1"/>
  <c r="P697" i="14"/>
  <c r="O697" i="14"/>
  <c r="N697" i="14"/>
  <c r="M697" i="14"/>
  <c r="L697" i="14"/>
  <c r="K697" i="14"/>
  <c r="J697" i="14"/>
  <c r="I697" i="14"/>
  <c r="H697" i="14"/>
  <c r="G697" i="14"/>
  <c r="F697" i="14"/>
  <c r="E697" i="14"/>
  <c r="D697" i="14"/>
  <c r="C697" i="14"/>
  <c r="B697" i="14"/>
  <c r="A697" i="14" s="1"/>
  <c r="P696" i="14"/>
  <c r="O696" i="14"/>
  <c r="N696" i="14"/>
  <c r="M696" i="14"/>
  <c r="L696" i="14"/>
  <c r="K696" i="14"/>
  <c r="J696" i="14"/>
  <c r="I696" i="14"/>
  <c r="H696" i="14"/>
  <c r="G696" i="14"/>
  <c r="F696" i="14"/>
  <c r="E696" i="14"/>
  <c r="D696" i="14"/>
  <c r="C696" i="14"/>
  <c r="B696" i="14"/>
  <c r="A696" i="14" s="1"/>
  <c r="P695" i="14"/>
  <c r="O695" i="14"/>
  <c r="N695" i="14"/>
  <c r="M695" i="14"/>
  <c r="L695" i="14"/>
  <c r="K695" i="14"/>
  <c r="J695" i="14"/>
  <c r="I695" i="14"/>
  <c r="H695" i="14"/>
  <c r="G695" i="14"/>
  <c r="F695" i="14"/>
  <c r="E695" i="14"/>
  <c r="D695" i="14"/>
  <c r="C695" i="14"/>
  <c r="B695" i="14"/>
  <c r="A695" i="14" s="1"/>
  <c r="P694" i="14"/>
  <c r="O694" i="14"/>
  <c r="N694" i="14"/>
  <c r="M694" i="14"/>
  <c r="L694" i="14"/>
  <c r="K694" i="14"/>
  <c r="J694" i="14"/>
  <c r="I694" i="14"/>
  <c r="H694" i="14"/>
  <c r="G694" i="14"/>
  <c r="F694" i="14"/>
  <c r="E694" i="14"/>
  <c r="D694" i="14"/>
  <c r="C694" i="14"/>
  <c r="B694" i="14"/>
  <c r="A694" i="14" s="1"/>
  <c r="P693" i="14"/>
  <c r="O693" i="14"/>
  <c r="N693" i="14"/>
  <c r="M693" i="14"/>
  <c r="L693" i="14"/>
  <c r="K693" i="14"/>
  <c r="J693" i="14"/>
  <c r="I693" i="14"/>
  <c r="H693" i="14"/>
  <c r="G693" i="14"/>
  <c r="F693" i="14"/>
  <c r="E693" i="14"/>
  <c r="D693" i="14"/>
  <c r="C693" i="14"/>
  <c r="B693" i="14"/>
  <c r="A693" i="14" s="1"/>
  <c r="P692" i="14"/>
  <c r="O692" i="14"/>
  <c r="N692" i="14"/>
  <c r="M692" i="14"/>
  <c r="L692" i="14"/>
  <c r="K692" i="14"/>
  <c r="J692" i="14"/>
  <c r="I692" i="14"/>
  <c r="H692" i="14"/>
  <c r="G692" i="14"/>
  <c r="F692" i="14"/>
  <c r="E692" i="14"/>
  <c r="D692" i="14"/>
  <c r="C692" i="14"/>
  <c r="B692" i="14"/>
  <c r="A692" i="14" s="1"/>
  <c r="P691" i="14"/>
  <c r="O691" i="14"/>
  <c r="N691" i="14"/>
  <c r="M691" i="14"/>
  <c r="L691" i="14"/>
  <c r="K691" i="14"/>
  <c r="J691" i="14"/>
  <c r="I691" i="14"/>
  <c r="H691" i="14"/>
  <c r="G691" i="14"/>
  <c r="F691" i="14"/>
  <c r="E691" i="14"/>
  <c r="D691" i="14"/>
  <c r="C691" i="14"/>
  <c r="B691" i="14"/>
  <c r="A691" i="14" s="1"/>
  <c r="P690" i="14"/>
  <c r="O690" i="14"/>
  <c r="N690" i="14"/>
  <c r="M690" i="14"/>
  <c r="L690" i="14"/>
  <c r="K690" i="14"/>
  <c r="J690" i="14"/>
  <c r="I690" i="14"/>
  <c r="H690" i="14"/>
  <c r="G690" i="14"/>
  <c r="F690" i="14"/>
  <c r="E690" i="14"/>
  <c r="D690" i="14"/>
  <c r="C690" i="14"/>
  <c r="B690" i="14"/>
  <c r="A690" i="14" s="1"/>
  <c r="P689" i="14"/>
  <c r="O689" i="14"/>
  <c r="N689" i="14"/>
  <c r="M689" i="14"/>
  <c r="L689" i="14"/>
  <c r="K689" i="14"/>
  <c r="J689" i="14"/>
  <c r="I689" i="14"/>
  <c r="H689" i="14"/>
  <c r="G689" i="14"/>
  <c r="F689" i="14"/>
  <c r="E689" i="14"/>
  <c r="D689" i="14"/>
  <c r="C689" i="14"/>
  <c r="B689" i="14"/>
  <c r="A689" i="14" s="1"/>
  <c r="P688" i="14"/>
  <c r="O688" i="14"/>
  <c r="N688" i="14"/>
  <c r="M688" i="14"/>
  <c r="L688" i="14"/>
  <c r="K688" i="14"/>
  <c r="J688" i="14"/>
  <c r="I688" i="14"/>
  <c r="H688" i="14"/>
  <c r="G688" i="14"/>
  <c r="F688" i="14"/>
  <c r="E688" i="14"/>
  <c r="D688" i="14"/>
  <c r="C688" i="14"/>
  <c r="B688" i="14"/>
  <c r="A688" i="14" s="1"/>
  <c r="P687" i="14"/>
  <c r="O687" i="14"/>
  <c r="N687" i="14"/>
  <c r="M687" i="14"/>
  <c r="L687" i="14"/>
  <c r="K687" i="14"/>
  <c r="J687" i="14"/>
  <c r="I687" i="14"/>
  <c r="H687" i="14"/>
  <c r="G687" i="14"/>
  <c r="F687" i="14"/>
  <c r="E687" i="14"/>
  <c r="D687" i="14"/>
  <c r="C687" i="14"/>
  <c r="B687" i="14"/>
  <c r="A687" i="14" s="1"/>
  <c r="P686" i="14"/>
  <c r="O686" i="14"/>
  <c r="N686" i="14"/>
  <c r="M686" i="14"/>
  <c r="L686" i="14"/>
  <c r="K686" i="14"/>
  <c r="J686" i="14"/>
  <c r="I686" i="14"/>
  <c r="H686" i="14"/>
  <c r="G686" i="14"/>
  <c r="F686" i="14"/>
  <c r="E686" i="14"/>
  <c r="D686" i="14"/>
  <c r="C686" i="14"/>
  <c r="B686" i="14"/>
  <c r="A686" i="14" s="1"/>
  <c r="P685" i="14"/>
  <c r="O685" i="14"/>
  <c r="N685" i="14"/>
  <c r="M685" i="14"/>
  <c r="L685" i="14"/>
  <c r="K685" i="14"/>
  <c r="J685" i="14"/>
  <c r="I685" i="14"/>
  <c r="H685" i="14"/>
  <c r="G685" i="14"/>
  <c r="F685" i="14"/>
  <c r="E685" i="14"/>
  <c r="D685" i="14"/>
  <c r="C685" i="14"/>
  <c r="B685" i="14"/>
  <c r="A685" i="14" s="1"/>
  <c r="P684" i="14"/>
  <c r="O684" i="14"/>
  <c r="N684" i="14"/>
  <c r="M684" i="14"/>
  <c r="L684" i="14"/>
  <c r="K684" i="14"/>
  <c r="J684" i="14"/>
  <c r="I684" i="14"/>
  <c r="H684" i="14"/>
  <c r="G684" i="14"/>
  <c r="F684" i="14"/>
  <c r="E684" i="14"/>
  <c r="D684" i="14"/>
  <c r="C684" i="14"/>
  <c r="B684" i="14"/>
  <c r="A684" i="14" s="1"/>
  <c r="P683" i="14"/>
  <c r="O683" i="14"/>
  <c r="N683" i="14"/>
  <c r="M683" i="14"/>
  <c r="L683" i="14"/>
  <c r="K683" i="14"/>
  <c r="J683" i="14"/>
  <c r="I683" i="14"/>
  <c r="H683" i="14"/>
  <c r="G683" i="14"/>
  <c r="F683" i="14"/>
  <c r="E683" i="14"/>
  <c r="D683" i="14"/>
  <c r="C683" i="14"/>
  <c r="B683" i="14"/>
  <c r="A683" i="14" s="1"/>
  <c r="P682" i="14"/>
  <c r="O682" i="14"/>
  <c r="N682" i="14"/>
  <c r="M682" i="14"/>
  <c r="L682" i="14"/>
  <c r="K682" i="14"/>
  <c r="J682" i="14"/>
  <c r="I682" i="14"/>
  <c r="H682" i="14"/>
  <c r="G682" i="14"/>
  <c r="F682" i="14"/>
  <c r="E682" i="14"/>
  <c r="D682" i="14"/>
  <c r="C682" i="14"/>
  <c r="B682" i="14"/>
  <c r="A682" i="14" s="1"/>
  <c r="P681" i="14"/>
  <c r="O681" i="14"/>
  <c r="N681" i="14"/>
  <c r="M681" i="14"/>
  <c r="L681" i="14"/>
  <c r="K681" i="14"/>
  <c r="J681" i="14"/>
  <c r="I681" i="14"/>
  <c r="H681" i="14"/>
  <c r="G681" i="14"/>
  <c r="F681" i="14"/>
  <c r="E681" i="14"/>
  <c r="D681" i="14"/>
  <c r="C681" i="14"/>
  <c r="B681" i="14"/>
  <c r="A681" i="14" s="1"/>
  <c r="P680" i="14"/>
  <c r="O680" i="14"/>
  <c r="N680" i="14"/>
  <c r="M680" i="14"/>
  <c r="L680" i="14"/>
  <c r="K680" i="14"/>
  <c r="J680" i="14"/>
  <c r="I680" i="14"/>
  <c r="H680" i="14"/>
  <c r="G680" i="14"/>
  <c r="F680" i="14"/>
  <c r="E680" i="14"/>
  <c r="D680" i="14"/>
  <c r="C680" i="14"/>
  <c r="B680" i="14"/>
  <c r="A680" i="14" s="1"/>
  <c r="P679" i="14"/>
  <c r="O679" i="14"/>
  <c r="N679" i="14"/>
  <c r="M679" i="14"/>
  <c r="L679" i="14"/>
  <c r="K679" i="14"/>
  <c r="J679" i="14"/>
  <c r="I679" i="14"/>
  <c r="H679" i="14"/>
  <c r="G679" i="14"/>
  <c r="F679" i="14"/>
  <c r="E679" i="14"/>
  <c r="D679" i="14"/>
  <c r="C679" i="14"/>
  <c r="B679" i="14"/>
  <c r="A679" i="14" s="1"/>
  <c r="P678" i="14"/>
  <c r="O678" i="14"/>
  <c r="N678" i="14"/>
  <c r="M678" i="14"/>
  <c r="L678" i="14"/>
  <c r="K678" i="14"/>
  <c r="J678" i="14"/>
  <c r="I678" i="14"/>
  <c r="H678" i="14"/>
  <c r="G678" i="14"/>
  <c r="F678" i="14"/>
  <c r="E678" i="14"/>
  <c r="D678" i="14"/>
  <c r="C678" i="14"/>
  <c r="B678" i="14"/>
  <c r="A678" i="14" s="1"/>
  <c r="P677" i="14"/>
  <c r="O677" i="14"/>
  <c r="N677" i="14"/>
  <c r="M677" i="14"/>
  <c r="L677" i="14"/>
  <c r="K677" i="14"/>
  <c r="J677" i="14"/>
  <c r="I677" i="14"/>
  <c r="H677" i="14"/>
  <c r="G677" i="14"/>
  <c r="F677" i="14"/>
  <c r="E677" i="14"/>
  <c r="D677" i="14"/>
  <c r="C677" i="14"/>
  <c r="B677" i="14"/>
  <c r="A677" i="14" s="1"/>
  <c r="P676" i="14"/>
  <c r="O676" i="14"/>
  <c r="N676" i="14"/>
  <c r="M676" i="14"/>
  <c r="L676" i="14"/>
  <c r="K676" i="14"/>
  <c r="J676" i="14"/>
  <c r="I676" i="14"/>
  <c r="H676" i="14"/>
  <c r="G676" i="14"/>
  <c r="F676" i="14"/>
  <c r="E676" i="14"/>
  <c r="D676" i="14"/>
  <c r="C676" i="14"/>
  <c r="B676" i="14"/>
  <c r="A676" i="14" s="1"/>
  <c r="P675" i="14"/>
  <c r="O675" i="14"/>
  <c r="N675" i="14"/>
  <c r="M675" i="14"/>
  <c r="L675" i="14"/>
  <c r="K675" i="14"/>
  <c r="J675" i="14"/>
  <c r="I675" i="14"/>
  <c r="H675" i="14"/>
  <c r="G675" i="14"/>
  <c r="F675" i="14"/>
  <c r="E675" i="14"/>
  <c r="D675" i="14"/>
  <c r="C675" i="14"/>
  <c r="B675" i="14"/>
  <c r="A675" i="14" s="1"/>
  <c r="P674" i="14"/>
  <c r="O674" i="14"/>
  <c r="N674" i="14"/>
  <c r="M674" i="14"/>
  <c r="L674" i="14"/>
  <c r="K674" i="14"/>
  <c r="J674" i="14"/>
  <c r="I674" i="14"/>
  <c r="H674" i="14"/>
  <c r="G674" i="14"/>
  <c r="F674" i="14"/>
  <c r="E674" i="14"/>
  <c r="D674" i="14"/>
  <c r="C674" i="14"/>
  <c r="B674" i="14"/>
  <c r="A674" i="14" s="1"/>
  <c r="P673" i="14"/>
  <c r="O673" i="14"/>
  <c r="N673" i="14"/>
  <c r="M673" i="14"/>
  <c r="L673" i="14"/>
  <c r="K673" i="14"/>
  <c r="J673" i="14"/>
  <c r="I673" i="14"/>
  <c r="H673" i="14"/>
  <c r="G673" i="14"/>
  <c r="F673" i="14"/>
  <c r="E673" i="14"/>
  <c r="D673" i="14"/>
  <c r="C673" i="14"/>
  <c r="B673" i="14"/>
  <c r="A673" i="14" s="1"/>
  <c r="P672" i="14"/>
  <c r="O672" i="14"/>
  <c r="N672" i="14"/>
  <c r="M672" i="14"/>
  <c r="L672" i="14"/>
  <c r="K672" i="14"/>
  <c r="J672" i="14"/>
  <c r="I672" i="14"/>
  <c r="H672" i="14"/>
  <c r="G672" i="14"/>
  <c r="F672" i="14"/>
  <c r="E672" i="14"/>
  <c r="D672" i="14"/>
  <c r="C672" i="14"/>
  <c r="B672" i="14"/>
  <c r="A672" i="14" s="1"/>
  <c r="P671" i="14"/>
  <c r="O671" i="14"/>
  <c r="N671" i="14"/>
  <c r="M671" i="14"/>
  <c r="L671" i="14"/>
  <c r="K671" i="14"/>
  <c r="J671" i="14"/>
  <c r="I671" i="14"/>
  <c r="H671" i="14"/>
  <c r="G671" i="14"/>
  <c r="F671" i="14"/>
  <c r="E671" i="14"/>
  <c r="D671" i="14"/>
  <c r="C671" i="14"/>
  <c r="B671" i="14"/>
  <c r="A671" i="14" s="1"/>
  <c r="P670" i="14"/>
  <c r="O670" i="14"/>
  <c r="N670" i="14"/>
  <c r="M670" i="14"/>
  <c r="L670" i="14"/>
  <c r="K670" i="14"/>
  <c r="J670" i="14"/>
  <c r="I670" i="14"/>
  <c r="H670" i="14"/>
  <c r="G670" i="14"/>
  <c r="F670" i="14"/>
  <c r="E670" i="14"/>
  <c r="D670" i="14"/>
  <c r="C670" i="14"/>
  <c r="B670" i="14"/>
  <c r="A670" i="14" s="1"/>
  <c r="P669" i="14"/>
  <c r="O669" i="14"/>
  <c r="N669" i="14"/>
  <c r="M669" i="14"/>
  <c r="L669" i="14"/>
  <c r="K669" i="14"/>
  <c r="J669" i="14"/>
  <c r="I669" i="14"/>
  <c r="H669" i="14"/>
  <c r="G669" i="14"/>
  <c r="F669" i="14"/>
  <c r="E669" i="14"/>
  <c r="D669" i="14"/>
  <c r="C669" i="14"/>
  <c r="B669" i="14"/>
  <c r="A669" i="14" s="1"/>
  <c r="P668" i="14"/>
  <c r="O668" i="14"/>
  <c r="N668" i="14"/>
  <c r="M668" i="14"/>
  <c r="L668" i="14"/>
  <c r="K668" i="14"/>
  <c r="J668" i="14"/>
  <c r="I668" i="14"/>
  <c r="H668" i="14"/>
  <c r="G668" i="14"/>
  <c r="F668" i="14"/>
  <c r="E668" i="14"/>
  <c r="D668" i="14"/>
  <c r="C668" i="14"/>
  <c r="B668" i="14"/>
  <c r="A668" i="14" s="1"/>
  <c r="P667" i="14"/>
  <c r="O667" i="14"/>
  <c r="N667" i="14"/>
  <c r="M667" i="14"/>
  <c r="L667" i="14"/>
  <c r="K667" i="14"/>
  <c r="J667" i="14"/>
  <c r="I667" i="14"/>
  <c r="H667" i="14"/>
  <c r="G667" i="14"/>
  <c r="F667" i="14"/>
  <c r="E667" i="14"/>
  <c r="D667" i="14"/>
  <c r="C667" i="14"/>
  <c r="B667" i="14"/>
  <c r="A667" i="14" s="1"/>
  <c r="P666" i="14"/>
  <c r="O666" i="14"/>
  <c r="N666" i="14"/>
  <c r="M666" i="14"/>
  <c r="L666" i="14"/>
  <c r="K666" i="14"/>
  <c r="J666" i="14"/>
  <c r="I666" i="14"/>
  <c r="H666" i="14"/>
  <c r="G666" i="14"/>
  <c r="F666" i="14"/>
  <c r="E666" i="14"/>
  <c r="D666" i="14"/>
  <c r="C666" i="14"/>
  <c r="B666" i="14"/>
  <c r="A666" i="14" s="1"/>
  <c r="P665" i="14"/>
  <c r="O665" i="14"/>
  <c r="N665" i="14"/>
  <c r="M665" i="14"/>
  <c r="L665" i="14"/>
  <c r="K665" i="14"/>
  <c r="J665" i="14"/>
  <c r="I665" i="14"/>
  <c r="H665" i="14"/>
  <c r="G665" i="14"/>
  <c r="F665" i="14"/>
  <c r="E665" i="14"/>
  <c r="D665" i="14"/>
  <c r="C665" i="14"/>
  <c r="B665" i="14"/>
  <c r="A665" i="14" s="1"/>
  <c r="P664" i="14"/>
  <c r="O664" i="14"/>
  <c r="N664" i="14"/>
  <c r="M664" i="14"/>
  <c r="L664" i="14"/>
  <c r="K664" i="14"/>
  <c r="J664" i="14"/>
  <c r="I664" i="14"/>
  <c r="H664" i="14"/>
  <c r="G664" i="14"/>
  <c r="F664" i="14"/>
  <c r="E664" i="14"/>
  <c r="D664" i="14"/>
  <c r="C664" i="14"/>
  <c r="B664" i="14"/>
  <c r="A664" i="14" s="1"/>
  <c r="P663" i="14"/>
  <c r="O663" i="14"/>
  <c r="N663" i="14"/>
  <c r="M663" i="14"/>
  <c r="L663" i="14"/>
  <c r="K663" i="14"/>
  <c r="J663" i="14"/>
  <c r="I663" i="14"/>
  <c r="H663" i="14"/>
  <c r="G663" i="14"/>
  <c r="F663" i="14"/>
  <c r="E663" i="14"/>
  <c r="D663" i="14"/>
  <c r="C663" i="14"/>
  <c r="B663" i="14"/>
  <c r="A663" i="14" s="1"/>
  <c r="P662" i="14"/>
  <c r="O662" i="14"/>
  <c r="N662" i="14"/>
  <c r="M662" i="14"/>
  <c r="L662" i="14"/>
  <c r="K662" i="14"/>
  <c r="J662" i="14"/>
  <c r="I662" i="14"/>
  <c r="H662" i="14"/>
  <c r="G662" i="14"/>
  <c r="F662" i="14"/>
  <c r="E662" i="14"/>
  <c r="D662" i="14"/>
  <c r="C662" i="14"/>
  <c r="B662" i="14"/>
  <c r="A662" i="14" s="1"/>
  <c r="P661" i="14"/>
  <c r="O661" i="14"/>
  <c r="N661" i="14"/>
  <c r="M661" i="14"/>
  <c r="L661" i="14"/>
  <c r="K661" i="14"/>
  <c r="J661" i="14"/>
  <c r="I661" i="14"/>
  <c r="H661" i="14"/>
  <c r="G661" i="14"/>
  <c r="F661" i="14"/>
  <c r="E661" i="14"/>
  <c r="D661" i="14"/>
  <c r="C661" i="14"/>
  <c r="B661" i="14"/>
  <c r="A661" i="14" s="1"/>
  <c r="P660" i="14"/>
  <c r="O660" i="14"/>
  <c r="N660" i="14"/>
  <c r="M660" i="14"/>
  <c r="L660" i="14"/>
  <c r="K660" i="14"/>
  <c r="J660" i="14"/>
  <c r="I660" i="14"/>
  <c r="H660" i="14"/>
  <c r="G660" i="14"/>
  <c r="F660" i="14"/>
  <c r="E660" i="14"/>
  <c r="D660" i="14"/>
  <c r="C660" i="14"/>
  <c r="B660" i="14"/>
  <c r="A660" i="14" s="1"/>
  <c r="P659" i="14"/>
  <c r="O659" i="14"/>
  <c r="N659" i="14"/>
  <c r="M659" i="14"/>
  <c r="L659" i="14"/>
  <c r="K659" i="14"/>
  <c r="J659" i="14"/>
  <c r="I659" i="14"/>
  <c r="H659" i="14"/>
  <c r="G659" i="14"/>
  <c r="F659" i="14"/>
  <c r="E659" i="14"/>
  <c r="D659" i="14"/>
  <c r="C659" i="14"/>
  <c r="B659" i="14"/>
  <c r="A659" i="14" s="1"/>
  <c r="P658" i="14"/>
  <c r="O658" i="14"/>
  <c r="N658" i="14"/>
  <c r="M658" i="14"/>
  <c r="L658" i="14"/>
  <c r="K658" i="14"/>
  <c r="J658" i="14"/>
  <c r="I658" i="14"/>
  <c r="H658" i="14"/>
  <c r="G658" i="14"/>
  <c r="F658" i="14"/>
  <c r="E658" i="14"/>
  <c r="D658" i="14"/>
  <c r="C658" i="14"/>
  <c r="B658" i="14"/>
  <c r="A658" i="14" s="1"/>
  <c r="P657" i="14"/>
  <c r="O657" i="14"/>
  <c r="N657" i="14"/>
  <c r="M657" i="14"/>
  <c r="L657" i="14"/>
  <c r="K657" i="14"/>
  <c r="J657" i="14"/>
  <c r="I657" i="14"/>
  <c r="H657" i="14"/>
  <c r="G657" i="14"/>
  <c r="F657" i="14"/>
  <c r="E657" i="14"/>
  <c r="D657" i="14"/>
  <c r="C657" i="14"/>
  <c r="B657" i="14"/>
  <c r="A657" i="14" s="1"/>
  <c r="P656" i="14"/>
  <c r="O656" i="14"/>
  <c r="N656" i="14"/>
  <c r="M656" i="14"/>
  <c r="L656" i="14"/>
  <c r="K656" i="14"/>
  <c r="J656" i="14"/>
  <c r="I656" i="14"/>
  <c r="H656" i="14"/>
  <c r="G656" i="14"/>
  <c r="F656" i="14"/>
  <c r="E656" i="14"/>
  <c r="D656" i="14"/>
  <c r="C656" i="14"/>
  <c r="B656" i="14"/>
  <c r="A656" i="14" s="1"/>
  <c r="P655" i="14"/>
  <c r="O655" i="14"/>
  <c r="N655" i="14"/>
  <c r="M655" i="14"/>
  <c r="L655" i="14"/>
  <c r="K655" i="14"/>
  <c r="J655" i="14"/>
  <c r="I655" i="14"/>
  <c r="H655" i="14"/>
  <c r="G655" i="14"/>
  <c r="F655" i="14"/>
  <c r="E655" i="14"/>
  <c r="D655" i="14"/>
  <c r="C655" i="14"/>
  <c r="B655" i="14"/>
  <c r="A655" i="14" s="1"/>
  <c r="P654" i="14"/>
  <c r="O654" i="14"/>
  <c r="N654" i="14"/>
  <c r="M654" i="14"/>
  <c r="L654" i="14"/>
  <c r="K654" i="14"/>
  <c r="J654" i="14"/>
  <c r="I654" i="14"/>
  <c r="H654" i="14"/>
  <c r="G654" i="14"/>
  <c r="F654" i="14"/>
  <c r="E654" i="14"/>
  <c r="D654" i="14"/>
  <c r="C654" i="14"/>
  <c r="B654" i="14"/>
  <c r="A654" i="14" s="1"/>
  <c r="P653" i="14"/>
  <c r="O653" i="14"/>
  <c r="N653" i="14"/>
  <c r="M653" i="14"/>
  <c r="L653" i="14"/>
  <c r="K653" i="14"/>
  <c r="J653" i="14"/>
  <c r="I653" i="14"/>
  <c r="H653" i="14"/>
  <c r="G653" i="14"/>
  <c r="F653" i="14"/>
  <c r="E653" i="14"/>
  <c r="D653" i="14"/>
  <c r="C653" i="14"/>
  <c r="B653" i="14"/>
  <c r="A653" i="14" s="1"/>
  <c r="P652" i="14"/>
  <c r="O652" i="14"/>
  <c r="N652" i="14"/>
  <c r="M652" i="14"/>
  <c r="L652" i="14"/>
  <c r="K652" i="14"/>
  <c r="J652" i="14"/>
  <c r="I652" i="14"/>
  <c r="H652" i="14"/>
  <c r="G652" i="14"/>
  <c r="F652" i="14"/>
  <c r="E652" i="14"/>
  <c r="D652" i="14"/>
  <c r="C652" i="14"/>
  <c r="B652" i="14"/>
  <c r="A652" i="14" s="1"/>
  <c r="P651" i="14"/>
  <c r="O651" i="14"/>
  <c r="N651" i="14"/>
  <c r="M651" i="14"/>
  <c r="L651" i="14"/>
  <c r="K651" i="14"/>
  <c r="J651" i="14"/>
  <c r="I651" i="14"/>
  <c r="H651" i="14"/>
  <c r="G651" i="14"/>
  <c r="F651" i="14"/>
  <c r="E651" i="14"/>
  <c r="D651" i="14"/>
  <c r="C651" i="14"/>
  <c r="B651" i="14"/>
  <c r="A651" i="14" s="1"/>
  <c r="P650" i="14"/>
  <c r="O650" i="14"/>
  <c r="N650" i="14"/>
  <c r="M650" i="14"/>
  <c r="L650" i="14"/>
  <c r="K650" i="14"/>
  <c r="J650" i="14"/>
  <c r="I650" i="14"/>
  <c r="H650" i="14"/>
  <c r="G650" i="14"/>
  <c r="F650" i="14"/>
  <c r="E650" i="14"/>
  <c r="D650" i="14"/>
  <c r="C650" i="14"/>
  <c r="B650" i="14"/>
  <c r="A650" i="14" s="1"/>
  <c r="P649" i="14"/>
  <c r="O649" i="14"/>
  <c r="N649" i="14"/>
  <c r="M649" i="14"/>
  <c r="L649" i="14"/>
  <c r="K649" i="14"/>
  <c r="J649" i="14"/>
  <c r="I649" i="14"/>
  <c r="H649" i="14"/>
  <c r="G649" i="14"/>
  <c r="F649" i="14"/>
  <c r="E649" i="14"/>
  <c r="D649" i="14"/>
  <c r="C649" i="14"/>
  <c r="B649" i="14"/>
  <c r="A649" i="14" s="1"/>
  <c r="P648" i="14"/>
  <c r="O648" i="14"/>
  <c r="N648" i="14"/>
  <c r="M648" i="14"/>
  <c r="L648" i="14"/>
  <c r="K648" i="14"/>
  <c r="J648" i="14"/>
  <c r="I648" i="14"/>
  <c r="H648" i="14"/>
  <c r="G648" i="14"/>
  <c r="F648" i="14"/>
  <c r="E648" i="14"/>
  <c r="D648" i="14"/>
  <c r="C648" i="14"/>
  <c r="B648" i="14"/>
  <c r="A648" i="14" s="1"/>
  <c r="P647" i="14"/>
  <c r="O647" i="14"/>
  <c r="N647" i="14"/>
  <c r="M647" i="14"/>
  <c r="L647" i="14"/>
  <c r="K647" i="14"/>
  <c r="J647" i="14"/>
  <c r="I647" i="14"/>
  <c r="H647" i="14"/>
  <c r="G647" i="14"/>
  <c r="F647" i="14"/>
  <c r="E647" i="14"/>
  <c r="D647" i="14"/>
  <c r="C647" i="14"/>
  <c r="B647" i="14"/>
  <c r="A647" i="14" s="1"/>
  <c r="P646" i="14"/>
  <c r="O646" i="14"/>
  <c r="N646" i="14"/>
  <c r="M646" i="14"/>
  <c r="L646" i="14"/>
  <c r="K646" i="14"/>
  <c r="J646" i="14"/>
  <c r="I646" i="14"/>
  <c r="H646" i="14"/>
  <c r="G646" i="14"/>
  <c r="F646" i="14"/>
  <c r="E646" i="14"/>
  <c r="D646" i="14"/>
  <c r="C646" i="14"/>
  <c r="B646" i="14"/>
  <c r="A646" i="14" s="1"/>
  <c r="P645" i="14"/>
  <c r="O645" i="14"/>
  <c r="N645" i="14"/>
  <c r="M645" i="14"/>
  <c r="L645" i="14"/>
  <c r="K645" i="14"/>
  <c r="J645" i="14"/>
  <c r="I645" i="14"/>
  <c r="H645" i="14"/>
  <c r="G645" i="14"/>
  <c r="F645" i="14"/>
  <c r="E645" i="14"/>
  <c r="D645" i="14"/>
  <c r="C645" i="14"/>
  <c r="B645" i="14"/>
  <c r="A645" i="14" s="1"/>
  <c r="P644" i="14"/>
  <c r="O644" i="14"/>
  <c r="N644" i="14"/>
  <c r="M644" i="14"/>
  <c r="L644" i="14"/>
  <c r="K644" i="14"/>
  <c r="J644" i="14"/>
  <c r="I644" i="14"/>
  <c r="H644" i="14"/>
  <c r="G644" i="14"/>
  <c r="F644" i="14"/>
  <c r="E644" i="14"/>
  <c r="D644" i="14"/>
  <c r="C644" i="14"/>
  <c r="B644" i="14"/>
  <c r="A644" i="14" s="1"/>
  <c r="P643" i="14"/>
  <c r="O643" i="14"/>
  <c r="N643" i="14"/>
  <c r="M643" i="14"/>
  <c r="L643" i="14"/>
  <c r="K643" i="14"/>
  <c r="J643" i="14"/>
  <c r="I643" i="14"/>
  <c r="H643" i="14"/>
  <c r="G643" i="14"/>
  <c r="F643" i="14"/>
  <c r="E643" i="14"/>
  <c r="D643" i="14"/>
  <c r="C643" i="14"/>
  <c r="B643" i="14"/>
  <c r="A643" i="14" s="1"/>
  <c r="P642" i="14"/>
  <c r="O642" i="14"/>
  <c r="N642" i="14"/>
  <c r="M642" i="14"/>
  <c r="L642" i="14"/>
  <c r="K642" i="14"/>
  <c r="J642" i="14"/>
  <c r="I642" i="14"/>
  <c r="H642" i="14"/>
  <c r="G642" i="14"/>
  <c r="F642" i="14"/>
  <c r="E642" i="14"/>
  <c r="D642" i="14"/>
  <c r="C642" i="14"/>
  <c r="B642" i="14"/>
  <c r="A642" i="14" s="1"/>
  <c r="P641" i="14"/>
  <c r="O641" i="14"/>
  <c r="N641" i="14"/>
  <c r="M641" i="14"/>
  <c r="L641" i="14"/>
  <c r="K641" i="14"/>
  <c r="J641" i="14"/>
  <c r="I641" i="14"/>
  <c r="H641" i="14"/>
  <c r="G641" i="14"/>
  <c r="F641" i="14"/>
  <c r="E641" i="14"/>
  <c r="D641" i="14"/>
  <c r="C641" i="14"/>
  <c r="B641" i="14"/>
  <c r="A641" i="14" s="1"/>
  <c r="P640" i="14"/>
  <c r="O640" i="14"/>
  <c r="N640" i="14"/>
  <c r="M640" i="14"/>
  <c r="L640" i="14"/>
  <c r="K640" i="14"/>
  <c r="J640" i="14"/>
  <c r="I640" i="14"/>
  <c r="H640" i="14"/>
  <c r="G640" i="14"/>
  <c r="F640" i="14"/>
  <c r="E640" i="14"/>
  <c r="D640" i="14"/>
  <c r="C640" i="14"/>
  <c r="B640" i="14"/>
  <c r="A640" i="14" s="1"/>
  <c r="P639" i="14"/>
  <c r="O639" i="14"/>
  <c r="N639" i="14"/>
  <c r="M639" i="14"/>
  <c r="L639" i="14"/>
  <c r="K639" i="14"/>
  <c r="J639" i="14"/>
  <c r="I639" i="14"/>
  <c r="H639" i="14"/>
  <c r="G639" i="14"/>
  <c r="F639" i="14"/>
  <c r="E639" i="14"/>
  <c r="D639" i="14"/>
  <c r="C639" i="14"/>
  <c r="B639" i="14"/>
  <c r="A639" i="14" s="1"/>
  <c r="P638" i="14"/>
  <c r="O638" i="14"/>
  <c r="N638" i="14"/>
  <c r="M638" i="14"/>
  <c r="L638" i="14"/>
  <c r="K638" i="14"/>
  <c r="J638" i="14"/>
  <c r="I638" i="14"/>
  <c r="H638" i="14"/>
  <c r="G638" i="14"/>
  <c r="F638" i="14"/>
  <c r="E638" i="14"/>
  <c r="D638" i="14"/>
  <c r="C638" i="14"/>
  <c r="B638" i="14"/>
  <c r="A638" i="14" s="1"/>
  <c r="P637" i="14"/>
  <c r="O637" i="14"/>
  <c r="N637" i="14"/>
  <c r="M637" i="14"/>
  <c r="L637" i="14"/>
  <c r="K637" i="14"/>
  <c r="J637" i="14"/>
  <c r="I637" i="14"/>
  <c r="H637" i="14"/>
  <c r="G637" i="14"/>
  <c r="F637" i="14"/>
  <c r="E637" i="14"/>
  <c r="D637" i="14"/>
  <c r="C637" i="14"/>
  <c r="B637" i="14"/>
  <c r="A637" i="14" s="1"/>
  <c r="P636" i="14"/>
  <c r="O636" i="14"/>
  <c r="N636" i="14"/>
  <c r="M636" i="14"/>
  <c r="L636" i="14"/>
  <c r="K636" i="14"/>
  <c r="J636" i="14"/>
  <c r="I636" i="14"/>
  <c r="H636" i="14"/>
  <c r="G636" i="14"/>
  <c r="F636" i="14"/>
  <c r="E636" i="14"/>
  <c r="D636" i="14"/>
  <c r="C636" i="14"/>
  <c r="B636" i="14"/>
  <c r="A636" i="14" s="1"/>
  <c r="P635" i="14"/>
  <c r="O635" i="14"/>
  <c r="N635" i="14"/>
  <c r="M635" i="14"/>
  <c r="L635" i="14"/>
  <c r="K635" i="14"/>
  <c r="J635" i="14"/>
  <c r="I635" i="14"/>
  <c r="H635" i="14"/>
  <c r="G635" i="14"/>
  <c r="F635" i="14"/>
  <c r="E635" i="14"/>
  <c r="D635" i="14"/>
  <c r="C635" i="14"/>
  <c r="B635" i="14"/>
  <c r="A635" i="14" s="1"/>
  <c r="P634" i="14"/>
  <c r="O634" i="14"/>
  <c r="N634" i="14"/>
  <c r="M634" i="14"/>
  <c r="L634" i="14"/>
  <c r="K634" i="14"/>
  <c r="J634" i="14"/>
  <c r="I634" i="14"/>
  <c r="H634" i="14"/>
  <c r="G634" i="14"/>
  <c r="F634" i="14"/>
  <c r="E634" i="14"/>
  <c r="D634" i="14"/>
  <c r="C634" i="14"/>
  <c r="B634" i="14"/>
  <c r="A634" i="14" s="1"/>
  <c r="P633" i="14"/>
  <c r="O633" i="14"/>
  <c r="N633" i="14"/>
  <c r="M633" i="14"/>
  <c r="L633" i="14"/>
  <c r="K633" i="14"/>
  <c r="J633" i="14"/>
  <c r="I633" i="14"/>
  <c r="H633" i="14"/>
  <c r="G633" i="14"/>
  <c r="F633" i="14"/>
  <c r="E633" i="14"/>
  <c r="D633" i="14"/>
  <c r="C633" i="14"/>
  <c r="B633" i="14"/>
  <c r="A633" i="14" s="1"/>
  <c r="P632" i="14"/>
  <c r="O632" i="14"/>
  <c r="N632" i="14"/>
  <c r="M632" i="14"/>
  <c r="L632" i="14"/>
  <c r="K632" i="14"/>
  <c r="J632" i="14"/>
  <c r="I632" i="14"/>
  <c r="H632" i="14"/>
  <c r="G632" i="14"/>
  <c r="F632" i="14"/>
  <c r="E632" i="14"/>
  <c r="D632" i="14"/>
  <c r="C632" i="14"/>
  <c r="B632" i="14"/>
  <c r="A632" i="14" s="1"/>
  <c r="P631" i="14"/>
  <c r="O631" i="14"/>
  <c r="N631" i="14"/>
  <c r="M631" i="14"/>
  <c r="L631" i="14"/>
  <c r="K631" i="14"/>
  <c r="J631" i="14"/>
  <c r="I631" i="14"/>
  <c r="H631" i="14"/>
  <c r="G631" i="14"/>
  <c r="F631" i="14"/>
  <c r="E631" i="14"/>
  <c r="D631" i="14"/>
  <c r="C631" i="14"/>
  <c r="B631" i="14"/>
  <c r="A631" i="14" s="1"/>
  <c r="P630" i="14"/>
  <c r="O630" i="14"/>
  <c r="N630" i="14"/>
  <c r="M630" i="14"/>
  <c r="L630" i="14"/>
  <c r="K630" i="14"/>
  <c r="J630" i="14"/>
  <c r="I630" i="14"/>
  <c r="H630" i="14"/>
  <c r="G630" i="14"/>
  <c r="F630" i="14"/>
  <c r="E630" i="14"/>
  <c r="D630" i="14"/>
  <c r="C630" i="14"/>
  <c r="B630" i="14"/>
  <c r="A630" i="14" s="1"/>
  <c r="P629" i="14"/>
  <c r="O629" i="14"/>
  <c r="N629" i="14"/>
  <c r="M629" i="14"/>
  <c r="L629" i="14"/>
  <c r="K629" i="14"/>
  <c r="J629" i="14"/>
  <c r="I629" i="14"/>
  <c r="H629" i="14"/>
  <c r="G629" i="14"/>
  <c r="F629" i="14"/>
  <c r="E629" i="14"/>
  <c r="D629" i="14"/>
  <c r="C629" i="14"/>
  <c r="B629" i="14"/>
  <c r="A629" i="14" s="1"/>
  <c r="P628" i="14"/>
  <c r="O628" i="14"/>
  <c r="N628" i="14"/>
  <c r="M628" i="14"/>
  <c r="L628" i="14"/>
  <c r="K628" i="14"/>
  <c r="J628" i="14"/>
  <c r="I628" i="14"/>
  <c r="H628" i="14"/>
  <c r="G628" i="14"/>
  <c r="F628" i="14"/>
  <c r="E628" i="14"/>
  <c r="D628" i="14"/>
  <c r="C628" i="14"/>
  <c r="B628" i="14"/>
  <c r="A628" i="14" s="1"/>
  <c r="P627" i="14"/>
  <c r="O627" i="14"/>
  <c r="N627" i="14"/>
  <c r="M627" i="14"/>
  <c r="L627" i="14"/>
  <c r="K627" i="14"/>
  <c r="J627" i="14"/>
  <c r="I627" i="14"/>
  <c r="H627" i="14"/>
  <c r="G627" i="14"/>
  <c r="F627" i="14"/>
  <c r="E627" i="14"/>
  <c r="D627" i="14"/>
  <c r="C627" i="14"/>
  <c r="B627" i="14"/>
  <c r="A627" i="14" s="1"/>
  <c r="P626" i="14"/>
  <c r="O626" i="14"/>
  <c r="N626" i="14"/>
  <c r="M626" i="14"/>
  <c r="L626" i="14"/>
  <c r="K626" i="14"/>
  <c r="J626" i="14"/>
  <c r="I626" i="14"/>
  <c r="H626" i="14"/>
  <c r="G626" i="14"/>
  <c r="F626" i="14"/>
  <c r="E626" i="14"/>
  <c r="D626" i="14"/>
  <c r="C626" i="14"/>
  <c r="B626" i="14"/>
  <c r="A626" i="14" s="1"/>
  <c r="P625" i="14"/>
  <c r="O625" i="14"/>
  <c r="N625" i="14"/>
  <c r="M625" i="14"/>
  <c r="L625" i="14"/>
  <c r="K625" i="14"/>
  <c r="J625" i="14"/>
  <c r="I625" i="14"/>
  <c r="H625" i="14"/>
  <c r="G625" i="14"/>
  <c r="F625" i="14"/>
  <c r="E625" i="14"/>
  <c r="D625" i="14"/>
  <c r="C625" i="14"/>
  <c r="B625" i="14"/>
  <c r="A625" i="14" s="1"/>
  <c r="P624" i="14"/>
  <c r="O624" i="14"/>
  <c r="N624" i="14"/>
  <c r="M624" i="14"/>
  <c r="L624" i="14"/>
  <c r="K624" i="14"/>
  <c r="J624" i="14"/>
  <c r="I624" i="14"/>
  <c r="H624" i="14"/>
  <c r="G624" i="14"/>
  <c r="F624" i="14"/>
  <c r="E624" i="14"/>
  <c r="D624" i="14"/>
  <c r="C624" i="14"/>
  <c r="B624" i="14"/>
  <c r="A624" i="14" s="1"/>
  <c r="P623" i="14"/>
  <c r="O623" i="14"/>
  <c r="N623" i="14"/>
  <c r="M623" i="14"/>
  <c r="L623" i="14"/>
  <c r="K623" i="14"/>
  <c r="J623" i="14"/>
  <c r="I623" i="14"/>
  <c r="H623" i="14"/>
  <c r="G623" i="14"/>
  <c r="F623" i="14"/>
  <c r="E623" i="14"/>
  <c r="D623" i="14"/>
  <c r="C623" i="14"/>
  <c r="B623" i="14"/>
  <c r="A623" i="14" s="1"/>
  <c r="P622" i="14"/>
  <c r="O622" i="14"/>
  <c r="N622" i="14"/>
  <c r="M622" i="14"/>
  <c r="L622" i="14"/>
  <c r="K622" i="14"/>
  <c r="J622" i="14"/>
  <c r="I622" i="14"/>
  <c r="H622" i="14"/>
  <c r="G622" i="14"/>
  <c r="F622" i="14"/>
  <c r="E622" i="14"/>
  <c r="D622" i="14"/>
  <c r="C622" i="14"/>
  <c r="B622" i="14"/>
  <c r="A622" i="14" s="1"/>
  <c r="P621" i="14"/>
  <c r="O621" i="14"/>
  <c r="N621" i="14"/>
  <c r="M621" i="14"/>
  <c r="L621" i="14"/>
  <c r="K621" i="14"/>
  <c r="J621" i="14"/>
  <c r="I621" i="14"/>
  <c r="H621" i="14"/>
  <c r="G621" i="14"/>
  <c r="F621" i="14"/>
  <c r="E621" i="14"/>
  <c r="D621" i="14"/>
  <c r="C621" i="14"/>
  <c r="B621" i="14"/>
  <c r="A621" i="14" s="1"/>
  <c r="P620" i="14"/>
  <c r="O620" i="14"/>
  <c r="N620" i="14"/>
  <c r="M620" i="14"/>
  <c r="L620" i="14"/>
  <c r="K620" i="14"/>
  <c r="J620" i="14"/>
  <c r="I620" i="14"/>
  <c r="H620" i="14"/>
  <c r="G620" i="14"/>
  <c r="F620" i="14"/>
  <c r="E620" i="14"/>
  <c r="D620" i="14"/>
  <c r="C620" i="14"/>
  <c r="B620" i="14"/>
  <c r="A620" i="14" s="1"/>
  <c r="P619" i="14"/>
  <c r="O619" i="14"/>
  <c r="N619" i="14"/>
  <c r="M619" i="14"/>
  <c r="L619" i="14"/>
  <c r="K619" i="14"/>
  <c r="J619" i="14"/>
  <c r="I619" i="14"/>
  <c r="H619" i="14"/>
  <c r="G619" i="14"/>
  <c r="F619" i="14"/>
  <c r="E619" i="14"/>
  <c r="D619" i="14"/>
  <c r="C619" i="14"/>
  <c r="B619" i="14"/>
  <c r="A619" i="14" s="1"/>
  <c r="P618" i="14"/>
  <c r="O618" i="14"/>
  <c r="N618" i="14"/>
  <c r="M618" i="14"/>
  <c r="L618" i="14"/>
  <c r="K618" i="14"/>
  <c r="J618" i="14"/>
  <c r="I618" i="14"/>
  <c r="H618" i="14"/>
  <c r="G618" i="14"/>
  <c r="F618" i="14"/>
  <c r="E618" i="14"/>
  <c r="D618" i="14"/>
  <c r="C618" i="14"/>
  <c r="B618" i="14"/>
  <c r="A618" i="14" s="1"/>
  <c r="P617" i="14"/>
  <c r="O617" i="14"/>
  <c r="N617" i="14"/>
  <c r="M617" i="14"/>
  <c r="L617" i="14"/>
  <c r="K617" i="14"/>
  <c r="J617" i="14"/>
  <c r="I617" i="14"/>
  <c r="H617" i="14"/>
  <c r="G617" i="14"/>
  <c r="F617" i="14"/>
  <c r="E617" i="14"/>
  <c r="D617" i="14"/>
  <c r="C617" i="14"/>
  <c r="B617" i="14"/>
  <c r="A617" i="14" s="1"/>
  <c r="P616" i="14"/>
  <c r="O616" i="14"/>
  <c r="N616" i="14"/>
  <c r="M616" i="14"/>
  <c r="L616" i="14"/>
  <c r="K616" i="14"/>
  <c r="J616" i="14"/>
  <c r="I616" i="14"/>
  <c r="H616" i="14"/>
  <c r="G616" i="14"/>
  <c r="F616" i="14"/>
  <c r="E616" i="14"/>
  <c r="D616" i="14"/>
  <c r="C616" i="14"/>
  <c r="B616" i="14"/>
  <c r="A616" i="14" s="1"/>
  <c r="P615" i="14"/>
  <c r="O615" i="14"/>
  <c r="N615" i="14"/>
  <c r="M615" i="14"/>
  <c r="L615" i="14"/>
  <c r="K615" i="14"/>
  <c r="J615" i="14"/>
  <c r="I615" i="14"/>
  <c r="H615" i="14"/>
  <c r="G615" i="14"/>
  <c r="F615" i="14"/>
  <c r="E615" i="14"/>
  <c r="D615" i="14"/>
  <c r="C615" i="14"/>
  <c r="B615" i="14"/>
  <c r="A615" i="14" s="1"/>
  <c r="P614" i="14"/>
  <c r="O614" i="14"/>
  <c r="N614" i="14"/>
  <c r="M614" i="14"/>
  <c r="L614" i="14"/>
  <c r="K614" i="14"/>
  <c r="J614" i="14"/>
  <c r="I614" i="14"/>
  <c r="H614" i="14"/>
  <c r="G614" i="14"/>
  <c r="F614" i="14"/>
  <c r="E614" i="14"/>
  <c r="D614" i="14"/>
  <c r="C614" i="14"/>
  <c r="B614" i="14"/>
  <c r="A614" i="14" s="1"/>
  <c r="P613" i="14"/>
  <c r="O613" i="14"/>
  <c r="N613" i="14"/>
  <c r="M613" i="14"/>
  <c r="L613" i="14"/>
  <c r="K613" i="14"/>
  <c r="J613" i="14"/>
  <c r="I613" i="14"/>
  <c r="H613" i="14"/>
  <c r="G613" i="14"/>
  <c r="F613" i="14"/>
  <c r="E613" i="14"/>
  <c r="D613" i="14"/>
  <c r="C613" i="14"/>
  <c r="B613" i="14"/>
  <c r="A613" i="14" s="1"/>
  <c r="P612" i="14"/>
  <c r="O612" i="14"/>
  <c r="N612" i="14"/>
  <c r="M612" i="14"/>
  <c r="L612" i="14"/>
  <c r="K612" i="14"/>
  <c r="J612" i="14"/>
  <c r="I612" i="14"/>
  <c r="H612" i="14"/>
  <c r="G612" i="14"/>
  <c r="F612" i="14"/>
  <c r="E612" i="14"/>
  <c r="D612" i="14"/>
  <c r="C612" i="14"/>
  <c r="B612" i="14"/>
  <c r="A612" i="14" s="1"/>
  <c r="P611" i="14"/>
  <c r="O611" i="14"/>
  <c r="N611" i="14"/>
  <c r="M611" i="14"/>
  <c r="L611" i="14"/>
  <c r="K611" i="14"/>
  <c r="J611" i="14"/>
  <c r="I611" i="14"/>
  <c r="H611" i="14"/>
  <c r="G611" i="14"/>
  <c r="F611" i="14"/>
  <c r="E611" i="14"/>
  <c r="D611" i="14"/>
  <c r="C611" i="14"/>
  <c r="B611" i="14"/>
  <c r="A611" i="14" s="1"/>
  <c r="P610" i="14"/>
  <c r="O610" i="14"/>
  <c r="N610" i="14"/>
  <c r="M610" i="14"/>
  <c r="L610" i="14"/>
  <c r="K610" i="14"/>
  <c r="J610" i="14"/>
  <c r="I610" i="14"/>
  <c r="H610" i="14"/>
  <c r="G610" i="14"/>
  <c r="F610" i="14"/>
  <c r="E610" i="14"/>
  <c r="D610" i="14"/>
  <c r="C610" i="14"/>
  <c r="B610" i="14"/>
  <c r="A610" i="14" s="1"/>
  <c r="P609" i="14"/>
  <c r="O609" i="14"/>
  <c r="N609" i="14"/>
  <c r="M609" i="14"/>
  <c r="L609" i="14"/>
  <c r="K609" i="14"/>
  <c r="J609" i="14"/>
  <c r="I609" i="14"/>
  <c r="H609" i="14"/>
  <c r="G609" i="14"/>
  <c r="F609" i="14"/>
  <c r="E609" i="14"/>
  <c r="D609" i="14"/>
  <c r="C609" i="14"/>
  <c r="B609" i="14"/>
  <c r="A609" i="14" s="1"/>
  <c r="P608" i="14"/>
  <c r="O608" i="14"/>
  <c r="N608" i="14"/>
  <c r="M608" i="14"/>
  <c r="L608" i="14"/>
  <c r="K608" i="14"/>
  <c r="J608" i="14"/>
  <c r="I608" i="14"/>
  <c r="H608" i="14"/>
  <c r="G608" i="14"/>
  <c r="F608" i="14"/>
  <c r="E608" i="14"/>
  <c r="D608" i="14"/>
  <c r="C608" i="14"/>
  <c r="B608" i="14"/>
  <c r="A608" i="14" s="1"/>
  <c r="P607" i="14"/>
  <c r="O607" i="14"/>
  <c r="N607" i="14"/>
  <c r="M607" i="14"/>
  <c r="L607" i="14"/>
  <c r="K607" i="14"/>
  <c r="J607" i="14"/>
  <c r="I607" i="14"/>
  <c r="H607" i="14"/>
  <c r="G607" i="14"/>
  <c r="F607" i="14"/>
  <c r="E607" i="14"/>
  <c r="D607" i="14"/>
  <c r="C607" i="14"/>
  <c r="B607" i="14"/>
  <c r="A607" i="14" s="1"/>
  <c r="P606" i="14"/>
  <c r="O606" i="14"/>
  <c r="N606" i="14"/>
  <c r="M606" i="14"/>
  <c r="L606" i="14"/>
  <c r="K606" i="14"/>
  <c r="J606" i="14"/>
  <c r="I606" i="14"/>
  <c r="H606" i="14"/>
  <c r="G606" i="14"/>
  <c r="F606" i="14"/>
  <c r="E606" i="14"/>
  <c r="D606" i="14"/>
  <c r="C606" i="14"/>
  <c r="B606" i="14"/>
  <c r="A606" i="14" s="1"/>
  <c r="P605" i="14"/>
  <c r="O605" i="14"/>
  <c r="N605" i="14"/>
  <c r="M605" i="14"/>
  <c r="L605" i="14"/>
  <c r="K605" i="14"/>
  <c r="J605" i="14"/>
  <c r="I605" i="14"/>
  <c r="H605" i="14"/>
  <c r="G605" i="14"/>
  <c r="F605" i="14"/>
  <c r="E605" i="14"/>
  <c r="D605" i="14"/>
  <c r="C605" i="14"/>
  <c r="B605" i="14"/>
  <c r="A605" i="14" s="1"/>
  <c r="P604" i="14"/>
  <c r="O604" i="14"/>
  <c r="N604" i="14"/>
  <c r="M604" i="14"/>
  <c r="L604" i="14"/>
  <c r="K604" i="14"/>
  <c r="J604" i="14"/>
  <c r="I604" i="14"/>
  <c r="H604" i="14"/>
  <c r="G604" i="14"/>
  <c r="F604" i="14"/>
  <c r="E604" i="14"/>
  <c r="D604" i="14"/>
  <c r="C604" i="14"/>
  <c r="B604" i="14"/>
  <c r="A604" i="14" s="1"/>
  <c r="P603" i="14"/>
  <c r="O603" i="14"/>
  <c r="N603" i="14"/>
  <c r="M603" i="14"/>
  <c r="L603" i="14"/>
  <c r="K603" i="14"/>
  <c r="J603" i="14"/>
  <c r="I603" i="14"/>
  <c r="H603" i="14"/>
  <c r="G603" i="14"/>
  <c r="F603" i="14"/>
  <c r="E603" i="14"/>
  <c r="D603" i="14"/>
  <c r="C603" i="14"/>
  <c r="B603" i="14"/>
  <c r="A603" i="14" s="1"/>
  <c r="P602" i="14"/>
  <c r="O602" i="14"/>
  <c r="N602" i="14"/>
  <c r="M602" i="14"/>
  <c r="L602" i="14"/>
  <c r="K602" i="14"/>
  <c r="J602" i="14"/>
  <c r="I602" i="14"/>
  <c r="H602" i="14"/>
  <c r="G602" i="14"/>
  <c r="F602" i="14"/>
  <c r="E602" i="14"/>
  <c r="D602" i="14"/>
  <c r="C602" i="14"/>
  <c r="B602" i="14"/>
  <c r="A602" i="14" s="1"/>
  <c r="P601" i="14"/>
  <c r="O601" i="14"/>
  <c r="N601" i="14"/>
  <c r="M601" i="14"/>
  <c r="L601" i="14"/>
  <c r="K601" i="14"/>
  <c r="J601" i="14"/>
  <c r="I601" i="14"/>
  <c r="H601" i="14"/>
  <c r="G601" i="14"/>
  <c r="F601" i="14"/>
  <c r="E601" i="14"/>
  <c r="D601" i="14"/>
  <c r="C601" i="14"/>
  <c r="B601" i="14"/>
  <c r="A601" i="14" s="1"/>
  <c r="P600" i="14"/>
  <c r="O600" i="14"/>
  <c r="N600" i="14"/>
  <c r="M600" i="14"/>
  <c r="L600" i="14"/>
  <c r="K600" i="14"/>
  <c r="J600" i="14"/>
  <c r="I600" i="14"/>
  <c r="H600" i="14"/>
  <c r="G600" i="14"/>
  <c r="F600" i="14"/>
  <c r="E600" i="14"/>
  <c r="D600" i="14"/>
  <c r="C600" i="14"/>
  <c r="B600" i="14"/>
  <c r="A600" i="14" s="1"/>
  <c r="P599" i="14"/>
  <c r="O599" i="14"/>
  <c r="N599" i="14"/>
  <c r="M599" i="14"/>
  <c r="L599" i="14"/>
  <c r="K599" i="14"/>
  <c r="J599" i="14"/>
  <c r="I599" i="14"/>
  <c r="H599" i="14"/>
  <c r="G599" i="14"/>
  <c r="F599" i="14"/>
  <c r="E599" i="14"/>
  <c r="D599" i="14"/>
  <c r="C599" i="14"/>
  <c r="B599" i="14"/>
  <c r="A599" i="14" s="1"/>
  <c r="P598" i="14"/>
  <c r="O598" i="14"/>
  <c r="N598" i="14"/>
  <c r="M598" i="14"/>
  <c r="L598" i="14"/>
  <c r="K598" i="14"/>
  <c r="J598" i="14"/>
  <c r="I598" i="14"/>
  <c r="H598" i="14"/>
  <c r="G598" i="14"/>
  <c r="F598" i="14"/>
  <c r="E598" i="14"/>
  <c r="D598" i="14"/>
  <c r="C598" i="14"/>
  <c r="B598" i="14"/>
  <c r="A598" i="14" s="1"/>
  <c r="P597" i="14"/>
  <c r="O597" i="14"/>
  <c r="N597" i="14"/>
  <c r="M597" i="14"/>
  <c r="L597" i="14"/>
  <c r="K597" i="14"/>
  <c r="J597" i="14"/>
  <c r="I597" i="14"/>
  <c r="H597" i="14"/>
  <c r="G597" i="14"/>
  <c r="F597" i="14"/>
  <c r="E597" i="14"/>
  <c r="D597" i="14"/>
  <c r="C597" i="14"/>
  <c r="B597" i="14"/>
  <c r="A597" i="14" s="1"/>
  <c r="P596" i="14"/>
  <c r="O596" i="14"/>
  <c r="N596" i="14"/>
  <c r="M596" i="14"/>
  <c r="L596" i="14"/>
  <c r="K596" i="14"/>
  <c r="J596" i="14"/>
  <c r="I596" i="14"/>
  <c r="H596" i="14"/>
  <c r="G596" i="14"/>
  <c r="F596" i="14"/>
  <c r="E596" i="14"/>
  <c r="D596" i="14"/>
  <c r="C596" i="14"/>
  <c r="B596" i="14"/>
  <c r="A596" i="14" s="1"/>
  <c r="P595" i="14"/>
  <c r="O595" i="14"/>
  <c r="N595" i="14"/>
  <c r="M595" i="14"/>
  <c r="L595" i="14"/>
  <c r="K595" i="14"/>
  <c r="J595" i="14"/>
  <c r="I595" i="14"/>
  <c r="H595" i="14"/>
  <c r="G595" i="14"/>
  <c r="F595" i="14"/>
  <c r="E595" i="14"/>
  <c r="D595" i="14"/>
  <c r="C595" i="14"/>
  <c r="B595" i="14"/>
  <c r="A595" i="14" s="1"/>
  <c r="P594" i="14"/>
  <c r="O594" i="14"/>
  <c r="N594" i="14"/>
  <c r="M594" i="14"/>
  <c r="L594" i="14"/>
  <c r="K594" i="14"/>
  <c r="J594" i="14"/>
  <c r="I594" i="14"/>
  <c r="H594" i="14"/>
  <c r="G594" i="14"/>
  <c r="F594" i="14"/>
  <c r="E594" i="14"/>
  <c r="D594" i="14"/>
  <c r="C594" i="14"/>
  <c r="B594" i="14"/>
  <c r="A594" i="14" s="1"/>
  <c r="P593" i="14"/>
  <c r="O593" i="14"/>
  <c r="N593" i="14"/>
  <c r="M593" i="14"/>
  <c r="L593" i="14"/>
  <c r="K593" i="14"/>
  <c r="J593" i="14"/>
  <c r="I593" i="14"/>
  <c r="H593" i="14"/>
  <c r="G593" i="14"/>
  <c r="F593" i="14"/>
  <c r="E593" i="14"/>
  <c r="D593" i="14"/>
  <c r="C593" i="14"/>
  <c r="B593" i="14"/>
  <c r="A593" i="14" s="1"/>
  <c r="P592" i="14"/>
  <c r="O592" i="14"/>
  <c r="N592" i="14"/>
  <c r="M592" i="14"/>
  <c r="L592" i="14"/>
  <c r="K592" i="14"/>
  <c r="J592" i="14"/>
  <c r="I592" i="14"/>
  <c r="H592" i="14"/>
  <c r="G592" i="14"/>
  <c r="F592" i="14"/>
  <c r="E592" i="14"/>
  <c r="D592" i="14"/>
  <c r="C592" i="14"/>
  <c r="B592" i="14"/>
  <c r="A592" i="14" s="1"/>
  <c r="P591" i="14"/>
  <c r="O591" i="14"/>
  <c r="N591" i="14"/>
  <c r="M591" i="14"/>
  <c r="L591" i="14"/>
  <c r="K591" i="14"/>
  <c r="J591" i="14"/>
  <c r="I591" i="14"/>
  <c r="H591" i="14"/>
  <c r="G591" i="14"/>
  <c r="F591" i="14"/>
  <c r="E591" i="14"/>
  <c r="D591" i="14"/>
  <c r="C591" i="14"/>
  <c r="B591" i="14"/>
  <c r="A591" i="14" s="1"/>
  <c r="P590" i="14"/>
  <c r="O590" i="14"/>
  <c r="N590" i="14"/>
  <c r="M590" i="14"/>
  <c r="L590" i="14"/>
  <c r="K590" i="14"/>
  <c r="J590" i="14"/>
  <c r="I590" i="14"/>
  <c r="H590" i="14"/>
  <c r="G590" i="14"/>
  <c r="F590" i="14"/>
  <c r="E590" i="14"/>
  <c r="D590" i="14"/>
  <c r="C590" i="14"/>
  <c r="B590" i="14"/>
  <c r="A590" i="14" s="1"/>
  <c r="P589" i="14"/>
  <c r="O589" i="14"/>
  <c r="N589" i="14"/>
  <c r="M589" i="14"/>
  <c r="L589" i="14"/>
  <c r="K589" i="14"/>
  <c r="J589" i="14"/>
  <c r="I589" i="14"/>
  <c r="H589" i="14"/>
  <c r="G589" i="14"/>
  <c r="F589" i="14"/>
  <c r="E589" i="14"/>
  <c r="D589" i="14"/>
  <c r="C589" i="14"/>
  <c r="B589" i="14"/>
  <c r="A589" i="14" s="1"/>
  <c r="P588" i="14"/>
  <c r="O588" i="14"/>
  <c r="N588" i="14"/>
  <c r="M588" i="14"/>
  <c r="L588" i="14"/>
  <c r="K588" i="14"/>
  <c r="J588" i="14"/>
  <c r="I588" i="14"/>
  <c r="H588" i="14"/>
  <c r="G588" i="14"/>
  <c r="F588" i="14"/>
  <c r="E588" i="14"/>
  <c r="D588" i="14"/>
  <c r="C588" i="14"/>
  <c r="B588" i="14"/>
  <c r="A588" i="14" s="1"/>
  <c r="P587" i="14"/>
  <c r="O587" i="14"/>
  <c r="N587" i="14"/>
  <c r="M587" i="14"/>
  <c r="L587" i="14"/>
  <c r="K587" i="14"/>
  <c r="J587" i="14"/>
  <c r="I587" i="14"/>
  <c r="H587" i="14"/>
  <c r="G587" i="14"/>
  <c r="F587" i="14"/>
  <c r="E587" i="14"/>
  <c r="D587" i="14"/>
  <c r="C587" i="14"/>
  <c r="B587" i="14"/>
  <c r="A587" i="14" s="1"/>
  <c r="P586" i="14"/>
  <c r="O586" i="14"/>
  <c r="N586" i="14"/>
  <c r="M586" i="14"/>
  <c r="L586" i="14"/>
  <c r="K586" i="14"/>
  <c r="J586" i="14"/>
  <c r="I586" i="14"/>
  <c r="H586" i="14"/>
  <c r="G586" i="14"/>
  <c r="F586" i="14"/>
  <c r="E586" i="14"/>
  <c r="D586" i="14"/>
  <c r="C586" i="14"/>
  <c r="B586" i="14"/>
  <c r="A586" i="14" s="1"/>
  <c r="P585" i="14"/>
  <c r="O585" i="14"/>
  <c r="N585" i="14"/>
  <c r="M585" i="14"/>
  <c r="L585" i="14"/>
  <c r="K585" i="14"/>
  <c r="J585" i="14"/>
  <c r="I585" i="14"/>
  <c r="H585" i="14"/>
  <c r="G585" i="14"/>
  <c r="F585" i="14"/>
  <c r="E585" i="14"/>
  <c r="D585" i="14"/>
  <c r="C585" i="14"/>
  <c r="B585" i="14"/>
  <c r="A585" i="14" s="1"/>
  <c r="P584" i="14"/>
  <c r="O584" i="14"/>
  <c r="N584" i="14"/>
  <c r="M584" i="14"/>
  <c r="L584" i="14"/>
  <c r="K584" i="14"/>
  <c r="J584" i="14"/>
  <c r="I584" i="14"/>
  <c r="H584" i="14"/>
  <c r="G584" i="14"/>
  <c r="F584" i="14"/>
  <c r="E584" i="14"/>
  <c r="D584" i="14"/>
  <c r="C584" i="14"/>
  <c r="B584" i="14"/>
  <c r="A584" i="14" s="1"/>
  <c r="P583" i="14"/>
  <c r="O583" i="14"/>
  <c r="N583" i="14"/>
  <c r="M583" i="14"/>
  <c r="L583" i="14"/>
  <c r="K583" i="14"/>
  <c r="J583" i="14"/>
  <c r="I583" i="14"/>
  <c r="H583" i="14"/>
  <c r="G583" i="14"/>
  <c r="F583" i="14"/>
  <c r="E583" i="14"/>
  <c r="D583" i="14"/>
  <c r="C583" i="14"/>
  <c r="B583" i="14"/>
  <c r="A583" i="14" s="1"/>
  <c r="P582" i="14"/>
  <c r="O582" i="14"/>
  <c r="N582" i="14"/>
  <c r="M582" i="14"/>
  <c r="L582" i="14"/>
  <c r="K582" i="14"/>
  <c r="J582" i="14"/>
  <c r="I582" i="14"/>
  <c r="H582" i="14"/>
  <c r="G582" i="14"/>
  <c r="F582" i="14"/>
  <c r="E582" i="14"/>
  <c r="D582" i="14"/>
  <c r="C582" i="14"/>
  <c r="B582" i="14"/>
  <c r="A582" i="14" s="1"/>
  <c r="P581" i="14"/>
  <c r="O581" i="14"/>
  <c r="N581" i="14"/>
  <c r="M581" i="14"/>
  <c r="L581" i="14"/>
  <c r="K581" i="14"/>
  <c r="J581" i="14"/>
  <c r="I581" i="14"/>
  <c r="H581" i="14"/>
  <c r="G581" i="14"/>
  <c r="F581" i="14"/>
  <c r="E581" i="14"/>
  <c r="D581" i="14"/>
  <c r="C581" i="14"/>
  <c r="B581" i="14"/>
  <c r="A581" i="14" s="1"/>
  <c r="P580" i="14"/>
  <c r="O580" i="14"/>
  <c r="N580" i="14"/>
  <c r="M580" i="14"/>
  <c r="L580" i="14"/>
  <c r="K580" i="14"/>
  <c r="J580" i="14"/>
  <c r="I580" i="14"/>
  <c r="H580" i="14"/>
  <c r="G580" i="14"/>
  <c r="F580" i="14"/>
  <c r="E580" i="14"/>
  <c r="D580" i="14"/>
  <c r="C580" i="14"/>
  <c r="B580" i="14"/>
  <c r="A580" i="14" s="1"/>
  <c r="P579" i="14"/>
  <c r="O579" i="14"/>
  <c r="N579" i="14"/>
  <c r="M579" i="14"/>
  <c r="L579" i="14"/>
  <c r="K579" i="14"/>
  <c r="J579" i="14"/>
  <c r="I579" i="14"/>
  <c r="H579" i="14"/>
  <c r="G579" i="14"/>
  <c r="F579" i="14"/>
  <c r="E579" i="14"/>
  <c r="D579" i="14"/>
  <c r="C579" i="14"/>
  <c r="B579" i="14"/>
  <c r="A579" i="14" s="1"/>
  <c r="P578" i="14"/>
  <c r="O578" i="14"/>
  <c r="N578" i="14"/>
  <c r="M578" i="14"/>
  <c r="L578" i="14"/>
  <c r="K578" i="14"/>
  <c r="J578" i="14"/>
  <c r="I578" i="14"/>
  <c r="H578" i="14"/>
  <c r="G578" i="14"/>
  <c r="F578" i="14"/>
  <c r="E578" i="14"/>
  <c r="D578" i="14"/>
  <c r="C578" i="14"/>
  <c r="B578" i="14"/>
  <c r="A578" i="14" s="1"/>
  <c r="P577" i="14"/>
  <c r="O577" i="14"/>
  <c r="N577" i="14"/>
  <c r="M577" i="14"/>
  <c r="L577" i="14"/>
  <c r="K577" i="14"/>
  <c r="J577" i="14"/>
  <c r="I577" i="14"/>
  <c r="H577" i="14"/>
  <c r="G577" i="14"/>
  <c r="F577" i="14"/>
  <c r="E577" i="14"/>
  <c r="D577" i="14"/>
  <c r="C577" i="14"/>
  <c r="B577" i="14"/>
  <c r="A577" i="14" s="1"/>
  <c r="P576" i="14"/>
  <c r="O576" i="14"/>
  <c r="N576" i="14"/>
  <c r="M576" i="14"/>
  <c r="L576" i="14"/>
  <c r="K576" i="14"/>
  <c r="J576" i="14"/>
  <c r="I576" i="14"/>
  <c r="H576" i="14"/>
  <c r="G576" i="14"/>
  <c r="F576" i="14"/>
  <c r="E576" i="14"/>
  <c r="D576" i="14"/>
  <c r="C576" i="14"/>
  <c r="B576" i="14"/>
  <c r="A576" i="14" s="1"/>
  <c r="P575" i="14"/>
  <c r="O575" i="14"/>
  <c r="N575" i="14"/>
  <c r="M575" i="14"/>
  <c r="L575" i="14"/>
  <c r="K575" i="14"/>
  <c r="J575" i="14"/>
  <c r="I575" i="14"/>
  <c r="H575" i="14"/>
  <c r="G575" i="14"/>
  <c r="F575" i="14"/>
  <c r="E575" i="14"/>
  <c r="D575" i="14"/>
  <c r="C575" i="14"/>
  <c r="B575" i="14"/>
  <c r="A575" i="14" s="1"/>
  <c r="P574" i="14"/>
  <c r="O574" i="14"/>
  <c r="N574" i="14"/>
  <c r="M574" i="14"/>
  <c r="L574" i="14"/>
  <c r="K574" i="14"/>
  <c r="J574" i="14"/>
  <c r="I574" i="14"/>
  <c r="H574" i="14"/>
  <c r="G574" i="14"/>
  <c r="F574" i="14"/>
  <c r="E574" i="14"/>
  <c r="D574" i="14"/>
  <c r="C574" i="14"/>
  <c r="B574" i="14"/>
  <c r="A574" i="14" s="1"/>
  <c r="P573" i="14"/>
  <c r="O573" i="14"/>
  <c r="N573" i="14"/>
  <c r="M573" i="14"/>
  <c r="L573" i="14"/>
  <c r="K573" i="14"/>
  <c r="J573" i="14"/>
  <c r="I573" i="14"/>
  <c r="H573" i="14"/>
  <c r="G573" i="14"/>
  <c r="F573" i="14"/>
  <c r="E573" i="14"/>
  <c r="D573" i="14"/>
  <c r="C573" i="14"/>
  <c r="B573" i="14"/>
  <c r="A573" i="14" s="1"/>
  <c r="P572" i="14"/>
  <c r="O572" i="14"/>
  <c r="N572" i="14"/>
  <c r="M572" i="14"/>
  <c r="L572" i="14"/>
  <c r="K572" i="14"/>
  <c r="J572" i="14"/>
  <c r="I572" i="14"/>
  <c r="H572" i="14"/>
  <c r="G572" i="14"/>
  <c r="F572" i="14"/>
  <c r="E572" i="14"/>
  <c r="D572" i="14"/>
  <c r="C572" i="14"/>
  <c r="B572" i="14"/>
  <c r="A572" i="14" s="1"/>
  <c r="P571" i="14"/>
  <c r="O571" i="14"/>
  <c r="N571" i="14"/>
  <c r="M571" i="14"/>
  <c r="L571" i="14"/>
  <c r="K571" i="14"/>
  <c r="J571" i="14"/>
  <c r="I571" i="14"/>
  <c r="H571" i="14"/>
  <c r="G571" i="14"/>
  <c r="F571" i="14"/>
  <c r="E571" i="14"/>
  <c r="D571" i="14"/>
  <c r="C571" i="14"/>
  <c r="B571" i="14"/>
  <c r="A571" i="14" s="1"/>
  <c r="P570" i="14"/>
  <c r="O570" i="14"/>
  <c r="N570" i="14"/>
  <c r="M570" i="14"/>
  <c r="L570" i="14"/>
  <c r="K570" i="14"/>
  <c r="J570" i="14"/>
  <c r="I570" i="14"/>
  <c r="H570" i="14"/>
  <c r="G570" i="14"/>
  <c r="F570" i="14"/>
  <c r="E570" i="14"/>
  <c r="D570" i="14"/>
  <c r="C570" i="14"/>
  <c r="B570" i="14"/>
  <c r="A570" i="14" s="1"/>
  <c r="P569" i="14"/>
  <c r="O569" i="14"/>
  <c r="N569" i="14"/>
  <c r="M569" i="14"/>
  <c r="L569" i="14"/>
  <c r="K569" i="14"/>
  <c r="J569" i="14"/>
  <c r="I569" i="14"/>
  <c r="H569" i="14"/>
  <c r="G569" i="14"/>
  <c r="F569" i="14"/>
  <c r="E569" i="14"/>
  <c r="D569" i="14"/>
  <c r="C569" i="14"/>
  <c r="B569" i="14"/>
  <c r="A569" i="14" s="1"/>
  <c r="P568" i="14"/>
  <c r="O568" i="14"/>
  <c r="N568" i="14"/>
  <c r="M568" i="14"/>
  <c r="L568" i="14"/>
  <c r="K568" i="14"/>
  <c r="J568" i="14"/>
  <c r="I568" i="14"/>
  <c r="H568" i="14"/>
  <c r="G568" i="14"/>
  <c r="F568" i="14"/>
  <c r="E568" i="14"/>
  <c r="D568" i="14"/>
  <c r="C568" i="14"/>
  <c r="B568" i="14"/>
  <c r="A568" i="14" s="1"/>
  <c r="P567" i="14"/>
  <c r="O567" i="14"/>
  <c r="N567" i="14"/>
  <c r="M567" i="14"/>
  <c r="L567" i="14"/>
  <c r="K567" i="14"/>
  <c r="J567" i="14"/>
  <c r="I567" i="14"/>
  <c r="H567" i="14"/>
  <c r="G567" i="14"/>
  <c r="F567" i="14"/>
  <c r="E567" i="14"/>
  <c r="D567" i="14"/>
  <c r="C567" i="14"/>
  <c r="B567" i="14"/>
  <c r="A567" i="14" s="1"/>
  <c r="P566" i="14"/>
  <c r="O566" i="14"/>
  <c r="N566" i="14"/>
  <c r="M566" i="14"/>
  <c r="L566" i="14"/>
  <c r="K566" i="14"/>
  <c r="J566" i="14"/>
  <c r="I566" i="14"/>
  <c r="H566" i="14"/>
  <c r="G566" i="14"/>
  <c r="F566" i="14"/>
  <c r="E566" i="14"/>
  <c r="D566" i="14"/>
  <c r="C566" i="14"/>
  <c r="B566" i="14"/>
  <c r="A566" i="14" s="1"/>
  <c r="P565" i="14"/>
  <c r="O565" i="14"/>
  <c r="N565" i="14"/>
  <c r="M565" i="14"/>
  <c r="L565" i="14"/>
  <c r="K565" i="14"/>
  <c r="J565" i="14"/>
  <c r="I565" i="14"/>
  <c r="H565" i="14"/>
  <c r="G565" i="14"/>
  <c r="F565" i="14"/>
  <c r="E565" i="14"/>
  <c r="D565" i="14"/>
  <c r="C565" i="14"/>
  <c r="B565" i="14"/>
  <c r="A565" i="14" s="1"/>
  <c r="P564" i="14"/>
  <c r="O564" i="14"/>
  <c r="N564" i="14"/>
  <c r="M564" i="14"/>
  <c r="L564" i="14"/>
  <c r="K564" i="14"/>
  <c r="J564" i="14"/>
  <c r="I564" i="14"/>
  <c r="H564" i="14"/>
  <c r="G564" i="14"/>
  <c r="F564" i="14"/>
  <c r="E564" i="14"/>
  <c r="D564" i="14"/>
  <c r="C564" i="14"/>
  <c r="B564" i="14"/>
  <c r="A564" i="14" s="1"/>
  <c r="P563" i="14"/>
  <c r="O563" i="14"/>
  <c r="N563" i="14"/>
  <c r="M563" i="14"/>
  <c r="L563" i="14"/>
  <c r="K563" i="14"/>
  <c r="J563" i="14"/>
  <c r="I563" i="14"/>
  <c r="H563" i="14"/>
  <c r="G563" i="14"/>
  <c r="F563" i="14"/>
  <c r="E563" i="14"/>
  <c r="D563" i="14"/>
  <c r="C563" i="14"/>
  <c r="B563" i="14"/>
  <c r="A563" i="14" s="1"/>
  <c r="P562" i="14"/>
  <c r="O562" i="14"/>
  <c r="N562" i="14"/>
  <c r="M562" i="14"/>
  <c r="L562" i="14"/>
  <c r="K562" i="14"/>
  <c r="J562" i="14"/>
  <c r="I562" i="14"/>
  <c r="H562" i="14"/>
  <c r="G562" i="14"/>
  <c r="F562" i="14"/>
  <c r="E562" i="14"/>
  <c r="D562" i="14"/>
  <c r="C562" i="14"/>
  <c r="B562" i="14"/>
  <c r="A562" i="14" s="1"/>
  <c r="P561" i="14"/>
  <c r="O561" i="14"/>
  <c r="N561" i="14"/>
  <c r="M561" i="14"/>
  <c r="L561" i="14"/>
  <c r="K561" i="14"/>
  <c r="J561" i="14"/>
  <c r="I561" i="14"/>
  <c r="H561" i="14"/>
  <c r="G561" i="14"/>
  <c r="F561" i="14"/>
  <c r="E561" i="14"/>
  <c r="D561" i="14"/>
  <c r="C561" i="14"/>
  <c r="B561" i="14"/>
  <c r="A561" i="14" s="1"/>
  <c r="P560" i="14"/>
  <c r="O560" i="14"/>
  <c r="N560" i="14"/>
  <c r="M560" i="14"/>
  <c r="L560" i="14"/>
  <c r="K560" i="14"/>
  <c r="J560" i="14"/>
  <c r="I560" i="14"/>
  <c r="H560" i="14"/>
  <c r="G560" i="14"/>
  <c r="F560" i="14"/>
  <c r="E560" i="14"/>
  <c r="D560" i="14"/>
  <c r="C560" i="14"/>
  <c r="B560" i="14"/>
  <c r="A560" i="14" s="1"/>
  <c r="P559" i="14"/>
  <c r="O559" i="14"/>
  <c r="N559" i="14"/>
  <c r="M559" i="14"/>
  <c r="L559" i="14"/>
  <c r="K559" i="14"/>
  <c r="J559" i="14"/>
  <c r="I559" i="14"/>
  <c r="H559" i="14"/>
  <c r="G559" i="14"/>
  <c r="F559" i="14"/>
  <c r="E559" i="14"/>
  <c r="D559" i="14"/>
  <c r="C559" i="14"/>
  <c r="B559" i="14"/>
  <c r="A559" i="14" s="1"/>
  <c r="P558" i="14"/>
  <c r="O558" i="14"/>
  <c r="N558" i="14"/>
  <c r="M558" i="14"/>
  <c r="L558" i="14"/>
  <c r="K558" i="14"/>
  <c r="J558" i="14"/>
  <c r="I558" i="14"/>
  <c r="H558" i="14"/>
  <c r="G558" i="14"/>
  <c r="F558" i="14"/>
  <c r="E558" i="14"/>
  <c r="D558" i="14"/>
  <c r="C558" i="14"/>
  <c r="B558" i="14"/>
  <c r="A558" i="14" s="1"/>
  <c r="P557" i="14"/>
  <c r="O557" i="14"/>
  <c r="N557" i="14"/>
  <c r="M557" i="14"/>
  <c r="L557" i="14"/>
  <c r="K557" i="14"/>
  <c r="J557" i="14"/>
  <c r="I557" i="14"/>
  <c r="H557" i="14"/>
  <c r="G557" i="14"/>
  <c r="F557" i="14"/>
  <c r="E557" i="14"/>
  <c r="D557" i="14"/>
  <c r="C557" i="14"/>
  <c r="B557" i="14"/>
  <c r="A557" i="14" s="1"/>
  <c r="P556" i="14"/>
  <c r="O556" i="14"/>
  <c r="N556" i="14"/>
  <c r="M556" i="14"/>
  <c r="L556" i="14"/>
  <c r="K556" i="14"/>
  <c r="J556" i="14"/>
  <c r="I556" i="14"/>
  <c r="H556" i="14"/>
  <c r="G556" i="14"/>
  <c r="F556" i="14"/>
  <c r="E556" i="14"/>
  <c r="D556" i="14"/>
  <c r="C556" i="14"/>
  <c r="B556" i="14"/>
  <c r="A556" i="14" s="1"/>
  <c r="P555" i="14"/>
  <c r="O555" i="14"/>
  <c r="N555" i="14"/>
  <c r="M555" i="14"/>
  <c r="L555" i="14"/>
  <c r="K555" i="14"/>
  <c r="J555" i="14"/>
  <c r="I555" i="14"/>
  <c r="H555" i="14"/>
  <c r="G555" i="14"/>
  <c r="F555" i="14"/>
  <c r="E555" i="14"/>
  <c r="D555" i="14"/>
  <c r="C555" i="14"/>
  <c r="B555" i="14"/>
  <c r="A555" i="14" s="1"/>
  <c r="P554" i="14"/>
  <c r="O554" i="14"/>
  <c r="N554" i="14"/>
  <c r="M554" i="14"/>
  <c r="L554" i="14"/>
  <c r="K554" i="14"/>
  <c r="J554" i="14"/>
  <c r="I554" i="14"/>
  <c r="H554" i="14"/>
  <c r="G554" i="14"/>
  <c r="F554" i="14"/>
  <c r="E554" i="14"/>
  <c r="D554" i="14"/>
  <c r="C554" i="14"/>
  <c r="B554" i="14"/>
  <c r="A554" i="14" s="1"/>
  <c r="P553" i="14"/>
  <c r="O553" i="14"/>
  <c r="N553" i="14"/>
  <c r="M553" i="14"/>
  <c r="L553" i="14"/>
  <c r="K553" i="14"/>
  <c r="J553" i="14"/>
  <c r="I553" i="14"/>
  <c r="H553" i="14"/>
  <c r="G553" i="14"/>
  <c r="F553" i="14"/>
  <c r="E553" i="14"/>
  <c r="D553" i="14"/>
  <c r="C553" i="14"/>
  <c r="B553" i="14"/>
  <c r="A553" i="14" s="1"/>
  <c r="P552" i="14"/>
  <c r="O552" i="14"/>
  <c r="N552" i="14"/>
  <c r="M552" i="14"/>
  <c r="L552" i="14"/>
  <c r="K552" i="14"/>
  <c r="J552" i="14"/>
  <c r="I552" i="14"/>
  <c r="H552" i="14"/>
  <c r="G552" i="14"/>
  <c r="F552" i="14"/>
  <c r="E552" i="14"/>
  <c r="D552" i="14"/>
  <c r="C552" i="14"/>
  <c r="B552" i="14"/>
  <c r="A552" i="14" s="1"/>
  <c r="P551" i="14"/>
  <c r="O551" i="14"/>
  <c r="N551" i="14"/>
  <c r="M551" i="14"/>
  <c r="L551" i="14"/>
  <c r="K551" i="14"/>
  <c r="J551" i="14"/>
  <c r="I551" i="14"/>
  <c r="H551" i="14"/>
  <c r="G551" i="14"/>
  <c r="F551" i="14"/>
  <c r="E551" i="14"/>
  <c r="D551" i="14"/>
  <c r="C551" i="14"/>
  <c r="B551" i="14"/>
  <c r="A551" i="14" s="1"/>
  <c r="P550" i="14"/>
  <c r="O550" i="14"/>
  <c r="N550" i="14"/>
  <c r="M550" i="14"/>
  <c r="L550" i="14"/>
  <c r="K550" i="14"/>
  <c r="J550" i="14"/>
  <c r="I550" i="14"/>
  <c r="H550" i="14"/>
  <c r="G550" i="14"/>
  <c r="F550" i="14"/>
  <c r="E550" i="14"/>
  <c r="D550" i="14"/>
  <c r="C550" i="14"/>
  <c r="B550" i="14"/>
  <c r="A550" i="14" s="1"/>
  <c r="P549" i="14"/>
  <c r="O549" i="14"/>
  <c r="N549" i="14"/>
  <c r="M549" i="14"/>
  <c r="L549" i="14"/>
  <c r="K549" i="14"/>
  <c r="J549" i="14"/>
  <c r="I549" i="14"/>
  <c r="H549" i="14"/>
  <c r="G549" i="14"/>
  <c r="F549" i="14"/>
  <c r="E549" i="14"/>
  <c r="D549" i="14"/>
  <c r="C549" i="14"/>
  <c r="B549" i="14"/>
  <c r="A549" i="14" s="1"/>
  <c r="P548" i="14"/>
  <c r="O548" i="14"/>
  <c r="N548" i="14"/>
  <c r="M548" i="14"/>
  <c r="L548" i="14"/>
  <c r="K548" i="14"/>
  <c r="J548" i="14"/>
  <c r="I548" i="14"/>
  <c r="H548" i="14"/>
  <c r="G548" i="14"/>
  <c r="F548" i="14"/>
  <c r="E548" i="14"/>
  <c r="D548" i="14"/>
  <c r="C548" i="14"/>
  <c r="B548" i="14"/>
  <c r="A548" i="14" s="1"/>
  <c r="P547" i="14"/>
  <c r="O547" i="14"/>
  <c r="N547" i="14"/>
  <c r="M547" i="14"/>
  <c r="L547" i="14"/>
  <c r="K547" i="14"/>
  <c r="J547" i="14"/>
  <c r="I547" i="14"/>
  <c r="H547" i="14"/>
  <c r="G547" i="14"/>
  <c r="F547" i="14"/>
  <c r="E547" i="14"/>
  <c r="D547" i="14"/>
  <c r="C547" i="14"/>
  <c r="B547" i="14"/>
  <c r="A547" i="14" s="1"/>
  <c r="P546" i="14"/>
  <c r="O546" i="14"/>
  <c r="N546" i="14"/>
  <c r="M546" i="14"/>
  <c r="L546" i="14"/>
  <c r="K546" i="14"/>
  <c r="J546" i="14"/>
  <c r="I546" i="14"/>
  <c r="H546" i="14"/>
  <c r="G546" i="14"/>
  <c r="F546" i="14"/>
  <c r="E546" i="14"/>
  <c r="D546" i="14"/>
  <c r="C546" i="14"/>
  <c r="B546" i="14"/>
  <c r="A546" i="14" s="1"/>
  <c r="P545" i="14"/>
  <c r="O545" i="14"/>
  <c r="N545" i="14"/>
  <c r="M545" i="14"/>
  <c r="L545" i="14"/>
  <c r="K545" i="14"/>
  <c r="J545" i="14"/>
  <c r="I545" i="14"/>
  <c r="H545" i="14"/>
  <c r="G545" i="14"/>
  <c r="F545" i="14"/>
  <c r="E545" i="14"/>
  <c r="D545" i="14"/>
  <c r="C545" i="14"/>
  <c r="B545" i="14"/>
  <c r="A545" i="14" s="1"/>
  <c r="P544" i="14"/>
  <c r="O544" i="14"/>
  <c r="N544" i="14"/>
  <c r="M544" i="14"/>
  <c r="L544" i="14"/>
  <c r="K544" i="14"/>
  <c r="J544" i="14"/>
  <c r="I544" i="14"/>
  <c r="H544" i="14"/>
  <c r="G544" i="14"/>
  <c r="F544" i="14"/>
  <c r="E544" i="14"/>
  <c r="D544" i="14"/>
  <c r="C544" i="14"/>
  <c r="B544" i="14"/>
  <c r="A544" i="14" s="1"/>
  <c r="P543" i="14"/>
  <c r="O543" i="14"/>
  <c r="N543" i="14"/>
  <c r="M543" i="14"/>
  <c r="L543" i="14"/>
  <c r="K543" i="14"/>
  <c r="J543" i="14"/>
  <c r="I543" i="14"/>
  <c r="H543" i="14"/>
  <c r="G543" i="14"/>
  <c r="F543" i="14"/>
  <c r="E543" i="14"/>
  <c r="D543" i="14"/>
  <c r="C543" i="14"/>
  <c r="B543" i="14"/>
  <c r="A543" i="14" s="1"/>
  <c r="P542" i="14"/>
  <c r="O542" i="14"/>
  <c r="N542" i="14"/>
  <c r="M542" i="14"/>
  <c r="L542" i="14"/>
  <c r="K542" i="14"/>
  <c r="J542" i="14"/>
  <c r="I542" i="14"/>
  <c r="H542" i="14"/>
  <c r="G542" i="14"/>
  <c r="F542" i="14"/>
  <c r="E542" i="14"/>
  <c r="D542" i="14"/>
  <c r="C542" i="14"/>
  <c r="B542" i="14"/>
  <c r="A542" i="14" s="1"/>
  <c r="P541" i="14"/>
  <c r="O541" i="14"/>
  <c r="N541" i="14"/>
  <c r="M541" i="14"/>
  <c r="L541" i="14"/>
  <c r="K541" i="14"/>
  <c r="J541" i="14"/>
  <c r="I541" i="14"/>
  <c r="H541" i="14"/>
  <c r="G541" i="14"/>
  <c r="F541" i="14"/>
  <c r="E541" i="14"/>
  <c r="D541" i="14"/>
  <c r="C541" i="14"/>
  <c r="B541" i="14"/>
  <c r="A541" i="14" s="1"/>
  <c r="P540" i="14"/>
  <c r="O540" i="14"/>
  <c r="N540" i="14"/>
  <c r="M540" i="14"/>
  <c r="L540" i="14"/>
  <c r="K540" i="14"/>
  <c r="J540" i="14"/>
  <c r="I540" i="14"/>
  <c r="H540" i="14"/>
  <c r="G540" i="14"/>
  <c r="F540" i="14"/>
  <c r="E540" i="14"/>
  <c r="D540" i="14"/>
  <c r="C540" i="14"/>
  <c r="B540" i="14"/>
  <c r="A540" i="14" s="1"/>
  <c r="P539" i="14"/>
  <c r="O539" i="14"/>
  <c r="N539" i="14"/>
  <c r="M539" i="14"/>
  <c r="L539" i="14"/>
  <c r="K539" i="14"/>
  <c r="J539" i="14"/>
  <c r="I539" i="14"/>
  <c r="H539" i="14"/>
  <c r="G539" i="14"/>
  <c r="F539" i="14"/>
  <c r="E539" i="14"/>
  <c r="D539" i="14"/>
  <c r="C539" i="14"/>
  <c r="B539" i="14"/>
  <c r="A539" i="14" s="1"/>
  <c r="P538" i="14"/>
  <c r="O538" i="14"/>
  <c r="N538" i="14"/>
  <c r="M538" i="14"/>
  <c r="L538" i="14"/>
  <c r="K538" i="14"/>
  <c r="J538" i="14"/>
  <c r="I538" i="14"/>
  <c r="H538" i="14"/>
  <c r="G538" i="14"/>
  <c r="F538" i="14"/>
  <c r="E538" i="14"/>
  <c r="D538" i="14"/>
  <c r="C538" i="14"/>
  <c r="B538" i="14"/>
  <c r="A538" i="14" s="1"/>
  <c r="P537" i="14"/>
  <c r="O537" i="14"/>
  <c r="N537" i="14"/>
  <c r="M537" i="14"/>
  <c r="L537" i="14"/>
  <c r="K537" i="14"/>
  <c r="J537" i="14"/>
  <c r="I537" i="14"/>
  <c r="H537" i="14"/>
  <c r="G537" i="14"/>
  <c r="F537" i="14"/>
  <c r="E537" i="14"/>
  <c r="D537" i="14"/>
  <c r="C537" i="14"/>
  <c r="B537" i="14"/>
  <c r="A537" i="14" s="1"/>
  <c r="P536" i="14"/>
  <c r="O536" i="14"/>
  <c r="N536" i="14"/>
  <c r="M536" i="14"/>
  <c r="L536" i="14"/>
  <c r="K536" i="14"/>
  <c r="J536" i="14"/>
  <c r="I536" i="14"/>
  <c r="H536" i="14"/>
  <c r="G536" i="14"/>
  <c r="F536" i="14"/>
  <c r="E536" i="14"/>
  <c r="D536" i="14"/>
  <c r="C536" i="14"/>
  <c r="B536" i="14"/>
  <c r="A536" i="14" s="1"/>
  <c r="P535" i="14"/>
  <c r="O535" i="14"/>
  <c r="N535" i="14"/>
  <c r="M535" i="14"/>
  <c r="L535" i="14"/>
  <c r="K535" i="14"/>
  <c r="J535" i="14"/>
  <c r="I535" i="14"/>
  <c r="H535" i="14"/>
  <c r="G535" i="14"/>
  <c r="F535" i="14"/>
  <c r="E535" i="14"/>
  <c r="D535" i="14"/>
  <c r="C535" i="14"/>
  <c r="B535" i="14"/>
  <c r="A535" i="14" s="1"/>
  <c r="P534" i="14"/>
  <c r="O534" i="14"/>
  <c r="N534" i="14"/>
  <c r="M534" i="14"/>
  <c r="L534" i="14"/>
  <c r="K534" i="14"/>
  <c r="J534" i="14"/>
  <c r="I534" i="14"/>
  <c r="H534" i="14"/>
  <c r="G534" i="14"/>
  <c r="F534" i="14"/>
  <c r="E534" i="14"/>
  <c r="D534" i="14"/>
  <c r="C534" i="14"/>
  <c r="B534" i="14"/>
  <c r="A534" i="14" s="1"/>
  <c r="P533" i="14"/>
  <c r="O533" i="14"/>
  <c r="N533" i="14"/>
  <c r="M533" i="14"/>
  <c r="L533" i="14"/>
  <c r="K533" i="14"/>
  <c r="J533" i="14"/>
  <c r="I533" i="14"/>
  <c r="H533" i="14"/>
  <c r="G533" i="14"/>
  <c r="F533" i="14"/>
  <c r="E533" i="14"/>
  <c r="D533" i="14"/>
  <c r="C533" i="14"/>
  <c r="B533" i="14"/>
  <c r="A533" i="14" s="1"/>
  <c r="P532" i="14"/>
  <c r="O532" i="14"/>
  <c r="N532" i="14"/>
  <c r="M532" i="14"/>
  <c r="L532" i="14"/>
  <c r="K532" i="14"/>
  <c r="J532" i="14"/>
  <c r="I532" i="14"/>
  <c r="H532" i="14"/>
  <c r="G532" i="14"/>
  <c r="F532" i="14"/>
  <c r="E532" i="14"/>
  <c r="D532" i="14"/>
  <c r="C532" i="14"/>
  <c r="B532" i="14"/>
  <c r="A532" i="14" s="1"/>
  <c r="P531" i="14"/>
  <c r="O531" i="14"/>
  <c r="N531" i="14"/>
  <c r="M531" i="14"/>
  <c r="L531" i="14"/>
  <c r="K531" i="14"/>
  <c r="J531" i="14"/>
  <c r="I531" i="14"/>
  <c r="H531" i="14"/>
  <c r="G531" i="14"/>
  <c r="F531" i="14"/>
  <c r="E531" i="14"/>
  <c r="D531" i="14"/>
  <c r="C531" i="14"/>
  <c r="B531" i="14"/>
  <c r="A531" i="14" s="1"/>
  <c r="P530" i="14"/>
  <c r="O530" i="14"/>
  <c r="N530" i="14"/>
  <c r="M530" i="14"/>
  <c r="L530" i="14"/>
  <c r="K530" i="14"/>
  <c r="J530" i="14"/>
  <c r="I530" i="14"/>
  <c r="H530" i="14"/>
  <c r="G530" i="14"/>
  <c r="F530" i="14"/>
  <c r="E530" i="14"/>
  <c r="D530" i="14"/>
  <c r="C530" i="14"/>
  <c r="B530" i="14"/>
  <c r="A530" i="14" s="1"/>
  <c r="P529" i="14"/>
  <c r="O529" i="14"/>
  <c r="N529" i="14"/>
  <c r="M529" i="14"/>
  <c r="L529" i="14"/>
  <c r="K529" i="14"/>
  <c r="J529" i="14"/>
  <c r="I529" i="14"/>
  <c r="H529" i="14"/>
  <c r="G529" i="14"/>
  <c r="F529" i="14"/>
  <c r="E529" i="14"/>
  <c r="D529" i="14"/>
  <c r="C529" i="14"/>
  <c r="B529" i="14"/>
  <c r="A529" i="14" s="1"/>
  <c r="P528" i="14"/>
  <c r="O528" i="14"/>
  <c r="N528" i="14"/>
  <c r="M528" i="14"/>
  <c r="L528" i="14"/>
  <c r="K528" i="14"/>
  <c r="J528" i="14"/>
  <c r="I528" i="14"/>
  <c r="H528" i="14"/>
  <c r="G528" i="14"/>
  <c r="F528" i="14"/>
  <c r="E528" i="14"/>
  <c r="D528" i="14"/>
  <c r="C528" i="14"/>
  <c r="B528" i="14"/>
  <c r="A528" i="14" s="1"/>
  <c r="P527" i="14"/>
  <c r="O527" i="14"/>
  <c r="N527" i="14"/>
  <c r="M527" i="14"/>
  <c r="L527" i="14"/>
  <c r="K527" i="14"/>
  <c r="J527" i="14"/>
  <c r="I527" i="14"/>
  <c r="H527" i="14"/>
  <c r="G527" i="14"/>
  <c r="F527" i="14"/>
  <c r="E527" i="14"/>
  <c r="D527" i="14"/>
  <c r="C527" i="14"/>
  <c r="B527" i="14"/>
  <c r="A527" i="14" s="1"/>
  <c r="P526" i="14"/>
  <c r="O526" i="14"/>
  <c r="N526" i="14"/>
  <c r="M526" i="14"/>
  <c r="L526" i="14"/>
  <c r="K526" i="14"/>
  <c r="J526" i="14"/>
  <c r="I526" i="14"/>
  <c r="H526" i="14"/>
  <c r="G526" i="14"/>
  <c r="F526" i="14"/>
  <c r="E526" i="14"/>
  <c r="D526" i="14"/>
  <c r="C526" i="14"/>
  <c r="B526" i="14"/>
  <c r="A526" i="14" s="1"/>
  <c r="P525" i="14"/>
  <c r="O525" i="14"/>
  <c r="N525" i="14"/>
  <c r="M525" i="14"/>
  <c r="L525" i="14"/>
  <c r="K525" i="14"/>
  <c r="J525" i="14"/>
  <c r="I525" i="14"/>
  <c r="H525" i="14"/>
  <c r="G525" i="14"/>
  <c r="F525" i="14"/>
  <c r="E525" i="14"/>
  <c r="D525" i="14"/>
  <c r="C525" i="14"/>
  <c r="B525" i="14"/>
  <c r="A525" i="14" s="1"/>
  <c r="P524" i="14"/>
  <c r="O524" i="14"/>
  <c r="N524" i="14"/>
  <c r="M524" i="14"/>
  <c r="L524" i="14"/>
  <c r="K524" i="14"/>
  <c r="J524" i="14"/>
  <c r="I524" i="14"/>
  <c r="H524" i="14"/>
  <c r="G524" i="14"/>
  <c r="F524" i="14"/>
  <c r="E524" i="14"/>
  <c r="D524" i="14"/>
  <c r="C524" i="14"/>
  <c r="B524" i="14"/>
  <c r="A524" i="14" s="1"/>
  <c r="P523" i="14"/>
  <c r="O523" i="14"/>
  <c r="N523" i="14"/>
  <c r="M523" i="14"/>
  <c r="L523" i="14"/>
  <c r="K523" i="14"/>
  <c r="J523" i="14"/>
  <c r="I523" i="14"/>
  <c r="H523" i="14"/>
  <c r="G523" i="14"/>
  <c r="F523" i="14"/>
  <c r="E523" i="14"/>
  <c r="D523" i="14"/>
  <c r="C523" i="14"/>
  <c r="B523" i="14"/>
  <c r="A523" i="14" s="1"/>
  <c r="P522" i="14"/>
  <c r="O522" i="14"/>
  <c r="N522" i="14"/>
  <c r="M522" i="14"/>
  <c r="L522" i="14"/>
  <c r="K522" i="14"/>
  <c r="J522" i="14"/>
  <c r="I522" i="14"/>
  <c r="H522" i="14"/>
  <c r="G522" i="14"/>
  <c r="F522" i="14"/>
  <c r="E522" i="14"/>
  <c r="D522" i="14"/>
  <c r="C522" i="14"/>
  <c r="B522" i="14"/>
  <c r="A522" i="14" s="1"/>
  <c r="P521" i="14"/>
  <c r="O521" i="14"/>
  <c r="N521" i="14"/>
  <c r="M521" i="14"/>
  <c r="L521" i="14"/>
  <c r="K521" i="14"/>
  <c r="J521" i="14"/>
  <c r="I521" i="14"/>
  <c r="H521" i="14"/>
  <c r="G521" i="14"/>
  <c r="F521" i="14"/>
  <c r="E521" i="14"/>
  <c r="D521" i="14"/>
  <c r="C521" i="14"/>
  <c r="B521" i="14"/>
  <c r="A521" i="14" s="1"/>
  <c r="P520" i="14"/>
  <c r="O520" i="14"/>
  <c r="N520" i="14"/>
  <c r="M520" i="14"/>
  <c r="L520" i="14"/>
  <c r="K520" i="14"/>
  <c r="J520" i="14"/>
  <c r="I520" i="14"/>
  <c r="H520" i="14"/>
  <c r="G520" i="14"/>
  <c r="F520" i="14"/>
  <c r="E520" i="14"/>
  <c r="D520" i="14"/>
  <c r="C520" i="14"/>
  <c r="B520" i="14"/>
  <c r="A520" i="14" s="1"/>
  <c r="P519" i="14"/>
  <c r="O519" i="14"/>
  <c r="N519" i="14"/>
  <c r="M519" i="14"/>
  <c r="L519" i="14"/>
  <c r="K519" i="14"/>
  <c r="J519" i="14"/>
  <c r="I519" i="14"/>
  <c r="H519" i="14"/>
  <c r="G519" i="14"/>
  <c r="F519" i="14"/>
  <c r="E519" i="14"/>
  <c r="D519" i="14"/>
  <c r="C519" i="14"/>
  <c r="B519" i="14"/>
  <c r="A519" i="14" s="1"/>
  <c r="P518" i="14"/>
  <c r="O518" i="14"/>
  <c r="N518" i="14"/>
  <c r="M518" i="14"/>
  <c r="L518" i="14"/>
  <c r="K518" i="14"/>
  <c r="J518" i="14"/>
  <c r="I518" i="14"/>
  <c r="H518" i="14"/>
  <c r="G518" i="14"/>
  <c r="F518" i="14"/>
  <c r="E518" i="14"/>
  <c r="D518" i="14"/>
  <c r="C518" i="14"/>
  <c r="B518" i="14"/>
  <c r="A518" i="14" s="1"/>
  <c r="P517" i="14"/>
  <c r="O517" i="14"/>
  <c r="N517" i="14"/>
  <c r="M517" i="14"/>
  <c r="L517" i="14"/>
  <c r="K517" i="14"/>
  <c r="J517" i="14"/>
  <c r="I517" i="14"/>
  <c r="H517" i="14"/>
  <c r="G517" i="14"/>
  <c r="F517" i="14"/>
  <c r="E517" i="14"/>
  <c r="D517" i="14"/>
  <c r="C517" i="14"/>
  <c r="B517" i="14"/>
  <c r="A517" i="14" s="1"/>
  <c r="P516" i="14"/>
  <c r="O516" i="14"/>
  <c r="N516" i="14"/>
  <c r="M516" i="14"/>
  <c r="L516" i="14"/>
  <c r="K516" i="14"/>
  <c r="J516" i="14"/>
  <c r="I516" i="14"/>
  <c r="H516" i="14"/>
  <c r="G516" i="14"/>
  <c r="F516" i="14"/>
  <c r="E516" i="14"/>
  <c r="D516" i="14"/>
  <c r="C516" i="14"/>
  <c r="B516" i="14"/>
  <c r="A516" i="14" s="1"/>
  <c r="P515" i="14"/>
  <c r="O515" i="14"/>
  <c r="N515" i="14"/>
  <c r="M515" i="14"/>
  <c r="L515" i="14"/>
  <c r="K515" i="14"/>
  <c r="J515" i="14"/>
  <c r="I515" i="14"/>
  <c r="H515" i="14"/>
  <c r="G515" i="14"/>
  <c r="F515" i="14"/>
  <c r="E515" i="14"/>
  <c r="D515" i="14"/>
  <c r="C515" i="14"/>
  <c r="B515" i="14"/>
  <c r="A515" i="14" s="1"/>
  <c r="P514" i="14"/>
  <c r="O514" i="14"/>
  <c r="N514" i="14"/>
  <c r="M514" i="14"/>
  <c r="L514" i="14"/>
  <c r="K514" i="14"/>
  <c r="J514" i="14"/>
  <c r="I514" i="14"/>
  <c r="H514" i="14"/>
  <c r="G514" i="14"/>
  <c r="F514" i="14"/>
  <c r="E514" i="14"/>
  <c r="D514" i="14"/>
  <c r="C514" i="14"/>
  <c r="B514" i="14"/>
  <c r="A514" i="14" s="1"/>
  <c r="P513" i="14"/>
  <c r="O513" i="14"/>
  <c r="N513" i="14"/>
  <c r="M513" i="14"/>
  <c r="L513" i="14"/>
  <c r="K513" i="14"/>
  <c r="J513" i="14"/>
  <c r="I513" i="14"/>
  <c r="H513" i="14"/>
  <c r="G513" i="14"/>
  <c r="F513" i="14"/>
  <c r="E513" i="14"/>
  <c r="D513" i="14"/>
  <c r="C513" i="14"/>
  <c r="B513" i="14"/>
  <c r="A513" i="14" s="1"/>
  <c r="P512" i="14"/>
  <c r="O512" i="14"/>
  <c r="N512" i="14"/>
  <c r="M512" i="14"/>
  <c r="L512" i="14"/>
  <c r="K512" i="14"/>
  <c r="J512" i="14"/>
  <c r="I512" i="14"/>
  <c r="H512" i="14"/>
  <c r="G512" i="14"/>
  <c r="F512" i="14"/>
  <c r="E512" i="14"/>
  <c r="D512" i="14"/>
  <c r="C512" i="14"/>
  <c r="B512" i="14"/>
  <c r="A512" i="14" s="1"/>
  <c r="P511" i="14"/>
  <c r="O511" i="14"/>
  <c r="N511" i="14"/>
  <c r="M511" i="14"/>
  <c r="L511" i="14"/>
  <c r="K511" i="14"/>
  <c r="J511" i="14"/>
  <c r="I511" i="14"/>
  <c r="H511" i="14"/>
  <c r="G511" i="14"/>
  <c r="F511" i="14"/>
  <c r="E511" i="14"/>
  <c r="D511" i="14"/>
  <c r="C511" i="14"/>
  <c r="B511" i="14"/>
  <c r="A511" i="14" s="1"/>
  <c r="P510" i="14"/>
  <c r="O510" i="14"/>
  <c r="N510" i="14"/>
  <c r="M510" i="14"/>
  <c r="L510" i="14"/>
  <c r="K510" i="14"/>
  <c r="J510" i="14"/>
  <c r="I510" i="14"/>
  <c r="H510" i="14"/>
  <c r="G510" i="14"/>
  <c r="F510" i="14"/>
  <c r="E510" i="14"/>
  <c r="D510" i="14"/>
  <c r="C510" i="14"/>
  <c r="B510" i="14"/>
  <c r="A510" i="14" s="1"/>
  <c r="P509" i="14"/>
  <c r="O509" i="14"/>
  <c r="N509" i="14"/>
  <c r="M509" i="14"/>
  <c r="L509" i="14"/>
  <c r="K509" i="14"/>
  <c r="J509" i="14"/>
  <c r="I509" i="14"/>
  <c r="H509" i="14"/>
  <c r="G509" i="14"/>
  <c r="F509" i="14"/>
  <c r="E509" i="14"/>
  <c r="D509" i="14"/>
  <c r="C509" i="14"/>
  <c r="B509" i="14"/>
  <c r="A509" i="14" s="1"/>
  <c r="P508" i="14"/>
  <c r="O508" i="14"/>
  <c r="N508" i="14"/>
  <c r="M508" i="14"/>
  <c r="L508" i="14"/>
  <c r="K508" i="14"/>
  <c r="J508" i="14"/>
  <c r="I508" i="14"/>
  <c r="H508" i="14"/>
  <c r="G508" i="14"/>
  <c r="F508" i="14"/>
  <c r="E508" i="14"/>
  <c r="D508" i="14"/>
  <c r="C508" i="14"/>
  <c r="B508" i="14"/>
  <c r="A508" i="14" s="1"/>
  <c r="P507" i="14"/>
  <c r="O507" i="14"/>
  <c r="N507" i="14"/>
  <c r="M507" i="14"/>
  <c r="L507" i="14"/>
  <c r="K507" i="14"/>
  <c r="J507" i="14"/>
  <c r="I507" i="14"/>
  <c r="H507" i="14"/>
  <c r="G507" i="14"/>
  <c r="F507" i="14"/>
  <c r="E507" i="14"/>
  <c r="D507" i="14"/>
  <c r="C507" i="14"/>
  <c r="B507" i="14"/>
  <c r="A507" i="14" s="1"/>
  <c r="P506" i="14"/>
  <c r="O506" i="14"/>
  <c r="N506" i="14"/>
  <c r="M506" i="14"/>
  <c r="L506" i="14"/>
  <c r="K506" i="14"/>
  <c r="J506" i="14"/>
  <c r="I506" i="14"/>
  <c r="H506" i="14"/>
  <c r="G506" i="14"/>
  <c r="F506" i="14"/>
  <c r="E506" i="14"/>
  <c r="D506" i="14"/>
  <c r="C506" i="14"/>
  <c r="B506" i="14"/>
  <c r="A506" i="14" s="1"/>
  <c r="P505" i="14"/>
  <c r="O505" i="14"/>
  <c r="N505" i="14"/>
  <c r="M505" i="14"/>
  <c r="L505" i="14"/>
  <c r="K505" i="14"/>
  <c r="J505" i="14"/>
  <c r="I505" i="14"/>
  <c r="H505" i="14"/>
  <c r="G505" i="14"/>
  <c r="F505" i="14"/>
  <c r="E505" i="14"/>
  <c r="D505" i="14"/>
  <c r="C505" i="14"/>
  <c r="B505" i="14"/>
  <c r="A505" i="14" s="1"/>
  <c r="P504" i="14"/>
  <c r="O504" i="14"/>
  <c r="N504" i="14"/>
  <c r="M504" i="14"/>
  <c r="L504" i="14"/>
  <c r="K504" i="14"/>
  <c r="J504" i="14"/>
  <c r="I504" i="14"/>
  <c r="H504" i="14"/>
  <c r="G504" i="14"/>
  <c r="F504" i="14"/>
  <c r="E504" i="14"/>
  <c r="D504" i="14"/>
  <c r="C504" i="14"/>
  <c r="B504" i="14"/>
  <c r="A504" i="14" s="1"/>
  <c r="P503" i="14"/>
  <c r="O503" i="14"/>
  <c r="N503" i="14"/>
  <c r="M503" i="14"/>
  <c r="L503" i="14"/>
  <c r="K503" i="14"/>
  <c r="J503" i="14"/>
  <c r="I503" i="14"/>
  <c r="H503" i="14"/>
  <c r="G503" i="14"/>
  <c r="F503" i="14"/>
  <c r="E503" i="14"/>
  <c r="D503" i="14"/>
  <c r="C503" i="14"/>
  <c r="B503" i="14"/>
  <c r="A503" i="14" s="1"/>
  <c r="P502" i="14"/>
  <c r="O502" i="14"/>
  <c r="N502" i="14"/>
  <c r="M502" i="14"/>
  <c r="L502" i="14"/>
  <c r="K502" i="14"/>
  <c r="J502" i="14"/>
  <c r="I502" i="14"/>
  <c r="H502" i="14"/>
  <c r="G502" i="14"/>
  <c r="F502" i="14"/>
  <c r="E502" i="14"/>
  <c r="D502" i="14"/>
  <c r="C502" i="14"/>
  <c r="B502" i="14"/>
  <c r="A502" i="14" s="1"/>
  <c r="P501" i="14"/>
  <c r="O501" i="14"/>
  <c r="N501" i="14"/>
  <c r="M501" i="14"/>
  <c r="L501" i="14"/>
  <c r="K501" i="14"/>
  <c r="J501" i="14"/>
  <c r="I501" i="14"/>
  <c r="H501" i="14"/>
  <c r="G501" i="14"/>
  <c r="F501" i="14"/>
  <c r="E501" i="14"/>
  <c r="D501" i="14"/>
  <c r="C501" i="14"/>
  <c r="B501" i="14"/>
  <c r="A501" i="14" s="1"/>
  <c r="P500" i="14"/>
  <c r="O500" i="14"/>
  <c r="N500" i="14"/>
  <c r="M500" i="14"/>
  <c r="L500" i="14"/>
  <c r="K500" i="14"/>
  <c r="J500" i="14"/>
  <c r="I500" i="14"/>
  <c r="H500" i="14"/>
  <c r="G500" i="14"/>
  <c r="F500" i="14"/>
  <c r="E500" i="14"/>
  <c r="D500" i="14"/>
  <c r="C500" i="14"/>
  <c r="B500" i="14"/>
  <c r="A500" i="14" s="1"/>
  <c r="P499" i="14"/>
  <c r="O499" i="14"/>
  <c r="N499" i="14"/>
  <c r="M499" i="14"/>
  <c r="L499" i="14"/>
  <c r="K499" i="14"/>
  <c r="J499" i="14"/>
  <c r="I499" i="14"/>
  <c r="H499" i="14"/>
  <c r="G499" i="14"/>
  <c r="F499" i="14"/>
  <c r="E499" i="14"/>
  <c r="D499" i="14"/>
  <c r="C499" i="14"/>
  <c r="B499" i="14"/>
  <c r="A499" i="14" s="1"/>
  <c r="P498" i="14"/>
  <c r="O498" i="14"/>
  <c r="N498" i="14"/>
  <c r="M498" i="14"/>
  <c r="L498" i="14"/>
  <c r="K498" i="14"/>
  <c r="J498" i="14"/>
  <c r="I498" i="14"/>
  <c r="H498" i="14"/>
  <c r="G498" i="14"/>
  <c r="F498" i="14"/>
  <c r="E498" i="14"/>
  <c r="D498" i="14"/>
  <c r="C498" i="14"/>
  <c r="B498" i="14"/>
  <c r="A498" i="14" s="1"/>
  <c r="P497" i="14"/>
  <c r="O497" i="14"/>
  <c r="N497" i="14"/>
  <c r="M497" i="14"/>
  <c r="L497" i="14"/>
  <c r="K497" i="14"/>
  <c r="J497" i="14"/>
  <c r="I497" i="14"/>
  <c r="H497" i="14"/>
  <c r="G497" i="14"/>
  <c r="F497" i="14"/>
  <c r="E497" i="14"/>
  <c r="D497" i="14"/>
  <c r="C497" i="14"/>
  <c r="B497" i="14"/>
  <c r="A497" i="14" s="1"/>
  <c r="P496" i="14"/>
  <c r="O496" i="14"/>
  <c r="N496" i="14"/>
  <c r="M496" i="14"/>
  <c r="L496" i="14"/>
  <c r="K496" i="14"/>
  <c r="J496" i="14"/>
  <c r="I496" i="14"/>
  <c r="H496" i="14"/>
  <c r="G496" i="14"/>
  <c r="F496" i="14"/>
  <c r="E496" i="14"/>
  <c r="D496" i="14"/>
  <c r="C496" i="14"/>
  <c r="B496" i="14"/>
  <c r="A496" i="14" s="1"/>
  <c r="P495" i="14"/>
  <c r="O495" i="14"/>
  <c r="N495" i="14"/>
  <c r="M495" i="14"/>
  <c r="L495" i="14"/>
  <c r="K495" i="14"/>
  <c r="J495" i="14"/>
  <c r="I495" i="14"/>
  <c r="H495" i="14"/>
  <c r="G495" i="14"/>
  <c r="F495" i="14"/>
  <c r="E495" i="14"/>
  <c r="D495" i="14"/>
  <c r="C495" i="14"/>
  <c r="B495" i="14"/>
  <c r="A495" i="14" s="1"/>
  <c r="P494" i="14"/>
  <c r="O494" i="14"/>
  <c r="N494" i="14"/>
  <c r="M494" i="14"/>
  <c r="L494" i="14"/>
  <c r="K494" i="14"/>
  <c r="J494" i="14"/>
  <c r="I494" i="14"/>
  <c r="H494" i="14"/>
  <c r="G494" i="14"/>
  <c r="F494" i="14"/>
  <c r="E494" i="14"/>
  <c r="D494" i="14"/>
  <c r="C494" i="14"/>
  <c r="B494" i="14"/>
  <c r="A494" i="14" s="1"/>
  <c r="P493" i="14"/>
  <c r="O493" i="14"/>
  <c r="N493" i="14"/>
  <c r="M493" i="14"/>
  <c r="L493" i="14"/>
  <c r="K493" i="14"/>
  <c r="J493" i="14"/>
  <c r="I493" i="14"/>
  <c r="H493" i="14"/>
  <c r="G493" i="14"/>
  <c r="F493" i="14"/>
  <c r="E493" i="14"/>
  <c r="D493" i="14"/>
  <c r="C493" i="14"/>
  <c r="B493" i="14"/>
  <c r="A493" i="14" s="1"/>
  <c r="P492" i="14"/>
  <c r="O492" i="14"/>
  <c r="N492" i="14"/>
  <c r="M492" i="14"/>
  <c r="L492" i="14"/>
  <c r="K492" i="14"/>
  <c r="J492" i="14"/>
  <c r="I492" i="14"/>
  <c r="H492" i="14"/>
  <c r="G492" i="14"/>
  <c r="F492" i="14"/>
  <c r="E492" i="14"/>
  <c r="D492" i="14"/>
  <c r="C492" i="14"/>
  <c r="B492" i="14"/>
  <c r="A492" i="14" s="1"/>
  <c r="P491" i="14"/>
  <c r="O491" i="14"/>
  <c r="N491" i="14"/>
  <c r="M491" i="14"/>
  <c r="L491" i="14"/>
  <c r="K491" i="14"/>
  <c r="J491" i="14"/>
  <c r="I491" i="14"/>
  <c r="H491" i="14"/>
  <c r="G491" i="14"/>
  <c r="F491" i="14"/>
  <c r="E491" i="14"/>
  <c r="D491" i="14"/>
  <c r="C491" i="14"/>
  <c r="B491" i="14"/>
  <c r="A491" i="14" s="1"/>
  <c r="P490" i="14"/>
  <c r="O490" i="14"/>
  <c r="N490" i="14"/>
  <c r="M490" i="14"/>
  <c r="L490" i="14"/>
  <c r="K490" i="14"/>
  <c r="J490" i="14"/>
  <c r="I490" i="14"/>
  <c r="H490" i="14"/>
  <c r="G490" i="14"/>
  <c r="F490" i="14"/>
  <c r="E490" i="14"/>
  <c r="D490" i="14"/>
  <c r="C490" i="14"/>
  <c r="B490" i="14"/>
  <c r="A490" i="14" s="1"/>
  <c r="P489" i="14"/>
  <c r="O489" i="14"/>
  <c r="N489" i="14"/>
  <c r="M489" i="14"/>
  <c r="L489" i="14"/>
  <c r="K489" i="14"/>
  <c r="J489" i="14"/>
  <c r="I489" i="14"/>
  <c r="H489" i="14"/>
  <c r="G489" i="14"/>
  <c r="F489" i="14"/>
  <c r="E489" i="14"/>
  <c r="D489" i="14"/>
  <c r="C489" i="14"/>
  <c r="B489" i="14"/>
  <c r="A489" i="14" s="1"/>
  <c r="P488" i="14"/>
  <c r="O488" i="14"/>
  <c r="N488" i="14"/>
  <c r="M488" i="14"/>
  <c r="L488" i="14"/>
  <c r="K488" i="14"/>
  <c r="J488" i="14"/>
  <c r="I488" i="14"/>
  <c r="H488" i="14"/>
  <c r="G488" i="14"/>
  <c r="F488" i="14"/>
  <c r="E488" i="14"/>
  <c r="D488" i="14"/>
  <c r="C488" i="14"/>
  <c r="B488" i="14"/>
  <c r="A488" i="14" s="1"/>
  <c r="P487" i="14"/>
  <c r="O487" i="14"/>
  <c r="N487" i="14"/>
  <c r="M487" i="14"/>
  <c r="L487" i="14"/>
  <c r="K487" i="14"/>
  <c r="J487" i="14"/>
  <c r="I487" i="14"/>
  <c r="H487" i="14"/>
  <c r="G487" i="14"/>
  <c r="F487" i="14"/>
  <c r="E487" i="14"/>
  <c r="D487" i="14"/>
  <c r="C487" i="14"/>
  <c r="B487" i="14"/>
  <c r="A487" i="14" s="1"/>
  <c r="P486" i="14"/>
  <c r="O486" i="14"/>
  <c r="N486" i="14"/>
  <c r="M486" i="14"/>
  <c r="L486" i="14"/>
  <c r="K486" i="14"/>
  <c r="J486" i="14"/>
  <c r="I486" i="14"/>
  <c r="H486" i="14"/>
  <c r="G486" i="14"/>
  <c r="F486" i="14"/>
  <c r="E486" i="14"/>
  <c r="D486" i="14"/>
  <c r="C486" i="14"/>
  <c r="B486" i="14"/>
  <c r="A486" i="14" s="1"/>
  <c r="P485" i="14"/>
  <c r="O485" i="14"/>
  <c r="N485" i="14"/>
  <c r="M485" i="14"/>
  <c r="L485" i="14"/>
  <c r="K485" i="14"/>
  <c r="J485" i="14"/>
  <c r="I485" i="14"/>
  <c r="H485" i="14"/>
  <c r="G485" i="14"/>
  <c r="F485" i="14"/>
  <c r="E485" i="14"/>
  <c r="D485" i="14"/>
  <c r="C485" i="14"/>
  <c r="B485" i="14"/>
  <c r="A485" i="14" s="1"/>
  <c r="P484" i="14"/>
  <c r="O484" i="14"/>
  <c r="N484" i="14"/>
  <c r="M484" i="14"/>
  <c r="L484" i="14"/>
  <c r="K484" i="14"/>
  <c r="J484" i="14"/>
  <c r="I484" i="14"/>
  <c r="H484" i="14"/>
  <c r="G484" i="14"/>
  <c r="F484" i="14"/>
  <c r="E484" i="14"/>
  <c r="D484" i="14"/>
  <c r="C484" i="14"/>
  <c r="B484" i="14"/>
  <c r="A484" i="14" s="1"/>
  <c r="P483" i="14"/>
  <c r="O483" i="14"/>
  <c r="N483" i="14"/>
  <c r="M483" i="14"/>
  <c r="L483" i="14"/>
  <c r="K483" i="14"/>
  <c r="J483" i="14"/>
  <c r="I483" i="14"/>
  <c r="H483" i="14"/>
  <c r="G483" i="14"/>
  <c r="F483" i="14"/>
  <c r="E483" i="14"/>
  <c r="D483" i="14"/>
  <c r="C483" i="14"/>
  <c r="B483" i="14"/>
  <c r="A483" i="14" s="1"/>
  <c r="P482" i="14"/>
  <c r="O482" i="14"/>
  <c r="N482" i="14"/>
  <c r="M482" i="14"/>
  <c r="L482" i="14"/>
  <c r="K482" i="14"/>
  <c r="J482" i="14"/>
  <c r="I482" i="14"/>
  <c r="H482" i="14"/>
  <c r="G482" i="14"/>
  <c r="F482" i="14"/>
  <c r="E482" i="14"/>
  <c r="D482" i="14"/>
  <c r="C482" i="14"/>
  <c r="B482" i="14"/>
  <c r="A482" i="14" s="1"/>
  <c r="P481" i="14"/>
  <c r="O481" i="14"/>
  <c r="N481" i="14"/>
  <c r="M481" i="14"/>
  <c r="L481" i="14"/>
  <c r="K481" i="14"/>
  <c r="J481" i="14"/>
  <c r="I481" i="14"/>
  <c r="H481" i="14"/>
  <c r="G481" i="14"/>
  <c r="F481" i="14"/>
  <c r="E481" i="14"/>
  <c r="D481" i="14"/>
  <c r="C481" i="14"/>
  <c r="B481" i="14"/>
  <c r="A481" i="14" s="1"/>
  <c r="P480" i="14"/>
  <c r="O480" i="14"/>
  <c r="N480" i="14"/>
  <c r="M480" i="14"/>
  <c r="L480" i="14"/>
  <c r="K480" i="14"/>
  <c r="J480" i="14"/>
  <c r="I480" i="14"/>
  <c r="H480" i="14"/>
  <c r="G480" i="14"/>
  <c r="F480" i="14"/>
  <c r="E480" i="14"/>
  <c r="D480" i="14"/>
  <c r="C480" i="14"/>
  <c r="B480" i="14"/>
  <c r="A480" i="14" s="1"/>
  <c r="P479" i="14"/>
  <c r="O479" i="14"/>
  <c r="N479" i="14"/>
  <c r="M479" i="14"/>
  <c r="L479" i="14"/>
  <c r="K479" i="14"/>
  <c r="J479" i="14"/>
  <c r="I479" i="14"/>
  <c r="H479" i="14"/>
  <c r="G479" i="14"/>
  <c r="F479" i="14"/>
  <c r="E479" i="14"/>
  <c r="D479" i="14"/>
  <c r="C479" i="14"/>
  <c r="B479" i="14"/>
  <c r="A479" i="14" s="1"/>
  <c r="P478" i="14"/>
  <c r="O478" i="14"/>
  <c r="N478" i="14"/>
  <c r="M478" i="14"/>
  <c r="L478" i="14"/>
  <c r="K478" i="14"/>
  <c r="J478" i="14"/>
  <c r="I478" i="14"/>
  <c r="H478" i="14"/>
  <c r="G478" i="14"/>
  <c r="F478" i="14"/>
  <c r="E478" i="14"/>
  <c r="D478" i="14"/>
  <c r="C478" i="14"/>
  <c r="B478" i="14"/>
  <c r="A478" i="14" s="1"/>
  <c r="P477" i="14"/>
  <c r="O477" i="14"/>
  <c r="N477" i="14"/>
  <c r="M477" i="14"/>
  <c r="L477" i="14"/>
  <c r="K477" i="14"/>
  <c r="J477" i="14"/>
  <c r="I477" i="14"/>
  <c r="H477" i="14"/>
  <c r="G477" i="14"/>
  <c r="F477" i="14"/>
  <c r="E477" i="14"/>
  <c r="D477" i="14"/>
  <c r="C477" i="14"/>
  <c r="B477" i="14"/>
  <c r="A477" i="14" s="1"/>
  <c r="P476" i="14"/>
  <c r="O476" i="14"/>
  <c r="N476" i="14"/>
  <c r="M476" i="14"/>
  <c r="L476" i="14"/>
  <c r="K476" i="14"/>
  <c r="J476" i="14"/>
  <c r="I476" i="14"/>
  <c r="H476" i="14"/>
  <c r="G476" i="14"/>
  <c r="F476" i="14"/>
  <c r="E476" i="14"/>
  <c r="D476" i="14"/>
  <c r="C476" i="14"/>
  <c r="B476" i="14"/>
  <c r="A476" i="14" s="1"/>
  <c r="P475" i="14"/>
  <c r="O475" i="14"/>
  <c r="N475" i="14"/>
  <c r="M475" i="14"/>
  <c r="L475" i="14"/>
  <c r="K475" i="14"/>
  <c r="J475" i="14"/>
  <c r="I475" i="14"/>
  <c r="H475" i="14"/>
  <c r="G475" i="14"/>
  <c r="F475" i="14"/>
  <c r="E475" i="14"/>
  <c r="D475" i="14"/>
  <c r="C475" i="14"/>
  <c r="B475" i="14"/>
  <c r="A475" i="14" s="1"/>
  <c r="P474" i="14"/>
  <c r="O474" i="14"/>
  <c r="N474" i="14"/>
  <c r="M474" i="14"/>
  <c r="L474" i="14"/>
  <c r="K474" i="14"/>
  <c r="J474" i="14"/>
  <c r="I474" i="14"/>
  <c r="H474" i="14"/>
  <c r="G474" i="14"/>
  <c r="F474" i="14"/>
  <c r="E474" i="14"/>
  <c r="D474" i="14"/>
  <c r="C474" i="14"/>
  <c r="B474" i="14"/>
  <c r="A474" i="14" s="1"/>
  <c r="P473" i="14"/>
  <c r="O473" i="14"/>
  <c r="N473" i="14"/>
  <c r="M473" i="14"/>
  <c r="L473" i="14"/>
  <c r="K473" i="14"/>
  <c r="J473" i="14"/>
  <c r="I473" i="14"/>
  <c r="H473" i="14"/>
  <c r="G473" i="14"/>
  <c r="F473" i="14"/>
  <c r="E473" i="14"/>
  <c r="D473" i="14"/>
  <c r="C473" i="14"/>
  <c r="B473" i="14"/>
  <c r="A473" i="14" s="1"/>
  <c r="P472" i="14"/>
  <c r="O472" i="14"/>
  <c r="N472" i="14"/>
  <c r="M472" i="14"/>
  <c r="L472" i="14"/>
  <c r="K472" i="14"/>
  <c r="J472" i="14"/>
  <c r="I472" i="14"/>
  <c r="H472" i="14"/>
  <c r="G472" i="14"/>
  <c r="F472" i="14"/>
  <c r="E472" i="14"/>
  <c r="D472" i="14"/>
  <c r="C472" i="14"/>
  <c r="B472" i="14"/>
  <c r="A472" i="14" s="1"/>
  <c r="P471" i="14"/>
  <c r="O471" i="14"/>
  <c r="N471" i="14"/>
  <c r="M471" i="14"/>
  <c r="L471" i="14"/>
  <c r="K471" i="14"/>
  <c r="J471" i="14"/>
  <c r="I471" i="14"/>
  <c r="H471" i="14"/>
  <c r="G471" i="14"/>
  <c r="F471" i="14"/>
  <c r="E471" i="14"/>
  <c r="D471" i="14"/>
  <c r="C471" i="14"/>
  <c r="B471" i="14"/>
  <c r="A471" i="14" s="1"/>
  <c r="P470" i="14"/>
  <c r="O470" i="14"/>
  <c r="N470" i="14"/>
  <c r="M470" i="14"/>
  <c r="L470" i="14"/>
  <c r="K470" i="14"/>
  <c r="J470" i="14"/>
  <c r="I470" i="14"/>
  <c r="H470" i="14"/>
  <c r="G470" i="14"/>
  <c r="F470" i="14"/>
  <c r="E470" i="14"/>
  <c r="D470" i="14"/>
  <c r="C470" i="14"/>
  <c r="B470" i="14"/>
  <c r="A470" i="14" s="1"/>
  <c r="P469" i="14"/>
  <c r="O469" i="14"/>
  <c r="N469" i="14"/>
  <c r="M469" i="14"/>
  <c r="L469" i="14"/>
  <c r="K469" i="14"/>
  <c r="J469" i="14"/>
  <c r="I469" i="14"/>
  <c r="H469" i="14"/>
  <c r="G469" i="14"/>
  <c r="F469" i="14"/>
  <c r="E469" i="14"/>
  <c r="D469" i="14"/>
  <c r="C469" i="14"/>
  <c r="B469" i="14"/>
  <c r="A469" i="14" s="1"/>
  <c r="P468" i="14"/>
  <c r="O468" i="14"/>
  <c r="N468" i="14"/>
  <c r="M468" i="14"/>
  <c r="L468" i="14"/>
  <c r="K468" i="14"/>
  <c r="J468" i="14"/>
  <c r="I468" i="14"/>
  <c r="H468" i="14"/>
  <c r="G468" i="14"/>
  <c r="F468" i="14"/>
  <c r="E468" i="14"/>
  <c r="D468" i="14"/>
  <c r="C468" i="14"/>
  <c r="B468" i="14"/>
  <c r="A468" i="14" s="1"/>
  <c r="P467" i="14"/>
  <c r="O467" i="14"/>
  <c r="N467" i="14"/>
  <c r="M467" i="14"/>
  <c r="L467" i="14"/>
  <c r="K467" i="14"/>
  <c r="J467" i="14"/>
  <c r="I467" i="14"/>
  <c r="H467" i="14"/>
  <c r="G467" i="14"/>
  <c r="F467" i="14"/>
  <c r="E467" i="14"/>
  <c r="D467" i="14"/>
  <c r="C467" i="14"/>
  <c r="B467" i="14"/>
  <c r="A467" i="14" s="1"/>
  <c r="P466" i="14"/>
  <c r="O466" i="14"/>
  <c r="N466" i="14"/>
  <c r="M466" i="14"/>
  <c r="L466" i="14"/>
  <c r="K466" i="14"/>
  <c r="J466" i="14"/>
  <c r="I466" i="14"/>
  <c r="H466" i="14"/>
  <c r="G466" i="14"/>
  <c r="F466" i="14"/>
  <c r="E466" i="14"/>
  <c r="D466" i="14"/>
  <c r="C466" i="14"/>
  <c r="B466" i="14"/>
  <c r="A466" i="14" s="1"/>
  <c r="P465" i="14"/>
  <c r="O465" i="14"/>
  <c r="N465" i="14"/>
  <c r="M465" i="14"/>
  <c r="L465" i="14"/>
  <c r="K465" i="14"/>
  <c r="J465" i="14"/>
  <c r="I465" i="14"/>
  <c r="H465" i="14"/>
  <c r="G465" i="14"/>
  <c r="F465" i="14"/>
  <c r="E465" i="14"/>
  <c r="D465" i="14"/>
  <c r="C465" i="14"/>
  <c r="B465" i="14"/>
  <c r="A465" i="14" s="1"/>
  <c r="P464" i="14"/>
  <c r="O464" i="14"/>
  <c r="N464" i="14"/>
  <c r="M464" i="14"/>
  <c r="L464" i="14"/>
  <c r="K464" i="14"/>
  <c r="J464" i="14"/>
  <c r="I464" i="14"/>
  <c r="H464" i="14"/>
  <c r="G464" i="14"/>
  <c r="F464" i="14"/>
  <c r="E464" i="14"/>
  <c r="D464" i="14"/>
  <c r="C464" i="14"/>
  <c r="B464" i="14"/>
  <c r="A464" i="14" s="1"/>
  <c r="P463" i="14"/>
  <c r="O463" i="14"/>
  <c r="N463" i="14"/>
  <c r="M463" i="14"/>
  <c r="L463" i="14"/>
  <c r="K463" i="14"/>
  <c r="J463" i="14"/>
  <c r="I463" i="14"/>
  <c r="H463" i="14"/>
  <c r="G463" i="14"/>
  <c r="F463" i="14"/>
  <c r="E463" i="14"/>
  <c r="D463" i="14"/>
  <c r="C463" i="14"/>
  <c r="B463" i="14"/>
  <c r="A463" i="14" s="1"/>
  <c r="P462" i="14"/>
  <c r="O462" i="14"/>
  <c r="N462" i="14"/>
  <c r="M462" i="14"/>
  <c r="L462" i="14"/>
  <c r="K462" i="14"/>
  <c r="J462" i="14"/>
  <c r="I462" i="14"/>
  <c r="H462" i="14"/>
  <c r="G462" i="14"/>
  <c r="F462" i="14"/>
  <c r="E462" i="14"/>
  <c r="D462" i="14"/>
  <c r="C462" i="14"/>
  <c r="B462" i="14"/>
  <c r="A462" i="14" s="1"/>
  <c r="P461" i="14"/>
  <c r="O461" i="14"/>
  <c r="N461" i="14"/>
  <c r="M461" i="14"/>
  <c r="L461" i="14"/>
  <c r="K461" i="14"/>
  <c r="J461" i="14"/>
  <c r="I461" i="14"/>
  <c r="H461" i="14"/>
  <c r="G461" i="14"/>
  <c r="F461" i="14"/>
  <c r="E461" i="14"/>
  <c r="D461" i="14"/>
  <c r="C461" i="14"/>
  <c r="B461" i="14"/>
  <c r="A461" i="14" s="1"/>
  <c r="P460" i="14"/>
  <c r="O460" i="14"/>
  <c r="N460" i="14"/>
  <c r="M460" i="14"/>
  <c r="L460" i="14"/>
  <c r="K460" i="14"/>
  <c r="J460" i="14"/>
  <c r="I460" i="14"/>
  <c r="H460" i="14"/>
  <c r="G460" i="14"/>
  <c r="F460" i="14"/>
  <c r="E460" i="14"/>
  <c r="D460" i="14"/>
  <c r="C460" i="14"/>
  <c r="B460" i="14"/>
  <c r="A460" i="14" s="1"/>
  <c r="P459" i="14"/>
  <c r="O459" i="14"/>
  <c r="N459" i="14"/>
  <c r="M459" i="14"/>
  <c r="L459" i="14"/>
  <c r="K459" i="14"/>
  <c r="J459" i="14"/>
  <c r="I459" i="14"/>
  <c r="H459" i="14"/>
  <c r="G459" i="14"/>
  <c r="F459" i="14"/>
  <c r="E459" i="14"/>
  <c r="D459" i="14"/>
  <c r="C459" i="14"/>
  <c r="B459" i="14"/>
  <c r="A459" i="14" s="1"/>
  <c r="P458" i="14"/>
  <c r="O458" i="14"/>
  <c r="N458" i="14"/>
  <c r="M458" i="14"/>
  <c r="L458" i="14"/>
  <c r="K458" i="14"/>
  <c r="J458" i="14"/>
  <c r="I458" i="14"/>
  <c r="H458" i="14"/>
  <c r="G458" i="14"/>
  <c r="F458" i="14"/>
  <c r="E458" i="14"/>
  <c r="D458" i="14"/>
  <c r="C458" i="14"/>
  <c r="B458" i="14"/>
  <c r="A458" i="14" s="1"/>
  <c r="P457" i="14"/>
  <c r="O457" i="14"/>
  <c r="N457" i="14"/>
  <c r="M457" i="14"/>
  <c r="L457" i="14"/>
  <c r="K457" i="14"/>
  <c r="J457" i="14"/>
  <c r="I457" i="14"/>
  <c r="H457" i="14"/>
  <c r="G457" i="14"/>
  <c r="F457" i="14"/>
  <c r="E457" i="14"/>
  <c r="D457" i="14"/>
  <c r="C457" i="14"/>
  <c r="B457" i="14"/>
  <c r="A457" i="14" s="1"/>
  <c r="P456" i="14"/>
  <c r="O456" i="14"/>
  <c r="N456" i="14"/>
  <c r="M456" i="14"/>
  <c r="L456" i="14"/>
  <c r="K456" i="14"/>
  <c r="J456" i="14"/>
  <c r="I456" i="14"/>
  <c r="H456" i="14"/>
  <c r="G456" i="14"/>
  <c r="F456" i="14"/>
  <c r="E456" i="14"/>
  <c r="D456" i="14"/>
  <c r="C456" i="14"/>
  <c r="B456" i="14"/>
  <c r="A456" i="14" s="1"/>
  <c r="P455" i="14"/>
  <c r="O455" i="14"/>
  <c r="N455" i="14"/>
  <c r="M455" i="14"/>
  <c r="L455" i="14"/>
  <c r="K455" i="14"/>
  <c r="J455" i="14"/>
  <c r="I455" i="14"/>
  <c r="H455" i="14"/>
  <c r="G455" i="14"/>
  <c r="F455" i="14"/>
  <c r="E455" i="14"/>
  <c r="D455" i="14"/>
  <c r="C455" i="14"/>
  <c r="B455" i="14"/>
  <c r="A455" i="14" s="1"/>
  <c r="P454" i="14"/>
  <c r="O454" i="14"/>
  <c r="N454" i="14"/>
  <c r="M454" i="14"/>
  <c r="L454" i="14"/>
  <c r="K454" i="14"/>
  <c r="J454" i="14"/>
  <c r="I454" i="14"/>
  <c r="H454" i="14"/>
  <c r="G454" i="14"/>
  <c r="F454" i="14"/>
  <c r="E454" i="14"/>
  <c r="D454" i="14"/>
  <c r="C454" i="14"/>
  <c r="B454" i="14"/>
  <c r="A454" i="14" s="1"/>
  <c r="P453" i="14"/>
  <c r="O453" i="14"/>
  <c r="N453" i="14"/>
  <c r="M453" i="14"/>
  <c r="L453" i="14"/>
  <c r="K453" i="14"/>
  <c r="J453" i="14"/>
  <c r="I453" i="14"/>
  <c r="H453" i="14"/>
  <c r="G453" i="14"/>
  <c r="F453" i="14"/>
  <c r="E453" i="14"/>
  <c r="D453" i="14"/>
  <c r="C453" i="14"/>
  <c r="B453" i="14"/>
  <c r="A453" i="14" s="1"/>
  <c r="P452" i="14"/>
  <c r="O452" i="14"/>
  <c r="N452" i="14"/>
  <c r="M452" i="14"/>
  <c r="L452" i="14"/>
  <c r="K452" i="14"/>
  <c r="J452" i="14"/>
  <c r="I452" i="14"/>
  <c r="H452" i="14"/>
  <c r="G452" i="14"/>
  <c r="F452" i="14"/>
  <c r="E452" i="14"/>
  <c r="D452" i="14"/>
  <c r="C452" i="14"/>
  <c r="B452" i="14"/>
  <c r="A452" i="14" s="1"/>
  <c r="P451" i="14"/>
  <c r="O451" i="14"/>
  <c r="N451" i="14"/>
  <c r="M451" i="14"/>
  <c r="L451" i="14"/>
  <c r="K451" i="14"/>
  <c r="J451" i="14"/>
  <c r="I451" i="14"/>
  <c r="H451" i="14"/>
  <c r="G451" i="14"/>
  <c r="F451" i="14"/>
  <c r="E451" i="14"/>
  <c r="D451" i="14"/>
  <c r="C451" i="14"/>
  <c r="B451" i="14"/>
  <c r="A451" i="14" s="1"/>
  <c r="P450" i="14"/>
  <c r="O450" i="14"/>
  <c r="N450" i="14"/>
  <c r="M450" i="14"/>
  <c r="L450" i="14"/>
  <c r="K450" i="14"/>
  <c r="J450" i="14"/>
  <c r="I450" i="14"/>
  <c r="H450" i="14"/>
  <c r="G450" i="14"/>
  <c r="F450" i="14"/>
  <c r="E450" i="14"/>
  <c r="D450" i="14"/>
  <c r="C450" i="14"/>
  <c r="B450" i="14"/>
  <c r="A450" i="14" s="1"/>
  <c r="P449" i="14"/>
  <c r="O449" i="14"/>
  <c r="N449" i="14"/>
  <c r="M449" i="14"/>
  <c r="L449" i="14"/>
  <c r="K449" i="14"/>
  <c r="J449" i="14"/>
  <c r="I449" i="14"/>
  <c r="H449" i="14"/>
  <c r="G449" i="14"/>
  <c r="F449" i="14"/>
  <c r="E449" i="14"/>
  <c r="D449" i="14"/>
  <c r="C449" i="14"/>
  <c r="B449" i="14"/>
  <c r="A449" i="14" s="1"/>
  <c r="P448" i="14"/>
  <c r="O448" i="14"/>
  <c r="N448" i="14"/>
  <c r="M448" i="14"/>
  <c r="L448" i="14"/>
  <c r="K448" i="14"/>
  <c r="J448" i="14"/>
  <c r="I448" i="14"/>
  <c r="H448" i="14"/>
  <c r="G448" i="14"/>
  <c r="F448" i="14"/>
  <c r="E448" i="14"/>
  <c r="D448" i="14"/>
  <c r="C448" i="14"/>
  <c r="B448" i="14"/>
  <c r="A448" i="14" s="1"/>
  <c r="P447" i="14"/>
  <c r="O447" i="14"/>
  <c r="N447" i="14"/>
  <c r="M447" i="14"/>
  <c r="L447" i="14"/>
  <c r="K447" i="14"/>
  <c r="J447" i="14"/>
  <c r="I447" i="14"/>
  <c r="H447" i="14"/>
  <c r="G447" i="14"/>
  <c r="F447" i="14"/>
  <c r="E447" i="14"/>
  <c r="D447" i="14"/>
  <c r="C447" i="14"/>
  <c r="B447" i="14"/>
  <c r="A447" i="14" s="1"/>
  <c r="P446" i="14"/>
  <c r="O446" i="14"/>
  <c r="N446" i="14"/>
  <c r="M446" i="14"/>
  <c r="L446" i="14"/>
  <c r="K446" i="14"/>
  <c r="J446" i="14"/>
  <c r="I446" i="14"/>
  <c r="H446" i="14"/>
  <c r="G446" i="14"/>
  <c r="F446" i="14"/>
  <c r="E446" i="14"/>
  <c r="D446" i="14"/>
  <c r="C446" i="14"/>
  <c r="B446" i="14"/>
  <c r="A446" i="14" s="1"/>
  <c r="P445" i="14"/>
  <c r="O445" i="14"/>
  <c r="N445" i="14"/>
  <c r="M445" i="14"/>
  <c r="L445" i="14"/>
  <c r="K445" i="14"/>
  <c r="J445" i="14"/>
  <c r="I445" i="14"/>
  <c r="H445" i="14"/>
  <c r="G445" i="14"/>
  <c r="F445" i="14"/>
  <c r="E445" i="14"/>
  <c r="D445" i="14"/>
  <c r="C445" i="14"/>
  <c r="B445" i="14"/>
  <c r="A445" i="14" s="1"/>
  <c r="P444" i="14"/>
  <c r="O444" i="14"/>
  <c r="N444" i="14"/>
  <c r="M444" i="14"/>
  <c r="L444" i="14"/>
  <c r="K444" i="14"/>
  <c r="J444" i="14"/>
  <c r="I444" i="14"/>
  <c r="H444" i="14"/>
  <c r="G444" i="14"/>
  <c r="F444" i="14"/>
  <c r="E444" i="14"/>
  <c r="D444" i="14"/>
  <c r="C444" i="14"/>
  <c r="B444" i="14"/>
  <c r="A444" i="14" s="1"/>
  <c r="P443" i="14"/>
  <c r="O443" i="14"/>
  <c r="N443" i="14"/>
  <c r="M443" i="14"/>
  <c r="L443" i="14"/>
  <c r="K443" i="14"/>
  <c r="J443" i="14"/>
  <c r="I443" i="14"/>
  <c r="H443" i="14"/>
  <c r="G443" i="14"/>
  <c r="F443" i="14"/>
  <c r="E443" i="14"/>
  <c r="D443" i="14"/>
  <c r="C443" i="14"/>
  <c r="B443" i="14"/>
  <c r="A443" i="14" s="1"/>
  <c r="P442" i="14"/>
  <c r="O442" i="14"/>
  <c r="N442" i="14"/>
  <c r="M442" i="14"/>
  <c r="L442" i="14"/>
  <c r="K442" i="14"/>
  <c r="J442" i="14"/>
  <c r="I442" i="14"/>
  <c r="H442" i="14"/>
  <c r="G442" i="14"/>
  <c r="F442" i="14"/>
  <c r="E442" i="14"/>
  <c r="D442" i="14"/>
  <c r="C442" i="14"/>
  <c r="B442" i="14"/>
  <c r="A442" i="14" s="1"/>
  <c r="P441" i="14"/>
  <c r="O441" i="14"/>
  <c r="N441" i="14"/>
  <c r="M441" i="14"/>
  <c r="L441" i="14"/>
  <c r="K441" i="14"/>
  <c r="J441" i="14"/>
  <c r="I441" i="14"/>
  <c r="H441" i="14"/>
  <c r="G441" i="14"/>
  <c r="F441" i="14"/>
  <c r="E441" i="14"/>
  <c r="D441" i="14"/>
  <c r="C441" i="14"/>
  <c r="B441" i="14"/>
  <c r="A441" i="14" s="1"/>
  <c r="P440" i="14"/>
  <c r="O440" i="14"/>
  <c r="N440" i="14"/>
  <c r="M440" i="14"/>
  <c r="L440" i="14"/>
  <c r="K440" i="14"/>
  <c r="J440" i="14"/>
  <c r="I440" i="14"/>
  <c r="H440" i="14"/>
  <c r="G440" i="14"/>
  <c r="F440" i="14"/>
  <c r="E440" i="14"/>
  <c r="D440" i="14"/>
  <c r="C440" i="14"/>
  <c r="B440" i="14"/>
  <c r="A440" i="14" s="1"/>
  <c r="P439" i="14"/>
  <c r="O439" i="14"/>
  <c r="N439" i="14"/>
  <c r="M439" i="14"/>
  <c r="L439" i="14"/>
  <c r="K439" i="14"/>
  <c r="J439" i="14"/>
  <c r="I439" i="14"/>
  <c r="H439" i="14"/>
  <c r="G439" i="14"/>
  <c r="F439" i="14"/>
  <c r="E439" i="14"/>
  <c r="D439" i="14"/>
  <c r="C439" i="14"/>
  <c r="B439" i="14"/>
  <c r="A439" i="14" s="1"/>
  <c r="P438" i="14"/>
  <c r="O438" i="14"/>
  <c r="N438" i="14"/>
  <c r="M438" i="14"/>
  <c r="L438" i="14"/>
  <c r="K438" i="14"/>
  <c r="J438" i="14"/>
  <c r="I438" i="14"/>
  <c r="H438" i="14"/>
  <c r="G438" i="14"/>
  <c r="F438" i="14"/>
  <c r="E438" i="14"/>
  <c r="D438" i="14"/>
  <c r="C438" i="14"/>
  <c r="B438" i="14"/>
  <c r="A438" i="14" s="1"/>
  <c r="P437" i="14"/>
  <c r="O437" i="14"/>
  <c r="N437" i="14"/>
  <c r="M437" i="14"/>
  <c r="L437" i="14"/>
  <c r="K437" i="14"/>
  <c r="J437" i="14"/>
  <c r="I437" i="14"/>
  <c r="H437" i="14"/>
  <c r="G437" i="14"/>
  <c r="F437" i="14"/>
  <c r="E437" i="14"/>
  <c r="D437" i="14"/>
  <c r="C437" i="14"/>
  <c r="B437" i="14"/>
  <c r="A437" i="14" s="1"/>
  <c r="P436" i="14"/>
  <c r="O436" i="14"/>
  <c r="N436" i="14"/>
  <c r="M436" i="14"/>
  <c r="L436" i="14"/>
  <c r="K436" i="14"/>
  <c r="J436" i="14"/>
  <c r="I436" i="14"/>
  <c r="H436" i="14"/>
  <c r="G436" i="14"/>
  <c r="F436" i="14"/>
  <c r="E436" i="14"/>
  <c r="D436" i="14"/>
  <c r="C436" i="14"/>
  <c r="B436" i="14"/>
  <c r="A436" i="14" s="1"/>
  <c r="P435" i="14"/>
  <c r="O435" i="14"/>
  <c r="N435" i="14"/>
  <c r="M435" i="14"/>
  <c r="L435" i="14"/>
  <c r="K435" i="14"/>
  <c r="J435" i="14"/>
  <c r="I435" i="14"/>
  <c r="H435" i="14"/>
  <c r="G435" i="14"/>
  <c r="F435" i="14"/>
  <c r="E435" i="14"/>
  <c r="D435" i="14"/>
  <c r="C435" i="14"/>
  <c r="B435" i="14"/>
  <c r="A435" i="14" s="1"/>
  <c r="P434" i="14"/>
  <c r="O434" i="14"/>
  <c r="N434" i="14"/>
  <c r="M434" i="14"/>
  <c r="L434" i="14"/>
  <c r="K434" i="14"/>
  <c r="J434" i="14"/>
  <c r="I434" i="14"/>
  <c r="H434" i="14"/>
  <c r="G434" i="14"/>
  <c r="F434" i="14"/>
  <c r="E434" i="14"/>
  <c r="D434" i="14"/>
  <c r="C434" i="14"/>
  <c r="B434" i="14"/>
  <c r="A434" i="14" s="1"/>
  <c r="P433" i="14"/>
  <c r="O433" i="14"/>
  <c r="N433" i="14"/>
  <c r="M433" i="14"/>
  <c r="L433" i="14"/>
  <c r="K433" i="14"/>
  <c r="J433" i="14"/>
  <c r="I433" i="14"/>
  <c r="H433" i="14"/>
  <c r="G433" i="14"/>
  <c r="F433" i="14"/>
  <c r="E433" i="14"/>
  <c r="D433" i="14"/>
  <c r="C433" i="14"/>
  <c r="B433" i="14"/>
  <c r="A433" i="14" s="1"/>
  <c r="P432" i="14"/>
  <c r="O432" i="14"/>
  <c r="N432" i="14"/>
  <c r="M432" i="14"/>
  <c r="L432" i="14"/>
  <c r="K432" i="14"/>
  <c r="J432" i="14"/>
  <c r="I432" i="14"/>
  <c r="H432" i="14"/>
  <c r="G432" i="14"/>
  <c r="F432" i="14"/>
  <c r="E432" i="14"/>
  <c r="D432" i="14"/>
  <c r="C432" i="14"/>
  <c r="B432" i="14"/>
  <c r="A432" i="14" s="1"/>
  <c r="P431" i="14"/>
  <c r="O431" i="14"/>
  <c r="N431" i="14"/>
  <c r="M431" i="14"/>
  <c r="L431" i="14"/>
  <c r="K431" i="14"/>
  <c r="J431" i="14"/>
  <c r="I431" i="14"/>
  <c r="H431" i="14"/>
  <c r="G431" i="14"/>
  <c r="F431" i="14"/>
  <c r="E431" i="14"/>
  <c r="D431" i="14"/>
  <c r="C431" i="14"/>
  <c r="B431" i="14"/>
  <c r="A431" i="14" s="1"/>
  <c r="P430" i="14"/>
  <c r="O430" i="14"/>
  <c r="N430" i="14"/>
  <c r="M430" i="14"/>
  <c r="L430" i="14"/>
  <c r="K430" i="14"/>
  <c r="J430" i="14"/>
  <c r="I430" i="14"/>
  <c r="H430" i="14"/>
  <c r="G430" i="14"/>
  <c r="F430" i="14"/>
  <c r="E430" i="14"/>
  <c r="D430" i="14"/>
  <c r="C430" i="14"/>
  <c r="B430" i="14"/>
  <c r="A430" i="14" s="1"/>
  <c r="P429" i="14"/>
  <c r="O429" i="14"/>
  <c r="N429" i="14"/>
  <c r="M429" i="14"/>
  <c r="L429" i="14"/>
  <c r="K429" i="14"/>
  <c r="J429" i="14"/>
  <c r="I429" i="14"/>
  <c r="H429" i="14"/>
  <c r="G429" i="14"/>
  <c r="F429" i="14"/>
  <c r="E429" i="14"/>
  <c r="D429" i="14"/>
  <c r="C429" i="14"/>
  <c r="B429" i="14"/>
  <c r="A429" i="14" s="1"/>
  <c r="P428" i="14"/>
  <c r="O428" i="14"/>
  <c r="N428" i="14"/>
  <c r="M428" i="14"/>
  <c r="L428" i="14"/>
  <c r="K428" i="14"/>
  <c r="J428" i="14"/>
  <c r="I428" i="14"/>
  <c r="H428" i="14"/>
  <c r="G428" i="14"/>
  <c r="F428" i="14"/>
  <c r="E428" i="14"/>
  <c r="D428" i="14"/>
  <c r="C428" i="14"/>
  <c r="B428" i="14"/>
  <c r="A428" i="14" s="1"/>
  <c r="P427" i="14"/>
  <c r="O427" i="14"/>
  <c r="N427" i="14"/>
  <c r="M427" i="14"/>
  <c r="L427" i="14"/>
  <c r="K427" i="14"/>
  <c r="J427" i="14"/>
  <c r="I427" i="14"/>
  <c r="H427" i="14"/>
  <c r="G427" i="14"/>
  <c r="F427" i="14"/>
  <c r="E427" i="14"/>
  <c r="D427" i="14"/>
  <c r="C427" i="14"/>
  <c r="B427" i="14"/>
  <c r="A427" i="14" s="1"/>
  <c r="P426" i="14"/>
  <c r="O426" i="14"/>
  <c r="N426" i="14"/>
  <c r="M426" i="14"/>
  <c r="L426" i="14"/>
  <c r="K426" i="14"/>
  <c r="J426" i="14"/>
  <c r="I426" i="14"/>
  <c r="H426" i="14"/>
  <c r="G426" i="14"/>
  <c r="F426" i="14"/>
  <c r="E426" i="14"/>
  <c r="D426" i="14"/>
  <c r="C426" i="14"/>
  <c r="B426" i="14"/>
  <c r="A426" i="14" s="1"/>
  <c r="P425" i="14"/>
  <c r="O425" i="14"/>
  <c r="N425" i="14"/>
  <c r="M425" i="14"/>
  <c r="L425" i="14"/>
  <c r="K425" i="14"/>
  <c r="J425" i="14"/>
  <c r="I425" i="14"/>
  <c r="H425" i="14"/>
  <c r="G425" i="14"/>
  <c r="F425" i="14"/>
  <c r="E425" i="14"/>
  <c r="D425" i="14"/>
  <c r="C425" i="14"/>
  <c r="B425" i="14"/>
  <c r="A425" i="14" s="1"/>
  <c r="P424" i="14"/>
  <c r="O424" i="14"/>
  <c r="N424" i="14"/>
  <c r="M424" i="14"/>
  <c r="L424" i="14"/>
  <c r="K424" i="14"/>
  <c r="J424" i="14"/>
  <c r="I424" i="14"/>
  <c r="H424" i="14"/>
  <c r="G424" i="14"/>
  <c r="F424" i="14"/>
  <c r="E424" i="14"/>
  <c r="D424" i="14"/>
  <c r="C424" i="14"/>
  <c r="B424" i="14"/>
  <c r="A424" i="14" s="1"/>
  <c r="P423" i="14"/>
  <c r="O423" i="14"/>
  <c r="N423" i="14"/>
  <c r="M423" i="14"/>
  <c r="L423" i="14"/>
  <c r="K423" i="14"/>
  <c r="J423" i="14"/>
  <c r="I423" i="14"/>
  <c r="H423" i="14"/>
  <c r="G423" i="14"/>
  <c r="F423" i="14"/>
  <c r="E423" i="14"/>
  <c r="D423" i="14"/>
  <c r="C423" i="14"/>
  <c r="B423" i="14"/>
  <c r="A423" i="14" s="1"/>
  <c r="P422" i="14"/>
  <c r="O422" i="14"/>
  <c r="N422" i="14"/>
  <c r="M422" i="14"/>
  <c r="L422" i="14"/>
  <c r="K422" i="14"/>
  <c r="J422" i="14"/>
  <c r="I422" i="14"/>
  <c r="H422" i="14"/>
  <c r="G422" i="14"/>
  <c r="F422" i="14"/>
  <c r="E422" i="14"/>
  <c r="D422" i="14"/>
  <c r="C422" i="14"/>
  <c r="B422" i="14"/>
  <c r="A422" i="14" s="1"/>
  <c r="P421" i="14"/>
  <c r="O421" i="14"/>
  <c r="N421" i="14"/>
  <c r="M421" i="14"/>
  <c r="L421" i="14"/>
  <c r="K421" i="14"/>
  <c r="J421" i="14"/>
  <c r="I421" i="14"/>
  <c r="H421" i="14"/>
  <c r="G421" i="14"/>
  <c r="F421" i="14"/>
  <c r="E421" i="14"/>
  <c r="D421" i="14"/>
  <c r="C421" i="14"/>
  <c r="B421" i="14"/>
  <c r="A421" i="14" s="1"/>
  <c r="P420" i="14"/>
  <c r="O420" i="14"/>
  <c r="N420" i="14"/>
  <c r="M420" i="14"/>
  <c r="L420" i="14"/>
  <c r="K420" i="14"/>
  <c r="J420" i="14"/>
  <c r="I420" i="14"/>
  <c r="H420" i="14"/>
  <c r="G420" i="14"/>
  <c r="F420" i="14"/>
  <c r="E420" i="14"/>
  <c r="D420" i="14"/>
  <c r="C420" i="14"/>
  <c r="B420" i="14"/>
  <c r="A420" i="14" s="1"/>
  <c r="P419" i="14"/>
  <c r="O419" i="14"/>
  <c r="N419" i="14"/>
  <c r="M419" i="14"/>
  <c r="L419" i="14"/>
  <c r="K419" i="14"/>
  <c r="J419" i="14"/>
  <c r="I419" i="14"/>
  <c r="H419" i="14"/>
  <c r="G419" i="14"/>
  <c r="F419" i="14"/>
  <c r="E419" i="14"/>
  <c r="D419" i="14"/>
  <c r="C419" i="14"/>
  <c r="B419" i="14"/>
  <c r="A419" i="14" s="1"/>
  <c r="P418" i="14"/>
  <c r="O418" i="14"/>
  <c r="N418" i="14"/>
  <c r="M418" i="14"/>
  <c r="L418" i="14"/>
  <c r="K418" i="14"/>
  <c r="J418" i="14"/>
  <c r="I418" i="14"/>
  <c r="H418" i="14"/>
  <c r="G418" i="14"/>
  <c r="F418" i="14"/>
  <c r="E418" i="14"/>
  <c r="D418" i="14"/>
  <c r="C418" i="14"/>
  <c r="B418" i="14"/>
  <c r="A418" i="14" s="1"/>
  <c r="P417" i="14"/>
  <c r="O417" i="14"/>
  <c r="N417" i="14"/>
  <c r="M417" i="14"/>
  <c r="L417" i="14"/>
  <c r="K417" i="14"/>
  <c r="J417" i="14"/>
  <c r="I417" i="14"/>
  <c r="H417" i="14"/>
  <c r="G417" i="14"/>
  <c r="F417" i="14"/>
  <c r="E417" i="14"/>
  <c r="D417" i="14"/>
  <c r="C417" i="14"/>
  <c r="B417" i="14"/>
  <c r="A417" i="14" s="1"/>
  <c r="P416" i="14"/>
  <c r="O416" i="14"/>
  <c r="N416" i="14"/>
  <c r="M416" i="14"/>
  <c r="L416" i="14"/>
  <c r="K416" i="14"/>
  <c r="J416" i="14"/>
  <c r="I416" i="14"/>
  <c r="H416" i="14"/>
  <c r="G416" i="14"/>
  <c r="F416" i="14"/>
  <c r="E416" i="14"/>
  <c r="D416" i="14"/>
  <c r="C416" i="14"/>
  <c r="B416" i="14"/>
  <c r="A416" i="14" s="1"/>
  <c r="P415" i="14"/>
  <c r="O415" i="14"/>
  <c r="N415" i="14"/>
  <c r="M415" i="14"/>
  <c r="L415" i="14"/>
  <c r="K415" i="14"/>
  <c r="J415" i="14"/>
  <c r="I415" i="14"/>
  <c r="H415" i="14"/>
  <c r="G415" i="14"/>
  <c r="F415" i="14"/>
  <c r="E415" i="14"/>
  <c r="D415" i="14"/>
  <c r="C415" i="14"/>
  <c r="B415" i="14"/>
  <c r="A415" i="14" s="1"/>
  <c r="P414" i="14"/>
  <c r="O414" i="14"/>
  <c r="N414" i="14"/>
  <c r="M414" i="14"/>
  <c r="L414" i="14"/>
  <c r="K414" i="14"/>
  <c r="J414" i="14"/>
  <c r="I414" i="14"/>
  <c r="H414" i="14"/>
  <c r="G414" i="14"/>
  <c r="F414" i="14"/>
  <c r="E414" i="14"/>
  <c r="D414" i="14"/>
  <c r="C414" i="14"/>
  <c r="B414" i="14"/>
  <c r="A414" i="14" s="1"/>
  <c r="P413" i="14"/>
  <c r="O413" i="14"/>
  <c r="N413" i="14"/>
  <c r="M413" i="14"/>
  <c r="L413" i="14"/>
  <c r="K413" i="14"/>
  <c r="J413" i="14"/>
  <c r="I413" i="14"/>
  <c r="H413" i="14"/>
  <c r="G413" i="14"/>
  <c r="F413" i="14"/>
  <c r="E413" i="14"/>
  <c r="D413" i="14"/>
  <c r="C413" i="14"/>
  <c r="B413" i="14"/>
  <c r="A413" i="14" s="1"/>
  <c r="P412" i="14"/>
  <c r="O412" i="14"/>
  <c r="N412" i="14"/>
  <c r="M412" i="14"/>
  <c r="L412" i="14"/>
  <c r="K412" i="14"/>
  <c r="J412" i="14"/>
  <c r="I412" i="14"/>
  <c r="H412" i="14"/>
  <c r="G412" i="14"/>
  <c r="F412" i="14"/>
  <c r="E412" i="14"/>
  <c r="D412" i="14"/>
  <c r="C412" i="14"/>
  <c r="B412" i="14"/>
  <c r="A412" i="14" s="1"/>
  <c r="P411" i="14"/>
  <c r="O411" i="14"/>
  <c r="N411" i="14"/>
  <c r="M411" i="14"/>
  <c r="L411" i="14"/>
  <c r="K411" i="14"/>
  <c r="J411" i="14"/>
  <c r="I411" i="14"/>
  <c r="H411" i="14"/>
  <c r="G411" i="14"/>
  <c r="F411" i="14"/>
  <c r="E411" i="14"/>
  <c r="D411" i="14"/>
  <c r="C411" i="14"/>
  <c r="B411" i="14"/>
  <c r="A411" i="14" s="1"/>
  <c r="P410" i="14"/>
  <c r="O410" i="14"/>
  <c r="N410" i="14"/>
  <c r="M410" i="14"/>
  <c r="L410" i="14"/>
  <c r="K410" i="14"/>
  <c r="J410" i="14"/>
  <c r="I410" i="14"/>
  <c r="H410" i="14"/>
  <c r="G410" i="14"/>
  <c r="F410" i="14"/>
  <c r="E410" i="14"/>
  <c r="D410" i="14"/>
  <c r="C410" i="14"/>
  <c r="B410" i="14"/>
  <c r="A410" i="14" s="1"/>
  <c r="P409" i="14"/>
  <c r="O409" i="14"/>
  <c r="N409" i="14"/>
  <c r="M409" i="14"/>
  <c r="L409" i="14"/>
  <c r="K409" i="14"/>
  <c r="J409" i="14"/>
  <c r="I409" i="14"/>
  <c r="H409" i="14"/>
  <c r="G409" i="14"/>
  <c r="F409" i="14"/>
  <c r="E409" i="14"/>
  <c r="D409" i="14"/>
  <c r="C409" i="14"/>
  <c r="B409" i="14"/>
  <c r="A409" i="14" s="1"/>
  <c r="P408" i="14"/>
  <c r="O408" i="14"/>
  <c r="N408" i="14"/>
  <c r="M408" i="14"/>
  <c r="L408" i="14"/>
  <c r="K408" i="14"/>
  <c r="J408" i="14"/>
  <c r="I408" i="14"/>
  <c r="H408" i="14"/>
  <c r="G408" i="14"/>
  <c r="F408" i="14"/>
  <c r="E408" i="14"/>
  <c r="D408" i="14"/>
  <c r="C408" i="14"/>
  <c r="B408" i="14"/>
  <c r="A408" i="14" s="1"/>
  <c r="P407" i="14"/>
  <c r="O407" i="14"/>
  <c r="N407" i="14"/>
  <c r="M407" i="14"/>
  <c r="L407" i="14"/>
  <c r="K407" i="14"/>
  <c r="J407" i="14"/>
  <c r="I407" i="14"/>
  <c r="H407" i="14"/>
  <c r="G407" i="14"/>
  <c r="F407" i="14"/>
  <c r="E407" i="14"/>
  <c r="D407" i="14"/>
  <c r="C407" i="14"/>
  <c r="B407" i="14"/>
  <c r="A407" i="14" s="1"/>
  <c r="P406" i="14"/>
  <c r="O406" i="14"/>
  <c r="N406" i="14"/>
  <c r="M406" i="14"/>
  <c r="L406" i="14"/>
  <c r="K406" i="14"/>
  <c r="J406" i="14"/>
  <c r="I406" i="14"/>
  <c r="H406" i="14"/>
  <c r="G406" i="14"/>
  <c r="F406" i="14"/>
  <c r="E406" i="14"/>
  <c r="D406" i="14"/>
  <c r="C406" i="14"/>
  <c r="B406" i="14"/>
  <c r="A406" i="14" s="1"/>
  <c r="P405" i="14"/>
  <c r="O405" i="14"/>
  <c r="N405" i="14"/>
  <c r="M405" i="14"/>
  <c r="L405" i="14"/>
  <c r="K405" i="14"/>
  <c r="J405" i="14"/>
  <c r="I405" i="14"/>
  <c r="H405" i="14"/>
  <c r="G405" i="14"/>
  <c r="F405" i="14"/>
  <c r="E405" i="14"/>
  <c r="D405" i="14"/>
  <c r="C405" i="14"/>
  <c r="B405" i="14"/>
  <c r="A405" i="14" s="1"/>
  <c r="P404" i="14"/>
  <c r="O404" i="14"/>
  <c r="N404" i="14"/>
  <c r="M404" i="14"/>
  <c r="L404" i="14"/>
  <c r="K404" i="14"/>
  <c r="J404" i="14"/>
  <c r="I404" i="14"/>
  <c r="H404" i="14"/>
  <c r="G404" i="14"/>
  <c r="F404" i="14"/>
  <c r="E404" i="14"/>
  <c r="D404" i="14"/>
  <c r="C404" i="14"/>
  <c r="B404" i="14"/>
  <c r="A404" i="14" s="1"/>
  <c r="P403" i="14"/>
  <c r="O403" i="14"/>
  <c r="N403" i="14"/>
  <c r="M403" i="14"/>
  <c r="L403" i="14"/>
  <c r="K403" i="14"/>
  <c r="J403" i="14"/>
  <c r="I403" i="14"/>
  <c r="H403" i="14"/>
  <c r="G403" i="14"/>
  <c r="F403" i="14"/>
  <c r="E403" i="14"/>
  <c r="D403" i="14"/>
  <c r="C403" i="14"/>
  <c r="B403" i="14"/>
  <c r="A403" i="14" s="1"/>
  <c r="P402" i="14"/>
  <c r="O402" i="14"/>
  <c r="N402" i="14"/>
  <c r="M402" i="14"/>
  <c r="L402" i="14"/>
  <c r="K402" i="14"/>
  <c r="J402" i="14"/>
  <c r="I402" i="14"/>
  <c r="H402" i="14"/>
  <c r="G402" i="14"/>
  <c r="F402" i="14"/>
  <c r="E402" i="14"/>
  <c r="D402" i="14"/>
  <c r="C402" i="14"/>
  <c r="B402" i="14"/>
  <c r="A402" i="14" s="1"/>
  <c r="P401" i="14"/>
  <c r="O401" i="14"/>
  <c r="N401" i="14"/>
  <c r="M401" i="14"/>
  <c r="L401" i="14"/>
  <c r="K401" i="14"/>
  <c r="J401" i="14"/>
  <c r="I401" i="14"/>
  <c r="H401" i="14"/>
  <c r="G401" i="14"/>
  <c r="F401" i="14"/>
  <c r="E401" i="14"/>
  <c r="D401" i="14"/>
  <c r="C401" i="14"/>
  <c r="B401" i="14"/>
  <c r="A401" i="14" s="1"/>
  <c r="P400" i="14"/>
  <c r="O400" i="14"/>
  <c r="N400" i="14"/>
  <c r="M400" i="14"/>
  <c r="L400" i="14"/>
  <c r="K400" i="14"/>
  <c r="J400" i="14"/>
  <c r="I400" i="14"/>
  <c r="H400" i="14"/>
  <c r="G400" i="14"/>
  <c r="F400" i="14"/>
  <c r="E400" i="14"/>
  <c r="D400" i="14"/>
  <c r="C400" i="14"/>
  <c r="B400" i="14"/>
  <c r="A400" i="14" s="1"/>
  <c r="P399" i="14"/>
  <c r="O399" i="14"/>
  <c r="N399" i="14"/>
  <c r="M399" i="14"/>
  <c r="L399" i="14"/>
  <c r="K399" i="14"/>
  <c r="J399" i="14"/>
  <c r="I399" i="14"/>
  <c r="H399" i="14"/>
  <c r="G399" i="14"/>
  <c r="F399" i="14"/>
  <c r="E399" i="14"/>
  <c r="D399" i="14"/>
  <c r="C399" i="14"/>
  <c r="B399" i="14"/>
  <c r="A399" i="14" s="1"/>
  <c r="P398" i="14"/>
  <c r="O398" i="14"/>
  <c r="N398" i="14"/>
  <c r="M398" i="14"/>
  <c r="L398" i="14"/>
  <c r="K398" i="14"/>
  <c r="J398" i="14"/>
  <c r="I398" i="14"/>
  <c r="H398" i="14"/>
  <c r="G398" i="14"/>
  <c r="F398" i="14"/>
  <c r="E398" i="14"/>
  <c r="D398" i="14"/>
  <c r="C398" i="14"/>
  <c r="B398" i="14"/>
  <c r="A398" i="14" s="1"/>
  <c r="P397" i="14"/>
  <c r="O397" i="14"/>
  <c r="N397" i="14"/>
  <c r="M397" i="14"/>
  <c r="L397" i="14"/>
  <c r="K397" i="14"/>
  <c r="J397" i="14"/>
  <c r="I397" i="14"/>
  <c r="H397" i="14"/>
  <c r="G397" i="14"/>
  <c r="F397" i="14"/>
  <c r="E397" i="14"/>
  <c r="D397" i="14"/>
  <c r="C397" i="14"/>
  <c r="B397" i="14"/>
  <c r="A397" i="14" s="1"/>
  <c r="P396" i="14"/>
  <c r="O396" i="14"/>
  <c r="N396" i="14"/>
  <c r="M396" i="14"/>
  <c r="L396" i="14"/>
  <c r="K396" i="14"/>
  <c r="J396" i="14"/>
  <c r="I396" i="14"/>
  <c r="H396" i="14"/>
  <c r="G396" i="14"/>
  <c r="F396" i="14"/>
  <c r="E396" i="14"/>
  <c r="D396" i="14"/>
  <c r="C396" i="14"/>
  <c r="B396" i="14"/>
  <c r="A396" i="14" s="1"/>
  <c r="P395" i="14"/>
  <c r="O395" i="14"/>
  <c r="N395" i="14"/>
  <c r="M395" i="14"/>
  <c r="L395" i="14"/>
  <c r="K395" i="14"/>
  <c r="J395" i="14"/>
  <c r="I395" i="14"/>
  <c r="H395" i="14"/>
  <c r="G395" i="14"/>
  <c r="F395" i="14"/>
  <c r="E395" i="14"/>
  <c r="D395" i="14"/>
  <c r="C395" i="14"/>
  <c r="B395" i="14"/>
  <c r="A395" i="14" s="1"/>
  <c r="P394" i="14"/>
  <c r="O394" i="14"/>
  <c r="N394" i="14"/>
  <c r="M394" i="14"/>
  <c r="L394" i="14"/>
  <c r="K394" i="14"/>
  <c r="J394" i="14"/>
  <c r="I394" i="14"/>
  <c r="H394" i="14"/>
  <c r="G394" i="14"/>
  <c r="F394" i="14"/>
  <c r="E394" i="14"/>
  <c r="D394" i="14"/>
  <c r="C394" i="14"/>
  <c r="B394" i="14"/>
  <c r="A394" i="14" s="1"/>
  <c r="P393" i="14"/>
  <c r="O393" i="14"/>
  <c r="N393" i="14"/>
  <c r="M393" i="14"/>
  <c r="L393" i="14"/>
  <c r="K393" i="14"/>
  <c r="J393" i="14"/>
  <c r="I393" i="14"/>
  <c r="H393" i="14"/>
  <c r="G393" i="14"/>
  <c r="F393" i="14"/>
  <c r="E393" i="14"/>
  <c r="D393" i="14"/>
  <c r="C393" i="14"/>
  <c r="B393" i="14"/>
  <c r="A393" i="14" s="1"/>
  <c r="P392" i="14"/>
  <c r="O392" i="14"/>
  <c r="N392" i="14"/>
  <c r="M392" i="14"/>
  <c r="L392" i="14"/>
  <c r="K392" i="14"/>
  <c r="J392" i="14"/>
  <c r="I392" i="14"/>
  <c r="H392" i="14"/>
  <c r="G392" i="14"/>
  <c r="F392" i="14"/>
  <c r="E392" i="14"/>
  <c r="D392" i="14"/>
  <c r="C392" i="14"/>
  <c r="B392" i="14"/>
  <c r="A392" i="14" s="1"/>
  <c r="P391" i="14"/>
  <c r="O391" i="14"/>
  <c r="N391" i="14"/>
  <c r="M391" i="14"/>
  <c r="L391" i="14"/>
  <c r="K391" i="14"/>
  <c r="J391" i="14"/>
  <c r="I391" i="14"/>
  <c r="H391" i="14"/>
  <c r="G391" i="14"/>
  <c r="F391" i="14"/>
  <c r="E391" i="14"/>
  <c r="D391" i="14"/>
  <c r="C391" i="14"/>
  <c r="B391" i="14"/>
  <c r="A391" i="14" s="1"/>
  <c r="P390" i="14"/>
  <c r="O390" i="14"/>
  <c r="N390" i="14"/>
  <c r="M390" i="14"/>
  <c r="L390" i="14"/>
  <c r="K390" i="14"/>
  <c r="J390" i="14"/>
  <c r="I390" i="14"/>
  <c r="H390" i="14"/>
  <c r="G390" i="14"/>
  <c r="F390" i="14"/>
  <c r="E390" i="14"/>
  <c r="D390" i="14"/>
  <c r="C390" i="14"/>
  <c r="B390" i="14"/>
  <c r="A390" i="14" s="1"/>
  <c r="P389" i="14"/>
  <c r="O389" i="14"/>
  <c r="N389" i="14"/>
  <c r="M389" i="14"/>
  <c r="L389" i="14"/>
  <c r="K389" i="14"/>
  <c r="J389" i="14"/>
  <c r="I389" i="14"/>
  <c r="H389" i="14"/>
  <c r="G389" i="14"/>
  <c r="F389" i="14"/>
  <c r="E389" i="14"/>
  <c r="D389" i="14"/>
  <c r="C389" i="14"/>
  <c r="B389" i="14"/>
  <c r="A389" i="14" s="1"/>
  <c r="P388" i="14"/>
  <c r="O388" i="14"/>
  <c r="N388" i="14"/>
  <c r="M388" i="14"/>
  <c r="L388" i="14"/>
  <c r="K388" i="14"/>
  <c r="J388" i="14"/>
  <c r="I388" i="14"/>
  <c r="H388" i="14"/>
  <c r="G388" i="14"/>
  <c r="F388" i="14"/>
  <c r="E388" i="14"/>
  <c r="D388" i="14"/>
  <c r="C388" i="14"/>
  <c r="B388" i="14"/>
  <c r="A388" i="14" s="1"/>
  <c r="P387" i="14"/>
  <c r="O387" i="14"/>
  <c r="N387" i="14"/>
  <c r="M387" i="14"/>
  <c r="L387" i="14"/>
  <c r="K387" i="14"/>
  <c r="J387" i="14"/>
  <c r="I387" i="14"/>
  <c r="H387" i="14"/>
  <c r="G387" i="14"/>
  <c r="F387" i="14"/>
  <c r="E387" i="14"/>
  <c r="D387" i="14"/>
  <c r="C387" i="14"/>
  <c r="B387" i="14"/>
  <c r="A387" i="14" s="1"/>
  <c r="P386" i="14"/>
  <c r="O386" i="14"/>
  <c r="N386" i="14"/>
  <c r="M386" i="14"/>
  <c r="L386" i="14"/>
  <c r="K386" i="14"/>
  <c r="J386" i="14"/>
  <c r="I386" i="14"/>
  <c r="H386" i="14"/>
  <c r="G386" i="14"/>
  <c r="F386" i="14"/>
  <c r="E386" i="14"/>
  <c r="D386" i="14"/>
  <c r="C386" i="14"/>
  <c r="B386" i="14"/>
  <c r="A386" i="14" s="1"/>
  <c r="P385" i="14"/>
  <c r="O385" i="14"/>
  <c r="N385" i="14"/>
  <c r="M385" i="14"/>
  <c r="L385" i="14"/>
  <c r="K385" i="14"/>
  <c r="J385" i="14"/>
  <c r="I385" i="14"/>
  <c r="H385" i="14"/>
  <c r="G385" i="14"/>
  <c r="F385" i="14"/>
  <c r="E385" i="14"/>
  <c r="D385" i="14"/>
  <c r="C385" i="14"/>
  <c r="B385" i="14"/>
  <c r="A385" i="14" s="1"/>
  <c r="P384" i="14"/>
  <c r="O384" i="14"/>
  <c r="N384" i="14"/>
  <c r="M384" i="14"/>
  <c r="L384" i="14"/>
  <c r="K384" i="14"/>
  <c r="J384" i="14"/>
  <c r="I384" i="14"/>
  <c r="H384" i="14"/>
  <c r="G384" i="14"/>
  <c r="F384" i="14"/>
  <c r="E384" i="14"/>
  <c r="D384" i="14"/>
  <c r="C384" i="14"/>
  <c r="B384" i="14"/>
  <c r="A384" i="14" s="1"/>
  <c r="P383" i="14"/>
  <c r="O383" i="14"/>
  <c r="N383" i="14"/>
  <c r="M383" i="14"/>
  <c r="L383" i="14"/>
  <c r="K383" i="14"/>
  <c r="J383" i="14"/>
  <c r="I383" i="14"/>
  <c r="H383" i="14"/>
  <c r="G383" i="14"/>
  <c r="F383" i="14"/>
  <c r="E383" i="14"/>
  <c r="D383" i="14"/>
  <c r="C383" i="14"/>
  <c r="B383" i="14"/>
  <c r="A383" i="14" s="1"/>
  <c r="P382" i="14"/>
  <c r="O382" i="14"/>
  <c r="N382" i="14"/>
  <c r="M382" i="14"/>
  <c r="L382" i="14"/>
  <c r="K382" i="14"/>
  <c r="J382" i="14"/>
  <c r="I382" i="14"/>
  <c r="H382" i="14"/>
  <c r="G382" i="14"/>
  <c r="F382" i="14"/>
  <c r="E382" i="14"/>
  <c r="D382" i="14"/>
  <c r="C382" i="14"/>
  <c r="B382" i="14"/>
  <c r="A382" i="14" s="1"/>
  <c r="P381" i="14"/>
  <c r="O381" i="14"/>
  <c r="N381" i="14"/>
  <c r="M381" i="14"/>
  <c r="L381" i="14"/>
  <c r="K381" i="14"/>
  <c r="J381" i="14"/>
  <c r="I381" i="14"/>
  <c r="H381" i="14"/>
  <c r="G381" i="14"/>
  <c r="F381" i="14"/>
  <c r="E381" i="14"/>
  <c r="D381" i="14"/>
  <c r="C381" i="14"/>
  <c r="B381" i="14"/>
  <c r="A381" i="14" s="1"/>
  <c r="P380" i="14"/>
  <c r="O380" i="14"/>
  <c r="N380" i="14"/>
  <c r="M380" i="14"/>
  <c r="L380" i="14"/>
  <c r="K380" i="14"/>
  <c r="J380" i="14"/>
  <c r="I380" i="14"/>
  <c r="H380" i="14"/>
  <c r="G380" i="14"/>
  <c r="F380" i="14"/>
  <c r="E380" i="14"/>
  <c r="D380" i="14"/>
  <c r="C380" i="14"/>
  <c r="B380" i="14"/>
  <c r="A380" i="14" s="1"/>
  <c r="P379" i="14"/>
  <c r="O379" i="14"/>
  <c r="N379" i="14"/>
  <c r="M379" i="14"/>
  <c r="L379" i="14"/>
  <c r="K379" i="14"/>
  <c r="J379" i="14"/>
  <c r="I379" i="14"/>
  <c r="H379" i="14"/>
  <c r="G379" i="14"/>
  <c r="F379" i="14"/>
  <c r="E379" i="14"/>
  <c r="D379" i="14"/>
  <c r="C379" i="14"/>
  <c r="B379" i="14"/>
  <c r="A379" i="14" s="1"/>
  <c r="P378" i="14"/>
  <c r="O378" i="14"/>
  <c r="N378" i="14"/>
  <c r="M378" i="14"/>
  <c r="L378" i="14"/>
  <c r="K378" i="14"/>
  <c r="J378" i="14"/>
  <c r="I378" i="14"/>
  <c r="H378" i="14"/>
  <c r="G378" i="14"/>
  <c r="F378" i="14"/>
  <c r="E378" i="14"/>
  <c r="D378" i="14"/>
  <c r="C378" i="14"/>
  <c r="B378" i="14"/>
  <c r="A378" i="14" s="1"/>
  <c r="P377" i="14"/>
  <c r="O377" i="14"/>
  <c r="N377" i="14"/>
  <c r="M377" i="14"/>
  <c r="L377" i="14"/>
  <c r="K377" i="14"/>
  <c r="J377" i="14"/>
  <c r="I377" i="14"/>
  <c r="H377" i="14"/>
  <c r="G377" i="14"/>
  <c r="F377" i="14"/>
  <c r="E377" i="14"/>
  <c r="D377" i="14"/>
  <c r="C377" i="14"/>
  <c r="B377" i="14"/>
  <c r="A377" i="14" s="1"/>
  <c r="P376" i="14"/>
  <c r="O376" i="14"/>
  <c r="N376" i="14"/>
  <c r="M376" i="14"/>
  <c r="L376" i="14"/>
  <c r="K376" i="14"/>
  <c r="J376" i="14"/>
  <c r="I376" i="14"/>
  <c r="H376" i="14"/>
  <c r="G376" i="14"/>
  <c r="F376" i="14"/>
  <c r="E376" i="14"/>
  <c r="D376" i="14"/>
  <c r="C376" i="14"/>
  <c r="B376" i="14"/>
  <c r="A376" i="14" s="1"/>
  <c r="P375" i="14"/>
  <c r="O375" i="14"/>
  <c r="N375" i="14"/>
  <c r="M375" i="14"/>
  <c r="L375" i="14"/>
  <c r="K375" i="14"/>
  <c r="J375" i="14"/>
  <c r="I375" i="14"/>
  <c r="H375" i="14"/>
  <c r="G375" i="14"/>
  <c r="F375" i="14"/>
  <c r="E375" i="14"/>
  <c r="D375" i="14"/>
  <c r="C375" i="14"/>
  <c r="B375" i="14"/>
  <c r="A375" i="14" s="1"/>
  <c r="P374" i="14"/>
  <c r="O374" i="14"/>
  <c r="N374" i="14"/>
  <c r="M374" i="14"/>
  <c r="L374" i="14"/>
  <c r="K374" i="14"/>
  <c r="J374" i="14"/>
  <c r="I374" i="14"/>
  <c r="H374" i="14"/>
  <c r="G374" i="14"/>
  <c r="F374" i="14"/>
  <c r="E374" i="14"/>
  <c r="D374" i="14"/>
  <c r="C374" i="14"/>
  <c r="B374" i="14"/>
  <c r="A374" i="14" s="1"/>
  <c r="P373" i="14"/>
  <c r="O373" i="14"/>
  <c r="N373" i="14"/>
  <c r="M373" i="14"/>
  <c r="L373" i="14"/>
  <c r="K373" i="14"/>
  <c r="J373" i="14"/>
  <c r="I373" i="14"/>
  <c r="H373" i="14"/>
  <c r="G373" i="14"/>
  <c r="F373" i="14"/>
  <c r="E373" i="14"/>
  <c r="D373" i="14"/>
  <c r="C373" i="14"/>
  <c r="B373" i="14"/>
  <c r="A373" i="14" s="1"/>
  <c r="P372" i="14"/>
  <c r="O372" i="14"/>
  <c r="N372" i="14"/>
  <c r="M372" i="14"/>
  <c r="L372" i="14"/>
  <c r="K372" i="14"/>
  <c r="J372" i="14"/>
  <c r="I372" i="14"/>
  <c r="H372" i="14"/>
  <c r="G372" i="14"/>
  <c r="F372" i="14"/>
  <c r="E372" i="14"/>
  <c r="D372" i="14"/>
  <c r="C372" i="14"/>
  <c r="B372" i="14"/>
  <c r="A372" i="14" s="1"/>
  <c r="P371" i="14"/>
  <c r="O371" i="14"/>
  <c r="N371" i="14"/>
  <c r="M371" i="14"/>
  <c r="L371" i="14"/>
  <c r="K371" i="14"/>
  <c r="J371" i="14"/>
  <c r="I371" i="14"/>
  <c r="H371" i="14"/>
  <c r="G371" i="14"/>
  <c r="F371" i="14"/>
  <c r="E371" i="14"/>
  <c r="D371" i="14"/>
  <c r="C371" i="14"/>
  <c r="B371" i="14"/>
  <c r="A371" i="14" s="1"/>
  <c r="P370" i="14"/>
  <c r="O370" i="14"/>
  <c r="N370" i="14"/>
  <c r="M370" i="14"/>
  <c r="L370" i="14"/>
  <c r="K370" i="14"/>
  <c r="J370" i="14"/>
  <c r="I370" i="14"/>
  <c r="H370" i="14"/>
  <c r="G370" i="14"/>
  <c r="F370" i="14"/>
  <c r="E370" i="14"/>
  <c r="D370" i="14"/>
  <c r="C370" i="14"/>
  <c r="B370" i="14"/>
  <c r="A370" i="14" s="1"/>
  <c r="P369" i="14"/>
  <c r="O369" i="14"/>
  <c r="N369" i="14"/>
  <c r="M369" i="14"/>
  <c r="L369" i="14"/>
  <c r="K369" i="14"/>
  <c r="J369" i="14"/>
  <c r="I369" i="14"/>
  <c r="H369" i="14"/>
  <c r="G369" i="14"/>
  <c r="F369" i="14"/>
  <c r="E369" i="14"/>
  <c r="D369" i="14"/>
  <c r="C369" i="14"/>
  <c r="B369" i="14"/>
  <c r="A369" i="14" s="1"/>
  <c r="P368" i="14"/>
  <c r="O368" i="14"/>
  <c r="N368" i="14"/>
  <c r="M368" i="14"/>
  <c r="L368" i="14"/>
  <c r="K368" i="14"/>
  <c r="J368" i="14"/>
  <c r="I368" i="14"/>
  <c r="H368" i="14"/>
  <c r="G368" i="14"/>
  <c r="F368" i="14"/>
  <c r="E368" i="14"/>
  <c r="D368" i="14"/>
  <c r="C368" i="14"/>
  <c r="B368" i="14"/>
  <c r="A368" i="14" s="1"/>
  <c r="P367" i="14"/>
  <c r="O367" i="14"/>
  <c r="N367" i="14"/>
  <c r="M367" i="14"/>
  <c r="L367" i="14"/>
  <c r="K367" i="14"/>
  <c r="J367" i="14"/>
  <c r="I367" i="14"/>
  <c r="H367" i="14"/>
  <c r="G367" i="14"/>
  <c r="F367" i="14"/>
  <c r="E367" i="14"/>
  <c r="D367" i="14"/>
  <c r="C367" i="14"/>
  <c r="B367" i="14"/>
  <c r="A367" i="14" s="1"/>
  <c r="P366" i="14"/>
  <c r="O366" i="14"/>
  <c r="N366" i="14"/>
  <c r="M366" i="14"/>
  <c r="L366" i="14"/>
  <c r="K366" i="14"/>
  <c r="J366" i="14"/>
  <c r="I366" i="14"/>
  <c r="H366" i="14"/>
  <c r="G366" i="14"/>
  <c r="F366" i="14"/>
  <c r="E366" i="14"/>
  <c r="D366" i="14"/>
  <c r="C366" i="14"/>
  <c r="B366" i="14"/>
  <c r="A366" i="14" s="1"/>
  <c r="P365" i="14"/>
  <c r="O365" i="14"/>
  <c r="N365" i="14"/>
  <c r="M365" i="14"/>
  <c r="L365" i="14"/>
  <c r="K365" i="14"/>
  <c r="J365" i="14"/>
  <c r="I365" i="14"/>
  <c r="H365" i="14"/>
  <c r="G365" i="14"/>
  <c r="F365" i="14"/>
  <c r="E365" i="14"/>
  <c r="D365" i="14"/>
  <c r="C365" i="14"/>
  <c r="B365" i="14"/>
  <c r="A365" i="14" s="1"/>
  <c r="P364" i="14"/>
  <c r="O364" i="14"/>
  <c r="N364" i="14"/>
  <c r="M364" i="14"/>
  <c r="L364" i="14"/>
  <c r="K364" i="14"/>
  <c r="J364" i="14"/>
  <c r="I364" i="14"/>
  <c r="H364" i="14"/>
  <c r="G364" i="14"/>
  <c r="F364" i="14"/>
  <c r="E364" i="14"/>
  <c r="D364" i="14"/>
  <c r="C364" i="14"/>
  <c r="B364" i="14"/>
  <c r="A364" i="14" s="1"/>
  <c r="P363" i="14"/>
  <c r="O363" i="14"/>
  <c r="N363" i="14"/>
  <c r="M363" i="14"/>
  <c r="L363" i="14"/>
  <c r="K363" i="14"/>
  <c r="J363" i="14"/>
  <c r="I363" i="14"/>
  <c r="H363" i="14"/>
  <c r="G363" i="14"/>
  <c r="F363" i="14"/>
  <c r="E363" i="14"/>
  <c r="D363" i="14"/>
  <c r="C363" i="14"/>
  <c r="B363" i="14"/>
  <c r="A363" i="14" s="1"/>
  <c r="P362" i="14"/>
  <c r="O362" i="14"/>
  <c r="N362" i="14"/>
  <c r="M362" i="14"/>
  <c r="L362" i="14"/>
  <c r="K362" i="14"/>
  <c r="J362" i="14"/>
  <c r="I362" i="14"/>
  <c r="H362" i="14"/>
  <c r="G362" i="14"/>
  <c r="F362" i="14"/>
  <c r="E362" i="14"/>
  <c r="D362" i="14"/>
  <c r="C362" i="14"/>
  <c r="B362" i="14"/>
  <c r="A362" i="14" s="1"/>
  <c r="P361" i="14"/>
  <c r="O361" i="14"/>
  <c r="N361" i="14"/>
  <c r="M361" i="14"/>
  <c r="L361" i="14"/>
  <c r="K361" i="14"/>
  <c r="J361" i="14"/>
  <c r="I361" i="14"/>
  <c r="H361" i="14"/>
  <c r="G361" i="14"/>
  <c r="F361" i="14"/>
  <c r="E361" i="14"/>
  <c r="D361" i="14"/>
  <c r="C361" i="14"/>
  <c r="B361" i="14"/>
  <c r="A361" i="14" s="1"/>
  <c r="P360" i="14"/>
  <c r="O360" i="14"/>
  <c r="N360" i="14"/>
  <c r="M360" i="14"/>
  <c r="L360" i="14"/>
  <c r="K360" i="14"/>
  <c r="J360" i="14"/>
  <c r="I360" i="14"/>
  <c r="H360" i="14"/>
  <c r="G360" i="14"/>
  <c r="F360" i="14"/>
  <c r="E360" i="14"/>
  <c r="D360" i="14"/>
  <c r="C360" i="14"/>
  <c r="B360" i="14"/>
  <c r="A360" i="14" s="1"/>
  <c r="P359" i="14"/>
  <c r="O359" i="14"/>
  <c r="N359" i="14"/>
  <c r="M359" i="14"/>
  <c r="L359" i="14"/>
  <c r="K359" i="14"/>
  <c r="J359" i="14"/>
  <c r="I359" i="14"/>
  <c r="H359" i="14"/>
  <c r="G359" i="14"/>
  <c r="F359" i="14"/>
  <c r="E359" i="14"/>
  <c r="D359" i="14"/>
  <c r="C359" i="14"/>
  <c r="B359" i="14"/>
  <c r="A359" i="14" s="1"/>
  <c r="P358" i="14"/>
  <c r="O358" i="14"/>
  <c r="N358" i="14"/>
  <c r="M358" i="14"/>
  <c r="L358" i="14"/>
  <c r="K358" i="14"/>
  <c r="J358" i="14"/>
  <c r="I358" i="14"/>
  <c r="H358" i="14"/>
  <c r="G358" i="14"/>
  <c r="F358" i="14"/>
  <c r="E358" i="14"/>
  <c r="D358" i="14"/>
  <c r="C358" i="14"/>
  <c r="B358" i="14"/>
  <c r="A358" i="14" s="1"/>
  <c r="P357" i="14"/>
  <c r="O357" i="14"/>
  <c r="N357" i="14"/>
  <c r="M357" i="14"/>
  <c r="L357" i="14"/>
  <c r="K357" i="14"/>
  <c r="J357" i="14"/>
  <c r="I357" i="14"/>
  <c r="H357" i="14"/>
  <c r="G357" i="14"/>
  <c r="F357" i="14"/>
  <c r="E357" i="14"/>
  <c r="D357" i="14"/>
  <c r="C357" i="14"/>
  <c r="B357" i="14"/>
  <c r="A357" i="14" s="1"/>
  <c r="P356" i="14"/>
  <c r="O356" i="14"/>
  <c r="N356" i="14"/>
  <c r="M356" i="14"/>
  <c r="L356" i="14"/>
  <c r="K356" i="14"/>
  <c r="J356" i="14"/>
  <c r="I356" i="14"/>
  <c r="H356" i="14"/>
  <c r="G356" i="14"/>
  <c r="F356" i="14"/>
  <c r="E356" i="14"/>
  <c r="D356" i="14"/>
  <c r="C356" i="14"/>
  <c r="B356" i="14"/>
  <c r="A356" i="14" s="1"/>
  <c r="P355" i="14"/>
  <c r="O355" i="14"/>
  <c r="N355" i="14"/>
  <c r="M355" i="14"/>
  <c r="L355" i="14"/>
  <c r="K355" i="14"/>
  <c r="J355" i="14"/>
  <c r="I355" i="14"/>
  <c r="H355" i="14"/>
  <c r="G355" i="14"/>
  <c r="F355" i="14"/>
  <c r="E355" i="14"/>
  <c r="D355" i="14"/>
  <c r="C355" i="14"/>
  <c r="B355" i="14"/>
  <c r="A355" i="14" s="1"/>
  <c r="P354" i="14"/>
  <c r="O354" i="14"/>
  <c r="N354" i="14"/>
  <c r="M354" i="14"/>
  <c r="L354" i="14"/>
  <c r="K354" i="14"/>
  <c r="J354" i="14"/>
  <c r="I354" i="14"/>
  <c r="H354" i="14"/>
  <c r="G354" i="14"/>
  <c r="F354" i="14"/>
  <c r="E354" i="14"/>
  <c r="D354" i="14"/>
  <c r="C354" i="14"/>
  <c r="B354" i="14"/>
  <c r="A354" i="14" s="1"/>
  <c r="P353" i="14"/>
  <c r="O353" i="14"/>
  <c r="N353" i="14"/>
  <c r="M353" i="14"/>
  <c r="L353" i="14"/>
  <c r="K353" i="14"/>
  <c r="J353" i="14"/>
  <c r="I353" i="14"/>
  <c r="H353" i="14"/>
  <c r="G353" i="14"/>
  <c r="F353" i="14"/>
  <c r="E353" i="14"/>
  <c r="D353" i="14"/>
  <c r="C353" i="14"/>
  <c r="B353" i="14"/>
  <c r="A353" i="14" s="1"/>
  <c r="P352" i="14"/>
  <c r="O352" i="14"/>
  <c r="N352" i="14"/>
  <c r="M352" i="14"/>
  <c r="L352" i="14"/>
  <c r="K352" i="14"/>
  <c r="J352" i="14"/>
  <c r="I352" i="14"/>
  <c r="H352" i="14"/>
  <c r="G352" i="14"/>
  <c r="F352" i="14"/>
  <c r="E352" i="14"/>
  <c r="D352" i="14"/>
  <c r="C352" i="14"/>
  <c r="B352" i="14"/>
  <c r="A352" i="14" s="1"/>
  <c r="P351" i="14"/>
  <c r="O351" i="14"/>
  <c r="N351" i="14"/>
  <c r="M351" i="14"/>
  <c r="L351" i="14"/>
  <c r="K351" i="14"/>
  <c r="J351" i="14"/>
  <c r="I351" i="14"/>
  <c r="H351" i="14"/>
  <c r="G351" i="14"/>
  <c r="F351" i="14"/>
  <c r="E351" i="14"/>
  <c r="D351" i="14"/>
  <c r="C351" i="14"/>
  <c r="B351" i="14"/>
  <c r="A351" i="14" s="1"/>
  <c r="P350" i="14"/>
  <c r="O350" i="14"/>
  <c r="N350" i="14"/>
  <c r="M350" i="14"/>
  <c r="L350" i="14"/>
  <c r="K350" i="14"/>
  <c r="J350" i="14"/>
  <c r="I350" i="14"/>
  <c r="H350" i="14"/>
  <c r="G350" i="14"/>
  <c r="F350" i="14"/>
  <c r="E350" i="14"/>
  <c r="D350" i="14"/>
  <c r="C350" i="14"/>
  <c r="B350" i="14"/>
  <c r="A350" i="14" s="1"/>
  <c r="P349" i="14"/>
  <c r="O349" i="14"/>
  <c r="N349" i="14"/>
  <c r="M349" i="14"/>
  <c r="L349" i="14"/>
  <c r="K349" i="14"/>
  <c r="J349" i="14"/>
  <c r="I349" i="14"/>
  <c r="H349" i="14"/>
  <c r="G349" i="14"/>
  <c r="F349" i="14"/>
  <c r="E349" i="14"/>
  <c r="D349" i="14"/>
  <c r="C349" i="14"/>
  <c r="B349" i="14"/>
  <c r="A349" i="14" s="1"/>
  <c r="P348" i="14"/>
  <c r="O348" i="14"/>
  <c r="N348" i="14"/>
  <c r="M348" i="14"/>
  <c r="L348" i="14"/>
  <c r="K348" i="14"/>
  <c r="J348" i="14"/>
  <c r="I348" i="14"/>
  <c r="H348" i="14"/>
  <c r="G348" i="14"/>
  <c r="F348" i="14"/>
  <c r="E348" i="14"/>
  <c r="D348" i="14"/>
  <c r="C348" i="14"/>
  <c r="B348" i="14"/>
  <c r="A348" i="14" s="1"/>
  <c r="P347" i="14"/>
  <c r="O347" i="14"/>
  <c r="N347" i="14"/>
  <c r="M347" i="14"/>
  <c r="L347" i="14"/>
  <c r="K347" i="14"/>
  <c r="J347" i="14"/>
  <c r="I347" i="14"/>
  <c r="H347" i="14"/>
  <c r="G347" i="14"/>
  <c r="F347" i="14"/>
  <c r="E347" i="14"/>
  <c r="D347" i="14"/>
  <c r="C347" i="14"/>
  <c r="B347" i="14"/>
  <c r="A347" i="14" s="1"/>
  <c r="P346" i="14"/>
  <c r="O346" i="14"/>
  <c r="N346" i="14"/>
  <c r="M346" i="14"/>
  <c r="L346" i="14"/>
  <c r="K346" i="14"/>
  <c r="J346" i="14"/>
  <c r="I346" i="14"/>
  <c r="H346" i="14"/>
  <c r="G346" i="14"/>
  <c r="F346" i="14"/>
  <c r="E346" i="14"/>
  <c r="D346" i="14"/>
  <c r="C346" i="14"/>
  <c r="B346" i="14"/>
  <c r="A346" i="14" s="1"/>
  <c r="P345" i="14"/>
  <c r="O345" i="14"/>
  <c r="N345" i="14"/>
  <c r="M345" i="14"/>
  <c r="L345" i="14"/>
  <c r="K345" i="14"/>
  <c r="J345" i="14"/>
  <c r="I345" i="14"/>
  <c r="H345" i="14"/>
  <c r="G345" i="14"/>
  <c r="F345" i="14"/>
  <c r="E345" i="14"/>
  <c r="D345" i="14"/>
  <c r="C345" i="14"/>
  <c r="B345" i="14"/>
  <c r="A345" i="14" s="1"/>
  <c r="P344" i="14"/>
  <c r="O344" i="14"/>
  <c r="N344" i="14"/>
  <c r="M344" i="14"/>
  <c r="L344" i="14"/>
  <c r="K344" i="14"/>
  <c r="J344" i="14"/>
  <c r="I344" i="14"/>
  <c r="H344" i="14"/>
  <c r="G344" i="14"/>
  <c r="F344" i="14"/>
  <c r="E344" i="14"/>
  <c r="D344" i="14"/>
  <c r="C344" i="14"/>
  <c r="B344" i="14"/>
  <c r="A344" i="14" s="1"/>
  <c r="P343" i="14"/>
  <c r="O343" i="14"/>
  <c r="N343" i="14"/>
  <c r="M343" i="14"/>
  <c r="L343" i="14"/>
  <c r="K343" i="14"/>
  <c r="J343" i="14"/>
  <c r="I343" i="14"/>
  <c r="H343" i="14"/>
  <c r="G343" i="14"/>
  <c r="F343" i="14"/>
  <c r="E343" i="14"/>
  <c r="D343" i="14"/>
  <c r="C343" i="14"/>
  <c r="B343" i="14"/>
  <c r="A343" i="14" s="1"/>
  <c r="P342" i="14"/>
  <c r="O342" i="14"/>
  <c r="N342" i="14"/>
  <c r="M342" i="14"/>
  <c r="L342" i="14"/>
  <c r="K342" i="14"/>
  <c r="J342" i="14"/>
  <c r="I342" i="14"/>
  <c r="H342" i="14"/>
  <c r="G342" i="14"/>
  <c r="F342" i="14"/>
  <c r="E342" i="14"/>
  <c r="D342" i="14"/>
  <c r="C342" i="14"/>
  <c r="B342" i="14"/>
  <c r="A342" i="14" s="1"/>
  <c r="P341" i="14"/>
  <c r="O341" i="14"/>
  <c r="N341" i="14"/>
  <c r="M341" i="14"/>
  <c r="L341" i="14"/>
  <c r="K341" i="14"/>
  <c r="J341" i="14"/>
  <c r="I341" i="14"/>
  <c r="H341" i="14"/>
  <c r="G341" i="14"/>
  <c r="F341" i="14"/>
  <c r="E341" i="14"/>
  <c r="D341" i="14"/>
  <c r="C341" i="14"/>
  <c r="B341" i="14"/>
  <c r="A341" i="14" s="1"/>
  <c r="P340" i="14"/>
  <c r="O340" i="14"/>
  <c r="N340" i="14"/>
  <c r="M340" i="14"/>
  <c r="L340" i="14"/>
  <c r="K340" i="14"/>
  <c r="J340" i="14"/>
  <c r="I340" i="14"/>
  <c r="H340" i="14"/>
  <c r="G340" i="14"/>
  <c r="F340" i="14"/>
  <c r="E340" i="14"/>
  <c r="D340" i="14"/>
  <c r="C340" i="14"/>
  <c r="B340" i="14"/>
  <c r="A340" i="14" s="1"/>
  <c r="P339" i="14"/>
  <c r="O339" i="14"/>
  <c r="N339" i="14"/>
  <c r="M339" i="14"/>
  <c r="L339" i="14"/>
  <c r="K339" i="14"/>
  <c r="J339" i="14"/>
  <c r="I339" i="14"/>
  <c r="H339" i="14"/>
  <c r="G339" i="14"/>
  <c r="F339" i="14"/>
  <c r="E339" i="14"/>
  <c r="D339" i="14"/>
  <c r="C339" i="14"/>
  <c r="B339" i="14"/>
  <c r="A339" i="14" s="1"/>
  <c r="P338" i="14"/>
  <c r="O338" i="14"/>
  <c r="N338" i="14"/>
  <c r="M338" i="14"/>
  <c r="L338" i="14"/>
  <c r="K338" i="14"/>
  <c r="J338" i="14"/>
  <c r="I338" i="14"/>
  <c r="H338" i="14"/>
  <c r="G338" i="14"/>
  <c r="F338" i="14"/>
  <c r="E338" i="14"/>
  <c r="D338" i="14"/>
  <c r="C338" i="14"/>
  <c r="B338" i="14"/>
  <c r="A338" i="14" s="1"/>
  <c r="P337" i="14"/>
  <c r="O337" i="14"/>
  <c r="N337" i="14"/>
  <c r="M337" i="14"/>
  <c r="L337" i="14"/>
  <c r="K337" i="14"/>
  <c r="J337" i="14"/>
  <c r="I337" i="14"/>
  <c r="H337" i="14"/>
  <c r="G337" i="14"/>
  <c r="F337" i="14"/>
  <c r="E337" i="14"/>
  <c r="D337" i="14"/>
  <c r="C337" i="14"/>
  <c r="B337" i="14"/>
  <c r="A337" i="14" s="1"/>
  <c r="P336" i="14"/>
  <c r="O336" i="14"/>
  <c r="N336" i="14"/>
  <c r="M336" i="14"/>
  <c r="L336" i="14"/>
  <c r="K336" i="14"/>
  <c r="J336" i="14"/>
  <c r="I336" i="14"/>
  <c r="H336" i="14"/>
  <c r="G336" i="14"/>
  <c r="F336" i="14"/>
  <c r="E336" i="14"/>
  <c r="D336" i="14"/>
  <c r="C336" i="14"/>
  <c r="B336" i="14"/>
  <c r="A336" i="14" s="1"/>
  <c r="P335" i="14"/>
  <c r="O335" i="14"/>
  <c r="N335" i="14"/>
  <c r="M335" i="14"/>
  <c r="L335" i="14"/>
  <c r="K335" i="14"/>
  <c r="J335" i="14"/>
  <c r="I335" i="14"/>
  <c r="H335" i="14"/>
  <c r="G335" i="14"/>
  <c r="F335" i="14"/>
  <c r="E335" i="14"/>
  <c r="D335" i="14"/>
  <c r="C335" i="14"/>
  <c r="B335" i="14"/>
  <c r="A335" i="14" s="1"/>
  <c r="P334" i="14"/>
  <c r="O334" i="14"/>
  <c r="N334" i="14"/>
  <c r="M334" i="14"/>
  <c r="L334" i="14"/>
  <c r="K334" i="14"/>
  <c r="J334" i="14"/>
  <c r="I334" i="14"/>
  <c r="H334" i="14"/>
  <c r="G334" i="14"/>
  <c r="F334" i="14"/>
  <c r="E334" i="14"/>
  <c r="D334" i="14"/>
  <c r="C334" i="14"/>
  <c r="B334" i="14"/>
  <c r="A334" i="14" s="1"/>
  <c r="P333" i="14"/>
  <c r="O333" i="14"/>
  <c r="N333" i="14"/>
  <c r="M333" i="14"/>
  <c r="L333" i="14"/>
  <c r="K333" i="14"/>
  <c r="J333" i="14"/>
  <c r="I333" i="14"/>
  <c r="H333" i="14"/>
  <c r="G333" i="14"/>
  <c r="F333" i="14"/>
  <c r="E333" i="14"/>
  <c r="D333" i="14"/>
  <c r="C333" i="14"/>
  <c r="B333" i="14"/>
  <c r="A333" i="14" s="1"/>
  <c r="P332" i="14"/>
  <c r="O332" i="14"/>
  <c r="N332" i="14"/>
  <c r="M332" i="14"/>
  <c r="L332" i="14"/>
  <c r="K332" i="14"/>
  <c r="J332" i="14"/>
  <c r="I332" i="14"/>
  <c r="H332" i="14"/>
  <c r="G332" i="14"/>
  <c r="F332" i="14"/>
  <c r="E332" i="14"/>
  <c r="D332" i="14"/>
  <c r="C332" i="14"/>
  <c r="B332" i="14"/>
  <c r="A332" i="14" s="1"/>
  <c r="P331" i="14"/>
  <c r="O331" i="14"/>
  <c r="N331" i="14"/>
  <c r="M331" i="14"/>
  <c r="L331" i="14"/>
  <c r="K331" i="14"/>
  <c r="J331" i="14"/>
  <c r="I331" i="14"/>
  <c r="H331" i="14"/>
  <c r="G331" i="14"/>
  <c r="F331" i="14"/>
  <c r="E331" i="14"/>
  <c r="D331" i="14"/>
  <c r="C331" i="14"/>
  <c r="B331" i="14"/>
  <c r="A331" i="14" s="1"/>
  <c r="P330" i="14"/>
  <c r="O330" i="14"/>
  <c r="N330" i="14"/>
  <c r="M330" i="14"/>
  <c r="L330" i="14"/>
  <c r="K330" i="14"/>
  <c r="J330" i="14"/>
  <c r="I330" i="14"/>
  <c r="H330" i="14"/>
  <c r="G330" i="14"/>
  <c r="F330" i="14"/>
  <c r="E330" i="14"/>
  <c r="D330" i="14"/>
  <c r="C330" i="14"/>
  <c r="B330" i="14"/>
  <c r="A330" i="14" s="1"/>
  <c r="P329" i="14"/>
  <c r="O329" i="14"/>
  <c r="N329" i="14"/>
  <c r="M329" i="14"/>
  <c r="L329" i="14"/>
  <c r="K329" i="14"/>
  <c r="J329" i="14"/>
  <c r="I329" i="14"/>
  <c r="H329" i="14"/>
  <c r="G329" i="14"/>
  <c r="F329" i="14"/>
  <c r="E329" i="14"/>
  <c r="D329" i="14"/>
  <c r="C329" i="14"/>
  <c r="B329" i="14"/>
  <c r="A329" i="14" s="1"/>
  <c r="P328" i="14"/>
  <c r="O328" i="14"/>
  <c r="N328" i="14"/>
  <c r="M328" i="14"/>
  <c r="L328" i="14"/>
  <c r="K328" i="14"/>
  <c r="J328" i="14"/>
  <c r="I328" i="14"/>
  <c r="H328" i="14"/>
  <c r="G328" i="14"/>
  <c r="F328" i="14"/>
  <c r="E328" i="14"/>
  <c r="D328" i="14"/>
  <c r="C328" i="14"/>
  <c r="B328" i="14"/>
  <c r="A328" i="14" s="1"/>
  <c r="P327" i="14"/>
  <c r="O327" i="14"/>
  <c r="N327" i="14"/>
  <c r="M327" i="14"/>
  <c r="L327" i="14"/>
  <c r="K327" i="14"/>
  <c r="J327" i="14"/>
  <c r="I327" i="14"/>
  <c r="H327" i="14"/>
  <c r="G327" i="14"/>
  <c r="F327" i="14"/>
  <c r="E327" i="14"/>
  <c r="D327" i="14"/>
  <c r="C327" i="14"/>
  <c r="B327" i="14"/>
  <c r="A327" i="14" s="1"/>
  <c r="P326" i="14"/>
  <c r="O326" i="14"/>
  <c r="N326" i="14"/>
  <c r="M326" i="14"/>
  <c r="L326" i="14"/>
  <c r="K326" i="14"/>
  <c r="J326" i="14"/>
  <c r="I326" i="14"/>
  <c r="H326" i="14"/>
  <c r="G326" i="14"/>
  <c r="F326" i="14"/>
  <c r="E326" i="14"/>
  <c r="D326" i="14"/>
  <c r="C326" i="14"/>
  <c r="B326" i="14"/>
  <c r="A326" i="14" s="1"/>
  <c r="P325" i="14"/>
  <c r="O325" i="14"/>
  <c r="N325" i="14"/>
  <c r="M325" i="14"/>
  <c r="L325" i="14"/>
  <c r="K325" i="14"/>
  <c r="J325" i="14"/>
  <c r="I325" i="14"/>
  <c r="H325" i="14"/>
  <c r="G325" i="14"/>
  <c r="F325" i="14"/>
  <c r="E325" i="14"/>
  <c r="D325" i="14"/>
  <c r="C325" i="14"/>
  <c r="B325" i="14"/>
  <c r="A325" i="14" s="1"/>
  <c r="P324" i="14"/>
  <c r="O324" i="14"/>
  <c r="N324" i="14"/>
  <c r="M324" i="14"/>
  <c r="L324" i="14"/>
  <c r="K324" i="14"/>
  <c r="J324" i="14"/>
  <c r="I324" i="14"/>
  <c r="H324" i="14"/>
  <c r="G324" i="14"/>
  <c r="F324" i="14"/>
  <c r="E324" i="14"/>
  <c r="D324" i="14"/>
  <c r="C324" i="14"/>
  <c r="B324" i="14"/>
  <c r="A324" i="14" s="1"/>
  <c r="P323" i="14"/>
  <c r="O323" i="14"/>
  <c r="N323" i="14"/>
  <c r="M323" i="14"/>
  <c r="L323" i="14"/>
  <c r="K323" i="14"/>
  <c r="J323" i="14"/>
  <c r="I323" i="14"/>
  <c r="H323" i="14"/>
  <c r="G323" i="14"/>
  <c r="F323" i="14"/>
  <c r="E323" i="14"/>
  <c r="D323" i="14"/>
  <c r="C323" i="14"/>
  <c r="B323" i="14"/>
  <c r="A323" i="14" s="1"/>
  <c r="P322" i="14"/>
  <c r="O322" i="14"/>
  <c r="N322" i="14"/>
  <c r="M322" i="14"/>
  <c r="L322" i="14"/>
  <c r="K322" i="14"/>
  <c r="J322" i="14"/>
  <c r="I322" i="14"/>
  <c r="H322" i="14"/>
  <c r="G322" i="14"/>
  <c r="F322" i="14"/>
  <c r="E322" i="14"/>
  <c r="D322" i="14"/>
  <c r="C322" i="14"/>
  <c r="B322" i="14"/>
  <c r="A322" i="14" s="1"/>
  <c r="P321" i="14"/>
  <c r="O321" i="14"/>
  <c r="N321" i="14"/>
  <c r="M321" i="14"/>
  <c r="L321" i="14"/>
  <c r="K321" i="14"/>
  <c r="J321" i="14"/>
  <c r="I321" i="14"/>
  <c r="H321" i="14"/>
  <c r="G321" i="14"/>
  <c r="F321" i="14"/>
  <c r="E321" i="14"/>
  <c r="D321" i="14"/>
  <c r="C321" i="14"/>
  <c r="B321" i="14"/>
  <c r="A321" i="14" s="1"/>
  <c r="P320" i="14"/>
  <c r="O320" i="14"/>
  <c r="N320" i="14"/>
  <c r="M320" i="14"/>
  <c r="L320" i="14"/>
  <c r="K320" i="14"/>
  <c r="J320" i="14"/>
  <c r="I320" i="14"/>
  <c r="H320" i="14"/>
  <c r="G320" i="14"/>
  <c r="F320" i="14"/>
  <c r="E320" i="14"/>
  <c r="D320" i="14"/>
  <c r="C320" i="14"/>
  <c r="B320" i="14"/>
  <c r="A320" i="14" s="1"/>
  <c r="P319" i="14"/>
  <c r="O319" i="14"/>
  <c r="N319" i="14"/>
  <c r="M319" i="14"/>
  <c r="L319" i="14"/>
  <c r="K319" i="14"/>
  <c r="J319" i="14"/>
  <c r="I319" i="14"/>
  <c r="H319" i="14"/>
  <c r="G319" i="14"/>
  <c r="F319" i="14"/>
  <c r="E319" i="14"/>
  <c r="D319" i="14"/>
  <c r="C319" i="14"/>
  <c r="B319" i="14"/>
  <c r="A319" i="14" s="1"/>
  <c r="P318" i="14"/>
  <c r="O318" i="14"/>
  <c r="N318" i="14"/>
  <c r="M318" i="14"/>
  <c r="L318" i="14"/>
  <c r="K318" i="14"/>
  <c r="J318" i="14"/>
  <c r="I318" i="14"/>
  <c r="H318" i="14"/>
  <c r="G318" i="14"/>
  <c r="F318" i="14"/>
  <c r="E318" i="14"/>
  <c r="D318" i="14"/>
  <c r="C318" i="14"/>
  <c r="B318" i="14"/>
  <c r="A318" i="14" s="1"/>
  <c r="P317" i="14"/>
  <c r="O317" i="14"/>
  <c r="N317" i="14"/>
  <c r="M317" i="14"/>
  <c r="L317" i="14"/>
  <c r="K317" i="14"/>
  <c r="J317" i="14"/>
  <c r="I317" i="14"/>
  <c r="H317" i="14"/>
  <c r="G317" i="14"/>
  <c r="F317" i="14"/>
  <c r="E317" i="14"/>
  <c r="D317" i="14"/>
  <c r="C317" i="14"/>
  <c r="B317" i="14"/>
  <c r="A317" i="14" s="1"/>
  <c r="P316" i="14"/>
  <c r="O316" i="14"/>
  <c r="N316" i="14"/>
  <c r="M316" i="14"/>
  <c r="L316" i="14"/>
  <c r="K316" i="14"/>
  <c r="J316" i="14"/>
  <c r="I316" i="14"/>
  <c r="H316" i="14"/>
  <c r="G316" i="14"/>
  <c r="F316" i="14"/>
  <c r="E316" i="14"/>
  <c r="D316" i="14"/>
  <c r="C316" i="14"/>
  <c r="B316" i="14"/>
  <c r="A316" i="14" s="1"/>
  <c r="P315" i="14"/>
  <c r="O315" i="14"/>
  <c r="N315" i="14"/>
  <c r="M315" i="14"/>
  <c r="L315" i="14"/>
  <c r="K315" i="14"/>
  <c r="J315" i="14"/>
  <c r="I315" i="14"/>
  <c r="H315" i="14"/>
  <c r="G315" i="14"/>
  <c r="F315" i="14"/>
  <c r="E315" i="14"/>
  <c r="D315" i="14"/>
  <c r="C315" i="14"/>
  <c r="B315" i="14"/>
  <c r="A315" i="14" s="1"/>
  <c r="P314" i="14"/>
  <c r="O314" i="14"/>
  <c r="N314" i="14"/>
  <c r="M314" i="14"/>
  <c r="L314" i="14"/>
  <c r="K314" i="14"/>
  <c r="J314" i="14"/>
  <c r="I314" i="14"/>
  <c r="H314" i="14"/>
  <c r="G314" i="14"/>
  <c r="F314" i="14"/>
  <c r="E314" i="14"/>
  <c r="D314" i="14"/>
  <c r="C314" i="14"/>
  <c r="B314" i="14"/>
  <c r="A314" i="14" s="1"/>
  <c r="P313" i="14"/>
  <c r="O313" i="14"/>
  <c r="N313" i="14"/>
  <c r="M313" i="14"/>
  <c r="L313" i="14"/>
  <c r="K313" i="14"/>
  <c r="J313" i="14"/>
  <c r="I313" i="14"/>
  <c r="H313" i="14"/>
  <c r="G313" i="14"/>
  <c r="F313" i="14"/>
  <c r="E313" i="14"/>
  <c r="D313" i="14"/>
  <c r="C313" i="14"/>
  <c r="B313" i="14"/>
  <c r="A313" i="14" s="1"/>
  <c r="P312" i="14"/>
  <c r="O312" i="14"/>
  <c r="N312" i="14"/>
  <c r="M312" i="14"/>
  <c r="L312" i="14"/>
  <c r="K312" i="14"/>
  <c r="J312" i="14"/>
  <c r="I312" i="14"/>
  <c r="H312" i="14"/>
  <c r="G312" i="14"/>
  <c r="F312" i="14"/>
  <c r="E312" i="14"/>
  <c r="D312" i="14"/>
  <c r="C312" i="14"/>
  <c r="B312" i="14"/>
  <c r="A312" i="14" s="1"/>
  <c r="P311" i="14"/>
  <c r="O311" i="14"/>
  <c r="N311" i="14"/>
  <c r="M311" i="14"/>
  <c r="L311" i="14"/>
  <c r="K311" i="14"/>
  <c r="J311" i="14"/>
  <c r="I311" i="14"/>
  <c r="H311" i="14"/>
  <c r="G311" i="14"/>
  <c r="F311" i="14"/>
  <c r="E311" i="14"/>
  <c r="D311" i="14"/>
  <c r="C311" i="14"/>
  <c r="B311" i="14"/>
  <c r="A311" i="14" s="1"/>
  <c r="P310" i="14"/>
  <c r="O310" i="14"/>
  <c r="N310" i="14"/>
  <c r="M310" i="14"/>
  <c r="L310" i="14"/>
  <c r="K310" i="14"/>
  <c r="J310" i="14"/>
  <c r="I310" i="14"/>
  <c r="H310" i="14"/>
  <c r="G310" i="14"/>
  <c r="F310" i="14"/>
  <c r="E310" i="14"/>
  <c r="D310" i="14"/>
  <c r="C310" i="14"/>
  <c r="B310" i="14"/>
  <c r="A310" i="14" s="1"/>
  <c r="P309" i="14"/>
  <c r="O309" i="14"/>
  <c r="N309" i="14"/>
  <c r="M309" i="14"/>
  <c r="L309" i="14"/>
  <c r="K309" i="14"/>
  <c r="J309" i="14"/>
  <c r="I309" i="14"/>
  <c r="H309" i="14"/>
  <c r="G309" i="14"/>
  <c r="F309" i="14"/>
  <c r="E309" i="14"/>
  <c r="D309" i="14"/>
  <c r="C309" i="14"/>
  <c r="B309" i="14"/>
  <c r="A309" i="14" s="1"/>
  <c r="P308" i="14"/>
  <c r="O308" i="14"/>
  <c r="N308" i="14"/>
  <c r="M308" i="14"/>
  <c r="L308" i="14"/>
  <c r="K308" i="14"/>
  <c r="J308" i="14"/>
  <c r="I308" i="14"/>
  <c r="H308" i="14"/>
  <c r="G308" i="14"/>
  <c r="F308" i="14"/>
  <c r="E308" i="14"/>
  <c r="D308" i="14"/>
  <c r="C308" i="14"/>
  <c r="B308" i="14"/>
  <c r="A308" i="14" s="1"/>
  <c r="P307" i="14"/>
  <c r="O307" i="14"/>
  <c r="N307" i="14"/>
  <c r="M307" i="14"/>
  <c r="L307" i="14"/>
  <c r="K307" i="14"/>
  <c r="J307" i="14"/>
  <c r="I307" i="14"/>
  <c r="H307" i="14"/>
  <c r="G307" i="14"/>
  <c r="F307" i="14"/>
  <c r="E307" i="14"/>
  <c r="D307" i="14"/>
  <c r="C307" i="14"/>
  <c r="B307" i="14"/>
  <c r="A307" i="14" s="1"/>
  <c r="P306" i="14"/>
  <c r="O306" i="14"/>
  <c r="N306" i="14"/>
  <c r="M306" i="14"/>
  <c r="L306" i="14"/>
  <c r="K306" i="14"/>
  <c r="J306" i="14"/>
  <c r="I306" i="14"/>
  <c r="H306" i="14"/>
  <c r="G306" i="14"/>
  <c r="F306" i="14"/>
  <c r="E306" i="14"/>
  <c r="D306" i="14"/>
  <c r="C306" i="14"/>
  <c r="B306" i="14"/>
  <c r="A306" i="14" s="1"/>
  <c r="P305" i="14"/>
  <c r="O305" i="14"/>
  <c r="N305" i="14"/>
  <c r="M305" i="14"/>
  <c r="L305" i="14"/>
  <c r="K305" i="14"/>
  <c r="J305" i="14"/>
  <c r="I305" i="14"/>
  <c r="H305" i="14"/>
  <c r="G305" i="14"/>
  <c r="F305" i="14"/>
  <c r="E305" i="14"/>
  <c r="D305" i="14"/>
  <c r="C305" i="14"/>
  <c r="B305" i="14"/>
  <c r="A305" i="14" s="1"/>
  <c r="P304" i="14"/>
  <c r="O304" i="14"/>
  <c r="N304" i="14"/>
  <c r="M304" i="14"/>
  <c r="L304" i="14"/>
  <c r="K304" i="14"/>
  <c r="J304" i="14"/>
  <c r="I304" i="14"/>
  <c r="H304" i="14"/>
  <c r="G304" i="14"/>
  <c r="F304" i="14"/>
  <c r="E304" i="14"/>
  <c r="D304" i="14"/>
  <c r="C304" i="14"/>
  <c r="B304" i="14"/>
  <c r="A304" i="14" s="1"/>
  <c r="P303" i="14"/>
  <c r="O303" i="14"/>
  <c r="N303" i="14"/>
  <c r="M303" i="14"/>
  <c r="L303" i="14"/>
  <c r="K303" i="14"/>
  <c r="J303" i="14"/>
  <c r="I303" i="14"/>
  <c r="H303" i="14"/>
  <c r="G303" i="14"/>
  <c r="F303" i="14"/>
  <c r="E303" i="14"/>
  <c r="D303" i="14"/>
  <c r="C303" i="14"/>
  <c r="B303" i="14"/>
  <c r="A303" i="14" s="1"/>
  <c r="P302" i="14"/>
  <c r="O302" i="14"/>
  <c r="N302" i="14"/>
  <c r="M302" i="14"/>
  <c r="L302" i="14"/>
  <c r="K302" i="14"/>
  <c r="J302" i="14"/>
  <c r="I302" i="14"/>
  <c r="H302" i="14"/>
  <c r="G302" i="14"/>
  <c r="F302" i="14"/>
  <c r="E302" i="14"/>
  <c r="D302" i="14"/>
  <c r="C302" i="14"/>
  <c r="B302" i="14"/>
  <c r="A302" i="14" s="1"/>
  <c r="P301" i="14"/>
  <c r="O301" i="14"/>
  <c r="N301" i="14"/>
  <c r="M301" i="14"/>
  <c r="L301" i="14"/>
  <c r="K301" i="14"/>
  <c r="J301" i="14"/>
  <c r="I301" i="14"/>
  <c r="H301" i="14"/>
  <c r="G301" i="14"/>
  <c r="F301" i="14"/>
  <c r="E301" i="14"/>
  <c r="D301" i="14"/>
  <c r="C301" i="14"/>
  <c r="B301" i="14"/>
  <c r="A301" i="14" s="1"/>
  <c r="P300" i="14"/>
  <c r="O300" i="14"/>
  <c r="N300" i="14"/>
  <c r="M300" i="14"/>
  <c r="L300" i="14"/>
  <c r="K300" i="14"/>
  <c r="J300" i="14"/>
  <c r="I300" i="14"/>
  <c r="H300" i="14"/>
  <c r="G300" i="14"/>
  <c r="F300" i="14"/>
  <c r="E300" i="14"/>
  <c r="D300" i="14"/>
  <c r="C300" i="14"/>
  <c r="B300" i="14"/>
  <c r="A300" i="14" s="1"/>
  <c r="P299" i="14"/>
  <c r="O299" i="14"/>
  <c r="N299" i="14"/>
  <c r="M299" i="14"/>
  <c r="L299" i="14"/>
  <c r="K299" i="14"/>
  <c r="J299" i="14"/>
  <c r="I299" i="14"/>
  <c r="H299" i="14"/>
  <c r="G299" i="14"/>
  <c r="F299" i="14"/>
  <c r="E299" i="14"/>
  <c r="D299" i="14"/>
  <c r="C299" i="14"/>
  <c r="B299" i="14"/>
  <c r="A299" i="14" s="1"/>
  <c r="P298" i="14"/>
  <c r="O298" i="14"/>
  <c r="N298" i="14"/>
  <c r="M298" i="14"/>
  <c r="L298" i="14"/>
  <c r="K298" i="14"/>
  <c r="J298" i="14"/>
  <c r="I298" i="14"/>
  <c r="H298" i="14"/>
  <c r="G298" i="14"/>
  <c r="F298" i="14"/>
  <c r="E298" i="14"/>
  <c r="D298" i="14"/>
  <c r="C298" i="14"/>
  <c r="B298" i="14"/>
  <c r="A298" i="14" s="1"/>
  <c r="P297" i="14"/>
  <c r="O297" i="14"/>
  <c r="N297" i="14"/>
  <c r="M297" i="14"/>
  <c r="L297" i="14"/>
  <c r="K297" i="14"/>
  <c r="J297" i="14"/>
  <c r="I297" i="14"/>
  <c r="H297" i="14"/>
  <c r="G297" i="14"/>
  <c r="F297" i="14"/>
  <c r="E297" i="14"/>
  <c r="D297" i="14"/>
  <c r="C297" i="14"/>
  <c r="B297" i="14"/>
  <c r="A297" i="14" s="1"/>
  <c r="P296" i="14"/>
  <c r="O296" i="14"/>
  <c r="N296" i="14"/>
  <c r="M296" i="14"/>
  <c r="L296" i="14"/>
  <c r="K296" i="14"/>
  <c r="J296" i="14"/>
  <c r="I296" i="14"/>
  <c r="H296" i="14"/>
  <c r="G296" i="14"/>
  <c r="F296" i="14"/>
  <c r="E296" i="14"/>
  <c r="D296" i="14"/>
  <c r="C296" i="14"/>
  <c r="B296" i="14"/>
  <c r="A296" i="14" s="1"/>
  <c r="P295" i="14"/>
  <c r="O295" i="14"/>
  <c r="N295" i="14"/>
  <c r="M295" i="14"/>
  <c r="L295" i="14"/>
  <c r="K295" i="14"/>
  <c r="J295" i="14"/>
  <c r="I295" i="14"/>
  <c r="H295" i="14"/>
  <c r="G295" i="14"/>
  <c r="F295" i="14"/>
  <c r="E295" i="14"/>
  <c r="D295" i="14"/>
  <c r="C295" i="14"/>
  <c r="B295" i="14"/>
  <c r="A295" i="14" s="1"/>
  <c r="P294" i="14"/>
  <c r="O294" i="14"/>
  <c r="N294" i="14"/>
  <c r="M294" i="14"/>
  <c r="L294" i="14"/>
  <c r="K294" i="14"/>
  <c r="J294" i="14"/>
  <c r="I294" i="14"/>
  <c r="H294" i="14"/>
  <c r="G294" i="14"/>
  <c r="F294" i="14"/>
  <c r="E294" i="14"/>
  <c r="D294" i="14"/>
  <c r="C294" i="14"/>
  <c r="B294" i="14"/>
  <c r="A294" i="14" s="1"/>
  <c r="P293" i="14"/>
  <c r="O293" i="14"/>
  <c r="N293" i="14"/>
  <c r="M293" i="14"/>
  <c r="L293" i="14"/>
  <c r="K293" i="14"/>
  <c r="J293" i="14"/>
  <c r="I293" i="14"/>
  <c r="H293" i="14"/>
  <c r="G293" i="14"/>
  <c r="F293" i="14"/>
  <c r="E293" i="14"/>
  <c r="D293" i="14"/>
  <c r="C293" i="14"/>
  <c r="B293" i="14"/>
  <c r="A293" i="14" s="1"/>
  <c r="P292" i="14"/>
  <c r="O292" i="14"/>
  <c r="N292" i="14"/>
  <c r="M292" i="14"/>
  <c r="L292" i="14"/>
  <c r="K292" i="14"/>
  <c r="J292" i="14"/>
  <c r="I292" i="14"/>
  <c r="H292" i="14"/>
  <c r="G292" i="14"/>
  <c r="F292" i="14"/>
  <c r="E292" i="14"/>
  <c r="D292" i="14"/>
  <c r="C292" i="14"/>
  <c r="B292" i="14"/>
  <c r="A292" i="14" s="1"/>
  <c r="P291" i="14"/>
  <c r="O291" i="14"/>
  <c r="N291" i="14"/>
  <c r="M291" i="14"/>
  <c r="L291" i="14"/>
  <c r="K291" i="14"/>
  <c r="J291" i="14"/>
  <c r="I291" i="14"/>
  <c r="H291" i="14"/>
  <c r="G291" i="14"/>
  <c r="F291" i="14"/>
  <c r="E291" i="14"/>
  <c r="D291" i="14"/>
  <c r="C291" i="14"/>
  <c r="B291" i="14"/>
  <c r="A291" i="14" s="1"/>
  <c r="P290" i="14"/>
  <c r="O290" i="14"/>
  <c r="N290" i="14"/>
  <c r="M290" i="14"/>
  <c r="L290" i="14"/>
  <c r="K290" i="14"/>
  <c r="J290" i="14"/>
  <c r="I290" i="14"/>
  <c r="H290" i="14"/>
  <c r="G290" i="14"/>
  <c r="F290" i="14"/>
  <c r="E290" i="14"/>
  <c r="D290" i="14"/>
  <c r="C290" i="14"/>
  <c r="B290" i="14"/>
  <c r="A290" i="14" s="1"/>
  <c r="P289" i="14"/>
  <c r="O289" i="14"/>
  <c r="N289" i="14"/>
  <c r="M289" i="14"/>
  <c r="L289" i="14"/>
  <c r="K289" i="14"/>
  <c r="J289" i="14"/>
  <c r="I289" i="14"/>
  <c r="H289" i="14"/>
  <c r="G289" i="14"/>
  <c r="F289" i="14"/>
  <c r="E289" i="14"/>
  <c r="D289" i="14"/>
  <c r="C289" i="14"/>
  <c r="B289" i="14"/>
  <c r="A289" i="14" s="1"/>
  <c r="P288" i="14"/>
  <c r="O288" i="14"/>
  <c r="N288" i="14"/>
  <c r="M288" i="14"/>
  <c r="L288" i="14"/>
  <c r="K288" i="14"/>
  <c r="J288" i="14"/>
  <c r="I288" i="14"/>
  <c r="H288" i="14"/>
  <c r="G288" i="14"/>
  <c r="F288" i="14"/>
  <c r="E288" i="14"/>
  <c r="D288" i="14"/>
  <c r="C288" i="14"/>
  <c r="B288" i="14"/>
  <c r="A288" i="14" s="1"/>
  <c r="P287" i="14"/>
  <c r="O287" i="14"/>
  <c r="N287" i="14"/>
  <c r="M287" i="14"/>
  <c r="L287" i="14"/>
  <c r="K287" i="14"/>
  <c r="J287" i="14"/>
  <c r="I287" i="14"/>
  <c r="H287" i="14"/>
  <c r="G287" i="14"/>
  <c r="F287" i="14"/>
  <c r="E287" i="14"/>
  <c r="D287" i="14"/>
  <c r="C287" i="14"/>
  <c r="B287" i="14"/>
  <c r="A287" i="14" s="1"/>
  <c r="P286" i="14"/>
  <c r="O286" i="14"/>
  <c r="N286" i="14"/>
  <c r="M286" i="14"/>
  <c r="L286" i="14"/>
  <c r="K286" i="14"/>
  <c r="J286" i="14"/>
  <c r="I286" i="14"/>
  <c r="H286" i="14"/>
  <c r="G286" i="14"/>
  <c r="F286" i="14"/>
  <c r="E286" i="14"/>
  <c r="D286" i="14"/>
  <c r="C286" i="14"/>
  <c r="B286" i="14"/>
  <c r="A286" i="14" s="1"/>
  <c r="P285" i="14"/>
  <c r="O285" i="14"/>
  <c r="N285" i="14"/>
  <c r="M285" i="14"/>
  <c r="L285" i="14"/>
  <c r="K285" i="14"/>
  <c r="J285" i="14"/>
  <c r="I285" i="14"/>
  <c r="H285" i="14"/>
  <c r="G285" i="14"/>
  <c r="F285" i="14"/>
  <c r="E285" i="14"/>
  <c r="D285" i="14"/>
  <c r="C285" i="14"/>
  <c r="B285" i="14"/>
  <c r="A285" i="14" s="1"/>
  <c r="P284" i="14"/>
  <c r="O284" i="14"/>
  <c r="N284" i="14"/>
  <c r="M284" i="14"/>
  <c r="L284" i="14"/>
  <c r="K284" i="14"/>
  <c r="J284" i="14"/>
  <c r="I284" i="14"/>
  <c r="H284" i="14"/>
  <c r="G284" i="14"/>
  <c r="F284" i="14"/>
  <c r="E284" i="14"/>
  <c r="D284" i="14"/>
  <c r="C284" i="14"/>
  <c r="B284" i="14"/>
  <c r="A284" i="14" s="1"/>
  <c r="P283" i="14"/>
  <c r="O283" i="14"/>
  <c r="N283" i="14"/>
  <c r="M283" i="14"/>
  <c r="L283" i="14"/>
  <c r="K283" i="14"/>
  <c r="J283" i="14"/>
  <c r="I283" i="14"/>
  <c r="H283" i="14"/>
  <c r="G283" i="14"/>
  <c r="F283" i="14"/>
  <c r="E283" i="14"/>
  <c r="D283" i="14"/>
  <c r="C283" i="14"/>
  <c r="B283" i="14"/>
  <c r="A283" i="14" s="1"/>
  <c r="P282" i="14"/>
  <c r="O282" i="14"/>
  <c r="N282" i="14"/>
  <c r="M282" i="14"/>
  <c r="L282" i="14"/>
  <c r="K282" i="14"/>
  <c r="J282" i="14"/>
  <c r="I282" i="14"/>
  <c r="H282" i="14"/>
  <c r="G282" i="14"/>
  <c r="F282" i="14"/>
  <c r="E282" i="14"/>
  <c r="D282" i="14"/>
  <c r="C282" i="14"/>
  <c r="B282" i="14"/>
  <c r="A282" i="14" s="1"/>
  <c r="P281" i="14"/>
  <c r="O281" i="14"/>
  <c r="N281" i="14"/>
  <c r="M281" i="14"/>
  <c r="L281" i="14"/>
  <c r="K281" i="14"/>
  <c r="J281" i="14"/>
  <c r="I281" i="14"/>
  <c r="H281" i="14"/>
  <c r="G281" i="14"/>
  <c r="F281" i="14"/>
  <c r="E281" i="14"/>
  <c r="D281" i="14"/>
  <c r="C281" i="14"/>
  <c r="B281" i="14"/>
  <c r="A281" i="14" s="1"/>
  <c r="P280" i="14"/>
  <c r="O280" i="14"/>
  <c r="N280" i="14"/>
  <c r="M280" i="14"/>
  <c r="L280" i="14"/>
  <c r="K280" i="14"/>
  <c r="J280" i="14"/>
  <c r="I280" i="14"/>
  <c r="H280" i="14"/>
  <c r="G280" i="14"/>
  <c r="F280" i="14"/>
  <c r="E280" i="14"/>
  <c r="D280" i="14"/>
  <c r="C280" i="14"/>
  <c r="B280" i="14"/>
  <c r="A280" i="14" s="1"/>
  <c r="P279" i="14"/>
  <c r="O279" i="14"/>
  <c r="N279" i="14"/>
  <c r="M279" i="14"/>
  <c r="L279" i="14"/>
  <c r="K279" i="14"/>
  <c r="J279" i="14"/>
  <c r="I279" i="14"/>
  <c r="H279" i="14"/>
  <c r="G279" i="14"/>
  <c r="F279" i="14"/>
  <c r="E279" i="14"/>
  <c r="D279" i="14"/>
  <c r="C279" i="14"/>
  <c r="B279" i="14"/>
  <c r="A279" i="14" s="1"/>
  <c r="P278" i="14"/>
  <c r="O278" i="14"/>
  <c r="N278" i="14"/>
  <c r="M278" i="14"/>
  <c r="L278" i="14"/>
  <c r="K278" i="14"/>
  <c r="J278" i="14"/>
  <c r="I278" i="14"/>
  <c r="H278" i="14"/>
  <c r="G278" i="14"/>
  <c r="F278" i="14"/>
  <c r="E278" i="14"/>
  <c r="D278" i="14"/>
  <c r="C278" i="14"/>
  <c r="B278" i="14"/>
  <c r="A278" i="14" s="1"/>
  <c r="P277" i="14"/>
  <c r="O277" i="14"/>
  <c r="N277" i="14"/>
  <c r="M277" i="14"/>
  <c r="L277" i="14"/>
  <c r="K277" i="14"/>
  <c r="J277" i="14"/>
  <c r="I277" i="14"/>
  <c r="H277" i="14"/>
  <c r="G277" i="14"/>
  <c r="F277" i="14"/>
  <c r="E277" i="14"/>
  <c r="D277" i="14"/>
  <c r="C277" i="14"/>
  <c r="B277" i="14"/>
  <c r="A277" i="14" s="1"/>
  <c r="P276" i="14"/>
  <c r="O276" i="14"/>
  <c r="N276" i="14"/>
  <c r="M276" i="14"/>
  <c r="L276" i="14"/>
  <c r="K276" i="14"/>
  <c r="J276" i="14"/>
  <c r="I276" i="14"/>
  <c r="H276" i="14"/>
  <c r="G276" i="14"/>
  <c r="F276" i="14"/>
  <c r="E276" i="14"/>
  <c r="D276" i="14"/>
  <c r="C276" i="14"/>
  <c r="B276" i="14"/>
  <c r="A276" i="14" s="1"/>
  <c r="P275" i="14"/>
  <c r="O275" i="14"/>
  <c r="N275" i="14"/>
  <c r="M275" i="14"/>
  <c r="L275" i="14"/>
  <c r="K275" i="14"/>
  <c r="J275" i="14"/>
  <c r="I275" i="14"/>
  <c r="H275" i="14"/>
  <c r="G275" i="14"/>
  <c r="F275" i="14"/>
  <c r="E275" i="14"/>
  <c r="D275" i="14"/>
  <c r="C275" i="14"/>
  <c r="B275" i="14"/>
  <c r="A275" i="14" s="1"/>
  <c r="P274" i="14"/>
  <c r="O274" i="14"/>
  <c r="N274" i="14"/>
  <c r="M274" i="14"/>
  <c r="L274" i="14"/>
  <c r="K274" i="14"/>
  <c r="J274" i="14"/>
  <c r="I274" i="14"/>
  <c r="H274" i="14"/>
  <c r="G274" i="14"/>
  <c r="F274" i="14"/>
  <c r="E274" i="14"/>
  <c r="D274" i="14"/>
  <c r="C274" i="14"/>
  <c r="B274" i="14"/>
  <c r="A274" i="14" s="1"/>
  <c r="P273" i="14"/>
  <c r="O273" i="14"/>
  <c r="N273" i="14"/>
  <c r="M273" i="14"/>
  <c r="L273" i="14"/>
  <c r="K273" i="14"/>
  <c r="J273" i="14"/>
  <c r="I273" i="14"/>
  <c r="H273" i="14"/>
  <c r="G273" i="14"/>
  <c r="F273" i="14"/>
  <c r="E273" i="14"/>
  <c r="D273" i="14"/>
  <c r="C273" i="14"/>
  <c r="B273" i="14"/>
  <c r="A273" i="14" s="1"/>
  <c r="P272" i="14"/>
  <c r="O272" i="14"/>
  <c r="N272" i="14"/>
  <c r="M272" i="14"/>
  <c r="L272" i="14"/>
  <c r="K272" i="14"/>
  <c r="J272" i="14"/>
  <c r="I272" i="14"/>
  <c r="H272" i="14"/>
  <c r="G272" i="14"/>
  <c r="F272" i="14"/>
  <c r="E272" i="14"/>
  <c r="D272" i="14"/>
  <c r="C272" i="14"/>
  <c r="B272" i="14"/>
  <c r="A272" i="14" s="1"/>
  <c r="P271" i="14"/>
  <c r="O271" i="14"/>
  <c r="N271" i="14"/>
  <c r="M271" i="14"/>
  <c r="L271" i="14"/>
  <c r="K271" i="14"/>
  <c r="J271" i="14"/>
  <c r="I271" i="14"/>
  <c r="H271" i="14"/>
  <c r="G271" i="14"/>
  <c r="F271" i="14"/>
  <c r="E271" i="14"/>
  <c r="D271" i="14"/>
  <c r="C271" i="14"/>
  <c r="B271" i="14"/>
  <c r="A271" i="14" s="1"/>
  <c r="P270" i="14"/>
  <c r="O270" i="14"/>
  <c r="N270" i="14"/>
  <c r="M270" i="14"/>
  <c r="L270" i="14"/>
  <c r="K270" i="14"/>
  <c r="J270" i="14"/>
  <c r="I270" i="14"/>
  <c r="H270" i="14"/>
  <c r="G270" i="14"/>
  <c r="F270" i="14"/>
  <c r="E270" i="14"/>
  <c r="D270" i="14"/>
  <c r="C270" i="14"/>
  <c r="B270" i="14"/>
  <c r="A270" i="14" s="1"/>
  <c r="P269" i="14"/>
  <c r="O269" i="14"/>
  <c r="N269" i="14"/>
  <c r="M269" i="14"/>
  <c r="L269" i="14"/>
  <c r="K269" i="14"/>
  <c r="J269" i="14"/>
  <c r="I269" i="14"/>
  <c r="H269" i="14"/>
  <c r="G269" i="14"/>
  <c r="F269" i="14"/>
  <c r="E269" i="14"/>
  <c r="D269" i="14"/>
  <c r="C269" i="14"/>
  <c r="B269" i="14"/>
  <c r="A269" i="14" s="1"/>
  <c r="P268" i="14"/>
  <c r="O268" i="14"/>
  <c r="N268" i="14"/>
  <c r="M268" i="14"/>
  <c r="L268" i="14"/>
  <c r="K268" i="14"/>
  <c r="J268" i="14"/>
  <c r="I268" i="14"/>
  <c r="H268" i="14"/>
  <c r="G268" i="14"/>
  <c r="F268" i="14"/>
  <c r="E268" i="14"/>
  <c r="D268" i="14"/>
  <c r="C268" i="14"/>
  <c r="B268" i="14"/>
  <c r="A268" i="14" s="1"/>
  <c r="P267" i="14"/>
  <c r="O267" i="14"/>
  <c r="N267" i="14"/>
  <c r="M267" i="14"/>
  <c r="L267" i="14"/>
  <c r="K267" i="14"/>
  <c r="J267" i="14"/>
  <c r="I267" i="14"/>
  <c r="H267" i="14"/>
  <c r="G267" i="14"/>
  <c r="F267" i="14"/>
  <c r="E267" i="14"/>
  <c r="D267" i="14"/>
  <c r="C267" i="14"/>
  <c r="B267" i="14"/>
  <c r="A267" i="14" s="1"/>
  <c r="P266" i="14"/>
  <c r="O266" i="14"/>
  <c r="N266" i="14"/>
  <c r="M266" i="14"/>
  <c r="L266" i="14"/>
  <c r="K266" i="14"/>
  <c r="J266" i="14"/>
  <c r="I266" i="14"/>
  <c r="H266" i="14"/>
  <c r="G266" i="14"/>
  <c r="F266" i="14"/>
  <c r="E266" i="14"/>
  <c r="D266" i="14"/>
  <c r="C266" i="14"/>
  <c r="B266" i="14"/>
  <c r="A266" i="14" s="1"/>
  <c r="P265" i="14"/>
  <c r="O265" i="14"/>
  <c r="N265" i="14"/>
  <c r="M265" i="14"/>
  <c r="L265" i="14"/>
  <c r="K265" i="14"/>
  <c r="J265" i="14"/>
  <c r="I265" i="14"/>
  <c r="H265" i="14"/>
  <c r="G265" i="14"/>
  <c r="F265" i="14"/>
  <c r="E265" i="14"/>
  <c r="D265" i="14"/>
  <c r="C265" i="14"/>
  <c r="B265" i="14"/>
  <c r="A265" i="14" s="1"/>
  <c r="P264" i="14"/>
  <c r="O264" i="14"/>
  <c r="N264" i="14"/>
  <c r="M264" i="14"/>
  <c r="L264" i="14"/>
  <c r="K264" i="14"/>
  <c r="J264" i="14"/>
  <c r="I264" i="14"/>
  <c r="H264" i="14"/>
  <c r="G264" i="14"/>
  <c r="F264" i="14"/>
  <c r="E264" i="14"/>
  <c r="D264" i="14"/>
  <c r="C264" i="14"/>
  <c r="B264" i="14"/>
  <c r="A264" i="14" s="1"/>
  <c r="P263" i="14"/>
  <c r="O263" i="14"/>
  <c r="N263" i="14"/>
  <c r="M263" i="14"/>
  <c r="L263" i="14"/>
  <c r="K263" i="14"/>
  <c r="J263" i="14"/>
  <c r="I263" i="14"/>
  <c r="H263" i="14"/>
  <c r="G263" i="14"/>
  <c r="F263" i="14"/>
  <c r="E263" i="14"/>
  <c r="D263" i="14"/>
  <c r="C263" i="14"/>
  <c r="B263" i="14"/>
  <c r="A263" i="14" s="1"/>
  <c r="P262" i="14"/>
  <c r="O262" i="14"/>
  <c r="N262" i="14"/>
  <c r="M262" i="14"/>
  <c r="L262" i="14"/>
  <c r="K262" i="14"/>
  <c r="J262" i="14"/>
  <c r="I262" i="14"/>
  <c r="H262" i="14"/>
  <c r="G262" i="14"/>
  <c r="F262" i="14"/>
  <c r="E262" i="14"/>
  <c r="D262" i="14"/>
  <c r="C262" i="14"/>
  <c r="B262" i="14"/>
  <c r="A262" i="14" s="1"/>
  <c r="P261" i="14"/>
  <c r="O261" i="14"/>
  <c r="N261" i="14"/>
  <c r="M261" i="14"/>
  <c r="L261" i="14"/>
  <c r="K261" i="14"/>
  <c r="J261" i="14"/>
  <c r="I261" i="14"/>
  <c r="H261" i="14"/>
  <c r="G261" i="14"/>
  <c r="F261" i="14"/>
  <c r="E261" i="14"/>
  <c r="D261" i="14"/>
  <c r="C261" i="14"/>
  <c r="B261" i="14"/>
  <c r="A261" i="14" s="1"/>
  <c r="P260" i="14"/>
  <c r="O260" i="14"/>
  <c r="N260" i="14"/>
  <c r="M260" i="14"/>
  <c r="L260" i="14"/>
  <c r="K260" i="14"/>
  <c r="J260" i="14"/>
  <c r="I260" i="14"/>
  <c r="H260" i="14"/>
  <c r="G260" i="14"/>
  <c r="F260" i="14"/>
  <c r="E260" i="14"/>
  <c r="D260" i="14"/>
  <c r="C260" i="14"/>
  <c r="B260" i="14"/>
  <c r="A260" i="14" s="1"/>
  <c r="P259" i="14"/>
  <c r="O259" i="14"/>
  <c r="N259" i="14"/>
  <c r="M259" i="14"/>
  <c r="L259" i="14"/>
  <c r="K259" i="14"/>
  <c r="J259" i="14"/>
  <c r="I259" i="14"/>
  <c r="H259" i="14"/>
  <c r="G259" i="14"/>
  <c r="F259" i="14"/>
  <c r="E259" i="14"/>
  <c r="D259" i="14"/>
  <c r="C259" i="14"/>
  <c r="B259" i="14"/>
  <c r="A259" i="14" s="1"/>
  <c r="P258" i="14"/>
  <c r="O258" i="14"/>
  <c r="N258" i="14"/>
  <c r="M258" i="14"/>
  <c r="L258" i="14"/>
  <c r="K258" i="14"/>
  <c r="J258" i="14"/>
  <c r="I258" i="14"/>
  <c r="H258" i="14"/>
  <c r="G258" i="14"/>
  <c r="F258" i="14"/>
  <c r="E258" i="14"/>
  <c r="D258" i="14"/>
  <c r="C258" i="14"/>
  <c r="B258" i="14"/>
  <c r="A258" i="14" s="1"/>
  <c r="P257" i="14"/>
  <c r="O257" i="14"/>
  <c r="N257" i="14"/>
  <c r="M257" i="14"/>
  <c r="L257" i="14"/>
  <c r="K257" i="14"/>
  <c r="J257" i="14"/>
  <c r="I257" i="14"/>
  <c r="H257" i="14"/>
  <c r="G257" i="14"/>
  <c r="F257" i="14"/>
  <c r="E257" i="14"/>
  <c r="D257" i="14"/>
  <c r="C257" i="14"/>
  <c r="B257" i="14"/>
  <c r="A257" i="14" s="1"/>
  <c r="P256" i="14"/>
  <c r="O256" i="14"/>
  <c r="N256" i="14"/>
  <c r="M256" i="14"/>
  <c r="L256" i="14"/>
  <c r="K256" i="14"/>
  <c r="J256" i="14"/>
  <c r="I256" i="14"/>
  <c r="H256" i="14"/>
  <c r="G256" i="14"/>
  <c r="F256" i="14"/>
  <c r="E256" i="14"/>
  <c r="D256" i="14"/>
  <c r="C256" i="14"/>
  <c r="B256" i="14"/>
  <c r="A256" i="14" s="1"/>
  <c r="P255" i="14"/>
  <c r="O255" i="14"/>
  <c r="N255" i="14"/>
  <c r="M255" i="14"/>
  <c r="L255" i="14"/>
  <c r="K255" i="14"/>
  <c r="J255" i="14"/>
  <c r="I255" i="14"/>
  <c r="H255" i="14"/>
  <c r="G255" i="14"/>
  <c r="F255" i="14"/>
  <c r="E255" i="14"/>
  <c r="D255" i="14"/>
  <c r="C255" i="14"/>
  <c r="B255" i="14"/>
  <c r="A255" i="14" s="1"/>
  <c r="P254" i="14"/>
  <c r="O254" i="14"/>
  <c r="N254" i="14"/>
  <c r="M254" i="14"/>
  <c r="L254" i="14"/>
  <c r="K254" i="14"/>
  <c r="J254" i="14"/>
  <c r="I254" i="14"/>
  <c r="H254" i="14"/>
  <c r="G254" i="14"/>
  <c r="F254" i="14"/>
  <c r="E254" i="14"/>
  <c r="D254" i="14"/>
  <c r="C254" i="14"/>
  <c r="B254" i="14"/>
  <c r="A254" i="14" s="1"/>
  <c r="P253" i="14"/>
  <c r="O253" i="14"/>
  <c r="N253" i="14"/>
  <c r="M253" i="14"/>
  <c r="L253" i="14"/>
  <c r="K253" i="14"/>
  <c r="J253" i="14"/>
  <c r="I253" i="14"/>
  <c r="H253" i="14"/>
  <c r="G253" i="14"/>
  <c r="F253" i="14"/>
  <c r="E253" i="14"/>
  <c r="D253" i="14"/>
  <c r="C253" i="14"/>
  <c r="B253" i="14"/>
  <c r="A253" i="14" s="1"/>
  <c r="P252" i="14"/>
  <c r="O252" i="14"/>
  <c r="N252" i="14"/>
  <c r="M252" i="14"/>
  <c r="L252" i="14"/>
  <c r="K252" i="14"/>
  <c r="J252" i="14"/>
  <c r="I252" i="14"/>
  <c r="H252" i="14"/>
  <c r="G252" i="14"/>
  <c r="F252" i="14"/>
  <c r="E252" i="14"/>
  <c r="D252" i="14"/>
  <c r="C252" i="14"/>
  <c r="B252" i="14"/>
  <c r="A252" i="14" s="1"/>
  <c r="P251" i="14"/>
  <c r="O251" i="14"/>
  <c r="N251" i="14"/>
  <c r="M251" i="14"/>
  <c r="L251" i="14"/>
  <c r="K251" i="14"/>
  <c r="J251" i="14"/>
  <c r="I251" i="14"/>
  <c r="H251" i="14"/>
  <c r="G251" i="14"/>
  <c r="F251" i="14"/>
  <c r="E251" i="14"/>
  <c r="D251" i="14"/>
  <c r="C251" i="14"/>
  <c r="B251" i="14"/>
  <c r="A251" i="14" s="1"/>
  <c r="P250" i="14"/>
  <c r="O250" i="14"/>
  <c r="N250" i="14"/>
  <c r="M250" i="14"/>
  <c r="L250" i="14"/>
  <c r="K250" i="14"/>
  <c r="J250" i="14"/>
  <c r="I250" i="14"/>
  <c r="H250" i="14"/>
  <c r="G250" i="14"/>
  <c r="F250" i="14"/>
  <c r="E250" i="14"/>
  <c r="D250" i="14"/>
  <c r="C250" i="14"/>
  <c r="B250" i="14"/>
  <c r="A250" i="14" s="1"/>
  <c r="P249" i="14"/>
  <c r="O249" i="14"/>
  <c r="N249" i="14"/>
  <c r="M249" i="14"/>
  <c r="L249" i="14"/>
  <c r="K249" i="14"/>
  <c r="J249" i="14"/>
  <c r="I249" i="14"/>
  <c r="H249" i="14"/>
  <c r="G249" i="14"/>
  <c r="F249" i="14"/>
  <c r="E249" i="14"/>
  <c r="D249" i="14"/>
  <c r="C249" i="14"/>
  <c r="B249" i="14"/>
  <c r="A249" i="14" s="1"/>
  <c r="P248" i="14"/>
  <c r="O248" i="14"/>
  <c r="N248" i="14"/>
  <c r="M248" i="14"/>
  <c r="L248" i="14"/>
  <c r="K248" i="14"/>
  <c r="J248" i="14"/>
  <c r="I248" i="14"/>
  <c r="H248" i="14"/>
  <c r="G248" i="14"/>
  <c r="F248" i="14"/>
  <c r="E248" i="14"/>
  <c r="D248" i="14"/>
  <c r="C248" i="14"/>
  <c r="B248" i="14"/>
  <c r="A248" i="14" s="1"/>
  <c r="P247" i="14"/>
  <c r="O247" i="14"/>
  <c r="N247" i="14"/>
  <c r="M247" i="14"/>
  <c r="L247" i="14"/>
  <c r="K247" i="14"/>
  <c r="J247" i="14"/>
  <c r="I247" i="14"/>
  <c r="H247" i="14"/>
  <c r="G247" i="14"/>
  <c r="F247" i="14"/>
  <c r="E247" i="14"/>
  <c r="D247" i="14"/>
  <c r="C247" i="14"/>
  <c r="B247" i="14"/>
  <c r="A247" i="14" s="1"/>
  <c r="P246" i="14"/>
  <c r="O246" i="14"/>
  <c r="N246" i="14"/>
  <c r="M246" i="14"/>
  <c r="L246" i="14"/>
  <c r="K246" i="14"/>
  <c r="J246" i="14"/>
  <c r="I246" i="14"/>
  <c r="H246" i="14"/>
  <c r="G246" i="14"/>
  <c r="F246" i="14"/>
  <c r="E246" i="14"/>
  <c r="D246" i="14"/>
  <c r="C246" i="14"/>
  <c r="B246" i="14"/>
  <c r="A246" i="14" s="1"/>
  <c r="P245" i="14"/>
  <c r="O245" i="14"/>
  <c r="N245" i="14"/>
  <c r="M245" i="14"/>
  <c r="L245" i="14"/>
  <c r="K245" i="14"/>
  <c r="J245" i="14"/>
  <c r="I245" i="14"/>
  <c r="H245" i="14"/>
  <c r="G245" i="14"/>
  <c r="F245" i="14"/>
  <c r="E245" i="14"/>
  <c r="D245" i="14"/>
  <c r="C245" i="14"/>
  <c r="B245" i="14"/>
  <c r="A245" i="14" s="1"/>
  <c r="P244" i="14"/>
  <c r="O244" i="14"/>
  <c r="N244" i="14"/>
  <c r="M244" i="14"/>
  <c r="L244" i="14"/>
  <c r="K244" i="14"/>
  <c r="J244" i="14"/>
  <c r="I244" i="14"/>
  <c r="H244" i="14"/>
  <c r="G244" i="14"/>
  <c r="F244" i="14"/>
  <c r="E244" i="14"/>
  <c r="D244" i="14"/>
  <c r="C244" i="14"/>
  <c r="B244" i="14"/>
  <c r="A244" i="14" s="1"/>
  <c r="P243" i="14"/>
  <c r="O243" i="14"/>
  <c r="N243" i="14"/>
  <c r="M243" i="14"/>
  <c r="L243" i="14"/>
  <c r="K243" i="14"/>
  <c r="J243" i="14"/>
  <c r="I243" i="14"/>
  <c r="H243" i="14"/>
  <c r="G243" i="14"/>
  <c r="F243" i="14"/>
  <c r="E243" i="14"/>
  <c r="D243" i="14"/>
  <c r="C243" i="14"/>
  <c r="B243" i="14"/>
  <c r="A243" i="14" s="1"/>
  <c r="P242" i="14"/>
  <c r="O242" i="14"/>
  <c r="N242" i="14"/>
  <c r="M242" i="14"/>
  <c r="L242" i="14"/>
  <c r="K242" i="14"/>
  <c r="J242" i="14"/>
  <c r="I242" i="14"/>
  <c r="H242" i="14"/>
  <c r="G242" i="14"/>
  <c r="F242" i="14"/>
  <c r="E242" i="14"/>
  <c r="D242" i="14"/>
  <c r="C242" i="14"/>
  <c r="B242" i="14"/>
  <c r="A242" i="14" s="1"/>
  <c r="P241" i="14"/>
  <c r="O241" i="14"/>
  <c r="N241" i="14"/>
  <c r="M241" i="14"/>
  <c r="L241" i="14"/>
  <c r="K241" i="14"/>
  <c r="J241" i="14"/>
  <c r="I241" i="14"/>
  <c r="H241" i="14"/>
  <c r="G241" i="14"/>
  <c r="F241" i="14"/>
  <c r="E241" i="14"/>
  <c r="D241" i="14"/>
  <c r="C241" i="14"/>
  <c r="B241" i="14"/>
  <c r="A241" i="14" s="1"/>
  <c r="P240" i="14"/>
  <c r="O240" i="14"/>
  <c r="N240" i="14"/>
  <c r="M240" i="14"/>
  <c r="L240" i="14"/>
  <c r="K240" i="14"/>
  <c r="J240" i="14"/>
  <c r="I240" i="14"/>
  <c r="H240" i="14"/>
  <c r="G240" i="14"/>
  <c r="F240" i="14"/>
  <c r="E240" i="14"/>
  <c r="D240" i="14"/>
  <c r="C240" i="14"/>
  <c r="B240" i="14"/>
  <c r="A240" i="14" s="1"/>
  <c r="P239" i="14"/>
  <c r="O239" i="14"/>
  <c r="N239" i="14"/>
  <c r="M239" i="14"/>
  <c r="L239" i="14"/>
  <c r="K239" i="14"/>
  <c r="J239" i="14"/>
  <c r="I239" i="14"/>
  <c r="H239" i="14"/>
  <c r="G239" i="14"/>
  <c r="F239" i="14"/>
  <c r="E239" i="14"/>
  <c r="D239" i="14"/>
  <c r="C239" i="14"/>
  <c r="B239" i="14"/>
  <c r="A239" i="14" s="1"/>
  <c r="P238" i="14"/>
  <c r="O238" i="14"/>
  <c r="N238" i="14"/>
  <c r="M238" i="14"/>
  <c r="L238" i="14"/>
  <c r="K238" i="14"/>
  <c r="J238" i="14"/>
  <c r="I238" i="14"/>
  <c r="H238" i="14"/>
  <c r="G238" i="14"/>
  <c r="F238" i="14"/>
  <c r="E238" i="14"/>
  <c r="D238" i="14"/>
  <c r="C238" i="14"/>
  <c r="B238" i="14"/>
  <c r="A238" i="14" s="1"/>
  <c r="P237" i="14"/>
  <c r="O237" i="14"/>
  <c r="N237" i="14"/>
  <c r="M237" i="14"/>
  <c r="L237" i="14"/>
  <c r="K237" i="14"/>
  <c r="J237" i="14"/>
  <c r="I237" i="14"/>
  <c r="H237" i="14"/>
  <c r="G237" i="14"/>
  <c r="F237" i="14"/>
  <c r="E237" i="14"/>
  <c r="D237" i="14"/>
  <c r="C237" i="14"/>
  <c r="B237" i="14"/>
  <c r="A237" i="14" s="1"/>
  <c r="P236" i="14"/>
  <c r="O236" i="14"/>
  <c r="N236" i="14"/>
  <c r="M236" i="14"/>
  <c r="L236" i="14"/>
  <c r="K236" i="14"/>
  <c r="J236" i="14"/>
  <c r="I236" i="14"/>
  <c r="H236" i="14"/>
  <c r="G236" i="14"/>
  <c r="F236" i="14"/>
  <c r="E236" i="14"/>
  <c r="D236" i="14"/>
  <c r="C236" i="14"/>
  <c r="B236" i="14"/>
  <c r="A236" i="14" s="1"/>
  <c r="P235" i="14"/>
  <c r="O235" i="14"/>
  <c r="N235" i="14"/>
  <c r="M235" i="14"/>
  <c r="L235" i="14"/>
  <c r="K235" i="14"/>
  <c r="J235" i="14"/>
  <c r="I235" i="14"/>
  <c r="H235" i="14"/>
  <c r="G235" i="14"/>
  <c r="F235" i="14"/>
  <c r="E235" i="14"/>
  <c r="D235" i="14"/>
  <c r="C235" i="14"/>
  <c r="B235" i="14"/>
  <c r="A235" i="14" s="1"/>
  <c r="P234" i="14"/>
  <c r="O234" i="14"/>
  <c r="N234" i="14"/>
  <c r="M234" i="14"/>
  <c r="L234" i="14"/>
  <c r="K234" i="14"/>
  <c r="J234" i="14"/>
  <c r="I234" i="14"/>
  <c r="H234" i="14"/>
  <c r="G234" i="14"/>
  <c r="F234" i="14"/>
  <c r="E234" i="14"/>
  <c r="D234" i="14"/>
  <c r="C234" i="14"/>
  <c r="B234" i="14"/>
  <c r="A234" i="14" s="1"/>
  <c r="P233" i="14"/>
  <c r="O233" i="14"/>
  <c r="N233" i="14"/>
  <c r="M233" i="14"/>
  <c r="L233" i="14"/>
  <c r="K233" i="14"/>
  <c r="J233" i="14"/>
  <c r="I233" i="14"/>
  <c r="H233" i="14"/>
  <c r="G233" i="14"/>
  <c r="F233" i="14"/>
  <c r="E233" i="14"/>
  <c r="D233" i="14"/>
  <c r="C233" i="14"/>
  <c r="B233" i="14"/>
  <c r="A233" i="14" s="1"/>
  <c r="P232" i="14"/>
  <c r="O232" i="14"/>
  <c r="N232" i="14"/>
  <c r="M232" i="14"/>
  <c r="L232" i="14"/>
  <c r="K232" i="14"/>
  <c r="J232" i="14"/>
  <c r="I232" i="14"/>
  <c r="H232" i="14"/>
  <c r="G232" i="14"/>
  <c r="F232" i="14"/>
  <c r="E232" i="14"/>
  <c r="D232" i="14"/>
  <c r="C232" i="14"/>
  <c r="B232" i="14"/>
  <c r="A232" i="14" s="1"/>
  <c r="P231" i="14"/>
  <c r="O231" i="14"/>
  <c r="N231" i="14"/>
  <c r="M231" i="14"/>
  <c r="L231" i="14"/>
  <c r="K231" i="14"/>
  <c r="J231" i="14"/>
  <c r="I231" i="14"/>
  <c r="H231" i="14"/>
  <c r="G231" i="14"/>
  <c r="F231" i="14"/>
  <c r="E231" i="14"/>
  <c r="D231" i="14"/>
  <c r="C231" i="14"/>
  <c r="B231" i="14"/>
  <c r="A231" i="14" s="1"/>
  <c r="P230" i="14"/>
  <c r="O230" i="14"/>
  <c r="N230" i="14"/>
  <c r="M230" i="14"/>
  <c r="L230" i="14"/>
  <c r="K230" i="14"/>
  <c r="J230" i="14"/>
  <c r="I230" i="14"/>
  <c r="H230" i="14"/>
  <c r="G230" i="14"/>
  <c r="F230" i="14"/>
  <c r="E230" i="14"/>
  <c r="D230" i="14"/>
  <c r="C230" i="14"/>
  <c r="B230" i="14"/>
  <c r="A230" i="14" s="1"/>
  <c r="P229" i="14"/>
  <c r="O229" i="14"/>
  <c r="N229" i="14"/>
  <c r="M229" i="14"/>
  <c r="L229" i="14"/>
  <c r="K229" i="14"/>
  <c r="J229" i="14"/>
  <c r="I229" i="14"/>
  <c r="H229" i="14"/>
  <c r="G229" i="14"/>
  <c r="F229" i="14"/>
  <c r="E229" i="14"/>
  <c r="D229" i="14"/>
  <c r="C229" i="14"/>
  <c r="B229" i="14"/>
  <c r="A229" i="14" s="1"/>
  <c r="P228" i="14"/>
  <c r="O228" i="14"/>
  <c r="N228" i="14"/>
  <c r="M228" i="14"/>
  <c r="L228" i="14"/>
  <c r="K228" i="14"/>
  <c r="J228" i="14"/>
  <c r="I228" i="14"/>
  <c r="H228" i="14"/>
  <c r="G228" i="14"/>
  <c r="F228" i="14"/>
  <c r="E228" i="14"/>
  <c r="D228" i="14"/>
  <c r="C228" i="14"/>
  <c r="B228" i="14"/>
  <c r="A228" i="14" s="1"/>
  <c r="P227" i="14"/>
  <c r="O227" i="14"/>
  <c r="N227" i="14"/>
  <c r="M227" i="14"/>
  <c r="L227" i="14"/>
  <c r="K227" i="14"/>
  <c r="J227" i="14"/>
  <c r="I227" i="14"/>
  <c r="H227" i="14"/>
  <c r="G227" i="14"/>
  <c r="F227" i="14"/>
  <c r="E227" i="14"/>
  <c r="D227" i="14"/>
  <c r="C227" i="14"/>
  <c r="B227" i="14"/>
  <c r="A227" i="14" s="1"/>
  <c r="P226" i="14"/>
  <c r="O226" i="14"/>
  <c r="N226" i="14"/>
  <c r="M226" i="14"/>
  <c r="L226" i="14"/>
  <c r="K226" i="14"/>
  <c r="J226" i="14"/>
  <c r="I226" i="14"/>
  <c r="H226" i="14"/>
  <c r="G226" i="14"/>
  <c r="F226" i="14"/>
  <c r="E226" i="14"/>
  <c r="D226" i="14"/>
  <c r="C226" i="14"/>
  <c r="B226" i="14"/>
  <c r="A226" i="14" s="1"/>
  <c r="P225" i="14"/>
  <c r="O225" i="14"/>
  <c r="N225" i="14"/>
  <c r="M225" i="14"/>
  <c r="L225" i="14"/>
  <c r="K225" i="14"/>
  <c r="J225" i="14"/>
  <c r="I225" i="14"/>
  <c r="H225" i="14"/>
  <c r="G225" i="14"/>
  <c r="F225" i="14"/>
  <c r="E225" i="14"/>
  <c r="D225" i="14"/>
  <c r="C225" i="14"/>
  <c r="B225" i="14"/>
  <c r="A225" i="14" s="1"/>
  <c r="P224" i="14"/>
  <c r="O224" i="14"/>
  <c r="N224" i="14"/>
  <c r="M224" i="14"/>
  <c r="L224" i="14"/>
  <c r="K224" i="14"/>
  <c r="J224" i="14"/>
  <c r="I224" i="14"/>
  <c r="H224" i="14"/>
  <c r="G224" i="14"/>
  <c r="F224" i="14"/>
  <c r="E224" i="14"/>
  <c r="D224" i="14"/>
  <c r="C224" i="14"/>
  <c r="B224" i="14"/>
  <c r="A224" i="14" s="1"/>
  <c r="P223" i="14"/>
  <c r="O223" i="14"/>
  <c r="N223" i="14"/>
  <c r="M223" i="14"/>
  <c r="L223" i="14"/>
  <c r="K223" i="14"/>
  <c r="J223" i="14"/>
  <c r="I223" i="14"/>
  <c r="H223" i="14"/>
  <c r="G223" i="14"/>
  <c r="F223" i="14"/>
  <c r="E223" i="14"/>
  <c r="D223" i="14"/>
  <c r="C223" i="14"/>
  <c r="B223" i="14"/>
  <c r="A223" i="14" s="1"/>
  <c r="P222" i="14"/>
  <c r="O222" i="14"/>
  <c r="N222" i="14"/>
  <c r="M222" i="14"/>
  <c r="L222" i="14"/>
  <c r="K222" i="14"/>
  <c r="J222" i="14"/>
  <c r="I222" i="14"/>
  <c r="H222" i="14"/>
  <c r="G222" i="14"/>
  <c r="F222" i="14"/>
  <c r="E222" i="14"/>
  <c r="D222" i="14"/>
  <c r="C222" i="14"/>
  <c r="B222" i="14"/>
  <c r="A222" i="14" s="1"/>
  <c r="P221" i="14"/>
  <c r="O221" i="14"/>
  <c r="N221" i="14"/>
  <c r="M221" i="14"/>
  <c r="L221" i="14"/>
  <c r="K221" i="14"/>
  <c r="J221" i="14"/>
  <c r="I221" i="14"/>
  <c r="H221" i="14"/>
  <c r="G221" i="14"/>
  <c r="F221" i="14"/>
  <c r="E221" i="14"/>
  <c r="D221" i="14"/>
  <c r="C221" i="14"/>
  <c r="B221" i="14"/>
  <c r="A221" i="14" s="1"/>
  <c r="P220" i="14"/>
  <c r="O220" i="14"/>
  <c r="N220" i="14"/>
  <c r="M220" i="14"/>
  <c r="L220" i="14"/>
  <c r="K220" i="14"/>
  <c r="J220" i="14"/>
  <c r="I220" i="14"/>
  <c r="H220" i="14"/>
  <c r="G220" i="14"/>
  <c r="F220" i="14"/>
  <c r="E220" i="14"/>
  <c r="D220" i="14"/>
  <c r="C220" i="14"/>
  <c r="B220" i="14"/>
  <c r="A220" i="14" s="1"/>
  <c r="P219" i="14"/>
  <c r="O219" i="14"/>
  <c r="N219" i="14"/>
  <c r="M219" i="14"/>
  <c r="L219" i="14"/>
  <c r="K219" i="14"/>
  <c r="J219" i="14"/>
  <c r="I219" i="14"/>
  <c r="H219" i="14"/>
  <c r="G219" i="14"/>
  <c r="F219" i="14"/>
  <c r="E219" i="14"/>
  <c r="D219" i="14"/>
  <c r="C219" i="14"/>
  <c r="B219" i="14"/>
  <c r="A219" i="14" s="1"/>
  <c r="P218" i="14"/>
  <c r="O218" i="14"/>
  <c r="N218" i="14"/>
  <c r="M218" i="14"/>
  <c r="L218" i="14"/>
  <c r="K218" i="14"/>
  <c r="J218" i="14"/>
  <c r="I218" i="14"/>
  <c r="H218" i="14"/>
  <c r="G218" i="14"/>
  <c r="F218" i="14"/>
  <c r="E218" i="14"/>
  <c r="D218" i="14"/>
  <c r="C218" i="14"/>
  <c r="B218" i="14"/>
  <c r="A218" i="14" s="1"/>
  <c r="P217" i="14"/>
  <c r="O217" i="14"/>
  <c r="N217" i="14"/>
  <c r="M217" i="14"/>
  <c r="L217" i="14"/>
  <c r="K217" i="14"/>
  <c r="J217" i="14"/>
  <c r="I217" i="14"/>
  <c r="H217" i="14"/>
  <c r="G217" i="14"/>
  <c r="F217" i="14"/>
  <c r="E217" i="14"/>
  <c r="D217" i="14"/>
  <c r="C217" i="14"/>
  <c r="B217" i="14"/>
  <c r="A217" i="14" s="1"/>
  <c r="P216" i="14"/>
  <c r="O216" i="14"/>
  <c r="N216" i="14"/>
  <c r="M216" i="14"/>
  <c r="L216" i="14"/>
  <c r="K216" i="14"/>
  <c r="J216" i="14"/>
  <c r="I216" i="14"/>
  <c r="H216" i="14"/>
  <c r="G216" i="14"/>
  <c r="F216" i="14"/>
  <c r="E216" i="14"/>
  <c r="D216" i="14"/>
  <c r="C216" i="14"/>
  <c r="B216" i="14"/>
  <c r="A216" i="14" s="1"/>
  <c r="P215" i="14"/>
  <c r="O215" i="14"/>
  <c r="N215" i="14"/>
  <c r="M215" i="14"/>
  <c r="L215" i="14"/>
  <c r="K215" i="14"/>
  <c r="J215" i="14"/>
  <c r="I215" i="14"/>
  <c r="H215" i="14"/>
  <c r="G215" i="14"/>
  <c r="F215" i="14"/>
  <c r="E215" i="14"/>
  <c r="D215" i="14"/>
  <c r="C215" i="14"/>
  <c r="B215" i="14"/>
  <c r="A215" i="14" s="1"/>
  <c r="P214" i="14"/>
  <c r="O214" i="14"/>
  <c r="N214" i="14"/>
  <c r="M214" i="14"/>
  <c r="L214" i="14"/>
  <c r="K214" i="14"/>
  <c r="J214" i="14"/>
  <c r="I214" i="14"/>
  <c r="H214" i="14"/>
  <c r="G214" i="14"/>
  <c r="F214" i="14"/>
  <c r="E214" i="14"/>
  <c r="D214" i="14"/>
  <c r="C214" i="14"/>
  <c r="B214" i="14"/>
  <c r="A214" i="14" s="1"/>
  <c r="P213" i="14"/>
  <c r="O213" i="14"/>
  <c r="N213" i="14"/>
  <c r="M213" i="14"/>
  <c r="L213" i="14"/>
  <c r="K213" i="14"/>
  <c r="J213" i="14"/>
  <c r="I213" i="14"/>
  <c r="H213" i="14"/>
  <c r="G213" i="14"/>
  <c r="F213" i="14"/>
  <c r="E213" i="14"/>
  <c r="D213" i="14"/>
  <c r="C213" i="14"/>
  <c r="B213" i="14"/>
  <c r="A213" i="14" s="1"/>
  <c r="P212" i="14"/>
  <c r="O212" i="14"/>
  <c r="N212" i="14"/>
  <c r="M212" i="14"/>
  <c r="L212" i="14"/>
  <c r="K212" i="14"/>
  <c r="J212" i="14"/>
  <c r="I212" i="14"/>
  <c r="H212" i="14"/>
  <c r="G212" i="14"/>
  <c r="F212" i="14"/>
  <c r="E212" i="14"/>
  <c r="D212" i="14"/>
  <c r="C212" i="14"/>
  <c r="B212" i="14"/>
  <c r="A212" i="14" s="1"/>
  <c r="P211" i="14"/>
  <c r="O211" i="14"/>
  <c r="N211" i="14"/>
  <c r="M211" i="14"/>
  <c r="L211" i="14"/>
  <c r="K211" i="14"/>
  <c r="J211" i="14"/>
  <c r="I211" i="14"/>
  <c r="H211" i="14"/>
  <c r="G211" i="14"/>
  <c r="F211" i="14"/>
  <c r="E211" i="14"/>
  <c r="D211" i="14"/>
  <c r="C211" i="14"/>
  <c r="B211" i="14"/>
  <c r="A211" i="14" s="1"/>
  <c r="P210" i="14"/>
  <c r="O210" i="14"/>
  <c r="N210" i="14"/>
  <c r="M210" i="14"/>
  <c r="L210" i="14"/>
  <c r="K210" i="14"/>
  <c r="J210" i="14"/>
  <c r="I210" i="14"/>
  <c r="H210" i="14"/>
  <c r="G210" i="14"/>
  <c r="F210" i="14"/>
  <c r="E210" i="14"/>
  <c r="D210" i="14"/>
  <c r="C210" i="14"/>
  <c r="B210" i="14"/>
  <c r="A210" i="14" s="1"/>
  <c r="P209" i="14"/>
  <c r="O209" i="14"/>
  <c r="N209" i="14"/>
  <c r="M209" i="14"/>
  <c r="L209" i="14"/>
  <c r="K209" i="14"/>
  <c r="J209" i="14"/>
  <c r="I209" i="14"/>
  <c r="H209" i="14"/>
  <c r="G209" i="14"/>
  <c r="F209" i="14"/>
  <c r="E209" i="14"/>
  <c r="D209" i="14"/>
  <c r="C209" i="14"/>
  <c r="B209" i="14"/>
  <c r="A209" i="14" s="1"/>
  <c r="P208" i="14"/>
  <c r="O208" i="14"/>
  <c r="N208" i="14"/>
  <c r="M208" i="14"/>
  <c r="L208" i="14"/>
  <c r="K208" i="14"/>
  <c r="J208" i="14"/>
  <c r="I208" i="14"/>
  <c r="H208" i="14"/>
  <c r="G208" i="14"/>
  <c r="F208" i="14"/>
  <c r="E208" i="14"/>
  <c r="D208" i="14"/>
  <c r="C208" i="14"/>
  <c r="B208" i="14"/>
  <c r="A208" i="14" s="1"/>
  <c r="P207" i="14"/>
  <c r="O207" i="14"/>
  <c r="N207" i="14"/>
  <c r="M207" i="14"/>
  <c r="L207" i="14"/>
  <c r="K207" i="14"/>
  <c r="J207" i="14"/>
  <c r="I207" i="14"/>
  <c r="H207" i="14"/>
  <c r="G207" i="14"/>
  <c r="F207" i="14"/>
  <c r="E207" i="14"/>
  <c r="D207" i="14"/>
  <c r="C207" i="14"/>
  <c r="B207" i="14"/>
  <c r="A207" i="14" s="1"/>
  <c r="P206" i="14"/>
  <c r="O206" i="14"/>
  <c r="N206" i="14"/>
  <c r="M206" i="14"/>
  <c r="L206" i="14"/>
  <c r="K206" i="14"/>
  <c r="J206" i="14"/>
  <c r="I206" i="14"/>
  <c r="H206" i="14"/>
  <c r="G206" i="14"/>
  <c r="F206" i="14"/>
  <c r="E206" i="14"/>
  <c r="D206" i="14"/>
  <c r="C206" i="14"/>
  <c r="B206" i="14"/>
  <c r="A206" i="14" s="1"/>
  <c r="P205" i="14"/>
  <c r="O205" i="14"/>
  <c r="N205" i="14"/>
  <c r="M205" i="14"/>
  <c r="L205" i="14"/>
  <c r="K205" i="14"/>
  <c r="J205" i="14"/>
  <c r="I205" i="14"/>
  <c r="H205" i="14"/>
  <c r="G205" i="14"/>
  <c r="F205" i="14"/>
  <c r="E205" i="14"/>
  <c r="D205" i="14"/>
  <c r="C205" i="14"/>
  <c r="B205" i="14"/>
  <c r="A205" i="14" s="1"/>
  <c r="P204" i="14"/>
  <c r="O204" i="14"/>
  <c r="N204" i="14"/>
  <c r="M204" i="14"/>
  <c r="L204" i="14"/>
  <c r="K204" i="14"/>
  <c r="J204" i="14"/>
  <c r="I204" i="14"/>
  <c r="H204" i="14"/>
  <c r="G204" i="14"/>
  <c r="F204" i="14"/>
  <c r="E204" i="14"/>
  <c r="D204" i="14"/>
  <c r="C204" i="14"/>
  <c r="B204" i="14"/>
  <c r="A204" i="14" s="1"/>
  <c r="P203" i="14"/>
  <c r="O203" i="14"/>
  <c r="N203" i="14"/>
  <c r="M203" i="14"/>
  <c r="L203" i="14"/>
  <c r="K203" i="14"/>
  <c r="J203" i="14"/>
  <c r="I203" i="14"/>
  <c r="H203" i="14"/>
  <c r="G203" i="14"/>
  <c r="F203" i="14"/>
  <c r="E203" i="14"/>
  <c r="D203" i="14"/>
  <c r="C203" i="14"/>
  <c r="B203" i="14"/>
  <c r="A203" i="14" s="1"/>
  <c r="P202" i="14"/>
  <c r="O202" i="14"/>
  <c r="N202" i="14"/>
  <c r="M202" i="14"/>
  <c r="L202" i="14"/>
  <c r="K202" i="14"/>
  <c r="J202" i="14"/>
  <c r="I202" i="14"/>
  <c r="H202" i="14"/>
  <c r="G202" i="14"/>
  <c r="F202" i="14"/>
  <c r="E202" i="14"/>
  <c r="D202" i="14"/>
  <c r="C202" i="14"/>
  <c r="B202" i="14"/>
  <c r="A202" i="14" s="1"/>
  <c r="P201" i="14"/>
  <c r="O201" i="14"/>
  <c r="N201" i="14"/>
  <c r="M201" i="14"/>
  <c r="L201" i="14"/>
  <c r="K201" i="14"/>
  <c r="J201" i="14"/>
  <c r="I201" i="14"/>
  <c r="H201" i="14"/>
  <c r="G201" i="14"/>
  <c r="F201" i="14"/>
  <c r="E201" i="14"/>
  <c r="D201" i="14"/>
  <c r="C201" i="14"/>
  <c r="B201" i="14"/>
  <c r="A201" i="14" s="1"/>
  <c r="P200" i="14"/>
  <c r="O200" i="14"/>
  <c r="N200" i="14"/>
  <c r="M200" i="14"/>
  <c r="L200" i="14"/>
  <c r="K200" i="14"/>
  <c r="J200" i="14"/>
  <c r="I200" i="14"/>
  <c r="H200" i="14"/>
  <c r="G200" i="14"/>
  <c r="F200" i="14"/>
  <c r="E200" i="14"/>
  <c r="D200" i="14"/>
  <c r="C200" i="14"/>
  <c r="B200" i="14"/>
  <c r="A200" i="14" s="1"/>
  <c r="P199" i="14"/>
  <c r="O199" i="14"/>
  <c r="N199" i="14"/>
  <c r="M199" i="14"/>
  <c r="L199" i="14"/>
  <c r="K199" i="14"/>
  <c r="J199" i="14"/>
  <c r="I199" i="14"/>
  <c r="H199" i="14"/>
  <c r="G199" i="14"/>
  <c r="F199" i="14"/>
  <c r="E199" i="14"/>
  <c r="D199" i="14"/>
  <c r="C199" i="14"/>
  <c r="B199" i="14"/>
  <c r="A199" i="14" s="1"/>
  <c r="P198" i="14"/>
  <c r="O198" i="14"/>
  <c r="N198" i="14"/>
  <c r="M198" i="14"/>
  <c r="L198" i="14"/>
  <c r="K198" i="14"/>
  <c r="J198" i="14"/>
  <c r="I198" i="14"/>
  <c r="H198" i="14"/>
  <c r="G198" i="14"/>
  <c r="F198" i="14"/>
  <c r="E198" i="14"/>
  <c r="D198" i="14"/>
  <c r="C198" i="14"/>
  <c r="B198" i="14"/>
  <c r="A198" i="14" s="1"/>
  <c r="P197" i="14"/>
  <c r="O197" i="14"/>
  <c r="N197" i="14"/>
  <c r="M197" i="14"/>
  <c r="L197" i="14"/>
  <c r="K197" i="14"/>
  <c r="J197" i="14"/>
  <c r="I197" i="14"/>
  <c r="H197" i="14"/>
  <c r="G197" i="14"/>
  <c r="F197" i="14"/>
  <c r="E197" i="14"/>
  <c r="D197" i="14"/>
  <c r="C197" i="14"/>
  <c r="B197" i="14"/>
  <c r="A197" i="14" s="1"/>
  <c r="P196" i="14"/>
  <c r="O196" i="14"/>
  <c r="N196" i="14"/>
  <c r="M196" i="14"/>
  <c r="L196" i="14"/>
  <c r="K196" i="14"/>
  <c r="J196" i="14"/>
  <c r="I196" i="14"/>
  <c r="H196" i="14"/>
  <c r="G196" i="14"/>
  <c r="F196" i="14"/>
  <c r="E196" i="14"/>
  <c r="D196" i="14"/>
  <c r="C196" i="14"/>
  <c r="B196" i="14"/>
  <c r="A196" i="14" s="1"/>
  <c r="P195" i="14"/>
  <c r="O195" i="14"/>
  <c r="N195" i="14"/>
  <c r="M195" i="14"/>
  <c r="L195" i="14"/>
  <c r="K195" i="14"/>
  <c r="J195" i="14"/>
  <c r="I195" i="14"/>
  <c r="H195" i="14"/>
  <c r="G195" i="14"/>
  <c r="F195" i="14"/>
  <c r="E195" i="14"/>
  <c r="D195" i="14"/>
  <c r="C195" i="14"/>
  <c r="B195" i="14"/>
  <c r="A195" i="14" s="1"/>
  <c r="P194" i="14"/>
  <c r="O194" i="14"/>
  <c r="N194" i="14"/>
  <c r="M194" i="14"/>
  <c r="L194" i="14"/>
  <c r="K194" i="14"/>
  <c r="J194" i="14"/>
  <c r="I194" i="14"/>
  <c r="H194" i="14"/>
  <c r="G194" i="14"/>
  <c r="F194" i="14"/>
  <c r="E194" i="14"/>
  <c r="D194" i="14"/>
  <c r="C194" i="14"/>
  <c r="B194" i="14"/>
  <c r="A194" i="14" s="1"/>
  <c r="P193" i="14"/>
  <c r="O193" i="14"/>
  <c r="N193" i="14"/>
  <c r="M193" i="14"/>
  <c r="L193" i="14"/>
  <c r="K193" i="14"/>
  <c r="J193" i="14"/>
  <c r="I193" i="14"/>
  <c r="H193" i="14"/>
  <c r="G193" i="14"/>
  <c r="F193" i="14"/>
  <c r="E193" i="14"/>
  <c r="D193" i="14"/>
  <c r="C193" i="14"/>
  <c r="B193" i="14"/>
  <c r="A193" i="14" s="1"/>
  <c r="P192" i="14"/>
  <c r="O192" i="14"/>
  <c r="N192" i="14"/>
  <c r="M192" i="14"/>
  <c r="L192" i="14"/>
  <c r="K192" i="14"/>
  <c r="J192" i="14"/>
  <c r="I192" i="14"/>
  <c r="H192" i="14"/>
  <c r="G192" i="14"/>
  <c r="F192" i="14"/>
  <c r="E192" i="14"/>
  <c r="D192" i="14"/>
  <c r="C192" i="14"/>
  <c r="B192" i="14"/>
  <c r="A192" i="14" s="1"/>
  <c r="P191" i="14"/>
  <c r="O191" i="14"/>
  <c r="N191" i="14"/>
  <c r="M191" i="14"/>
  <c r="L191" i="14"/>
  <c r="K191" i="14"/>
  <c r="J191" i="14"/>
  <c r="I191" i="14"/>
  <c r="H191" i="14"/>
  <c r="G191" i="14"/>
  <c r="F191" i="14"/>
  <c r="E191" i="14"/>
  <c r="D191" i="14"/>
  <c r="C191" i="14"/>
  <c r="B191" i="14"/>
  <c r="A191" i="14" s="1"/>
  <c r="P190" i="14"/>
  <c r="O190" i="14"/>
  <c r="N190" i="14"/>
  <c r="M190" i="14"/>
  <c r="L190" i="14"/>
  <c r="K190" i="14"/>
  <c r="J190" i="14"/>
  <c r="I190" i="14"/>
  <c r="H190" i="14"/>
  <c r="G190" i="14"/>
  <c r="F190" i="14"/>
  <c r="E190" i="14"/>
  <c r="D190" i="14"/>
  <c r="C190" i="14"/>
  <c r="B190" i="14"/>
  <c r="A190" i="14" s="1"/>
  <c r="P189" i="14"/>
  <c r="O189" i="14"/>
  <c r="N189" i="14"/>
  <c r="M189" i="14"/>
  <c r="L189" i="14"/>
  <c r="K189" i="14"/>
  <c r="J189" i="14"/>
  <c r="I189" i="14"/>
  <c r="H189" i="14"/>
  <c r="G189" i="14"/>
  <c r="F189" i="14"/>
  <c r="E189" i="14"/>
  <c r="D189" i="14"/>
  <c r="C189" i="14"/>
  <c r="B189" i="14"/>
  <c r="A189" i="14" s="1"/>
  <c r="P188" i="14"/>
  <c r="O188" i="14"/>
  <c r="N188" i="14"/>
  <c r="M188" i="14"/>
  <c r="L188" i="14"/>
  <c r="K188" i="14"/>
  <c r="J188" i="14"/>
  <c r="I188" i="14"/>
  <c r="H188" i="14"/>
  <c r="G188" i="14"/>
  <c r="F188" i="14"/>
  <c r="E188" i="14"/>
  <c r="D188" i="14"/>
  <c r="C188" i="14"/>
  <c r="B188" i="14"/>
  <c r="A188" i="14" s="1"/>
  <c r="P187" i="14"/>
  <c r="O187" i="14"/>
  <c r="N187" i="14"/>
  <c r="M187" i="14"/>
  <c r="L187" i="14"/>
  <c r="K187" i="14"/>
  <c r="J187" i="14"/>
  <c r="I187" i="14"/>
  <c r="H187" i="14"/>
  <c r="G187" i="14"/>
  <c r="F187" i="14"/>
  <c r="E187" i="14"/>
  <c r="D187" i="14"/>
  <c r="C187" i="14"/>
  <c r="B187" i="14"/>
  <c r="A187" i="14" s="1"/>
  <c r="P186" i="14"/>
  <c r="O186" i="14"/>
  <c r="N186" i="14"/>
  <c r="M186" i="14"/>
  <c r="L186" i="14"/>
  <c r="K186" i="14"/>
  <c r="J186" i="14"/>
  <c r="I186" i="14"/>
  <c r="H186" i="14"/>
  <c r="G186" i="14"/>
  <c r="F186" i="14"/>
  <c r="E186" i="14"/>
  <c r="D186" i="14"/>
  <c r="C186" i="14"/>
  <c r="B186" i="14"/>
  <c r="A186" i="14" s="1"/>
  <c r="P185" i="14"/>
  <c r="O185" i="14"/>
  <c r="N185" i="14"/>
  <c r="M185" i="14"/>
  <c r="L185" i="14"/>
  <c r="K185" i="14"/>
  <c r="J185" i="14"/>
  <c r="I185" i="14"/>
  <c r="H185" i="14"/>
  <c r="G185" i="14"/>
  <c r="F185" i="14"/>
  <c r="E185" i="14"/>
  <c r="D185" i="14"/>
  <c r="C185" i="14"/>
  <c r="B185" i="14"/>
  <c r="A185" i="14" s="1"/>
  <c r="P184" i="14"/>
  <c r="O184" i="14"/>
  <c r="N184" i="14"/>
  <c r="M184" i="14"/>
  <c r="L184" i="14"/>
  <c r="K184" i="14"/>
  <c r="J184" i="14"/>
  <c r="I184" i="14"/>
  <c r="H184" i="14"/>
  <c r="G184" i="14"/>
  <c r="F184" i="14"/>
  <c r="E184" i="14"/>
  <c r="D184" i="14"/>
  <c r="C184" i="14"/>
  <c r="B184" i="14"/>
  <c r="A184" i="14" s="1"/>
  <c r="P183" i="14"/>
  <c r="O183" i="14"/>
  <c r="N183" i="14"/>
  <c r="M183" i="14"/>
  <c r="L183" i="14"/>
  <c r="K183" i="14"/>
  <c r="J183" i="14"/>
  <c r="I183" i="14"/>
  <c r="H183" i="14"/>
  <c r="G183" i="14"/>
  <c r="F183" i="14"/>
  <c r="E183" i="14"/>
  <c r="D183" i="14"/>
  <c r="C183" i="14"/>
  <c r="B183" i="14"/>
  <c r="A183" i="14" s="1"/>
  <c r="P182" i="14"/>
  <c r="O182" i="14"/>
  <c r="N182" i="14"/>
  <c r="M182" i="14"/>
  <c r="L182" i="14"/>
  <c r="K182" i="14"/>
  <c r="J182" i="14"/>
  <c r="I182" i="14"/>
  <c r="H182" i="14"/>
  <c r="G182" i="14"/>
  <c r="F182" i="14"/>
  <c r="E182" i="14"/>
  <c r="D182" i="14"/>
  <c r="C182" i="14"/>
  <c r="B182" i="14"/>
  <c r="A182" i="14" s="1"/>
  <c r="P181" i="14"/>
  <c r="O181" i="14"/>
  <c r="N181" i="14"/>
  <c r="M181" i="14"/>
  <c r="L181" i="14"/>
  <c r="K181" i="14"/>
  <c r="J181" i="14"/>
  <c r="I181" i="14"/>
  <c r="H181" i="14"/>
  <c r="G181" i="14"/>
  <c r="F181" i="14"/>
  <c r="E181" i="14"/>
  <c r="D181" i="14"/>
  <c r="C181" i="14"/>
  <c r="B181" i="14"/>
  <c r="A181" i="14" s="1"/>
  <c r="P180" i="14"/>
  <c r="O180" i="14"/>
  <c r="N180" i="14"/>
  <c r="M180" i="14"/>
  <c r="L180" i="14"/>
  <c r="K180" i="14"/>
  <c r="J180" i="14"/>
  <c r="I180" i="14"/>
  <c r="H180" i="14"/>
  <c r="G180" i="14"/>
  <c r="F180" i="14"/>
  <c r="E180" i="14"/>
  <c r="D180" i="14"/>
  <c r="C180" i="14"/>
  <c r="B180" i="14"/>
  <c r="A180" i="14" s="1"/>
  <c r="P179" i="14"/>
  <c r="O179" i="14"/>
  <c r="N179" i="14"/>
  <c r="M179" i="14"/>
  <c r="L179" i="14"/>
  <c r="K179" i="14"/>
  <c r="J179" i="14"/>
  <c r="I179" i="14"/>
  <c r="H179" i="14"/>
  <c r="G179" i="14"/>
  <c r="F179" i="14"/>
  <c r="E179" i="14"/>
  <c r="D179" i="14"/>
  <c r="C179" i="14"/>
  <c r="B179" i="14"/>
  <c r="A179" i="14" s="1"/>
  <c r="P178" i="14"/>
  <c r="O178" i="14"/>
  <c r="N178" i="14"/>
  <c r="M178" i="14"/>
  <c r="L178" i="14"/>
  <c r="K178" i="14"/>
  <c r="J178" i="14"/>
  <c r="I178" i="14"/>
  <c r="H178" i="14"/>
  <c r="G178" i="14"/>
  <c r="F178" i="14"/>
  <c r="E178" i="14"/>
  <c r="D178" i="14"/>
  <c r="C178" i="14"/>
  <c r="B178" i="14"/>
  <c r="A178" i="14" s="1"/>
  <c r="P177" i="14"/>
  <c r="O177" i="14"/>
  <c r="N177" i="14"/>
  <c r="M177" i="14"/>
  <c r="L177" i="14"/>
  <c r="K177" i="14"/>
  <c r="J177" i="14"/>
  <c r="I177" i="14"/>
  <c r="H177" i="14"/>
  <c r="G177" i="14"/>
  <c r="F177" i="14"/>
  <c r="E177" i="14"/>
  <c r="D177" i="14"/>
  <c r="C177" i="14"/>
  <c r="B177" i="14"/>
  <c r="A177" i="14" s="1"/>
  <c r="P176" i="14"/>
  <c r="O176" i="14"/>
  <c r="N176" i="14"/>
  <c r="M176" i="14"/>
  <c r="L176" i="14"/>
  <c r="K176" i="14"/>
  <c r="J176" i="14"/>
  <c r="I176" i="14"/>
  <c r="H176" i="14"/>
  <c r="G176" i="14"/>
  <c r="F176" i="14"/>
  <c r="E176" i="14"/>
  <c r="D176" i="14"/>
  <c r="C176" i="14"/>
  <c r="B176" i="14"/>
  <c r="A176" i="14" s="1"/>
  <c r="P175" i="14"/>
  <c r="O175" i="14"/>
  <c r="N175" i="14"/>
  <c r="M175" i="14"/>
  <c r="L175" i="14"/>
  <c r="K175" i="14"/>
  <c r="J175" i="14"/>
  <c r="I175" i="14"/>
  <c r="H175" i="14"/>
  <c r="G175" i="14"/>
  <c r="F175" i="14"/>
  <c r="E175" i="14"/>
  <c r="D175" i="14"/>
  <c r="C175" i="14"/>
  <c r="B175" i="14"/>
  <c r="A175" i="14" s="1"/>
  <c r="P174" i="14"/>
  <c r="O174" i="14"/>
  <c r="N174" i="14"/>
  <c r="M174" i="14"/>
  <c r="L174" i="14"/>
  <c r="K174" i="14"/>
  <c r="J174" i="14"/>
  <c r="I174" i="14"/>
  <c r="H174" i="14"/>
  <c r="G174" i="14"/>
  <c r="F174" i="14"/>
  <c r="E174" i="14"/>
  <c r="D174" i="14"/>
  <c r="C174" i="14"/>
  <c r="B174" i="14"/>
  <c r="A174" i="14" s="1"/>
  <c r="P173" i="14"/>
  <c r="O173" i="14"/>
  <c r="N173" i="14"/>
  <c r="M173" i="14"/>
  <c r="L173" i="14"/>
  <c r="K173" i="14"/>
  <c r="J173" i="14"/>
  <c r="I173" i="14"/>
  <c r="H173" i="14"/>
  <c r="G173" i="14"/>
  <c r="F173" i="14"/>
  <c r="E173" i="14"/>
  <c r="D173" i="14"/>
  <c r="C173" i="14"/>
  <c r="B173" i="14"/>
  <c r="A173" i="14" s="1"/>
  <c r="P172" i="14"/>
  <c r="O172" i="14"/>
  <c r="N172" i="14"/>
  <c r="M172" i="14"/>
  <c r="L172" i="14"/>
  <c r="K172" i="14"/>
  <c r="J172" i="14"/>
  <c r="I172" i="14"/>
  <c r="H172" i="14"/>
  <c r="G172" i="14"/>
  <c r="F172" i="14"/>
  <c r="E172" i="14"/>
  <c r="D172" i="14"/>
  <c r="C172" i="14"/>
  <c r="B172" i="14"/>
  <c r="A172" i="14" s="1"/>
  <c r="P171" i="14"/>
  <c r="O171" i="14"/>
  <c r="N171" i="14"/>
  <c r="M171" i="14"/>
  <c r="L171" i="14"/>
  <c r="K171" i="14"/>
  <c r="J171" i="14"/>
  <c r="I171" i="14"/>
  <c r="H171" i="14"/>
  <c r="G171" i="14"/>
  <c r="F171" i="14"/>
  <c r="E171" i="14"/>
  <c r="D171" i="14"/>
  <c r="C171" i="14"/>
  <c r="B171" i="14"/>
  <c r="A171" i="14" s="1"/>
  <c r="P170" i="14"/>
  <c r="O170" i="14"/>
  <c r="N170" i="14"/>
  <c r="M170" i="14"/>
  <c r="L170" i="14"/>
  <c r="K170" i="14"/>
  <c r="J170" i="14"/>
  <c r="I170" i="14"/>
  <c r="H170" i="14"/>
  <c r="G170" i="14"/>
  <c r="F170" i="14"/>
  <c r="E170" i="14"/>
  <c r="D170" i="14"/>
  <c r="C170" i="14"/>
  <c r="B170" i="14"/>
  <c r="A170" i="14" s="1"/>
  <c r="P169" i="14"/>
  <c r="O169" i="14"/>
  <c r="N169" i="14"/>
  <c r="M169" i="14"/>
  <c r="L169" i="14"/>
  <c r="K169" i="14"/>
  <c r="J169" i="14"/>
  <c r="I169" i="14"/>
  <c r="H169" i="14"/>
  <c r="G169" i="14"/>
  <c r="F169" i="14"/>
  <c r="E169" i="14"/>
  <c r="D169" i="14"/>
  <c r="C169" i="14"/>
  <c r="B169" i="14"/>
  <c r="A169" i="14" s="1"/>
  <c r="P168" i="14"/>
  <c r="O168" i="14"/>
  <c r="N168" i="14"/>
  <c r="M168" i="14"/>
  <c r="L168" i="14"/>
  <c r="K168" i="14"/>
  <c r="J168" i="14"/>
  <c r="I168" i="14"/>
  <c r="H168" i="14"/>
  <c r="G168" i="14"/>
  <c r="F168" i="14"/>
  <c r="E168" i="14"/>
  <c r="D168" i="14"/>
  <c r="C168" i="14"/>
  <c r="B168" i="14"/>
  <c r="A168" i="14" s="1"/>
  <c r="P167" i="14"/>
  <c r="O167" i="14"/>
  <c r="N167" i="14"/>
  <c r="M167" i="14"/>
  <c r="L167" i="14"/>
  <c r="K167" i="14"/>
  <c r="J167" i="14"/>
  <c r="I167" i="14"/>
  <c r="H167" i="14"/>
  <c r="G167" i="14"/>
  <c r="F167" i="14"/>
  <c r="E167" i="14"/>
  <c r="D167" i="14"/>
  <c r="C167" i="14"/>
  <c r="B167" i="14"/>
  <c r="A167" i="14" s="1"/>
  <c r="P166" i="14"/>
  <c r="O166" i="14"/>
  <c r="N166" i="14"/>
  <c r="M166" i="14"/>
  <c r="L166" i="14"/>
  <c r="K166" i="14"/>
  <c r="J166" i="14"/>
  <c r="I166" i="14"/>
  <c r="H166" i="14"/>
  <c r="G166" i="14"/>
  <c r="F166" i="14"/>
  <c r="E166" i="14"/>
  <c r="D166" i="14"/>
  <c r="C166" i="14"/>
  <c r="B166" i="14"/>
  <c r="A166" i="14" s="1"/>
  <c r="P165" i="14"/>
  <c r="O165" i="14"/>
  <c r="N165" i="14"/>
  <c r="M165" i="14"/>
  <c r="L165" i="14"/>
  <c r="K165" i="14"/>
  <c r="J165" i="14"/>
  <c r="I165" i="14"/>
  <c r="H165" i="14"/>
  <c r="G165" i="14"/>
  <c r="F165" i="14"/>
  <c r="E165" i="14"/>
  <c r="D165" i="14"/>
  <c r="C165" i="14"/>
  <c r="B165" i="14"/>
  <c r="A165" i="14" s="1"/>
  <c r="P164" i="14"/>
  <c r="O164" i="14"/>
  <c r="N164" i="14"/>
  <c r="M164" i="14"/>
  <c r="L164" i="14"/>
  <c r="K164" i="14"/>
  <c r="J164" i="14"/>
  <c r="I164" i="14"/>
  <c r="H164" i="14"/>
  <c r="G164" i="14"/>
  <c r="F164" i="14"/>
  <c r="E164" i="14"/>
  <c r="D164" i="14"/>
  <c r="C164" i="14"/>
  <c r="B164" i="14"/>
  <c r="A164" i="14" s="1"/>
  <c r="P163" i="14"/>
  <c r="O163" i="14"/>
  <c r="N163" i="14"/>
  <c r="M163" i="14"/>
  <c r="L163" i="14"/>
  <c r="K163" i="14"/>
  <c r="J163" i="14"/>
  <c r="I163" i="14"/>
  <c r="H163" i="14"/>
  <c r="G163" i="14"/>
  <c r="F163" i="14"/>
  <c r="E163" i="14"/>
  <c r="D163" i="14"/>
  <c r="C163" i="14"/>
  <c r="B163" i="14"/>
  <c r="A163" i="14" s="1"/>
  <c r="P162" i="14"/>
  <c r="O162" i="14"/>
  <c r="N162" i="14"/>
  <c r="M162" i="14"/>
  <c r="L162" i="14"/>
  <c r="K162" i="14"/>
  <c r="J162" i="14"/>
  <c r="I162" i="14"/>
  <c r="H162" i="14"/>
  <c r="G162" i="14"/>
  <c r="F162" i="14"/>
  <c r="E162" i="14"/>
  <c r="D162" i="14"/>
  <c r="C162" i="14"/>
  <c r="B162" i="14"/>
  <c r="A162" i="14" s="1"/>
  <c r="P161" i="14"/>
  <c r="O161" i="14"/>
  <c r="N161" i="14"/>
  <c r="M161" i="14"/>
  <c r="L161" i="14"/>
  <c r="K161" i="14"/>
  <c r="J161" i="14"/>
  <c r="I161" i="14"/>
  <c r="H161" i="14"/>
  <c r="G161" i="14"/>
  <c r="F161" i="14"/>
  <c r="E161" i="14"/>
  <c r="D161" i="14"/>
  <c r="C161" i="14"/>
  <c r="B161" i="14"/>
  <c r="A161" i="14" s="1"/>
  <c r="P160" i="14"/>
  <c r="O160" i="14"/>
  <c r="N160" i="14"/>
  <c r="M160" i="14"/>
  <c r="L160" i="14"/>
  <c r="K160" i="14"/>
  <c r="J160" i="14"/>
  <c r="I160" i="14"/>
  <c r="H160" i="14"/>
  <c r="G160" i="14"/>
  <c r="F160" i="14"/>
  <c r="E160" i="14"/>
  <c r="D160" i="14"/>
  <c r="C160" i="14"/>
  <c r="B160" i="14"/>
  <c r="A160" i="14" s="1"/>
  <c r="P159" i="14"/>
  <c r="O159" i="14"/>
  <c r="N159" i="14"/>
  <c r="M159" i="14"/>
  <c r="L159" i="14"/>
  <c r="K159" i="14"/>
  <c r="J159" i="14"/>
  <c r="I159" i="14"/>
  <c r="H159" i="14"/>
  <c r="G159" i="14"/>
  <c r="F159" i="14"/>
  <c r="E159" i="14"/>
  <c r="D159" i="14"/>
  <c r="C159" i="14"/>
  <c r="B159" i="14"/>
  <c r="A159" i="14" s="1"/>
  <c r="P158" i="14"/>
  <c r="O158" i="14"/>
  <c r="N158" i="14"/>
  <c r="M158" i="14"/>
  <c r="L158" i="14"/>
  <c r="K158" i="14"/>
  <c r="J158" i="14"/>
  <c r="I158" i="14"/>
  <c r="H158" i="14"/>
  <c r="G158" i="14"/>
  <c r="F158" i="14"/>
  <c r="E158" i="14"/>
  <c r="D158" i="14"/>
  <c r="C158" i="14"/>
  <c r="B158" i="14"/>
  <c r="A158" i="14" s="1"/>
  <c r="P157" i="14"/>
  <c r="O157" i="14"/>
  <c r="N157" i="14"/>
  <c r="M157" i="14"/>
  <c r="L157" i="14"/>
  <c r="K157" i="14"/>
  <c r="J157" i="14"/>
  <c r="I157" i="14"/>
  <c r="H157" i="14"/>
  <c r="G157" i="14"/>
  <c r="F157" i="14"/>
  <c r="E157" i="14"/>
  <c r="D157" i="14"/>
  <c r="C157" i="14"/>
  <c r="B157" i="14"/>
  <c r="A157" i="14" s="1"/>
  <c r="P156" i="14"/>
  <c r="O156" i="14"/>
  <c r="N156" i="14"/>
  <c r="M156" i="14"/>
  <c r="L156" i="14"/>
  <c r="K156" i="14"/>
  <c r="J156" i="14"/>
  <c r="I156" i="14"/>
  <c r="H156" i="14"/>
  <c r="G156" i="14"/>
  <c r="F156" i="14"/>
  <c r="E156" i="14"/>
  <c r="D156" i="14"/>
  <c r="C156" i="14"/>
  <c r="B156" i="14"/>
  <c r="A156" i="14" s="1"/>
  <c r="P155" i="14"/>
  <c r="O155" i="14"/>
  <c r="N155" i="14"/>
  <c r="M155" i="14"/>
  <c r="L155" i="14"/>
  <c r="K155" i="14"/>
  <c r="J155" i="14"/>
  <c r="I155" i="14"/>
  <c r="H155" i="14"/>
  <c r="G155" i="14"/>
  <c r="F155" i="14"/>
  <c r="E155" i="14"/>
  <c r="D155" i="14"/>
  <c r="C155" i="14"/>
  <c r="B155" i="14"/>
  <c r="A155" i="14" s="1"/>
  <c r="P154" i="14"/>
  <c r="O154" i="14"/>
  <c r="N154" i="14"/>
  <c r="M154" i="14"/>
  <c r="L154" i="14"/>
  <c r="K154" i="14"/>
  <c r="J154" i="14"/>
  <c r="I154" i="14"/>
  <c r="H154" i="14"/>
  <c r="G154" i="14"/>
  <c r="F154" i="14"/>
  <c r="E154" i="14"/>
  <c r="D154" i="14"/>
  <c r="C154" i="14"/>
  <c r="B154" i="14"/>
  <c r="A154" i="14" s="1"/>
  <c r="P153" i="14"/>
  <c r="O153" i="14"/>
  <c r="N153" i="14"/>
  <c r="M153" i="14"/>
  <c r="L153" i="14"/>
  <c r="K153" i="14"/>
  <c r="J153" i="14"/>
  <c r="I153" i="14"/>
  <c r="H153" i="14"/>
  <c r="G153" i="14"/>
  <c r="F153" i="14"/>
  <c r="E153" i="14"/>
  <c r="D153" i="14"/>
  <c r="C153" i="14"/>
  <c r="B153" i="14"/>
  <c r="A153" i="14" s="1"/>
  <c r="P152" i="14"/>
  <c r="O152" i="14"/>
  <c r="N152" i="14"/>
  <c r="M152" i="14"/>
  <c r="L152" i="14"/>
  <c r="K152" i="14"/>
  <c r="J152" i="14"/>
  <c r="I152" i="14"/>
  <c r="H152" i="14"/>
  <c r="G152" i="14"/>
  <c r="F152" i="14"/>
  <c r="E152" i="14"/>
  <c r="D152" i="14"/>
  <c r="C152" i="14"/>
  <c r="B152" i="14"/>
  <c r="A152" i="14" s="1"/>
  <c r="P151" i="14"/>
  <c r="O151" i="14"/>
  <c r="N151" i="14"/>
  <c r="M151" i="14"/>
  <c r="L151" i="14"/>
  <c r="K151" i="14"/>
  <c r="J151" i="14"/>
  <c r="I151" i="14"/>
  <c r="H151" i="14"/>
  <c r="G151" i="14"/>
  <c r="F151" i="14"/>
  <c r="E151" i="14"/>
  <c r="D151" i="14"/>
  <c r="C151" i="14"/>
  <c r="B151" i="14"/>
  <c r="A151" i="14" s="1"/>
  <c r="P150" i="14"/>
  <c r="O150" i="14"/>
  <c r="N150" i="14"/>
  <c r="M150" i="14"/>
  <c r="L150" i="14"/>
  <c r="K150" i="14"/>
  <c r="J150" i="14"/>
  <c r="I150" i="14"/>
  <c r="H150" i="14"/>
  <c r="G150" i="14"/>
  <c r="F150" i="14"/>
  <c r="E150" i="14"/>
  <c r="D150" i="14"/>
  <c r="C150" i="14"/>
  <c r="B150" i="14"/>
  <c r="A150" i="14" s="1"/>
  <c r="P149" i="14"/>
  <c r="O149" i="14"/>
  <c r="N149" i="14"/>
  <c r="M149" i="14"/>
  <c r="L149" i="14"/>
  <c r="K149" i="14"/>
  <c r="J149" i="14"/>
  <c r="I149" i="14"/>
  <c r="H149" i="14"/>
  <c r="G149" i="14"/>
  <c r="F149" i="14"/>
  <c r="E149" i="14"/>
  <c r="D149" i="14"/>
  <c r="C149" i="14"/>
  <c r="B149" i="14"/>
  <c r="A149" i="14" s="1"/>
  <c r="P148" i="14"/>
  <c r="O148" i="14"/>
  <c r="N148" i="14"/>
  <c r="M148" i="14"/>
  <c r="L148" i="14"/>
  <c r="K148" i="14"/>
  <c r="J148" i="14"/>
  <c r="I148" i="14"/>
  <c r="H148" i="14"/>
  <c r="G148" i="14"/>
  <c r="F148" i="14"/>
  <c r="E148" i="14"/>
  <c r="D148" i="14"/>
  <c r="C148" i="14"/>
  <c r="B148" i="14"/>
  <c r="A148" i="14" s="1"/>
  <c r="P147" i="14"/>
  <c r="O147" i="14"/>
  <c r="N147" i="14"/>
  <c r="M147" i="14"/>
  <c r="L147" i="14"/>
  <c r="K147" i="14"/>
  <c r="J147" i="14"/>
  <c r="I147" i="14"/>
  <c r="H147" i="14"/>
  <c r="G147" i="14"/>
  <c r="F147" i="14"/>
  <c r="E147" i="14"/>
  <c r="D147" i="14"/>
  <c r="C147" i="14"/>
  <c r="B147" i="14"/>
  <c r="A147" i="14" s="1"/>
  <c r="P146" i="14"/>
  <c r="O146" i="14"/>
  <c r="N146" i="14"/>
  <c r="M146" i="14"/>
  <c r="L146" i="14"/>
  <c r="K146" i="14"/>
  <c r="J146" i="14"/>
  <c r="I146" i="14"/>
  <c r="H146" i="14"/>
  <c r="G146" i="14"/>
  <c r="F146" i="14"/>
  <c r="E146" i="14"/>
  <c r="D146" i="14"/>
  <c r="C146" i="14"/>
  <c r="B146" i="14"/>
  <c r="A146" i="14" s="1"/>
  <c r="P145" i="14"/>
  <c r="O145" i="14"/>
  <c r="N145" i="14"/>
  <c r="M145" i="14"/>
  <c r="L145" i="14"/>
  <c r="K145" i="14"/>
  <c r="J145" i="14"/>
  <c r="I145" i="14"/>
  <c r="H145" i="14"/>
  <c r="G145" i="14"/>
  <c r="F145" i="14"/>
  <c r="E145" i="14"/>
  <c r="D145" i="14"/>
  <c r="C145" i="14"/>
  <c r="B145" i="14"/>
  <c r="A145" i="14" s="1"/>
  <c r="P144" i="14"/>
  <c r="O144" i="14"/>
  <c r="N144" i="14"/>
  <c r="M144" i="14"/>
  <c r="L144" i="14"/>
  <c r="K144" i="14"/>
  <c r="J144" i="14"/>
  <c r="I144" i="14"/>
  <c r="H144" i="14"/>
  <c r="G144" i="14"/>
  <c r="F144" i="14"/>
  <c r="E144" i="14"/>
  <c r="D144" i="14"/>
  <c r="C144" i="14"/>
  <c r="B144" i="14"/>
  <c r="A144" i="14" s="1"/>
  <c r="P143" i="14"/>
  <c r="O143" i="14"/>
  <c r="N143" i="14"/>
  <c r="M143" i="14"/>
  <c r="L143" i="14"/>
  <c r="K143" i="14"/>
  <c r="J143" i="14"/>
  <c r="I143" i="14"/>
  <c r="H143" i="14"/>
  <c r="G143" i="14"/>
  <c r="F143" i="14"/>
  <c r="E143" i="14"/>
  <c r="D143" i="14"/>
  <c r="C143" i="14"/>
  <c r="B143" i="14"/>
  <c r="A143" i="14" s="1"/>
  <c r="P142" i="14"/>
  <c r="O142" i="14"/>
  <c r="N142" i="14"/>
  <c r="M142" i="14"/>
  <c r="L142" i="14"/>
  <c r="K142" i="14"/>
  <c r="J142" i="14"/>
  <c r="I142" i="14"/>
  <c r="H142" i="14"/>
  <c r="G142" i="14"/>
  <c r="F142" i="14"/>
  <c r="E142" i="14"/>
  <c r="D142" i="14"/>
  <c r="C142" i="14"/>
  <c r="B142" i="14"/>
  <c r="A142" i="14" s="1"/>
  <c r="P141" i="14"/>
  <c r="O141" i="14"/>
  <c r="N141" i="14"/>
  <c r="M141" i="14"/>
  <c r="L141" i="14"/>
  <c r="K141" i="14"/>
  <c r="J141" i="14"/>
  <c r="I141" i="14"/>
  <c r="H141" i="14"/>
  <c r="G141" i="14"/>
  <c r="F141" i="14"/>
  <c r="E141" i="14"/>
  <c r="D141" i="14"/>
  <c r="C141" i="14"/>
  <c r="B141" i="14"/>
  <c r="A141" i="14" s="1"/>
  <c r="P140" i="14"/>
  <c r="O140" i="14"/>
  <c r="N140" i="14"/>
  <c r="M140" i="14"/>
  <c r="L140" i="14"/>
  <c r="K140" i="14"/>
  <c r="J140" i="14"/>
  <c r="I140" i="14"/>
  <c r="H140" i="14"/>
  <c r="G140" i="14"/>
  <c r="F140" i="14"/>
  <c r="E140" i="14"/>
  <c r="D140" i="14"/>
  <c r="C140" i="14"/>
  <c r="B140" i="14"/>
  <c r="A140" i="14" s="1"/>
  <c r="P139" i="14"/>
  <c r="O139" i="14"/>
  <c r="N139" i="14"/>
  <c r="M139" i="14"/>
  <c r="L139" i="14"/>
  <c r="K139" i="14"/>
  <c r="J139" i="14"/>
  <c r="I139" i="14"/>
  <c r="H139" i="14"/>
  <c r="G139" i="14"/>
  <c r="F139" i="14"/>
  <c r="E139" i="14"/>
  <c r="D139" i="14"/>
  <c r="C139" i="14"/>
  <c r="B139" i="14"/>
  <c r="A139" i="14" s="1"/>
  <c r="P138" i="14"/>
  <c r="O138" i="14"/>
  <c r="N138" i="14"/>
  <c r="M138" i="14"/>
  <c r="L138" i="14"/>
  <c r="K138" i="14"/>
  <c r="J138" i="14"/>
  <c r="I138" i="14"/>
  <c r="H138" i="14"/>
  <c r="G138" i="14"/>
  <c r="F138" i="14"/>
  <c r="E138" i="14"/>
  <c r="D138" i="14"/>
  <c r="C138" i="14"/>
  <c r="B138" i="14"/>
  <c r="A138" i="14" s="1"/>
  <c r="P137" i="14"/>
  <c r="O137" i="14"/>
  <c r="N137" i="14"/>
  <c r="M137" i="14"/>
  <c r="L137" i="14"/>
  <c r="K137" i="14"/>
  <c r="J137" i="14"/>
  <c r="I137" i="14"/>
  <c r="H137" i="14"/>
  <c r="G137" i="14"/>
  <c r="F137" i="14"/>
  <c r="E137" i="14"/>
  <c r="D137" i="14"/>
  <c r="C137" i="14"/>
  <c r="B137" i="14"/>
  <c r="A137" i="14" s="1"/>
  <c r="P136" i="14"/>
  <c r="O136" i="14"/>
  <c r="N136" i="14"/>
  <c r="M136" i="14"/>
  <c r="L136" i="14"/>
  <c r="K136" i="14"/>
  <c r="J136" i="14"/>
  <c r="I136" i="14"/>
  <c r="H136" i="14"/>
  <c r="G136" i="14"/>
  <c r="F136" i="14"/>
  <c r="E136" i="14"/>
  <c r="D136" i="14"/>
  <c r="C136" i="14"/>
  <c r="B136" i="14"/>
  <c r="A136" i="14" s="1"/>
  <c r="P135" i="14"/>
  <c r="O135" i="14"/>
  <c r="N135" i="14"/>
  <c r="M135" i="14"/>
  <c r="L135" i="14"/>
  <c r="K135" i="14"/>
  <c r="J135" i="14"/>
  <c r="I135" i="14"/>
  <c r="H135" i="14"/>
  <c r="G135" i="14"/>
  <c r="F135" i="14"/>
  <c r="E135" i="14"/>
  <c r="D135" i="14"/>
  <c r="C135" i="14"/>
  <c r="B135" i="14"/>
  <c r="A135" i="14" s="1"/>
  <c r="P134" i="14"/>
  <c r="O134" i="14"/>
  <c r="N134" i="14"/>
  <c r="M134" i="14"/>
  <c r="L134" i="14"/>
  <c r="K134" i="14"/>
  <c r="J134" i="14"/>
  <c r="I134" i="14"/>
  <c r="H134" i="14"/>
  <c r="G134" i="14"/>
  <c r="F134" i="14"/>
  <c r="E134" i="14"/>
  <c r="D134" i="14"/>
  <c r="C134" i="14"/>
  <c r="B134" i="14"/>
  <c r="A134" i="14" s="1"/>
  <c r="P133" i="14"/>
  <c r="O133" i="14"/>
  <c r="N133" i="14"/>
  <c r="M133" i="14"/>
  <c r="L133" i="14"/>
  <c r="K133" i="14"/>
  <c r="J133" i="14"/>
  <c r="I133" i="14"/>
  <c r="H133" i="14"/>
  <c r="G133" i="14"/>
  <c r="F133" i="14"/>
  <c r="E133" i="14"/>
  <c r="D133" i="14"/>
  <c r="C133" i="14"/>
  <c r="B133" i="14"/>
  <c r="A133" i="14" s="1"/>
  <c r="P132" i="14"/>
  <c r="O132" i="14"/>
  <c r="N132" i="14"/>
  <c r="M132" i="14"/>
  <c r="L132" i="14"/>
  <c r="K132" i="14"/>
  <c r="J132" i="14"/>
  <c r="I132" i="14"/>
  <c r="H132" i="14"/>
  <c r="G132" i="14"/>
  <c r="F132" i="14"/>
  <c r="E132" i="14"/>
  <c r="D132" i="14"/>
  <c r="C132" i="14"/>
  <c r="B132" i="14"/>
  <c r="A132" i="14" s="1"/>
  <c r="P131" i="14"/>
  <c r="O131" i="14"/>
  <c r="N131" i="14"/>
  <c r="M131" i="14"/>
  <c r="L131" i="14"/>
  <c r="K131" i="14"/>
  <c r="J131" i="14"/>
  <c r="I131" i="14"/>
  <c r="H131" i="14"/>
  <c r="G131" i="14"/>
  <c r="F131" i="14"/>
  <c r="E131" i="14"/>
  <c r="D131" i="14"/>
  <c r="C131" i="14"/>
  <c r="B131" i="14"/>
  <c r="A131" i="14" s="1"/>
  <c r="P130" i="14"/>
  <c r="O130" i="14"/>
  <c r="N130" i="14"/>
  <c r="M130" i="14"/>
  <c r="L130" i="14"/>
  <c r="K130" i="14"/>
  <c r="J130" i="14"/>
  <c r="I130" i="14"/>
  <c r="H130" i="14"/>
  <c r="G130" i="14"/>
  <c r="F130" i="14"/>
  <c r="E130" i="14"/>
  <c r="D130" i="14"/>
  <c r="C130" i="14"/>
  <c r="B130" i="14"/>
  <c r="A130" i="14" s="1"/>
  <c r="P129" i="14"/>
  <c r="O129" i="14"/>
  <c r="N129" i="14"/>
  <c r="M129" i="14"/>
  <c r="L129" i="14"/>
  <c r="K129" i="14"/>
  <c r="J129" i="14"/>
  <c r="I129" i="14"/>
  <c r="H129" i="14"/>
  <c r="G129" i="14"/>
  <c r="F129" i="14"/>
  <c r="E129" i="14"/>
  <c r="D129" i="14"/>
  <c r="C129" i="14"/>
  <c r="B129" i="14"/>
  <c r="A129" i="14" s="1"/>
  <c r="P128" i="14"/>
  <c r="O128" i="14"/>
  <c r="N128" i="14"/>
  <c r="M128" i="14"/>
  <c r="L128" i="14"/>
  <c r="K128" i="14"/>
  <c r="J128" i="14"/>
  <c r="I128" i="14"/>
  <c r="H128" i="14"/>
  <c r="G128" i="14"/>
  <c r="F128" i="14"/>
  <c r="E128" i="14"/>
  <c r="D128" i="14"/>
  <c r="C128" i="14"/>
  <c r="B128" i="14"/>
  <c r="A128" i="14" s="1"/>
  <c r="P127" i="14"/>
  <c r="O127" i="14"/>
  <c r="N127" i="14"/>
  <c r="M127" i="14"/>
  <c r="L127" i="14"/>
  <c r="K127" i="14"/>
  <c r="J127" i="14"/>
  <c r="I127" i="14"/>
  <c r="H127" i="14"/>
  <c r="G127" i="14"/>
  <c r="F127" i="14"/>
  <c r="E127" i="14"/>
  <c r="D127" i="14"/>
  <c r="C127" i="14"/>
  <c r="B127" i="14"/>
  <c r="A127" i="14" s="1"/>
  <c r="P126" i="14"/>
  <c r="O126" i="14"/>
  <c r="N126" i="14"/>
  <c r="M126" i="14"/>
  <c r="L126" i="14"/>
  <c r="K126" i="14"/>
  <c r="J126" i="14"/>
  <c r="I126" i="14"/>
  <c r="H126" i="14"/>
  <c r="G126" i="14"/>
  <c r="F126" i="14"/>
  <c r="E126" i="14"/>
  <c r="D126" i="14"/>
  <c r="C126" i="14"/>
  <c r="B126" i="14"/>
  <c r="A126" i="14" s="1"/>
  <c r="P125" i="14"/>
  <c r="O125" i="14"/>
  <c r="N125" i="14"/>
  <c r="M125" i="14"/>
  <c r="L125" i="14"/>
  <c r="K125" i="14"/>
  <c r="J125" i="14"/>
  <c r="I125" i="14"/>
  <c r="H125" i="14"/>
  <c r="G125" i="14"/>
  <c r="F125" i="14"/>
  <c r="E125" i="14"/>
  <c r="D125" i="14"/>
  <c r="C125" i="14"/>
  <c r="B125" i="14"/>
  <c r="A125" i="14" s="1"/>
  <c r="P124" i="14"/>
  <c r="O124" i="14"/>
  <c r="N124" i="14"/>
  <c r="M124" i="14"/>
  <c r="L124" i="14"/>
  <c r="K124" i="14"/>
  <c r="J124" i="14"/>
  <c r="I124" i="14"/>
  <c r="H124" i="14"/>
  <c r="G124" i="14"/>
  <c r="F124" i="14"/>
  <c r="E124" i="14"/>
  <c r="D124" i="14"/>
  <c r="C124" i="14"/>
  <c r="B124" i="14"/>
  <c r="A124" i="14" s="1"/>
  <c r="P123" i="14"/>
  <c r="O123" i="14"/>
  <c r="N123" i="14"/>
  <c r="M123" i="14"/>
  <c r="L123" i="14"/>
  <c r="K123" i="14"/>
  <c r="J123" i="14"/>
  <c r="I123" i="14"/>
  <c r="H123" i="14"/>
  <c r="G123" i="14"/>
  <c r="F123" i="14"/>
  <c r="E123" i="14"/>
  <c r="D123" i="14"/>
  <c r="C123" i="14"/>
  <c r="B123" i="14"/>
  <c r="A123" i="14" s="1"/>
  <c r="P122" i="14"/>
  <c r="O122" i="14"/>
  <c r="N122" i="14"/>
  <c r="M122" i="14"/>
  <c r="L122" i="14"/>
  <c r="K122" i="14"/>
  <c r="J122" i="14"/>
  <c r="I122" i="14"/>
  <c r="H122" i="14"/>
  <c r="G122" i="14"/>
  <c r="F122" i="14"/>
  <c r="E122" i="14"/>
  <c r="D122" i="14"/>
  <c r="C122" i="14"/>
  <c r="B122" i="14"/>
  <c r="A122" i="14" s="1"/>
  <c r="P121" i="14"/>
  <c r="O121" i="14"/>
  <c r="N121" i="14"/>
  <c r="M121" i="14"/>
  <c r="L121" i="14"/>
  <c r="K121" i="14"/>
  <c r="J121" i="14"/>
  <c r="I121" i="14"/>
  <c r="H121" i="14"/>
  <c r="G121" i="14"/>
  <c r="F121" i="14"/>
  <c r="E121" i="14"/>
  <c r="D121" i="14"/>
  <c r="C121" i="14"/>
  <c r="B121" i="14"/>
  <c r="A121" i="14" s="1"/>
  <c r="P120" i="14"/>
  <c r="O120" i="14"/>
  <c r="N120" i="14"/>
  <c r="M120" i="14"/>
  <c r="L120" i="14"/>
  <c r="K120" i="14"/>
  <c r="J120" i="14"/>
  <c r="I120" i="14"/>
  <c r="H120" i="14"/>
  <c r="G120" i="14"/>
  <c r="F120" i="14"/>
  <c r="E120" i="14"/>
  <c r="D120" i="14"/>
  <c r="C120" i="14"/>
  <c r="B120" i="14"/>
  <c r="A120" i="14" s="1"/>
  <c r="P119" i="14"/>
  <c r="O119" i="14"/>
  <c r="N119" i="14"/>
  <c r="M119" i="14"/>
  <c r="L119" i="14"/>
  <c r="K119" i="14"/>
  <c r="J119" i="14"/>
  <c r="I119" i="14"/>
  <c r="H119" i="14"/>
  <c r="G119" i="14"/>
  <c r="F119" i="14"/>
  <c r="E119" i="14"/>
  <c r="D119" i="14"/>
  <c r="C119" i="14"/>
  <c r="B119" i="14"/>
  <c r="A119" i="14" s="1"/>
  <c r="P118" i="14"/>
  <c r="O118" i="14"/>
  <c r="N118" i="14"/>
  <c r="M118" i="14"/>
  <c r="L118" i="14"/>
  <c r="K118" i="14"/>
  <c r="J118" i="14"/>
  <c r="I118" i="14"/>
  <c r="H118" i="14"/>
  <c r="G118" i="14"/>
  <c r="F118" i="14"/>
  <c r="E118" i="14"/>
  <c r="D118" i="14"/>
  <c r="C118" i="14"/>
  <c r="B118" i="14"/>
  <c r="A118" i="14" s="1"/>
  <c r="P117" i="14"/>
  <c r="O117" i="14"/>
  <c r="N117" i="14"/>
  <c r="M117" i="14"/>
  <c r="L117" i="14"/>
  <c r="K117" i="14"/>
  <c r="J117" i="14"/>
  <c r="I117" i="14"/>
  <c r="H117" i="14"/>
  <c r="G117" i="14"/>
  <c r="F117" i="14"/>
  <c r="E117" i="14"/>
  <c r="D117" i="14"/>
  <c r="C117" i="14"/>
  <c r="B117" i="14"/>
  <c r="A117" i="14" s="1"/>
  <c r="P116" i="14"/>
  <c r="O116" i="14"/>
  <c r="N116" i="14"/>
  <c r="M116" i="14"/>
  <c r="L116" i="14"/>
  <c r="K116" i="14"/>
  <c r="J116" i="14"/>
  <c r="I116" i="14"/>
  <c r="H116" i="14"/>
  <c r="G116" i="14"/>
  <c r="F116" i="14"/>
  <c r="E116" i="14"/>
  <c r="D116" i="14"/>
  <c r="C116" i="14"/>
  <c r="B116" i="14"/>
  <c r="A116" i="14" s="1"/>
  <c r="P115" i="14"/>
  <c r="O115" i="14"/>
  <c r="N115" i="14"/>
  <c r="M115" i="14"/>
  <c r="L115" i="14"/>
  <c r="K115" i="14"/>
  <c r="J115" i="14"/>
  <c r="I115" i="14"/>
  <c r="H115" i="14"/>
  <c r="G115" i="14"/>
  <c r="F115" i="14"/>
  <c r="E115" i="14"/>
  <c r="D115" i="14"/>
  <c r="C115" i="14"/>
  <c r="B115" i="14"/>
  <c r="A115" i="14" s="1"/>
  <c r="P114" i="14"/>
  <c r="O114" i="14"/>
  <c r="N114" i="14"/>
  <c r="M114" i="14"/>
  <c r="L114" i="14"/>
  <c r="K114" i="14"/>
  <c r="J114" i="14"/>
  <c r="I114" i="14"/>
  <c r="H114" i="14"/>
  <c r="G114" i="14"/>
  <c r="F114" i="14"/>
  <c r="E114" i="14"/>
  <c r="D114" i="14"/>
  <c r="C114" i="14"/>
  <c r="B114" i="14"/>
  <c r="A114" i="14" s="1"/>
  <c r="P113" i="14"/>
  <c r="O113" i="14"/>
  <c r="N113" i="14"/>
  <c r="M113" i="14"/>
  <c r="L113" i="14"/>
  <c r="K113" i="14"/>
  <c r="J113" i="14"/>
  <c r="I113" i="14"/>
  <c r="H113" i="14"/>
  <c r="G113" i="14"/>
  <c r="F113" i="14"/>
  <c r="E113" i="14"/>
  <c r="D113" i="14"/>
  <c r="C113" i="14"/>
  <c r="B113" i="14"/>
  <c r="A113" i="14" s="1"/>
  <c r="P112" i="14"/>
  <c r="O112" i="14"/>
  <c r="N112" i="14"/>
  <c r="M112" i="14"/>
  <c r="L112" i="14"/>
  <c r="K112" i="14"/>
  <c r="J112" i="14"/>
  <c r="I112" i="14"/>
  <c r="H112" i="14"/>
  <c r="G112" i="14"/>
  <c r="F112" i="14"/>
  <c r="E112" i="14"/>
  <c r="D112" i="14"/>
  <c r="C112" i="14"/>
  <c r="B112" i="14"/>
  <c r="A112" i="14" s="1"/>
  <c r="P111" i="14"/>
  <c r="O111" i="14"/>
  <c r="N111" i="14"/>
  <c r="M111" i="14"/>
  <c r="L111" i="14"/>
  <c r="K111" i="14"/>
  <c r="J111" i="14"/>
  <c r="I111" i="14"/>
  <c r="H111" i="14"/>
  <c r="G111" i="14"/>
  <c r="F111" i="14"/>
  <c r="E111" i="14"/>
  <c r="D111" i="14"/>
  <c r="C111" i="14"/>
  <c r="B111" i="14"/>
  <c r="A111" i="14" s="1"/>
  <c r="P110" i="14"/>
  <c r="O110" i="14"/>
  <c r="N110" i="14"/>
  <c r="M110" i="14"/>
  <c r="L110" i="14"/>
  <c r="K110" i="14"/>
  <c r="J110" i="14"/>
  <c r="I110" i="14"/>
  <c r="H110" i="14"/>
  <c r="G110" i="14"/>
  <c r="F110" i="14"/>
  <c r="E110" i="14"/>
  <c r="D110" i="14"/>
  <c r="C110" i="14"/>
  <c r="B110" i="14"/>
  <c r="A110" i="14" s="1"/>
  <c r="P109" i="14"/>
  <c r="O109" i="14"/>
  <c r="N109" i="14"/>
  <c r="M109" i="14"/>
  <c r="L109" i="14"/>
  <c r="K109" i="14"/>
  <c r="J109" i="14"/>
  <c r="I109" i="14"/>
  <c r="H109" i="14"/>
  <c r="G109" i="14"/>
  <c r="F109" i="14"/>
  <c r="E109" i="14"/>
  <c r="D109" i="14"/>
  <c r="C109" i="14"/>
  <c r="B109" i="14"/>
  <c r="A109" i="14" s="1"/>
  <c r="P108" i="14"/>
  <c r="O108" i="14"/>
  <c r="N108" i="14"/>
  <c r="M108" i="14"/>
  <c r="L108" i="14"/>
  <c r="K108" i="14"/>
  <c r="J108" i="14"/>
  <c r="I108" i="14"/>
  <c r="H108" i="14"/>
  <c r="G108" i="14"/>
  <c r="F108" i="14"/>
  <c r="E108" i="14"/>
  <c r="D108" i="14"/>
  <c r="C108" i="14"/>
  <c r="B108" i="14"/>
  <c r="A108" i="14" s="1"/>
  <c r="P107" i="14"/>
  <c r="O107" i="14"/>
  <c r="N107" i="14"/>
  <c r="M107" i="14"/>
  <c r="L107" i="14"/>
  <c r="K107" i="14"/>
  <c r="J107" i="14"/>
  <c r="I107" i="14"/>
  <c r="H107" i="14"/>
  <c r="G107" i="14"/>
  <c r="F107" i="14"/>
  <c r="E107" i="14"/>
  <c r="D107" i="14"/>
  <c r="C107" i="14"/>
  <c r="B107" i="14"/>
  <c r="A107" i="14" s="1"/>
  <c r="P106" i="14"/>
  <c r="O106" i="14"/>
  <c r="N106" i="14"/>
  <c r="M106" i="14"/>
  <c r="L106" i="14"/>
  <c r="K106" i="14"/>
  <c r="J106" i="14"/>
  <c r="I106" i="14"/>
  <c r="H106" i="14"/>
  <c r="G106" i="14"/>
  <c r="F106" i="14"/>
  <c r="E106" i="14"/>
  <c r="D106" i="14"/>
  <c r="C106" i="14"/>
  <c r="B106" i="14"/>
  <c r="A106" i="14" s="1"/>
  <c r="P105" i="14"/>
  <c r="O105" i="14"/>
  <c r="N105" i="14"/>
  <c r="M105" i="14"/>
  <c r="L105" i="14"/>
  <c r="K105" i="14"/>
  <c r="J105" i="14"/>
  <c r="I105" i="14"/>
  <c r="H105" i="14"/>
  <c r="G105" i="14"/>
  <c r="F105" i="14"/>
  <c r="E105" i="14"/>
  <c r="D105" i="14"/>
  <c r="C105" i="14"/>
  <c r="B105" i="14"/>
  <c r="A105" i="14" s="1"/>
  <c r="P104" i="14"/>
  <c r="O104" i="14"/>
  <c r="N104" i="14"/>
  <c r="M104" i="14"/>
  <c r="L104" i="14"/>
  <c r="K104" i="14"/>
  <c r="J104" i="14"/>
  <c r="I104" i="14"/>
  <c r="H104" i="14"/>
  <c r="G104" i="14"/>
  <c r="F104" i="14"/>
  <c r="E104" i="14"/>
  <c r="D104" i="14"/>
  <c r="C104" i="14"/>
  <c r="B104" i="14"/>
  <c r="A104" i="14" s="1"/>
  <c r="P103" i="14"/>
  <c r="O103" i="14"/>
  <c r="N103" i="14"/>
  <c r="M103" i="14"/>
  <c r="L103" i="14"/>
  <c r="K103" i="14"/>
  <c r="J103" i="14"/>
  <c r="I103" i="14"/>
  <c r="H103" i="14"/>
  <c r="G103" i="14"/>
  <c r="F103" i="14"/>
  <c r="E103" i="14"/>
  <c r="D103" i="14"/>
  <c r="C103" i="14"/>
  <c r="B103" i="14"/>
  <c r="A103" i="14" s="1"/>
  <c r="P102" i="14"/>
  <c r="O102" i="14"/>
  <c r="N102" i="14"/>
  <c r="M102" i="14"/>
  <c r="L102" i="14"/>
  <c r="K102" i="14"/>
  <c r="J102" i="14"/>
  <c r="I102" i="14"/>
  <c r="H102" i="14"/>
  <c r="G102" i="14"/>
  <c r="F102" i="14"/>
  <c r="E102" i="14"/>
  <c r="D102" i="14"/>
  <c r="C102" i="14"/>
  <c r="B102" i="14"/>
  <c r="A102" i="14" s="1"/>
  <c r="P101" i="14"/>
  <c r="O101" i="14"/>
  <c r="N101" i="14"/>
  <c r="M101" i="14"/>
  <c r="L101" i="14"/>
  <c r="K101" i="14"/>
  <c r="J101" i="14"/>
  <c r="I101" i="14"/>
  <c r="H101" i="14"/>
  <c r="G101" i="14"/>
  <c r="F101" i="14"/>
  <c r="E101" i="14"/>
  <c r="D101" i="14"/>
  <c r="C101" i="14"/>
  <c r="B101" i="14"/>
  <c r="A101" i="14" s="1"/>
  <c r="P100" i="14"/>
  <c r="O100" i="14"/>
  <c r="N100" i="14"/>
  <c r="M100" i="14"/>
  <c r="L100" i="14"/>
  <c r="K100" i="14"/>
  <c r="J100" i="14"/>
  <c r="I100" i="14"/>
  <c r="H100" i="14"/>
  <c r="G100" i="14"/>
  <c r="F100" i="14"/>
  <c r="E100" i="14"/>
  <c r="D100" i="14"/>
  <c r="C100" i="14"/>
  <c r="B100" i="14"/>
  <c r="A100" i="14" s="1"/>
  <c r="P99" i="14"/>
  <c r="O99" i="14"/>
  <c r="N99" i="14"/>
  <c r="M99" i="14"/>
  <c r="L99" i="14"/>
  <c r="K99" i="14"/>
  <c r="J99" i="14"/>
  <c r="I99" i="14"/>
  <c r="H99" i="14"/>
  <c r="G99" i="14"/>
  <c r="F99" i="14"/>
  <c r="E99" i="14"/>
  <c r="D99" i="14"/>
  <c r="C99" i="14"/>
  <c r="B99" i="14"/>
  <c r="A99" i="14" s="1"/>
  <c r="P98" i="14"/>
  <c r="O98" i="14"/>
  <c r="N98" i="14"/>
  <c r="M98" i="14"/>
  <c r="L98" i="14"/>
  <c r="K98" i="14"/>
  <c r="J98" i="14"/>
  <c r="I98" i="14"/>
  <c r="H98" i="14"/>
  <c r="G98" i="14"/>
  <c r="F98" i="14"/>
  <c r="E98" i="14"/>
  <c r="D98" i="14"/>
  <c r="C98" i="14"/>
  <c r="B98" i="14"/>
  <c r="A98" i="14" s="1"/>
  <c r="P97" i="14"/>
  <c r="O97" i="14"/>
  <c r="N97" i="14"/>
  <c r="M97" i="14"/>
  <c r="L97" i="14"/>
  <c r="K97" i="14"/>
  <c r="J97" i="14"/>
  <c r="I97" i="14"/>
  <c r="H97" i="14"/>
  <c r="G97" i="14"/>
  <c r="F97" i="14"/>
  <c r="E97" i="14"/>
  <c r="D97" i="14"/>
  <c r="C97" i="14"/>
  <c r="B97" i="14"/>
  <c r="A97" i="14" s="1"/>
  <c r="P96" i="14"/>
  <c r="O96" i="14"/>
  <c r="N96" i="14"/>
  <c r="M96" i="14"/>
  <c r="L96" i="14"/>
  <c r="K96" i="14"/>
  <c r="J96" i="14"/>
  <c r="I96" i="14"/>
  <c r="H96" i="14"/>
  <c r="G96" i="14"/>
  <c r="F96" i="14"/>
  <c r="E96" i="14"/>
  <c r="D96" i="14"/>
  <c r="C96" i="14"/>
  <c r="B96" i="14"/>
  <c r="A96" i="14" s="1"/>
  <c r="P95" i="14"/>
  <c r="O95" i="14"/>
  <c r="N95" i="14"/>
  <c r="M95" i="14"/>
  <c r="L95" i="14"/>
  <c r="K95" i="14"/>
  <c r="J95" i="14"/>
  <c r="I95" i="14"/>
  <c r="H95" i="14"/>
  <c r="G95" i="14"/>
  <c r="F95" i="14"/>
  <c r="E95" i="14"/>
  <c r="D95" i="14"/>
  <c r="C95" i="14"/>
  <c r="B95" i="14"/>
  <c r="A95" i="14" s="1"/>
  <c r="P94" i="14"/>
  <c r="O94" i="14"/>
  <c r="N94" i="14"/>
  <c r="M94" i="14"/>
  <c r="L94" i="14"/>
  <c r="K94" i="14"/>
  <c r="J94" i="14"/>
  <c r="I94" i="14"/>
  <c r="H94" i="14"/>
  <c r="G94" i="14"/>
  <c r="F94" i="14"/>
  <c r="E94" i="14"/>
  <c r="D94" i="14"/>
  <c r="C94" i="14"/>
  <c r="B94" i="14"/>
  <c r="A94" i="14" s="1"/>
  <c r="P93" i="14"/>
  <c r="O93" i="14"/>
  <c r="N93" i="14"/>
  <c r="M93" i="14"/>
  <c r="L93" i="14"/>
  <c r="K93" i="14"/>
  <c r="J93" i="14"/>
  <c r="I93" i="14"/>
  <c r="H93" i="14"/>
  <c r="G93" i="14"/>
  <c r="F93" i="14"/>
  <c r="E93" i="14"/>
  <c r="D93" i="14"/>
  <c r="C93" i="14"/>
  <c r="B93" i="14"/>
  <c r="A93" i="14" s="1"/>
  <c r="P92" i="14"/>
  <c r="O92" i="14"/>
  <c r="N92" i="14"/>
  <c r="M92" i="14"/>
  <c r="L92" i="14"/>
  <c r="K92" i="14"/>
  <c r="J92" i="14"/>
  <c r="I92" i="14"/>
  <c r="H92" i="14"/>
  <c r="G92" i="14"/>
  <c r="F92" i="14"/>
  <c r="E92" i="14"/>
  <c r="D92" i="14"/>
  <c r="C92" i="14"/>
  <c r="B92" i="14"/>
  <c r="A92" i="14" s="1"/>
  <c r="P91" i="14"/>
  <c r="O91" i="14"/>
  <c r="N91" i="14"/>
  <c r="M91" i="14"/>
  <c r="L91" i="14"/>
  <c r="K91" i="14"/>
  <c r="J91" i="14"/>
  <c r="I91" i="14"/>
  <c r="H91" i="14"/>
  <c r="G91" i="14"/>
  <c r="F91" i="14"/>
  <c r="E91" i="14"/>
  <c r="D91" i="14"/>
  <c r="C91" i="14"/>
  <c r="B91" i="14"/>
  <c r="A91" i="14" s="1"/>
  <c r="P90" i="14"/>
  <c r="O90" i="14"/>
  <c r="N90" i="14"/>
  <c r="M90" i="14"/>
  <c r="L90" i="14"/>
  <c r="K90" i="14"/>
  <c r="J90" i="14"/>
  <c r="I90" i="14"/>
  <c r="H90" i="14"/>
  <c r="G90" i="14"/>
  <c r="F90" i="14"/>
  <c r="E90" i="14"/>
  <c r="D90" i="14"/>
  <c r="C90" i="14"/>
  <c r="B90" i="14"/>
  <c r="A90" i="14" s="1"/>
  <c r="P89" i="14"/>
  <c r="O89" i="14"/>
  <c r="N89" i="14"/>
  <c r="M89" i="14"/>
  <c r="L89" i="14"/>
  <c r="K89" i="14"/>
  <c r="J89" i="14"/>
  <c r="I89" i="14"/>
  <c r="H89" i="14"/>
  <c r="G89" i="14"/>
  <c r="F89" i="14"/>
  <c r="E89" i="14"/>
  <c r="D89" i="14"/>
  <c r="C89" i="14"/>
  <c r="B89" i="14"/>
  <c r="A89" i="14" s="1"/>
  <c r="P88" i="14"/>
  <c r="O88" i="14"/>
  <c r="N88" i="14"/>
  <c r="M88" i="14"/>
  <c r="L88" i="14"/>
  <c r="K88" i="14"/>
  <c r="J88" i="14"/>
  <c r="I88" i="14"/>
  <c r="H88" i="14"/>
  <c r="G88" i="14"/>
  <c r="F88" i="14"/>
  <c r="E88" i="14"/>
  <c r="D88" i="14"/>
  <c r="C88" i="14"/>
  <c r="B88" i="14"/>
  <c r="A88" i="14" s="1"/>
  <c r="P87" i="14"/>
  <c r="O87" i="14"/>
  <c r="N87" i="14"/>
  <c r="M87" i="14"/>
  <c r="L87" i="14"/>
  <c r="K87" i="14"/>
  <c r="J87" i="14"/>
  <c r="I87" i="14"/>
  <c r="H87" i="14"/>
  <c r="G87" i="14"/>
  <c r="F87" i="14"/>
  <c r="E87" i="14"/>
  <c r="D87" i="14"/>
  <c r="C87" i="14"/>
  <c r="B87" i="14"/>
  <c r="A87" i="14" s="1"/>
  <c r="P86" i="14"/>
  <c r="O86" i="14"/>
  <c r="N86" i="14"/>
  <c r="M86" i="14"/>
  <c r="L86" i="14"/>
  <c r="K86" i="14"/>
  <c r="J86" i="14"/>
  <c r="I86" i="14"/>
  <c r="H86" i="14"/>
  <c r="G86" i="14"/>
  <c r="F86" i="14"/>
  <c r="E86" i="14"/>
  <c r="D86" i="14"/>
  <c r="C86" i="14"/>
  <c r="B86" i="14"/>
  <c r="A86" i="14" s="1"/>
  <c r="P85" i="14"/>
  <c r="O85" i="14"/>
  <c r="N85" i="14"/>
  <c r="M85" i="14"/>
  <c r="L85" i="14"/>
  <c r="K85" i="14"/>
  <c r="J85" i="14"/>
  <c r="I85" i="14"/>
  <c r="H85" i="14"/>
  <c r="G85" i="14"/>
  <c r="F85" i="14"/>
  <c r="E85" i="14"/>
  <c r="D85" i="14"/>
  <c r="C85" i="14"/>
  <c r="B85" i="14"/>
  <c r="A85" i="14" s="1"/>
  <c r="P84" i="14"/>
  <c r="O84" i="14"/>
  <c r="N84" i="14"/>
  <c r="M84" i="14"/>
  <c r="L84" i="14"/>
  <c r="K84" i="14"/>
  <c r="J84" i="14"/>
  <c r="I84" i="14"/>
  <c r="H84" i="14"/>
  <c r="G84" i="14"/>
  <c r="F84" i="14"/>
  <c r="E84" i="14"/>
  <c r="D84" i="14"/>
  <c r="C84" i="14"/>
  <c r="B84" i="14"/>
  <c r="A84" i="14" s="1"/>
  <c r="P83" i="14"/>
  <c r="O83" i="14"/>
  <c r="N83" i="14"/>
  <c r="M83" i="14"/>
  <c r="L83" i="14"/>
  <c r="K83" i="14"/>
  <c r="J83" i="14"/>
  <c r="I83" i="14"/>
  <c r="H83" i="14"/>
  <c r="G83" i="14"/>
  <c r="F83" i="14"/>
  <c r="E83" i="14"/>
  <c r="D83" i="14"/>
  <c r="C83" i="14"/>
  <c r="B83" i="14"/>
  <c r="A83" i="14" s="1"/>
  <c r="P82" i="14"/>
  <c r="O82" i="14"/>
  <c r="N82" i="14"/>
  <c r="M82" i="14"/>
  <c r="L82" i="14"/>
  <c r="K82" i="14"/>
  <c r="J82" i="14"/>
  <c r="I82" i="14"/>
  <c r="H82" i="14"/>
  <c r="G82" i="14"/>
  <c r="F82" i="14"/>
  <c r="E82" i="14"/>
  <c r="D82" i="14"/>
  <c r="C82" i="14"/>
  <c r="B82" i="14"/>
  <c r="A82" i="14" s="1"/>
  <c r="P81" i="14"/>
  <c r="O81" i="14"/>
  <c r="N81" i="14"/>
  <c r="M81" i="14"/>
  <c r="L81" i="14"/>
  <c r="K81" i="14"/>
  <c r="J81" i="14"/>
  <c r="I81" i="14"/>
  <c r="H81" i="14"/>
  <c r="G81" i="14"/>
  <c r="F81" i="14"/>
  <c r="E81" i="14"/>
  <c r="D81" i="14"/>
  <c r="C81" i="14"/>
  <c r="B81" i="14"/>
  <c r="A81" i="14" s="1"/>
  <c r="P80" i="14"/>
  <c r="O80" i="14"/>
  <c r="N80" i="14"/>
  <c r="M80" i="14"/>
  <c r="L80" i="14"/>
  <c r="K80" i="14"/>
  <c r="J80" i="14"/>
  <c r="I80" i="14"/>
  <c r="H80" i="14"/>
  <c r="G80" i="14"/>
  <c r="F80" i="14"/>
  <c r="E80" i="14"/>
  <c r="D80" i="14"/>
  <c r="C80" i="14"/>
  <c r="B80" i="14"/>
  <c r="A80" i="14" s="1"/>
  <c r="P79" i="14"/>
  <c r="O79" i="14"/>
  <c r="N79" i="14"/>
  <c r="M79" i="14"/>
  <c r="L79" i="14"/>
  <c r="K79" i="14"/>
  <c r="J79" i="14"/>
  <c r="I79" i="14"/>
  <c r="H79" i="14"/>
  <c r="G79" i="14"/>
  <c r="F79" i="14"/>
  <c r="E79" i="14"/>
  <c r="D79" i="14"/>
  <c r="C79" i="14"/>
  <c r="B79" i="14"/>
  <c r="A79" i="14" s="1"/>
  <c r="P78" i="14"/>
  <c r="O78" i="14"/>
  <c r="N78" i="14"/>
  <c r="M78" i="14"/>
  <c r="L78" i="14"/>
  <c r="K78" i="14"/>
  <c r="J78" i="14"/>
  <c r="I78" i="14"/>
  <c r="H78" i="14"/>
  <c r="G78" i="14"/>
  <c r="F78" i="14"/>
  <c r="E78" i="14"/>
  <c r="D78" i="14"/>
  <c r="C78" i="14"/>
  <c r="B78" i="14"/>
  <c r="A78" i="14" s="1"/>
  <c r="P77" i="14"/>
  <c r="O77" i="14"/>
  <c r="N77" i="14"/>
  <c r="M77" i="14"/>
  <c r="L77" i="14"/>
  <c r="K77" i="14"/>
  <c r="J77" i="14"/>
  <c r="I77" i="14"/>
  <c r="H77" i="14"/>
  <c r="G77" i="14"/>
  <c r="F77" i="14"/>
  <c r="E77" i="14"/>
  <c r="D77" i="14"/>
  <c r="C77" i="14"/>
  <c r="B77" i="14"/>
  <c r="A77" i="14" s="1"/>
  <c r="P76" i="14"/>
  <c r="O76" i="14"/>
  <c r="N76" i="14"/>
  <c r="M76" i="14"/>
  <c r="L76" i="14"/>
  <c r="K76" i="14"/>
  <c r="J76" i="14"/>
  <c r="I76" i="14"/>
  <c r="H76" i="14"/>
  <c r="G76" i="14"/>
  <c r="F76" i="14"/>
  <c r="E76" i="14"/>
  <c r="D76" i="14"/>
  <c r="C76" i="14"/>
  <c r="B76" i="14"/>
  <c r="A76" i="14" s="1"/>
  <c r="P75" i="14"/>
  <c r="O75" i="14"/>
  <c r="N75" i="14"/>
  <c r="M75" i="14"/>
  <c r="L75" i="14"/>
  <c r="K75" i="14"/>
  <c r="J75" i="14"/>
  <c r="I75" i="14"/>
  <c r="H75" i="14"/>
  <c r="G75" i="14"/>
  <c r="F75" i="14"/>
  <c r="E75" i="14"/>
  <c r="D75" i="14"/>
  <c r="C75" i="14"/>
  <c r="B75" i="14"/>
  <c r="A75" i="14" s="1"/>
  <c r="P74" i="14"/>
  <c r="O74" i="14"/>
  <c r="N74" i="14"/>
  <c r="M74" i="14"/>
  <c r="L74" i="14"/>
  <c r="K74" i="14"/>
  <c r="J74" i="14"/>
  <c r="I74" i="14"/>
  <c r="H74" i="14"/>
  <c r="G74" i="14"/>
  <c r="F74" i="14"/>
  <c r="E74" i="14"/>
  <c r="D74" i="14"/>
  <c r="C74" i="14"/>
  <c r="B74" i="14"/>
  <c r="A74" i="14" s="1"/>
  <c r="P73" i="14"/>
  <c r="O73" i="14"/>
  <c r="N73" i="14"/>
  <c r="M73" i="14"/>
  <c r="L73" i="14"/>
  <c r="K73" i="14"/>
  <c r="J73" i="14"/>
  <c r="I73" i="14"/>
  <c r="H73" i="14"/>
  <c r="G73" i="14"/>
  <c r="F73" i="14"/>
  <c r="E73" i="14"/>
  <c r="D73" i="14"/>
  <c r="C73" i="14"/>
  <c r="B73" i="14"/>
  <c r="A73" i="14" s="1"/>
  <c r="P72" i="14"/>
  <c r="O72" i="14"/>
  <c r="N72" i="14"/>
  <c r="M72" i="14"/>
  <c r="L72" i="14"/>
  <c r="K72" i="14"/>
  <c r="J72" i="14"/>
  <c r="I72" i="14"/>
  <c r="H72" i="14"/>
  <c r="G72" i="14"/>
  <c r="F72" i="14"/>
  <c r="E72" i="14"/>
  <c r="D72" i="14"/>
  <c r="C72" i="14"/>
  <c r="B72" i="14"/>
  <c r="A72" i="14" s="1"/>
  <c r="P71" i="14"/>
  <c r="O71" i="14"/>
  <c r="N71" i="14"/>
  <c r="M71" i="14"/>
  <c r="L71" i="14"/>
  <c r="K71" i="14"/>
  <c r="J71" i="14"/>
  <c r="I71" i="14"/>
  <c r="H71" i="14"/>
  <c r="G71" i="14"/>
  <c r="F71" i="14"/>
  <c r="E71" i="14"/>
  <c r="D71" i="14"/>
  <c r="C71" i="14"/>
  <c r="B71" i="14"/>
  <c r="A71" i="14" s="1"/>
  <c r="P70" i="14"/>
  <c r="O70" i="14"/>
  <c r="N70" i="14"/>
  <c r="M70" i="14"/>
  <c r="L70" i="14"/>
  <c r="K70" i="14"/>
  <c r="J70" i="14"/>
  <c r="I70" i="14"/>
  <c r="H70" i="14"/>
  <c r="G70" i="14"/>
  <c r="F70" i="14"/>
  <c r="E70" i="14"/>
  <c r="D70" i="14"/>
  <c r="C70" i="14"/>
  <c r="B70" i="14"/>
  <c r="A70" i="14" s="1"/>
  <c r="P69" i="14"/>
  <c r="O69" i="14"/>
  <c r="N69" i="14"/>
  <c r="M69" i="14"/>
  <c r="L69" i="14"/>
  <c r="K69" i="14"/>
  <c r="J69" i="14"/>
  <c r="I69" i="14"/>
  <c r="H69" i="14"/>
  <c r="G69" i="14"/>
  <c r="F69" i="14"/>
  <c r="E69" i="14"/>
  <c r="D69" i="14"/>
  <c r="C69" i="14"/>
  <c r="B69" i="14"/>
  <c r="A69" i="14" s="1"/>
  <c r="P68" i="14"/>
  <c r="O68" i="14"/>
  <c r="N68" i="14"/>
  <c r="M68" i="14"/>
  <c r="L68" i="14"/>
  <c r="K68" i="14"/>
  <c r="J68" i="14"/>
  <c r="I68" i="14"/>
  <c r="H68" i="14"/>
  <c r="G68" i="14"/>
  <c r="F68" i="14"/>
  <c r="E68" i="14"/>
  <c r="D68" i="14"/>
  <c r="C68" i="14"/>
  <c r="B68" i="14"/>
  <c r="A68" i="14" s="1"/>
  <c r="P67" i="14"/>
  <c r="O67" i="14"/>
  <c r="N67" i="14"/>
  <c r="M67" i="14"/>
  <c r="L67" i="14"/>
  <c r="K67" i="14"/>
  <c r="J67" i="14"/>
  <c r="I67" i="14"/>
  <c r="H67" i="14"/>
  <c r="G67" i="14"/>
  <c r="F67" i="14"/>
  <c r="E67" i="14"/>
  <c r="D67" i="14"/>
  <c r="C67" i="14"/>
  <c r="B67" i="14"/>
  <c r="A67" i="14" s="1"/>
  <c r="P66" i="14"/>
  <c r="O66" i="14"/>
  <c r="N66" i="14"/>
  <c r="M66" i="14"/>
  <c r="L66" i="14"/>
  <c r="K66" i="14"/>
  <c r="J66" i="14"/>
  <c r="I66" i="14"/>
  <c r="H66" i="14"/>
  <c r="G66" i="14"/>
  <c r="F66" i="14"/>
  <c r="E66" i="14"/>
  <c r="D66" i="14"/>
  <c r="C66" i="14"/>
  <c r="B66" i="14"/>
  <c r="A66" i="14" s="1"/>
  <c r="P65" i="14"/>
  <c r="O65" i="14"/>
  <c r="N65" i="14"/>
  <c r="M65" i="14"/>
  <c r="L65" i="14"/>
  <c r="K65" i="14"/>
  <c r="J65" i="14"/>
  <c r="I65" i="14"/>
  <c r="H65" i="14"/>
  <c r="G65" i="14"/>
  <c r="F65" i="14"/>
  <c r="E65" i="14"/>
  <c r="D65" i="14"/>
  <c r="C65" i="14"/>
  <c r="B65" i="14"/>
  <c r="A65" i="14" s="1"/>
  <c r="P64" i="14"/>
  <c r="O64" i="14"/>
  <c r="N64" i="14"/>
  <c r="M64" i="14"/>
  <c r="L64" i="14"/>
  <c r="K64" i="14"/>
  <c r="J64" i="14"/>
  <c r="I64" i="14"/>
  <c r="H64" i="14"/>
  <c r="G64" i="14"/>
  <c r="F64" i="14"/>
  <c r="E64" i="14"/>
  <c r="D64" i="14"/>
  <c r="C64" i="14"/>
  <c r="B64" i="14"/>
  <c r="A64" i="14" s="1"/>
  <c r="P63" i="14"/>
  <c r="O63" i="14"/>
  <c r="N63" i="14"/>
  <c r="M63" i="14"/>
  <c r="L63" i="14"/>
  <c r="K63" i="14"/>
  <c r="J63" i="14"/>
  <c r="I63" i="14"/>
  <c r="H63" i="14"/>
  <c r="G63" i="14"/>
  <c r="F63" i="14"/>
  <c r="E63" i="14"/>
  <c r="D63" i="14"/>
  <c r="C63" i="14"/>
  <c r="B63" i="14"/>
  <c r="A63" i="14" s="1"/>
  <c r="P62" i="14"/>
  <c r="O62" i="14"/>
  <c r="N62" i="14"/>
  <c r="M62" i="14"/>
  <c r="L62" i="14"/>
  <c r="K62" i="14"/>
  <c r="J62" i="14"/>
  <c r="I62" i="14"/>
  <c r="H62" i="14"/>
  <c r="G62" i="14"/>
  <c r="F62" i="14"/>
  <c r="E62" i="14"/>
  <c r="D62" i="14"/>
  <c r="C62" i="14"/>
  <c r="B62" i="14"/>
  <c r="A62" i="14" s="1"/>
  <c r="P61" i="14"/>
  <c r="O61" i="14"/>
  <c r="N61" i="14"/>
  <c r="M61" i="14"/>
  <c r="L61" i="14"/>
  <c r="K61" i="14"/>
  <c r="J61" i="14"/>
  <c r="I61" i="14"/>
  <c r="H61" i="14"/>
  <c r="G61" i="14"/>
  <c r="F61" i="14"/>
  <c r="E61" i="14"/>
  <c r="D61" i="14"/>
  <c r="C61" i="14"/>
  <c r="B61" i="14"/>
  <c r="A61" i="14" s="1"/>
  <c r="P60" i="14"/>
  <c r="O60" i="14"/>
  <c r="N60" i="14"/>
  <c r="M60" i="14"/>
  <c r="L60" i="14"/>
  <c r="K60" i="14"/>
  <c r="J60" i="14"/>
  <c r="I60" i="14"/>
  <c r="H60" i="14"/>
  <c r="G60" i="14"/>
  <c r="F60" i="14"/>
  <c r="E60" i="14"/>
  <c r="D60" i="14"/>
  <c r="C60" i="14"/>
  <c r="B60" i="14"/>
  <c r="A60" i="14" s="1"/>
  <c r="P59" i="14"/>
  <c r="O59" i="14"/>
  <c r="N59" i="14"/>
  <c r="M59" i="14"/>
  <c r="L59" i="14"/>
  <c r="K59" i="14"/>
  <c r="J59" i="14"/>
  <c r="I59" i="14"/>
  <c r="H59" i="14"/>
  <c r="G59" i="14"/>
  <c r="F59" i="14"/>
  <c r="E59" i="14"/>
  <c r="D59" i="14"/>
  <c r="C59" i="14"/>
  <c r="B59" i="14"/>
  <c r="A59" i="14" s="1"/>
  <c r="P58" i="14"/>
  <c r="O58" i="14"/>
  <c r="N58" i="14"/>
  <c r="M58" i="14"/>
  <c r="L58" i="14"/>
  <c r="K58" i="14"/>
  <c r="J58" i="14"/>
  <c r="I58" i="14"/>
  <c r="H58" i="14"/>
  <c r="G58" i="14"/>
  <c r="F58" i="14"/>
  <c r="E58" i="14"/>
  <c r="D58" i="14"/>
  <c r="C58" i="14"/>
  <c r="B58" i="14"/>
  <c r="A58" i="14" s="1"/>
  <c r="P57" i="14"/>
  <c r="O57" i="14"/>
  <c r="N57" i="14"/>
  <c r="M57" i="14"/>
  <c r="L57" i="14"/>
  <c r="K57" i="14"/>
  <c r="J57" i="14"/>
  <c r="I57" i="14"/>
  <c r="H57" i="14"/>
  <c r="G57" i="14"/>
  <c r="F57" i="14"/>
  <c r="E57" i="14"/>
  <c r="D57" i="14"/>
  <c r="C57" i="14"/>
  <c r="B57" i="14"/>
  <c r="A57" i="14" s="1"/>
  <c r="P56" i="14"/>
  <c r="O56" i="14"/>
  <c r="N56" i="14"/>
  <c r="M56" i="14"/>
  <c r="L56" i="14"/>
  <c r="K56" i="14"/>
  <c r="J56" i="14"/>
  <c r="I56" i="14"/>
  <c r="H56" i="14"/>
  <c r="G56" i="14"/>
  <c r="F56" i="14"/>
  <c r="E56" i="14"/>
  <c r="D56" i="14"/>
  <c r="C56" i="14"/>
  <c r="A56" i="14"/>
  <c r="P55" i="14"/>
  <c r="O55" i="14"/>
  <c r="N55" i="14"/>
  <c r="M55" i="14"/>
  <c r="L55" i="14"/>
  <c r="K55" i="14"/>
  <c r="J55" i="14"/>
  <c r="I55" i="14"/>
  <c r="H55" i="14"/>
  <c r="G55" i="14"/>
  <c r="F55" i="14"/>
  <c r="E55" i="14"/>
  <c r="D55" i="14"/>
  <c r="C55" i="14"/>
  <c r="A55" i="14"/>
  <c r="P54" i="14"/>
  <c r="O54" i="14"/>
  <c r="N54" i="14"/>
  <c r="M54" i="14"/>
  <c r="L54" i="14"/>
  <c r="K54" i="14"/>
  <c r="J54" i="14"/>
  <c r="I54" i="14"/>
  <c r="H54" i="14"/>
  <c r="G54" i="14"/>
  <c r="F54" i="14"/>
  <c r="E54" i="14"/>
  <c r="D54" i="14"/>
  <c r="C54" i="14"/>
  <c r="A54" i="14"/>
  <c r="P53" i="14"/>
  <c r="O53" i="14"/>
  <c r="N53" i="14"/>
  <c r="M53" i="14"/>
  <c r="L53" i="14"/>
  <c r="K53" i="14"/>
  <c r="J53" i="14"/>
  <c r="I53" i="14"/>
  <c r="H53" i="14"/>
  <c r="G53" i="14"/>
  <c r="F53" i="14"/>
  <c r="E53" i="14"/>
  <c r="D53" i="14"/>
  <c r="C53" i="14"/>
  <c r="A53" i="14"/>
  <c r="P52" i="14"/>
  <c r="O52" i="14"/>
  <c r="N52" i="14"/>
  <c r="M52" i="14"/>
  <c r="L52" i="14"/>
  <c r="K52" i="14"/>
  <c r="J52" i="14"/>
  <c r="I52" i="14"/>
  <c r="H52" i="14"/>
  <c r="G52" i="14"/>
  <c r="F52" i="14"/>
  <c r="E52" i="14"/>
  <c r="D52" i="14"/>
  <c r="C52" i="14"/>
  <c r="A52" i="14"/>
  <c r="P51" i="14"/>
  <c r="O51" i="14"/>
  <c r="N51" i="14"/>
  <c r="M51" i="14"/>
  <c r="L51" i="14"/>
  <c r="K51" i="14"/>
  <c r="J51" i="14"/>
  <c r="I51" i="14"/>
  <c r="H51" i="14"/>
  <c r="G51" i="14"/>
  <c r="F51" i="14"/>
  <c r="E51" i="14"/>
  <c r="D51" i="14"/>
  <c r="C51" i="14"/>
  <c r="A51" i="14"/>
  <c r="P50" i="14"/>
  <c r="O50" i="14"/>
  <c r="N50" i="14"/>
  <c r="M50" i="14"/>
  <c r="L50" i="14"/>
  <c r="K50" i="14"/>
  <c r="J50" i="14"/>
  <c r="I50" i="14"/>
  <c r="H50" i="14"/>
  <c r="G50" i="14"/>
  <c r="F50" i="14"/>
  <c r="E50" i="14"/>
  <c r="D50" i="14"/>
  <c r="C50" i="14"/>
  <c r="A50" i="14"/>
  <c r="P49" i="14"/>
  <c r="O49" i="14"/>
  <c r="N49" i="14"/>
  <c r="M49" i="14"/>
  <c r="L49" i="14"/>
  <c r="K49" i="14"/>
  <c r="J49" i="14"/>
  <c r="I49" i="14"/>
  <c r="H49" i="14"/>
  <c r="G49" i="14"/>
  <c r="F49" i="14"/>
  <c r="E49" i="14"/>
  <c r="D49" i="14"/>
  <c r="C49" i="14"/>
  <c r="A49" i="14"/>
  <c r="P48" i="14"/>
  <c r="O48" i="14"/>
  <c r="N48" i="14"/>
  <c r="M48" i="14"/>
  <c r="L48" i="14"/>
  <c r="K48" i="14"/>
  <c r="J48" i="14"/>
  <c r="I48" i="14"/>
  <c r="H48" i="14"/>
  <c r="G48" i="14"/>
  <c r="F48" i="14"/>
  <c r="E48" i="14"/>
  <c r="D48" i="14"/>
  <c r="C48" i="14"/>
  <c r="A48" i="14"/>
  <c r="P47" i="14"/>
  <c r="O47" i="14"/>
  <c r="N47" i="14"/>
  <c r="M47" i="14"/>
  <c r="L47" i="14"/>
  <c r="K47" i="14"/>
  <c r="J47" i="14"/>
  <c r="I47" i="14"/>
  <c r="H47" i="14"/>
  <c r="G47" i="14"/>
  <c r="F47" i="14"/>
  <c r="E47" i="14"/>
  <c r="D47" i="14"/>
  <c r="C47" i="14"/>
  <c r="A47" i="14"/>
  <c r="P46" i="14"/>
  <c r="O46" i="14"/>
  <c r="N46" i="14"/>
  <c r="M46" i="14"/>
  <c r="L46" i="14"/>
  <c r="K46" i="14"/>
  <c r="J46" i="14"/>
  <c r="I46" i="14"/>
  <c r="H46" i="14"/>
  <c r="G46" i="14"/>
  <c r="F46" i="14"/>
  <c r="E46" i="14"/>
  <c r="D46" i="14"/>
  <c r="C46" i="14"/>
  <c r="A46" i="14"/>
  <c r="P45" i="14"/>
  <c r="O45" i="14"/>
  <c r="N45" i="14"/>
  <c r="M45" i="14"/>
  <c r="L45" i="14"/>
  <c r="K45" i="14"/>
  <c r="J45" i="14"/>
  <c r="I45" i="14"/>
  <c r="H45" i="14"/>
  <c r="G45" i="14"/>
  <c r="F45" i="14"/>
  <c r="E45" i="14"/>
  <c r="D45" i="14"/>
  <c r="C45" i="14"/>
  <c r="A45" i="14"/>
  <c r="P44" i="14"/>
  <c r="O44" i="14"/>
  <c r="N44" i="14"/>
  <c r="M44" i="14"/>
  <c r="L44" i="14"/>
  <c r="K44" i="14"/>
  <c r="J44" i="14"/>
  <c r="I44" i="14"/>
  <c r="H44" i="14"/>
  <c r="G44" i="14"/>
  <c r="F44" i="14"/>
  <c r="E44" i="14"/>
  <c r="D44" i="14"/>
  <c r="C44" i="14"/>
  <c r="A44" i="14"/>
  <c r="P43" i="14"/>
  <c r="O43" i="14"/>
  <c r="N43" i="14"/>
  <c r="M43" i="14"/>
  <c r="L43" i="14"/>
  <c r="K43" i="14"/>
  <c r="J43" i="14"/>
  <c r="I43" i="14"/>
  <c r="H43" i="14"/>
  <c r="G43" i="14"/>
  <c r="F43" i="14"/>
  <c r="E43" i="14"/>
  <c r="D43" i="14"/>
  <c r="C43" i="14"/>
  <c r="A43" i="14"/>
  <c r="P42" i="14"/>
  <c r="O42" i="14"/>
  <c r="N42" i="14"/>
  <c r="M42" i="14"/>
  <c r="L42" i="14"/>
  <c r="K42" i="14"/>
  <c r="J42" i="14"/>
  <c r="I42" i="14"/>
  <c r="H42" i="14"/>
  <c r="G42" i="14"/>
  <c r="F42" i="14"/>
  <c r="E42" i="14"/>
  <c r="D42" i="14"/>
  <c r="C42" i="14"/>
  <c r="A42" i="14"/>
  <c r="P41" i="14"/>
  <c r="O41" i="14"/>
  <c r="N41" i="14"/>
  <c r="M41" i="14"/>
  <c r="L41" i="14"/>
  <c r="K41" i="14"/>
  <c r="J41" i="14"/>
  <c r="I41" i="14"/>
  <c r="H41" i="14"/>
  <c r="G41" i="14"/>
  <c r="F41" i="14"/>
  <c r="E41" i="14"/>
  <c r="D41" i="14"/>
  <c r="C41" i="14"/>
  <c r="A41" i="14"/>
  <c r="P40" i="14"/>
  <c r="O40" i="14"/>
  <c r="N40" i="14"/>
  <c r="M40" i="14"/>
  <c r="L40" i="14"/>
  <c r="K40" i="14"/>
  <c r="J40" i="14"/>
  <c r="I40" i="14"/>
  <c r="H40" i="14"/>
  <c r="G40" i="14"/>
  <c r="F40" i="14"/>
  <c r="E40" i="14"/>
  <c r="D40" i="14"/>
  <c r="C40" i="14"/>
  <c r="A40" i="14"/>
  <c r="P39" i="14"/>
  <c r="O39" i="14"/>
  <c r="N39" i="14"/>
  <c r="M39" i="14"/>
  <c r="L39" i="14"/>
  <c r="K39" i="14"/>
  <c r="J39" i="14"/>
  <c r="I39" i="14"/>
  <c r="H39" i="14"/>
  <c r="G39" i="14"/>
  <c r="F39" i="14"/>
  <c r="E39" i="14"/>
  <c r="D39" i="14"/>
  <c r="C39" i="14"/>
  <c r="A39" i="14"/>
  <c r="P38" i="14"/>
  <c r="O38" i="14"/>
  <c r="N38" i="14"/>
  <c r="M38" i="14"/>
  <c r="L38" i="14"/>
  <c r="K38" i="14"/>
  <c r="J38" i="14"/>
  <c r="I38" i="14"/>
  <c r="H38" i="14"/>
  <c r="G38" i="14"/>
  <c r="F38" i="14"/>
  <c r="E38" i="14"/>
  <c r="D38" i="14"/>
  <c r="C38" i="14"/>
  <c r="A38" i="14"/>
  <c r="P37" i="14"/>
  <c r="O37" i="14"/>
  <c r="N37" i="14"/>
  <c r="M37" i="14"/>
  <c r="L37" i="14"/>
  <c r="K37" i="14"/>
  <c r="J37" i="14"/>
  <c r="I37" i="14"/>
  <c r="H37" i="14"/>
  <c r="G37" i="14"/>
  <c r="F37" i="14"/>
  <c r="E37" i="14"/>
  <c r="D37" i="14"/>
  <c r="C37" i="14"/>
  <c r="A37" i="14"/>
  <c r="P36" i="14"/>
  <c r="O36" i="14"/>
  <c r="N36" i="14"/>
  <c r="M36" i="14"/>
  <c r="L36" i="14"/>
  <c r="K36" i="14"/>
  <c r="J36" i="14"/>
  <c r="I36" i="14"/>
  <c r="H36" i="14"/>
  <c r="G36" i="14"/>
  <c r="F36" i="14"/>
  <c r="E36" i="14"/>
  <c r="D36" i="14"/>
  <c r="C36" i="14"/>
  <c r="A36" i="14"/>
  <c r="P35" i="14"/>
  <c r="O35" i="14"/>
  <c r="N35" i="14"/>
  <c r="M35" i="14"/>
  <c r="L35" i="14"/>
  <c r="K35" i="14"/>
  <c r="J35" i="14"/>
  <c r="I35" i="14"/>
  <c r="H35" i="14"/>
  <c r="G35" i="14"/>
  <c r="F35" i="14"/>
  <c r="E35" i="14"/>
  <c r="D35" i="14"/>
  <c r="C35" i="14"/>
  <c r="A35" i="14"/>
  <c r="P34" i="14"/>
  <c r="O34" i="14"/>
  <c r="N34" i="14"/>
  <c r="M34" i="14"/>
  <c r="L34" i="14"/>
  <c r="K34" i="14"/>
  <c r="J34" i="14"/>
  <c r="I34" i="14"/>
  <c r="H34" i="14"/>
  <c r="G34" i="14"/>
  <c r="F34" i="14"/>
  <c r="E34" i="14"/>
  <c r="D34" i="14"/>
  <c r="C34" i="14"/>
  <c r="A34" i="14"/>
  <c r="P33" i="14"/>
  <c r="O33" i="14"/>
  <c r="N33" i="14"/>
  <c r="M33" i="14"/>
  <c r="L33" i="14"/>
  <c r="K33" i="14"/>
  <c r="J33" i="14"/>
  <c r="I33" i="14"/>
  <c r="H33" i="14"/>
  <c r="G33" i="14"/>
  <c r="F33" i="14"/>
  <c r="E33" i="14"/>
  <c r="D33" i="14"/>
  <c r="C33" i="14"/>
  <c r="A33" i="14"/>
  <c r="P32" i="14"/>
  <c r="O32" i="14"/>
  <c r="N32" i="14"/>
  <c r="M32" i="14"/>
  <c r="L32" i="14"/>
  <c r="K32" i="14"/>
  <c r="J32" i="14"/>
  <c r="I32" i="14"/>
  <c r="H32" i="14"/>
  <c r="G32" i="14"/>
  <c r="F32" i="14"/>
  <c r="E32" i="14"/>
  <c r="D32" i="14"/>
  <c r="C32" i="14"/>
  <c r="A32" i="14"/>
  <c r="P31" i="14"/>
  <c r="O31" i="14"/>
  <c r="N31" i="14"/>
  <c r="M31" i="14"/>
  <c r="L31" i="14"/>
  <c r="K31" i="14"/>
  <c r="J31" i="14"/>
  <c r="I31" i="14"/>
  <c r="H31" i="14"/>
  <c r="G31" i="14"/>
  <c r="F31" i="14"/>
  <c r="E31" i="14"/>
  <c r="D31" i="14"/>
  <c r="C31" i="14"/>
  <c r="A31" i="14"/>
  <c r="P30" i="14"/>
  <c r="O30" i="14"/>
  <c r="N30" i="14"/>
  <c r="M30" i="14"/>
  <c r="L30" i="14"/>
  <c r="K30" i="14"/>
  <c r="J30" i="14"/>
  <c r="I30" i="14"/>
  <c r="H30" i="14"/>
  <c r="G30" i="14"/>
  <c r="F30" i="14"/>
  <c r="E30" i="14"/>
  <c r="D30" i="14"/>
  <c r="C30" i="14"/>
  <c r="A30" i="14"/>
  <c r="P29" i="14"/>
  <c r="O29" i="14"/>
  <c r="N29" i="14"/>
  <c r="M29" i="14"/>
  <c r="L29" i="14"/>
  <c r="K29" i="14"/>
  <c r="J29" i="14"/>
  <c r="I29" i="14"/>
  <c r="H29" i="14"/>
  <c r="G29" i="14"/>
  <c r="F29" i="14"/>
  <c r="E29" i="14"/>
  <c r="D29" i="14"/>
  <c r="C29" i="14"/>
  <c r="A29" i="14"/>
  <c r="P28" i="14"/>
  <c r="O28" i="14"/>
  <c r="N28" i="14"/>
  <c r="M28" i="14"/>
  <c r="L28" i="14"/>
  <c r="K28" i="14"/>
  <c r="J28" i="14"/>
  <c r="I28" i="14"/>
  <c r="H28" i="14"/>
  <c r="G28" i="14"/>
  <c r="F28" i="14"/>
  <c r="E28" i="14"/>
  <c r="D28" i="14"/>
  <c r="C28" i="14"/>
  <c r="A28" i="14"/>
  <c r="P27" i="14"/>
  <c r="O27" i="14"/>
  <c r="N27" i="14"/>
  <c r="M27" i="14"/>
  <c r="L27" i="14"/>
  <c r="K27" i="14"/>
  <c r="J27" i="14"/>
  <c r="I27" i="14"/>
  <c r="H27" i="14"/>
  <c r="G27" i="14"/>
  <c r="F27" i="14"/>
  <c r="E27" i="14"/>
  <c r="D27" i="14"/>
  <c r="C27" i="14"/>
  <c r="A27" i="14"/>
  <c r="P26" i="14"/>
  <c r="O26" i="14"/>
  <c r="N26" i="14"/>
  <c r="M26" i="14"/>
  <c r="L26" i="14"/>
  <c r="K26" i="14"/>
  <c r="J26" i="14"/>
  <c r="I26" i="14"/>
  <c r="H26" i="14"/>
  <c r="G26" i="14"/>
  <c r="F26" i="14"/>
  <c r="E26" i="14"/>
  <c r="D26" i="14"/>
  <c r="C26" i="14"/>
  <c r="A26" i="14"/>
  <c r="P25" i="14"/>
  <c r="O25" i="14"/>
  <c r="N25" i="14"/>
  <c r="M25" i="14"/>
  <c r="L25" i="14"/>
  <c r="K25" i="14"/>
  <c r="J25" i="14"/>
  <c r="I25" i="14"/>
  <c r="H25" i="14"/>
  <c r="G25" i="14"/>
  <c r="F25" i="14"/>
  <c r="E25" i="14"/>
  <c r="D25" i="14"/>
  <c r="C25" i="14"/>
  <c r="A25" i="14"/>
  <c r="P24" i="14"/>
  <c r="O24" i="14"/>
  <c r="N24" i="14"/>
  <c r="M24" i="14"/>
  <c r="L24" i="14"/>
  <c r="K24" i="14"/>
  <c r="J24" i="14"/>
  <c r="I24" i="14"/>
  <c r="H24" i="14"/>
  <c r="G24" i="14"/>
  <c r="F24" i="14"/>
  <c r="E24" i="14"/>
  <c r="D24" i="14"/>
  <c r="C24" i="14"/>
  <c r="A24" i="14"/>
  <c r="P23" i="14"/>
  <c r="O23" i="14"/>
  <c r="N23" i="14"/>
  <c r="M23" i="14"/>
  <c r="L23" i="14"/>
  <c r="K23" i="14"/>
  <c r="J23" i="14"/>
  <c r="I23" i="14"/>
  <c r="H23" i="14"/>
  <c r="G23" i="14"/>
  <c r="F23" i="14"/>
  <c r="E23" i="14"/>
  <c r="D23" i="14"/>
  <c r="C23" i="14"/>
  <c r="A23" i="14"/>
  <c r="P22" i="14"/>
  <c r="O22" i="14"/>
  <c r="N22" i="14"/>
  <c r="M22" i="14"/>
  <c r="L22" i="14"/>
  <c r="K22" i="14"/>
  <c r="J22" i="14"/>
  <c r="I22" i="14"/>
  <c r="H22" i="14"/>
  <c r="G22" i="14"/>
  <c r="F22" i="14"/>
  <c r="E22" i="14"/>
  <c r="D22" i="14"/>
  <c r="C22" i="14"/>
  <c r="A22" i="14"/>
  <c r="P21" i="14"/>
  <c r="O21" i="14"/>
  <c r="N21" i="14"/>
  <c r="M21" i="14"/>
  <c r="L21" i="14"/>
  <c r="K21" i="14"/>
  <c r="J21" i="14"/>
  <c r="I21" i="14"/>
  <c r="H21" i="14"/>
  <c r="G21" i="14"/>
  <c r="F21" i="14"/>
  <c r="E21" i="14"/>
  <c r="D21" i="14"/>
  <c r="C21" i="14"/>
  <c r="A21" i="14"/>
  <c r="P20" i="14"/>
  <c r="O20" i="14"/>
  <c r="N20" i="14"/>
  <c r="M20" i="14"/>
  <c r="L20" i="14"/>
  <c r="K20" i="14"/>
  <c r="J20" i="14"/>
  <c r="I20" i="14"/>
  <c r="H20" i="14"/>
  <c r="G20" i="14"/>
  <c r="F20" i="14"/>
  <c r="E20" i="14"/>
  <c r="D20" i="14"/>
  <c r="C20" i="14"/>
  <c r="A20" i="14"/>
  <c r="P19" i="14"/>
  <c r="O19" i="14"/>
  <c r="N19" i="14"/>
  <c r="M19" i="14"/>
  <c r="L19" i="14"/>
  <c r="K19" i="14"/>
  <c r="J19" i="14"/>
  <c r="I19" i="14"/>
  <c r="H19" i="14"/>
  <c r="G19" i="14"/>
  <c r="F19" i="14"/>
  <c r="E19" i="14"/>
  <c r="D19" i="14"/>
  <c r="C19" i="14"/>
  <c r="A19" i="14"/>
  <c r="P18" i="14"/>
  <c r="O18" i="14"/>
  <c r="N18" i="14"/>
  <c r="M18" i="14"/>
  <c r="L18" i="14"/>
  <c r="K18" i="14"/>
  <c r="J18" i="14"/>
  <c r="I18" i="14"/>
  <c r="H18" i="14"/>
  <c r="G18" i="14"/>
  <c r="F18" i="14"/>
  <c r="E18" i="14"/>
  <c r="D18" i="14"/>
  <c r="C18" i="14"/>
  <c r="A18" i="14"/>
  <c r="P17" i="14"/>
  <c r="O17" i="14"/>
  <c r="N17" i="14"/>
  <c r="M17" i="14"/>
  <c r="L17" i="14"/>
  <c r="K17" i="14"/>
  <c r="J17" i="14"/>
  <c r="I17" i="14"/>
  <c r="H17" i="14"/>
  <c r="G17" i="14"/>
  <c r="F17" i="14"/>
  <c r="E17" i="14"/>
  <c r="D17" i="14"/>
  <c r="C17" i="14"/>
  <c r="A17" i="14"/>
  <c r="P16" i="14"/>
  <c r="O16" i="14"/>
  <c r="N16" i="14"/>
  <c r="M16" i="14"/>
  <c r="L16" i="14"/>
  <c r="K16" i="14"/>
  <c r="J16" i="14"/>
  <c r="I16" i="14"/>
  <c r="H16" i="14"/>
  <c r="G16" i="14"/>
  <c r="F16" i="14"/>
  <c r="E16" i="14"/>
  <c r="D16" i="14"/>
  <c r="C16" i="14"/>
  <c r="A16" i="14"/>
  <c r="P15" i="14"/>
  <c r="O15" i="14"/>
  <c r="N15" i="14"/>
  <c r="M15" i="14"/>
  <c r="L15" i="14"/>
  <c r="K15" i="14"/>
  <c r="J15" i="14"/>
  <c r="I15" i="14"/>
  <c r="H15" i="14"/>
  <c r="G15" i="14"/>
  <c r="F15" i="14"/>
  <c r="E15" i="14"/>
  <c r="D15" i="14"/>
  <c r="C15" i="14"/>
  <c r="A15" i="14"/>
  <c r="P14" i="14"/>
  <c r="O14" i="14"/>
  <c r="N14" i="14"/>
  <c r="M14" i="14"/>
  <c r="L14" i="14"/>
  <c r="K14" i="14"/>
  <c r="J14" i="14"/>
  <c r="I14" i="14"/>
  <c r="H14" i="14"/>
  <c r="G14" i="14"/>
  <c r="F14" i="14"/>
  <c r="E14" i="14"/>
  <c r="D14" i="14"/>
  <c r="C14" i="14"/>
  <c r="B14" i="14"/>
  <c r="A14" i="14" s="1"/>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B109" i="8" s="1"/>
  <c r="D109" i="8" s="1"/>
  <c r="J25" i="5"/>
  <c r="B107" i="8" s="1"/>
  <c r="D107" i="8" s="1"/>
  <c r="D25" i="5"/>
  <c r="B101" i="8" s="1"/>
  <c r="D101" i="8" s="1"/>
  <c r="B7" i="5"/>
  <c r="J6" i="5"/>
  <c r="B6" i="5"/>
  <c r="J5" i="5"/>
  <c r="B5" i="5"/>
  <c r="T31" i="4"/>
  <c r="T30" i="4"/>
  <c r="T29" i="4"/>
  <c r="T28" i="4"/>
  <c r="T27" i="4"/>
  <c r="T26" i="4"/>
  <c r="U25" i="4"/>
  <c r="T25" i="4"/>
  <c r="M25" i="4"/>
  <c r="J25" i="4"/>
  <c r="G25" i="4"/>
  <c r="D25" i="4"/>
  <c r="U24" i="4"/>
  <c r="T24" i="4"/>
  <c r="S24" i="4"/>
  <c r="G1" i="8" s="1"/>
  <c r="M24" i="4"/>
  <c r="J24" i="4"/>
  <c r="G24" i="4"/>
  <c r="D24" i="4"/>
  <c r="U23" i="4"/>
  <c r="T23" i="4"/>
  <c r="M23" i="4"/>
  <c r="J23" i="4"/>
  <c r="G23" i="4"/>
  <c r="D23" i="4"/>
  <c r="V22" i="4"/>
  <c r="M22" i="4"/>
  <c r="J22" i="4"/>
  <c r="G22" i="4"/>
  <c r="D22" i="4"/>
  <c r="V21" i="4"/>
  <c r="M21" i="4"/>
  <c r="L21" i="4"/>
  <c r="J21" i="4"/>
  <c r="I21" i="4"/>
  <c r="G21" i="4"/>
  <c r="F21" i="4"/>
  <c r="D21" i="4"/>
  <c r="C21" i="4"/>
  <c r="V20" i="4"/>
  <c r="V19" i="4"/>
  <c r="V18" i="4"/>
  <c r="V17" i="4"/>
  <c r="M13" i="4"/>
  <c r="J13" i="4"/>
  <c r="G13" i="4"/>
  <c r="D13" i="4"/>
  <c r="M12" i="4"/>
  <c r="J12" i="4"/>
  <c r="G12" i="4"/>
  <c r="D12" i="4"/>
  <c r="M11" i="4"/>
  <c r="J11" i="4"/>
  <c r="G11" i="4"/>
  <c r="D11" i="4"/>
  <c r="M10" i="4"/>
  <c r="J10" i="4"/>
  <c r="G10" i="4"/>
  <c r="D10"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E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B47" i="1" l="1"/>
  <c r="B48" i="1" s="1"/>
  <c r="B42" i="1"/>
  <c r="C42" i="1" s="1"/>
  <c r="B44" i="1" s="1"/>
  <c r="P1" i="15"/>
  <c r="P2" i="15"/>
  <c r="P2" i="14"/>
  <c r="P1" i="14"/>
  <c r="P2" i="13"/>
  <c r="P1" i="13"/>
  <c r="E2" i="14"/>
  <c r="E1" i="14"/>
  <c r="E2" i="15"/>
  <c r="E1" i="15"/>
  <c r="G25" i="5"/>
  <c r="B104" i="8" s="1"/>
  <c r="D104" i="8" s="1"/>
  <c r="K25" i="5"/>
  <c r="B108" i="8" s="1"/>
  <c r="D108" i="8" s="1"/>
  <c r="M25" i="5"/>
  <c r="B110" i="8" s="1"/>
  <c r="D110" i="8" s="1"/>
  <c r="N25" i="5"/>
  <c r="B111" i="8" s="1"/>
  <c r="D111" i="8" s="1"/>
  <c r="E25" i="5"/>
  <c r="B102" i="8" s="1"/>
  <c r="D102" i="8" s="1"/>
  <c r="F25" i="5"/>
  <c r="B103" i="8" s="1"/>
  <c r="D103" i="8" s="1"/>
  <c r="S20" i="4"/>
  <c r="B86" i="8"/>
  <c r="D86" i="8" s="1"/>
  <c r="B92" i="8"/>
  <c r="D92" i="8" s="1"/>
  <c r="B87" i="8"/>
  <c r="D87" i="8" s="1"/>
  <c r="B95" i="8"/>
  <c r="D95" i="8" s="1"/>
  <c r="S12" i="4"/>
  <c r="B82" i="8"/>
  <c r="D82" i="8" s="1"/>
  <c r="B88" i="8"/>
  <c r="D88" i="8" s="1"/>
  <c r="B96" i="8"/>
  <c r="D96" i="8" s="1"/>
  <c r="B94" i="8"/>
  <c r="D94" i="8" s="1"/>
  <c r="S18" i="4"/>
  <c r="S16" i="4"/>
  <c r="S13" i="4"/>
  <c r="R25" i="4"/>
  <c r="B83" i="8"/>
  <c r="D83" i="8" s="1"/>
  <c r="B93" i="8"/>
  <c r="D93" i="8" s="1"/>
  <c r="B91" i="8"/>
  <c r="D91" i="8" s="1"/>
  <c r="B99" i="8"/>
  <c r="D99" i="8" s="1"/>
  <c r="H25" i="5"/>
  <c r="B105" i="8" s="1"/>
  <c r="D105" i="8" s="1"/>
  <c r="B76" i="8"/>
  <c r="D76" i="8" s="1"/>
  <c r="B84" i="8"/>
  <c r="D84" i="8" s="1"/>
  <c r="I25" i="5"/>
  <c r="B106" i="8" s="1"/>
  <c r="D106" i="8" s="1"/>
  <c r="B77" i="8"/>
  <c r="D77" i="8" s="1"/>
  <c r="B85" i="8"/>
  <c r="D85" i="8" s="1"/>
  <c r="B72" i="8"/>
  <c r="D72" i="8" s="1"/>
  <c r="B80" i="8"/>
  <c r="D80" i="8" s="1"/>
  <c r="C25" i="5"/>
  <c r="B100" i="8" s="1"/>
  <c r="D100" i="8" s="1"/>
  <c r="B73" i="8"/>
  <c r="D73" i="8" s="1"/>
  <c r="B74" i="8"/>
  <c r="D74" i="8" s="1"/>
  <c r="B75" i="8"/>
  <c r="D75" i="8" s="1"/>
  <c r="B81" i="8"/>
  <c r="D81" i="8" s="1"/>
  <c r="S14" i="4"/>
  <c r="S15" i="4"/>
  <c r="R28" i="4"/>
  <c r="R23" i="4"/>
  <c r="R24" i="4"/>
  <c r="R29" i="4"/>
  <c r="S19" i="4"/>
  <c r="R30" i="4"/>
  <c r="S22" i="4"/>
  <c r="R26" i="4"/>
  <c r="C2" i="14"/>
  <c r="C1" i="14"/>
  <c r="B78" i="8"/>
  <c r="D78" i="8" s="1"/>
  <c r="B79" i="8"/>
  <c r="D79" i="8" s="1"/>
  <c r="M6" i="1"/>
  <c r="B90" i="8"/>
  <c r="D90" i="8" s="1"/>
  <c r="B98" i="8"/>
  <c r="D98" i="8" s="1"/>
  <c r="B89" i="8"/>
  <c r="D89" i="8" s="1"/>
  <c r="B97" i="8"/>
  <c r="D97" i="8" s="1"/>
  <c r="S17" i="4"/>
  <c r="S21" i="4"/>
  <c r="R27" i="4"/>
  <c r="R31" i="4"/>
  <c r="C2" i="15"/>
  <c r="C1" i="15"/>
  <c r="B2" i="1"/>
  <c r="B52" i="1" l="1"/>
  <c r="G12" i="8" s="1"/>
  <c r="C52" i="1"/>
  <c r="G13" i="8" s="1"/>
  <c r="D52" i="1"/>
  <c r="G14" i="8" s="1"/>
  <c r="H19" i="4"/>
  <c r="R34" i="8" l="1"/>
  <c r="R20" i="8"/>
  <c r="R37" i="8"/>
  <c r="R23" i="8"/>
  <c r="R39" i="8"/>
  <c r="R42" i="8"/>
  <c r="R43" i="8"/>
  <c r="R44" i="8"/>
  <c r="R36" i="8"/>
  <c r="R41" i="8"/>
  <c r="R38" i="8"/>
  <c r="R32" i="8"/>
  <c r="R33" i="8" l="1"/>
  <c r="R19" i="8"/>
  <c r="R21" i="8" l="1"/>
  <c r="A28" i="4" l="1"/>
  <c r="A16" i="4"/>
  <c r="A26" i="4"/>
  <c r="A14" i="4"/>
  <c r="A30" i="4"/>
  <c r="A18" i="4"/>
  <c r="A17" i="4"/>
  <c r="A29" i="4"/>
  <c r="A15" i="4"/>
  <c r="A27" i="4"/>
  <c r="I15" i="4" l="1"/>
  <c r="F15" i="4"/>
  <c r="C15" i="4"/>
  <c r="L15" i="4"/>
  <c r="I30" i="4"/>
  <c r="L30" i="4"/>
  <c r="C30" i="4"/>
  <c r="F30" i="4"/>
  <c r="G27" i="4"/>
  <c r="C26" i="4"/>
  <c r="D29" i="4"/>
  <c r="M28" i="4"/>
  <c r="M30" i="4"/>
  <c r="D26" i="4"/>
  <c r="G28" i="4"/>
  <c r="M27" i="4"/>
  <c r="G29" i="4"/>
  <c r="D27" i="4"/>
  <c r="F26" i="4"/>
  <c r="M26" i="4"/>
  <c r="J26" i="4"/>
  <c r="I26" i="4"/>
  <c r="J28" i="4"/>
  <c r="G26" i="4"/>
  <c r="G30" i="4"/>
  <c r="J29" i="4"/>
  <c r="D28" i="4"/>
  <c r="J27" i="4"/>
  <c r="D30" i="4"/>
  <c r="L26" i="4"/>
  <c r="J30" i="4"/>
  <c r="M29" i="4"/>
  <c r="F16" i="4"/>
  <c r="L16" i="4"/>
  <c r="I16" i="4"/>
  <c r="C16" i="4"/>
  <c r="F29" i="4"/>
  <c r="C29" i="4"/>
  <c r="L29" i="4"/>
  <c r="I29" i="4"/>
  <c r="C28" i="4"/>
  <c r="I28" i="4"/>
  <c r="L28" i="4"/>
  <c r="F28" i="4"/>
  <c r="C17" i="4"/>
  <c r="F17" i="4"/>
  <c r="I17" i="4"/>
  <c r="L17" i="4"/>
  <c r="F27" i="4"/>
  <c r="L27" i="4"/>
  <c r="I27" i="4"/>
  <c r="C27" i="4"/>
  <c r="L18" i="4"/>
  <c r="C18" i="4"/>
  <c r="F18" i="4"/>
  <c r="I18" i="4"/>
  <c r="J18" i="4"/>
  <c r="D16" i="4"/>
  <c r="D18" i="4"/>
  <c r="G17" i="4"/>
  <c r="G18" i="4"/>
  <c r="M17" i="4"/>
  <c r="L14" i="4"/>
  <c r="M18" i="4"/>
  <c r="M14" i="4"/>
  <c r="G16" i="4"/>
  <c r="M16" i="4"/>
  <c r="J17" i="4"/>
  <c r="J14" i="4"/>
  <c r="D14" i="4"/>
  <c r="J15" i="4"/>
  <c r="F14" i="4"/>
  <c r="I14" i="4"/>
  <c r="C14" i="4"/>
  <c r="D15" i="4"/>
  <c r="G14" i="4"/>
  <c r="G15" i="4"/>
  <c r="M15" i="4"/>
  <c r="J16" i="4"/>
  <c r="D17" i="4"/>
  <c r="K14" i="4" l="1"/>
  <c r="E29" i="4"/>
  <c r="E28" i="4"/>
  <c r="N29" i="4"/>
  <c r="E27" i="4"/>
  <c r="E14" i="4"/>
  <c r="H28" i="4"/>
  <c r="H27" i="4"/>
  <c r="K28" i="4"/>
  <c r="K29" i="4"/>
  <c r="H29" i="4"/>
  <c r="N14" i="4"/>
  <c r="K27" i="4"/>
  <c r="H26" i="4"/>
  <c r="N27" i="4"/>
  <c r="N26" i="4"/>
  <c r="N28" i="4"/>
  <c r="H14" i="4"/>
  <c r="N18" i="4"/>
  <c r="H17" i="4"/>
  <c r="N16" i="4"/>
  <c r="H30" i="4"/>
  <c r="N15" i="4"/>
  <c r="K18" i="4"/>
  <c r="E17" i="4"/>
  <c r="H16" i="4"/>
  <c r="E30" i="4"/>
  <c r="E15" i="4"/>
  <c r="H18" i="4"/>
  <c r="N17" i="4"/>
  <c r="E16" i="4"/>
  <c r="K26" i="4"/>
  <c r="E26" i="4"/>
  <c r="N30" i="4"/>
  <c r="H15" i="4"/>
  <c r="E18" i="4"/>
  <c r="K17" i="4"/>
  <c r="K16" i="4"/>
  <c r="K30" i="4"/>
  <c r="K15" i="4"/>
  <c r="R17" i="8" l="1"/>
  <c r="R25" i="8" l="1"/>
  <c r="R12" i="8" l="1"/>
  <c r="R5" i="8" l="1"/>
  <c r="AA10" i="1"/>
  <c r="U22" i="1"/>
  <c r="AA11" i="1"/>
  <c r="AR16" i="1"/>
  <c r="AS13" i="1"/>
  <c r="AF24" i="1"/>
  <c r="AC12" i="1"/>
  <c r="AE17" i="1"/>
  <c r="W11" i="1"/>
  <c r="AA24" i="1"/>
  <c r="AI21" i="1"/>
  <c r="AZ19" i="1"/>
  <c r="W20" i="1"/>
  <c r="AC20" i="1"/>
  <c r="V23" i="1"/>
  <c r="AP14" i="1"/>
  <c r="AX23" i="1"/>
  <c r="AT22" i="1"/>
  <c r="BA18" i="1"/>
  <c r="AW16" i="1"/>
  <c r="BA19" i="1"/>
  <c r="W17" i="1"/>
  <c r="AP24" i="1"/>
  <c r="AP12" i="1"/>
  <c r="AQ15" i="1"/>
  <c r="AQ10" i="1"/>
  <c r="X17" i="1"/>
  <c r="U20" i="1"/>
  <c r="AV14" i="1"/>
  <c r="AT19" i="1"/>
  <c r="AP15" i="1"/>
  <c r="AG12" i="1"/>
  <c r="U23" i="1"/>
  <c r="AT25" i="1"/>
  <c r="AH17" i="1"/>
  <c r="Y23" i="1"/>
  <c r="AC15" i="1"/>
  <c r="BA15" i="1"/>
  <c r="AQ16" i="1"/>
  <c r="AD17" i="1"/>
  <c r="V13" i="1"/>
  <c r="W10" i="1"/>
  <c r="W16" i="1"/>
  <c r="AD15" i="1"/>
  <c r="AX16" i="1"/>
  <c r="AU15" i="1"/>
  <c r="U13" i="1"/>
  <c r="AF22" i="1"/>
  <c r="AE13" i="1"/>
  <c r="AQ22" i="1"/>
  <c r="AP25" i="1"/>
  <c r="AW23" i="1"/>
  <c r="AP21" i="1"/>
  <c r="AG23" i="1"/>
  <c r="AD16" i="1"/>
  <c r="AC14" i="1"/>
  <c r="AX19" i="1"/>
  <c r="AT15" i="1"/>
  <c r="AR21" i="1"/>
  <c r="AV24" i="1"/>
  <c r="Y20" i="1"/>
  <c r="W21" i="1"/>
  <c r="AG22" i="1"/>
  <c r="AI15" i="1"/>
  <c r="AW14" i="1"/>
  <c r="AV10" i="1"/>
  <c r="U11" i="1"/>
  <c r="BA24" i="1"/>
  <c r="AR18" i="1"/>
  <c r="Y14" i="1"/>
  <c r="AX18" i="1"/>
  <c r="AV16" i="1"/>
  <c r="AZ23" i="1"/>
  <c r="W15" i="1"/>
  <c r="AU19" i="1"/>
  <c r="AQ11" i="1"/>
  <c r="AR20" i="1"/>
  <c r="AX25" i="1"/>
  <c r="AF15" i="1"/>
  <c r="AI22" i="1"/>
  <c r="AT21" i="1"/>
  <c r="AP23" i="1"/>
  <c r="AP20" i="1"/>
  <c r="Z13" i="1"/>
  <c r="AV13" i="1"/>
  <c r="AV20" i="1"/>
  <c r="Y21" i="1"/>
  <c r="AR14" i="1"/>
  <c r="AE24" i="1"/>
  <c r="AI16" i="1"/>
  <c r="AW11" i="1"/>
  <c r="AT18" i="1"/>
  <c r="AO18" i="1"/>
  <c r="AQ20" i="1"/>
  <c r="V18" i="1"/>
  <c r="AF13" i="1"/>
  <c r="AB15" i="1"/>
  <c r="AW12" i="1"/>
  <c r="AY23" i="1"/>
  <c r="AY17" i="1"/>
  <c r="AX11" i="1"/>
  <c r="AY14" i="1"/>
  <c r="X11" i="1"/>
  <c r="AU21" i="1"/>
  <c r="AG11" i="1"/>
  <c r="U17" i="1"/>
  <c r="Z18" i="1"/>
  <c r="AE18" i="1"/>
  <c r="AI11" i="1"/>
  <c r="AV22" i="1"/>
  <c r="AA16" i="1"/>
  <c r="W23" i="1"/>
  <c r="AB19" i="1"/>
  <c r="AZ15" i="1"/>
  <c r="AD12" i="1"/>
  <c r="AH22" i="1"/>
  <c r="AF11" i="1"/>
  <c r="AD23" i="1"/>
  <c r="AP18" i="1"/>
  <c r="AI17" i="1"/>
  <c r="AX22" i="1"/>
  <c r="U19" i="1"/>
  <c r="AU23" i="1"/>
  <c r="BA13" i="1"/>
  <c r="AD25" i="1"/>
  <c r="AG21" i="1"/>
  <c r="AH18" i="1"/>
  <c r="AO25" i="1"/>
  <c r="AG16" i="1"/>
  <c r="AD19" i="1"/>
  <c r="AO23" i="1"/>
  <c r="AX20" i="1"/>
  <c r="AY22" i="1"/>
  <c r="AR15" i="1"/>
  <c r="AT11" i="1"/>
  <c r="Y19" i="1"/>
  <c r="AG19" i="1"/>
  <c r="BA21" i="1"/>
  <c r="AU24" i="1"/>
  <c r="AE21" i="1"/>
  <c r="AY18" i="1"/>
  <c r="U24" i="1"/>
  <c r="AG10" i="1"/>
  <c r="V10" i="1"/>
  <c r="AI14" i="1"/>
  <c r="Y15" i="1"/>
  <c r="X16" i="1"/>
  <c r="W12" i="1"/>
  <c r="AV17" i="1"/>
  <c r="AB24" i="1"/>
  <c r="X14" i="1"/>
  <c r="Y10" i="1"/>
  <c r="AF16" i="1"/>
  <c r="AA17" i="1"/>
  <c r="AD24" i="1"/>
  <c r="AT20" i="1"/>
  <c r="AZ21" i="1"/>
  <c r="V19" i="1"/>
  <c r="AW20" i="1"/>
  <c r="AH12" i="1"/>
  <c r="AA21" i="1"/>
  <c r="AC21" i="1"/>
  <c r="Y24" i="1"/>
  <c r="AQ17" i="1"/>
  <c r="BA12" i="1"/>
  <c r="AB11" i="1"/>
  <c r="AP17" i="1"/>
  <c r="AS12" i="1"/>
  <c r="AI25" i="1"/>
  <c r="AU20" i="1"/>
  <c r="V12" i="1"/>
  <c r="Y22" i="1"/>
  <c r="AX13" i="1"/>
  <c r="BA22" i="1"/>
  <c r="V17" i="1"/>
  <c r="AY20" i="1"/>
  <c r="AF20" i="1"/>
  <c r="BA23" i="1"/>
  <c r="Y17" i="1"/>
  <c r="Z19" i="1"/>
  <c r="X23" i="1"/>
  <c r="AE15" i="1"/>
  <c r="BA20" i="1"/>
  <c r="V11" i="1"/>
  <c r="AX10" i="1"/>
  <c r="AB14" i="1"/>
  <c r="AU16" i="1"/>
  <c r="V25" i="1"/>
  <c r="AA25" i="1"/>
  <c r="AE14" i="1"/>
  <c r="AV12" i="1"/>
  <c r="AC19" i="1"/>
  <c r="AS14" i="1"/>
  <c r="AA12" i="1"/>
  <c r="BA25" i="1"/>
  <c r="AR11" i="1"/>
  <c r="X25" i="1"/>
  <c r="AF14" i="1"/>
  <c r="Y16" i="1"/>
  <c r="AF23" i="1"/>
  <c r="X24" i="1"/>
  <c r="AT24" i="1"/>
  <c r="U16" i="1"/>
  <c r="AT13" i="1"/>
  <c r="V14" i="1"/>
  <c r="AC13" i="1"/>
  <c r="AO20" i="1"/>
  <c r="Z21" i="1"/>
  <c r="AQ19" i="1"/>
  <c r="AY25" i="1"/>
  <c r="AB18" i="1"/>
  <c r="AI23" i="1"/>
  <c r="AQ13" i="1"/>
  <c r="Z16" i="1"/>
  <c r="AS11" i="1"/>
  <c r="AA13" i="1"/>
  <c r="U15" i="1"/>
  <c r="AZ14" i="1"/>
  <c r="AW17" i="1"/>
  <c r="AO24" i="1"/>
  <c r="BA16" i="1"/>
  <c r="AY11" i="1"/>
  <c r="AU17" i="1"/>
  <c r="AZ25" i="1"/>
  <c r="U10" i="1"/>
  <c r="AU18" i="1"/>
  <c r="AD22" i="1"/>
  <c r="AF21" i="1"/>
  <c r="X18" i="1"/>
  <c r="AI20" i="1"/>
  <c r="AD20" i="1"/>
  <c r="AI12" i="1"/>
  <c r="AH23" i="1"/>
  <c r="AV25" i="1"/>
  <c r="AO11" i="1"/>
  <c r="AW22" i="1"/>
  <c r="AB25" i="1"/>
  <c r="BA14" i="1"/>
  <c r="AI24" i="1"/>
  <c r="AC11" i="1"/>
  <c r="X12" i="1"/>
  <c r="AR17" i="1"/>
  <c r="AP10" i="1"/>
  <c r="Z15" i="1"/>
  <c r="AI18" i="1"/>
  <c r="V24" i="1"/>
  <c r="AD21" i="1"/>
  <c r="AS23" i="1"/>
  <c r="AA14" i="1"/>
  <c r="AS21" i="1"/>
  <c r="AT16" i="1"/>
  <c r="AE23" i="1"/>
  <c r="AZ17" i="1"/>
  <c r="AG24" i="1"/>
  <c r="AC17" i="1"/>
  <c r="AP19" i="1"/>
  <c r="AR13" i="1"/>
  <c r="X19" i="1"/>
  <c r="W14" i="1"/>
  <c r="AC25" i="1"/>
  <c r="U21" i="1"/>
  <c r="U18" i="1"/>
  <c r="AO15" i="1"/>
  <c r="Z24" i="1"/>
  <c r="AU12" i="1"/>
  <c r="AG13" i="1"/>
  <c r="Y13" i="1"/>
  <c r="AH10" i="1"/>
  <c r="AD11" i="1"/>
  <c r="AY13" i="1"/>
  <c r="AG18" i="1"/>
  <c r="AV15" i="1"/>
  <c r="AW19" i="1"/>
  <c r="AD14" i="1"/>
  <c r="AW15" i="1"/>
  <c r="AO21" i="1"/>
  <c r="AY10" i="1"/>
  <c r="AQ25" i="1"/>
  <c r="AX12" i="1"/>
  <c r="AV11" i="1"/>
  <c r="AH15" i="1"/>
  <c r="AH16" i="1"/>
  <c r="AE11" i="1"/>
  <c r="AD13" i="1"/>
  <c r="AO22" i="1"/>
  <c r="U14" i="1"/>
  <c r="W18" i="1"/>
  <c r="AZ22" i="1"/>
  <c r="W25" i="1"/>
  <c r="AG15" i="1"/>
  <c r="AP13" i="1"/>
  <c r="AG14" i="1"/>
  <c r="AU11" i="1"/>
  <c r="AS10" i="1"/>
  <c r="AY15" i="1"/>
  <c r="AZ20" i="1"/>
  <c r="AV18" i="1"/>
  <c r="AC10" i="1"/>
  <c r="AQ24" i="1"/>
  <c r="X15" i="1"/>
  <c r="AQ18" i="1"/>
  <c r="Y25" i="1"/>
  <c r="Z11" i="1"/>
  <c r="AT12" i="1"/>
  <c r="AF12" i="1"/>
  <c r="V16" i="1"/>
  <c r="AP11" i="1"/>
  <c r="W19" i="1"/>
  <c r="AB21" i="1"/>
  <c r="AA15" i="1"/>
  <c r="AZ13" i="1"/>
  <c r="Z20" i="1"/>
  <c r="AC18" i="1"/>
  <c r="AZ16" i="1"/>
  <c r="AB23" i="1"/>
  <c r="AR10" i="1"/>
  <c r="AH11" i="1"/>
  <c r="AX14" i="1"/>
  <c r="AU13" i="1"/>
  <c r="V21" i="1"/>
  <c r="AO16" i="1"/>
  <c r="Z22" i="1"/>
  <c r="AB12" i="1"/>
  <c r="AC16" i="1"/>
  <c r="AH14" i="1"/>
  <c r="AF17" i="1"/>
  <c r="Z14" i="1"/>
  <c r="AO13" i="1"/>
  <c r="AY19" i="1"/>
  <c r="AA20" i="1"/>
  <c r="AP16" i="1"/>
  <c r="AI19" i="1"/>
  <c r="AF10" i="1"/>
  <c r="AZ24" i="1"/>
  <c r="Z12" i="1"/>
  <c r="Y18" i="1"/>
  <c r="Y12" i="1"/>
  <c r="AO14" i="1"/>
  <c r="AR12" i="1"/>
  <c r="AQ14" i="1"/>
  <c r="AU14" i="1"/>
  <c r="AT17" i="1"/>
  <c r="BA10" i="1"/>
  <c r="AV21" i="1"/>
  <c r="AF19" i="1"/>
  <c r="AE22" i="1"/>
  <c r="AB22" i="1"/>
  <c r="AO10" i="1"/>
  <c r="AS17" i="1"/>
  <c r="AH20" i="1"/>
  <c r="U25" i="1"/>
  <c r="AZ12" i="1"/>
  <c r="AZ10" i="1"/>
  <c r="AS22" i="1"/>
  <c r="X20" i="1"/>
  <c r="AQ23" i="1"/>
  <c r="AH19" i="1"/>
  <c r="AP22" i="1"/>
  <c r="Z17" i="1"/>
  <c r="W22" i="1"/>
  <c r="AZ11" i="1"/>
  <c r="AS18" i="1"/>
  <c r="AB13" i="1"/>
  <c r="AU25" i="1"/>
  <c r="Y11" i="1"/>
  <c r="AS20" i="1"/>
  <c r="AB20" i="1"/>
  <c r="AO19" i="1"/>
  <c r="Z25" i="1"/>
  <c r="AR22" i="1"/>
  <c r="AS16" i="1"/>
  <c r="AB17" i="1"/>
  <c r="AV19" i="1"/>
  <c r="AF25" i="1"/>
  <c r="AE25" i="1"/>
  <c r="AG20" i="1"/>
  <c r="AG25" i="1"/>
  <c r="BA11" i="1"/>
  <c r="AE12" i="1"/>
  <c r="AS19" i="1"/>
  <c r="AW10" i="1"/>
  <c r="AB16" i="1"/>
  <c r="AX15" i="1"/>
  <c r="AH24" i="1"/>
  <c r="W13" i="1"/>
  <c r="AE20" i="1"/>
  <c r="AG17" i="1"/>
  <c r="AW18" i="1"/>
  <c r="AE19" i="1"/>
  <c r="X22" i="1"/>
  <c r="AY12" i="1"/>
  <c r="AS24" i="1"/>
  <c r="Z10" i="1"/>
  <c r="AD10" i="1"/>
  <c r="Z23" i="1"/>
  <c r="X21" i="1"/>
  <c r="AI10" i="1"/>
  <c r="AO17" i="1"/>
  <c r="AH25" i="1"/>
  <c r="V22" i="1"/>
  <c r="AI13" i="1"/>
  <c r="AW24" i="1"/>
  <c r="AA22" i="1"/>
  <c r="AX24" i="1"/>
  <c r="AA19" i="1"/>
  <c r="W24" i="1"/>
  <c r="AT23" i="1"/>
  <c r="AQ12" i="1"/>
  <c r="AO12" i="1"/>
  <c r="AC22" i="1"/>
  <c r="AF18" i="1"/>
  <c r="AX17" i="1"/>
  <c r="AY21" i="1"/>
  <c r="AD18" i="1"/>
  <c r="AY16" i="1"/>
  <c r="AE10" i="1"/>
  <c r="AY24" i="1"/>
  <c r="AB10" i="1"/>
  <c r="AH13" i="1"/>
  <c r="AW21" i="1"/>
  <c r="AV23" i="1"/>
  <c r="X13" i="1"/>
  <c r="AA23" i="1"/>
  <c r="AS25" i="1"/>
  <c r="AR23" i="1"/>
  <c r="AA18" i="1"/>
  <c r="V15" i="1"/>
  <c r="AC23" i="1"/>
  <c r="AQ21" i="1"/>
  <c r="AU22" i="1"/>
  <c r="AW13" i="1"/>
  <c r="AC24" i="1"/>
  <c r="AT14" i="1"/>
  <c r="AS15" i="1"/>
  <c r="AR19" i="1"/>
  <c r="AH21" i="1"/>
  <c r="AT10" i="1"/>
  <c r="AR25" i="1"/>
  <c r="AX21" i="1"/>
  <c r="V20" i="1"/>
  <c r="U12" i="1"/>
  <c r="AR24" i="1"/>
  <c r="AE16" i="1"/>
  <c r="AZ18" i="1"/>
  <c r="BA17" i="1"/>
  <c r="AU10" i="1"/>
  <c r="X10" i="1"/>
  <c r="AW25" i="1"/>
  <c r="X31" i="1" l="1"/>
  <c r="X30" i="1"/>
  <c r="X27" i="1" s="1"/>
  <c r="AU31" i="1"/>
  <c r="AU30" i="1"/>
  <c r="AT31" i="1"/>
  <c r="AT30" i="1"/>
  <c r="I31" i="1"/>
  <c r="I30" i="1"/>
  <c r="I27" i="1" s="1"/>
  <c r="AB31" i="1"/>
  <c r="AB30" i="1"/>
  <c r="AE31" i="1"/>
  <c r="AE30" i="1"/>
  <c r="AI30" i="1"/>
  <c r="AI31" i="1"/>
  <c r="AD31" i="1"/>
  <c r="AD30" i="1"/>
  <c r="AD27" i="1" s="1"/>
  <c r="Z31" i="1"/>
  <c r="Z30" i="1"/>
  <c r="Z27" i="1" s="1"/>
  <c r="AW30" i="1"/>
  <c r="AW27" i="1" s="1"/>
  <c r="AW31" i="1"/>
  <c r="O31" i="1"/>
  <c r="O30" i="1"/>
  <c r="O27" i="1" s="1"/>
  <c r="L31" i="1"/>
  <c r="L30" i="1"/>
  <c r="AZ30" i="1"/>
  <c r="AZ31" i="1"/>
  <c r="BA30" i="1"/>
  <c r="BA27" i="1" s="1"/>
  <c r="BA31" i="1"/>
  <c r="H30" i="1"/>
  <c r="H31" i="1"/>
  <c r="A23" i="4"/>
  <c r="A11" i="4"/>
  <c r="A24" i="4"/>
  <c r="A12" i="4"/>
  <c r="AF31" i="1"/>
  <c r="AF30" i="1"/>
  <c r="AR30" i="1"/>
  <c r="AR27" i="1" s="1"/>
  <c r="AR31" i="1"/>
  <c r="AC30" i="1"/>
  <c r="AC31" i="1"/>
  <c r="AS30" i="1"/>
  <c r="AS27" i="1" s="1"/>
  <c r="AS31" i="1"/>
  <c r="AY31" i="1"/>
  <c r="AY30" i="1"/>
  <c r="AY27" i="1" s="1"/>
  <c r="AH30" i="1"/>
  <c r="AH27" i="1" s="1"/>
  <c r="AH31" i="1"/>
  <c r="M31" i="1"/>
  <c r="M30" i="1"/>
  <c r="E30" i="1"/>
  <c r="E27" i="1" s="1"/>
  <c r="E31" i="1"/>
  <c r="E36" i="1"/>
  <c r="K36" i="1" s="1"/>
  <c r="AP30" i="1"/>
  <c r="AP27" i="1" s="1"/>
  <c r="AP31" i="1"/>
  <c r="A10" i="4"/>
  <c r="A22" i="4"/>
  <c r="AX31" i="1"/>
  <c r="AX30" i="1"/>
  <c r="AX27" i="1" s="1"/>
  <c r="Y31" i="1"/>
  <c r="Y30" i="1"/>
  <c r="Y27" i="1" s="1"/>
  <c r="V30" i="1"/>
  <c r="V27" i="1" s="1"/>
  <c r="V31" i="1"/>
  <c r="AG30" i="1"/>
  <c r="AG27" i="1" s="1"/>
  <c r="AG31" i="1"/>
  <c r="J30" i="1"/>
  <c r="J27" i="1" s="1"/>
  <c r="J31" i="1"/>
  <c r="F31" i="1"/>
  <c r="F30" i="1"/>
  <c r="B37" i="1"/>
  <c r="F38" i="1" s="1"/>
  <c r="F36" i="1"/>
  <c r="L36" i="1" s="1"/>
  <c r="K31" i="1"/>
  <c r="K30" i="1"/>
  <c r="A25" i="4"/>
  <c r="A13" i="4"/>
  <c r="AV30" i="1"/>
  <c r="AV27" i="1" s="1"/>
  <c r="AV31" i="1"/>
  <c r="D36" i="1"/>
  <c r="J36" i="1" s="1"/>
  <c r="D30" i="1"/>
  <c r="D27" i="1" s="1"/>
  <c r="D31" i="1"/>
  <c r="W30" i="1"/>
  <c r="W27" i="1" s="1"/>
  <c r="W31" i="1"/>
  <c r="N31" i="1"/>
  <c r="N30" i="1"/>
  <c r="C36" i="1"/>
  <c r="I36" i="1" s="1"/>
  <c r="C31" i="1"/>
  <c r="C30" i="1"/>
  <c r="B31" i="1"/>
  <c r="B36" i="1"/>
  <c r="H36" i="1" s="1"/>
  <c r="J35" i="1" s="1"/>
  <c r="F39" i="1" s="1"/>
  <c r="B30" i="1"/>
  <c r="AQ31" i="1"/>
  <c r="AQ30" i="1"/>
  <c r="AQ27" i="1" s="1"/>
  <c r="G31" i="1"/>
  <c r="G30" i="1"/>
  <c r="G27" i="1" s="1"/>
  <c r="AA30" i="1"/>
  <c r="AA31" i="1"/>
  <c r="I25" i="4" l="1"/>
  <c r="K25" i="4" s="1"/>
  <c r="F25" i="4"/>
  <c r="H25" i="4" s="1"/>
  <c r="L25" i="4"/>
  <c r="N25" i="4" s="1"/>
  <c r="C25" i="4"/>
  <c r="E25" i="4" s="1"/>
  <c r="F40" i="1"/>
  <c r="B38" i="1" s="1"/>
  <c r="B45" i="1" s="1"/>
  <c r="B40" i="1" s="1"/>
  <c r="K33" i="1" s="1"/>
  <c r="J29" i="1"/>
  <c r="J28" i="1"/>
  <c r="N80" i="8"/>
  <c r="CD3" i="23" s="1"/>
  <c r="D41" i="26"/>
  <c r="L45" i="1"/>
  <c r="R13" i="8" s="1"/>
  <c r="V29" i="1"/>
  <c r="V28" i="1"/>
  <c r="U34" i="1"/>
  <c r="L51" i="1"/>
  <c r="N86" i="8"/>
  <c r="DH3" i="23" s="1"/>
  <c r="D47" i="26"/>
  <c r="N49" i="26"/>
  <c r="P108" i="8"/>
  <c r="HP3" i="23" s="1"/>
  <c r="AP29" i="1"/>
  <c r="AO34" i="1"/>
  <c r="L65" i="1"/>
  <c r="AP28" i="1"/>
  <c r="N100" i="8"/>
  <c r="FZ3" i="23" s="1"/>
  <c r="L41" i="26"/>
  <c r="M27" i="1"/>
  <c r="M29" i="1" s="1"/>
  <c r="AY29" i="1"/>
  <c r="AY28" i="1"/>
  <c r="L74" i="1"/>
  <c r="N109" i="8"/>
  <c r="HS3" i="23" s="1"/>
  <c r="L50" i="26"/>
  <c r="N34" i="26"/>
  <c r="P93" i="8"/>
  <c r="ES3" i="23" s="1"/>
  <c r="AF27" i="1"/>
  <c r="AF29" i="1" s="1"/>
  <c r="L11" i="4"/>
  <c r="N11" i="4" s="1"/>
  <c r="I11" i="4"/>
  <c r="K11" i="4" s="1"/>
  <c r="F11" i="4"/>
  <c r="H11" i="4" s="1"/>
  <c r="C11" i="4"/>
  <c r="E11" i="4" s="1"/>
  <c r="P111" i="8"/>
  <c r="IE3" i="23" s="1"/>
  <c r="N52" i="26"/>
  <c r="L27" i="1"/>
  <c r="L29" i="1" s="1"/>
  <c r="N48" i="26"/>
  <c r="P107" i="8"/>
  <c r="HK3" i="23" s="1"/>
  <c r="AD29" i="1"/>
  <c r="L35" i="26"/>
  <c r="L59" i="1"/>
  <c r="R27" i="8" s="1"/>
  <c r="AD28" i="1"/>
  <c r="N94" i="8"/>
  <c r="EV3" i="23" s="1"/>
  <c r="O94" i="8"/>
  <c r="EW3" i="23" s="1"/>
  <c r="AE27" i="1"/>
  <c r="I29" i="1"/>
  <c r="L44" i="1"/>
  <c r="I28" i="1"/>
  <c r="D40" i="26"/>
  <c r="N79" i="8"/>
  <c r="BY3" i="23" s="1"/>
  <c r="AU27" i="1"/>
  <c r="AU29" i="1" s="1"/>
  <c r="B27" i="1"/>
  <c r="B29" i="1" s="1"/>
  <c r="F34" i="26"/>
  <c r="P73" i="8"/>
  <c r="AW3" i="23" s="1"/>
  <c r="P87" i="8"/>
  <c r="DO3" i="23" s="1"/>
  <c r="F48" i="26"/>
  <c r="F38" i="26"/>
  <c r="P77" i="8"/>
  <c r="BQ3" i="23" s="1"/>
  <c r="W29" i="1"/>
  <c r="W28" i="1"/>
  <c r="L52" i="1"/>
  <c r="D48" i="26"/>
  <c r="N87" i="8"/>
  <c r="DM3" i="23" s="1"/>
  <c r="N47" i="26"/>
  <c r="P106" i="8"/>
  <c r="HF3" i="23" s="1"/>
  <c r="K27" i="1"/>
  <c r="K29" i="1" s="1"/>
  <c r="F27" i="1"/>
  <c r="F29" i="1" s="1"/>
  <c r="P97" i="8"/>
  <c r="FM3" i="23" s="1"/>
  <c r="N38" i="26"/>
  <c r="Y29" i="1"/>
  <c r="D50" i="26"/>
  <c r="L54" i="1"/>
  <c r="N89" i="8"/>
  <c r="DW3" i="23" s="1"/>
  <c r="Y28" i="1"/>
  <c r="F22" i="4"/>
  <c r="H22" i="4" s="1"/>
  <c r="L22" i="4"/>
  <c r="N22" i="4" s="1"/>
  <c r="C22" i="4"/>
  <c r="E22" i="4" s="1"/>
  <c r="I22" i="4"/>
  <c r="K22" i="4" s="1"/>
  <c r="P83" i="8"/>
  <c r="CU3" i="23" s="1"/>
  <c r="F44" i="26"/>
  <c r="P109" i="8"/>
  <c r="HU3" i="23" s="1"/>
  <c r="N50" i="26"/>
  <c r="AC27" i="1"/>
  <c r="AC29" i="1" s="1"/>
  <c r="N37" i="26"/>
  <c r="P96" i="8"/>
  <c r="FH3" i="23" s="1"/>
  <c r="I23" i="4"/>
  <c r="K23" i="4" s="1"/>
  <c r="F23" i="4"/>
  <c r="H23" i="4" s="1"/>
  <c r="C23" i="4"/>
  <c r="E23" i="4" s="1"/>
  <c r="L23" i="4"/>
  <c r="N23" i="4" s="1"/>
  <c r="BA29" i="1"/>
  <c r="L52" i="26"/>
  <c r="N111" i="8"/>
  <c r="IC3" i="23" s="1"/>
  <c r="L76" i="1"/>
  <c r="BA28" i="1"/>
  <c r="F43" i="26"/>
  <c r="P82" i="8"/>
  <c r="CP3" i="23" s="1"/>
  <c r="AW29" i="1"/>
  <c r="L72" i="1"/>
  <c r="N107" i="8"/>
  <c r="HI3" i="23" s="1"/>
  <c r="L48" i="26"/>
  <c r="AW28" i="1"/>
  <c r="N35" i="26"/>
  <c r="P94" i="8"/>
  <c r="EX3" i="23" s="1"/>
  <c r="N36" i="26"/>
  <c r="P95" i="8"/>
  <c r="FC3" i="23" s="1"/>
  <c r="F40" i="26"/>
  <c r="P79" i="8"/>
  <c r="CA3" i="23" s="1"/>
  <c r="P105" i="8"/>
  <c r="HA3" i="23" s="1"/>
  <c r="N46" i="26"/>
  <c r="G29" i="1"/>
  <c r="D38" i="26"/>
  <c r="G28" i="1"/>
  <c r="L42" i="1"/>
  <c r="N77" i="8"/>
  <c r="BO3" i="23" s="1"/>
  <c r="F52" i="26"/>
  <c r="P91" i="8"/>
  <c r="EI3" i="23" s="1"/>
  <c r="AQ29" i="1"/>
  <c r="N101" i="8"/>
  <c r="GE3" i="23" s="1"/>
  <c r="L66" i="1"/>
  <c r="AQ28" i="1"/>
  <c r="L42" i="26"/>
  <c r="P72" i="8"/>
  <c r="AR3" i="23" s="1"/>
  <c r="F33" i="26"/>
  <c r="N27" i="1"/>
  <c r="N29" i="1" s="1"/>
  <c r="F35" i="26"/>
  <c r="P74" i="8"/>
  <c r="BB3" i="23" s="1"/>
  <c r="AV29" i="1"/>
  <c r="AV28" i="1"/>
  <c r="L71" i="1"/>
  <c r="L47" i="26"/>
  <c r="N106" i="8"/>
  <c r="HD3" i="23" s="1"/>
  <c r="P81" i="8"/>
  <c r="CK3" i="23" s="1"/>
  <c r="F42" i="26"/>
  <c r="P76" i="8"/>
  <c r="BL3" i="23" s="1"/>
  <c r="F37" i="26"/>
  <c r="AG29" i="1"/>
  <c r="N97" i="8"/>
  <c r="FK3" i="23" s="1"/>
  <c r="L38" i="26"/>
  <c r="AG28" i="1"/>
  <c r="L62" i="1"/>
  <c r="F50" i="26"/>
  <c r="P89" i="8"/>
  <c r="DY3" i="23" s="1"/>
  <c r="I10" i="4"/>
  <c r="K10" i="4" s="1"/>
  <c r="L10" i="4"/>
  <c r="N10" i="4" s="1"/>
  <c r="F10" i="4"/>
  <c r="H10" i="4" s="1"/>
  <c r="C10" i="4"/>
  <c r="E10" i="4" s="1"/>
  <c r="F36" i="26"/>
  <c r="P75" i="8"/>
  <c r="BG3" i="23" s="1"/>
  <c r="P98" i="8"/>
  <c r="FR3" i="23" s="1"/>
  <c r="N39" i="26"/>
  <c r="N44" i="26"/>
  <c r="P103" i="8"/>
  <c r="GQ3" i="23" s="1"/>
  <c r="N43" i="26"/>
  <c r="P102" i="8"/>
  <c r="GL3" i="23" s="1"/>
  <c r="F12" i="4"/>
  <c r="H12" i="4" s="1"/>
  <c r="C12" i="4"/>
  <c r="E12" i="4" s="1"/>
  <c r="L12" i="4"/>
  <c r="N12" i="4" s="1"/>
  <c r="I12" i="4"/>
  <c r="K12" i="4" s="1"/>
  <c r="F39" i="26"/>
  <c r="P78" i="8"/>
  <c r="BV3" i="23" s="1"/>
  <c r="P110" i="8"/>
  <c r="HZ3" i="23" s="1"/>
  <c r="N51" i="26"/>
  <c r="O29" i="1"/>
  <c r="L50" i="1"/>
  <c r="O28" i="1"/>
  <c r="D46" i="26"/>
  <c r="N85" i="8"/>
  <c r="DC3" i="23" s="1"/>
  <c r="Z29" i="1"/>
  <c r="N90" i="8"/>
  <c r="EB3" i="23" s="1"/>
  <c r="L55" i="1"/>
  <c r="Z28" i="1"/>
  <c r="D51" i="26"/>
  <c r="P99" i="8"/>
  <c r="FW3" i="23" s="1"/>
  <c r="N40" i="26"/>
  <c r="AB27" i="1"/>
  <c r="AB29" i="1" s="1"/>
  <c r="AT27" i="1"/>
  <c r="AT29" i="1" s="1"/>
  <c r="X29" i="1"/>
  <c r="L53" i="1"/>
  <c r="X28" i="1"/>
  <c r="N88" i="8"/>
  <c r="DR3" i="23" s="1"/>
  <c r="D49" i="26"/>
  <c r="AA27" i="1"/>
  <c r="AA29" i="1" s="1"/>
  <c r="P101" i="8"/>
  <c r="GG3" i="23" s="1"/>
  <c r="N42" i="26"/>
  <c r="C27" i="1"/>
  <c r="C29" i="1" s="1"/>
  <c r="P84" i="8"/>
  <c r="CZ3" i="23" s="1"/>
  <c r="F45" i="26"/>
  <c r="D29" i="1"/>
  <c r="N74" i="8"/>
  <c r="AZ3" i="23" s="1"/>
  <c r="L39" i="1"/>
  <c r="R7" i="8" s="1"/>
  <c r="D35" i="26"/>
  <c r="D28" i="1"/>
  <c r="F13" i="4"/>
  <c r="H13" i="4" s="1"/>
  <c r="L13" i="4"/>
  <c r="N13" i="4" s="1"/>
  <c r="C13" i="4"/>
  <c r="E13" i="4" s="1"/>
  <c r="I13" i="4"/>
  <c r="K13" i="4" s="1"/>
  <c r="P80" i="8"/>
  <c r="CF3" i="23" s="1"/>
  <c r="F41" i="26"/>
  <c r="F47" i="26"/>
  <c r="P86" i="8"/>
  <c r="DJ3" i="23" s="1"/>
  <c r="AX29" i="1"/>
  <c r="L73" i="1"/>
  <c r="L49" i="26"/>
  <c r="N108" i="8"/>
  <c r="HN3" i="23" s="1"/>
  <c r="AX28" i="1"/>
  <c r="N41" i="26"/>
  <c r="P100" i="8"/>
  <c r="GB3" i="23" s="1"/>
  <c r="E29" i="1"/>
  <c r="N75" i="8"/>
  <c r="BE3" i="23" s="1"/>
  <c r="D36" i="26"/>
  <c r="L40" i="1"/>
  <c r="E28" i="1"/>
  <c r="AH29" i="1"/>
  <c r="N98" i="8"/>
  <c r="FP3" i="23" s="1"/>
  <c r="AH28" i="1"/>
  <c r="L63" i="1"/>
  <c r="R31" i="8" s="1"/>
  <c r="L39" i="26"/>
  <c r="AS29" i="1"/>
  <c r="AS28" i="1"/>
  <c r="L44" i="26"/>
  <c r="L68" i="1"/>
  <c r="N103" i="8"/>
  <c r="GO3" i="23" s="1"/>
  <c r="AR29" i="1"/>
  <c r="L67" i="1"/>
  <c r="N102" i="8"/>
  <c r="GJ3" i="23" s="1"/>
  <c r="AR28" i="1"/>
  <c r="L43" i="26"/>
  <c r="F24" i="4"/>
  <c r="H24" i="4" s="1"/>
  <c r="I24" i="4"/>
  <c r="K24" i="4" s="1"/>
  <c r="C24" i="4"/>
  <c r="E24" i="4" s="1"/>
  <c r="L24" i="4"/>
  <c r="N24" i="4" s="1"/>
  <c r="H27" i="1"/>
  <c r="AZ27" i="1"/>
  <c r="AZ29" i="1" s="1"/>
  <c r="F46" i="26"/>
  <c r="P85" i="8"/>
  <c r="DE3" i="23" s="1"/>
  <c r="F51" i="26"/>
  <c r="P90" i="8"/>
  <c r="ED3" i="23" s="1"/>
  <c r="AI27" i="1"/>
  <c r="AI29" i="1" s="1"/>
  <c r="N33" i="26"/>
  <c r="P92" i="8"/>
  <c r="EN3" i="23" s="1"/>
  <c r="P104" i="8"/>
  <c r="GV3" i="23" s="1"/>
  <c r="N45" i="26"/>
  <c r="P88" i="8"/>
  <c r="DT3" i="23" s="1"/>
  <c r="F49" i="26"/>
  <c r="J56" i="1" l="1"/>
  <c r="O91" i="8"/>
  <c r="EH3" i="23" s="1"/>
  <c r="E52" i="26"/>
  <c r="J58" i="1"/>
  <c r="M34" i="26"/>
  <c r="O93" i="8"/>
  <c r="ER3" i="23" s="1"/>
  <c r="E34" i="26"/>
  <c r="J38" i="1"/>
  <c r="O73" i="8"/>
  <c r="AV3" i="23" s="1"/>
  <c r="O104" i="8"/>
  <c r="GU3" i="23" s="1"/>
  <c r="M45" i="26"/>
  <c r="J69" i="1"/>
  <c r="J64" i="1"/>
  <c r="M40" i="26"/>
  <c r="O99" i="8"/>
  <c r="FV3" i="23" s="1"/>
  <c r="E45" i="26"/>
  <c r="O84" i="8"/>
  <c r="CY3" i="23" s="1"/>
  <c r="J49" i="1"/>
  <c r="M46" i="26"/>
  <c r="J70" i="1"/>
  <c r="O105" i="8"/>
  <c r="GZ3" i="23" s="1"/>
  <c r="O83" i="8"/>
  <c r="CT3" i="23" s="1"/>
  <c r="J48" i="1"/>
  <c r="R16" i="8" s="1"/>
  <c r="E44" i="26"/>
  <c r="J75" i="1"/>
  <c r="O110" i="8"/>
  <c r="HY3" i="23" s="1"/>
  <c r="M51" i="26"/>
  <c r="L75" i="1"/>
  <c r="N110" i="8"/>
  <c r="HX3" i="23" s="1"/>
  <c r="L51" i="26"/>
  <c r="AZ28" i="1"/>
  <c r="J68" i="1"/>
  <c r="M44" i="26"/>
  <c r="O103" i="8"/>
  <c r="GP3" i="23" s="1"/>
  <c r="T1" i="4"/>
  <c r="R1" i="4" s="1"/>
  <c r="E19" i="4"/>
  <c r="U4" i="4"/>
  <c r="R8" i="4" s="1"/>
  <c r="O25" i="4" s="1"/>
  <c r="D42" i="26"/>
  <c r="L46" i="1"/>
  <c r="N81" i="8"/>
  <c r="CI3" i="23" s="1"/>
  <c r="K28" i="1"/>
  <c r="L36" i="26"/>
  <c r="N95" i="8"/>
  <c r="FA3" i="23" s="1"/>
  <c r="L60" i="1"/>
  <c r="R28" i="8" s="1"/>
  <c r="AE28" i="1"/>
  <c r="N78" i="8"/>
  <c r="BT3" i="23" s="1"/>
  <c r="D39" i="26"/>
  <c r="H28" i="1"/>
  <c r="L43" i="1"/>
  <c r="R11" i="8" s="1"/>
  <c r="H29" i="1"/>
  <c r="O98" i="8"/>
  <c r="FQ3" i="23" s="1"/>
  <c r="M39" i="26"/>
  <c r="J63" i="1"/>
  <c r="J73" i="1"/>
  <c r="M49" i="26"/>
  <c r="O108" i="8"/>
  <c r="HO3" i="23" s="1"/>
  <c r="AT28" i="1"/>
  <c r="L45" i="26"/>
  <c r="L69" i="1"/>
  <c r="N104" i="8"/>
  <c r="GT3" i="23" s="1"/>
  <c r="U1" i="4"/>
  <c r="R2" i="4" s="1"/>
  <c r="O11" i="4" s="1"/>
  <c r="O77" i="8"/>
  <c r="BP3" i="23" s="1"/>
  <c r="E38" i="26"/>
  <c r="J42" i="1"/>
  <c r="R10" i="8" s="1"/>
  <c r="M52" i="26"/>
  <c r="J76" i="1"/>
  <c r="O111" i="8"/>
  <c r="ID3" i="23" s="1"/>
  <c r="L34" i="26"/>
  <c r="N93" i="8"/>
  <c r="EQ3" i="23" s="1"/>
  <c r="AC28" i="1"/>
  <c r="L58" i="1"/>
  <c r="R26" i="8" s="1"/>
  <c r="U3" i="4"/>
  <c r="R6" i="4" s="1"/>
  <c r="O23" i="4" s="1"/>
  <c r="O76" i="8"/>
  <c r="BK3" i="23" s="1"/>
  <c r="E37" i="26"/>
  <c r="J41" i="1"/>
  <c r="R9" i="8" s="1"/>
  <c r="N105" i="8"/>
  <c r="GY3" i="23" s="1"/>
  <c r="AU28" i="1"/>
  <c r="L46" i="26"/>
  <c r="L70" i="1"/>
  <c r="O82" i="8"/>
  <c r="CO3" i="23" s="1"/>
  <c r="E43" i="26"/>
  <c r="J47" i="1"/>
  <c r="R15" i="8" s="1"/>
  <c r="J61" i="1"/>
  <c r="O96" i="8"/>
  <c r="FG3" i="23" s="1"/>
  <c r="M37" i="26"/>
  <c r="O109" i="8"/>
  <c r="HT3" i="23" s="1"/>
  <c r="J74" i="1"/>
  <c r="M50" i="26"/>
  <c r="J65" i="1"/>
  <c r="M41" i="26"/>
  <c r="O100" i="8"/>
  <c r="GA3" i="23" s="1"/>
  <c r="AO33" i="1"/>
  <c r="O86" i="8"/>
  <c r="DI3" i="23" s="1"/>
  <c r="J51" i="1"/>
  <c r="U33" i="1"/>
  <c r="E47" i="26"/>
  <c r="L40" i="26"/>
  <c r="L64" i="1"/>
  <c r="AI28" i="1"/>
  <c r="N99" i="8"/>
  <c r="FU3" i="23" s="1"/>
  <c r="J40" i="1"/>
  <c r="R8" i="8" s="1"/>
  <c r="O75" i="8"/>
  <c r="BF3" i="23" s="1"/>
  <c r="E36" i="26"/>
  <c r="O74" i="8"/>
  <c r="BA3" i="23" s="1"/>
  <c r="E35" i="26"/>
  <c r="J39" i="1"/>
  <c r="L38" i="1"/>
  <c r="R6" i="8" s="1"/>
  <c r="D34" i="26"/>
  <c r="N73" i="8"/>
  <c r="AU3" i="23" s="1"/>
  <c r="C28" i="1"/>
  <c r="D52" i="26"/>
  <c r="N91" i="8"/>
  <c r="EG3" i="23" s="1"/>
  <c r="AA28" i="1"/>
  <c r="L56" i="1"/>
  <c r="R24" i="8" s="1"/>
  <c r="M33" i="26"/>
  <c r="J57" i="1"/>
  <c r="O92" i="8"/>
  <c r="EM3" i="23" s="1"/>
  <c r="E51" i="26"/>
  <c r="O90" i="8"/>
  <c r="EC3" i="23" s="1"/>
  <c r="J55" i="1"/>
  <c r="U2" i="4"/>
  <c r="R4" i="4" s="1"/>
  <c r="O13" i="4" s="1"/>
  <c r="N19" i="4"/>
  <c r="J62" i="1"/>
  <c r="R30" i="8" s="1"/>
  <c r="M38" i="26"/>
  <c r="O97" i="8"/>
  <c r="FL3" i="23" s="1"/>
  <c r="M42" i="26"/>
  <c r="O101" i="8"/>
  <c r="GF3" i="23" s="1"/>
  <c r="J66" i="1"/>
  <c r="J72" i="1"/>
  <c r="R40" i="8" s="1"/>
  <c r="M48" i="26"/>
  <c r="O107" i="8"/>
  <c r="HJ3" i="23" s="1"/>
  <c r="T4" i="4"/>
  <c r="R7" i="4" s="1"/>
  <c r="O24" i="4" s="1"/>
  <c r="E50" i="26"/>
  <c r="O89" i="8"/>
  <c r="DX3" i="23" s="1"/>
  <c r="J54" i="1"/>
  <c r="R22" i="8" s="1"/>
  <c r="F28" i="1"/>
  <c r="L41" i="1"/>
  <c r="D37" i="26"/>
  <c r="N76" i="8"/>
  <c r="BJ3" i="23" s="1"/>
  <c r="O72" i="8"/>
  <c r="AQ3" i="23" s="1"/>
  <c r="J37" i="1"/>
  <c r="E33" i="26"/>
  <c r="A33" i="1"/>
  <c r="O79" i="8"/>
  <c r="BZ3" i="23" s="1"/>
  <c r="E40" i="26"/>
  <c r="J44" i="1"/>
  <c r="J59" i="1"/>
  <c r="M35" i="26"/>
  <c r="D43" i="26"/>
  <c r="N82" i="8"/>
  <c r="CN3" i="23" s="1"/>
  <c r="L47" i="1"/>
  <c r="L28" i="1"/>
  <c r="L37" i="26"/>
  <c r="AF28" i="1"/>
  <c r="N96" i="8"/>
  <c r="FF3" i="23" s="1"/>
  <c r="L61" i="1"/>
  <c r="R29" i="8" s="1"/>
  <c r="J45" i="1"/>
  <c r="O80" i="8"/>
  <c r="CE3" i="23" s="1"/>
  <c r="E41" i="26"/>
  <c r="J67" i="1"/>
  <c r="R35" i="8" s="1"/>
  <c r="O102" i="8"/>
  <c r="GK3" i="23" s="1"/>
  <c r="M43" i="26"/>
  <c r="E49" i="26"/>
  <c r="J53" i="1"/>
  <c r="O88" i="8"/>
  <c r="DS3" i="23" s="1"/>
  <c r="AB28" i="1"/>
  <c r="L57" i="1"/>
  <c r="L33" i="26"/>
  <c r="N92" i="8"/>
  <c r="EL3" i="23" s="1"/>
  <c r="O85" i="8"/>
  <c r="DD3" i="23" s="1"/>
  <c r="J50" i="1"/>
  <c r="R18" i="8" s="1"/>
  <c r="E46" i="26"/>
  <c r="T2" i="4"/>
  <c r="R3" i="4" s="1"/>
  <c r="O12" i="4" s="1"/>
  <c r="K19" i="4"/>
  <c r="O106" i="8"/>
  <c r="HE3" i="23" s="1"/>
  <c r="M47" i="26"/>
  <c r="J71" i="1"/>
  <c r="N84" i="8"/>
  <c r="CX3" i="23" s="1"/>
  <c r="D45" i="26"/>
  <c r="N28" i="1"/>
  <c r="L49" i="1"/>
  <c r="T3" i="4"/>
  <c r="R5" i="4" s="1"/>
  <c r="O22" i="4" s="1"/>
  <c r="J46" i="1"/>
  <c r="R14" i="8" s="1"/>
  <c r="O81" i="8"/>
  <c r="CJ3" i="23" s="1"/>
  <c r="E42" i="26"/>
  <c r="O87" i="8"/>
  <c r="DN3" i="23" s="1"/>
  <c r="J52" i="1"/>
  <c r="E48" i="26"/>
  <c r="L37" i="1"/>
  <c r="A34" i="1"/>
  <c r="N72" i="8"/>
  <c r="AP3" i="23" s="1"/>
  <c r="D33" i="26"/>
  <c r="B28" i="1"/>
  <c r="AE29" i="1"/>
  <c r="N83" i="8"/>
  <c r="CS3" i="23" s="1"/>
  <c r="M28" i="1"/>
  <c r="D44" i="26"/>
  <c r="L48" i="1"/>
  <c r="N26" i="26"/>
  <c r="AF2" i="23"/>
  <c r="F34" i="1" l="1"/>
  <c r="O10" i="4"/>
  <c r="F32" i="8"/>
  <c r="G6" i="4"/>
  <c r="M36" i="26"/>
  <c r="O95" i="8"/>
  <c r="FB3" i="23" s="1"/>
  <c r="J60" i="1"/>
  <c r="J34" i="1"/>
  <c r="K34" i="1"/>
  <c r="E39" i="26"/>
  <c r="J43" i="1"/>
  <c r="D33" i="1" s="1"/>
  <c r="O78" i="8"/>
  <c r="BU3" i="23" s="1"/>
  <c r="H33" i="1"/>
  <c r="N24" i="26" l="1"/>
  <c r="G10" i="8"/>
  <c r="AH2" i="23" s="1"/>
  <c r="L4" i="8"/>
  <c r="L5" i="8"/>
  <c r="AD2"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sharedStrings.xml><?xml version="1.0" encoding="utf-8"?>
<sst xmlns="http://schemas.openxmlformats.org/spreadsheetml/2006/main" count="22033" uniqueCount="5913">
  <si>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</si>
  <si>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</si>
  <si>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</si>
  <si>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</si>
  <si>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</si>
  <si>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</si>
  <si>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</si>
  <si>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</si>
  <si>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</si>
  <si>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</si>
  <si>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</si>
  <si>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</si>
  <si>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</si>
  <si>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</si>
  <si>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</si>
  <si>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</si>
  <si>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</si>
  <si>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</si>
  <si>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</si>
  <si>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</si>
  <si>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</si>
  <si>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</si>
  <si>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</si>
  <si>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</si>
  <si>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</si>
  <si>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</si>
  <si>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</si>
  <si>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</si>
  <si>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</si>
  <si>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</si>
  <si>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</si>
  <si>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</si>
  <si>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</si>
  <si>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4 minute rows</t>
  </si>
  <si>
    <t>10 minute rows</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</si>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</sst>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1"/>
      <color theme="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9"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0" fontId="11" fillId="0" borderId="0" xfId="1" applyFont="1" applyAlignment="1">
      <alignment horizontal="center"/>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175" fontId="85" fillId="4" borderId="4" xfId="0" applyNumberFormat="1" applyFont="1" applyFill="1" applyBorder="1" applyAlignment="1" applyProtection="1">
      <alignment horizontal="left"/>
      <protection locked="0"/>
    </xf>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5" fontId="88" fillId="6" borderId="4" xfId="0" applyNumberFormat="1" applyFont="1" applyFill="1" applyBorder="1" applyAlignment="1">
      <alignment horizontal="left"/>
    </xf>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68" fillId="0" borderId="0" xfId="1" applyFont="1" applyAlignment="1">
      <alignment horizontal="center"/>
    </xf>
    <xf numFmtId="0" fontId="68" fillId="0" borderId="0" xfId="1" applyFont="1"/>
    <xf numFmtId="0" fontId="117" fillId="0" borderId="0" xfId="1" applyFont="1"/>
    <xf numFmtId="0" fontId="117" fillId="0" borderId="0" xfId="1" applyFont="1" applyAlignment="1">
      <alignment horizontal="center"/>
    </xf>
    <xf numFmtId="0" fontId="7" fillId="4" borderId="8" xfId="0" applyFont="1" applyFill="1" applyBorder="1" applyProtection="1">
      <protection locked="0"/>
    </xf>
    <xf numFmtId="0" fontId="118"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20" fillId="0" borderId="16" xfId="0" applyNumberFormat="1" applyFont="1" applyBorder="1"/>
    <xf numFmtId="181" fontId="120" fillId="0" borderId="0" xfId="0" applyNumberFormat="1" applyFont="1"/>
    <xf numFmtId="0" fontId="120" fillId="0" borderId="0" xfId="0" applyFont="1"/>
    <xf numFmtId="0" fontId="67" fillId="0" borderId="10" xfId="0" applyFont="1" applyBorder="1"/>
    <xf numFmtId="0" fontId="67" fillId="0" borderId="19" xfId="0" applyFont="1" applyBorder="1"/>
    <xf numFmtId="0" fontId="124" fillId="0" borderId="0" xfId="0" applyFont="1" applyAlignment="1">
      <alignment horizontal="center"/>
    </xf>
    <xf numFmtId="0" fontId="125" fillId="0" borderId="0" xfId="0" applyFont="1"/>
    <xf numFmtId="0" fontId="44" fillId="0" borderId="0" xfId="0" applyFont="1" applyAlignment="1">
      <alignment horizontal="right"/>
    </xf>
    <xf numFmtId="0" fontId="127" fillId="0" borderId="0" xfId="0" applyFont="1"/>
    <xf numFmtId="0" fontId="120" fillId="0" borderId="16" xfId="0" applyFont="1" applyBorder="1" applyAlignment="1">
      <alignment horizontal="left"/>
    </xf>
    <xf numFmtId="0" fontId="120" fillId="0" borderId="16" xfId="0" applyFont="1" applyBorder="1"/>
    <xf numFmtId="0" fontId="120"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20" fillId="0" borderId="22" xfId="0" applyFont="1" applyBorder="1" applyAlignment="1">
      <alignment horizontal="left"/>
    </xf>
    <xf numFmtId="180" fontId="120"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20" fillId="0" borderId="16" xfId="0" applyNumberFormat="1" applyFont="1" applyBorder="1"/>
    <xf numFmtId="166" fontId="120" fillId="0" borderId="0" xfId="0" applyNumberFormat="1" applyFont="1"/>
    <xf numFmtId="0" fontId="123" fillId="0" borderId="0" xfId="0" applyFont="1"/>
    <xf numFmtId="0" fontId="128" fillId="0" borderId="0" xfId="0" applyFont="1"/>
    <xf numFmtId="0" fontId="120" fillId="0" borderId="22" xfId="0" applyFont="1" applyBorder="1"/>
    <xf numFmtId="180" fontId="120" fillId="0" borderId="16" xfId="0" applyNumberFormat="1" applyFont="1" applyBorder="1" applyAlignment="1">
      <alignment horizontal="left"/>
    </xf>
    <xf numFmtId="180" fontId="120" fillId="0" borderId="22" xfId="0" applyNumberFormat="1" applyFont="1" applyBorder="1" applyAlignment="1">
      <alignment horizontal="left"/>
    </xf>
    <xf numFmtId="0" fontId="131"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2"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3"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7"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5" fillId="0" borderId="0" xfId="0" applyFont="1"/>
    <xf numFmtId="0" fontId="136" fillId="3" borderId="0" xfId="0" applyFont="1" applyFill="1"/>
    <xf numFmtId="1" fontId="83" fillId="3" borderId="0" xfId="0" applyNumberFormat="1" applyFont="1" applyFill="1"/>
    <xf numFmtId="176" fontId="137" fillId="3" borderId="0" xfId="0" applyNumberFormat="1" applyFont="1" applyFill="1"/>
    <xf numFmtId="0" fontId="138" fillId="3" borderId="0" xfId="0" applyFont="1" applyFill="1"/>
    <xf numFmtId="175" fontId="137" fillId="3" borderId="0" xfId="0" applyNumberFormat="1" applyFont="1" applyFill="1"/>
    <xf numFmtId="0" fontId="137"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9"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9"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9" fillId="11" borderId="4" xfId="0" applyNumberFormat="1" applyFont="1" applyFill="1" applyBorder="1" applyAlignment="1" applyProtection="1">
      <alignment horizontal="left"/>
      <protection locked="0"/>
    </xf>
    <xf numFmtId="0" fontId="139"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7" fillId="3" borderId="0" xfId="0" applyFont="1" applyFill="1" applyProtection="1">
      <protection locked="0"/>
    </xf>
    <xf numFmtId="0" fontId="140"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2"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9" fillId="0" borderId="0" xfId="0" applyFont="1" applyAlignment="1">
      <alignment horizontal="left" vertical="top"/>
    </xf>
    <xf numFmtId="0" fontId="124"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1" fillId="13" borderId="22" xfId="0" applyFont="1" applyFill="1" applyBorder="1" applyAlignment="1">
      <alignment horizontal="center"/>
    </xf>
    <xf numFmtId="0" fontId="121" fillId="13" borderId="15" xfId="0" applyFont="1" applyFill="1" applyBorder="1" applyAlignment="1">
      <alignment horizontal="center"/>
    </xf>
    <xf numFmtId="0" fontId="121" fillId="13" borderId="16" xfId="0" applyFont="1" applyFill="1" applyBorder="1" applyAlignment="1">
      <alignment horizontal="center"/>
    </xf>
    <xf numFmtId="0" fontId="121" fillId="13" borderId="17" xfId="0" applyFont="1" applyFill="1" applyBorder="1" applyAlignment="1">
      <alignment horizontal="center"/>
    </xf>
    <xf numFmtId="0" fontId="0" fillId="0" borderId="0" xfId="0" applyAlignment="1">
      <alignment horizontal="center"/>
    </xf>
    <xf numFmtId="0" fontId="130" fillId="0" borderId="22" xfId="0" applyFont="1" applyBorder="1" applyAlignment="1">
      <alignment horizontal="center"/>
    </xf>
    <xf numFmtId="0" fontId="120" fillId="0" borderId="0" xfId="0" applyFont="1" applyAlignment="1">
      <alignment horizontal="left" vertical="top" wrapText="1"/>
    </xf>
    <xf numFmtId="0" fontId="120" fillId="0" borderId="0" xfId="0" applyFont="1" applyAlignment="1">
      <alignment horizontal="left"/>
    </xf>
    <xf numFmtId="0" fontId="120" fillId="0" borderId="16" xfId="0" applyFont="1" applyBorder="1" applyAlignment="1">
      <alignment horizontal="left"/>
    </xf>
    <xf numFmtId="0" fontId="120" fillId="0" borderId="22" xfId="0" applyFont="1" applyBorder="1" applyAlignment="1">
      <alignment horizontal="left"/>
    </xf>
    <xf numFmtId="0" fontId="121" fillId="13" borderId="0" xfId="0" applyFont="1" applyFill="1" applyAlignment="1">
      <alignment horizontal="center"/>
    </xf>
    <xf numFmtId="0" fontId="126"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1" fillId="0" borderId="8" xfId="0" applyNumberFormat="1" applyFont="1" applyBorder="1" applyAlignment="1">
      <alignment horizontal="center"/>
    </xf>
    <xf numFmtId="164" fontId="141" fillId="0" borderId="14" xfId="0" applyNumberFormat="1" applyFont="1" applyBorder="1" applyAlignment="1">
      <alignment horizontal="center"/>
    </xf>
    <xf numFmtId="164" fontId="141"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41" fillId="0" borderId="8" xfId="0" applyFont="1" applyBorder="1" applyAlignment="1">
      <alignment horizontal="center" vertical="top" wrapText="1"/>
    </xf>
    <xf numFmtId="0" fontId="141" fillId="0" borderId="14" xfId="0" applyFont="1" applyBorder="1" applyAlignment="1">
      <alignment horizontal="center" vertical="top" wrapText="1"/>
    </xf>
    <xf numFmtId="0" fontId="141"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41" fillId="0" borderId="8" xfId="0" applyFont="1" applyBorder="1" applyAlignment="1">
      <alignment horizontal="center"/>
    </xf>
    <xf numFmtId="0" fontId="141" fillId="0" borderId="14" xfId="0" applyFont="1" applyBorder="1" applyAlignment="1">
      <alignment horizontal="center"/>
    </xf>
    <xf numFmtId="0" fontId="141"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ustomProperty" Target="../customProperty31.bin"/><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5.xml"/><Relationship Id="rId5" Type="http://schemas.openxmlformats.org/officeDocument/2006/relationships/customProperty" Target="../customProperty33.bin"/><Relationship Id="rId10" Type="http://schemas.openxmlformats.org/officeDocument/2006/relationships/table" Target="../tables/table4.xml"/><Relationship Id="rId4" Type="http://schemas.openxmlformats.org/officeDocument/2006/relationships/customProperty" Target="../customProperty32.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workbookViewId="0">
      <pane ySplit="1" topLeftCell="A2" activePane="bottomLeft" state="frozen"/>
      <selection pane="bottomLeft" activeCell="L22" sqref="L22"/>
    </sheetView>
  </sheetViews>
  <sheetFormatPr defaultColWidth="9.140625" defaultRowHeight="12.75" x14ac:dyDescent="0.2"/>
  <cols>
    <col min="1" max="1" width="16.85546875" style="335" customWidth="1"/>
    <col min="2" max="2" width="12.85546875" style="312" customWidth="1"/>
    <col min="3" max="3" width="16.5703125" style="324" customWidth="1"/>
    <col min="4" max="4" width="10.42578125" style="214" customWidth="1"/>
    <col min="5" max="5" width="10.28515625" style="214" customWidth="1"/>
    <col min="6" max="6" width="12.85546875" style="214" customWidth="1"/>
    <col min="7" max="7" width="17.7109375" style="214" customWidth="1"/>
    <col min="8" max="8" width="10.140625" style="214" bestFit="1" customWidth="1"/>
    <col min="9" max="9" width="10.140625" style="214" customWidth="1"/>
    <col min="10" max="11" width="10.140625" style="214" bestFit="1" customWidth="1"/>
    <col min="12" max="12" width="11.7109375" style="214" bestFit="1" customWidth="1"/>
    <col min="13" max="13" width="10.85546875" style="214" customWidth="1"/>
    <col min="14" max="15" width="9.140625" style="214"/>
    <col min="16" max="16" width="16" style="214" customWidth="1"/>
    <col min="17" max="17" width="14.7109375" style="214" customWidth="1"/>
    <col min="18" max="18" width="10.140625" style="214" customWidth="1"/>
    <col min="19" max="19" width="12.140625" style="214" customWidth="1"/>
    <col min="20" max="20" width="3.5703125" style="214" customWidth="1"/>
    <col min="21" max="21" width="15.85546875" style="214" customWidth="1"/>
    <col min="22" max="22" width="13.5703125" style="214" customWidth="1"/>
    <col min="23" max="23" width="11.140625" style="214" customWidth="1"/>
    <col min="24" max="16384" width="9.140625" style="214"/>
  </cols>
  <sheetData>
    <row r="1" spans="1:29" s="213" customFormat="1" ht="23.25" x14ac:dyDescent="0.35">
      <c r="A1" s="340" t="s">
        <v>4983</v>
      </c>
      <c r="B1" s="210"/>
      <c r="C1" s="578" t="s">
        <v>66</v>
      </c>
      <c r="D1" s="579"/>
      <c r="E1" s="579"/>
      <c r="F1" s="579"/>
      <c r="G1" s="211" t="str">
        <f>CONCATENATE(D9,Comparison_Report!S24,"0",D24)</f>
        <v>0100000</v>
      </c>
      <c r="H1" s="211"/>
      <c r="I1" s="212"/>
      <c r="L1" s="214"/>
    </row>
    <row r="2" spans="1:29" ht="12.75" customHeight="1" x14ac:dyDescent="0.2">
      <c r="A2" s="215"/>
      <c r="B2" s="216"/>
      <c r="C2" s="213"/>
      <c r="D2" s="213"/>
      <c r="E2" s="217"/>
      <c r="F2" s="217"/>
      <c r="G2" s="216"/>
      <c r="H2" s="213"/>
      <c r="I2" s="213"/>
      <c r="J2" s="213"/>
      <c r="K2" s="213"/>
      <c r="L2" s="218"/>
      <c r="M2" s="218"/>
      <c r="N2" s="218"/>
      <c r="O2" s="218"/>
      <c r="P2" s="218"/>
      <c r="Q2" s="218"/>
      <c r="R2" s="219"/>
      <c r="S2" s="219"/>
      <c r="T2" s="219"/>
      <c r="U2" s="219"/>
      <c r="V2" s="219"/>
    </row>
    <row r="3" spans="1:29" x14ac:dyDescent="0.2">
      <c r="A3" s="215"/>
      <c r="B3" s="220"/>
      <c r="C3" s="221" t="s">
        <v>99</v>
      </c>
      <c r="D3" s="432"/>
      <c r="E3" s="213"/>
      <c r="F3" s="213"/>
      <c r="G3" s="213"/>
      <c r="H3" s="213"/>
      <c r="I3" s="213"/>
      <c r="J3" s="580" t="s">
        <v>133</v>
      </c>
      <c r="K3" s="581"/>
      <c r="L3" s="582"/>
      <c r="M3" s="213"/>
      <c r="N3" s="599" t="s">
        <v>122</v>
      </c>
      <c r="O3" s="599"/>
      <c r="P3" s="599"/>
      <c r="Q3" s="599"/>
      <c r="R3" s="599"/>
      <c r="S3" s="599"/>
      <c r="T3" s="219"/>
      <c r="U3" s="219"/>
      <c r="V3" s="219"/>
      <c r="W3" s="222"/>
      <c r="X3" s="222"/>
      <c r="Y3" s="222"/>
      <c r="Z3" s="222"/>
      <c r="AA3" s="222"/>
      <c r="AB3" s="222"/>
      <c r="AC3" s="222"/>
    </row>
    <row r="4" spans="1:29" x14ac:dyDescent="0.2">
      <c r="A4" s="215"/>
      <c r="B4" s="220"/>
      <c r="C4" s="221" t="s">
        <v>1630</v>
      </c>
      <c r="D4" s="363" t="s">
        <v>1762</v>
      </c>
      <c r="E4" s="213"/>
      <c r="F4" s="213"/>
      <c r="G4" s="213"/>
      <c r="H4" s="213"/>
      <c r="I4" s="213"/>
      <c r="J4" s="585" t="s">
        <v>4</v>
      </c>
      <c r="K4" s="586"/>
      <c r="L4" s="223">
        <f ca="1">IF(ISERROR(Access_Data!$D$33),0,Access_Data!$D$33)</f>
        <v>0</v>
      </c>
      <c r="M4" s="213"/>
      <c r="N4" s="224" t="s">
        <v>121</v>
      </c>
      <c r="O4" s="225" t="s">
        <v>120</v>
      </c>
      <c r="P4" s="583" t="s">
        <v>131</v>
      </c>
      <c r="Q4" s="584"/>
      <c r="R4" s="226" t="s">
        <v>215</v>
      </c>
      <c r="S4" s="226" t="s">
        <v>219</v>
      </c>
      <c r="T4" s="219"/>
      <c r="U4" s="505"/>
      <c r="V4" s="505"/>
      <c r="W4" s="505"/>
      <c r="X4" s="505"/>
      <c r="Y4" s="505"/>
      <c r="Z4" s="505"/>
      <c r="AA4" s="505"/>
      <c r="AB4" s="505"/>
      <c r="AC4" s="222"/>
    </row>
    <row r="5" spans="1:29" x14ac:dyDescent="0.2">
      <c r="A5" s="215"/>
      <c r="B5" s="220"/>
      <c r="C5" s="221" t="s">
        <v>56</v>
      </c>
      <c r="D5" s="611"/>
      <c r="E5" s="612"/>
      <c r="F5" s="612"/>
      <c r="G5" s="612"/>
      <c r="H5" s="613"/>
      <c r="I5" s="227"/>
      <c r="J5" s="585" t="s">
        <v>5</v>
      </c>
      <c r="K5" s="586"/>
      <c r="L5" s="223">
        <f ca="1">IF(ISERROR(Access_Data!$D$33),0,Access_Data!$H$33)</f>
        <v>0</v>
      </c>
      <c r="M5" s="213"/>
      <c r="N5" s="224">
        <v>1</v>
      </c>
      <c r="O5" s="228"/>
      <c r="P5" s="229" t="str">
        <f>IF(Access_Data!$K37=0,"",Access_Data!$K37)</f>
        <v/>
      </c>
      <c r="Q5" s="230"/>
      <c r="R5" s="231" t="str">
        <f>IF(Access_Data!$K37&lt;&gt;0,IF(RIGHT($P5,3)="Low",Access_Data!$L37,IF(RIGHT($P5,4)="High",Access_Data!$J37,"")),"")</f>
        <v/>
      </c>
      <c r="S5" s="232" t="str">
        <f>IF(Access_Data!$M37&lt;&gt;0,Access_Data!$M37,"")</f>
        <v/>
      </c>
      <c r="T5" s="219"/>
      <c r="U5" s="505"/>
      <c r="V5" s="505"/>
      <c r="W5" s="505"/>
      <c r="X5" s="505" t="str">
        <f t="shared" ref="X5:X7" si="0">IF(O5="","",1)</f>
        <v/>
      </c>
      <c r="Y5" s="505"/>
      <c r="Z5" s="505"/>
      <c r="AA5" s="505"/>
      <c r="AB5" s="505"/>
      <c r="AC5" s="222"/>
    </row>
    <row r="6" spans="1:29" x14ac:dyDescent="0.2">
      <c r="A6" s="215"/>
      <c r="B6" s="220"/>
      <c r="C6" s="221" t="s">
        <v>55</v>
      </c>
      <c r="D6" s="602"/>
      <c r="E6" s="603"/>
      <c r="F6" s="603"/>
      <c r="G6" s="603"/>
      <c r="H6" s="604"/>
      <c r="I6" s="227"/>
      <c r="J6" s="585" t="s">
        <v>132</v>
      </c>
      <c r="K6" s="586"/>
      <c r="L6" s="223">
        <f>IF(ISERROR(Access_Data!$A$52),0,Access_Data!$A$52)</f>
        <v>1.5</v>
      </c>
      <c r="M6" s="213"/>
      <c r="N6" s="224">
        <v>2</v>
      </c>
      <c r="O6" s="228"/>
      <c r="P6" s="229" t="str">
        <f>IF(Access_Data!$K38=0,"",Access_Data!$K38)</f>
        <v/>
      </c>
      <c r="Q6" s="233"/>
      <c r="R6" s="231" t="str">
        <f>IF(Access_Data!$K38&lt;&gt;0,IF(RIGHT($P6,3)="Low",Access_Data!$L38,IF(RIGHT($P6,4)="High",Access_Data!$J38,"")),"")</f>
        <v/>
      </c>
      <c r="S6" s="232" t="str">
        <f>IF(Access_Data!$M38&lt;&gt;0,Access_Data!$M38,"")</f>
        <v/>
      </c>
      <c r="T6" s="219"/>
      <c r="U6" s="505"/>
      <c r="V6" s="505"/>
      <c r="W6" s="505"/>
      <c r="X6" s="505" t="str">
        <f t="shared" si="0"/>
        <v/>
      </c>
      <c r="Y6" s="505"/>
      <c r="Z6" s="505"/>
      <c r="AA6" s="505"/>
      <c r="AB6" s="505"/>
      <c r="AC6" s="222"/>
    </row>
    <row r="7" spans="1:29" x14ac:dyDescent="0.2">
      <c r="A7" s="215"/>
      <c r="B7" s="234"/>
      <c r="C7" s="235" t="s">
        <v>42</v>
      </c>
      <c r="D7" s="236"/>
      <c r="E7" s="213"/>
      <c r="F7" s="213"/>
      <c r="G7" s="213"/>
      <c r="H7" s="213"/>
      <c r="I7" s="213"/>
      <c r="J7" s="237"/>
      <c r="K7" s="237"/>
      <c r="L7" s="237"/>
      <c r="M7" s="213"/>
      <c r="N7" s="224">
        <v>3</v>
      </c>
      <c r="O7" s="228"/>
      <c r="P7" s="229" t="str">
        <f>IF(Access_Data!$K39=0,"",Access_Data!$K39)</f>
        <v/>
      </c>
      <c r="Q7" s="230"/>
      <c r="R7" s="231" t="str">
        <f>IF(Access_Data!$K39&lt;&gt;0,IF(RIGHT($P7,3)="Low",Access_Data!$L39,IF(RIGHT($P7,4)="High",Access_Data!$J39,"")),"")</f>
        <v/>
      </c>
      <c r="S7" s="232" t="str">
        <f>IF(Access_Data!$M39&lt;&gt;0,Access_Data!$M39,"")</f>
        <v/>
      </c>
      <c r="T7" s="219"/>
      <c r="U7" s="505"/>
      <c r="V7" s="505"/>
      <c r="W7" s="505"/>
      <c r="X7" s="505" t="str">
        <f t="shared" si="0"/>
        <v/>
      </c>
      <c r="Y7" s="505"/>
      <c r="Z7" s="505"/>
      <c r="AA7" s="505"/>
      <c r="AB7" s="505"/>
      <c r="AC7" s="222"/>
    </row>
    <row r="8" spans="1:29" x14ac:dyDescent="0.2">
      <c r="A8" s="215"/>
      <c r="B8" s="238"/>
      <c r="C8" s="239"/>
      <c r="D8" s="240"/>
      <c r="E8" s="213"/>
      <c r="F8" s="478" t="e">
        <f>IF(N49="","CHECK TUNING CONSTANTS","")</f>
        <v>#N/A</v>
      </c>
      <c r="G8" s="213"/>
      <c r="H8" s="213"/>
      <c r="I8" s="213"/>
      <c r="J8" s="213"/>
      <c r="K8" s="213"/>
      <c r="L8" s="213"/>
      <c r="M8" s="213"/>
      <c r="N8" s="224">
        <v>4</v>
      </c>
      <c r="O8" s="228"/>
      <c r="P8" s="229" t="str">
        <f>IF(Access_Data!$K40=0,"",Access_Data!$K40)</f>
        <v/>
      </c>
      <c r="Q8" s="233"/>
      <c r="R8" s="231" t="str">
        <f>IF(Access_Data!$K40&lt;&gt;0,IF(RIGHT($P8,3)="Low",Access_Data!$L40,IF(RIGHT($P8,4)="High",Access_Data!$J40,"")),"")</f>
        <v/>
      </c>
      <c r="S8" s="232" t="str">
        <f>IF(Access_Data!$M40&lt;&gt;0,Access_Data!$M40,"")</f>
        <v/>
      </c>
      <c r="T8" s="219"/>
      <c r="U8" s="505"/>
      <c r="V8" s="505"/>
      <c r="W8" s="505"/>
      <c r="X8" s="505" t="str">
        <f>IF(O8="","",1)</f>
        <v/>
      </c>
      <c r="Y8" s="505"/>
      <c r="Z8" s="505"/>
      <c r="AA8" s="505"/>
      <c r="AB8" s="505"/>
      <c r="AC8" s="222"/>
    </row>
    <row r="9" spans="1:29" ht="12.75" customHeight="1" x14ac:dyDescent="0.2">
      <c r="A9" s="215"/>
      <c r="B9" s="220"/>
      <c r="C9" s="241" t="s">
        <v>89</v>
      </c>
      <c r="D9" s="357"/>
      <c r="E9" s="213"/>
      <c r="F9" s="213"/>
      <c r="G9" s="213"/>
      <c r="H9" s="213"/>
      <c r="I9" s="213"/>
      <c r="J9" s="213"/>
      <c r="K9" s="213"/>
      <c r="L9" s="213"/>
      <c r="M9" s="213"/>
      <c r="N9" s="224">
        <v>5</v>
      </c>
      <c r="O9" s="228"/>
      <c r="P9" s="229" t="str">
        <f>IF(Access_Data!$K41=0,"",Access_Data!$K41)</f>
        <v/>
      </c>
      <c r="Q9" s="230"/>
      <c r="R9" s="231" t="str">
        <f>IF(Access_Data!$K41&lt;&gt;0,IF(RIGHT($P9,3)="Low",Access_Data!$L41,IF(RIGHT($P9,4)="High",Access_Data!$J41,"")),"")</f>
        <v/>
      </c>
      <c r="S9" s="232" t="str">
        <f>IF(Access_Data!$M41&lt;&gt;0,Access_Data!$M41,"")</f>
        <v/>
      </c>
      <c r="T9" s="219"/>
      <c r="U9" s="505"/>
      <c r="V9" s="505"/>
      <c r="W9" s="505"/>
      <c r="X9" s="505" t="str">
        <f t="shared" ref="X9:X44" si="1">IF(O9="","",1)</f>
        <v/>
      </c>
      <c r="Y9" s="505"/>
      <c r="Z9" s="505"/>
      <c r="AA9" s="505"/>
      <c r="AB9" s="505"/>
      <c r="AC9" s="222"/>
    </row>
    <row r="10" spans="1:29" x14ac:dyDescent="0.2">
      <c r="A10" s="215"/>
      <c r="E10" s="213"/>
      <c r="F10" s="213"/>
      <c r="G10" s="218" t="str">
        <f ca="1">IF(OR(ISNA(Access_Data!D33),ISBLANK(D19),ISBLANK(D16)),"",IF(OR(ABS(Access_Data!D33)&gt;D19,ABS(Access_Data!H33)&gt;D19),"!!!!! OVEN IS OOT !!!!!",""))</f>
        <v/>
      </c>
      <c r="H10" s="213"/>
      <c r="I10" s="213"/>
      <c r="J10" s="213"/>
      <c r="K10" s="213"/>
      <c r="L10" s="213"/>
      <c r="M10" s="213"/>
      <c r="N10" s="224">
        <v>6</v>
      </c>
      <c r="O10" s="228"/>
      <c r="P10" s="229" t="str">
        <f>IF(Access_Data!$K42=0,"",Access_Data!$K42)</f>
        <v/>
      </c>
      <c r="Q10" s="233"/>
      <c r="R10" s="231" t="str">
        <f>IF(Access_Data!$K42&lt;&gt;0,IF(RIGHT($P10,3)="Low",Access_Data!$L42,IF(RIGHT($P10,4)="High",Access_Data!$J42,"")),"")</f>
        <v/>
      </c>
      <c r="S10" s="232" t="str">
        <f>IF(Access_Data!$M42&lt;&gt;0,Access_Data!$M42,"")</f>
        <v/>
      </c>
      <c r="T10" s="219"/>
      <c r="U10" s="505"/>
      <c r="V10" s="505"/>
      <c r="W10" s="505"/>
      <c r="X10" s="505" t="str">
        <f t="shared" si="1"/>
        <v/>
      </c>
      <c r="Y10" s="505"/>
      <c r="Z10" s="505"/>
      <c r="AA10" s="505"/>
      <c r="AB10" s="505"/>
      <c r="AC10" s="222"/>
    </row>
    <row r="11" spans="1:29" x14ac:dyDescent="0.2">
      <c r="A11" s="215"/>
      <c r="B11" s="242"/>
      <c r="C11" s="243" t="s">
        <v>73</v>
      </c>
      <c r="D11" s="244" t="e">
        <f>VLOOKUP(D9,Standards_Info!A2:C11,3)</f>
        <v>#N/A</v>
      </c>
      <c r="E11" s="245"/>
      <c r="F11" s="213"/>
      <c r="G11" s="218" t="str">
        <f>IF(OR(ISBLANK(D3),ISBLANK(D13)),"",IF(D13&lt;D3,"!!!!! DAQBOOK IS OUT OF CERTIFICATION !!!!!",""))</f>
        <v/>
      </c>
      <c r="H11" s="213"/>
      <c r="I11" s="213"/>
      <c r="J11" s="213"/>
      <c r="K11" s="213"/>
      <c r="L11" s="213"/>
      <c r="M11" s="213"/>
      <c r="N11" s="224">
        <v>7</v>
      </c>
      <c r="O11" s="228"/>
      <c r="P11" s="229" t="str">
        <f>IF(Access_Data!$K43=0,"",Access_Data!$K43)</f>
        <v/>
      </c>
      <c r="Q11" s="233"/>
      <c r="R11" s="231" t="str">
        <f>IF(Access_Data!$K43&lt;&gt;0,IF(RIGHT($P11,3)="Low",Access_Data!$L43,IF(RIGHT($P11,4)="High",Access_Data!$J43,"")),"")</f>
        <v/>
      </c>
      <c r="S11" s="232" t="str">
        <f>IF(Access_Data!$M43&lt;&gt;0,Access_Data!$M43,"")</f>
        <v/>
      </c>
      <c r="T11" s="219"/>
      <c r="U11" s="505"/>
      <c r="V11" s="505"/>
      <c r="W11" s="505"/>
      <c r="X11" s="505" t="str">
        <f t="shared" si="1"/>
        <v/>
      </c>
      <c r="Y11" s="505"/>
      <c r="Z11" s="505"/>
      <c r="AA11" s="505"/>
      <c r="AB11" s="505"/>
      <c r="AC11" s="222"/>
    </row>
    <row r="12" spans="1:29" x14ac:dyDescent="0.2">
      <c r="A12" s="215"/>
      <c r="B12" s="220"/>
      <c r="C12" s="241" t="s">
        <v>118</v>
      </c>
      <c r="D12" s="447"/>
      <c r="E12" s="213"/>
      <c r="F12" s="213"/>
      <c r="G12" s="218" t="str">
        <f>IF(Access_Data!$B$52=1,"!!!!! OVEN OVERSHOT IN POINTS 1-14 !!!!!","")</f>
        <v/>
      </c>
      <c r="H12" s="213"/>
      <c r="I12" s="213"/>
      <c r="J12" s="237"/>
      <c r="K12" s="237"/>
      <c r="L12" s="237"/>
      <c r="M12" s="213"/>
      <c r="N12" s="224">
        <v>8</v>
      </c>
      <c r="O12" s="228"/>
      <c r="P12" s="229" t="str">
        <f>IF(Access_Data!$K44=0,"",Access_Data!$K44)</f>
        <v/>
      </c>
      <c r="Q12" s="233"/>
      <c r="R12" s="231" t="str">
        <f>IF(Access_Data!$K44&lt;&gt;0,IF(RIGHT($P12,3)="Low",Access_Data!$L44,IF(RIGHT($P12,4)="High",Access_Data!$J44,"")),"")</f>
        <v/>
      </c>
      <c r="S12" s="232" t="str">
        <f>IF(Access_Data!$M44&lt;&gt;0,Access_Data!$M44,"")</f>
        <v/>
      </c>
      <c r="T12" s="219"/>
      <c r="U12" s="505"/>
      <c r="V12" s="505"/>
      <c r="W12" s="505"/>
      <c r="X12" s="505" t="str">
        <f t="shared" si="1"/>
        <v/>
      </c>
      <c r="Y12" s="505"/>
      <c r="Z12" s="505"/>
      <c r="AA12" s="505"/>
      <c r="AB12" s="505"/>
      <c r="AC12" s="222"/>
    </row>
    <row r="13" spans="1:29" x14ac:dyDescent="0.2">
      <c r="A13" s="215"/>
      <c r="B13" s="242"/>
      <c r="C13" s="243" t="s">
        <v>117</v>
      </c>
      <c r="D13" s="448"/>
      <c r="E13" s="213"/>
      <c r="F13" s="246"/>
      <c r="G13" s="247" t="str">
        <f>IF(Access_Data!$C$52=1,"!!!!! OVEN OVERSHOT IN POINTS 15-28 !!!!!","")</f>
        <v/>
      </c>
      <c r="H13" s="213"/>
      <c r="I13" s="213"/>
      <c r="J13" s="433" t="s">
        <v>3826</v>
      </c>
      <c r="K13" s="597"/>
      <c r="L13" s="598"/>
      <c r="M13" s="213"/>
      <c r="N13" s="224">
        <v>9</v>
      </c>
      <c r="O13" s="228"/>
      <c r="P13" s="229" t="str">
        <f>IF(Access_Data!$K45=0,"",Access_Data!$K45)</f>
        <v/>
      </c>
      <c r="Q13" s="230"/>
      <c r="R13" s="231" t="str">
        <f>IF(Access_Data!$K45&lt;&gt;0,IF(RIGHT($P13,3)="Low",Access_Data!$L45,IF(RIGHT($P13,4)="High",Access_Data!$J45,"")),"")</f>
        <v/>
      </c>
      <c r="S13" s="232" t="str">
        <f>IF(Access_Data!$M45&lt;&gt;0,Access_Data!$M45,"")</f>
        <v/>
      </c>
      <c r="T13" s="219"/>
      <c r="U13" s="505"/>
      <c r="V13" s="505"/>
      <c r="W13" s="505"/>
      <c r="X13" s="505" t="str">
        <f t="shared" si="1"/>
        <v/>
      </c>
      <c r="Y13" s="505"/>
      <c r="Z13" s="505"/>
      <c r="AA13" s="505"/>
      <c r="AB13" s="505"/>
      <c r="AC13" s="222"/>
    </row>
    <row r="14" spans="1:29" x14ac:dyDescent="0.2">
      <c r="A14" s="215"/>
      <c r="B14" s="220"/>
      <c r="C14" s="241" t="s">
        <v>119</v>
      </c>
      <c r="D14" s="600" t="str">
        <f>IF(MONTH(D13-D12)=1,D9&amp;TEXT(D12,"mmddyy"),CONCATENATE(D9&amp;"_"&amp;TEXT(D12,"mmyy")))</f>
        <v>010000</v>
      </c>
      <c r="E14" s="601"/>
      <c r="F14" s="213"/>
      <c r="G14" s="218" t="str">
        <f>IF(Access_Data!$D$52=1,"!!!!! OVEN OVERSHOT IN POINTS 29-40","")</f>
        <v/>
      </c>
      <c r="H14" s="213"/>
      <c r="I14" s="213"/>
      <c r="J14" s="248" t="s">
        <v>211</v>
      </c>
      <c r="K14" s="591"/>
      <c r="L14" s="592"/>
      <c r="M14" s="213"/>
      <c r="N14" s="224">
        <v>10</v>
      </c>
      <c r="O14" s="228"/>
      <c r="P14" s="229" t="str">
        <f>IF(Access_Data!$K46=0,"",Access_Data!$K46)</f>
        <v/>
      </c>
      <c r="Q14" s="233"/>
      <c r="R14" s="231" t="str">
        <f>IF(Access_Data!$K46&lt;&gt;0,IF(RIGHT($P14,3)="Low",Access_Data!$L46,IF(RIGHT($P14,4)="High",Access_Data!$J46,"")),"")</f>
        <v/>
      </c>
      <c r="S14" s="232" t="str">
        <f>IF(Access_Data!$M46&lt;&gt;0,Access_Data!$M46,"")</f>
        <v/>
      </c>
      <c r="T14" s="219"/>
      <c r="U14" s="505"/>
      <c r="V14" s="505"/>
      <c r="W14" s="505"/>
      <c r="X14" s="505" t="str">
        <f t="shared" si="1"/>
        <v/>
      </c>
      <c r="Y14" s="505"/>
      <c r="Z14" s="505"/>
      <c r="AA14" s="505"/>
      <c r="AB14" s="505"/>
      <c r="AC14" s="222"/>
    </row>
    <row r="15" spans="1:29" x14ac:dyDescent="0.2">
      <c r="A15" s="215"/>
      <c r="B15" s="368"/>
      <c r="C15" s="365" t="s">
        <v>88</v>
      </c>
      <c r="D15" s="367"/>
      <c r="E15" s="364"/>
      <c r="F15" s="213"/>
      <c r="G15" s="213"/>
      <c r="H15" s="475" t="b">
        <v>1</v>
      </c>
      <c r="I15" s="213"/>
      <c r="J15" s="249" t="s">
        <v>205</v>
      </c>
      <c r="K15" s="589"/>
      <c r="L15" s="590"/>
      <c r="M15" s="213"/>
      <c r="N15" s="224">
        <v>11</v>
      </c>
      <c r="O15" s="228"/>
      <c r="P15" s="229" t="str">
        <f>IF(Access_Data!$K47=0,"",Access_Data!$K47)</f>
        <v/>
      </c>
      <c r="Q15" s="230"/>
      <c r="R15" s="231" t="str">
        <f>IF(Access_Data!$K47&lt;&gt;0,IF(RIGHT($P15,3)="Low",Access_Data!$L47,IF(RIGHT($P15,4)="High",Access_Data!$J47,"")),"")</f>
        <v/>
      </c>
      <c r="S15" s="232" t="str">
        <f>IF(Access_Data!$M47&lt;&gt;0,Access_Data!$M47,"")</f>
        <v/>
      </c>
      <c r="T15" s="219"/>
      <c r="U15" s="505"/>
      <c r="V15" s="505"/>
      <c r="W15" s="505"/>
      <c r="X15" s="505" t="str">
        <f t="shared" si="1"/>
        <v/>
      </c>
      <c r="Y15" s="505"/>
      <c r="Z15" s="505"/>
      <c r="AA15" s="505"/>
      <c r="AB15" s="505"/>
      <c r="AC15" s="222"/>
    </row>
    <row r="16" spans="1:29" x14ac:dyDescent="0.2">
      <c r="A16" s="215"/>
      <c r="B16" s="250"/>
      <c r="C16" s="366" t="s">
        <v>1883</v>
      </c>
      <c r="D16" s="449"/>
      <c r="E16" s="213"/>
      <c r="F16" s="248" t="s">
        <v>108</v>
      </c>
      <c r="G16" s="358" t="s">
        <v>1951</v>
      </c>
      <c r="H16" s="252"/>
      <c r="I16" s="213"/>
      <c r="J16" s="561" t="s">
        <v>256</v>
      </c>
      <c r="K16" s="562"/>
      <c r="L16" s="253"/>
      <c r="M16" s="213"/>
      <c r="N16" s="224">
        <v>12</v>
      </c>
      <c r="O16" s="228"/>
      <c r="P16" s="229" t="str">
        <f>IF(Access_Data!$K48=0,"",Access_Data!$K48)</f>
        <v/>
      </c>
      <c r="Q16" s="233"/>
      <c r="R16" s="231" t="str">
        <f>IF(Access_Data!$K48&lt;&gt;0,IF(RIGHT($P16,3)="Low",Access_Data!$L48,IF(RIGHT($P16,4)="High",Access_Data!$J48,"")),"")</f>
        <v/>
      </c>
      <c r="S16" s="232" t="str">
        <f>IF(Access_Data!$M48&lt;&gt;0,Access_Data!$M48,"")</f>
        <v/>
      </c>
      <c r="T16" s="219"/>
      <c r="U16" s="505"/>
      <c r="V16" s="505"/>
      <c r="W16" s="505"/>
      <c r="X16" s="505" t="str">
        <f t="shared" si="1"/>
        <v/>
      </c>
      <c r="Y16" s="505"/>
      <c r="Z16" s="505"/>
      <c r="AA16" s="505"/>
      <c r="AB16" s="505"/>
      <c r="AC16" s="222"/>
    </row>
    <row r="17" spans="1:29" x14ac:dyDescent="0.2">
      <c r="A17" s="215"/>
      <c r="B17" s="220"/>
      <c r="C17" s="221" t="s">
        <v>87</v>
      </c>
      <c r="D17" s="450"/>
      <c r="E17" s="213"/>
      <c r="F17" s="249" t="s">
        <v>127</v>
      </c>
      <c r="G17" s="474" t="e">
        <f>'Header Info'!CC2</f>
        <v>#N/A</v>
      </c>
      <c r="I17" s="218"/>
      <c r="J17" s="561" t="s">
        <v>257</v>
      </c>
      <c r="K17" s="562"/>
      <c r="L17" s="254" t="str">
        <f>IF(K15="SIM Load Hot",TEXT(D26,"hh:mm"),"")</f>
        <v/>
      </c>
      <c r="M17" s="213"/>
      <c r="N17" s="224">
        <v>13</v>
      </c>
      <c r="O17" s="228"/>
      <c r="P17" s="229" t="str">
        <f>IF(Access_Data!$K49=0,"",Access_Data!$K49)</f>
        <v/>
      </c>
      <c r="Q17" s="230"/>
      <c r="R17" s="231" t="str">
        <f>IF(Access_Data!$K49&lt;&gt;0,IF(RIGHT($P17,3)="Low",Access_Data!$L49,IF(RIGHT($P17,4)="High",Access_Data!$J49,"")),"")</f>
        <v/>
      </c>
      <c r="S17" s="232" t="str">
        <f>IF(Access_Data!$M49&lt;&gt;0,Access_Data!$M49,"")</f>
        <v/>
      </c>
      <c r="T17" s="219"/>
      <c r="U17" s="505"/>
      <c r="V17" s="505"/>
      <c r="W17" s="505"/>
      <c r="X17" s="505" t="str">
        <f t="shared" si="1"/>
        <v/>
      </c>
      <c r="Y17" s="505"/>
      <c r="Z17" s="505"/>
      <c r="AA17" s="505"/>
      <c r="AB17" s="505"/>
      <c r="AC17" s="222"/>
    </row>
    <row r="18" spans="1:29" x14ac:dyDescent="0.2">
      <c r="A18" s="215"/>
      <c r="B18" s="242"/>
      <c r="C18" s="255" t="s">
        <v>90</v>
      </c>
      <c r="D18" s="451"/>
      <c r="E18" s="213"/>
      <c r="F18" s="257" t="s">
        <v>109</v>
      </c>
      <c r="G18" s="358" t="s">
        <v>31</v>
      </c>
      <c r="H18" s="258"/>
      <c r="I18" s="218"/>
      <c r="J18" s="259"/>
      <c r="K18" s="213"/>
      <c r="L18" s="218"/>
      <c r="M18" s="213"/>
      <c r="N18" s="224">
        <v>14</v>
      </c>
      <c r="O18" s="228"/>
      <c r="P18" s="229" t="str">
        <f>IF(Access_Data!$K50=0,"",Access_Data!$K50)</f>
        <v/>
      </c>
      <c r="Q18" s="233"/>
      <c r="R18" s="231" t="str">
        <f>IF(Access_Data!$K50&lt;&gt;0,IF(RIGHT($P18,3)="Low",Access_Data!$L50,IF(RIGHT($P18,4)="High",Access_Data!$J50,"")),"")</f>
        <v/>
      </c>
      <c r="S18" s="232" t="str">
        <f>IF(Access_Data!$M50&lt;&gt;0,Access_Data!$M50,"")</f>
        <v/>
      </c>
      <c r="T18" s="219"/>
      <c r="U18" s="505"/>
      <c r="V18" s="505"/>
      <c r="W18" s="505"/>
      <c r="X18" s="505" t="str">
        <f t="shared" si="1"/>
        <v/>
      </c>
      <c r="Y18" s="505"/>
      <c r="Z18" s="505"/>
      <c r="AA18" s="505"/>
      <c r="AB18" s="505"/>
      <c r="AC18" s="222"/>
    </row>
    <row r="19" spans="1:29" x14ac:dyDescent="0.2">
      <c r="A19" s="215"/>
      <c r="B19" s="220"/>
      <c r="C19" s="221" t="s">
        <v>22</v>
      </c>
      <c r="D19" s="452"/>
      <c r="E19" s="213"/>
      <c r="F19" s="249" t="s">
        <v>110</v>
      </c>
      <c r="G19" s="587" t="str">
        <f>IF(K15="Salt",0, IF(OR(K15="Hot",K15="SIM Load Hot"),IF(OR(D26="",D28=""),"N/A",IF(ISBLANK(D26),"N/A",D28-D26)),"N/A"))</f>
        <v>N/A</v>
      </c>
      <c r="H19" s="588"/>
      <c r="I19" s="260" t="str">
        <f>IF(G19="N/A","N/A",IF(G19=0,"&lt;2",ROUND(IF(LEN(G19)&gt;3,G19*1440,RIGHT(TEXT(G19,"hh:mm"),2)),0))&amp;" MINUTES")</f>
        <v>N/A</v>
      </c>
      <c r="J19" s="259"/>
      <c r="K19" s="213"/>
      <c r="L19" s="218"/>
      <c r="M19" s="213"/>
      <c r="N19" s="224">
        <v>15</v>
      </c>
      <c r="O19" s="228"/>
      <c r="P19" s="229" t="str">
        <f>IF(Access_Data!$K51=0,"",Access_Data!$K51)</f>
        <v/>
      </c>
      <c r="Q19" s="230"/>
      <c r="R19" s="231" t="str">
        <f>IF(Access_Data!$K51&lt;&gt;0,IF(RIGHT($P19,3)="Low",Access_Data!$L51,IF(RIGHT($P19,4)="High",Access_Data!$J51,"")),"")</f>
        <v/>
      </c>
      <c r="S19" s="232" t="str">
        <f>IF(Access_Data!$M51&lt;&gt;0,Access_Data!$M51,"")</f>
        <v/>
      </c>
      <c r="T19" s="219"/>
      <c r="U19" s="505"/>
      <c r="V19" s="505"/>
      <c r="W19" s="505"/>
      <c r="X19" s="505" t="str">
        <f t="shared" si="1"/>
        <v/>
      </c>
      <c r="Y19" s="505"/>
      <c r="Z19" s="505"/>
      <c r="AA19" s="505"/>
      <c r="AB19" s="505"/>
      <c r="AC19" s="222"/>
    </row>
    <row r="20" spans="1:29" ht="13.7" customHeight="1" x14ac:dyDescent="0.2">
      <c r="A20" s="215"/>
      <c r="B20" s="593" t="str">
        <f>IF(I94=TRUE,"SAT Tolerance (per AMS2750):","SAT Tolerance (per BAC5621):")</f>
        <v>SAT Tolerance (per AMS2750):</v>
      </c>
      <c r="C20" s="594"/>
      <c r="D20" s="261" t="e">
        <f>G94</f>
        <v>#N/A</v>
      </c>
      <c r="E20" s="218"/>
      <c r="I20" s="218"/>
      <c r="J20" s="213"/>
      <c r="K20" s="213"/>
      <c r="L20" s="218"/>
      <c r="M20" s="213"/>
      <c r="N20" s="224">
        <v>16</v>
      </c>
      <c r="O20" s="228"/>
      <c r="P20" s="229" t="str">
        <f>IF(Access_Data!$K52=0,"",Access_Data!$K52)</f>
        <v/>
      </c>
      <c r="Q20" s="233"/>
      <c r="R20" s="231" t="str">
        <f>IF(Access_Data!$K52&lt;&gt;0,IF(RIGHT($P20,3)="Low",Access_Data!$L52,IF(RIGHT($P20,4)="High",Access_Data!$J52,"")),"")</f>
        <v/>
      </c>
      <c r="S20" s="232" t="str">
        <f>IF(Access_Data!$M52&lt;&gt;0,Access_Data!$M52,"")</f>
        <v/>
      </c>
      <c r="T20" s="219"/>
      <c r="U20" s="505"/>
      <c r="V20" s="505"/>
      <c r="W20" s="505"/>
      <c r="X20" s="505" t="str">
        <f t="shared" si="1"/>
        <v/>
      </c>
      <c r="Y20" s="505"/>
      <c r="Z20" s="505"/>
      <c r="AA20" s="505"/>
      <c r="AB20" s="505"/>
      <c r="AC20" s="222"/>
    </row>
    <row r="21" spans="1:29" x14ac:dyDescent="0.2">
      <c r="A21" s="215"/>
      <c r="B21" s="238"/>
      <c r="C21" s="262"/>
      <c r="D21" s="240"/>
      <c r="E21" s="213"/>
      <c r="F21" s="213"/>
      <c r="G21" s="213"/>
      <c r="H21" s="213"/>
      <c r="I21" s="218"/>
      <c r="J21" s="213"/>
      <c r="K21" s="213"/>
      <c r="L21" s="218"/>
      <c r="M21" s="213"/>
      <c r="N21" s="224">
        <v>17</v>
      </c>
      <c r="O21" s="228"/>
      <c r="P21" s="229" t="str">
        <f>IF(Access_Data!$K53=0,"",Access_Data!$K53)</f>
        <v/>
      </c>
      <c r="Q21" s="230"/>
      <c r="R21" s="231" t="str">
        <f>IF(Access_Data!$K53&lt;&gt;0,IF(RIGHT($P21,3)="Low",Access_Data!$L53,IF(RIGHT($P21,4)="High",Access_Data!$J53,"")),"")</f>
        <v/>
      </c>
      <c r="S21" s="232" t="str">
        <f>IF(Access_Data!$M53&lt;&gt;0,Access_Data!$M53,"")</f>
        <v/>
      </c>
      <c r="T21" s="219"/>
      <c r="U21" s="505"/>
      <c r="V21" s="505"/>
      <c r="W21" s="505"/>
      <c r="X21" s="505" t="str">
        <f t="shared" si="1"/>
        <v/>
      </c>
      <c r="Y21" s="505"/>
      <c r="Z21" s="505"/>
      <c r="AA21" s="505"/>
      <c r="AB21" s="505"/>
      <c r="AC21" s="222"/>
    </row>
    <row r="22" spans="1:29" x14ac:dyDescent="0.2">
      <c r="A22" s="215"/>
      <c r="B22" s="250"/>
      <c r="C22" s="251" t="s">
        <v>57</v>
      </c>
      <c r="D22" s="453"/>
      <c r="E22" s="213"/>
      <c r="F22" s="263"/>
      <c r="G22" s="213"/>
      <c r="H22" s="213"/>
      <c r="I22" s="218"/>
      <c r="J22" s="213"/>
      <c r="K22" s="213"/>
      <c r="L22" s="218"/>
      <c r="M22" s="213"/>
      <c r="N22" s="224">
        <v>18</v>
      </c>
      <c r="O22" s="228"/>
      <c r="P22" s="229" t="str">
        <f>IF(Access_Data!$K54=0,"",Access_Data!$K54)</f>
        <v/>
      </c>
      <c r="Q22" s="233"/>
      <c r="R22" s="231" t="str">
        <f>IF(Access_Data!$K54&lt;&gt;0,IF(RIGHT($P22,3)="Low",Access_Data!$L54,IF(RIGHT($P22,4)="High",Access_Data!$J54,"")),"")</f>
        <v/>
      </c>
      <c r="S22" s="232" t="str">
        <f>IF(Access_Data!$M54&lt;&gt;0,Access_Data!$M54,"")</f>
        <v/>
      </c>
      <c r="T22" s="219"/>
      <c r="U22" s="505"/>
      <c r="V22" s="505"/>
      <c r="W22" s="505"/>
      <c r="X22" s="505" t="str">
        <f t="shared" si="1"/>
        <v/>
      </c>
      <c r="Y22" s="505"/>
      <c r="Z22" s="505"/>
      <c r="AA22" s="505"/>
      <c r="AB22" s="505"/>
      <c r="AC22" s="222"/>
    </row>
    <row r="23" spans="1:29" x14ac:dyDescent="0.2">
      <c r="A23" s="215"/>
      <c r="B23" s="220"/>
      <c r="C23" s="221" t="s">
        <v>91</v>
      </c>
      <c r="D23" s="451"/>
      <c r="E23" s="213"/>
      <c r="F23" s="264" t="s">
        <v>128</v>
      </c>
      <c r="G23" s="376" t="s">
        <v>5470</v>
      </c>
      <c r="H23" s="266"/>
      <c r="I23" s="266"/>
      <c r="J23" s="266"/>
      <c r="K23" s="252"/>
      <c r="L23" s="218"/>
      <c r="M23" s="213"/>
      <c r="N23" s="224">
        <v>19</v>
      </c>
      <c r="O23" s="228"/>
      <c r="P23" s="229" t="str">
        <f>IF(Access_Data!$K55=0,"",Access_Data!$K55)</f>
        <v/>
      </c>
      <c r="Q23" s="230"/>
      <c r="R23" s="231" t="str">
        <f>IF(Access_Data!$K55&lt;&gt;0,IF(RIGHT($P23,3)="Low",Access_Data!$L55,IF(RIGHT($P23,4)="High",Access_Data!$J55,"")),"")</f>
        <v/>
      </c>
      <c r="S23" s="232" t="str">
        <f>IF(Access_Data!$M55&lt;&gt;0,Access_Data!$M55,"")</f>
        <v/>
      </c>
      <c r="T23" s="219"/>
      <c r="U23" s="505" t="str">
        <f>IF(X45=10,Z23,IF(X45=11,Z24,IF(X45=12,Z25,IF(X45=13,Z26,IF(X45=14,Z27,"")))))</f>
        <v/>
      </c>
      <c r="V23" s="505"/>
      <c r="W23" s="505"/>
      <c r="X23" s="505" t="str">
        <f t="shared" si="1"/>
        <v/>
      </c>
      <c r="Y23" s="505">
        <v>10</v>
      </c>
      <c r="Z23" s="505" t="s">
        <v>5465</v>
      </c>
      <c r="AA23" s="505"/>
      <c r="AB23" s="505"/>
      <c r="AC23" s="222"/>
    </row>
    <row r="24" spans="1:29" x14ac:dyDescent="0.2">
      <c r="A24" s="215"/>
      <c r="B24" s="595" t="s">
        <v>5322</v>
      </c>
      <c r="C24" s="596"/>
      <c r="D24" s="350"/>
      <c r="E24" s="213"/>
      <c r="F24" s="264" t="s">
        <v>129</v>
      </c>
      <c r="G24" s="265"/>
      <c r="H24" s="266"/>
      <c r="I24" s="266"/>
      <c r="J24" s="266"/>
      <c r="K24" s="252"/>
      <c r="L24" s="218"/>
      <c r="M24" s="213"/>
      <c r="N24" s="224">
        <v>20</v>
      </c>
      <c r="O24" s="228"/>
      <c r="P24" s="229" t="str">
        <f>IF(Access_Data!$K56=0,"",Access_Data!$K56)</f>
        <v/>
      </c>
      <c r="Q24" s="233"/>
      <c r="R24" s="231" t="str">
        <f>IF(Access_Data!$K56&lt;&gt;0,IF(RIGHT($P24,3)="Low",Access_Data!$L56,IF(RIGHT($P24,4)="High",Access_Data!$J56,"")),"")</f>
        <v/>
      </c>
      <c r="S24" s="232" t="str">
        <f>IF(Access_Data!$M56&lt;&gt;0,Access_Data!$M56,"")</f>
        <v/>
      </c>
      <c r="T24" s="219"/>
      <c r="U24" s="505" t="b">
        <v>0</v>
      </c>
      <c r="V24" s="505"/>
      <c r="W24" s="505"/>
      <c r="X24" s="505" t="str">
        <f t="shared" si="1"/>
        <v/>
      </c>
      <c r="Y24" s="505">
        <v>11</v>
      </c>
      <c r="Z24" s="505" t="s">
        <v>5466</v>
      </c>
      <c r="AA24" s="505"/>
      <c r="AB24" s="505"/>
      <c r="AC24" s="222"/>
    </row>
    <row r="25" spans="1:29" x14ac:dyDescent="0.2">
      <c r="A25" s="215"/>
      <c r="B25" s="238"/>
      <c r="C25" s="247"/>
      <c r="D25" s="240"/>
      <c r="E25" s="213"/>
      <c r="F25" s="264" t="s">
        <v>130</v>
      </c>
      <c r="G25" s="267"/>
      <c r="H25" s="268"/>
      <c r="I25" s="268"/>
      <c r="J25" s="268"/>
      <c r="K25" s="269"/>
      <c r="L25" s="218"/>
      <c r="M25" s="213"/>
      <c r="N25" s="224">
        <v>21</v>
      </c>
      <c r="O25" s="228"/>
      <c r="P25" s="229" t="str">
        <f>IF(Access_Data!$K57=0,"",Access_Data!$K57)</f>
        <v/>
      </c>
      <c r="Q25" s="230"/>
      <c r="R25" s="231" t="str">
        <f>IF(Access_Data!$K57&lt;&gt;0,IF(RIGHT($P25,3)="Low",Access_Data!$L57,IF(RIGHT($P25,4)="High",Access_Data!$J57,"")),"")</f>
        <v/>
      </c>
      <c r="S25" s="232" t="str">
        <f>IF(Access_Data!$M57&lt;&gt;0,Access_Data!$M57,"")</f>
        <v/>
      </c>
      <c r="T25" s="219"/>
      <c r="U25" s="505" t="str">
        <f>IF(U24=TRUE,U23,IF(U30=TRUE,U29,""))</f>
        <v/>
      </c>
      <c r="V25" s="505"/>
      <c r="W25" s="505"/>
      <c r="X25" s="505" t="str">
        <f t="shared" si="1"/>
        <v/>
      </c>
      <c r="Y25" s="505">
        <v>12</v>
      </c>
      <c r="Z25" s="505" t="s">
        <v>5467</v>
      </c>
      <c r="AA25" s="505"/>
      <c r="AB25" s="505"/>
      <c r="AC25" s="222"/>
    </row>
    <row r="26" spans="1:29" x14ac:dyDescent="0.2">
      <c r="A26" s="215"/>
      <c r="B26" s="250"/>
      <c r="C26" s="251" t="s">
        <v>83</v>
      </c>
      <c r="D26" s="454"/>
      <c r="E26" s="271" t="str">
        <f>TEXT(D26,"hh:mm")</f>
        <v>00:00</v>
      </c>
      <c r="F26" s="218"/>
      <c r="G26" s="218"/>
      <c r="H26" s="218"/>
      <c r="I26" s="218"/>
      <c r="J26" s="218"/>
      <c r="K26" s="218"/>
      <c r="L26" s="218"/>
      <c r="M26" s="213"/>
      <c r="N26" s="224">
        <v>22</v>
      </c>
      <c r="O26" s="228"/>
      <c r="P26" s="229" t="str">
        <f>IF(Access_Data!$K58=0,"",Access_Data!$K58)</f>
        <v/>
      </c>
      <c r="Q26" s="233"/>
      <c r="R26" s="231" t="str">
        <f>IF(Access_Data!$K58&lt;&gt;0,IF(RIGHT($P26,3)="Low",Access_Data!$L58,IF(RIGHT($P26,4)="High",Access_Data!$J58,"")),"")</f>
        <v/>
      </c>
      <c r="S26" s="232" t="str">
        <f>IF(Access_Data!$M58&lt;&gt;0,Access_Data!$M58,"")</f>
        <v/>
      </c>
      <c r="T26" s="219"/>
      <c r="U26" s="505"/>
      <c r="V26" s="505"/>
      <c r="W26" s="505"/>
      <c r="X26" s="505" t="str">
        <f t="shared" si="1"/>
        <v/>
      </c>
      <c r="Y26" s="505">
        <v>13</v>
      </c>
      <c r="Z26" s="505" t="s">
        <v>5468</v>
      </c>
      <c r="AA26" s="505"/>
      <c r="AB26" s="505"/>
      <c r="AC26" s="222"/>
    </row>
    <row r="27" spans="1:29" x14ac:dyDescent="0.2">
      <c r="A27" s="215"/>
      <c r="B27" s="272">
        <v>10</v>
      </c>
      <c r="C27" s="221" t="s">
        <v>84</v>
      </c>
      <c r="D27" s="454"/>
      <c r="E27" s="271"/>
      <c r="F27" s="433" t="s">
        <v>2180</v>
      </c>
      <c r="G27" s="431" t="e">
        <f>IF('Header Info'!CB$2="y","Cal by Customer",D$3)</f>
        <v>#N/A</v>
      </c>
      <c r="H27" s="576" t="str">
        <f>IF(ISBLANK(D6),"",IF('Header Info'!CB2="x","CHECK INSTRUMENT CAL DATES!!!!             CHECK INSTRUMENT CAL DATES!!!!",""))</f>
        <v/>
      </c>
      <c r="I27" s="577"/>
      <c r="J27" s="577"/>
      <c r="K27" s="577"/>
      <c r="L27" s="218"/>
      <c r="M27" s="213"/>
      <c r="N27" s="224">
        <v>23</v>
      </c>
      <c r="O27" s="228"/>
      <c r="P27" s="229" t="str">
        <f>IF(Access_Data!$K59=0,"",Access_Data!$K59)</f>
        <v/>
      </c>
      <c r="Q27" s="230"/>
      <c r="R27" s="231" t="str">
        <f>IF(Access_Data!$K59&lt;&gt;0,IF(RIGHT($P27,3)="Low",Access_Data!$L59,IF(RIGHT($P27,4)="High",Access_Data!$J59,"")),"")</f>
        <v/>
      </c>
      <c r="S27" s="232" t="str">
        <f>IF(Access_Data!$M59&lt;&gt;0,Access_Data!$M59,"")</f>
        <v/>
      </c>
      <c r="T27" s="219"/>
      <c r="U27" s="505"/>
      <c r="V27" s="505"/>
      <c r="W27" s="505"/>
      <c r="X27" s="505" t="str">
        <f t="shared" si="1"/>
        <v/>
      </c>
      <c r="Y27" s="505">
        <v>14</v>
      </c>
      <c r="Z27" s="505" t="s">
        <v>5469</v>
      </c>
      <c r="AA27" s="505"/>
      <c r="AB27" s="505"/>
      <c r="AC27" s="222"/>
    </row>
    <row r="28" spans="1:29" x14ac:dyDescent="0.2">
      <c r="A28" s="215"/>
      <c r="B28" s="273">
        <v>30</v>
      </c>
      <c r="C28" s="255" t="s">
        <v>85</v>
      </c>
      <c r="D28" s="454"/>
      <c r="E28" s="271"/>
      <c r="F28" s="433" t="s">
        <v>2181</v>
      </c>
      <c r="G28" s="431" t="e">
        <f>IF('Header Info'!CB$2="y","Cal by Customer",D$3)</f>
        <v>#N/A</v>
      </c>
      <c r="H28" s="576"/>
      <c r="I28" s="577"/>
      <c r="J28" s="577"/>
      <c r="K28" s="577"/>
      <c r="L28" s="218"/>
      <c r="M28" s="213"/>
      <c r="N28" s="224">
        <v>24</v>
      </c>
      <c r="O28" s="228"/>
      <c r="P28" s="229" t="str">
        <f>IF(Access_Data!$K60=0,"",Access_Data!$K60)</f>
        <v/>
      </c>
      <c r="Q28" s="233"/>
      <c r="R28" s="231" t="str">
        <f>IF(Access_Data!$K60&lt;&gt;0,IF(RIGHT($P28,3)="Low",Access_Data!$L60,IF(RIGHT($P28,4)="High",Access_Data!$J60,"")),"")</f>
        <v/>
      </c>
      <c r="S28" s="232" t="str">
        <f>IF(Access_Data!$M60&lt;&gt;0,Access_Data!$M60,"")</f>
        <v/>
      </c>
      <c r="T28" s="219"/>
      <c r="U28" s="505"/>
      <c r="V28" s="505"/>
      <c r="W28" s="505"/>
      <c r="X28" s="505" t="str">
        <f t="shared" si="1"/>
        <v/>
      </c>
      <c r="Y28" s="505"/>
      <c r="Z28" s="505"/>
      <c r="AA28" s="505"/>
      <c r="AB28" s="505"/>
      <c r="AC28" s="222"/>
    </row>
    <row r="29" spans="1:29" x14ac:dyDescent="0.2">
      <c r="A29" s="215"/>
      <c r="B29" s="272">
        <v>40</v>
      </c>
      <c r="C29" s="221" t="s">
        <v>104</v>
      </c>
      <c r="D29" s="274" t="str">
        <f>(IF(OR(D27="",D28=""),"",IF(ISBLANK(D27),"",D28-D27)))</f>
        <v/>
      </c>
      <c r="E29" s="275" t="e">
        <f>IF(D29=0,"&lt;2",ROUND(IF(LEN(D29)&gt;3,D29*1440,TEXT(D29,"hh:mm")),0)) &amp;" MINUTES"</f>
        <v>#VALUE!</v>
      </c>
      <c r="F29" s="382" t="s">
        <v>2182</v>
      </c>
      <c r="G29" s="218"/>
      <c r="H29" s="218"/>
      <c r="I29" s="218"/>
      <c r="J29" s="218"/>
      <c r="K29" s="218"/>
      <c r="L29" s="218"/>
      <c r="M29" s="213"/>
      <c r="N29" s="224">
        <v>25</v>
      </c>
      <c r="O29" s="228"/>
      <c r="P29" s="229" t="str">
        <f>IF(Access_Data!$K61=0,"",Access_Data!$K61)</f>
        <v/>
      </c>
      <c r="Q29" s="230"/>
      <c r="R29" s="231" t="str">
        <f>IF(Access_Data!$K61&lt;&gt;0,IF(RIGHT($P29,3)="Low",Access_Data!$L61,IF(RIGHT($P29,4)="High",Access_Data!$J61,"")),"")</f>
        <v/>
      </c>
      <c r="S29" s="232" t="str">
        <f>IF(Access_Data!$M61&lt;&gt;0,Access_Data!$M61,"")</f>
        <v/>
      </c>
      <c r="T29" s="219"/>
      <c r="U29" s="505" t="str">
        <f>IF(X45=10,Z29,IF(X45=11,Z30,IF(X45=12,Z31,"")))</f>
        <v/>
      </c>
      <c r="V29" s="505"/>
      <c r="W29" s="505"/>
      <c r="X29" s="505" t="str">
        <f t="shared" si="1"/>
        <v/>
      </c>
      <c r="Y29" s="505">
        <v>10</v>
      </c>
      <c r="Z29" s="505" t="s">
        <v>5471</v>
      </c>
      <c r="AA29" s="505"/>
      <c r="AB29" s="505"/>
      <c r="AC29" s="222"/>
    </row>
    <row r="30" spans="1:29" x14ac:dyDescent="0.2">
      <c r="A30" s="215"/>
      <c r="B30" s="506">
        <v>45</v>
      </c>
      <c r="C30" s="255" t="s">
        <v>86</v>
      </c>
      <c r="D30" s="270"/>
      <c r="E30" s="276" t="str">
        <f>IF(ISBLANK(D30),"",HOUR(D30)&amp;":"&amp;MINUTE(D30))</f>
        <v/>
      </c>
      <c r="G30" s="486">
        <f>IF(D29="",0,D29)</f>
        <v>0</v>
      </c>
      <c r="H30" s="485">
        <f>D28-D26</f>
        <v>0</v>
      </c>
      <c r="I30" s="218"/>
      <c r="J30" s="218"/>
      <c r="K30" s="218"/>
      <c r="L30" s="482"/>
      <c r="M30" s="213"/>
      <c r="N30" s="224">
        <v>26</v>
      </c>
      <c r="O30" s="228"/>
      <c r="P30" s="229" t="str">
        <f>IF(Access_Data!$K62=0,"",Access_Data!$K62)</f>
        <v/>
      </c>
      <c r="Q30" s="233"/>
      <c r="R30" s="231" t="str">
        <f>IF(Access_Data!$K62&lt;&gt;0,IF(RIGHT($P30,3)="Low",Access_Data!$L62,IF(RIGHT($P30,4)="High",Access_Data!$J62,"")),"")</f>
        <v/>
      </c>
      <c r="S30" s="232" t="str">
        <f>IF(Access_Data!$M62&lt;&gt;0,Access_Data!$M62,"")</f>
        <v/>
      </c>
      <c r="T30" s="219"/>
      <c r="U30" s="505" t="b">
        <v>0</v>
      </c>
      <c r="V30" s="505"/>
      <c r="W30" s="505"/>
      <c r="X30" s="505" t="str">
        <f t="shared" si="1"/>
        <v/>
      </c>
      <c r="Y30" s="505">
        <v>11</v>
      </c>
      <c r="Z30" s="505" t="s">
        <v>5472</v>
      </c>
      <c r="AA30" s="505"/>
      <c r="AB30" s="505"/>
      <c r="AC30" s="222"/>
    </row>
    <row r="31" spans="1:29" x14ac:dyDescent="0.2">
      <c r="A31" s="215"/>
      <c r="B31" s="220"/>
      <c r="C31" s="221" t="s">
        <v>72</v>
      </c>
      <c r="D31" s="277">
        <f>D30+TIME(0,D32,0)</f>
        <v>2.0833333333333332E-2</v>
      </c>
      <c r="E31" s="213"/>
      <c r="F31" s="481" t="e">
        <f>IF(AND(L31&gt;0,G30&gt;L31),"LAG TIME TOO HIGH!!!","")</f>
        <v>#N/A</v>
      </c>
      <c r="G31" s="218"/>
      <c r="H31" s="484" t="e">
        <f>IF(AND(M31&gt;0,H30&gt;M31),"RECOVERY TIME TOO HIGH!!!!","")</f>
        <v>#N/A</v>
      </c>
      <c r="I31" s="218"/>
      <c r="J31" s="218"/>
      <c r="K31" s="218"/>
      <c r="L31" s="483" t="e">
        <f>'Header Info'!CD2</f>
        <v>#N/A</v>
      </c>
      <c r="M31" s="483" t="e">
        <f>'Header Info'!CE2</f>
        <v>#N/A</v>
      </c>
      <c r="N31" s="224">
        <v>27</v>
      </c>
      <c r="O31" s="228"/>
      <c r="P31" s="229" t="str">
        <f>IF(Access_Data!$K63=0,"",Access_Data!$K63)</f>
        <v/>
      </c>
      <c r="Q31" s="230"/>
      <c r="R31" s="231" t="str">
        <f>IF(Access_Data!$K63&lt;&gt;0,IF(RIGHT($P31,3)="Low",Access_Data!$L63,IF(RIGHT($P31,4)="High",Access_Data!$J63,"")),"")</f>
        <v/>
      </c>
      <c r="S31" s="232" t="str">
        <f>IF(Access_Data!$M63&lt;&gt;0,Access_Data!$M63,"")</f>
        <v/>
      </c>
      <c r="T31" s="219"/>
      <c r="U31" s="505"/>
      <c r="V31" s="505"/>
      <c r="W31" s="505"/>
      <c r="X31" s="505" t="str">
        <f t="shared" si="1"/>
        <v/>
      </c>
      <c r="Y31" s="505">
        <v>12</v>
      </c>
      <c r="Z31" s="505" t="s">
        <v>5473</v>
      </c>
      <c r="AA31" s="505"/>
      <c r="AB31" s="505"/>
      <c r="AC31" s="222"/>
    </row>
    <row r="32" spans="1:29" x14ac:dyDescent="0.2">
      <c r="A32" s="262"/>
      <c r="B32" s="278"/>
      <c r="C32" s="279" t="s">
        <v>112</v>
      </c>
      <c r="D32" s="256">
        <v>30</v>
      </c>
      <c r="E32" s="213"/>
      <c r="F32" s="218" t="str">
        <f ca="1">IF(OR(Comparison_Report!R1=1,Comparison_Report!R2=1,Comparison_Report!R3=1,Comparison_Report!R4=1,Comparison_Report!R5=1,Comparison_Report!R6=1,Comparison_Report!R7=1,Comparison_Report!R8=1),"CHECK COMPARISON REPORT!!!","")</f>
        <v/>
      </c>
      <c r="G32" s="218"/>
      <c r="H32" s="218"/>
      <c r="I32" s="218"/>
      <c r="J32" s="218"/>
      <c r="K32" s="218"/>
      <c r="L32" s="218"/>
      <c r="M32" s="213"/>
      <c r="N32" s="224">
        <v>28</v>
      </c>
      <c r="O32" s="228"/>
      <c r="P32" s="229" t="str">
        <f>IF(Access_Data!$K64=0,"",Access_Data!$K64)</f>
        <v/>
      </c>
      <c r="Q32" s="233"/>
      <c r="R32" s="231" t="str">
        <f>IF(Access_Data!$K64&lt;&gt;0,IF(RIGHT($P32,3)="Low",Access_Data!$L64,IF(RIGHT($P32,4)="High",Access_Data!$J64,"")),"")</f>
        <v/>
      </c>
      <c r="S32" s="232" t="str">
        <f>IF(Access_Data!$M64&lt;&gt;0,Access_Data!$M64,"")</f>
        <v/>
      </c>
      <c r="T32" s="219"/>
      <c r="U32" s="505"/>
      <c r="V32" s="505"/>
      <c r="W32" s="505"/>
      <c r="X32" s="505" t="str">
        <f t="shared" si="1"/>
        <v/>
      </c>
      <c r="Y32" s="505"/>
      <c r="Z32" s="505"/>
      <c r="AA32" s="505"/>
      <c r="AB32" s="505"/>
      <c r="AC32" s="222"/>
    </row>
    <row r="33" spans="1:29" x14ac:dyDescent="0.2">
      <c r="A33" s="215"/>
      <c r="B33" s="238"/>
      <c r="C33" s="280"/>
      <c r="D33" s="281"/>
      <c r="E33" s="281"/>
      <c r="F33" s="218"/>
      <c r="G33" s="218"/>
      <c r="H33" s="218"/>
      <c r="I33" s="218"/>
      <c r="J33" s="218"/>
      <c r="K33" s="218"/>
      <c r="L33" s="218"/>
      <c r="M33" s="213"/>
      <c r="N33" s="224">
        <v>29</v>
      </c>
      <c r="O33" s="228"/>
      <c r="P33" s="229" t="str">
        <f>IF(Access_Data!$K65=0,"",Access_Data!$K65)</f>
        <v/>
      </c>
      <c r="Q33" s="230"/>
      <c r="R33" s="231" t="str">
        <f>IF(Access_Data!$K65&lt;&gt;0,IF(RIGHT($P33,3)="Low",Access_Data!$L65,IF(RIGHT($P33,4)="High",Access_Data!$J65,"")),"")</f>
        <v/>
      </c>
      <c r="S33" s="232" t="str">
        <f>IF(Access_Data!$M65&lt;&gt;0,Access_Data!$M65,"")</f>
        <v/>
      </c>
      <c r="T33" s="219"/>
      <c r="U33" s="505"/>
      <c r="V33" s="505"/>
      <c r="W33" s="505"/>
      <c r="X33" s="505" t="str">
        <f t="shared" si="1"/>
        <v/>
      </c>
      <c r="Y33" s="505"/>
      <c r="Z33" s="505"/>
      <c r="AA33" s="505"/>
      <c r="AB33" s="505"/>
      <c r="AC33" s="222"/>
    </row>
    <row r="34" spans="1:29" ht="12.75" customHeight="1" x14ac:dyDescent="0.2">
      <c r="A34" s="215"/>
      <c r="B34" s="580" t="s">
        <v>65</v>
      </c>
      <c r="C34" s="581"/>
      <c r="D34" s="581"/>
      <c r="E34" s="581"/>
      <c r="F34" s="581"/>
      <c r="G34" s="581"/>
      <c r="H34" s="581"/>
      <c r="I34" s="581"/>
      <c r="J34" s="581"/>
      <c r="K34" s="581"/>
      <c r="L34" s="582"/>
      <c r="M34" s="213"/>
      <c r="N34" s="224">
        <v>30</v>
      </c>
      <c r="O34" s="228"/>
      <c r="P34" s="229" t="str">
        <f>IF(Access_Data!$K66=0,"",Access_Data!$K66)</f>
        <v/>
      </c>
      <c r="Q34" s="233"/>
      <c r="R34" s="231" t="str">
        <f>IF(Access_Data!$K66&lt;&gt;0,IF(RIGHT($P34,3)="Low",Access_Data!$L66,IF(RIGHT($P34,4)="High",Access_Data!$J66,"")),"")</f>
        <v/>
      </c>
      <c r="S34" s="232" t="str">
        <f>IF(Access_Data!$M66&lt;&gt;0,Access_Data!$M66,"")</f>
        <v/>
      </c>
      <c r="T34" s="222"/>
      <c r="U34" s="505"/>
      <c r="V34" s="505"/>
      <c r="W34" s="505"/>
      <c r="X34" s="505" t="str">
        <f t="shared" si="1"/>
        <v/>
      </c>
      <c r="Y34" s="505"/>
      <c r="Z34" s="505"/>
      <c r="AA34" s="505"/>
      <c r="AB34" s="505"/>
      <c r="AC34" s="222"/>
    </row>
    <row r="35" spans="1:29" ht="12.75" customHeight="1" x14ac:dyDescent="0.2">
      <c r="A35" s="215"/>
      <c r="B35" s="282"/>
      <c r="C35" s="283"/>
      <c r="D35" s="284" t="str">
        <f>IF(ISBLANK(D30),"",D30)</f>
        <v/>
      </c>
      <c r="E35" s="285" t="str">
        <f>IF(ISBLANK($D$30),"",IF($D$18=4,D35+TIME(0,4,0),D35+TIME(0,10,0)))</f>
        <v/>
      </c>
      <c r="F35" s="285" t="str">
        <f>IF(ISBLANK(D30),"",IF($D$18=4,E35+TIME(0,4,0),E35+TIME(0,10,0)))</f>
        <v/>
      </c>
      <c r="G35" s="285" t="str">
        <f>IF(ISBLANK(D30),"",IF($D$18=4,F35+TIME(0,4,0),F35+TIME(0,10,0)))</f>
        <v/>
      </c>
      <c r="H35" s="285" t="str">
        <f>IF(ISBLANK(D30),"",IF($D$18=4,G35+TIME(0,4,0),""))</f>
        <v/>
      </c>
      <c r="I35" s="285" t="str">
        <f>IF(ISBLANK(D30),"",IF($D$18=4,H35+TIME(0,4,0),""))</f>
        <v/>
      </c>
      <c r="J35" s="285" t="str">
        <f>IF(ISBLANK(D30),"",IF($D$18=4,I35+TIME(0,4,0),""))</f>
        <v/>
      </c>
      <c r="K35" s="285" t="str">
        <f>IF(ISBLANK(D30),"",IF($D$18=4,J35+TIME(0,4,0),""))</f>
        <v/>
      </c>
      <c r="L35" s="285" t="str">
        <f>IF(ISBLANK(D30),"",IF($D$18=4,K35+TIME(0,2,0),""))</f>
        <v/>
      </c>
      <c r="M35" s="213"/>
      <c r="N35" s="224">
        <v>31</v>
      </c>
      <c r="O35" s="228"/>
      <c r="P35" s="229" t="str">
        <f>IF(Access_Data!$K67=0,"",Access_Data!$K67)</f>
        <v/>
      </c>
      <c r="Q35" s="230"/>
      <c r="R35" s="231" t="str">
        <f>IF(Access_Data!$K67&lt;&gt;0,IF(RIGHT($P35,3)="Low",Access_Data!$L67,IF(RIGHT($P35,4)="High",Access_Data!$J67,"")),"")</f>
        <v/>
      </c>
      <c r="S35" s="232" t="str">
        <f>IF(Access_Data!$M67&lt;&gt;0,Access_Data!$M67,"")</f>
        <v/>
      </c>
      <c r="T35" s="222"/>
      <c r="U35" s="505"/>
      <c r="V35" s="505"/>
      <c r="W35" s="505"/>
      <c r="X35" s="505" t="str">
        <f t="shared" si="1"/>
        <v/>
      </c>
      <c r="Y35" s="505"/>
      <c r="Z35" s="505"/>
      <c r="AA35" s="505"/>
      <c r="AB35" s="505"/>
      <c r="AC35" s="222"/>
    </row>
    <row r="36" spans="1:29" ht="13.5" thickBot="1" x14ac:dyDescent="0.25">
      <c r="A36" s="286"/>
      <c r="B36" s="287" t="s">
        <v>24</v>
      </c>
      <c r="C36" s="288" t="s">
        <v>63</v>
      </c>
      <c r="D36" s="289" t="s">
        <v>58</v>
      </c>
      <c r="E36" s="289" t="s">
        <v>59</v>
      </c>
      <c r="F36" s="289" t="s">
        <v>60</v>
      </c>
      <c r="G36" s="289" t="s">
        <v>61</v>
      </c>
      <c r="H36" s="289" t="str">
        <f>IF(D18=4,"Reading 5","")</f>
        <v/>
      </c>
      <c r="I36" s="289" t="str">
        <f>IF(D18=4,"Reading 6","")</f>
        <v/>
      </c>
      <c r="J36" s="289" t="str">
        <f>IF(D18=4,"Reading 7","")</f>
        <v/>
      </c>
      <c r="K36" s="289" t="str">
        <f>IF(D18=4,"Reading 8","")</f>
        <v/>
      </c>
      <c r="L36" s="289" t="str">
        <f>IF(D18=4,"Reading 9","")</f>
        <v/>
      </c>
      <c r="M36" s="213"/>
      <c r="N36" s="224">
        <v>32</v>
      </c>
      <c r="O36" s="228"/>
      <c r="P36" s="229" t="str">
        <f>IF(Access_Data!$K68=0,"",Access_Data!$K68)</f>
        <v/>
      </c>
      <c r="Q36" s="233"/>
      <c r="R36" s="231" t="str">
        <f>IF(Access_Data!$K68&lt;&gt;0,IF(RIGHT($P36,3)="Low",Access_Data!$L68,IF(RIGHT($P36,4)="High",Access_Data!$J68,"")),"")</f>
        <v/>
      </c>
      <c r="S36" s="232" t="str">
        <f>IF(Access_Data!$M68&lt;&gt;0,Access_Data!$M68,"")</f>
        <v/>
      </c>
      <c r="T36" s="222"/>
      <c r="U36" s="505"/>
      <c r="V36" s="505"/>
      <c r="W36" s="505"/>
      <c r="X36" s="505" t="str">
        <f t="shared" si="1"/>
        <v/>
      </c>
      <c r="Y36" s="505"/>
      <c r="Z36" s="505"/>
      <c r="AA36" s="505"/>
      <c r="AB36" s="505"/>
      <c r="AC36" s="222"/>
    </row>
    <row r="37" spans="1:29" x14ac:dyDescent="0.2">
      <c r="A37" s="215"/>
      <c r="B37" s="378"/>
      <c r="C37" s="359"/>
      <c r="D37" s="379"/>
      <c r="E37" s="379"/>
      <c r="F37" s="379"/>
      <c r="G37" s="379"/>
      <c r="H37" s="379"/>
      <c r="I37" s="290"/>
      <c r="J37" s="290"/>
      <c r="K37" s="290"/>
      <c r="L37" s="290"/>
      <c r="M37" s="213"/>
      <c r="N37" s="224">
        <v>33</v>
      </c>
      <c r="O37" s="228"/>
      <c r="P37" s="229" t="str">
        <f>IF(Access_Data!$K69=0,"",Access_Data!$K69)</f>
        <v/>
      </c>
      <c r="Q37" s="230"/>
      <c r="R37" s="231" t="str">
        <f>IF(Access_Data!$K69&lt;&gt;0,IF(RIGHT($P37,3)="Low",Access_Data!$L69,IF(RIGHT($P37,4)="High",Access_Data!$J69,"")),"")</f>
        <v/>
      </c>
      <c r="S37" s="232" t="str">
        <f>IF(Access_Data!$M69&lt;&gt;0,Access_Data!$M69,"")</f>
        <v/>
      </c>
      <c r="T37" s="222"/>
      <c r="U37" s="505"/>
      <c r="V37" s="505"/>
      <c r="W37" s="505"/>
      <c r="X37" s="505" t="str">
        <f t="shared" si="1"/>
        <v/>
      </c>
      <c r="Y37" s="505"/>
      <c r="Z37" s="505"/>
      <c r="AA37" s="505"/>
      <c r="AB37" s="505"/>
      <c r="AC37" s="222"/>
    </row>
    <row r="38" spans="1:29" x14ac:dyDescent="0.2">
      <c r="A38" s="215"/>
      <c r="B38" s="380"/>
      <c r="C38" s="360"/>
      <c r="D38" s="379"/>
      <c r="E38" s="379"/>
      <c r="F38" s="379"/>
      <c r="G38" s="379"/>
      <c r="H38" s="379"/>
      <c r="I38" s="290"/>
      <c r="J38" s="290"/>
      <c r="K38" s="290"/>
      <c r="L38" s="290"/>
      <c r="M38" s="213"/>
      <c r="N38" s="224">
        <v>34</v>
      </c>
      <c r="O38" s="228"/>
      <c r="P38" s="229" t="str">
        <f>IF(Access_Data!$K70=0,"",Access_Data!$K70)</f>
        <v/>
      </c>
      <c r="Q38" s="233"/>
      <c r="R38" s="231" t="str">
        <f>IF(Access_Data!$K70&lt;&gt;0,IF(RIGHT($P38,3)="Low",Access_Data!$L70,IF(RIGHT($P38,4)="High",Access_Data!$J70,"")),"")</f>
        <v/>
      </c>
      <c r="S38" s="232" t="str">
        <f>IF(Access_Data!$M70&lt;&gt;0,Access_Data!$M70,"")</f>
        <v/>
      </c>
      <c r="T38" s="222"/>
      <c r="U38" s="505"/>
      <c r="V38" s="505"/>
      <c r="W38" s="505"/>
      <c r="X38" s="505" t="str">
        <f t="shared" si="1"/>
        <v/>
      </c>
      <c r="Y38" s="505"/>
      <c r="Z38" s="505"/>
      <c r="AA38" s="505"/>
      <c r="AB38" s="505"/>
      <c r="AC38" s="222"/>
    </row>
    <row r="39" spans="1:29" x14ac:dyDescent="0.2">
      <c r="A39" s="215"/>
      <c r="B39" s="380"/>
      <c r="C39" s="360"/>
      <c r="D39" s="379"/>
      <c r="E39" s="379"/>
      <c r="F39" s="379"/>
      <c r="G39" s="379"/>
      <c r="H39" s="290"/>
      <c r="I39" s="290"/>
      <c r="J39" s="290"/>
      <c r="K39" s="290"/>
      <c r="L39" s="290"/>
      <c r="M39" s="213"/>
      <c r="N39" s="224">
        <v>35</v>
      </c>
      <c r="O39" s="228"/>
      <c r="P39" s="229" t="str">
        <f>IF(Access_Data!$K71=0,"",Access_Data!$K71)</f>
        <v/>
      </c>
      <c r="Q39" s="230"/>
      <c r="R39" s="231" t="str">
        <f>IF(Access_Data!$K71&lt;&gt;0,IF(RIGHT($P39,3)="Low",Access_Data!$L71,IF(RIGHT($P39,4)="High",Access_Data!$J71,"")),"")</f>
        <v/>
      </c>
      <c r="S39" s="232" t="str">
        <f>IF(Access_Data!$M71&lt;&gt;0,Access_Data!$M71,"")</f>
        <v/>
      </c>
      <c r="T39" s="222"/>
      <c r="U39" s="505"/>
      <c r="V39" s="505"/>
      <c r="W39" s="505"/>
      <c r="X39" s="505" t="str">
        <f t="shared" si="1"/>
        <v/>
      </c>
      <c r="Y39" s="505"/>
      <c r="Z39" s="505"/>
      <c r="AA39" s="505"/>
      <c r="AB39" s="505"/>
      <c r="AC39" s="222"/>
    </row>
    <row r="40" spans="1:29" x14ac:dyDescent="0.2">
      <c r="A40" s="215"/>
      <c r="B40" s="380"/>
      <c r="C40" s="360"/>
      <c r="D40" s="379"/>
      <c r="E40" s="379"/>
      <c r="F40" s="379"/>
      <c r="G40" s="379"/>
      <c r="H40" s="290"/>
      <c r="I40" s="290"/>
      <c r="J40" s="290"/>
      <c r="K40" s="290"/>
      <c r="L40" s="290"/>
      <c r="M40" s="213"/>
      <c r="N40" s="224">
        <v>36</v>
      </c>
      <c r="O40" s="228"/>
      <c r="P40" s="229" t="str">
        <f>IF(Access_Data!$K72=0,"",Access_Data!$K72)</f>
        <v/>
      </c>
      <c r="Q40" s="233"/>
      <c r="R40" s="231" t="str">
        <f>IF(Access_Data!$K72&lt;&gt;0,IF(RIGHT($P40,3)="Low",Access_Data!$L72,IF(RIGHT($P40,4)="High",Access_Data!$J72,"")),"")</f>
        <v/>
      </c>
      <c r="S40" s="232" t="str">
        <f>IF(Access_Data!$M72&lt;&gt;0,Access_Data!$M72,"")</f>
        <v/>
      </c>
      <c r="T40" s="222"/>
      <c r="U40" s="505"/>
      <c r="V40" s="505"/>
      <c r="W40" s="505"/>
      <c r="X40" s="505" t="str">
        <f t="shared" si="1"/>
        <v/>
      </c>
      <c r="Y40" s="505"/>
      <c r="Z40" s="505"/>
      <c r="AA40" s="505"/>
      <c r="AB40" s="505"/>
      <c r="AC40" s="222"/>
    </row>
    <row r="41" spans="1:29" x14ac:dyDescent="0.2">
      <c r="A41" s="215"/>
      <c r="B41" s="291"/>
      <c r="C41" s="292"/>
      <c r="D41" s="293"/>
      <c r="E41" s="293"/>
      <c r="F41" s="293"/>
      <c r="G41" s="293"/>
      <c r="H41" s="293"/>
      <c r="I41" s="293"/>
      <c r="J41" s="293"/>
      <c r="K41" s="293"/>
      <c r="L41" s="293"/>
      <c r="M41" s="213"/>
      <c r="N41" s="224">
        <v>37</v>
      </c>
      <c r="O41" s="228"/>
      <c r="P41" s="229" t="str">
        <f>IF(Access_Data!$K73=0,"",Access_Data!$K73)</f>
        <v/>
      </c>
      <c r="Q41" s="230"/>
      <c r="R41" s="231" t="str">
        <f>IF(Access_Data!$K73&lt;&gt;0,IF(RIGHT($P41,3)="Low",Access_Data!$L73,IF(RIGHT($P41,4)="High",Access_Data!$J73,"")),"")</f>
        <v/>
      </c>
      <c r="S41" s="232" t="str">
        <f>IF(Access_Data!$M73&lt;&gt;0,Access_Data!$M73,"")</f>
        <v/>
      </c>
      <c r="T41" s="222"/>
      <c r="U41" s="505"/>
      <c r="V41" s="505"/>
      <c r="W41" s="505"/>
      <c r="X41" s="505" t="str">
        <f t="shared" si="1"/>
        <v/>
      </c>
      <c r="Y41" s="505"/>
      <c r="Z41" s="505"/>
      <c r="AA41" s="505"/>
      <c r="AB41" s="505"/>
      <c r="AC41" s="222"/>
    </row>
    <row r="42" spans="1:29" x14ac:dyDescent="0.2">
      <c r="A42" s="215"/>
      <c r="B42" s="291"/>
      <c r="C42" s="292"/>
      <c r="D42" s="293"/>
      <c r="E42" s="293"/>
      <c r="F42" s="293"/>
      <c r="G42" s="293"/>
      <c r="H42" s="293"/>
      <c r="I42" s="293"/>
      <c r="J42" s="293"/>
      <c r="K42" s="293"/>
      <c r="L42" s="293"/>
      <c r="M42" s="213"/>
      <c r="N42" s="224">
        <v>38</v>
      </c>
      <c r="O42" s="228"/>
      <c r="P42" s="229" t="str">
        <f>IF(Access_Data!$K74=0,"",Access_Data!$K74)</f>
        <v/>
      </c>
      <c r="Q42" s="233"/>
      <c r="R42" s="231" t="str">
        <f>IF(Access_Data!$K74&lt;&gt;0,IF(RIGHT($P42,3)="Low",Access_Data!$L74,IF(RIGHT($P42,4)="High",Access_Data!$J74,"")),"")</f>
        <v/>
      </c>
      <c r="S42" s="232" t="str">
        <f>IF(Access_Data!$M74&lt;&gt;0,Access_Data!$M74,"")</f>
        <v/>
      </c>
      <c r="T42" s="222"/>
      <c r="U42" s="505"/>
      <c r="V42" s="505"/>
      <c r="W42" s="505"/>
      <c r="X42" s="505" t="str">
        <f t="shared" si="1"/>
        <v/>
      </c>
      <c r="Y42" s="505"/>
      <c r="Z42" s="505"/>
      <c r="AA42" s="505"/>
      <c r="AB42" s="505"/>
      <c r="AC42" s="222"/>
    </row>
    <row r="43" spans="1:29" x14ac:dyDescent="0.2">
      <c r="A43" s="215"/>
      <c r="B43" s="291"/>
      <c r="C43" s="292"/>
      <c r="D43" s="293"/>
      <c r="E43" s="293"/>
      <c r="F43" s="293"/>
      <c r="G43" s="293"/>
      <c r="H43" s="293"/>
      <c r="I43" s="293"/>
      <c r="J43" s="293"/>
      <c r="K43" s="293"/>
      <c r="L43" s="293"/>
      <c r="M43" s="213"/>
      <c r="N43" s="224">
        <v>39</v>
      </c>
      <c r="O43" s="228"/>
      <c r="P43" s="229" t="str">
        <f>IF(Access_Data!$K75=0,"",Access_Data!$K75)</f>
        <v/>
      </c>
      <c r="Q43" s="230"/>
      <c r="R43" s="231" t="str">
        <f>IF(Access_Data!$K75&lt;&gt;0,IF(RIGHT($P43,3)="Low",Access_Data!$L75,IF(RIGHT($P43,4)="High",Access_Data!$J75,"")),"")</f>
        <v/>
      </c>
      <c r="S43" s="232" t="str">
        <f>IF(Access_Data!$M75&lt;&gt;0,Access_Data!$M75,"")</f>
        <v/>
      </c>
      <c r="T43" s="222"/>
      <c r="U43" s="505"/>
      <c r="V43" s="505"/>
      <c r="W43" s="505"/>
      <c r="X43" s="505" t="str">
        <f t="shared" si="1"/>
        <v/>
      </c>
      <c r="Y43" s="505"/>
      <c r="Z43" s="505"/>
      <c r="AA43" s="505"/>
      <c r="AB43" s="505"/>
      <c r="AC43" s="222"/>
    </row>
    <row r="44" spans="1:29" x14ac:dyDescent="0.2">
      <c r="A44" s="215"/>
      <c r="B44" s="291"/>
      <c r="C44" s="292"/>
      <c r="D44" s="293"/>
      <c r="E44" s="293"/>
      <c r="F44" s="293"/>
      <c r="G44" s="293"/>
      <c r="H44" s="293"/>
      <c r="I44" s="293"/>
      <c r="J44" s="293"/>
      <c r="K44" s="293"/>
      <c r="L44" s="293"/>
      <c r="M44" s="213"/>
      <c r="N44" s="224">
        <v>40</v>
      </c>
      <c r="O44" s="228"/>
      <c r="P44" s="229" t="str">
        <f>IF(Access_Data!$K76=0,"",Access_Data!$K76)</f>
        <v/>
      </c>
      <c r="Q44" s="233"/>
      <c r="R44" s="231" t="str">
        <f>IF(Access_Data!$K76&lt;&gt;0,IF(RIGHT($P44,3)="Low",Access_Data!$L76,IF(RIGHT($P44,4)="High",Access_Data!$J76,"")),"")</f>
        <v/>
      </c>
      <c r="S44" s="232" t="str">
        <f>IF(Access_Data!$M76&lt;&gt;0,Access_Data!$M76,"")</f>
        <v/>
      </c>
      <c r="T44" s="222"/>
      <c r="U44" s="505"/>
      <c r="V44" s="505"/>
      <c r="W44" s="505"/>
      <c r="X44" s="505" t="str">
        <f t="shared" si="1"/>
        <v/>
      </c>
      <c r="Y44" s="505"/>
      <c r="Z44" s="505"/>
      <c r="AA44" s="505"/>
      <c r="AB44" s="505"/>
      <c r="AC44" s="222"/>
    </row>
    <row r="45" spans="1:29" x14ac:dyDescent="0.2">
      <c r="A45" s="215"/>
      <c r="B45" s="294"/>
      <c r="C45" s="295"/>
      <c r="D45" s="213"/>
      <c r="E45" s="213"/>
      <c r="F45" s="213"/>
      <c r="G45" s="213"/>
      <c r="H45" s="213"/>
      <c r="I45" s="213"/>
      <c r="J45" s="213"/>
      <c r="K45" s="351"/>
      <c r="L45" s="213"/>
      <c r="M45" s="213"/>
      <c r="N45" s="271"/>
      <c r="O45" s="271"/>
      <c r="P45" s="271"/>
      <c r="Q45" s="271"/>
      <c r="R45" s="222"/>
      <c r="S45" s="222"/>
      <c r="T45" s="222"/>
      <c r="U45" s="505"/>
      <c r="V45" s="505"/>
      <c r="W45" s="505"/>
      <c r="X45" s="505">
        <f>SUM(X5:X44)</f>
        <v>0</v>
      </c>
      <c r="Y45" s="505"/>
      <c r="Z45" s="505"/>
      <c r="AA45" s="505"/>
      <c r="AB45" s="505"/>
      <c r="AC45" s="222"/>
    </row>
    <row r="46" spans="1:29" x14ac:dyDescent="0.2">
      <c r="A46" s="239"/>
      <c r="B46" s="296"/>
      <c r="C46" s="297"/>
      <c r="D46" s="558" t="s">
        <v>48</v>
      </c>
      <c r="E46" s="559"/>
      <c r="F46" s="559"/>
      <c r="G46" s="559"/>
      <c r="H46" s="559"/>
      <c r="I46" s="560"/>
      <c r="J46" s="434"/>
      <c r="K46" s="434"/>
      <c r="L46" s="434"/>
      <c r="M46" s="614" t="s">
        <v>3905</v>
      </c>
      <c r="N46" s="615"/>
      <c r="O46" s="616"/>
      <c r="P46" s="617"/>
      <c r="Q46" s="382"/>
      <c r="R46" s="382"/>
      <c r="S46" s="435"/>
      <c r="T46" s="435"/>
      <c r="U46" s="435"/>
    </row>
    <row r="47" spans="1:29" x14ac:dyDescent="0.2">
      <c r="A47" s="239"/>
      <c r="B47" s="296"/>
      <c r="C47" s="442" t="s">
        <v>82</v>
      </c>
      <c r="D47" s="361"/>
      <c r="E47" s="361"/>
      <c r="F47" s="361"/>
      <c r="G47" s="361"/>
      <c r="H47" s="361"/>
      <c r="I47" s="361"/>
      <c r="J47" s="434" t="str">
        <f>IF(ISBLANK(D$47),"",VLOOKUP($D$47,Standards_Info!$G$2:$H$4,2))</f>
        <v/>
      </c>
      <c r="K47" s="434" t="str">
        <f ca="1">IF(ISBLANK(Main!D48),"",INDEX(OFFSET(Furnace_Data!$V:$V,,-5),MATCH(Main!D48,Furnace_Data!$V:$V,0)))</f>
        <v/>
      </c>
      <c r="L47" s="434"/>
      <c r="M47" s="437" t="s">
        <v>3906</v>
      </c>
      <c r="N47" s="459" t="s">
        <v>3907</v>
      </c>
      <c r="O47" s="460"/>
      <c r="P47" s="565" t="s">
        <v>3908</v>
      </c>
      <c r="Q47" s="565"/>
      <c r="R47" s="439" t="s">
        <v>3909</v>
      </c>
      <c r="S47" s="435"/>
      <c r="T47" s="435"/>
      <c r="U47" s="435"/>
    </row>
    <row r="48" spans="1:29" x14ac:dyDescent="0.2">
      <c r="A48" s="215"/>
      <c r="B48" s="296"/>
      <c r="C48" s="442" t="s">
        <v>49</v>
      </c>
      <c r="D48" s="362"/>
      <c r="E48" s="362"/>
      <c r="F48" s="362"/>
      <c r="G48" s="362"/>
      <c r="H48" s="362"/>
      <c r="I48" s="362"/>
      <c r="J48" s="434" t="str">
        <f>IF(ISBLANK(Main!E$47),"",VLOOKUP($D$47,Standards_Info!$G$2:$H$4,2))</f>
        <v/>
      </c>
      <c r="K48" s="434" t="str">
        <f ca="1">IF(ISBLANK(Main!E48),"",INDEX(OFFSET(Furnace_Data!$V:$V,,-5),MATCH(Main!E48,Furnace_Data!$V:$V,0)))</f>
        <v/>
      </c>
      <c r="L48" s="434"/>
      <c r="M48" s="566" t="s">
        <v>3910</v>
      </c>
      <c r="N48" s="566"/>
      <c r="O48" s="461"/>
      <c r="P48" s="567" t="s">
        <v>5711</v>
      </c>
      <c r="Q48" s="568"/>
      <c r="R48" s="569"/>
      <c r="S48" s="511"/>
      <c r="T48" s="515"/>
      <c r="U48" s="567" t="s">
        <v>5714</v>
      </c>
      <c r="V48" s="568"/>
      <c r="W48" s="569"/>
    </row>
    <row r="49" spans="1:24" x14ac:dyDescent="0.2">
      <c r="A49" s="215"/>
      <c r="B49" s="298"/>
      <c r="C49" s="442" t="s">
        <v>50</v>
      </c>
      <c r="D49" s="381"/>
      <c r="E49" s="381"/>
      <c r="F49" s="381"/>
      <c r="G49" s="381"/>
      <c r="H49" s="381"/>
      <c r="I49" s="381"/>
      <c r="J49" s="434" t="str">
        <f>IF(ISBLANK(Main!F$47),"",VLOOKUP($D$47,Standards_Info!$G$2:$H$4,2))</f>
        <v/>
      </c>
      <c r="K49" s="434" t="str">
        <f ca="1">IF(ISBLANK(Main!F48),"",INDEX(OFFSET(Furnace_Data!$V:$V,,-5),MATCH(Main!F48,Furnace_Data!$V:$V,0)))</f>
        <v/>
      </c>
      <c r="L49" s="434"/>
      <c r="M49" s="437" t="s">
        <v>3911</v>
      </c>
      <c r="N49" s="440" t="e">
        <f>IF('Header Info'!BV2="","",'Header Info'!BV2)</f>
        <v>#N/A</v>
      </c>
      <c r="O49" s="353"/>
      <c r="P49" s="570" t="s">
        <v>5716</v>
      </c>
      <c r="Q49" s="571"/>
      <c r="R49" s="572"/>
      <c r="S49" s="535"/>
      <c r="T49" s="517"/>
      <c r="U49" s="570" t="s">
        <v>5715</v>
      </c>
      <c r="V49" s="571"/>
      <c r="W49" s="572"/>
      <c r="X49" s="462"/>
    </row>
    <row r="50" spans="1:24" x14ac:dyDescent="0.2">
      <c r="A50" s="215"/>
      <c r="B50" s="299"/>
      <c r="C50" s="442" t="s">
        <v>51</v>
      </c>
      <c r="D50" s="381"/>
      <c r="E50" s="381"/>
      <c r="F50" s="381"/>
      <c r="G50" s="381"/>
      <c r="H50" s="381"/>
      <c r="I50" s="381"/>
      <c r="J50" s="434" t="str">
        <f>IF(ISBLANK(Main!G$47),"",VLOOKUP($D$47,Standards_Info!$G$2:$H$4,2))</f>
        <v/>
      </c>
      <c r="K50" s="434" t="str">
        <f ca="1">IF(ISBLANK(Main!G48),"",INDEX(OFFSET(Furnace_Data!$V:$V,,-5),MATCH(Main!G48,Furnace_Data!$V:$V,0)))</f>
        <v/>
      </c>
      <c r="L50" s="434"/>
      <c r="M50" s="437" t="s">
        <v>3912</v>
      </c>
      <c r="N50" s="440" t="e">
        <f>IF('Header Info'!BW2="","",'Header Info'!BW2)</f>
        <v>#N/A</v>
      </c>
      <c r="O50" s="353"/>
      <c r="P50" s="573" t="s">
        <v>3913</v>
      </c>
      <c r="Q50" s="574"/>
      <c r="R50" s="575"/>
      <c r="S50" s="514"/>
      <c r="T50" s="518"/>
      <c r="U50" s="573" t="s">
        <v>3913</v>
      </c>
      <c r="V50" s="574"/>
      <c r="W50" s="575"/>
      <c r="X50" s="435"/>
    </row>
    <row r="51" spans="1:24" x14ac:dyDescent="0.2">
      <c r="A51" s="215"/>
      <c r="B51" s="300"/>
      <c r="C51" s="442" t="s">
        <v>80</v>
      </c>
      <c r="D51" s="362"/>
      <c r="E51" s="362"/>
      <c r="F51" s="362"/>
      <c r="G51" s="362"/>
      <c r="H51" s="362"/>
      <c r="I51" s="362"/>
      <c r="J51" s="434" t="str">
        <f>IF(ISBLANK(Main!H$47),"",VLOOKUP($D$47,Standards_Info!$G$2:$H$4,2))</f>
        <v/>
      </c>
      <c r="K51" s="503" t="str">
        <f ca="1">IF(ISBLANK(Main!H48),"",INDEX(OFFSET(Furnace_Data!$V:$V,,-5),MATCH(Main!H48,Furnace_Data!$V:$V,0)))</f>
        <v/>
      </c>
      <c r="L51" s="434"/>
      <c r="M51" s="441" t="s">
        <v>3914</v>
      </c>
      <c r="N51" s="440" t="e">
        <f>IF('Header Info'!BX2="","",'Header Info'!BX2)</f>
        <v>#N/A</v>
      </c>
      <c r="P51" s="570" t="s">
        <v>5712</v>
      </c>
      <c r="Q51" s="571"/>
      <c r="R51" s="572"/>
      <c r="S51" s="535"/>
      <c r="T51" s="520"/>
      <c r="U51" s="570" t="s">
        <v>5717</v>
      </c>
      <c r="V51" s="571"/>
      <c r="W51" s="572"/>
      <c r="X51" s="462"/>
    </row>
    <row r="52" spans="1:24" x14ac:dyDescent="0.2">
      <c r="A52" s="215"/>
      <c r="B52" s="296"/>
      <c r="C52" s="442" t="s">
        <v>3920</v>
      </c>
      <c r="D52" s="362"/>
      <c r="E52" s="362"/>
      <c r="F52" s="362"/>
      <c r="G52" s="362"/>
      <c r="H52" s="362"/>
      <c r="I52" s="362"/>
      <c r="J52" s="434" t="str">
        <f>IF(ISBLANK(I$47),"",VLOOKUP($D$47,Standards_Info!$G$2:$H$4,2))</f>
        <v/>
      </c>
      <c r="K52" s="503" t="str">
        <f ca="1">IF(ISBLANK(Main!I48),"",INDEX(OFFSET(Furnace_Data!$V:$V,,-5),MATCH(Main!I48,Furnace_Data!$V:$V,0)))</f>
        <v/>
      </c>
      <c r="L52" s="434"/>
      <c r="M52" s="441" t="s">
        <v>3915</v>
      </c>
      <c r="N52" s="440" t="e">
        <f>IF('Header Info'!BY2="","",'Header Info'!BY2)</f>
        <v>#N/A</v>
      </c>
      <c r="O52" s="353"/>
      <c r="P52" s="573" t="s">
        <v>3913</v>
      </c>
      <c r="Q52" s="574"/>
      <c r="R52" s="575"/>
      <c r="S52" s="514"/>
      <c r="T52" s="519"/>
      <c r="U52" s="573" t="s">
        <v>3913</v>
      </c>
      <c r="V52" s="574"/>
      <c r="W52" s="575"/>
      <c r="X52" s="435"/>
    </row>
    <row r="53" spans="1:24" ht="12.75" customHeight="1" x14ac:dyDescent="0.2">
      <c r="A53" s="215"/>
      <c r="B53" s="296"/>
      <c r="C53" s="442" t="s">
        <v>81</v>
      </c>
      <c r="D53" s="446"/>
      <c r="E53" s="446"/>
      <c r="F53" s="446"/>
      <c r="G53" s="446"/>
      <c r="H53" s="446"/>
      <c r="I53" s="446"/>
      <c r="J53" s="434"/>
      <c r="K53" s="504"/>
      <c r="L53" s="504"/>
      <c r="M53" s="488" t="s">
        <v>3915</v>
      </c>
      <c r="N53" s="440" t="e">
        <f>IF('Header Info'!BZ2="","",'Header Info'!BZ2)</f>
        <v>#N/A</v>
      </c>
      <c r="O53" s="353"/>
      <c r="P53" s="605" t="s">
        <v>5713</v>
      </c>
      <c r="Q53" s="606"/>
      <c r="R53" s="607"/>
      <c r="S53" s="536"/>
      <c r="T53" s="516"/>
      <c r="U53" s="605" t="s">
        <v>5718</v>
      </c>
      <c r="V53" s="606"/>
      <c r="W53" s="607"/>
      <c r="X53" s="463"/>
    </row>
    <row r="54" spans="1:24" x14ac:dyDescent="0.2">
      <c r="A54" s="215"/>
      <c r="B54" s="296"/>
      <c r="C54" s="443" t="s">
        <v>113</v>
      </c>
      <c r="D54" s="362"/>
      <c r="E54" s="362"/>
      <c r="F54" s="362"/>
      <c r="G54" s="362"/>
      <c r="H54" s="362"/>
      <c r="I54" s="362"/>
      <c r="J54" s="354"/>
      <c r="K54" s="489"/>
      <c r="L54" s="490"/>
      <c r="M54" s="491" t="s">
        <v>5114</v>
      </c>
      <c r="N54" s="500" t="s">
        <v>5118</v>
      </c>
      <c r="O54" s="271"/>
      <c r="P54" s="608"/>
      <c r="Q54" s="609"/>
      <c r="R54" s="610"/>
      <c r="S54" s="513"/>
      <c r="T54" s="510"/>
      <c r="U54" s="608"/>
      <c r="V54" s="609"/>
      <c r="W54" s="610"/>
    </row>
    <row r="55" spans="1:24" x14ac:dyDescent="0.2">
      <c r="A55" s="215"/>
      <c r="B55" s="296"/>
      <c r="C55" s="443" t="s">
        <v>238</v>
      </c>
      <c r="D55" s="362"/>
      <c r="E55" s="362"/>
      <c r="F55" s="362"/>
      <c r="G55" s="362"/>
      <c r="H55" s="362"/>
      <c r="I55" s="362"/>
      <c r="J55" s="355"/>
      <c r="K55" s="492"/>
      <c r="L55" s="493"/>
      <c r="M55" s="494" t="s">
        <v>5115</v>
      </c>
      <c r="N55" s="501" t="s">
        <v>5118</v>
      </c>
      <c r="O55" s="271"/>
      <c r="P55" s="464" t="s">
        <v>3916</v>
      </c>
      <c r="Q55" s="464" t="s">
        <v>26</v>
      </c>
      <c r="R55" s="521" t="s">
        <v>3917</v>
      </c>
      <c r="S55" s="525"/>
      <c r="T55" s="523"/>
      <c r="U55" s="467" t="s">
        <v>3918</v>
      </c>
      <c r="V55" s="464" t="s">
        <v>26</v>
      </c>
      <c r="W55" s="464" t="s">
        <v>3919</v>
      </c>
    </row>
    <row r="56" spans="1:24" x14ac:dyDescent="0.2">
      <c r="A56" s="215"/>
      <c r="B56" s="301"/>
      <c r="C56" s="443" t="s">
        <v>239</v>
      </c>
      <c r="D56" s="362"/>
      <c r="E56" s="362"/>
      <c r="F56" s="362"/>
      <c r="G56" s="362"/>
      <c r="H56" s="362"/>
      <c r="I56" s="362"/>
      <c r="J56" s="352"/>
      <c r="K56" s="495"/>
      <c r="L56" s="496"/>
      <c r="M56" s="494" t="s">
        <v>5116</v>
      </c>
      <c r="N56" s="501" t="s">
        <v>5118</v>
      </c>
      <c r="O56" s="271"/>
      <c r="P56" s="465"/>
      <c r="Q56" s="466"/>
      <c r="R56" s="522"/>
      <c r="S56" s="526"/>
      <c r="T56" s="524"/>
      <c r="U56" s="468"/>
      <c r="V56" s="466"/>
      <c r="W56" s="465"/>
    </row>
    <row r="57" spans="1:24" x14ac:dyDescent="0.2">
      <c r="A57" s="215"/>
      <c r="B57" s="294"/>
      <c r="C57" s="433" t="s">
        <v>3921</v>
      </c>
      <c r="D57" s="438"/>
      <c r="E57" s="438"/>
      <c r="F57" s="438"/>
      <c r="G57" s="438"/>
      <c r="H57" s="438"/>
      <c r="I57" s="438"/>
      <c r="J57" s="213"/>
      <c r="K57" s="497"/>
      <c r="L57" s="498"/>
      <c r="M57" s="499" t="s">
        <v>5117</v>
      </c>
      <c r="N57" s="501" t="s">
        <v>5118</v>
      </c>
      <c r="O57" s="271"/>
    </row>
    <row r="58" spans="1:24" x14ac:dyDescent="0.2">
      <c r="A58" s="215"/>
      <c r="B58" s="294"/>
      <c r="C58" s="558" t="s">
        <v>249</v>
      </c>
      <c r="D58" s="559"/>
      <c r="E58" s="559"/>
      <c r="F58" s="559"/>
      <c r="G58" s="559"/>
      <c r="H58" s="559"/>
      <c r="I58" s="559"/>
      <c r="J58" s="559"/>
      <c r="K58" s="563"/>
      <c r="L58" s="564"/>
      <c r="M58" s="382"/>
      <c r="N58" s="382"/>
      <c r="O58" s="382"/>
      <c r="P58" s="382"/>
      <c r="Q58" s="382"/>
      <c r="R58" s="435"/>
      <c r="S58" s="435"/>
      <c r="T58" s="435"/>
      <c r="U58" s="435"/>
    </row>
    <row r="59" spans="1:24" x14ac:dyDescent="0.2">
      <c r="A59" s="215"/>
      <c r="B59" s="294"/>
      <c r="C59" s="558" t="s">
        <v>254</v>
      </c>
      <c r="D59" s="559"/>
      <c r="E59" s="559"/>
      <c r="F59" s="559"/>
      <c r="G59" s="559"/>
      <c r="H59" s="559"/>
      <c r="I59" s="559"/>
      <c r="J59" s="559"/>
      <c r="K59" s="559"/>
      <c r="L59" s="560"/>
      <c r="M59" s="382"/>
      <c r="N59" s="353" t="str">
        <f>"DOORS OPENED FOR " &amp;L16&amp; " SECONDS TO SIMULATE LOAD ENTRY AT " &amp;L17&amp; "."</f>
        <v>DOORS OPENED FOR  SECONDS TO SIMULATE LOAD ENTRY AT .</v>
      </c>
      <c r="O59" s="353"/>
      <c r="P59" s="353"/>
      <c r="Q59" s="353"/>
      <c r="R59" s="455"/>
      <c r="S59" s="455"/>
      <c r="T59" s="455"/>
      <c r="U59" s="455"/>
      <c r="V59" s="455"/>
    </row>
    <row r="60" spans="1:24" x14ac:dyDescent="0.2">
      <c r="A60" s="302"/>
      <c r="B60" s="303"/>
      <c r="C60" s="304"/>
      <c r="D60" s="305" t="s">
        <v>252</v>
      </c>
      <c r="E60" s="306"/>
      <c r="F60" s="307" t="s">
        <v>250</v>
      </c>
      <c r="G60" s="308"/>
      <c r="H60" s="308"/>
      <c r="I60" s="308"/>
      <c r="J60" s="309"/>
      <c r="K60" s="306"/>
      <c r="L60" s="310" t="s">
        <v>251</v>
      </c>
      <c r="M60" s="436"/>
      <c r="N60" s="456" t="str">
        <f>"AFTER TUS, HIGH LIMIT SET AT " &amp;E60&amp; "°F AND OVEN SETPOINT RAISED UNTIL HIGH LIMIT SYSTEM ACTIVATED AT " &amp;K60&amp; "°F."</f>
        <v>AFTER TUS, HIGH LIMIT SET AT °F AND OVEN SETPOINT RAISED UNTIL HIGH LIMIT SYSTEM ACTIVATED AT °F.</v>
      </c>
      <c r="O60" s="456"/>
      <c r="P60" s="353"/>
      <c r="Q60" s="353"/>
      <c r="R60" s="455"/>
      <c r="S60" s="455"/>
      <c r="T60" s="455"/>
      <c r="U60" s="455"/>
      <c r="V60" s="455"/>
    </row>
    <row r="61" spans="1:24" x14ac:dyDescent="0.2">
      <c r="A61" s="311"/>
      <c r="C61" s="305"/>
      <c r="D61" s="305" t="s">
        <v>253</v>
      </c>
      <c r="E61" s="306"/>
      <c r="F61" s="313" t="s">
        <v>255</v>
      </c>
      <c r="G61" s="314"/>
      <c r="H61" s="314"/>
      <c r="I61" s="315"/>
      <c r="J61" s="306"/>
      <c r="K61" s="316" t="s">
        <v>251</v>
      </c>
      <c r="M61" s="435"/>
      <c r="N61" s="456" t="str">
        <f>"AFTER TUS, HIGH LIMIT READING " &amp;E61&amp; "°F AND HIGH LIMIT SETPOINT LOWERED UNTIL ACTIVATION AT " &amp;J61&amp; "°F."</f>
        <v>AFTER TUS, HIGH LIMIT READING °F AND HIGH LIMIT SETPOINT LOWERED UNTIL ACTIVATION AT °F.</v>
      </c>
      <c r="O61" s="457"/>
      <c r="P61" s="455"/>
      <c r="Q61" s="455"/>
      <c r="R61" s="455"/>
      <c r="S61" s="455"/>
      <c r="T61" s="455"/>
      <c r="U61" s="455"/>
      <c r="V61" s="455"/>
    </row>
    <row r="62" spans="1:24" x14ac:dyDescent="0.2">
      <c r="A62" s="311"/>
      <c r="F62" s="382" t="s">
        <v>4423</v>
      </c>
      <c r="G62" s="281"/>
      <c r="H62" s="318"/>
      <c r="I62" s="318"/>
      <c r="M62" s="469"/>
      <c r="N62" s="457"/>
      <c r="O62" s="457"/>
      <c r="P62" s="455"/>
      <c r="Q62" s="455"/>
      <c r="R62" s="455"/>
      <c r="S62" s="455"/>
      <c r="T62" s="455"/>
      <c r="U62" s="455"/>
      <c r="V62" s="455"/>
    </row>
    <row r="63" spans="1:24" x14ac:dyDescent="0.2">
      <c r="A63" s="311"/>
      <c r="C63" s="317"/>
      <c r="D63" s="318"/>
      <c r="E63" s="318"/>
      <c r="F63" s="318"/>
      <c r="G63" s="318"/>
      <c r="H63" s="318"/>
      <c r="I63" s="318"/>
      <c r="M63" s="435"/>
      <c r="N63" s="434"/>
      <c r="O63" s="434"/>
      <c r="P63" s="435"/>
      <c r="Q63" s="435"/>
      <c r="R63" s="435"/>
      <c r="S63" s="435"/>
      <c r="T63" s="435"/>
      <c r="U63" s="435"/>
    </row>
    <row r="64" spans="1:24" x14ac:dyDescent="0.2">
      <c r="A64" s="320"/>
      <c r="C64" s="317"/>
      <c r="D64" s="318"/>
      <c r="E64" s="318"/>
      <c r="F64" s="318"/>
      <c r="G64" s="318"/>
      <c r="H64" s="318"/>
      <c r="I64" s="318"/>
      <c r="M64" s="435"/>
      <c r="N64" s="434"/>
      <c r="O64" s="434"/>
      <c r="P64" s="435"/>
      <c r="Q64" s="435"/>
      <c r="R64" s="435"/>
      <c r="S64" s="435"/>
      <c r="T64" s="435"/>
      <c r="U64" s="435"/>
    </row>
    <row r="65" spans="1:17" x14ac:dyDescent="0.2">
      <c r="A65" s="321"/>
      <c r="C65" s="317"/>
      <c r="D65" s="318"/>
      <c r="E65" s="318"/>
      <c r="F65" s="318"/>
      <c r="G65" s="318"/>
      <c r="H65" s="318"/>
      <c r="I65" s="318"/>
      <c r="N65" s="319"/>
      <c r="O65" s="319"/>
    </row>
    <row r="66" spans="1:17" x14ac:dyDescent="0.2">
      <c r="A66" s="322"/>
      <c r="C66" s="317"/>
      <c r="D66" s="318"/>
      <c r="E66" s="318"/>
      <c r="F66" s="318"/>
      <c r="G66" s="318"/>
      <c r="H66" s="318"/>
      <c r="I66" s="318"/>
      <c r="N66" s="323"/>
      <c r="O66" s="323"/>
    </row>
    <row r="67" spans="1:17" x14ac:dyDescent="0.2">
      <c r="A67" s="311"/>
      <c r="C67" s="317"/>
      <c r="D67" s="318"/>
      <c r="E67" s="318"/>
      <c r="F67" s="318"/>
      <c r="G67" s="318"/>
      <c r="H67" s="318"/>
      <c r="I67" s="318"/>
      <c r="N67" s="323"/>
      <c r="O67" s="323"/>
    </row>
    <row r="68" spans="1:17" x14ac:dyDescent="0.2">
      <c r="A68" s="311"/>
      <c r="C68" s="317"/>
      <c r="D68" s="318"/>
      <c r="E68" s="318"/>
      <c r="F68" s="318"/>
      <c r="G68" s="318"/>
      <c r="H68" s="318"/>
      <c r="I68" s="318"/>
      <c r="N68" s="323"/>
      <c r="O68" s="323"/>
    </row>
    <row r="69" spans="1:17" ht="24.75" customHeight="1" x14ac:dyDescent="0.2">
      <c r="A69" s="311"/>
      <c r="C69" s="317"/>
      <c r="D69" s="318"/>
      <c r="E69" s="318"/>
      <c r="F69" s="318"/>
      <c r="G69" s="318"/>
      <c r="H69" s="318"/>
      <c r="I69" s="318"/>
      <c r="N69" s="323"/>
      <c r="O69" s="323"/>
    </row>
    <row r="70" spans="1:17" x14ac:dyDescent="0.2">
      <c r="A70" s="311"/>
      <c r="N70" s="297"/>
      <c r="O70" s="297"/>
    </row>
    <row r="71" spans="1:17" x14ac:dyDescent="0.2">
      <c r="A71" s="325"/>
      <c r="O71" s="297"/>
    </row>
    <row r="72" spans="1:17" x14ac:dyDescent="0.2">
      <c r="A72" s="326"/>
      <c r="B72" s="327" t="str">
        <f>TUS_Worksheet!C$13</f>
        <v/>
      </c>
      <c r="C72" s="328">
        <v>1</v>
      </c>
      <c r="D72" s="329" t="str">
        <f>IF(B72="","",C72)</f>
        <v/>
      </c>
      <c r="E72" s="329"/>
      <c r="F72" s="329"/>
      <c r="G72" s="329"/>
      <c r="H72" s="329"/>
      <c r="I72" s="329"/>
      <c r="J72" s="329"/>
      <c r="K72" s="329"/>
      <c r="L72" s="329"/>
      <c r="M72" s="329"/>
      <c r="N72" s="330" t="e">
        <f ca="1">IF(Access_Data!B$27="",0,Access_Data!B$27)</f>
        <v>#N/A</v>
      </c>
      <c r="O72" s="330" t="e">
        <f ca="1">IF(Access_Data!$B$29="",0,Access_Data!$B$29)</f>
        <v>#N/A</v>
      </c>
      <c r="P72" s="330">
        <f ca="1">IF(ISERROR(Access_Data!$B$31),0,Access_Data!$B$31)</f>
        <v>0</v>
      </c>
      <c r="Q72" s="329"/>
    </row>
    <row r="73" spans="1:17" x14ac:dyDescent="0.2">
      <c r="A73" s="326"/>
      <c r="B73" s="327" t="str">
        <f>TUS_Worksheet!D$13</f>
        <v/>
      </c>
      <c r="C73" s="328">
        <v>2</v>
      </c>
      <c r="D73" s="329" t="str">
        <f t="shared" ref="D73:D111" si="2">IF(B73="","",C73)</f>
        <v/>
      </c>
      <c r="E73" s="329"/>
      <c r="F73" s="329"/>
      <c r="G73" s="329"/>
      <c r="H73" s="329"/>
      <c r="I73" s="329"/>
      <c r="J73" s="329"/>
      <c r="K73" s="329"/>
      <c r="L73" s="329"/>
      <c r="M73" s="329"/>
      <c r="N73" s="330" t="e">
        <f ca="1">IF(Access_Data!C$27="",0,Access_Data!C$27)</f>
        <v>#N/A</v>
      </c>
      <c r="O73" s="330" t="e">
        <f ca="1">IF(Access_Data!$C$29="",0,Access_Data!$C$29)</f>
        <v>#N/A</v>
      </c>
      <c r="P73" s="330">
        <f ca="1">IF(ISERROR(Access_Data!$C$31),0,Access_Data!$C$31)</f>
        <v>0</v>
      </c>
      <c r="Q73" s="329"/>
    </row>
    <row r="74" spans="1:17" x14ac:dyDescent="0.2">
      <c r="A74" s="326"/>
      <c r="B74" s="327" t="str">
        <f>TUS_Worksheet!E$13</f>
        <v/>
      </c>
      <c r="C74" s="328">
        <v>3</v>
      </c>
      <c r="D74" s="329" t="str">
        <f t="shared" si="2"/>
        <v/>
      </c>
      <c r="E74" s="329"/>
      <c r="F74" s="329"/>
      <c r="G74" s="329"/>
      <c r="H74" s="329"/>
      <c r="I74" s="329"/>
      <c r="J74" s="329"/>
      <c r="K74" s="329"/>
      <c r="L74" s="329"/>
      <c r="M74" s="329"/>
      <c r="N74" s="330" t="e">
        <f ca="1">IF(Access_Data!D$27="",0,Access_Data!D$27)</f>
        <v>#N/A</v>
      </c>
      <c r="O74" s="330" t="e">
        <f ca="1">IF(Access_Data!$D$29="",0,Access_Data!$D$29)</f>
        <v>#N/A</v>
      </c>
      <c r="P74" s="330">
        <f ca="1">IF(ISERROR(Access_Data!$D$31),0,Access_Data!$D$31)</f>
        <v>0</v>
      </c>
      <c r="Q74" s="329"/>
    </row>
    <row r="75" spans="1:17" x14ac:dyDescent="0.2">
      <c r="A75" s="326"/>
      <c r="B75" s="327" t="str">
        <f>TUS_Worksheet!F$13</f>
        <v/>
      </c>
      <c r="C75" s="328">
        <v>4</v>
      </c>
      <c r="D75" s="329" t="str">
        <f t="shared" si="2"/>
        <v/>
      </c>
      <c r="E75" s="329"/>
      <c r="F75" s="329"/>
      <c r="G75" s="329"/>
      <c r="H75" s="329"/>
      <c r="I75" s="329"/>
      <c r="J75" s="329"/>
      <c r="K75" s="329"/>
      <c r="L75" s="329"/>
      <c r="M75" s="329"/>
      <c r="N75" s="330" t="e">
        <f ca="1">IF(Access_Data!E$27="",0,Access_Data!E$27)</f>
        <v>#N/A</v>
      </c>
      <c r="O75" s="330" t="e">
        <f ca="1">IF(Access_Data!$E$29="",0,Access_Data!$E$29)</f>
        <v>#N/A</v>
      </c>
      <c r="P75" s="330">
        <f ca="1">IF(ISERROR(Access_Data!$E$31),0,Access_Data!$E$31)</f>
        <v>0</v>
      </c>
      <c r="Q75" s="329"/>
    </row>
    <row r="76" spans="1:17" x14ac:dyDescent="0.2">
      <c r="A76" s="326"/>
      <c r="B76" s="327" t="str">
        <f>TUS_Worksheet!G$13</f>
        <v/>
      </c>
      <c r="C76" s="328">
        <v>5</v>
      </c>
      <c r="D76" s="329" t="str">
        <f t="shared" si="2"/>
        <v/>
      </c>
      <c r="E76" s="329"/>
      <c r="F76" s="329"/>
      <c r="G76" s="329"/>
      <c r="H76" s="329"/>
      <c r="I76" s="329"/>
      <c r="J76" s="329"/>
      <c r="K76" s="329"/>
      <c r="L76" s="329"/>
      <c r="M76" s="329"/>
      <c r="N76" s="330" t="e">
        <f ca="1">IF(Access_Data!F$27="",0,Access_Data!F$27)</f>
        <v>#N/A</v>
      </c>
      <c r="O76" s="330" t="e">
        <f ca="1">IF(Access_Data!$F$29="",0,Access_Data!$F$29)</f>
        <v>#N/A</v>
      </c>
      <c r="P76" s="330">
        <f ca="1">IF(ISERROR(Access_Data!$F$31),0,Access_Data!$F$31)</f>
        <v>0</v>
      </c>
      <c r="Q76" s="329"/>
    </row>
    <row r="77" spans="1:17" x14ac:dyDescent="0.2">
      <c r="A77" s="326"/>
      <c r="B77" s="327" t="str">
        <f>TUS_Worksheet!H$13</f>
        <v/>
      </c>
      <c r="C77" s="328">
        <v>6</v>
      </c>
      <c r="D77" s="329" t="str">
        <f t="shared" si="2"/>
        <v/>
      </c>
      <c r="E77" s="329"/>
      <c r="F77" s="329"/>
      <c r="G77" s="329"/>
      <c r="H77" s="329"/>
      <c r="I77" s="329"/>
      <c r="J77" s="329"/>
      <c r="K77" s="329"/>
      <c r="L77" s="329"/>
      <c r="M77" s="329"/>
      <c r="N77" s="330" t="e">
        <f ca="1">IF(Access_Data!G$27="",0,Access_Data!G$27)</f>
        <v>#N/A</v>
      </c>
      <c r="O77" s="330" t="e">
        <f ca="1">IF(Access_Data!$G$29="",0,Access_Data!$G$29)</f>
        <v>#N/A</v>
      </c>
      <c r="P77" s="330">
        <f ca="1">IF(ISERROR(Access_Data!$G$31),0,Access_Data!$G$31)</f>
        <v>0</v>
      </c>
      <c r="Q77" s="329"/>
    </row>
    <row r="78" spans="1:17" x14ac:dyDescent="0.2">
      <c r="A78" s="326"/>
      <c r="B78" s="327" t="str">
        <f>TUS_Worksheet!I$13</f>
        <v/>
      </c>
      <c r="C78" s="328">
        <v>7</v>
      </c>
      <c r="D78" s="329" t="str">
        <f t="shared" si="2"/>
        <v/>
      </c>
      <c r="E78" s="329"/>
      <c r="F78" s="329"/>
      <c r="G78" s="329"/>
      <c r="H78" s="329"/>
      <c r="I78" s="329"/>
      <c r="J78" s="329"/>
      <c r="K78" s="329"/>
      <c r="L78" s="329"/>
      <c r="M78" s="329"/>
      <c r="N78" s="330" t="e">
        <f ca="1">IF(Access_Data!H$27="",0,Access_Data!H$27)</f>
        <v>#N/A</v>
      </c>
      <c r="O78" s="330" t="e">
        <f ca="1">IF(Access_Data!$H$29="",0,Access_Data!$H$29)</f>
        <v>#N/A</v>
      </c>
      <c r="P78" s="330">
        <f ca="1">IF(ISERROR(Access_Data!$H$31),0,Access_Data!$H$31)</f>
        <v>0</v>
      </c>
      <c r="Q78" s="329"/>
    </row>
    <row r="79" spans="1:17" x14ac:dyDescent="0.2">
      <c r="A79" s="326"/>
      <c r="B79" s="327" t="str">
        <f>TUS_Worksheet!J$13</f>
        <v/>
      </c>
      <c r="C79" s="328">
        <v>8</v>
      </c>
      <c r="D79" s="329" t="str">
        <f t="shared" si="2"/>
        <v/>
      </c>
      <c r="E79" s="329"/>
      <c r="F79" s="329"/>
      <c r="G79" s="329"/>
      <c r="H79" s="329"/>
      <c r="I79" s="329"/>
      <c r="J79" s="329"/>
      <c r="K79" s="329"/>
      <c r="L79" s="329"/>
      <c r="M79" s="329"/>
      <c r="N79" s="330" t="e">
        <f ca="1">IF(Access_Data!I$27="",0,Access_Data!I$27)</f>
        <v>#N/A</v>
      </c>
      <c r="O79" s="330" t="e">
        <f ca="1">IF(Access_Data!$I$29="",0,Access_Data!$I$29)</f>
        <v>#N/A</v>
      </c>
      <c r="P79" s="330">
        <f ca="1">IF(ISERROR(Access_Data!$I$31),0,Access_Data!$I$31)</f>
        <v>0</v>
      </c>
      <c r="Q79" s="329"/>
    </row>
    <row r="80" spans="1:17" x14ac:dyDescent="0.2">
      <c r="A80" s="326"/>
      <c r="B80" s="327" t="str">
        <f>TUS_Worksheet!K$13</f>
        <v/>
      </c>
      <c r="C80" s="328">
        <v>9</v>
      </c>
      <c r="D80" s="329" t="str">
        <f t="shared" si="2"/>
        <v/>
      </c>
      <c r="E80" s="329"/>
      <c r="F80" s="329"/>
      <c r="G80" s="329"/>
      <c r="H80" s="329"/>
      <c r="I80" s="329"/>
      <c r="J80" s="329"/>
      <c r="K80" s="329"/>
      <c r="L80" s="329"/>
      <c r="M80" s="329"/>
      <c r="N80" s="330" t="e">
        <f ca="1">IF(Access_Data!J$27="",0,Access_Data!J$27)</f>
        <v>#N/A</v>
      </c>
      <c r="O80" s="330" t="e">
        <f ca="1">IF(Access_Data!$J$29="",0,Access_Data!$J$29)</f>
        <v>#N/A</v>
      </c>
      <c r="P80" s="330">
        <f ca="1">IF(ISERROR(Access_Data!$J$31),0,Access_Data!$J$31)</f>
        <v>0</v>
      </c>
      <c r="Q80" s="329"/>
    </row>
    <row r="81" spans="1:17" x14ac:dyDescent="0.2">
      <c r="A81" s="326"/>
      <c r="B81" s="327" t="str">
        <f>TUS_Worksheet!L$13</f>
        <v/>
      </c>
      <c r="C81" s="328">
        <v>10</v>
      </c>
      <c r="D81" s="329" t="str">
        <f t="shared" si="2"/>
        <v/>
      </c>
      <c r="E81" s="329"/>
      <c r="F81" s="329"/>
      <c r="G81" s="329"/>
      <c r="H81" s="329"/>
      <c r="I81" s="329"/>
      <c r="J81" s="329"/>
      <c r="K81" s="329"/>
      <c r="L81" s="329"/>
      <c r="M81" s="329"/>
      <c r="N81" s="330" t="e">
        <f ca="1">IF(Access_Data!K$27="",0,Access_Data!K$27)</f>
        <v>#N/A</v>
      </c>
      <c r="O81" s="330" t="e">
        <f ca="1">IF(Access_Data!$K$29="",0,Access_Data!$K$29)</f>
        <v>#N/A</v>
      </c>
      <c r="P81" s="330">
        <f ca="1">IF(ISERROR(Access_Data!$K$31),0,Access_Data!$K$31)</f>
        <v>0</v>
      </c>
      <c r="Q81" s="329"/>
    </row>
    <row r="82" spans="1:17" x14ac:dyDescent="0.2">
      <c r="A82" s="326"/>
      <c r="B82" s="327" t="str">
        <f>TUS_Worksheet!M$13</f>
        <v/>
      </c>
      <c r="C82" s="328">
        <v>11</v>
      </c>
      <c r="D82" s="329" t="str">
        <f t="shared" si="2"/>
        <v/>
      </c>
      <c r="E82" s="329"/>
      <c r="F82" s="329"/>
      <c r="G82" s="329"/>
      <c r="H82" s="329"/>
      <c r="I82" s="329"/>
      <c r="J82" s="329"/>
      <c r="K82" s="329"/>
      <c r="L82" s="329"/>
      <c r="M82" s="329"/>
      <c r="N82" s="330" t="e">
        <f ca="1">IF(Access_Data!L$27="",0,Access_Data!L$27)</f>
        <v>#N/A</v>
      </c>
      <c r="O82" s="330" t="e">
        <f ca="1">IF(Access_Data!$L$29="",0,Access_Data!$L$29)</f>
        <v>#N/A</v>
      </c>
      <c r="P82" s="330">
        <f ca="1">IF(ISERROR(Access_Data!$L$31),0,Access_Data!$L$31)</f>
        <v>0</v>
      </c>
      <c r="Q82" s="329"/>
    </row>
    <row r="83" spans="1:17" x14ac:dyDescent="0.2">
      <c r="A83" s="326"/>
      <c r="B83" s="327" t="str">
        <f>TUS_Worksheet!N$13</f>
        <v/>
      </c>
      <c r="C83" s="328">
        <v>12</v>
      </c>
      <c r="D83" s="329" t="str">
        <f t="shared" si="2"/>
        <v/>
      </c>
      <c r="E83" s="336"/>
      <c r="F83" s="337"/>
      <c r="G83" s="338"/>
      <c r="H83" s="339"/>
      <c r="I83" s="336"/>
      <c r="J83" s="337"/>
      <c r="K83" s="338"/>
      <c r="L83" s="339"/>
      <c r="M83" s="329"/>
      <c r="N83" s="330" t="e">
        <f ca="1">IF(Access_Data!M$27="",0,Access_Data!M$27)</f>
        <v>#N/A</v>
      </c>
      <c r="O83" s="330" t="e">
        <f ca="1">IF(Access_Data!$M$29="",0,Access_Data!$M$29)</f>
        <v>#N/A</v>
      </c>
      <c r="P83" s="330">
        <f ca="1">IF(ISERROR(Access_Data!$M$31),0,Access_Data!$M$31)</f>
        <v>0</v>
      </c>
      <c r="Q83" s="329"/>
    </row>
    <row r="84" spans="1:17" x14ac:dyDescent="0.2">
      <c r="A84" s="326"/>
      <c r="B84" s="327" t="str">
        <f>TUS_Worksheet!O$13</f>
        <v/>
      </c>
      <c r="C84" s="328">
        <v>13</v>
      </c>
      <c r="D84" s="329" t="str">
        <f t="shared" si="2"/>
        <v/>
      </c>
      <c r="E84" s="341"/>
      <c r="F84" s="345" t="s">
        <v>234</v>
      </c>
      <c r="G84" s="346"/>
      <c r="H84" s="347"/>
      <c r="I84" s="348"/>
      <c r="J84" s="337"/>
      <c r="K84" s="338"/>
      <c r="L84" s="339"/>
      <c r="M84" s="329"/>
      <c r="N84" s="330" t="e">
        <f ca="1">IF(Access_Data!N$27="",0,Access_Data!N$27)</f>
        <v>#N/A</v>
      </c>
      <c r="O84" s="330" t="e">
        <f ca="1">IF(Access_Data!$N$29="",0,Access_Data!$N$29)</f>
        <v>#N/A</v>
      </c>
      <c r="P84" s="330">
        <f ca="1">IF(ISERROR(Access_Data!$N$31),0,Access_Data!$N$31)</f>
        <v>0</v>
      </c>
      <c r="Q84" s="329"/>
    </row>
    <row r="85" spans="1:17" x14ac:dyDescent="0.2">
      <c r="A85" s="326"/>
      <c r="B85" s="327" t="str">
        <f>TUS_Worksheet!P$13</f>
        <v/>
      </c>
      <c r="C85" s="328">
        <v>14</v>
      </c>
      <c r="D85" s="329" t="str">
        <f t="shared" si="2"/>
        <v/>
      </c>
      <c r="E85" s="341"/>
      <c r="F85" s="345" t="s">
        <v>235</v>
      </c>
      <c r="G85" s="346" t="s">
        <v>233</v>
      </c>
      <c r="H85" s="347" t="s">
        <v>232</v>
      </c>
      <c r="I85" s="348"/>
      <c r="J85" s="337"/>
      <c r="K85" s="338"/>
      <c r="L85" s="339"/>
      <c r="M85" s="329"/>
      <c r="N85" s="330" t="e">
        <f ca="1">IF(Access_Data!O$27="",0,Access_Data!O$27)</f>
        <v>#N/A</v>
      </c>
      <c r="O85" s="330" t="e">
        <f ca="1">IF(Access_Data!$O$29="",0,Access_Data!$O$29)</f>
        <v>#N/A</v>
      </c>
      <c r="P85" s="330">
        <f ca="1">IF(ISERROR(Access_Data!$O$31),0,Access_Data!$O$31)</f>
        <v>0</v>
      </c>
      <c r="Q85" s="329"/>
    </row>
    <row r="86" spans="1:17" x14ac:dyDescent="0.2">
      <c r="A86" s="326"/>
      <c r="B86" s="327" t="str">
        <f>TUS_Worksheet!C$19</f>
        <v/>
      </c>
      <c r="C86" s="328">
        <v>15</v>
      </c>
      <c r="D86" s="329" t="str">
        <f t="shared" si="2"/>
        <v/>
      </c>
      <c r="E86" s="341"/>
      <c r="F86" s="345">
        <v>1</v>
      </c>
      <c r="G86" s="346">
        <v>5</v>
      </c>
      <c r="H86" s="477">
        <f>MAX(I86:J86)</f>
        <v>2</v>
      </c>
      <c r="I86" s="348">
        <f>D16*0.002</f>
        <v>0</v>
      </c>
      <c r="J86" s="476">
        <v>2</v>
      </c>
      <c r="K86" s="338"/>
      <c r="L86" s="339"/>
      <c r="M86" s="329"/>
      <c r="N86" s="330" t="e">
        <f ca="1">IF(Access_Data!V$27="",0,Access_Data!V$27)</f>
        <v>#N/A</v>
      </c>
      <c r="O86" s="330" t="e">
        <f ca="1">IF(Access_Data!$V$29="",0,Access_Data!$V$29)</f>
        <v>#N/A</v>
      </c>
      <c r="P86" s="330">
        <f ca="1">IF(ISERROR(Access_Data!$V$31),0,Access_Data!$V$31)</f>
        <v>0</v>
      </c>
      <c r="Q86" s="329"/>
    </row>
    <row r="87" spans="1:17" x14ac:dyDescent="0.2">
      <c r="A87" s="326"/>
      <c r="B87" s="327" t="str">
        <f>TUS_Worksheet!D$19</f>
        <v/>
      </c>
      <c r="C87" s="328">
        <v>16</v>
      </c>
      <c r="D87" s="329" t="str">
        <f t="shared" si="2"/>
        <v/>
      </c>
      <c r="E87" s="341"/>
      <c r="F87" s="345">
        <v>2</v>
      </c>
      <c r="G87" s="346">
        <v>10</v>
      </c>
      <c r="H87" s="477">
        <f t="shared" ref="H87:H91" si="3">MAX(I87:J87)</f>
        <v>3</v>
      </c>
      <c r="I87" s="348">
        <f>D16*0.003</f>
        <v>0</v>
      </c>
      <c r="J87" s="476">
        <v>3</v>
      </c>
      <c r="K87" s="338"/>
      <c r="L87" s="339"/>
      <c r="M87" s="329"/>
      <c r="N87" s="330" t="e">
        <f ca="1">IF(Access_Data!W$27="",0,Access_Data!W$27)</f>
        <v>#N/A</v>
      </c>
      <c r="O87" s="330" t="e">
        <f ca="1">IF(Access_Data!$W$29="",0,Access_Data!$W$29)</f>
        <v>#N/A</v>
      </c>
      <c r="P87" s="330">
        <f ca="1">IF(ISERROR(Access_Data!$W$31),0,Access_Data!$W$31)</f>
        <v>0</v>
      </c>
      <c r="Q87" s="329"/>
    </row>
    <row r="88" spans="1:17" x14ac:dyDescent="0.2">
      <c r="A88" s="326"/>
      <c r="B88" s="327" t="str">
        <f>TUS_Worksheet!E$19</f>
        <v/>
      </c>
      <c r="C88" s="328">
        <v>17</v>
      </c>
      <c r="D88" s="329" t="str">
        <f t="shared" si="2"/>
        <v/>
      </c>
      <c r="E88" s="341"/>
      <c r="F88" s="345">
        <v>3</v>
      </c>
      <c r="G88" s="346">
        <v>15</v>
      </c>
      <c r="H88" s="477">
        <f t="shared" si="3"/>
        <v>4</v>
      </c>
      <c r="I88" s="348">
        <f>D16*0.004</f>
        <v>0</v>
      </c>
      <c r="J88" s="476">
        <v>4</v>
      </c>
      <c r="K88" s="338"/>
      <c r="L88" s="339"/>
      <c r="M88" s="329"/>
      <c r="N88" s="330" t="e">
        <f ca="1">IF(Access_Data!X$27="",0,Access_Data!X$27)</f>
        <v>#N/A</v>
      </c>
      <c r="O88" s="330" t="e">
        <f ca="1">IF(Access_Data!$X$29="",0,Access_Data!$X$29)</f>
        <v>#N/A</v>
      </c>
      <c r="P88" s="330">
        <f ca="1">IF(ISERROR(Access_Data!$X$31),0,Access_Data!$X$31)</f>
        <v>0</v>
      </c>
      <c r="Q88" s="329"/>
    </row>
    <row r="89" spans="1:17" x14ac:dyDescent="0.2">
      <c r="A89" s="326"/>
      <c r="B89" s="327" t="str">
        <f>TUS_Worksheet!F$19</f>
        <v/>
      </c>
      <c r="C89" s="328">
        <v>18</v>
      </c>
      <c r="D89" s="329" t="str">
        <f t="shared" si="2"/>
        <v/>
      </c>
      <c r="E89" s="341"/>
      <c r="F89" s="345">
        <v>4</v>
      </c>
      <c r="G89" s="346">
        <v>20</v>
      </c>
      <c r="H89" s="477">
        <f t="shared" si="3"/>
        <v>4</v>
      </c>
      <c r="I89" s="348">
        <f>D16*0.004</f>
        <v>0</v>
      </c>
      <c r="J89" s="476">
        <v>4</v>
      </c>
      <c r="K89" s="338"/>
      <c r="L89" s="339"/>
      <c r="M89" s="329"/>
      <c r="N89" s="330" t="e">
        <f ca="1">IF(Access_Data!Y$27="",0,Access_Data!Y$27)</f>
        <v>#N/A</v>
      </c>
      <c r="O89" s="330" t="e">
        <f ca="1">IF(Access_Data!$Y$29="",0,Access_Data!$Y$29)</f>
        <v>#N/A</v>
      </c>
      <c r="P89" s="330">
        <f ca="1">IF(ISERROR(Access_Data!$Y$31),0,Access_Data!$Y$31)</f>
        <v>0</v>
      </c>
      <c r="Q89" s="329"/>
    </row>
    <row r="90" spans="1:17" x14ac:dyDescent="0.2">
      <c r="A90" s="326"/>
      <c r="B90" s="327" t="str">
        <f>TUS_Worksheet!G$19</f>
        <v/>
      </c>
      <c r="C90" s="328">
        <v>19</v>
      </c>
      <c r="D90" s="329" t="str">
        <f t="shared" si="2"/>
        <v/>
      </c>
      <c r="E90" s="341"/>
      <c r="F90" s="345">
        <v>5</v>
      </c>
      <c r="G90" s="346">
        <v>25</v>
      </c>
      <c r="H90" s="477">
        <f t="shared" si="3"/>
        <v>5</v>
      </c>
      <c r="I90" s="348">
        <f>D16*0.005</f>
        <v>0</v>
      </c>
      <c r="J90" s="476">
        <v>5</v>
      </c>
      <c r="K90" s="338"/>
      <c r="L90" s="339"/>
      <c r="M90" s="329"/>
      <c r="N90" s="330" t="e">
        <f ca="1">IF(Access_Data!Z$27="",0,Access_Data!Z$27)</f>
        <v>#N/A</v>
      </c>
      <c r="O90" s="330" t="e">
        <f ca="1">IF(Access_Data!$Z$29="",0,Access_Data!$Z$29)</f>
        <v>#N/A</v>
      </c>
      <c r="P90" s="330">
        <f ca="1">IF(ISERROR(Access_Data!$Z$31),0,Access_Data!$Z$31)</f>
        <v>0</v>
      </c>
      <c r="Q90" s="329"/>
    </row>
    <row r="91" spans="1:17" x14ac:dyDescent="0.2">
      <c r="A91" s="326"/>
      <c r="B91" s="327" t="str">
        <f>TUS_Worksheet!H$19</f>
        <v/>
      </c>
      <c r="C91" s="328">
        <v>20</v>
      </c>
      <c r="D91" s="329" t="str">
        <f t="shared" si="2"/>
        <v/>
      </c>
      <c r="E91" s="341"/>
      <c r="F91" s="345">
        <v>6</v>
      </c>
      <c r="G91" s="346">
        <v>50</v>
      </c>
      <c r="H91" s="477">
        <f t="shared" si="3"/>
        <v>10</v>
      </c>
      <c r="I91" s="348">
        <f>D16*0.01</f>
        <v>0</v>
      </c>
      <c r="J91" s="476">
        <v>10</v>
      </c>
      <c r="K91" s="338"/>
      <c r="L91" s="339"/>
      <c r="M91" s="329"/>
      <c r="N91" s="330" t="e">
        <f ca="1">IF(Access_Data!AA$27="",0,Access_Data!AA$27)</f>
        <v>#N/A</v>
      </c>
      <c r="O91" s="330" t="e">
        <f ca="1">IF(Access_Data!$AA$29="",0,Access_Data!$AA$29)</f>
        <v>#N/A</v>
      </c>
      <c r="P91" s="330">
        <f ca="1">IF(ISERROR(Access_Data!$AA$31),0,Access_Data!$AA$31)</f>
        <v>0</v>
      </c>
      <c r="Q91" s="329"/>
    </row>
    <row r="92" spans="1:17" x14ac:dyDescent="0.2">
      <c r="A92" s="326"/>
      <c r="B92" s="327" t="str">
        <f>TUS_Worksheet!I$19</f>
        <v/>
      </c>
      <c r="C92" s="328">
        <v>21</v>
      </c>
      <c r="D92" s="329" t="str">
        <f t="shared" si="2"/>
        <v/>
      </c>
      <c r="E92" s="341"/>
      <c r="F92" s="345"/>
      <c r="G92" s="346"/>
      <c r="H92" s="347"/>
      <c r="I92" s="348"/>
      <c r="J92" s="337"/>
      <c r="K92" s="338"/>
      <c r="L92" s="339"/>
      <c r="M92" s="329"/>
      <c r="N92" s="330" t="e">
        <f ca="1">IF(Access_Data!AB$27="",0,Access_Data!AB$27)</f>
        <v>#N/A</v>
      </c>
      <c r="O92" s="330" t="e">
        <f ca="1">IF(Access_Data!$AB$29="",0,Access_Data!$AB$29)</f>
        <v>#N/A</v>
      </c>
      <c r="P92" s="330">
        <f ca="1">IF(ISERROR(Access_Data!$AB$31),0,Access_Data!$AB$31)</f>
        <v>0</v>
      </c>
      <c r="Q92" s="329"/>
    </row>
    <row r="93" spans="1:17" x14ac:dyDescent="0.2">
      <c r="A93" s="326"/>
      <c r="B93" s="327" t="str">
        <f>TUS_Worksheet!J$19</f>
        <v/>
      </c>
      <c r="C93" s="328">
        <v>22</v>
      </c>
      <c r="D93" s="329" t="str">
        <f t="shared" si="2"/>
        <v/>
      </c>
      <c r="E93" s="341"/>
      <c r="F93" s="345" t="s">
        <v>1922</v>
      </c>
      <c r="G93" s="346" t="e">
        <f>VLOOKUP(D19,G86:H91,2,FALSE)</f>
        <v>#N/A</v>
      </c>
      <c r="H93" s="347" t="s">
        <v>1923</v>
      </c>
      <c r="I93" s="348"/>
      <c r="J93" s="337"/>
      <c r="K93" s="338"/>
      <c r="L93" s="339"/>
      <c r="M93" s="329"/>
      <c r="N93" s="330" t="e">
        <f ca="1">IF(Access_Data!AC$27="",0,Access_Data!AC$27)</f>
        <v>#N/A</v>
      </c>
      <c r="O93" s="330" t="e">
        <f ca="1">IF(Access_Data!$AC$29="",0,Access_Data!$AC$29)</f>
        <v>#N/A</v>
      </c>
      <c r="P93" s="330">
        <f ca="1">IF(ISERROR(Access_Data!$AC$31),0,Access_Data!$AC$31)</f>
        <v>0</v>
      </c>
      <c r="Q93" s="329"/>
    </row>
    <row r="94" spans="1:17" x14ac:dyDescent="0.2">
      <c r="A94" s="326"/>
      <c r="B94" s="327" t="str">
        <f>TUS_Worksheet!K$19</f>
        <v/>
      </c>
      <c r="C94" s="328">
        <v>23</v>
      </c>
      <c r="D94" s="329" t="str">
        <f t="shared" si="2"/>
        <v/>
      </c>
      <c r="E94" s="341"/>
      <c r="F94" s="342"/>
      <c r="G94" s="343" t="e">
        <f>CONCATENATE(F93,G93,H93)</f>
        <v>#N/A</v>
      </c>
      <c r="H94" s="344"/>
      <c r="I94" s="341" t="b">
        <v>1</v>
      </c>
      <c r="J94" s="337"/>
      <c r="K94" s="338"/>
      <c r="L94" s="339"/>
      <c r="M94" s="329"/>
      <c r="N94" s="330" t="e">
        <f ca="1">IF(Access_Data!AD$27="",0,Access_Data!AD$27)</f>
        <v>#N/A</v>
      </c>
      <c r="O94" s="330" t="e">
        <f ca="1">IF(Access_Data!$AD27="",0,Access_Data!$AD$29)</f>
        <v>#N/A</v>
      </c>
      <c r="P94" s="330">
        <f ca="1">IF(ISERROR(Access_Data!$AD31),0,Access_Data!$AD$31)</f>
        <v>0</v>
      </c>
      <c r="Q94" s="329"/>
    </row>
    <row r="95" spans="1:17" x14ac:dyDescent="0.2">
      <c r="A95" s="326"/>
      <c r="B95" s="327" t="str">
        <f>TUS_Worksheet!L$19</f>
        <v/>
      </c>
      <c r="C95" s="328">
        <v>24</v>
      </c>
      <c r="D95" s="329" t="str">
        <f t="shared" si="2"/>
        <v/>
      </c>
      <c r="E95" s="336"/>
      <c r="F95" s="337"/>
      <c r="G95" s="338" t="e">
        <f>ROUNDDOWN(G93,2-(1+INT(LOG10(ABS(G93)))))</f>
        <v>#N/A</v>
      </c>
      <c r="H95" s="339"/>
      <c r="I95" s="336"/>
      <c r="J95" s="337"/>
      <c r="K95" s="338"/>
      <c r="L95" s="339"/>
      <c r="M95" s="329"/>
      <c r="N95" s="330" t="e">
        <f ca="1">IF(Access_Data!AE$27="",0,Access_Data!AE$27)</f>
        <v>#N/A</v>
      </c>
      <c r="O95" s="330" t="e">
        <f ca="1">IF(Access_Data!$AE$29="",0,Access_Data!$AE$29)</f>
        <v>#N/A</v>
      </c>
      <c r="P95" s="330">
        <f ca="1">IF(ISERROR(Access_Data!$AE$31),0,Access_Data!$AE$31)</f>
        <v>0</v>
      </c>
      <c r="Q95" s="329"/>
    </row>
    <row r="96" spans="1:17" x14ac:dyDescent="0.2">
      <c r="A96" s="326"/>
      <c r="B96" s="327" t="str">
        <f>TUS_Worksheet!M$19</f>
        <v/>
      </c>
      <c r="C96" s="328">
        <v>25</v>
      </c>
      <c r="D96" s="329" t="str">
        <f t="shared" si="2"/>
        <v/>
      </c>
      <c r="E96" s="326"/>
      <c r="F96" s="327"/>
      <c r="G96" s="328"/>
      <c r="H96" s="329"/>
      <c r="I96" s="326"/>
      <c r="J96" s="327"/>
      <c r="K96" s="328"/>
      <c r="L96" s="329"/>
      <c r="M96" s="329"/>
      <c r="N96" s="330" t="e">
        <f ca="1">IF(Access_Data!AF$27="",0,Access_Data!AF$27)</f>
        <v>#N/A</v>
      </c>
      <c r="O96" s="330" t="e">
        <f ca="1">IF(Access_Data!$AF$29="",0,Access_Data!$AF$29)</f>
        <v>#N/A</v>
      </c>
      <c r="P96" s="330">
        <f ca="1">IF(ISERROR(Access_Data!$AF$31),0,Access_Data!$AF$31)</f>
        <v>0</v>
      </c>
      <c r="Q96" s="329"/>
    </row>
    <row r="97" spans="1:17" x14ac:dyDescent="0.2">
      <c r="A97" s="326"/>
      <c r="B97" s="327" t="str">
        <f>TUS_Worksheet!N$19</f>
        <v/>
      </c>
      <c r="C97" s="328">
        <v>26</v>
      </c>
      <c r="D97" s="329" t="str">
        <f t="shared" si="2"/>
        <v/>
      </c>
      <c r="E97" s="326"/>
      <c r="F97" s="327"/>
      <c r="G97" s="328"/>
      <c r="H97" s="329"/>
      <c r="I97" s="326"/>
      <c r="J97" s="327"/>
      <c r="K97" s="328"/>
      <c r="L97" s="329"/>
      <c r="M97" s="329"/>
      <c r="N97" s="330" t="e">
        <f ca="1">IF(Access_Data!AG$27="",0,Access_Data!AG$27)</f>
        <v>#N/A</v>
      </c>
      <c r="O97" s="330" t="e">
        <f ca="1">IF(Access_Data!$AG$29="",0,Access_Data!$AG$29)</f>
        <v>#N/A</v>
      </c>
      <c r="P97" s="330">
        <f ca="1">IF(ISERROR(Access_Data!$AG$31),0,Access_Data!$AG$31)</f>
        <v>0</v>
      </c>
      <c r="Q97" s="329"/>
    </row>
    <row r="98" spans="1:17" x14ac:dyDescent="0.2">
      <c r="A98" s="326"/>
      <c r="B98" s="327" t="str">
        <f>TUS_Worksheet!O$19</f>
        <v/>
      </c>
      <c r="C98" s="328">
        <v>27</v>
      </c>
      <c r="D98" s="329" t="str">
        <f t="shared" si="2"/>
        <v/>
      </c>
      <c r="E98" s="329"/>
      <c r="F98" s="329"/>
      <c r="G98" s="329"/>
      <c r="H98" s="329"/>
      <c r="I98" s="329"/>
      <c r="J98" s="329"/>
      <c r="K98" s="329"/>
      <c r="L98" s="329"/>
      <c r="M98" s="329"/>
      <c r="N98" s="330" t="e">
        <f ca="1">IF(Access_Data!AH$27="",0,Access_Data!AH$27)</f>
        <v>#N/A</v>
      </c>
      <c r="O98" s="330" t="e">
        <f ca="1">IF(Access_Data!$AH$29="",0,Access_Data!$AH$29)</f>
        <v>#N/A</v>
      </c>
      <c r="P98" s="330">
        <f ca="1">IF(ISERROR(Access_Data!$AH$31),0,Access_Data!$AH$31)</f>
        <v>0</v>
      </c>
      <c r="Q98" s="329"/>
    </row>
    <row r="99" spans="1:17" x14ac:dyDescent="0.2">
      <c r="A99" s="326"/>
      <c r="B99" s="327" t="str">
        <f>TUS_Worksheet!P$19</f>
        <v/>
      </c>
      <c r="C99" s="328">
        <v>28</v>
      </c>
      <c r="D99" s="329" t="str">
        <f t="shared" si="2"/>
        <v/>
      </c>
      <c r="E99" s="329"/>
      <c r="F99" s="329"/>
      <c r="G99" s="329"/>
      <c r="H99" s="329"/>
      <c r="I99" s="329"/>
      <c r="J99" s="329"/>
      <c r="K99" s="329"/>
      <c r="L99" s="329"/>
      <c r="M99" s="329"/>
      <c r="N99" s="330" t="e">
        <f ca="1">IF(Access_Data!AI$27="",0,Access_Data!AI$27)</f>
        <v>#N/A</v>
      </c>
      <c r="O99" s="330" t="e">
        <f ca="1">IF(Access_Data!$AI$29="",0,Access_Data!$AI$29)</f>
        <v>#N/A</v>
      </c>
      <c r="P99" s="330">
        <f ca="1">IF(ISERROR(Access_Data!$AI$31),0,Access_Data!$AI$31)</f>
        <v>0</v>
      </c>
      <c r="Q99" s="329"/>
    </row>
    <row r="100" spans="1:17" x14ac:dyDescent="0.2">
      <c r="A100" s="326"/>
      <c r="B100" s="327" t="str">
        <f>TUS_Worksheet!C$25</f>
        <v/>
      </c>
      <c r="C100" s="328">
        <v>29</v>
      </c>
      <c r="D100" s="329" t="str">
        <f t="shared" si="2"/>
        <v/>
      </c>
      <c r="E100" s="329"/>
      <c r="F100" s="329"/>
      <c r="G100" s="329"/>
      <c r="H100" s="329"/>
      <c r="I100" s="329"/>
      <c r="J100" s="329"/>
      <c r="K100" s="329"/>
      <c r="L100" s="329"/>
      <c r="M100" s="329"/>
      <c r="N100" s="330" t="e">
        <f ca="1">IF(Access_Data!AP$27="",0,Access_Data!AP$27)</f>
        <v>#N/A</v>
      </c>
      <c r="O100" s="330" t="e">
        <f ca="1">IF(Access_Data!$AP$29="",0,Access_Data!$AP$29)</f>
        <v>#N/A</v>
      </c>
      <c r="P100" s="330">
        <f ca="1">IF(ISERROR(Access_Data!$AP$31),0,Access_Data!$AP$31)</f>
        <v>0</v>
      </c>
      <c r="Q100" s="329"/>
    </row>
    <row r="101" spans="1:17" x14ac:dyDescent="0.2">
      <c r="A101" s="326"/>
      <c r="B101" s="327" t="str">
        <f>TUS_Worksheet!D$25</f>
        <v/>
      </c>
      <c r="C101" s="328">
        <v>30</v>
      </c>
      <c r="D101" s="329" t="str">
        <f t="shared" si="2"/>
        <v/>
      </c>
      <c r="E101" s="329"/>
      <c r="F101" s="329"/>
      <c r="G101" s="329"/>
      <c r="H101" s="329"/>
      <c r="I101" s="329"/>
      <c r="J101" s="329"/>
      <c r="K101" s="329"/>
      <c r="L101" s="329"/>
      <c r="M101" s="329"/>
      <c r="N101" s="330" t="e">
        <f ca="1">IF(Access_Data!AQ$27="",0,Access_Data!AQ$27)</f>
        <v>#N/A</v>
      </c>
      <c r="O101" s="330" t="e">
        <f ca="1">IF(Access_Data!$AQ$29="",0,Access_Data!$AQ$29)</f>
        <v>#N/A</v>
      </c>
      <c r="P101" s="330">
        <f ca="1">IF(ISERROR(Access_Data!$AQ$31),0,Access_Data!$AQ$31)</f>
        <v>0</v>
      </c>
      <c r="Q101" s="329"/>
    </row>
    <row r="102" spans="1:17" x14ac:dyDescent="0.2">
      <c r="A102" s="326"/>
      <c r="B102" s="327" t="str">
        <f>TUS_Worksheet!E$25</f>
        <v/>
      </c>
      <c r="C102" s="328">
        <v>31</v>
      </c>
      <c r="D102" s="329" t="str">
        <f t="shared" si="2"/>
        <v/>
      </c>
      <c r="E102" s="329"/>
      <c r="F102" s="329"/>
      <c r="G102" s="329"/>
      <c r="H102" s="329"/>
      <c r="I102" s="329"/>
      <c r="J102" s="329"/>
      <c r="K102" s="329"/>
      <c r="L102" s="329"/>
      <c r="M102" s="329"/>
      <c r="N102" s="330" t="e">
        <f ca="1">IF(Access_Data!AR$27="",0,Access_Data!AR$27)</f>
        <v>#N/A</v>
      </c>
      <c r="O102" s="330" t="e">
        <f ca="1">IF(Access_Data!$AR$29="",0,Access_Data!$AR$29)</f>
        <v>#N/A</v>
      </c>
      <c r="P102" s="330">
        <f ca="1">IF(ISERROR(Access_Data!$AR$31),0,Access_Data!$AR$31)</f>
        <v>0</v>
      </c>
      <c r="Q102" s="329"/>
    </row>
    <row r="103" spans="1:17" x14ac:dyDescent="0.2">
      <c r="A103" s="326"/>
      <c r="B103" s="327" t="str">
        <f>TUS_Worksheet!F$25</f>
        <v/>
      </c>
      <c r="C103" s="328">
        <v>32</v>
      </c>
      <c r="D103" s="329" t="str">
        <f t="shared" si="2"/>
        <v/>
      </c>
      <c r="E103" s="329"/>
      <c r="F103" s="329"/>
      <c r="G103" s="329"/>
      <c r="H103" s="329"/>
      <c r="I103" s="329"/>
      <c r="J103" s="329"/>
      <c r="K103" s="329"/>
      <c r="L103" s="329"/>
      <c r="M103" s="329"/>
      <c r="N103" s="330" t="e">
        <f ca="1">IF(Access_Data!AS$27="",0,Access_Data!AS$27)</f>
        <v>#N/A</v>
      </c>
      <c r="O103" s="330" t="e">
        <f ca="1">IF(Access_Data!$AS$29="",0,Access_Data!$AS$29)</f>
        <v>#N/A</v>
      </c>
      <c r="P103" s="330">
        <f ca="1">IF(ISERROR(Access_Data!$AS$31),0,Access_Data!$AS$31)</f>
        <v>0</v>
      </c>
      <c r="Q103" s="329"/>
    </row>
    <row r="104" spans="1:17" x14ac:dyDescent="0.2">
      <c r="A104" s="326"/>
      <c r="B104" s="327" t="str">
        <f>TUS_Worksheet!G$25</f>
        <v/>
      </c>
      <c r="C104" s="328">
        <v>33</v>
      </c>
      <c r="D104" s="329" t="str">
        <f t="shared" si="2"/>
        <v/>
      </c>
      <c r="E104" s="329"/>
      <c r="F104" s="329"/>
      <c r="G104" s="329"/>
      <c r="H104" s="329"/>
      <c r="I104" s="329"/>
      <c r="J104" s="329"/>
      <c r="K104" s="329"/>
      <c r="L104" s="329"/>
      <c r="M104" s="329"/>
      <c r="N104" s="330" t="e">
        <f ca="1">IF(Access_Data!AT$27="",0,Access_Data!AT$27)</f>
        <v>#N/A</v>
      </c>
      <c r="O104" s="330" t="e">
        <f ca="1">IF(Access_Data!$AT$29="",0,Access_Data!$AT$29)</f>
        <v>#N/A</v>
      </c>
      <c r="P104" s="330">
        <f ca="1">IF(ISERROR(Access_Data!$AT$31),0,Access_Data!$AT$31)</f>
        <v>0</v>
      </c>
      <c r="Q104" s="329"/>
    </row>
    <row r="105" spans="1:17" x14ac:dyDescent="0.2">
      <c r="A105" s="326"/>
      <c r="B105" s="327" t="str">
        <f>TUS_Worksheet!H$25</f>
        <v/>
      </c>
      <c r="C105" s="328">
        <v>34</v>
      </c>
      <c r="D105" s="329" t="str">
        <f t="shared" si="2"/>
        <v/>
      </c>
      <c r="E105" s="329"/>
      <c r="F105" s="329"/>
      <c r="G105" s="329"/>
      <c r="H105" s="329"/>
      <c r="I105" s="329"/>
      <c r="J105" s="329"/>
      <c r="K105" s="329"/>
      <c r="L105" s="329"/>
      <c r="M105" s="329"/>
      <c r="N105" s="330" t="e">
        <f ca="1">IF(Access_Data!AU$27="",0,Access_Data!AU$27)</f>
        <v>#N/A</v>
      </c>
      <c r="O105" s="330" t="e">
        <f ca="1">IF(Access_Data!$AU$29="",0,Access_Data!$AU$29)</f>
        <v>#N/A</v>
      </c>
      <c r="P105" s="330">
        <f ca="1">IF(ISERROR(Access_Data!$AU$31),0,Access_Data!$AU$31)</f>
        <v>0</v>
      </c>
      <c r="Q105" s="329"/>
    </row>
    <row r="106" spans="1:17" x14ac:dyDescent="0.2">
      <c r="A106" s="326"/>
      <c r="B106" s="327" t="str">
        <f>TUS_Worksheet!I$25</f>
        <v/>
      </c>
      <c r="C106" s="328">
        <v>35</v>
      </c>
      <c r="D106" s="329" t="str">
        <f t="shared" si="2"/>
        <v/>
      </c>
      <c r="E106" s="329"/>
      <c r="F106" s="329"/>
      <c r="G106" s="329"/>
      <c r="H106" s="329"/>
      <c r="I106" s="329"/>
      <c r="J106" s="329"/>
      <c r="K106" s="329"/>
      <c r="L106" s="329"/>
      <c r="M106" s="329"/>
      <c r="N106" s="330" t="e">
        <f ca="1">IF(Access_Data!AV$27="",0,Access_Data!AV$27)</f>
        <v>#N/A</v>
      </c>
      <c r="O106" s="330" t="e">
        <f ca="1">IF(Access_Data!$AV$29="",0,Access_Data!$AV$29)</f>
        <v>#N/A</v>
      </c>
      <c r="P106" s="330">
        <f ca="1">IF(ISERROR(Access_Data!$AV$31),0,Access_Data!$AV$31)</f>
        <v>0</v>
      </c>
      <c r="Q106" s="329"/>
    </row>
    <row r="107" spans="1:17" x14ac:dyDescent="0.2">
      <c r="A107" s="326"/>
      <c r="B107" s="327" t="str">
        <f>TUS_Worksheet!J$25</f>
        <v/>
      </c>
      <c r="C107" s="328">
        <v>36</v>
      </c>
      <c r="D107" s="329" t="str">
        <f t="shared" si="2"/>
        <v/>
      </c>
      <c r="E107" s="329"/>
      <c r="F107" s="329"/>
      <c r="G107" s="329"/>
      <c r="H107" s="329"/>
      <c r="I107" s="329"/>
      <c r="J107" s="329"/>
      <c r="K107" s="329"/>
      <c r="L107" s="329"/>
      <c r="M107" s="329"/>
      <c r="N107" s="330" t="e">
        <f ca="1">IF(Access_Data!AW$27="",0,Access_Data!AW$27)</f>
        <v>#N/A</v>
      </c>
      <c r="O107" s="330" t="e">
        <f ca="1">IF(Access_Data!$AW$29="",0,Access_Data!$AW$29)</f>
        <v>#N/A</v>
      </c>
      <c r="P107" s="330">
        <f ca="1">IF(ISERROR(Access_Data!$AW$31),0,Access_Data!$AW$31)</f>
        <v>0</v>
      </c>
      <c r="Q107" s="329"/>
    </row>
    <row r="108" spans="1:17" x14ac:dyDescent="0.2">
      <c r="A108" s="326"/>
      <c r="B108" s="327" t="str">
        <f>TUS_Worksheet!K$25</f>
        <v/>
      </c>
      <c r="C108" s="328">
        <v>37</v>
      </c>
      <c r="D108" s="329" t="str">
        <f t="shared" si="2"/>
        <v/>
      </c>
      <c r="E108" s="329"/>
      <c r="F108" s="329"/>
      <c r="G108" s="329"/>
      <c r="H108" s="329"/>
      <c r="I108" s="329"/>
      <c r="J108" s="329"/>
      <c r="K108" s="329"/>
      <c r="L108" s="329"/>
      <c r="M108" s="329"/>
      <c r="N108" s="330" t="e">
        <f ca="1">IF(Access_Data!AX$27="",0,Access_Data!AX$27)</f>
        <v>#N/A</v>
      </c>
      <c r="O108" s="330" t="e">
        <f ca="1">IF(Access_Data!$AX$29="",0,Access_Data!$AX$29)</f>
        <v>#N/A</v>
      </c>
      <c r="P108" s="330">
        <f ca="1">IF(ISERROR(Access_Data!$AX$31),0,Access_Data!$AX$31)</f>
        <v>0</v>
      </c>
      <c r="Q108" s="329"/>
    </row>
    <row r="109" spans="1:17" x14ac:dyDescent="0.2">
      <c r="A109" s="326"/>
      <c r="B109" s="327" t="str">
        <f>TUS_Worksheet!L$25</f>
        <v/>
      </c>
      <c r="C109" s="328">
        <v>38</v>
      </c>
      <c r="D109" s="329" t="str">
        <f t="shared" si="2"/>
        <v/>
      </c>
      <c r="E109" s="329"/>
      <c r="F109" s="329"/>
      <c r="G109" s="329"/>
      <c r="H109" s="329"/>
      <c r="I109" s="329"/>
      <c r="J109" s="329"/>
      <c r="K109" s="329"/>
      <c r="L109" s="329"/>
      <c r="M109" s="329"/>
      <c r="N109" s="330" t="e">
        <f ca="1">IF(Access_Data!AY$27="",0,Access_Data!AY$27)</f>
        <v>#N/A</v>
      </c>
      <c r="O109" s="330" t="e">
        <f ca="1">IF(Access_Data!$AY$29="",0,Access_Data!$AY$29)</f>
        <v>#N/A</v>
      </c>
      <c r="P109" s="330">
        <f ca="1">IF(ISERROR(Access_Data!$AY$31),0,Access_Data!$AY$31)</f>
        <v>0</v>
      </c>
      <c r="Q109" s="329"/>
    </row>
    <row r="110" spans="1:17" x14ac:dyDescent="0.2">
      <c r="A110" s="326"/>
      <c r="B110" s="327" t="str">
        <f>TUS_Worksheet!M$25</f>
        <v/>
      </c>
      <c r="C110" s="328">
        <v>39</v>
      </c>
      <c r="D110" s="329" t="str">
        <f t="shared" si="2"/>
        <v/>
      </c>
      <c r="E110" s="329"/>
      <c r="F110" s="329"/>
      <c r="G110" s="329"/>
      <c r="H110" s="329"/>
      <c r="I110" s="329"/>
      <c r="J110" s="329"/>
      <c r="K110" s="329"/>
      <c r="L110" s="329"/>
      <c r="M110" s="329"/>
      <c r="N110" s="330" t="e">
        <f ca="1">IF(Access_Data!AZ$27="",0,Access_Data!AZ$27)</f>
        <v>#N/A</v>
      </c>
      <c r="O110" s="330" t="e">
        <f ca="1">IF(Access_Data!$AZ$29="",0,Access_Data!$AZ$29)</f>
        <v>#N/A</v>
      </c>
      <c r="P110" s="330">
        <f ca="1">IF(ISERROR(Access_Data!$AZ$31),0,Access_Data!$AZ$31)</f>
        <v>0</v>
      </c>
      <c r="Q110" s="329"/>
    </row>
    <row r="111" spans="1:17" x14ac:dyDescent="0.2">
      <c r="A111" s="326"/>
      <c r="B111" s="327" t="str">
        <f>TUS_Worksheet!N$25</f>
        <v/>
      </c>
      <c r="C111" s="328">
        <v>40</v>
      </c>
      <c r="D111" s="329" t="str">
        <f t="shared" si="2"/>
        <v/>
      </c>
      <c r="E111" s="329"/>
      <c r="F111" s="329"/>
      <c r="G111" s="329"/>
      <c r="H111" s="329"/>
      <c r="I111" s="329"/>
      <c r="J111" s="329"/>
      <c r="K111" s="329"/>
      <c r="L111" s="329"/>
      <c r="M111" s="329"/>
      <c r="N111" s="330" t="e">
        <f ca="1">IF(Access_Data!BA$27="",0,Access_Data!BA$27)</f>
        <v>#N/A</v>
      </c>
      <c r="O111" s="330" t="e">
        <f ca="1">IF(Access_Data!$BA$29="",0,Access_Data!$BA$29)</f>
        <v>#N/A</v>
      </c>
      <c r="P111" s="330">
        <f ca="1">IF(ISERROR(Access_Data!$BA$31),0,Access_Data!$BA$31)</f>
        <v>0</v>
      </c>
      <c r="Q111" s="329"/>
    </row>
    <row r="112" spans="1:17" x14ac:dyDescent="0.2">
      <c r="A112" s="326"/>
      <c r="B112" s="327"/>
      <c r="C112" s="328"/>
      <c r="D112" s="329"/>
      <c r="E112" s="329"/>
      <c r="F112" s="329"/>
      <c r="G112" s="329"/>
      <c r="H112" s="329"/>
      <c r="I112" s="329"/>
      <c r="J112" s="329"/>
      <c r="K112" s="329"/>
      <c r="L112" s="329"/>
      <c r="M112" s="329"/>
      <c r="N112" s="331"/>
      <c r="O112" s="331"/>
      <c r="P112" s="331"/>
      <c r="Q112" s="329"/>
    </row>
    <row r="113" spans="1:17" x14ac:dyDescent="0.2">
      <c r="A113" s="326"/>
      <c r="B113" s="327"/>
      <c r="C113" s="328"/>
      <c r="D113" s="329"/>
      <c r="E113" s="329"/>
      <c r="F113" s="329"/>
      <c r="G113" s="329"/>
      <c r="H113" s="329"/>
      <c r="I113" s="329"/>
      <c r="J113" s="329"/>
      <c r="K113" s="329"/>
      <c r="L113" s="329"/>
      <c r="M113" s="329"/>
      <c r="N113" s="331"/>
      <c r="O113" s="331"/>
      <c r="P113" s="331"/>
      <c r="Q113" s="329"/>
    </row>
    <row r="114" spans="1:17" x14ac:dyDescent="0.2">
      <c r="A114" s="326"/>
      <c r="B114" s="327"/>
      <c r="C114" s="328"/>
      <c r="D114" s="329"/>
      <c r="E114" s="329"/>
      <c r="F114" s="329"/>
      <c r="G114" s="329"/>
      <c r="H114" s="329"/>
      <c r="I114" s="329"/>
      <c r="J114" s="329"/>
      <c r="K114" s="329"/>
      <c r="L114" s="329"/>
      <c r="M114" s="329"/>
      <c r="N114" s="331"/>
      <c r="O114" s="331"/>
      <c r="P114" s="331"/>
      <c r="Q114" s="329"/>
    </row>
    <row r="115" spans="1:17" x14ac:dyDescent="0.2">
      <c r="A115" s="326"/>
      <c r="B115" s="327"/>
      <c r="C115" s="328"/>
      <c r="D115" s="329"/>
      <c r="E115" s="329"/>
      <c r="F115" s="329"/>
      <c r="G115" s="329"/>
      <c r="H115" s="329"/>
      <c r="I115" s="329"/>
      <c r="J115" s="329"/>
      <c r="K115" s="329"/>
      <c r="L115" s="329"/>
      <c r="M115" s="329"/>
      <c r="N115" s="331"/>
      <c r="O115" s="331"/>
      <c r="P115" s="331"/>
      <c r="Q115" s="329"/>
    </row>
    <row r="116" spans="1:17" x14ac:dyDescent="0.2">
      <c r="A116" s="326"/>
      <c r="B116" s="327"/>
      <c r="C116" s="328"/>
      <c r="D116" s="329"/>
      <c r="E116" s="329"/>
      <c r="F116" s="329"/>
      <c r="G116" s="329"/>
      <c r="H116" s="329"/>
      <c r="I116" s="329"/>
      <c r="J116" s="329"/>
      <c r="K116" s="329"/>
      <c r="L116" s="329"/>
      <c r="M116" s="329"/>
      <c r="N116" s="329"/>
      <c r="O116" s="329"/>
      <c r="P116" s="329"/>
      <c r="Q116" s="329"/>
    </row>
    <row r="117" spans="1:17" x14ac:dyDescent="0.2">
      <c r="A117" s="332"/>
      <c r="B117" s="333"/>
      <c r="C117" s="334"/>
      <c r="D117" s="222"/>
      <c r="E117" s="222"/>
      <c r="F117" s="222"/>
      <c r="G117" s="222"/>
      <c r="H117" s="222"/>
      <c r="I117" s="222"/>
    </row>
    <row r="118" spans="1:17" x14ac:dyDescent="0.2">
      <c r="A118" s="332"/>
      <c r="B118" s="333"/>
      <c r="C118" s="334"/>
      <c r="D118" s="222"/>
      <c r="E118" s="222"/>
      <c r="F118" s="222"/>
      <c r="G118" s="222"/>
      <c r="H118" s="222"/>
      <c r="I118" s="222"/>
    </row>
    <row r="119" spans="1:17" x14ac:dyDescent="0.2">
      <c r="A119" s="332"/>
      <c r="B119" s="333"/>
      <c r="C119" s="334"/>
      <c r="D119" s="222"/>
      <c r="E119" s="222"/>
      <c r="F119" s="222"/>
      <c r="G119" s="222"/>
      <c r="H119" s="222"/>
      <c r="I119" s="222"/>
    </row>
  </sheetData>
  <sheetProtection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0">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showFormulas="1" zoomScaleNormal="100" workbookViewId="0">
      <selection activeCell="A2" sqref="A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100</v>
      </c>
      <c r="F1" s="74"/>
      <c r="G1" s="74"/>
      <c r="H1" s="74"/>
      <c r="I1" s="74"/>
      <c r="J1" s="74"/>
      <c r="K1" s="74"/>
      <c r="L1" s="74"/>
      <c r="M1" s="74"/>
      <c r="N1" s="70"/>
      <c r="O1" s="75"/>
      <c r="P1" s="81" t="s">
        <v>103</v>
      </c>
      <c r="Q1" s="73"/>
      <c r="R1" s="74"/>
      <c r="S1" s="74"/>
      <c r="T1" s="74"/>
      <c r="U1" s="74" t="s">
        <v>101</v>
      </c>
      <c r="V1" s="74"/>
      <c r="W1" s="74"/>
      <c r="X1" s="74"/>
      <c r="Y1" s="74"/>
      <c r="Z1" s="74"/>
      <c r="AA1" s="74"/>
      <c r="AB1" s="74"/>
      <c r="AC1" s="74"/>
      <c r="AD1" s="74"/>
      <c r="AE1" s="75"/>
      <c r="AF1" s="81" t="s">
        <v>103</v>
      </c>
      <c r="AG1" s="73"/>
      <c r="AH1" s="74"/>
      <c r="AI1" s="74"/>
      <c r="AJ1" s="74" t="s">
        <v>102</v>
      </c>
      <c r="AK1" s="74"/>
      <c r="AL1" s="74"/>
      <c r="AM1" s="74"/>
      <c r="AN1" s="74"/>
      <c r="AO1" s="74"/>
      <c r="AP1" s="74"/>
      <c r="AQ1" s="74"/>
      <c r="AR1" s="74"/>
      <c r="AS1" s="75"/>
    </row>
    <row r="2" spans="1:45" s="71" customFormat="1" ht="15" x14ac:dyDescent="0.25">
      <c r="A2" s="191"/>
      <c r="B2" s="191"/>
      <c r="C2" s="191"/>
      <c r="D2" s="191"/>
      <c r="E2" s="191"/>
      <c r="F2" s="191"/>
      <c r="G2" s="191"/>
      <c r="H2" s="191"/>
      <c r="I2" s="191"/>
      <c r="J2" s="191"/>
      <c r="K2" s="188"/>
      <c r="L2"/>
      <c r="M2"/>
      <c r="N2"/>
      <c r="O2" s="62"/>
      <c r="P2" s="78"/>
      <c r="Q2"/>
      <c r="R2"/>
      <c r="S2"/>
      <c r="T2"/>
      <c r="U2"/>
      <c r="V2"/>
      <c r="W2"/>
      <c r="X2"/>
      <c r="Y2"/>
      <c r="Z2"/>
      <c r="AA2"/>
      <c r="AB2" s="124"/>
      <c r="AC2" s="124"/>
      <c r="AD2" s="62"/>
      <c r="AE2" s="62"/>
      <c r="AF2" s="82"/>
      <c r="AG2" s="124"/>
      <c r="AH2" s="124"/>
      <c r="AI2" s="124"/>
      <c r="AJ2" s="124"/>
      <c r="AK2" s="124"/>
      <c r="AL2" s="124"/>
      <c r="AM2" s="124"/>
      <c r="AN2" s="124"/>
      <c r="AO2" s="124"/>
      <c r="AP2" s="124"/>
      <c r="AQ2" s="124"/>
      <c r="AR2" s="124"/>
      <c r="AS2" s="124"/>
    </row>
    <row r="3" spans="1:45" x14ac:dyDescent="0.2">
      <c r="A3" s="188"/>
      <c r="B3" s="188"/>
      <c r="C3" s="188"/>
      <c r="D3" s="188"/>
      <c r="E3" s="188"/>
      <c r="F3" s="188"/>
      <c r="G3" s="188"/>
      <c r="H3" s="188"/>
      <c r="I3" s="188"/>
      <c r="J3" s="188"/>
      <c r="K3" s="188"/>
      <c r="L3"/>
      <c r="M3"/>
      <c r="N3"/>
      <c r="O3" s="62"/>
      <c r="P3" s="78"/>
      <c r="Q3"/>
      <c r="R3"/>
      <c r="S3"/>
      <c r="T3"/>
      <c r="U3"/>
      <c r="V3"/>
      <c r="W3"/>
      <c r="X3"/>
      <c r="Y3"/>
      <c r="Z3"/>
      <c r="AA3"/>
      <c r="AB3" s="124"/>
      <c r="AC3" s="124"/>
      <c r="AD3" s="69"/>
      <c r="AE3" s="62"/>
      <c r="AF3" s="82"/>
      <c r="AG3" s="124"/>
      <c r="AH3" s="124"/>
      <c r="AI3" s="124"/>
      <c r="AJ3" s="124"/>
      <c r="AK3" s="124"/>
      <c r="AL3" s="124"/>
      <c r="AM3" s="124"/>
      <c r="AN3" s="124"/>
      <c r="AO3" s="124"/>
      <c r="AP3" s="124"/>
      <c r="AQ3" s="124"/>
      <c r="AR3" s="124"/>
      <c r="AS3" s="124"/>
    </row>
    <row r="4" spans="1:45" ht="15" x14ac:dyDescent="0.25">
      <c r="A4" s="192"/>
      <c r="B4" s="193"/>
      <c r="C4" s="193"/>
      <c r="D4" s="193"/>
      <c r="E4" s="193"/>
      <c r="F4" s="193"/>
      <c r="G4" s="193"/>
      <c r="H4" s="193"/>
      <c r="I4" s="193"/>
      <c r="J4" s="193"/>
      <c r="K4" s="193"/>
      <c r="L4" s="193"/>
      <c r="M4" s="193"/>
      <c r="N4" s="6"/>
      <c r="O4" s="124"/>
      <c r="P4" s="79"/>
      <c r="Q4" s="176"/>
      <c r="R4" s="6"/>
      <c r="S4" s="6"/>
      <c r="T4" s="6"/>
      <c r="U4" s="6"/>
      <c r="V4" s="6"/>
      <c r="W4" s="6"/>
      <c r="X4" s="6"/>
      <c r="Y4" s="6"/>
      <c r="Z4" s="6"/>
      <c r="AA4" s="6"/>
      <c r="AB4" s="63"/>
      <c r="AC4" s="63"/>
      <c r="AD4" s="63"/>
      <c r="AE4" s="63"/>
      <c r="AF4" s="82"/>
      <c r="AG4" s="124"/>
      <c r="AH4" s="63"/>
      <c r="AI4" s="63"/>
      <c r="AJ4" s="63"/>
      <c r="AK4" s="63"/>
      <c r="AL4" s="63"/>
      <c r="AM4" s="63"/>
      <c r="AN4" s="63"/>
      <c r="AO4" s="63"/>
      <c r="AP4" s="63"/>
      <c r="AQ4" s="63"/>
      <c r="AR4" s="63"/>
      <c r="AS4" s="63"/>
    </row>
    <row r="5" spans="1:45" ht="15" x14ac:dyDescent="0.25">
      <c r="A5" s="191"/>
      <c r="B5" s="193"/>
      <c r="C5" s="193"/>
      <c r="D5" s="193"/>
      <c r="E5" s="193"/>
      <c r="F5" s="193"/>
      <c r="G5" s="193"/>
      <c r="H5" s="193"/>
      <c r="I5" s="193"/>
      <c r="J5" s="193"/>
      <c r="K5" s="193"/>
      <c r="L5" s="193"/>
      <c r="M5" s="193"/>
      <c r="N5" s="6"/>
      <c r="O5" s="124"/>
      <c r="P5" s="78"/>
      <c r="Q5" s="176"/>
      <c r="R5" s="6"/>
      <c r="S5" s="6"/>
      <c r="T5" s="6"/>
      <c r="U5" s="6"/>
      <c r="V5" s="6"/>
      <c r="W5" s="6"/>
      <c r="X5" s="6"/>
      <c r="Y5" s="6"/>
      <c r="Z5" s="6"/>
      <c r="AA5" s="6"/>
      <c r="AB5" s="63"/>
      <c r="AC5" s="63"/>
      <c r="AD5" s="63"/>
      <c r="AE5" s="63"/>
      <c r="AF5" s="82"/>
      <c r="AG5" s="126"/>
      <c r="AH5" s="63"/>
      <c r="AI5" s="63"/>
      <c r="AJ5" s="63"/>
      <c r="AK5" s="63"/>
      <c r="AL5" s="63"/>
      <c r="AM5" s="63"/>
      <c r="AN5" s="63"/>
      <c r="AO5" s="63"/>
      <c r="AP5" s="63"/>
      <c r="AQ5" s="63"/>
      <c r="AR5" s="63"/>
      <c r="AS5" s="63"/>
    </row>
    <row r="6" spans="1:45" ht="15" x14ac:dyDescent="0.25">
      <c r="A6" s="192"/>
      <c r="B6" s="193"/>
      <c r="C6" s="193"/>
      <c r="D6" s="193"/>
      <c r="E6" s="193"/>
      <c r="F6" s="193"/>
      <c r="G6" s="193"/>
      <c r="H6" s="193"/>
      <c r="I6" s="193"/>
      <c r="J6" s="193"/>
      <c r="K6" s="193"/>
      <c r="L6" s="193"/>
      <c r="M6" s="193"/>
      <c r="N6" s="6"/>
      <c r="O6" s="124"/>
      <c r="P6" s="78"/>
      <c r="Q6" s="176"/>
      <c r="R6" s="6"/>
      <c r="S6" s="6"/>
      <c r="T6" s="6"/>
      <c r="U6" s="6"/>
      <c r="V6" s="6"/>
      <c r="W6" s="6"/>
      <c r="X6" s="6"/>
      <c r="Y6" s="6"/>
      <c r="Z6" s="6"/>
      <c r="AA6" s="6"/>
      <c r="AB6" s="63"/>
      <c r="AC6" s="63"/>
      <c r="AD6" s="63"/>
      <c r="AE6" s="63"/>
      <c r="AF6" s="82"/>
      <c r="AG6" s="126"/>
      <c r="AH6" s="63"/>
      <c r="AI6" s="63"/>
      <c r="AJ6" s="63"/>
      <c r="AK6" s="63"/>
      <c r="AL6" s="63"/>
      <c r="AM6" s="63"/>
      <c r="AN6" s="63"/>
      <c r="AO6" s="63"/>
      <c r="AP6" s="63"/>
      <c r="AQ6" s="63"/>
      <c r="AR6" s="63"/>
      <c r="AS6" s="63"/>
    </row>
    <row r="7" spans="1:45" ht="15" x14ac:dyDescent="0.25">
      <c r="A7" s="191"/>
      <c r="B7" s="193"/>
      <c r="C7" s="193"/>
      <c r="D7" s="193"/>
      <c r="E7" s="193"/>
      <c r="F7" s="193"/>
      <c r="G7" s="193"/>
      <c r="H7" s="193"/>
      <c r="I7" s="193"/>
      <c r="J7" s="193"/>
      <c r="K7" s="193"/>
      <c r="L7" s="193"/>
      <c r="M7" s="193"/>
      <c r="N7" s="6"/>
      <c r="O7" s="124"/>
      <c r="P7" s="78"/>
      <c r="Q7" s="176"/>
      <c r="R7" s="6"/>
      <c r="S7" s="6"/>
      <c r="T7" s="6"/>
      <c r="U7" s="6"/>
      <c r="V7" s="6"/>
      <c r="W7" s="6"/>
      <c r="X7" s="6"/>
      <c r="Y7" s="6"/>
      <c r="Z7" s="6"/>
      <c r="AA7" s="6"/>
      <c r="AB7" s="63"/>
      <c r="AC7" s="63"/>
      <c r="AD7" s="63"/>
      <c r="AE7" s="63"/>
      <c r="AF7" s="82"/>
      <c r="AG7" s="124"/>
      <c r="AH7" s="63"/>
      <c r="AI7" s="63"/>
      <c r="AJ7" s="63"/>
      <c r="AK7" s="63"/>
      <c r="AL7" s="63"/>
      <c r="AM7" s="63"/>
      <c r="AN7" s="63"/>
      <c r="AO7" s="63"/>
      <c r="AP7" s="63"/>
      <c r="AQ7" s="63"/>
      <c r="AR7" s="63"/>
      <c r="AS7" s="63"/>
    </row>
    <row r="8" spans="1:45" ht="15" x14ac:dyDescent="0.25">
      <c r="A8" s="192"/>
      <c r="B8" s="193"/>
      <c r="C8" s="193"/>
      <c r="D8" s="193"/>
      <c r="E8" s="193"/>
      <c r="F8" s="193"/>
      <c r="G8" s="193"/>
      <c r="H8" s="193"/>
      <c r="I8" s="193"/>
      <c r="J8" s="193"/>
      <c r="K8" s="193"/>
      <c r="L8" s="193"/>
      <c r="M8" s="193"/>
      <c r="N8" s="6"/>
      <c r="O8" s="124"/>
      <c r="P8" s="78"/>
      <c r="Q8" s="176"/>
      <c r="R8" s="6"/>
      <c r="S8" s="6"/>
      <c r="T8" s="6"/>
      <c r="U8" s="6"/>
      <c r="V8" s="6"/>
      <c r="W8" s="6"/>
      <c r="X8" s="6"/>
      <c r="Y8" s="6"/>
      <c r="Z8" s="6"/>
      <c r="AA8" s="6"/>
      <c r="AB8" s="63"/>
      <c r="AC8" s="63"/>
      <c r="AD8" s="63"/>
      <c r="AE8" s="63"/>
      <c r="AF8" s="82"/>
      <c r="AG8" s="124"/>
      <c r="AH8" s="63"/>
      <c r="AI8" s="63"/>
      <c r="AJ8" s="63"/>
      <c r="AK8" s="63"/>
      <c r="AL8" s="63"/>
      <c r="AM8" s="63"/>
      <c r="AN8" s="63"/>
      <c r="AO8" s="63"/>
      <c r="AP8" s="63"/>
      <c r="AQ8" s="63"/>
      <c r="AR8" s="63"/>
      <c r="AS8" s="63"/>
    </row>
    <row r="9" spans="1:45" ht="15" x14ac:dyDescent="0.25">
      <c r="A9" s="191"/>
      <c r="B9" s="193"/>
      <c r="C9" s="193"/>
      <c r="D9" s="193"/>
      <c r="E9" s="193"/>
      <c r="F9" s="193"/>
      <c r="G9" s="193"/>
      <c r="H9" s="193"/>
      <c r="I9" s="193"/>
      <c r="J9" s="193"/>
      <c r="K9" s="193"/>
      <c r="L9" s="193"/>
      <c r="M9" s="193"/>
      <c r="N9" s="6"/>
      <c r="O9" s="124"/>
      <c r="P9" s="78"/>
      <c r="Q9" s="176"/>
      <c r="R9" s="6"/>
      <c r="S9" s="6"/>
      <c r="T9" s="6"/>
      <c r="U9" s="6"/>
      <c r="V9" s="6"/>
      <c r="W9" s="6"/>
      <c r="X9" s="6"/>
      <c r="Y9" s="6"/>
      <c r="Z9" s="6"/>
      <c r="AA9" s="6"/>
      <c r="AB9" s="63"/>
      <c r="AC9" s="63"/>
      <c r="AD9" s="63"/>
      <c r="AE9" s="63"/>
      <c r="AF9" s="82"/>
      <c r="AG9" s="126"/>
      <c r="AH9" s="63"/>
      <c r="AI9" s="63"/>
      <c r="AJ9" s="63"/>
      <c r="AK9" s="63"/>
      <c r="AL9" s="63"/>
      <c r="AM9" s="63"/>
      <c r="AN9" s="63"/>
      <c r="AO9" s="63"/>
      <c r="AP9" s="63"/>
      <c r="AQ9" s="63"/>
      <c r="AR9" s="63"/>
      <c r="AS9" s="63"/>
    </row>
    <row r="10" spans="1:45" ht="15" x14ac:dyDescent="0.25">
      <c r="A10" s="192"/>
      <c r="B10" s="193"/>
      <c r="C10" s="193"/>
      <c r="D10" s="193"/>
      <c r="E10" s="193"/>
      <c r="F10" s="193"/>
      <c r="G10" s="193"/>
      <c r="H10" s="193"/>
      <c r="I10" s="193"/>
      <c r="J10" s="193"/>
      <c r="K10" s="193"/>
      <c r="L10" s="193"/>
      <c r="M10" s="193"/>
      <c r="N10" s="6"/>
      <c r="O10" s="124"/>
      <c r="P10" s="78"/>
      <c r="Q10" s="176"/>
      <c r="R10" s="6"/>
      <c r="S10" s="6"/>
      <c r="T10" s="6"/>
      <c r="U10" s="6"/>
      <c r="V10" s="6"/>
      <c r="W10" s="6"/>
      <c r="X10" s="6"/>
      <c r="Y10" s="6"/>
      <c r="Z10" s="6"/>
      <c r="AA10" s="6"/>
      <c r="AB10" s="63"/>
      <c r="AC10" s="63"/>
      <c r="AD10" s="63"/>
      <c r="AE10" s="63"/>
      <c r="AF10" s="82"/>
      <c r="AG10" s="124"/>
      <c r="AH10" s="63"/>
      <c r="AI10" s="63"/>
      <c r="AJ10" s="63"/>
      <c r="AK10" s="63"/>
      <c r="AL10" s="63"/>
      <c r="AM10" s="63"/>
      <c r="AN10" s="63"/>
      <c r="AO10" s="63"/>
      <c r="AP10" s="63"/>
      <c r="AQ10" s="63"/>
      <c r="AR10" s="63"/>
      <c r="AS10" s="63"/>
    </row>
    <row r="11" spans="1:45" ht="15" x14ac:dyDescent="0.25">
      <c r="A11" s="191"/>
      <c r="B11" s="193"/>
      <c r="C11" s="193"/>
      <c r="D11" s="193"/>
      <c r="E11" s="193"/>
      <c r="F11" s="193"/>
      <c r="G11" s="193"/>
      <c r="H11" s="193"/>
      <c r="I11" s="193"/>
      <c r="J11" s="193"/>
      <c r="K11" s="193"/>
      <c r="L11" s="193"/>
      <c r="M11" s="193"/>
      <c r="N11" s="6"/>
      <c r="O11" s="124"/>
      <c r="P11" s="78"/>
      <c r="Q11" s="176"/>
      <c r="R11" s="6"/>
      <c r="S11" s="6"/>
      <c r="T11" s="6"/>
      <c r="U11" s="6"/>
      <c r="V11" s="6"/>
      <c r="W11" s="6"/>
      <c r="X11" s="6"/>
      <c r="Y11" s="6"/>
      <c r="Z11" s="6"/>
      <c r="AA11" s="6"/>
      <c r="AB11" s="63"/>
      <c r="AC11" s="63"/>
      <c r="AD11" s="63"/>
      <c r="AE11" s="63"/>
      <c r="AF11" s="82"/>
      <c r="AG11" s="124"/>
      <c r="AH11" s="63"/>
      <c r="AI11" s="63"/>
      <c r="AJ11" s="63"/>
      <c r="AK11" s="63"/>
      <c r="AL11" s="63"/>
      <c r="AM11" s="63"/>
      <c r="AN11" s="63"/>
      <c r="AO11" s="63"/>
      <c r="AP11" s="63"/>
      <c r="AQ11" s="63"/>
      <c r="AR11" s="63"/>
      <c r="AS11" s="63"/>
    </row>
    <row r="12" spans="1:45" ht="15" x14ac:dyDescent="0.25">
      <c r="A12" s="192"/>
      <c r="B12" s="193"/>
      <c r="C12" s="193"/>
      <c r="D12" s="193"/>
      <c r="E12" s="193"/>
      <c r="F12" s="193"/>
      <c r="G12" s="193"/>
      <c r="H12" s="193"/>
      <c r="I12" s="193"/>
      <c r="J12" s="193"/>
      <c r="K12" s="193"/>
      <c r="L12" s="193"/>
      <c r="M12" s="193"/>
      <c r="N12" s="6"/>
      <c r="O12" s="124"/>
      <c r="P12" s="78"/>
      <c r="Q12" s="176"/>
      <c r="R12" s="6"/>
      <c r="S12" s="6"/>
      <c r="T12" s="6"/>
      <c r="U12" s="6"/>
      <c r="V12" s="6"/>
      <c r="W12" s="6"/>
      <c r="X12" s="6"/>
      <c r="Y12" s="6"/>
      <c r="Z12" s="6"/>
      <c r="AA12" s="6"/>
      <c r="AB12" s="63"/>
      <c r="AC12" s="63"/>
      <c r="AD12" s="63"/>
      <c r="AE12" s="63"/>
      <c r="AF12" s="82"/>
      <c r="AG12" s="124"/>
      <c r="AH12" s="63"/>
      <c r="AI12" s="63"/>
      <c r="AJ12" s="63"/>
      <c r="AK12" s="63"/>
      <c r="AL12" s="63"/>
      <c r="AM12" s="63"/>
      <c r="AN12" s="63"/>
      <c r="AO12" s="63"/>
      <c r="AP12" s="63"/>
      <c r="AQ12" s="63"/>
      <c r="AR12" s="63"/>
      <c r="AS12" s="63"/>
    </row>
    <row r="13" spans="1:45" ht="15" x14ac:dyDescent="0.25">
      <c r="A13" s="191"/>
      <c r="B13" s="193"/>
      <c r="C13" s="193"/>
      <c r="D13" s="193"/>
      <c r="E13" s="193"/>
      <c r="F13" s="193"/>
      <c r="G13" s="193"/>
      <c r="H13" s="193"/>
      <c r="I13" s="193"/>
      <c r="J13" s="193"/>
      <c r="K13" s="193"/>
      <c r="L13" s="193"/>
      <c r="M13" s="193"/>
      <c r="N13" s="6"/>
      <c r="O13" s="124"/>
      <c r="P13" s="78"/>
      <c r="Q13" s="176"/>
      <c r="R13" s="6"/>
      <c r="S13" s="6"/>
      <c r="T13" s="6"/>
      <c r="U13" s="6"/>
      <c r="V13" s="6"/>
      <c r="W13" s="6"/>
      <c r="X13" s="6"/>
      <c r="Y13" s="6"/>
      <c r="Z13" s="6"/>
      <c r="AA13" s="6"/>
      <c r="AB13" s="63"/>
      <c r="AC13" s="63"/>
      <c r="AD13" s="63"/>
      <c r="AE13" s="63"/>
      <c r="AF13" s="82"/>
      <c r="AG13" s="124"/>
      <c r="AH13" s="63"/>
      <c r="AI13" s="63"/>
      <c r="AJ13" s="63"/>
      <c r="AK13" s="63"/>
      <c r="AL13" s="63"/>
      <c r="AM13" s="63"/>
      <c r="AN13" s="63"/>
      <c r="AO13" s="63"/>
      <c r="AP13" s="63"/>
      <c r="AQ13" s="63"/>
      <c r="AR13" s="63"/>
      <c r="AS13" s="63"/>
    </row>
    <row r="14" spans="1:45" ht="15" x14ac:dyDescent="0.25">
      <c r="A14" s="192"/>
      <c r="B14" s="193"/>
      <c r="C14" s="193"/>
      <c r="D14" s="193"/>
      <c r="E14" s="193"/>
      <c r="F14" s="193"/>
      <c r="G14" s="193"/>
      <c r="H14" s="193"/>
      <c r="I14" s="193"/>
      <c r="J14" s="193"/>
      <c r="K14" s="193"/>
      <c r="L14" s="193"/>
      <c r="M14" s="193"/>
      <c r="N14" s="6"/>
      <c r="O14" s="124"/>
      <c r="P14" s="78"/>
      <c r="Q14" s="176"/>
      <c r="R14" s="6"/>
      <c r="S14" s="6"/>
      <c r="T14" s="6"/>
      <c r="U14" s="6"/>
      <c r="V14" s="6"/>
      <c r="W14" s="6"/>
      <c r="X14" s="6"/>
      <c r="Y14" s="6"/>
      <c r="Z14" s="6"/>
      <c r="AA14" s="6"/>
      <c r="AB14" s="63"/>
      <c r="AC14" s="63"/>
      <c r="AD14" s="63"/>
      <c r="AE14" s="63"/>
      <c r="AF14" s="82"/>
      <c r="AG14" s="124"/>
      <c r="AH14" s="63"/>
      <c r="AI14" s="63"/>
      <c r="AJ14" s="63"/>
      <c r="AK14" s="63"/>
      <c r="AL14" s="63"/>
      <c r="AM14" s="63"/>
      <c r="AN14" s="63"/>
      <c r="AO14" s="63"/>
      <c r="AP14" s="63"/>
      <c r="AQ14" s="63"/>
      <c r="AR14" s="63"/>
      <c r="AS14" s="63"/>
    </row>
    <row r="15" spans="1:45" ht="15" x14ac:dyDescent="0.25">
      <c r="A15" s="191"/>
      <c r="B15" s="193"/>
      <c r="C15" s="193"/>
      <c r="D15" s="193"/>
      <c r="E15" s="193"/>
      <c r="F15" s="193"/>
      <c r="G15" s="193"/>
      <c r="H15" s="193"/>
      <c r="I15" s="193"/>
      <c r="J15" s="193"/>
      <c r="K15" s="193"/>
      <c r="L15" s="193"/>
      <c r="M15" s="193"/>
      <c r="N15" s="6"/>
      <c r="O15" s="124"/>
      <c r="P15" s="78"/>
      <c r="Q15" s="176"/>
      <c r="R15" s="6"/>
      <c r="S15" s="6"/>
      <c r="T15" s="6"/>
      <c r="U15" s="6"/>
      <c r="V15" s="6"/>
      <c r="W15" s="6"/>
      <c r="X15" s="6"/>
      <c r="Y15" s="6"/>
      <c r="Z15" s="6"/>
      <c r="AA15" s="6"/>
      <c r="AB15" s="63"/>
      <c r="AC15" s="63"/>
      <c r="AD15" s="63"/>
      <c r="AE15" s="63"/>
      <c r="AF15" s="82"/>
      <c r="AG15" s="126"/>
      <c r="AH15" s="63"/>
      <c r="AI15" s="63"/>
      <c r="AJ15" s="63"/>
      <c r="AK15" s="63"/>
      <c r="AL15" s="63"/>
      <c r="AM15" s="63"/>
      <c r="AN15" s="63"/>
      <c r="AO15" s="63"/>
      <c r="AP15" s="63"/>
      <c r="AQ15" s="63"/>
      <c r="AR15" s="63"/>
      <c r="AS15" s="63"/>
    </row>
    <row r="16" spans="1:45" ht="15" x14ac:dyDescent="0.25">
      <c r="A16" s="192"/>
      <c r="B16" s="193"/>
      <c r="C16" s="193"/>
      <c r="D16" s="193"/>
      <c r="E16" s="193"/>
      <c r="F16" s="193"/>
      <c r="G16" s="193"/>
      <c r="H16" s="193"/>
      <c r="I16" s="193"/>
      <c r="J16" s="193"/>
      <c r="K16" s="193"/>
      <c r="L16" s="193"/>
      <c r="M16" s="193"/>
      <c r="N16" s="6"/>
      <c r="O16" s="124"/>
      <c r="P16" s="78"/>
      <c r="Q16" s="176"/>
      <c r="R16" s="6"/>
      <c r="S16" s="6"/>
      <c r="T16" s="6"/>
      <c r="U16" s="6"/>
      <c r="V16" s="6"/>
      <c r="W16" s="6"/>
      <c r="X16" s="6"/>
      <c r="Y16" s="6"/>
      <c r="Z16" s="6"/>
      <c r="AA16" s="6"/>
      <c r="AB16" s="63"/>
      <c r="AC16" s="63"/>
      <c r="AD16" s="63"/>
      <c r="AE16" s="63"/>
      <c r="AF16" s="82"/>
      <c r="AG16" s="124"/>
      <c r="AH16" s="63"/>
      <c r="AI16" s="63"/>
      <c r="AJ16" s="63"/>
      <c r="AK16" s="63"/>
      <c r="AL16" s="63"/>
      <c r="AM16" s="63"/>
      <c r="AN16" s="63"/>
      <c r="AO16" s="63"/>
      <c r="AP16" s="63"/>
      <c r="AQ16" s="63"/>
      <c r="AR16" s="63"/>
      <c r="AS16" s="63"/>
    </row>
    <row r="17" spans="1:45" ht="15" x14ac:dyDescent="0.25">
      <c r="A17" s="191"/>
      <c r="B17" s="193"/>
      <c r="C17" s="193"/>
      <c r="D17" s="193"/>
      <c r="E17" s="193"/>
      <c r="F17" s="193"/>
      <c r="G17" s="193"/>
      <c r="H17" s="193"/>
      <c r="I17" s="193"/>
      <c r="J17" s="193"/>
      <c r="K17" s="193"/>
      <c r="L17" s="193"/>
      <c r="M17" s="193"/>
      <c r="N17" s="6"/>
      <c r="O17" s="124"/>
      <c r="P17" s="78"/>
      <c r="Q17" s="176"/>
      <c r="R17" s="6"/>
      <c r="S17" s="6"/>
      <c r="T17" s="6"/>
      <c r="U17" s="6"/>
      <c r="V17" s="6"/>
      <c r="W17" s="6"/>
      <c r="X17" s="6"/>
      <c r="Y17" s="6"/>
      <c r="Z17" s="6"/>
      <c r="AA17" s="6"/>
      <c r="AB17" s="63"/>
      <c r="AC17" s="63"/>
      <c r="AD17" s="63"/>
      <c r="AE17" s="63"/>
      <c r="AF17" s="82"/>
      <c r="AG17" s="124"/>
      <c r="AH17" s="63"/>
      <c r="AI17" s="63"/>
      <c r="AJ17" s="63"/>
      <c r="AK17" s="63"/>
      <c r="AL17" s="63"/>
      <c r="AM17" s="63"/>
      <c r="AN17" s="63"/>
      <c r="AO17" s="63"/>
      <c r="AP17" s="63"/>
      <c r="AQ17" s="63"/>
      <c r="AR17" s="63"/>
      <c r="AS17" s="63"/>
    </row>
    <row r="18" spans="1:45" ht="15" x14ac:dyDescent="0.25">
      <c r="A18" s="192"/>
      <c r="B18" s="193"/>
      <c r="C18" s="193"/>
      <c r="D18" s="193"/>
      <c r="E18" s="193"/>
      <c r="F18" s="193"/>
      <c r="G18" s="193"/>
      <c r="H18" s="193"/>
      <c r="I18" s="193"/>
      <c r="J18" s="193"/>
      <c r="K18" s="193"/>
      <c r="L18" s="193"/>
      <c r="M18" s="193"/>
      <c r="N18" s="6"/>
      <c r="O18" s="124"/>
      <c r="P18" s="78"/>
      <c r="Q18" s="176"/>
      <c r="R18" s="6"/>
      <c r="S18" s="6"/>
      <c r="T18" s="6"/>
      <c r="U18" s="6"/>
      <c r="V18" s="6"/>
      <c r="W18" s="6"/>
      <c r="X18" s="6"/>
      <c r="Y18" s="6"/>
      <c r="Z18" s="6"/>
      <c r="AA18" s="6"/>
      <c r="AB18" s="63"/>
      <c r="AC18" s="63"/>
      <c r="AD18" s="63"/>
      <c r="AE18" s="63"/>
      <c r="AF18" s="82"/>
      <c r="AG18" s="124"/>
      <c r="AH18" s="63"/>
      <c r="AI18" s="63"/>
      <c r="AJ18" s="63"/>
      <c r="AK18" s="63"/>
      <c r="AL18" s="63"/>
      <c r="AM18" s="63"/>
      <c r="AN18" s="63"/>
      <c r="AO18" s="63"/>
      <c r="AP18" s="63"/>
      <c r="AQ18" s="63"/>
      <c r="AR18" s="63"/>
      <c r="AS18" s="63"/>
    </row>
    <row r="19" spans="1:45" ht="15" x14ac:dyDescent="0.25">
      <c r="A19" s="191"/>
      <c r="B19" s="193"/>
      <c r="C19" s="193"/>
      <c r="D19" s="193"/>
      <c r="E19" s="193"/>
      <c r="F19" s="193"/>
      <c r="G19" s="193"/>
      <c r="H19" s="193"/>
      <c r="I19" s="193"/>
      <c r="J19" s="193"/>
      <c r="K19" s="193"/>
      <c r="L19" s="193"/>
      <c r="M19" s="193"/>
      <c r="N19" s="6"/>
      <c r="O19" s="124"/>
      <c r="P19" s="78"/>
      <c r="Q19" s="176"/>
      <c r="R19" s="6"/>
      <c r="S19" s="6"/>
      <c r="T19" s="6"/>
      <c r="U19" s="6"/>
      <c r="V19" s="6"/>
      <c r="W19" s="6"/>
      <c r="X19" s="6"/>
      <c r="Y19" s="6"/>
      <c r="Z19" s="6"/>
      <c r="AA19" s="6"/>
      <c r="AB19" s="63"/>
      <c r="AC19" s="63"/>
      <c r="AD19" s="63"/>
      <c r="AE19" s="63"/>
      <c r="AF19" s="82"/>
      <c r="AG19" s="124"/>
      <c r="AH19" s="63"/>
      <c r="AI19" s="63"/>
      <c r="AJ19" s="63"/>
      <c r="AK19" s="63"/>
      <c r="AL19" s="63"/>
      <c r="AM19" s="63"/>
      <c r="AN19" s="63"/>
      <c r="AO19" s="63"/>
      <c r="AP19" s="63"/>
      <c r="AQ19" s="63"/>
      <c r="AR19" s="63"/>
      <c r="AS19" s="63"/>
    </row>
    <row r="20" spans="1:45" ht="15" x14ac:dyDescent="0.25">
      <c r="A20" s="189"/>
      <c r="B20" s="193"/>
      <c r="C20" s="193"/>
      <c r="D20" s="193"/>
      <c r="E20" s="193"/>
      <c r="F20" s="193"/>
      <c r="G20" s="193"/>
      <c r="H20" s="193"/>
      <c r="I20" s="193"/>
      <c r="J20" s="193"/>
      <c r="K20" s="193"/>
      <c r="L20" s="193"/>
      <c r="M20" s="193"/>
      <c r="N20" s="124"/>
      <c r="O20" s="124"/>
      <c r="P20" s="78"/>
      <c r="Q20" s="124"/>
      <c r="R20" s="124"/>
      <c r="S20" s="124"/>
      <c r="T20" s="124"/>
      <c r="U20" s="124"/>
      <c r="V20" s="124"/>
      <c r="W20" s="124"/>
      <c r="X20" s="124"/>
      <c r="Y20" s="124"/>
      <c r="Z20" s="124"/>
      <c r="AA20" s="124"/>
      <c r="AB20" s="63"/>
      <c r="AC20" s="63"/>
      <c r="AD20" s="63"/>
      <c r="AE20" s="63"/>
      <c r="AF20" s="82"/>
      <c r="AG20" s="124"/>
      <c r="AH20" s="63"/>
      <c r="AI20" s="63"/>
      <c r="AJ20" s="63"/>
      <c r="AK20" s="63"/>
      <c r="AL20" s="63"/>
      <c r="AM20" s="63"/>
      <c r="AN20" s="63"/>
      <c r="AO20" s="63"/>
      <c r="AP20" s="63"/>
      <c r="AQ20" s="63"/>
      <c r="AR20" s="63"/>
      <c r="AS20" s="63"/>
    </row>
    <row r="21" spans="1:45" ht="15" x14ac:dyDescent="0.25">
      <c r="A21" s="189"/>
      <c r="B21" s="193"/>
      <c r="C21" s="193"/>
      <c r="D21" s="193"/>
      <c r="E21" s="193"/>
      <c r="F21" s="193"/>
      <c r="G21" s="193"/>
      <c r="H21" s="193"/>
      <c r="I21" s="193"/>
      <c r="J21" s="193"/>
      <c r="K21" s="193"/>
      <c r="L21" s="193"/>
      <c r="M21" s="193"/>
      <c r="N21" s="124"/>
      <c r="O21" s="124"/>
      <c r="P21" s="78"/>
      <c r="Q21" s="124"/>
      <c r="R21" s="124"/>
      <c r="S21" s="124"/>
      <c r="T21" s="124"/>
      <c r="U21" s="124"/>
      <c r="V21" s="124"/>
      <c r="W21" s="124"/>
      <c r="X21" s="124"/>
      <c r="Y21" s="124"/>
      <c r="Z21" s="124"/>
      <c r="AA21" s="124"/>
      <c r="AB21" s="63"/>
      <c r="AC21" s="63"/>
      <c r="AD21" s="63"/>
      <c r="AE21" s="63"/>
      <c r="AF21" s="82"/>
      <c r="AG21" s="124"/>
      <c r="AH21" s="63"/>
      <c r="AI21" s="63"/>
      <c r="AJ21" s="63"/>
      <c r="AK21" s="63"/>
      <c r="AL21" s="63"/>
      <c r="AM21" s="63"/>
      <c r="AN21" s="63"/>
      <c r="AO21" s="63"/>
      <c r="AP21" s="63"/>
      <c r="AQ21" s="63"/>
      <c r="AR21" s="63"/>
      <c r="AS21" s="63"/>
    </row>
    <row r="22" spans="1:45" ht="15" x14ac:dyDescent="0.25">
      <c r="A22" s="189"/>
      <c r="B22" s="193"/>
      <c r="C22" s="193"/>
      <c r="D22" s="193"/>
      <c r="E22" s="193"/>
      <c r="F22" s="193"/>
      <c r="G22" s="193"/>
      <c r="H22" s="193"/>
      <c r="I22" s="193"/>
      <c r="J22" s="193"/>
      <c r="K22" s="193"/>
      <c r="L22" s="193"/>
      <c r="M22" s="193"/>
      <c r="N22" s="124"/>
      <c r="O22" s="124"/>
      <c r="P22" s="78"/>
      <c r="Q22" s="124"/>
      <c r="R22" s="124"/>
      <c r="S22" s="124"/>
      <c r="T22" s="124"/>
      <c r="U22" s="124"/>
      <c r="V22" s="124"/>
      <c r="W22" s="124"/>
      <c r="X22" s="124"/>
      <c r="Y22" s="124"/>
      <c r="Z22" s="124"/>
      <c r="AA22" s="124"/>
      <c r="AB22" s="63"/>
      <c r="AC22" s="63"/>
      <c r="AD22" s="63"/>
      <c r="AE22" s="63"/>
      <c r="AF22" s="82"/>
      <c r="AG22" s="124"/>
      <c r="AH22" s="63"/>
      <c r="AI22" s="63"/>
      <c r="AJ22" s="63"/>
      <c r="AK22" s="63"/>
      <c r="AL22" s="63"/>
      <c r="AM22" s="63"/>
      <c r="AN22" s="63"/>
      <c r="AO22" s="63"/>
      <c r="AP22" s="63"/>
      <c r="AQ22" s="63"/>
      <c r="AR22" s="63"/>
      <c r="AS22" s="63"/>
    </row>
    <row r="23" spans="1:45" ht="15" x14ac:dyDescent="0.25">
      <c r="A23" s="189"/>
      <c r="B23" s="193"/>
      <c r="C23" s="193"/>
      <c r="D23" s="193"/>
      <c r="E23" s="193"/>
      <c r="F23" s="193"/>
      <c r="G23" s="193"/>
      <c r="H23" s="193"/>
      <c r="I23" s="193"/>
      <c r="J23" s="193"/>
      <c r="K23" s="193"/>
      <c r="L23" s="193"/>
      <c r="M23" s="193"/>
      <c r="N23" s="124"/>
      <c r="O23" s="124"/>
      <c r="P23" s="78"/>
      <c r="Q23" s="124"/>
      <c r="R23" s="124"/>
      <c r="S23" s="124"/>
      <c r="T23" s="124"/>
      <c r="U23" s="124"/>
      <c r="V23" s="124"/>
      <c r="W23" s="124"/>
      <c r="X23" s="124"/>
      <c r="Y23" s="124"/>
      <c r="Z23" s="124"/>
      <c r="AA23" s="124"/>
      <c r="AB23" s="63"/>
      <c r="AC23" s="63"/>
      <c r="AD23" s="63"/>
      <c r="AE23" s="63"/>
      <c r="AF23" s="82"/>
      <c r="AG23" s="124"/>
      <c r="AH23" s="63"/>
      <c r="AI23" s="63"/>
      <c r="AJ23" s="63"/>
      <c r="AK23" s="63"/>
      <c r="AL23" s="63"/>
      <c r="AM23" s="63"/>
      <c r="AN23" s="63"/>
      <c r="AO23" s="63"/>
      <c r="AP23" s="63"/>
      <c r="AQ23" s="63"/>
      <c r="AR23" s="63"/>
      <c r="AS23" s="63"/>
    </row>
    <row r="24" spans="1:45" ht="15" x14ac:dyDescent="0.25">
      <c r="A24" s="189"/>
      <c r="B24" s="193"/>
      <c r="C24" s="193"/>
      <c r="D24" s="193"/>
      <c r="E24" s="193"/>
      <c r="F24" s="193"/>
      <c r="G24" s="193"/>
      <c r="H24" s="193"/>
      <c r="I24" s="193"/>
      <c r="J24" s="193"/>
      <c r="K24" s="193"/>
      <c r="L24" s="193"/>
      <c r="M24" s="193"/>
      <c r="N24" s="124"/>
      <c r="O24" s="124"/>
      <c r="P24" s="78"/>
      <c r="Q24" s="124"/>
      <c r="R24" s="124"/>
      <c r="S24" s="124"/>
      <c r="T24" s="124"/>
      <c r="U24" s="124"/>
      <c r="V24" s="124"/>
      <c r="W24" s="124"/>
      <c r="X24" s="124"/>
      <c r="Y24" s="124"/>
      <c r="Z24" s="124"/>
      <c r="AA24" s="124"/>
      <c r="AB24" s="63"/>
      <c r="AC24" s="63"/>
      <c r="AD24" s="63"/>
      <c r="AE24" s="63"/>
      <c r="AF24" s="82"/>
      <c r="AG24" s="124"/>
      <c r="AH24" s="63"/>
      <c r="AI24" s="63"/>
      <c r="AJ24" s="63"/>
      <c r="AK24" s="63"/>
      <c r="AL24" s="63"/>
      <c r="AM24" s="63"/>
      <c r="AN24" s="63"/>
      <c r="AO24" s="63"/>
      <c r="AP24" s="63"/>
      <c r="AQ24" s="63"/>
      <c r="AR24" s="63"/>
      <c r="AS24" s="63"/>
    </row>
    <row r="25" spans="1:45" ht="15" x14ac:dyDescent="0.25">
      <c r="A25" s="190"/>
      <c r="B25" s="193"/>
      <c r="C25" s="193"/>
      <c r="D25" s="193"/>
      <c r="E25" s="193"/>
      <c r="F25" s="193"/>
      <c r="G25" s="193"/>
      <c r="H25" s="193"/>
      <c r="I25" s="193"/>
      <c r="J25" s="193"/>
      <c r="K25" s="193"/>
      <c r="L25" s="193"/>
      <c r="M25" s="193"/>
      <c r="N25" s="124"/>
      <c r="O25" s="124"/>
      <c r="P25" s="78"/>
      <c r="Q25" s="127"/>
      <c r="R25" s="124"/>
      <c r="S25" s="124"/>
      <c r="T25" s="124"/>
      <c r="U25" s="124"/>
      <c r="V25" s="124"/>
      <c r="W25" s="124"/>
      <c r="X25" s="124"/>
      <c r="Y25" s="124"/>
      <c r="Z25" s="124"/>
      <c r="AA25" s="124"/>
      <c r="AB25" s="63"/>
      <c r="AC25" s="63"/>
      <c r="AD25" s="63"/>
      <c r="AE25" s="63"/>
      <c r="AF25" s="82"/>
      <c r="AG25" s="124"/>
      <c r="AH25" s="63"/>
      <c r="AI25" s="63"/>
      <c r="AJ25" s="63"/>
      <c r="AK25" s="63"/>
      <c r="AL25" s="63"/>
      <c r="AM25" s="63"/>
      <c r="AN25" s="63"/>
      <c r="AO25" s="63"/>
      <c r="AP25" s="63"/>
      <c r="AQ25" s="63"/>
      <c r="AR25" s="63"/>
      <c r="AS25" s="63"/>
    </row>
    <row r="26" spans="1:45" ht="15" x14ac:dyDescent="0.25">
      <c r="A26" s="190"/>
      <c r="B26" s="193"/>
      <c r="C26" s="193"/>
      <c r="D26" s="193"/>
      <c r="E26" s="193"/>
      <c r="F26" s="193"/>
      <c r="G26" s="193"/>
      <c r="H26" s="193"/>
      <c r="I26" s="193"/>
      <c r="J26" s="193"/>
      <c r="K26" s="193"/>
      <c r="L26" s="193"/>
      <c r="M26" s="193"/>
      <c r="N26" s="124"/>
      <c r="O26" s="124"/>
      <c r="P26" s="78"/>
      <c r="Q26" s="127"/>
      <c r="R26" s="124"/>
      <c r="S26" s="124"/>
      <c r="T26" s="124"/>
      <c r="U26" s="124"/>
      <c r="V26" s="124"/>
      <c r="W26" s="124"/>
      <c r="X26" s="124"/>
      <c r="Y26" s="124"/>
      <c r="Z26" s="124"/>
      <c r="AA26" s="124"/>
      <c r="AB26" s="63"/>
      <c r="AC26" s="63"/>
      <c r="AD26" s="63"/>
      <c r="AE26" s="63"/>
      <c r="AF26" s="82"/>
      <c r="AG26" s="124"/>
      <c r="AH26" s="63"/>
      <c r="AI26" s="63"/>
      <c r="AJ26" s="63"/>
      <c r="AK26" s="63"/>
      <c r="AL26" s="63"/>
      <c r="AM26" s="63"/>
      <c r="AN26" s="63"/>
      <c r="AO26" s="63"/>
      <c r="AP26" s="63"/>
      <c r="AQ26" s="63"/>
      <c r="AR26" s="63"/>
      <c r="AS26" s="63"/>
    </row>
    <row r="27" spans="1:45" ht="15" x14ac:dyDescent="0.25">
      <c r="A27" s="189"/>
      <c r="B27" s="189"/>
      <c r="C27" s="189"/>
      <c r="D27" s="189"/>
      <c r="E27" s="189"/>
      <c r="F27" s="189"/>
      <c r="G27" s="189"/>
      <c r="H27" s="189"/>
      <c r="I27" s="189"/>
      <c r="J27" s="189"/>
      <c r="K27" s="189"/>
      <c r="L27" s="124"/>
      <c r="M27" s="124"/>
      <c r="N27" s="69"/>
      <c r="O27" s="124"/>
      <c r="P27" s="78"/>
      <c r="Q27" s="124"/>
      <c r="R27" s="124"/>
      <c r="S27" s="124"/>
      <c r="T27" s="124"/>
      <c r="U27" s="124"/>
      <c r="V27" s="124"/>
      <c r="W27" s="124"/>
      <c r="X27" s="124"/>
      <c r="Y27" s="124"/>
      <c r="Z27" s="124"/>
      <c r="AA27" s="124"/>
      <c r="AB27" s="63"/>
      <c r="AC27" s="63"/>
      <c r="AD27" s="63"/>
      <c r="AE27" s="63"/>
      <c r="AF27" s="82"/>
      <c r="AG27" s="127"/>
      <c r="AH27" s="63"/>
      <c r="AI27" s="63"/>
      <c r="AJ27" s="63"/>
      <c r="AK27" s="63"/>
      <c r="AL27" s="63"/>
      <c r="AM27" s="63"/>
      <c r="AN27" s="63"/>
      <c r="AO27" s="63"/>
      <c r="AP27" s="63"/>
      <c r="AQ27" s="63"/>
      <c r="AR27" s="63"/>
      <c r="AS27" s="63"/>
    </row>
    <row r="28" spans="1:45" ht="15" x14ac:dyDescent="0.25">
      <c r="A28" s="124"/>
      <c r="B28" s="124"/>
      <c r="C28" s="124"/>
      <c r="D28" s="124"/>
      <c r="E28" s="124"/>
      <c r="F28" s="124"/>
      <c r="G28" s="124"/>
      <c r="H28" s="124"/>
      <c r="I28" s="124"/>
      <c r="J28" s="124"/>
      <c r="K28" s="124"/>
      <c r="L28" s="124"/>
      <c r="M28" s="124"/>
      <c r="N28" s="69"/>
      <c r="O28" s="124"/>
      <c r="P28" s="78"/>
      <c r="Q28" s="124"/>
      <c r="R28" s="124"/>
      <c r="S28" s="124"/>
      <c r="T28" s="124"/>
      <c r="U28" s="124"/>
      <c r="V28" s="124"/>
      <c r="W28" s="124"/>
      <c r="X28" s="124"/>
      <c r="Y28" s="124"/>
      <c r="Z28" s="124"/>
      <c r="AA28" s="124"/>
      <c r="AB28" s="63"/>
      <c r="AC28" s="63"/>
      <c r="AD28" s="63"/>
      <c r="AE28" s="63"/>
      <c r="AF28" s="82"/>
      <c r="AG28" s="127"/>
      <c r="AH28" s="63"/>
      <c r="AI28" s="63"/>
      <c r="AJ28" s="63"/>
      <c r="AK28" s="63"/>
      <c r="AL28" s="63"/>
      <c r="AM28" s="63"/>
      <c r="AN28" s="63"/>
      <c r="AO28" s="63"/>
      <c r="AP28" s="63"/>
      <c r="AQ28" s="63"/>
      <c r="AR28" s="63"/>
      <c r="AS28" s="63"/>
    </row>
    <row r="29" spans="1:45" ht="15" x14ac:dyDescent="0.25">
      <c r="A29" s="124"/>
      <c r="B29" s="124"/>
      <c r="C29" s="124"/>
      <c r="D29" s="124"/>
      <c r="E29" s="124"/>
      <c r="F29" s="124"/>
      <c r="G29" s="124"/>
      <c r="H29" s="124"/>
      <c r="I29" s="124"/>
      <c r="J29" s="124"/>
      <c r="K29" s="124"/>
      <c r="L29" s="124"/>
      <c r="M29" s="124"/>
      <c r="N29" s="69"/>
      <c r="O29" s="124"/>
      <c r="P29" s="78"/>
      <c r="Q29" s="124"/>
      <c r="R29" s="124"/>
      <c r="S29" s="124"/>
      <c r="T29" s="124"/>
      <c r="U29" s="124"/>
      <c r="V29" s="124"/>
      <c r="W29" s="124"/>
      <c r="X29" s="124"/>
      <c r="Y29" s="124"/>
      <c r="Z29" s="124"/>
      <c r="AA29" s="124"/>
      <c r="AB29" s="63"/>
      <c r="AC29" s="63"/>
      <c r="AD29" s="63"/>
      <c r="AE29" s="63"/>
      <c r="AF29" s="82"/>
      <c r="AG29" s="124"/>
      <c r="AH29" s="63"/>
      <c r="AI29" s="63"/>
      <c r="AJ29" s="63"/>
      <c r="AK29" s="63"/>
      <c r="AL29" s="63"/>
      <c r="AM29" s="63"/>
      <c r="AN29" s="63"/>
      <c r="AO29" s="63"/>
      <c r="AP29" s="63"/>
      <c r="AQ29" s="63"/>
      <c r="AR29" s="63"/>
      <c r="AS29" s="63"/>
    </row>
    <row r="30" spans="1:45" ht="15" x14ac:dyDescent="0.25">
      <c r="A30" s="124"/>
      <c r="B30" s="124"/>
      <c r="C30" s="124"/>
      <c r="D30" s="124"/>
      <c r="E30" s="124"/>
      <c r="F30" s="124"/>
      <c r="G30" s="124"/>
      <c r="H30" s="124"/>
      <c r="I30" s="124"/>
      <c r="J30" s="124"/>
      <c r="K30" s="124"/>
      <c r="L30" s="124"/>
      <c r="M30" s="124"/>
      <c r="N30" s="69"/>
      <c r="O30" s="124"/>
      <c r="P30" s="78"/>
      <c r="Q30" s="124"/>
      <c r="R30" s="124"/>
      <c r="S30" s="124"/>
      <c r="T30" s="124"/>
      <c r="U30" s="124"/>
      <c r="V30" s="124"/>
      <c r="W30" s="124"/>
      <c r="X30" s="124"/>
      <c r="Y30" s="124"/>
      <c r="Z30" s="124"/>
      <c r="AA30" s="124"/>
      <c r="AB30" s="63"/>
      <c r="AC30" s="63"/>
      <c r="AD30" s="63"/>
      <c r="AE30" s="63"/>
      <c r="AF30" s="82"/>
      <c r="AG30" s="124"/>
      <c r="AH30" s="63"/>
      <c r="AI30" s="63"/>
      <c r="AJ30" s="63"/>
      <c r="AK30" s="63"/>
      <c r="AL30" s="63"/>
      <c r="AM30" s="63"/>
      <c r="AN30" s="63"/>
      <c r="AO30" s="63"/>
      <c r="AP30" s="63"/>
      <c r="AQ30" s="63"/>
      <c r="AR30" s="63"/>
      <c r="AS30" s="63"/>
    </row>
    <row r="31" spans="1:45" ht="15" x14ac:dyDescent="0.25">
      <c r="A31" s="124"/>
      <c r="B31" s="124"/>
      <c r="C31" s="124"/>
      <c r="D31" s="124"/>
      <c r="E31" s="124"/>
      <c r="F31" s="124"/>
      <c r="G31" s="124"/>
      <c r="H31" s="124"/>
      <c r="I31" s="124"/>
      <c r="J31" s="124"/>
      <c r="K31" s="124"/>
      <c r="L31" s="124"/>
      <c r="M31" s="124"/>
      <c r="N31" s="69"/>
      <c r="O31" s="62"/>
      <c r="P31" s="78"/>
      <c r="Q31" s="124"/>
      <c r="R31" s="124"/>
      <c r="S31" s="124"/>
      <c r="T31" s="124"/>
      <c r="U31" s="124"/>
      <c r="V31" s="124"/>
      <c r="W31" s="124"/>
      <c r="X31" s="124"/>
      <c r="Y31" s="124"/>
      <c r="Z31" s="124"/>
      <c r="AA31" s="124"/>
      <c r="AB31" s="62"/>
      <c r="AC31" s="62"/>
      <c r="AD31" s="62"/>
      <c r="AE31" s="62"/>
      <c r="AF31" s="82"/>
      <c r="AG31" s="63"/>
      <c r="AH31" s="63"/>
      <c r="AI31" s="63"/>
      <c r="AJ31" s="63"/>
      <c r="AK31" s="63"/>
      <c r="AL31" s="63"/>
      <c r="AM31" s="63"/>
      <c r="AN31" s="63"/>
      <c r="AO31" s="63"/>
      <c r="AP31" s="63"/>
      <c r="AQ31" s="63"/>
      <c r="AR31" s="62"/>
      <c r="AS31" s="62"/>
    </row>
    <row r="32" spans="1:45" ht="15" x14ac:dyDescent="0.25">
      <c r="A32" s="124"/>
      <c r="B32" s="124"/>
      <c r="C32" s="124"/>
      <c r="D32" s="124"/>
      <c r="E32" s="124"/>
      <c r="F32" s="124"/>
      <c r="G32" s="124"/>
      <c r="H32" s="124"/>
      <c r="I32" s="124"/>
      <c r="J32" s="124"/>
      <c r="K32" s="124"/>
      <c r="L32" s="124"/>
      <c r="M32" s="124"/>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4"/>
      <c r="B33" s="124"/>
      <c r="C33" s="124"/>
      <c r="D33" s="124"/>
      <c r="E33" s="124"/>
      <c r="F33" s="124"/>
      <c r="G33" s="124"/>
      <c r="H33" s="124"/>
      <c r="I33" s="124"/>
      <c r="J33" s="124"/>
      <c r="K33" s="124"/>
      <c r="L33" s="124"/>
      <c r="M33" s="124"/>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4"/>
      <c r="B34" s="124"/>
      <c r="C34" s="124"/>
      <c r="D34" s="124"/>
      <c r="E34" s="124"/>
      <c r="F34" s="124"/>
      <c r="G34" s="124"/>
      <c r="H34" s="124"/>
      <c r="I34" s="124"/>
      <c r="J34" s="124"/>
      <c r="K34" s="124"/>
      <c r="L34" s="124"/>
      <c r="M34" s="124"/>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4"/>
      <c r="B35" s="124"/>
      <c r="C35" s="124"/>
      <c r="D35" s="124"/>
      <c r="E35" s="124"/>
      <c r="F35" s="124"/>
      <c r="G35" s="124"/>
      <c r="H35" s="124"/>
      <c r="I35" s="124"/>
      <c r="J35" s="124"/>
      <c r="K35" s="124"/>
      <c r="L35" s="124"/>
      <c r="M35" s="124"/>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4"/>
      <c r="B36" s="124"/>
      <c r="C36" s="124"/>
      <c r="D36" s="124"/>
      <c r="E36" s="124"/>
      <c r="F36" s="124"/>
      <c r="G36" s="124"/>
      <c r="H36" s="124"/>
      <c r="I36" s="124"/>
      <c r="J36" s="124"/>
      <c r="K36" s="124"/>
      <c r="L36" s="124"/>
      <c r="M36" s="124"/>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4"/>
      <c r="B37" s="124"/>
      <c r="C37" s="124"/>
      <c r="D37" s="124"/>
      <c r="E37" s="124"/>
      <c r="F37" s="124"/>
      <c r="G37" s="124"/>
      <c r="H37" s="124"/>
      <c r="I37" s="124"/>
      <c r="J37" s="124"/>
      <c r="K37" s="124"/>
      <c r="L37" s="124"/>
      <c r="M37" s="124"/>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4"/>
      <c r="B38" s="124"/>
      <c r="C38" s="124"/>
      <c r="D38" s="124"/>
      <c r="E38" s="124"/>
      <c r="F38" s="124"/>
      <c r="G38" s="124"/>
      <c r="H38" s="124"/>
      <c r="I38" s="124"/>
      <c r="J38" s="124"/>
      <c r="K38" s="124"/>
      <c r="L38" s="124"/>
      <c r="M38" s="124"/>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4"/>
      <c r="B39" s="124"/>
      <c r="C39" s="124"/>
      <c r="D39" s="124"/>
      <c r="E39" s="124"/>
      <c r="F39" s="124"/>
      <c r="G39" s="124"/>
      <c r="H39" s="124"/>
      <c r="I39" s="124"/>
      <c r="J39" s="124"/>
      <c r="K39" s="124"/>
      <c r="L39" s="124"/>
      <c r="M39" s="124"/>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4"/>
      <c r="B40" s="124"/>
      <c r="C40" s="124"/>
      <c r="D40" s="124"/>
      <c r="E40" s="124"/>
      <c r="F40" s="124"/>
      <c r="G40" s="124"/>
      <c r="H40" s="124"/>
      <c r="I40" s="124"/>
      <c r="J40" s="124"/>
      <c r="K40" s="124"/>
      <c r="L40" s="124"/>
      <c r="M40" s="124"/>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4"/>
      <c r="B41" s="124"/>
      <c r="C41" s="124"/>
      <c r="D41" s="124"/>
      <c r="E41" s="124"/>
      <c r="F41" s="124"/>
      <c r="G41" s="124"/>
      <c r="H41" s="124"/>
      <c r="I41" s="124"/>
      <c r="J41" s="124"/>
      <c r="K41" s="124"/>
      <c r="L41" s="124"/>
      <c r="M41" s="124"/>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4"/>
      <c r="B42" s="124"/>
      <c r="C42" s="124"/>
      <c r="D42" s="124"/>
      <c r="E42" s="124"/>
      <c r="F42" s="124"/>
      <c r="G42" s="124"/>
      <c r="H42" s="124"/>
      <c r="I42" s="124"/>
      <c r="J42" s="124"/>
      <c r="K42" s="124"/>
      <c r="L42" s="124"/>
      <c r="M42" s="124"/>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4"/>
      <c r="B47" s="124"/>
      <c r="C47" s="124"/>
      <c r="D47" s="124"/>
      <c r="E47" s="124"/>
      <c r="F47" s="124"/>
      <c r="G47" s="124"/>
      <c r="H47" s="124"/>
      <c r="I47" s="124"/>
      <c r="J47" s="124"/>
      <c r="K47" s="124"/>
      <c r="L47" s="124"/>
      <c r="M47" s="124"/>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4"/>
      <c r="B48" s="124"/>
      <c r="C48" s="124"/>
      <c r="D48" s="124"/>
      <c r="E48" s="124"/>
      <c r="F48" s="124"/>
      <c r="G48" s="124"/>
      <c r="H48" s="124"/>
      <c r="I48" s="124"/>
      <c r="J48" s="124"/>
      <c r="K48" s="124"/>
      <c r="L48" s="124"/>
      <c r="M48" s="124"/>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4"/>
      <c r="B49" s="124"/>
      <c r="C49" s="124"/>
      <c r="D49" s="124"/>
      <c r="E49" s="124"/>
      <c r="F49" s="124"/>
      <c r="G49" s="124"/>
      <c r="H49" s="124"/>
      <c r="I49" s="124"/>
      <c r="J49" s="124"/>
      <c r="K49" s="124"/>
      <c r="L49" s="124"/>
      <c r="M49" s="124"/>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4"/>
      <c r="B50" s="124"/>
      <c r="C50" s="124"/>
      <c r="D50" s="124"/>
      <c r="E50" s="124"/>
      <c r="F50" s="124"/>
      <c r="G50" s="124"/>
      <c r="H50" s="124"/>
      <c r="I50" s="124"/>
      <c r="J50" s="124"/>
      <c r="K50" s="124"/>
      <c r="L50" s="124"/>
      <c r="M50" s="124"/>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4"/>
      <c r="B51" s="124"/>
      <c r="C51" s="124"/>
      <c r="D51" s="124"/>
      <c r="E51" s="124"/>
      <c r="F51" s="124"/>
      <c r="G51" s="124"/>
      <c r="H51" s="124"/>
      <c r="I51" s="124"/>
      <c r="J51" s="124"/>
      <c r="K51" s="124"/>
      <c r="L51" s="124"/>
      <c r="M51" s="124"/>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7"/>
      <c r="B52" s="124"/>
      <c r="C52" s="124"/>
      <c r="D52" s="124"/>
      <c r="E52" s="124"/>
      <c r="F52" s="124"/>
      <c r="G52" s="124"/>
      <c r="H52" s="124"/>
      <c r="I52" s="124"/>
      <c r="J52" s="124"/>
      <c r="K52" s="124"/>
      <c r="L52" s="124"/>
      <c r="M52" s="124"/>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7"/>
      <c r="B53" s="124"/>
      <c r="C53" s="124"/>
      <c r="D53" s="124"/>
      <c r="E53" s="124"/>
      <c r="F53" s="124"/>
      <c r="G53" s="124"/>
      <c r="H53" s="124"/>
      <c r="I53" s="124"/>
      <c r="J53" s="124"/>
      <c r="K53" s="124"/>
      <c r="L53" s="125"/>
      <c r="M53" s="125"/>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5"/>
      <c r="B54" s="125"/>
      <c r="C54" s="125"/>
      <c r="D54" s="125"/>
      <c r="E54" s="125"/>
      <c r="F54" s="125"/>
      <c r="G54" s="125"/>
      <c r="H54" s="125"/>
      <c r="I54" s="125"/>
      <c r="J54" s="125"/>
      <c r="K54" s="125"/>
      <c r="L54" s="125"/>
      <c r="M54" s="125"/>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5"/>
      <c r="B55" s="125"/>
      <c r="C55" s="125"/>
      <c r="D55" s="125"/>
      <c r="E55" s="125"/>
      <c r="F55" s="125"/>
      <c r="G55" s="125"/>
      <c r="H55" s="125"/>
      <c r="I55" s="125"/>
      <c r="J55" s="125"/>
      <c r="K55" s="125"/>
      <c r="L55" s="125"/>
      <c r="M55" s="125"/>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5"/>
      <c r="B56" s="125"/>
      <c r="C56" s="125"/>
      <c r="D56" s="125"/>
      <c r="E56" s="125"/>
      <c r="F56" s="125"/>
      <c r="G56" s="125"/>
      <c r="H56" s="125"/>
      <c r="I56" s="125"/>
      <c r="J56" s="125"/>
      <c r="K56" s="125"/>
      <c r="L56" s="125"/>
      <c r="M56" s="125"/>
    </row>
    <row r="57" spans="1:45" x14ac:dyDescent="0.2">
      <c r="A57" s="125"/>
      <c r="B57" s="125"/>
      <c r="C57" s="125"/>
      <c r="D57" s="125"/>
      <c r="E57" s="125"/>
      <c r="F57" s="125"/>
      <c r="G57" s="125"/>
      <c r="H57" s="125"/>
      <c r="I57" s="125"/>
      <c r="J57" s="125"/>
      <c r="K57" s="125"/>
      <c r="L57" s="125"/>
      <c r="M57" s="125"/>
    </row>
    <row r="58" spans="1:45" x14ac:dyDescent="0.2">
      <c r="A58" s="125"/>
      <c r="B58" s="125"/>
      <c r="C58" s="125"/>
      <c r="D58" s="125"/>
      <c r="E58" s="125"/>
      <c r="F58" s="125"/>
      <c r="G58" s="125"/>
      <c r="H58" s="125"/>
      <c r="I58" s="125"/>
      <c r="J58" s="125"/>
      <c r="K58" s="125"/>
      <c r="L58" s="125"/>
      <c r="M58" s="125"/>
    </row>
    <row r="59" spans="1:45" x14ac:dyDescent="0.2">
      <c r="A59" s="125"/>
      <c r="B59" s="125"/>
      <c r="C59" s="125"/>
      <c r="D59" s="125"/>
      <c r="E59" s="125"/>
      <c r="F59" s="125"/>
      <c r="G59" s="125"/>
      <c r="H59" s="125"/>
      <c r="I59" s="125"/>
      <c r="J59" s="125"/>
      <c r="K59" s="125"/>
      <c r="L59" s="125"/>
      <c r="M59" s="125"/>
    </row>
    <row r="60" spans="1:45" x14ac:dyDescent="0.2">
      <c r="A60" s="125"/>
      <c r="B60" s="125"/>
      <c r="C60" s="125"/>
      <c r="D60" s="125"/>
      <c r="E60" s="125"/>
      <c r="F60" s="125"/>
      <c r="G60" s="125"/>
      <c r="H60" s="125"/>
      <c r="I60" s="125"/>
      <c r="J60" s="125"/>
      <c r="K60" s="125"/>
      <c r="L60" s="125"/>
      <c r="M60" s="125"/>
    </row>
    <row r="61" spans="1:45" x14ac:dyDescent="0.2">
      <c r="A61" s="125"/>
      <c r="B61" s="125"/>
      <c r="C61" s="125"/>
      <c r="D61" s="125"/>
      <c r="E61" s="125"/>
      <c r="F61" s="125"/>
      <c r="G61" s="125"/>
      <c r="H61" s="125"/>
      <c r="I61" s="125"/>
      <c r="J61" s="125"/>
      <c r="K61" s="125"/>
      <c r="L61" s="125"/>
      <c r="M61" s="125"/>
    </row>
    <row r="62" spans="1:45" x14ac:dyDescent="0.2">
      <c r="A62" s="125"/>
      <c r="B62" s="125"/>
      <c r="C62" s="125"/>
      <c r="D62" s="125"/>
      <c r="E62" s="125"/>
      <c r="F62" s="125"/>
      <c r="G62" s="125"/>
      <c r="H62" s="125"/>
      <c r="I62" s="125"/>
      <c r="J62" s="125"/>
      <c r="K62" s="125"/>
      <c r="L62" s="125"/>
      <c r="M62" s="125"/>
    </row>
    <row r="63" spans="1:45" x14ac:dyDescent="0.2">
      <c r="A63" s="125"/>
      <c r="B63" s="125"/>
      <c r="C63" s="125"/>
      <c r="D63" s="125"/>
      <c r="E63" s="125"/>
      <c r="F63" s="125"/>
      <c r="G63" s="125"/>
      <c r="H63" s="125"/>
      <c r="I63" s="125"/>
      <c r="J63" s="125"/>
      <c r="K63" s="125"/>
      <c r="L63" s="125"/>
      <c r="M63" s="125"/>
    </row>
    <row r="64" spans="1:45" x14ac:dyDescent="0.2">
      <c r="A64" s="125"/>
      <c r="B64" s="125"/>
      <c r="C64" s="125"/>
      <c r="D64" s="125"/>
      <c r="E64" s="125"/>
      <c r="F64" s="125"/>
      <c r="G64" s="125"/>
      <c r="H64" s="125"/>
      <c r="I64" s="125"/>
      <c r="J64" s="125"/>
      <c r="K64" s="125"/>
      <c r="L64" s="125"/>
      <c r="M64" s="125"/>
    </row>
    <row r="65" spans="1:13" x14ac:dyDescent="0.2">
      <c r="A65" s="125"/>
      <c r="B65" s="125"/>
      <c r="C65" s="125"/>
      <c r="D65" s="125"/>
      <c r="E65" s="125"/>
      <c r="F65" s="125"/>
      <c r="G65" s="125"/>
      <c r="H65" s="125"/>
      <c r="I65" s="125"/>
      <c r="J65" s="125"/>
      <c r="K65" s="125"/>
      <c r="L65" s="125"/>
      <c r="M65" s="125"/>
    </row>
    <row r="66" spans="1:13" x14ac:dyDescent="0.2">
      <c r="A66" s="125"/>
      <c r="B66" s="125"/>
      <c r="C66" s="125"/>
      <c r="D66" s="125"/>
      <c r="E66" s="125"/>
      <c r="F66" s="125"/>
      <c r="G66" s="125"/>
      <c r="H66" s="125"/>
      <c r="I66" s="125"/>
      <c r="J66" s="125"/>
      <c r="K66" s="125"/>
      <c r="L66" s="125"/>
      <c r="M66" s="125"/>
    </row>
    <row r="67" spans="1:13" x14ac:dyDescent="0.2">
      <c r="A67" s="125"/>
      <c r="B67" s="125"/>
      <c r="C67" s="125"/>
      <c r="D67" s="125"/>
      <c r="E67" s="125"/>
      <c r="F67" s="125"/>
      <c r="G67" s="125"/>
      <c r="H67" s="125"/>
      <c r="I67" s="125"/>
      <c r="J67" s="125"/>
      <c r="K67" s="125"/>
      <c r="L67" s="125"/>
      <c r="M67" s="125"/>
    </row>
    <row r="68" spans="1:13" x14ac:dyDescent="0.2">
      <c r="A68" s="125"/>
      <c r="B68" s="125"/>
      <c r="C68" s="125"/>
      <c r="D68" s="125"/>
      <c r="E68" s="125"/>
      <c r="F68" s="125"/>
      <c r="G68" s="125"/>
      <c r="H68" s="125"/>
      <c r="I68" s="125"/>
      <c r="J68" s="125"/>
      <c r="K68" s="125"/>
      <c r="L68" s="125"/>
      <c r="M68" s="125"/>
    </row>
    <row r="69" spans="1:13" x14ac:dyDescent="0.2">
      <c r="A69" s="125"/>
      <c r="B69" s="125"/>
      <c r="C69" s="125"/>
      <c r="D69" s="125"/>
      <c r="E69" s="125"/>
      <c r="F69" s="125"/>
      <c r="G69" s="125"/>
      <c r="H69" s="125"/>
      <c r="I69" s="125"/>
      <c r="J69" s="125"/>
      <c r="K69" s="125"/>
      <c r="L69" s="125"/>
      <c r="M69" s="125"/>
    </row>
    <row r="70" spans="1:13" x14ac:dyDescent="0.2">
      <c r="A70" s="125"/>
      <c r="B70" s="125"/>
      <c r="C70" s="125"/>
      <c r="D70" s="125"/>
      <c r="E70" s="125"/>
      <c r="F70" s="125"/>
      <c r="G70" s="125"/>
      <c r="H70" s="125"/>
      <c r="I70" s="125"/>
      <c r="J70" s="125"/>
      <c r="K70" s="125"/>
      <c r="L70" s="125"/>
      <c r="M70" s="125"/>
    </row>
    <row r="71" spans="1:13" x14ac:dyDescent="0.2">
      <c r="A71" s="125"/>
      <c r="B71" s="125"/>
      <c r="C71" s="125"/>
      <c r="D71" s="125"/>
      <c r="E71" s="125"/>
      <c r="F71" s="125"/>
      <c r="G71" s="125"/>
      <c r="H71" s="125"/>
      <c r="I71" s="125"/>
      <c r="J71" s="125"/>
      <c r="K71" s="125"/>
      <c r="L71" s="125"/>
      <c r="M71" s="125"/>
    </row>
    <row r="72" spans="1:13" x14ac:dyDescent="0.2">
      <c r="A72" s="125"/>
      <c r="B72" s="125"/>
      <c r="C72" s="125"/>
      <c r="D72" s="125"/>
      <c r="E72" s="125"/>
      <c r="F72" s="125"/>
      <c r="G72" s="125"/>
      <c r="H72" s="125"/>
      <c r="I72" s="125"/>
      <c r="J72" s="125"/>
      <c r="K72" s="125"/>
      <c r="L72" s="125"/>
      <c r="M72" s="125"/>
    </row>
    <row r="73" spans="1:13" x14ac:dyDescent="0.2">
      <c r="A73" s="125"/>
      <c r="B73" s="125"/>
      <c r="C73" s="125"/>
      <c r="D73" s="125"/>
      <c r="E73" s="125"/>
      <c r="F73" s="125"/>
      <c r="G73" s="125"/>
      <c r="H73" s="125"/>
      <c r="I73" s="125"/>
      <c r="J73" s="125"/>
      <c r="K73" s="125"/>
      <c r="L73" s="125"/>
      <c r="M73" s="125"/>
    </row>
    <row r="74" spans="1:13" x14ac:dyDescent="0.2">
      <c r="A74" s="125"/>
      <c r="B74" s="125"/>
      <c r="C74" s="125"/>
      <c r="D74" s="125"/>
      <c r="E74" s="125"/>
      <c r="F74" s="125"/>
      <c r="G74" s="125"/>
      <c r="H74" s="125"/>
      <c r="I74" s="125"/>
      <c r="J74" s="125"/>
      <c r="K74" s="125"/>
      <c r="L74" s="125"/>
      <c r="M74" s="125"/>
    </row>
    <row r="75" spans="1:13" x14ac:dyDescent="0.2">
      <c r="A75" s="125"/>
      <c r="B75" s="125"/>
      <c r="C75" s="125"/>
      <c r="D75" s="125"/>
      <c r="E75" s="125"/>
      <c r="F75" s="125"/>
      <c r="G75" s="125"/>
      <c r="H75" s="125"/>
      <c r="I75" s="125"/>
      <c r="J75" s="125"/>
      <c r="K75" s="125"/>
      <c r="L75" s="125"/>
      <c r="M75" s="125"/>
    </row>
    <row r="76" spans="1:13" x14ac:dyDescent="0.2">
      <c r="A76" s="125"/>
      <c r="B76" s="125"/>
      <c r="C76" s="125"/>
      <c r="D76" s="125"/>
      <c r="E76" s="125"/>
      <c r="F76" s="125"/>
      <c r="G76" s="125"/>
      <c r="H76" s="125"/>
      <c r="I76" s="125"/>
      <c r="J76" s="125"/>
      <c r="K76" s="125"/>
      <c r="L76" s="125"/>
      <c r="M76" s="125"/>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I4" sqref="I4"/>
    </sheetView>
  </sheetViews>
  <sheetFormatPr defaultRowHeight="12.75" x14ac:dyDescent="0.2"/>
  <cols>
    <col min="5" max="5" width="13.5703125" customWidth="1"/>
    <col min="8" max="8" width="13" customWidth="1"/>
  </cols>
  <sheetData>
    <row r="1" spans="3:8" ht="18" x14ac:dyDescent="0.25">
      <c r="E1" s="110" t="s">
        <v>190</v>
      </c>
    </row>
    <row r="2" spans="3:8" x14ac:dyDescent="0.2">
      <c r="E2" s="111" t="s">
        <v>191</v>
      </c>
    </row>
    <row r="3" spans="3:8" x14ac:dyDescent="0.2">
      <c r="E3" s="111" t="s">
        <v>192</v>
      </c>
    </row>
    <row r="6" spans="3:8" ht="26.25" x14ac:dyDescent="0.4">
      <c r="E6" s="117" t="s">
        <v>193</v>
      </c>
    </row>
    <row r="8" spans="3:8" ht="20.25" x14ac:dyDescent="0.3">
      <c r="C8" s="122"/>
      <c r="D8" s="114"/>
      <c r="E8" s="114"/>
    </row>
    <row r="9" spans="3:8" ht="15.75" x14ac:dyDescent="0.25">
      <c r="C9" s="115" t="s">
        <v>56</v>
      </c>
      <c r="D9" s="116">
        <f>Main!D5</f>
        <v>0</v>
      </c>
    </row>
    <row r="10" spans="3:8" ht="15.75" x14ac:dyDescent="0.25">
      <c r="C10" s="115" t="s">
        <v>194</v>
      </c>
      <c r="D10" s="620">
        <f>Main!D3</f>
        <v>0</v>
      </c>
      <c r="E10" s="620"/>
      <c r="F10" s="620"/>
    </row>
    <row r="11" spans="3:8" ht="15.75" x14ac:dyDescent="0.25">
      <c r="C11" s="115" t="s">
        <v>1705</v>
      </c>
      <c r="D11" s="118">
        <f>Main!D6</f>
        <v>0</v>
      </c>
    </row>
    <row r="14" spans="3:8" ht="15.75" x14ac:dyDescent="0.25">
      <c r="C14" s="120" t="s">
        <v>195</v>
      </c>
      <c r="E14" s="118"/>
      <c r="F14" s="119" t="s">
        <v>196</v>
      </c>
      <c r="G14" s="118"/>
      <c r="H14" s="118"/>
    </row>
    <row r="15" spans="3:8" ht="15.75" customHeight="1" x14ac:dyDescent="0.2">
      <c r="C15" s="179"/>
      <c r="D15" s="113"/>
      <c r="E15" s="619" t="s">
        <v>5625</v>
      </c>
      <c r="F15" s="619"/>
      <c r="G15" s="619"/>
      <c r="H15" s="619"/>
    </row>
    <row r="16" spans="3:8" ht="15" x14ac:dyDescent="0.2">
      <c r="C16" s="179"/>
      <c r="D16" s="112"/>
      <c r="E16" s="618" t="s">
        <v>198</v>
      </c>
      <c r="F16" s="618"/>
      <c r="G16" s="618"/>
      <c r="H16" s="618"/>
    </row>
    <row r="17" spans="3:8" ht="15" x14ac:dyDescent="0.2">
      <c r="C17" s="179"/>
      <c r="D17" s="112"/>
      <c r="E17" s="618" t="s">
        <v>199</v>
      </c>
      <c r="F17" s="618"/>
      <c r="G17" s="618"/>
      <c r="H17" s="618"/>
    </row>
    <row r="18" spans="3:8" ht="15" x14ac:dyDescent="0.2">
      <c r="C18" s="179"/>
      <c r="D18" s="112"/>
      <c r="E18" s="618" t="s">
        <v>18</v>
      </c>
      <c r="F18" s="618"/>
      <c r="G18" s="618"/>
      <c r="H18" s="618"/>
    </row>
    <row r="19" spans="3:8" ht="15" x14ac:dyDescent="0.2">
      <c r="C19" s="179"/>
      <c r="D19" s="112"/>
      <c r="E19" s="618" t="s">
        <v>204</v>
      </c>
      <c r="F19" s="618"/>
      <c r="G19" s="618"/>
      <c r="H19" s="618"/>
    </row>
    <row r="20" spans="3:8" ht="15" x14ac:dyDescent="0.2">
      <c r="C20" s="179"/>
      <c r="D20" s="112"/>
      <c r="E20" s="618" t="s">
        <v>201</v>
      </c>
      <c r="F20" s="618"/>
      <c r="G20" s="618"/>
      <c r="H20" s="618"/>
    </row>
    <row r="21" spans="3:8" ht="15" x14ac:dyDescent="0.2">
      <c r="C21" s="179"/>
      <c r="D21" s="112"/>
      <c r="E21" s="618" t="s">
        <v>202</v>
      </c>
      <c r="F21" s="618"/>
      <c r="G21" s="618"/>
      <c r="H21" s="618"/>
    </row>
    <row r="22" spans="3:8" ht="15" x14ac:dyDescent="0.2">
      <c r="C22" s="179"/>
      <c r="D22" s="112"/>
      <c r="E22" s="618" t="s">
        <v>137</v>
      </c>
      <c r="F22" s="618"/>
      <c r="G22" s="618"/>
      <c r="H22" s="618"/>
    </row>
    <row r="23" spans="3:8" ht="15" x14ac:dyDescent="0.2">
      <c r="C23" s="179"/>
      <c r="D23" s="112"/>
      <c r="E23" s="618" t="s">
        <v>203</v>
      </c>
      <c r="F23" s="618"/>
      <c r="G23" s="618"/>
      <c r="H23" s="618"/>
    </row>
    <row r="24" spans="3:8" ht="15" x14ac:dyDescent="0.2">
      <c r="C24" s="121"/>
      <c r="D24" s="112"/>
      <c r="E24" s="618" t="s">
        <v>229</v>
      </c>
      <c r="F24" s="618"/>
      <c r="G24" s="618"/>
      <c r="H24" s="618"/>
    </row>
    <row r="25" spans="3:8" ht="15" x14ac:dyDescent="0.2">
      <c r="C25" s="121"/>
      <c r="D25" s="112"/>
      <c r="E25" s="618"/>
      <c r="F25" s="618"/>
      <c r="G25" s="618"/>
      <c r="H25" s="618"/>
    </row>
    <row r="26" spans="3:8" ht="15" x14ac:dyDescent="0.2">
      <c r="C26" s="121"/>
      <c r="D26" s="112"/>
      <c r="E26" s="618"/>
      <c r="F26" s="618"/>
      <c r="G26" s="618"/>
      <c r="H26" s="618"/>
    </row>
    <row r="27" spans="3:8" ht="15" x14ac:dyDescent="0.2">
      <c r="C27" s="121"/>
      <c r="D27" s="112"/>
      <c r="E27" s="618"/>
      <c r="F27" s="618"/>
      <c r="G27" s="618"/>
      <c r="H27" s="618"/>
    </row>
    <row r="28" spans="3:8" ht="15" x14ac:dyDescent="0.2">
      <c r="C28" s="121"/>
      <c r="D28" s="112"/>
      <c r="E28" s="618"/>
      <c r="F28" s="618"/>
      <c r="G28" s="618"/>
      <c r="H28" s="618"/>
    </row>
    <row r="29" spans="3:8" ht="15" x14ac:dyDescent="0.2">
      <c r="C29" s="121"/>
      <c r="D29" s="112"/>
      <c r="E29" s="618"/>
      <c r="F29" s="618"/>
      <c r="G29" s="618"/>
      <c r="H29" s="618"/>
    </row>
    <row r="30" spans="3:8" ht="15" x14ac:dyDescent="0.2">
      <c r="C30" s="121"/>
      <c r="D30" s="112"/>
      <c r="E30" s="618"/>
      <c r="F30" s="618"/>
      <c r="G30" s="618"/>
      <c r="H30" s="618"/>
    </row>
    <row r="31" spans="3:8" ht="15" x14ac:dyDescent="0.2">
      <c r="C31" s="507" t="s">
        <v>5626</v>
      </c>
      <c r="E31" s="618"/>
      <c r="F31" s="618"/>
      <c r="G31" s="618"/>
      <c r="H31" s="618"/>
    </row>
    <row r="32" spans="3:8" ht="15" x14ac:dyDescent="0.2">
      <c r="C32" s="121"/>
      <c r="D32" s="112"/>
      <c r="E32" s="618"/>
      <c r="F32" s="618"/>
      <c r="G32" s="618"/>
      <c r="H32" s="618"/>
    </row>
    <row r="33" spans="3:8" ht="15" x14ac:dyDescent="0.2">
      <c r="C33" s="121"/>
      <c r="D33" s="112"/>
      <c r="E33" s="618"/>
      <c r="F33" s="618"/>
      <c r="G33" s="618"/>
      <c r="H33" s="618"/>
    </row>
    <row r="34" spans="3:8" ht="15" x14ac:dyDescent="0.2">
      <c r="C34" s="121"/>
      <c r="D34" s="112"/>
      <c r="E34" s="618"/>
      <c r="F34" s="618"/>
      <c r="G34" s="618"/>
      <c r="H34" s="618"/>
    </row>
    <row r="35" spans="3:8" ht="15" x14ac:dyDescent="0.2">
      <c r="C35" s="121"/>
      <c r="D35" s="112"/>
      <c r="E35" s="618"/>
      <c r="F35" s="618"/>
      <c r="G35" s="618"/>
      <c r="H35" s="618"/>
    </row>
    <row r="36" spans="3:8" ht="15" x14ac:dyDescent="0.2">
      <c r="C36" s="112"/>
      <c r="D36" s="112"/>
      <c r="E36" s="618"/>
      <c r="F36" s="618"/>
      <c r="G36" s="618"/>
      <c r="H36" s="618"/>
    </row>
    <row r="37" spans="3:8" x14ac:dyDescent="0.2">
      <c r="C37" s="112"/>
      <c r="D37" s="112"/>
      <c r="E37" s="112"/>
    </row>
    <row r="38" spans="3:8" x14ac:dyDescent="0.2">
      <c r="C38" s="112"/>
      <c r="D38" s="112"/>
      <c r="E38" s="112"/>
    </row>
    <row r="39" spans="3:8" x14ac:dyDescent="0.2">
      <c r="C39" s="112"/>
      <c r="D39" s="112"/>
      <c r="E39" s="112"/>
    </row>
    <row r="40" spans="3:8" x14ac:dyDescent="0.2">
      <c r="C40" s="112"/>
      <c r="D40" s="112"/>
      <c r="E40" s="112"/>
    </row>
    <row r="41" spans="3:8" x14ac:dyDescent="0.2">
      <c r="C41" s="112"/>
      <c r="D41" s="112"/>
      <c r="E41" s="112"/>
    </row>
    <row r="42" spans="3:8" x14ac:dyDescent="0.2">
      <c r="D42" s="112"/>
      <c r="E42" s="112"/>
    </row>
    <row r="43" spans="3:8" x14ac:dyDescent="0.2">
      <c r="D43" s="112"/>
      <c r="E43" s="112"/>
    </row>
    <row r="44" spans="3:8" x14ac:dyDescent="0.2">
      <c r="D44" s="112"/>
      <c r="E44" s="112"/>
    </row>
    <row r="45" spans="3:8" x14ac:dyDescent="0.2">
      <c r="D45" s="112"/>
    </row>
    <row r="46" spans="3:8" x14ac:dyDescent="0.2">
      <c r="D46" s="112"/>
    </row>
  </sheetData>
  <sheetProtection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13" zoomScale="70" zoomScaleNormal="100" zoomScaleSheetLayoutView="70" workbookViewId="0">
      <selection activeCell="L33" sqref="L33"/>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9"/>
      <c r="D1" s="641" t="s">
        <v>190</v>
      </c>
      <c r="E1" s="641"/>
      <c r="F1" s="641"/>
      <c r="G1" s="641"/>
      <c r="H1" s="641"/>
      <c r="I1" s="641"/>
      <c r="J1" s="641"/>
      <c r="K1" s="641"/>
      <c r="L1" s="641"/>
      <c r="M1" s="641"/>
    </row>
    <row r="2" spans="1:18" ht="23.25" customHeight="1" x14ac:dyDescent="0.3">
      <c r="C2" s="420"/>
      <c r="D2" s="420" t="s">
        <v>2256</v>
      </c>
      <c r="E2" s="420"/>
      <c r="F2" s="420"/>
      <c r="G2" s="420"/>
      <c r="H2" s="420"/>
      <c r="I2" s="420"/>
      <c r="J2" s="420"/>
      <c r="K2" s="420"/>
      <c r="L2" s="420"/>
      <c r="M2" s="420"/>
    </row>
    <row r="3" spans="1:18" ht="23.25" x14ac:dyDescent="0.35">
      <c r="C3" s="642"/>
      <c r="D3" s="642"/>
      <c r="E3" s="642"/>
      <c r="F3" s="642"/>
      <c r="G3" s="642"/>
      <c r="H3" s="642"/>
      <c r="I3" s="642"/>
      <c r="J3" s="642"/>
      <c r="K3" s="642"/>
      <c r="L3" s="642"/>
      <c r="M3" s="642"/>
    </row>
    <row r="4" spans="1:18" ht="23.25" x14ac:dyDescent="0.35">
      <c r="C4" s="404"/>
      <c r="D4" s="404"/>
      <c r="E4" s="404"/>
      <c r="F4" s="404"/>
      <c r="G4" s="404"/>
      <c r="H4" s="404"/>
      <c r="I4" s="404"/>
      <c r="J4" s="404"/>
      <c r="K4" s="404"/>
      <c r="L4" s="404"/>
      <c r="M4" s="404"/>
    </row>
    <row r="5" spans="1:18" ht="23.25" x14ac:dyDescent="0.35">
      <c r="C5" s="638" t="s">
        <v>18</v>
      </c>
      <c r="D5" s="638"/>
      <c r="E5" s="638"/>
      <c r="F5" s="638"/>
      <c r="G5" s="638"/>
      <c r="H5" s="638"/>
      <c r="I5" s="638"/>
      <c r="J5" s="638"/>
      <c r="K5" s="638"/>
      <c r="L5" s="638"/>
      <c r="M5" s="638"/>
    </row>
    <row r="6" spans="1:18" ht="23.25" x14ac:dyDescent="0.35">
      <c r="C6" s="405"/>
      <c r="D6" s="405"/>
      <c r="E6" s="658" t="str">
        <f>IF(Main!K14="","",CONCATENATE("Report Number: ",Main!K14,Main!D24))</f>
        <v/>
      </c>
      <c r="F6" s="658"/>
      <c r="G6" s="658"/>
      <c r="H6" s="658"/>
      <c r="I6" s="658"/>
      <c r="J6" s="658"/>
      <c r="K6" s="658"/>
      <c r="L6" s="405"/>
      <c r="M6" s="405"/>
    </row>
    <row r="7" spans="1:18" ht="18.75" customHeight="1" x14ac:dyDescent="0.3">
      <c r="G7" s="639"/>
      <c r="H7" s="639"/>
      <c r="I7" s="377"/>
      <c r="R7" t="str">
        <f>CONCATENATE("Page ",Main!L9," of ",Main!L10)</f>
        <v xml:space="preserve">Page  of </v>
      </c>
    </row>
    <row r="8" spans="1:18" ht="18" customHeight="1" x14ac:dyDescent="0.25">
      <c r="G8" s="651"/>
      <c r="H8" s="651"/>
      <c r="J8" s="118"/>
      <c r="K8" s="406" t="s">
        <v>2253</v>
      </c>
      <c r="L8" s="401" t="e">
        <f>'Header Info'!AX2</f>
        <v>#N/A</v>
      </c>
      <c r="M8" s="401"/>
      <c r="N8" s="401"/>
      <c r="O8" s="401"/>
    </row>
    <row r="9" spans="1:18" ht="18" customHeight="1" x14ac:dyDescent="0.25">
      <c r="A9" s="406" t="s">
        <v>2205</v>
      </c>
      <c r="B9" s="38">
        <f>Main!D5</f>
        <v>0</v>
      </c>
      <c r="J9" s="118"/>
      <c r="K9" s="406" t="s">
        <v>2254</v>
      </c>
      <c r="L9" s="653" t="e">
        <f>'Header Info'!AY2</f>
        <v>#N/A</v>
      </c>
      <c r="M9" s="653"/>
      <c r="N9" s="653"/>
      <c r="O9" s="653"/>
    </row>
    <row r="10" spans="1:18" ht="18" customHeight="1" x14ac:dyDescent="0.25">
      <c r="A10" s="130"/>
      <c r="B10" s="401" t="e">
        <f>IF('Header Info'!AU2=0,"",'Header Info'!AU2)</f>
        <v>#N/A</v>
      </c>
      <c r="J10" s="118"/>
      <c r="K10" s="406"/>
      <c r="L10" s="653"/>
      <c r="M10" s="653"/>
      <c r="N10" s="653"/>
      <c r="O10" s="653"/>
    </row>
    <row r="11" spans="1:18" ht="18" customHeight="1" x14ac:dyDescent="0.25">
      <c r="A11" s="130"/>
      <c r="B11" s="401" t="e">
        <f>IF('Header Info'!AV2=0,"",'Header Info'!AV2)</f>
        <v>#N/A</v>
      </c>
      <c r="J11" s="118"/>
      <c r="K11" s="406" t="s">
        <v>2255</v>
      </c>
      <c r="L11" s="401" t="e">
        <f>'Header Info'!AZ2</f>
        <v>#N/A</v>
      </c>
      <c r="M11" s="401"/>
      <c r="N11" s="401"/>
      <c r="O11" s="401"/>
    </row>
    <row r="12" spans="1:18" ht="18" customHeight="1" x14ac:dyDescent="0.25">
      <c r="A12" s="130"/>
      <c r="B12" s="401" t="e">
        <f>IF('Header Info'!AW2=0,"",'Header Info'!AW2)</f>
        <v>#N/A</v>
      </c>
      <c r="J12" s="118"/>
      <c r="K12" s="406"/>
      <c r="L12" s="407"/>
      <c r="M12" s="407"/>
      <c r="N12" s="407"/>
      <c r="O12" s="407"/>
    </row>
    <row r="13" spans="1:18" ht="8.1" customHeight="1" x14ac:dyDescent="0.2">
      <c r="A13" s="130"/>
      <c r="K13" s="394"/>
    </row>
    <row r="14" spans="1:18" ht="18" customHeight="1" x14ac:dyDescent="0.25">
      <c r="A14" s="411" t="s">
        <v>2206</v>
      </c>
      <c r="B14" s="408" t="e">
        <f>'Header Info'!BA2</f>
        <v>#N/A</v>
      </c>
      <c r="C14" s="409"/>
      <c r="D14" s="409"/>
      <c r="E14" s="409"/>
      <c r="F14" s="383"/>
      <c r="G14" s="397" t="s">
        <v>2211</v>
      </c>
      <c r="H14" s="408" t="e">
        <f>'Header Info'!BF2</f>
        <v>#N/A</v>
      </c>
      <c r="I14" s="383"/>
      <c r="J14" s="383"/>
      <c r="K14" s="383"/>
      <c r="L14" s="383"/>
      <c r="M14" s="397" t="s">
        <v>2216</v>
      </c>
      <c r="N14" s="408">
        <f>Main!D7</f>
        <v>0</v>
      </c>
      <c r="O14" s="384"/>
    </row>
    <row r="15" spans="1:18" ht="18" customHeight="1" x14ac:dyDescent="0.25">
      <c r="A15" s="412" t="s">
        <v>2207</v>
      </c>
      <c r="B15" s="410" t="e">
        <f>'Header Info'!BB2</f>
        <v>#N/A</v>
      </c>
      <c r="C15" s="401"/>
      <c r="D15" s="401"/>
      <c r="E15" s="401"/>
      <c r="G15" s="406" t="s">
        <v>2212</v>
      </c>
      <c r="H15" s="410" t="e">
        <f>'Header Info'!BG2</f>
        <v>#N/A</v>
      </c>
      <c r="M15" s="406" t="s">
        <v>2217</v>
      </c>
      <c r="N15" s="414">
        <f>Main!D3</f>
        <v>0</v>
      </c>
      <c r="O15" s="385"/>
    </row>
    <row r="16" spans="1:18" ht="18" customHeight="1" x14ac:dyDescent="0.25">
      <c r="A16" s="412" t="s">
        <v>2208</v>
      </c>
      <c r="B16" s="654" t="e">
        <f>'Header Info'!BC2</f>
        <v>#N/A</v>
      </c>
      <c r="C16" s="654"/>
      <c r="D16" s="654"/>
      <c r="E16" s="654"/>
      <c r="G16" s="406" t="s">
        <v>2213</v>
      </c>
      <c r="H16" s="410" t="e">
        <f>'Header Info'!BH2</f>
        <v>#N/A</v>
      </c>
      <c r="M16" s="406" t="s">
        <v>2218</v>
      </c>
      <c r="N16" s="414" t="e">
        <f>IF('Header Info'!BK2="M",EDATE(N15,1),IF('Header Info'!BK2="2 Mo",EDATE(N15,2),IF('Header Info'!BK2="Q",EDATE(N15,3),IF('Header Info'!BK2="4 Mo",EDATE(N15,4),IF('Header Info'!BK2="6 Mo",EDATE(N15,6),IF('Header Info'!BK2="A",EDATE(N15,12),IF('Header Info'!BK2="2Yr",EDATE(N15,24),IF('Header Info'!BK2="3Yr",EDATE(N15,36),IF('Header Info'!BK2="N/A","N/A","")))))))))</f>
        <v>#N/A</v>
      </c>
      <c r="O16" s="385"/>
    </row>
    <row r="17" spans="1:19" ht="18" customHeight="1" x14ac:dyDescent="0.25">
      <c r="A17" s="412" t="s">
        <v>2209</v>
      </c>
      <c r="B17" s="473" t="e">
        <f>'Header Info'!BD2</f>
        <v>#N/A</v>
      </c>
      <c r="C17" s="401"/>
      <c r="D17" s="401"/>
      <c r="E17" s="401"/>
      <c r="G17" s="406" t="s">
        <v>2214</v>
      </c>
      <c r="H17" s="410" t="e">
        <f>'Header Info'!BI2</f>
        <v>#N/A</v>
      </c>
      <c r="M17" s="406" t="str">
        <f>IF(Main!K13="","","PO:")</f>
        <v/>
      </c>
      <c r="N17" s="410" t="str">
        <f>IF(Main!K13="","",Main!K13)</f>
        <v/>
      </c>
      <c r="O17" s="385"/>
    </row>
    <row r="18" spans="1:19" ht="18" customHeight="1" x14ac:dyDescent="0.25">
      <c r="A18" s="412" t="s">
        <v>2210</v>
      </c>
      <c r="B18" s="645" t="e">
        <f>'Header Info'!BE2</f>
        <v>#N/A</v>
      </c>
      <c r="C18" s="645"/>
      <c r="D18" s="645"/>
      <c r="E18" s="645"/>
      <c r="G18" s="406" t="s">
        <v>2215</v>
      </c>
      <c r="H18" s="410" t="e">
        <f>'Header Info'!BJ2</f>
        <v>#N/A</v>
      </c>
      <c r="M18" s="406" t="s">
        <v>2219</v>
      </c>
      <c r="N18" s="410" t="str">
        <f>Main!G18</f>
        <v>ACCEPTED</v>
      </c>
      <c r="O18" s="385"/>
    </row>
    <row r="19" spans="1:19" ht="18" customHeight="1" x14ac:dyDescent="0.25">
      <c r="A19" s="396"/>
      <c r="B19" s="646"/>
      <c r="C19" s="646"/>
      <c r="D19" s="646"/>
      <c r="E19" s="646"/>
      <c r="F19" s="386"/>
      <c r="G19" s="398"/>
      <c r="H19" s="413"/>
      <c r="I19" s="386"/>
      <c r="J19" s="386"/>
      <c r="K19" s="386"/>
      <c r="L19" s="386"/>
      <c r="M19" s="398"/>
      <c r="N19" s="413"/>
      <c r="O19" s="387"/>
    </row>
    <row r="20" spans="1:19" ht="8.1" customHeight="1" x14ac:dyDescent="0.2">
      <c r="A20" s="44"/>
      <c r="B20" s="390"/>
      <c r="C20" s="390"/>
      <c r="D20" s="390"/>
      <c r="N20" s="393"/>
    </row>
    <row r="21" spans="1:19" ht="18" customHeight="1" x14ac:dyDescent="0.25">
      <c r="A21" s="411" t="s">
        <v>2224</v>
      </c>
      <c r="B21" s="655" t="e">
        <f>'Header Info'!BL2</f>
        <v>#N/A</v>
      </c>
      <c r="C21" s="655"/>
      <c r="D21" s="655"/>
      <c r="E21" s="655"/>
      <c r="F21" s="397" t="s">
        <v>2226</v>
      </c>
      <c r="G21" s="655" t="e">
        <f>'Header Info'!BM2</f>
        <v>#N/A</v>
      </c>
      <c r="H21" s="655"/>
      <c r="I21" s="655"/>
      <c r="J21" s="397" t="s">
        <v>2227</v>
      </c>
      <c r="K21" s="409" t="e">
        <f>'Header Info'!BN2</f>
        <v>#N/A</v>
      </c>
      <c r="L21" s="383"/>
      <c r="M21" s="397" t="s">
        <v>2228</v>
      </c>
      <c r="N21" s="422" t="e">
        <f>Main!G27</f>
        <v>#N/A</v>
      </c>
      <c r="O21" s="384"/>
    </row>
    <row r="22" spans="1:19" ht="18" customHeight="1" x14ac:dyDescent="0.25">
      <c r="A22" s="415" t="s">
        <v>2225</v>
      </c>
      <c r="B22" s="656" t="e">
        <f>'Header Info'!BO2</f>
        <v>#N/A</v>
      </c>
      <c r="C22" s="656"/>
      <c r="D22" s="656"/>
      <c r="E22" s="656"/>
      <c r="F22" s="398" t="s">
        <v>2226</v>
      </c>
      <c r="G22" s="656" t="e">
        <f>'Header Info'!BP2</f>
        <v>#N/A</v>
      </c>
      <c r="H22" s="656"/>
      <c r="I22" s="656"/>
      <c r="J22" s="398" t="s">
        <v>2227</v>
      </c>
      <c r="K22" s="421" t="e">
        <f>'Header Info'!BQ2</f>
        <v>#N/A</v>
      </c>
      <c r="L22" s="386"/>
      <c r="M22" s="398" t="s">
        <v>2228</v>
      </c>
      <c r="N22" s="423" t="e">
        <f>Main!G28</f>
        <v>#N/A</v>
      </c>
      <c r="O22" s="387"/>
    </row>
    <row r="23" spans="1:19" ht="8.1" customHeight="1" x14ac:dyDescent="0.25">
      <c r="A23" s="118"/>
      <c r="B23" s="401"/>
      <c r="C23" s="401"/>
      <c r="D23" s="401"/>
      <c r="E23" s="390"/>
    </row>
    <row r="24" spans="1:19" ht="18" customHeight="1" x14ac:dyDescent="0.25">
      <c r="A24" s="411" t="s">
        <v>2229</v>
      </c>
      <c r="B24" s="417">
        <f>Main!D16</f>
        <v>0</v>
      </c>
      <c r="C24" s="409"/>
      <c r="D24" s="409"/>
      <c r="E24" s="391"/>
      <c r="F24" s="383"/>
      <c r="G24" s="397" t="s">
        <v>2232</v>
      </c>
      <c r="H24" s="399">
        <f>Main!D26</f>
        <v>0</v>
      </c>
      <c r="I24" s="383"/>
      <c r="J24" s="383"/>
      <c r="K24" s="383"/>
      <c r="L24" s="395"/>
      <c r="M24" s="397" t="s">
        <v>2236</v>
      </c>
      <c r="N24" s="409" t="str">
        <f ca="1">TEXT(Access_Data!D33,"0.0") &amp; "°F / " &amp; TEXT(Access_Data!H33,"0.0") &amp; "°F"</f>
        <v>0.0°F / 0.0°F</v>
      </c>
      <c r="O24" s="384"/>
    </row>
    <row r="25" spans="1:19" ht="18" customHeight="1" x14ac:dyDescent="0.25">
      <c r="A25" s="412" t="s">
        <v>2230</v>
      </c>
      <c r="B25" s="418">
        <f>Main!D15</f>
        <v>0</v>
      </c>
      <c r="C25" s="401"/>
      <c r="D25" s="401"/>
      <c r="E25" s="390"/>
      <c r="G25" s="406" t="s">
        <v>2233</v>
      </c>
      <c r="H25" s="400" t="e">
        <f>Main!E29</f>
        <v>#VALUE!</v>
      </c>
      <c r="L25" s="118"/>
      <c r="M25" s="406" t="s">
        <v>2237</v>
      </c>
      <c r="N25" s="401" t="e">
        <f>IF(Main!H15=TRUE,Main!G17,"VERIFY LOAD!!!")</f>
        <v>#N/A</v>
      </c>
      <c r="O25" s="385"/>
      <c r="R25" s="206"/>
      <c r="S25" s="112"/>
    </row>
    <row r="26" spans="1:19" ht="18" customHeight="1" x14ac:dyDescent="0.25">
      <c r="A26" s="412" t="s">
        <v>2231</v>
      </c>
      <c r="B26" s="401" t="s">
        <v>1951</v>
      </c>
      <c r="C26" s="401"/>
      <c r="D26" s="401"/>
      <c r="E26" s="390"/>
      <c r="G26" s="406" t="s">
        <v>2234</v>
      </c>
      <c r="H26" s="401" t="str">
        <f>Main!I19</f>
        <v>N/A</v>
      </c>
      <c r="L26" s="118"/>
      <c r="M26" s="406" t="s">
        <v>2235</v>
      </c>
      <c r="N26" s="401" t="e">
        <f ca="1">TEXT(Access_Data!K33,"0.0") &amp; "°F"</f>
        <v>#N/A</v>
      </c>
      <c r="O26" s="385"/>
    </row>
    <row r="27" spans="1:19" ht="18" customHeight="1" x14ac:dyDescent="0.2">
      <c r="A27" s="416"/>
      <c r="B27" s="386"/>
      <c r="C27" s="652" t="s">
        <v>2238</v>
      </c>
      <c r="D27" s="652"/>
      <c r="E27" s="652"/>
      <c r="F27" s="652"/>
      <c r="G27" s="652"/>
      <c r="H27" s="652"/>
      <c r="I27" s="652"/>
      <c r="J27" s="652"/>
      <c r="K27" s="652"/>
      <c r="L27" s="652"/>
      <c r="M27" s="652"/>
      <c r="N27" s="386"/>
      <c r="O27" s="387"/>
    </row>
    <row r="28" spans="1:19" ht="8.1" customHeight="1" x14ac:dyDescent="0.2"/>
    <row r="29" spans="1:19" ht="18" customHeight="1" x14ac:dyDescent="0.2">
      <c r="A29" s="648" t="s">
        <v>2185</v>
      </c>
      <c r="B29" s="649"/>
      <c r="C29" s="650"/>
      <c r="D29" s="648" t="s">
        <v>2239</v>
      </c>
      <c r="E29" s="649"/>
      <c r="F29" s="649"/>
      <c r="G29" s="650"/>
      <c r="H29" s="648" t="s">
        <v>2186</v>
      </c>
      <c r="I29" s="649"/>
      <c r="J29" s="649"/>
      <c r="K29" s="650"/>
      <c r="L29" s="648" t="s">
        <v>1760</v>
      </c>
      <c r="M29" s="649"/>
      <c r="N29" s="649"/>
      <c r="O29" s="650"/>
    </row>
    <row r="30" spans="1:19" ht="18" customHeight="1" x14ac:dyDescent="0.2">
      <c r="A30" s="402"/>
      <c r="B30" s="392" t="e">
        <f>'Header Info'!BS2</f>
        <v>#N/A</v>
      </c>
      <c r="C30" s="403"/>
      <c r="D30" s="628" t="str">
        <f>CONCATENATE(Main!D22,"°F"," / ",Main!D23,"% RH")</f>
        <v>°F / % RH</v>
      </c>
      <c r="E30" s="629"/>
      <c r="F30" s="629"/>
      <c r="G30" s="630"/>
      <c r="H30" s="628" t="e">
        <f>'Header Info'!BT2</f>
        <v>#N/A</v>
      </c>
      <c r="I30" s="629"/>
      <c r="J30" s="629"/>
      <c r="K30" s="630"/>
      <c r="L30" s="628" t="e">
        <f>'Header Info'!BU2</f>
        <v>#N/A</v>
      </c>
      <c r="M30" s="629"/>
      <c r="N30" s="629"/>
      <c r="O30" s="630"/>
    </row>
    <row r="31" spans="1:19" ht="18" customHeight="1" x14ac:dyDescent="0.2"/>
    <row r="32" spans="1:19" ht="18" customHeight="1" x14ac:dyDescent="0.25">
      <c r="A32" s="425" t="s">
        <v>2240</v>
      </c>
      <c r="B32" s="640" t="s">
        <v>2241</v>
      </c>
      <c r="C32" s="640"/>
      <c r="D32" s="425" t="s">
        <v>2162</v>
      </c>
      <c r="E32" s="425" t="s">
        <v>2161</v>
      </c>
      <c r="F32" s="425" t="s">
        <v>2242</v>
      </c>
      <c r="G32" s="118"/>
      <c r="H32" s="118"/>
      <c r="I32" s="425" t="s">
        <v>2240</v>
      </c>
      <c r="J32" s="640" t="s">
        <v>2241</v>
      </c>
      <c r="K32" s="640"/>
      <c r="L32" s="425" t="s">
        <v>2162</v>
      </c>
      <c r="M32" s="425" t="s">
        <v>2161</v>
      </c>
      <c r="N32" s="425" t="s">
        <v>2242</v>
      </c>
    </row>
    <row r="33" spans="1:14" ht="18" customHeight="1" x14ac:dyDescent="0.2">
      <c r="A33" s="426" t="str">
        <f>IF(B33="","",1)</f>
        <v/>
      </c>
      <c r="B33" s="639" t="str">
        <f>IF(Main!O5="","",Main!O5)</f>
        <v/>
      </c>
      <c r="C33" s="639"/>
      <c r="D33" s="427" t="e">
        <f ca="1">IF(Access_Data!B27="","",Access_Data!B27)</f>
        <v>#N/A</v>
      </c>
      <c r="E33" s="427" t="e">
        <f ca="1">IF(Access_Data!B29="","",Access_Data!B29)</f>
        <v>#N/A</v>
      </c>
      <c r="F33" s="427" t="e">
        <f ca="1">IF(Access_Data!B31="","",Access_Data!B31)</f>
        <v>#N/A</v>
      </c>
      <c r="G33" s="118"/>
      <c r="H33" s="118"/>
      <c r="I33" s="426" t="str">
        <f>IF(J33="","",21)</f>
        <v/>
      </c>
      <c r="J33" s="639" t="str">
        <f>IF(Main!O25="","",Main!O25)</f>
        <v/>
      </c>
      <c r="K33" s="639"/>
      <c r="L33" s="427" t="e">
        <f ca="1">IF(Access_Data!AB27="","",Access_Data!AB27)</f>
        <v>#N/A</v>
      </c>
      <c r="M33" s="427" t="e">
        <f ca="1">IF(Access_Data!AB29="","",Access_Data!AB29)</f>
        <v>#N/A</v>
      </c>
      <c r="N33" s="427" t="e">
        <f ca="1">IF(Access_Data!AB31="","",Access_Data!AB31)</f>
        <v>#N/A</v>
      </c>
    </row>
    <row r="34" spans="1:14" ht="18" customHeight="1" x14ac:dyDescent="0.2">
      <c r="A34" s="426" t="str">
        <f>IF(B34="","",2)</f>
        <v/>
      </c>
      <c r="B34" s="639" t="str">
        <f>IF(Main!O6="","",Main!O6)</f>
        <v/>
      </c>
      <c r="C34" s="639"/>
      <c r="D34" s="427" t="e">
        <f ca="1">IF(Access_Data!C27="","",Access_Data!C27)</f>
        <v>#N/A</v>
      </c>
      <c r="E34" s="427" t="e">
        <f ca="1">IF(Access_Data!C29="","",Access_Data!C29)</f>
        <v>#N/A</v>
      </c>
      <c r="F34" s="427" t="e">
        <f ca="1">IF(Access_Data!C31="","",Access_Data!C31)</f>
        <v>#N/A</v>
      </c>
      <c r="G34" s="118"/>
      <c r="H34" s="118"/>
      <c r="I34" s="426" t="str">
        <f>IF(J34="","",22)</f>
        <v/>
      </c>
      <c r="J34" s="639" t="str">
        <f>IF(Main!O26="","",Main!O26)</f>
        <v/>
      </c>
      <c r="K34" s="639"/>
      <c r="L34" s="427" t="e">
        <f ca="1">IF(Access_Data!AC27="","",Access_Data!AC27)</f>
        <v>#N/A</v>
      </c>
      <c r="M34" s="427" t="e">
        <f ca="1">IF(Access_Data!AC29="","",Access_Data!AC29)</f>
        <v>#N/A</v>
      </c>
      <c r="N34" s="427" t="e">
        <f ca="1">IF(Access_Data!AC31="","",Access_Data!AC31)</f>
        <v>#N/A</v>
      </c>
    </row>
    <row r="35" spans="1:14" ht="18" customHeight="1" x14ac:dyDescent="0.2">
      <c r="A35" s="426" t="str">
        <f>IF(B35="","",3)</f>
        <v/>
      </c>
      <c r="B35" s="639" t="str">
        <f>IF(Main!O7="","",Main!O7)</f>
        <v/>
      </c>
      <c r="C35" s="639"/>
      <c r="D35" s="427" t="e">
        <f ca="1">IF(Access_Data!D27="","",Access_Data!D27)</f>
        <v>#N/A</v>
      </c>
      <c r="E35" s="427" t="e">
        <f ca="1">IF(Access_Data!D29="","",Access_Data!D29)</f>
        <v>#N/A</v>
      </c>
      <c r="F35" s="427" t="e">
        <f ca="1">IF(Access_Data!D31="","",Access_Data!D31)</f>
        <v>#N/A</v>
      </c>
      <c r="G35" s="118"/>
      <c r="H35" s="118"/>
      <c r="I35" s="426" t="str">
        <f>IF(J35="","",23)</f>
        <v/>
      </c>
      <c r="J35" s="639" t="str">
        <f>IF(Main!O27="","",Main!O27)</f>
        <v/>
      </c>
      <c r="K35" s="639"/>
      <c r="L35" s="427" t="e">
        <f ca="1">IF(Access_Data!AD27="","",Access_Data!AD27)</f>
        <v>#N/A</v>
      </c>
      <c r="M35" s="427" t="e">
        <f ca="1">IF(Access_Data!AD29="","",Access_Data!AD29)</f>
        <v>#N/A</v>
      </c>
      <c r="N35" s="427" t="e">
        <f ca="1">IF(Access_Data!AD31="","",Access_Data!AD31)</f>
        <v>#N/A</v>
      </c>
    </row>
    <row r="36" spans="1:14" ht="18" customHeight="1" x14ac:dyDescent="0.2">
      <c r="A36" s="426" t="str">
        <f>IF(B36="","",4)</f>
        <v/>
      </c>
      <c r="B36" s="639" t="str">
        <f>IF(Main!O8="","",Main!O8)</f>
        <v/>
      </c>
      <c r="C36" s="639"/>
      <c r="D36" s="427" t="e">
        <f ca="1">IF(Access_Data!E27="","",Access_Data!E27)</f>
        <v>#N/A</v>
      </c>
      <c r="E36" s="427" t="e">
        <f ca="1">IF(Access_Data!E29="","",Access_Data!E29)</f>
        <v>#N/A</v>
      </c>
      <c r="F36" s="427" t="e">
        <f ca="1">IF(Access_Data!E31="","",Access_Data!E31)</f>
        <v>#N/A</v>
      </c>
      <c r="G36" s="118"/>
      <c r="H36" s="118"/>
      <c r="I36" s="426" t="str">
        <f>IF(J36="","",24)</f>
        <v/>
      </c>
      <c r="J36" s="639" t="str">
        <f>IF(Main!O28="","",Main!O28)</f>
        <v/>
      </c>
      <c r="K36" s="639"/>
      <c r="L36" s="427" t="e">
        <f ca="1">IF(Access_Data!AE27="","",Access_Data!AE27)</f>
        <v>#N/A</v>
      </c>
      <c r="M36" s="427" t="e">
        <f ca="1">IF(Access_Data!AE29="","",Access_Data!AE29)</f>
        <v>#N/A</v>
      </c>
      <c r="N36" s="427" t="e">
        <f ca="1">IF(Access_Data!AE31="","",Access_Data!AE31)</f>
        <v>#N/A</v>
      </c>
    </row>
    <row r="37" spans="1:14" ht="18" customHeight="1" x14ac:dyDescent="0.2">
      <c r="A37" s="426" t="str">
        <f>IF(B37="","",5)</f>
        <v/>
      </c>
      <c r="B37" s="639" t="str">
        <f>IF(Main!O9="","",Main!O9)</f>
        <v/>
      </c>
      <c r="C37" s="639"/>
      <c r="D37" s="427" t="e">
        <f ca="1">IF(Access_Data!F27="","",Access_Data!F27)</f>
        <v>#N/A</v>
      </c>
      <c r="E37" s="427" t="e">
        <f ca="1">IF(Access_Data!F29="","",Access_Data!F29)</f>
        <v>#N/A</v>
      </c>
      <c r="F37" s="427" t="e">
        <f ca="1">IF(Access_Data!F31="","",Access_Data!F31)</f>
        <v>#N/A</v>
      </c>
      <c r="G37" s="118"/>
      <c r="H37" s="118"/>
      <c r="I37" s="426" t="str">
        <f>IF(J37="","",25)</f>
        <v/>
      </c>
      <c r="J37" s="639" t="str">
        <f>IF(Main!O29="","",Main!O29)</f>
        <v/>
      </c>
      <c r="K37" s="639"/>
      <c r="L37" s="427" t="e">
        <f ca="1">IF(Access_Data!AF27="","",Access_Data!AF27)</f>
        <v>#N/A</v>
      </c>
      <c r="M37" s="427" t="e">
        <f ca="1">IF(Access_Data!AF29="","",Access_Data!AF29)</f>
        <v>#N/A</v>
      </c>
      <c r="N37" s="427" t="e">
        <f ca="1">IF(Access_Data!AF31="","",Access_Data!AF31)</f>
        <v>#N/A</v>
      </c>
    </row>
    <row r="38" spans="1:14" ht="18" customHeight="1" x14ac:dyDescent="0.2">
      <c r="A38" s="426" t="str">
        <f>IF(B38="","",6)</f>
        <v/>
      </c>
      <c r="B38" s="639" t="str">
        <f>IF(Main!O10="","",Main!O10)</f>
        <v/>
      </c>
      <c r="C38" s="639"/>
      <c r="D38" s="427" t="e">
        <f ca="1">IF(Access_Data!G27="","",Access_Data!G27)</f>
        <v>#N/A</v>
      </c>
      <c r="E38" s="427" t="e">
        <f ca="1">IF(Access_Data!G29="","",Access_Data!G29)</f>
        <v>#N/A</v>
      </c>
      <c r="F38" s="427" t="e">
        <f ca="1">IF(Access_Data!G31="","",Access_Data!G31)</f>
        <v>#N/A</v>
      </c>
      <c r="G38" s="118"/>
      <c r="H38" s="118"/>
      <c r="I38" s="426" t="str">
        <f>IF(J38="","",26)</f>
        <v/>
      </c>
      <c r="J38" s="639" t="str">
        <f>IF(Main!O30="","",Main!O30)</f>
        <v/>
      </c>
      <c r="K38" s="639"/>
      <c r="L38" s="427" t="e">
        <f ca="1">IF(Access_Data!AG27="","",Access_Data!AG27)</f>
        <v>#N/A</v>
      </c>
      <c r="M38" s="427" t="e">
        <f ca="1">IF(Access_Data!AG29="","",Access_Data!AG29)</f>
        <v>#N/A</v>
      </c>
      <c r="N38" s="427" t="e">
        <f ca="1">IF(Access_Data!AG31="","",Access_Data!AG31)</f>
        <v>#N/A</v>
      </c>
    </row>
    <row r="39" spans="1:14" ht="18" customHeight="1" x14ac:dyDescent="0.2">
      <c r="A39" s="426" t="str">
        <f>IF(B39="","",7)</f>
        <v/>
      </c>
      <c r="B39" s="639" t="str">
        <f>IF(Main!O11="","",Main!O11)</f>
        <v/>
      </c>
      <c r="C39" s="639"/>
      <c r="D39" s="427" t="e">
        <f ca="1">IF(Access_Data!H27="","",Access_Data!H27)</f>
        <v>#N/A</v>
      </c>
      <c r="E39" s="427" t="e">
        <f ca="1">IF(Access_Data!H29="","",Access_Data!H29)</f>
        <v>#N/A</v>
      </c>
      <c r="F39" s="427" t="e">
        <f ca="1">IF(Access_Data!H31="","",Access_Data!H31)</f>
        <v>#N/A</v>
      </c>
      <c r="G39" s="118"/>
      <c r="H39" s="118"/>
      <c r="I39" s="426" t="str">
        <f>IF(J39="","",27)</f>
        <v/>
      </c>
      <c r="J39" s="639" t="str">
        <f>IF(Main!O31="","",Main!O31)</f>
        <v/>
      </c>
      <c r="K39" s="639"/>
      <c r="L39" s="427" t="e">
        <f ca="1">IF(Access_Data!AH27="","",Access_Data!AH27)</f>
        <v>#N/A</v>
      </c>
      <c r="M39" s="427" t="e">
        <f ca="1">IF(Access_Data!AH29="","",Access_Data!AH29)</f>
        <v>#N/A</v>
      </c>
      <c r="N39" s="427" t="e">
        <f ca="1">IF(Access_Data!AH31="","",Access_Data!AH31)</f>
        <v>#N/A</v>
      </c>
    </row>
    <row r="40" spans="1:14" ht="18" customHeight="1" x14ac:dyDescent="0.2">
      <c r="A40" s="426" t="str">
        <f>IF(B40="","",8)</f>
        <v/>
      </c>
      <c r="B40" s="639" t="str">
        <f>IF(Main!O12="","",Main!O12)</f>
        <v/>
      </c>
      <c r="C40" s="639"/>
      <c r="D40" s="427" t="e">
        <f ca="1">IF(Access_Data!I27="","",Access_Data!I27)</f>
        <v>#N/A</v>
      </c>
      <c r="E40" s="427" t="e">
        <f ca="1">IF(Access_Data!I29="","",Access_Data!I29)</f>
        <v>#N/A</v>
      </c>
      <c r="F40" s="427" t="e">
        <f ca="1">IF(Access_Data!I31="","",Access_Data!I31)</f>
        <v>#N/A</v>
      </c>
      <c r="G40" s="118"/>
      <c r="H40" s="118"/>
      <c r="I40" s="426" t="str">
        <f>IF(J40="","",28)</f>
        <v/>
      </c>
      <c r="J40" s="639" t="str">
        <f>IF(Main!O32="","",Main!O32)</f>
        <v/>
      </c>
      <c r="K40" s="639"/>
      <c r="L40" s="427" t="e">
        <f ca="1">IF(Access_Data!AI27="","",Access_Data!AI27)</f>
        <v>#N/A</v>
      </c>
      <c r="M40" s="427" t="e">
        <f ca="1">IF(Access_Data!AI29="","",Access_Data!AI29)</f>
        <v>#N/A</v>
      </c>
      <c r="N40" s="427" t="e">
        <f ca="1">IF(Access_Data!AI31="","",Access_Data!AI31)</f>
        <v>#N/A</v>
      </c>
    </row>
    <row r="41" spans="1:14" ht="18" customHeight="1" x14ac:dyDescent="0.2">
      <c r="A41" s="426" t="str">
        <f>IF(B41="","",9)</f>
        <v/>
      </c>
      <c r="B41" s="639" t="str">
        <f>IF(Main!O13="","",Main!O13)</f>
        <v/>
      </c>
      <c r="C41" s="639"/>
      <c r="D41" s="427" t="e">
        <f ca="1">IF(Access_Data!J27="","",Access_Data!J27)</f>
        <v>#N/A</v>
      </c>
      <c r="E41" s="427" t="e">
        <f ca="1">IF(Access_Data!J29="","",Access_Data!J29)</f>
        <v>#N/A</v>
      </c>
      <c r="F41" s="427" t="e">
        <f ca="1">IF(Access_Data!J31="","",Access_Data!J31)</f>
        <v>#N/A</v>
      </c>
      <c r="G41" s="118"/>
      <c r="H41" s="118"/>
      <c r="I41" s="426" t="str">
        <f>IF(J41="","",29)</f>
        <v/>
      </c>
      <c r="J41" s="639" t="str">
        <f>IF(Main!O33="","",Main!O33)</f>
        <v/>
      </c>
      <c r="K41" s="639"/>
      <c r="L41" s="427" t="e">
        <f ca="1">IF(Access_Data!AP27="","",Access_Data!AP27)</f>
        <v>#N/A</v>
      </c>
      <c r="M41" s="427" t="e">
        <f ca="1">IF(Access_Data!AP29="","",Access_Data!AP29)</f>
        <v>#N/A</v>
      </c>
      <c r="N41" s="427" t="e">
        <f ca="1">IF(Access_Data!AP31="","",Access_Data!AP31)</f>
        <v>#N/A</v>
      </c>
    </row>
    <row r="42" spans="1:14" ht="18" customHeight="1" x14ac:dyDescent="0.2">
      <c r="A42" s="426" t="str">
        <f>IF(B42="","",10)</f>
        <v/>
      </c>
      <c r="B42" s="639" t="str">
        <f>IF(Main!O14="","",Main!O14)</f>
        <v/>
      </c>
      <c r="C42" s="639"/>
      <c r="D42" s="427" t="e">
        <f ca="1">IF(Access_Data!K27="","",Access_Data!K27)</f>
        <v>#N/A</v>
      </c>
      <c r="E42" s="427" t="e">
        <f ca="1">IF(Access_Data!K29="","",Access_Data!K29)</f>
        <v>#N/A</v>
      </c>
      <c r="F42" s="427" t="e">
        <f ca="1">IF(Access_Data!K31="","",Access_Data!K31)</f>
        <v>#N/A</v>
      </c>
      <c r="G42" s="118"/>
      <c r="H42" s="118"/>
      <c r="I42" s="426" t="str">
        <f>IF(J42="","",30)</f>
        <v/>
      </c>
      <c r="J42" s="639" t="str">
        <f>IF(Main!O34="","",Main!O34)</f>
        <v/>
      </c>
      <c r="K42" s="639"/>
      <c r="L42" s="427" t="e">
        <f ca="1">IF(Access_Data!AQ27="","",Access_Data!AQ27)</f>
        <v>#N/A</v>
      </c>
      <c r="M42" s="427" t="e">
        <f ca="1">IF(Access_Data!AQ29="","",Access_Data!AQ29)</f>
        <v>#N/A</v>
      </c>
      <c r="N42" s="427" t="e">
        <f ca="1">IF(Access_Data!AQ31="","",Access_Data!AQ31)</f>
        <v>#N/A</v>
      </c>
    </row>
    <row r="43" spans="1:14" ht="18" customHeight="1" x14ac:dyDescent="0.2">
      <c r="A43" s="426" t="str">
        <f>IF(B43="","",11)</f>
        <v/>
      </c>
      <c r="B43" s="639" t="str">
        <f>IF(Main!O15="","",Main!O15)</f>
        <v/>
      </c>
      <c r="C43" s="639"/>
      <c r="D43" s="427" t="e">
        <f ca="1">IF(Access_Data!L27="","",Access_Data!L27)</f>
        <v>#N/A</v>
      </c>
      <c r="E43" s="427" t="e">
        <f ca="1">IF(Access_Data!L29="","",Access_Data!L29)</f>
        <v>#N/A</v>
      </c>
      <c r="F43" s="427" t="e">
        <f ca="1">IF(Access_Data!L31="","",Access_Data!L31)</f>
        <v>#N/A</v>
      </c>
      <c r="G43" s="118"/>
      <c r="H43" s="118"/>
      <c r="I43" s="426" t="str">
        <f>IF(J43="","",31)</f>
        <v/>
      </c>
      <c r="J43" s="639" t="str">
        <f>IF(Main!O35="","",Main!O35)</f>
        <v/>
      </c>
      <c r="K43" s="639"/>
      <c r="L43" s="427" t="e">
        <f ca="1">IF(Access_Data!AR27="","",Access_Data!AR27)</f>
        <v>#N/A</v>
      </c>
      <c r="M43" s="427" t="e">
        <f ca="1">IF(Access_Data!AR29="","",Access_Data!AR29)</f>
        <v>#N/A</v>
      </c>
      <c r="N43" s="427" t="e">
        <f ca="1">IF(Access_Data!AR31="","",Access_Data!AR31)</f>
        <v>#N/A</v>
      </c>
    </row>
    <row r="44" spans="1:14" ht="18" customHeight="1" x14ac:dyDescent="0.2">
      <c r="A44" s="426" t="str">
        <f>IF(B44="","",12)</f>
        <v/>
      </c>
      <c r="B44" s="639" t="str">
        <f>IF(Main!O16="","",Main!O16)</f>
        <v/>
      </c>
      <c r="C44" s="639"/>
      <c r="D44" s="427" t="e">
        <f ca="1">IF(Access_Data!M27="","",Access_Data!M27)</f>
        <v>#N/A</v>
      </c>
      <c r="E44" s="427" t="e">
        <f ca="1">IF(Access_Data!M29="","",Access_Data!M29)</f>
        <v>#N/A</v>
      </c>
      <c r="F44" s="427" t="e">
        <f ca="1">IF(Access_Data!M31="","",Access_Data!M31)</f>
        <v>#N/A</v>
      </c>
      <c r="G44" s="118"/>
      <c r="H44" s="118"/>
      <c r="I44" s="426" t="str">
        <f>IF(J44="","",32)</f>
        <v/>
      </c>
      <c r="J44" s="639" t="str">
        <f>IF(Main!O36="","",Main!O36)</f>
        <v/>
      </c>
      <c r="K44" s="639"/>
      <c r="L44" s="427" t="e">
        <f ca="1">IF(Access_Data!AS27="","",Access_Data!AS27)</f>
        <v>#N/A</v>
      </c>
      <c r="M44" s="427" t="e">
        <f ca="1">IF(Access_Data!AS29="","",Access_Data!AS29)</f>
        <v>#N/A</v>
      </c>
      <c r="N44" s="427" t="e">
        <f ca="1">IF(Access_Data!AS31="","",Access_Data!AS31)</f>
        <v>#N/A</v>
      </c>
    </row>
    <row r="45" spans="1:14" ht="18" customHeight="1" x14ac:dyDescent="0.2">
      <c r="A45" s="426" t="str">
        <f>IF(B45="","",13)</f>
        <v/>
      </c>
      <c r="B45" s="639" t="str">
        <f>IF(Main!O17="","",Main!O17)</f>
        <v/>
      </c>
      <c r="C45" s="639"/>
      <c r="D45" s="427" t="e">
        <f ca="1">IF(Access_Data!N27="","",Access_Data!N27)</f>
        <v>#N/A</v>
      </c>
      <c r="E45" s="427" t="e">
        <f ca="1">IF(Access_Data!N29="","",Access_Data!N29)</f>
        <v>#N/A</v>
      </c>
      <c r="F45" s="427" t="e">
        <f ca="1">IF(Access_Data!N31="","",Access_Data!N31)</f>
        <v>#N/A</v>
      </c>
      <c r="G45" s="118"/>
      <c r="H45" s="118"/>
      <c r="I45" s="426" t="str">
        <f>IF(J45="","",33)</f>
        <v/>
      </c>
      <c r="J45" s="639" t="str">
        <f>IF(Main!O37="","",Main!O37)</f>
        <v/>
      </c>
      <c r="K45" s="639"/>
      <c r="L45" s="427" t="e">
        <f ca="1">IF(Access_Data!AT27="","",Access_Data!AT27)</f>
        <v>#N/A</v>
      </c>
      <c r="M45" s="427" t="e">
        <f ca="1">IF(Access_Data!AT29="","",Access_Data!AT29)</f>
        <v>#N/A</v>
      </c>
      <c r="N45" s="427" t="e">
        <f ca="1">IF(Access_Data!AT31="","",Access_Data!AT31)</f>
        <v>#N/A</v>
      </c>
    </row>
    <row r="46" spans="1:14" ht="18" customHeight="1" x14ac:dyDescent="0.2">
      <c r="A46" s="426" t="str">
        <f>IF(B46="","",14)</f>
        <v/>
      </c>
      <c r="B46" s="639" t="str">
        <f>IF(Main!O18="","",Main!O18)</f>
        <v/>
      </c>
      <c r="C46" s="639"/>
      <c r="D46" s="427" t="e">
        <f ca="1">IF(Access_Data!O27="","",Access_Data!O27)</f>
        <v>#N/A</v>
      </c>
      <c r="E46" s="427" t="e">
        <f ca="1">IF(Access_Data!O29="","",Access_Data!O29)</f>
        <v>#N/A</v>
      </c>
      <c r="F46" s="427" t="e">
        <f ca="1">IF(Access_Data!O31="","",Access_Data!O31)</f>
        <v>#N/A</v>
      </c>
      <c r="G46" s="118"/>
      <c r="H46" s="118"/>
      <c r="I46" s="426" t="str">
        <f>IF(J46="","",34)</f>
        <v/>
      </c>
      <c r="J46" s="639" t="str">
        <f>IF(Main!O38="","",Main!O38)</f>
        <v/>
      </c>
      <c r="K46" s="639"/>
      <c r="L46" s="427" t="e">
        <f ca="1">IF(Access_Data!AU27="","",Access_Data!AU27)</f>
        <v>#N/A</v>
      </c>
      <c r="M46" s="427" t="e">
        <f ca="1">IF(Access_Data!AU29="","",Access_Data!AU29)</f>
        <v>#N/A</v>
      </c>
      <c r="N46" s="427" t="e">
        <f ca="1">IF(Access_Data!AU31="","",Access_Data!AU31)</f>
        <v>#N/A</v>
      </c>
    </row>
    <row r="47" spans="1:14" ht="18" customHeight="1" x14ac:dyDescent="0.2">
      <c r="A47" s="426" t="str">
        <f>IF(B47="","",15)</f>
        <v/>
      </c>
      <c r="B47" s="639" t="str">
        <f>IF(Main!O19="","",Main!O19)</f>
        <v/>
      </c>
      <c r="C47" s="639"/>
      <c r="D47" s="427" t="e">
        <f ca="1">IF(Access_Data!V27="","",Access_Data!V27)</f>
        <v>#N/A</v>
      </c>
      <c r="E47" s="427" t="e">
        <f ca="1">IF(Access_Data!V29="","",Access_Data!V29)</f>
        <v>#N/A</v>
      </c>
      <c r="F47" s="427" t="e">
        <f ca="1">IF(Access_Data!V31="","",Access_Data!V31)</f>
        <v>#N/A</v>
      </c>
      <c r="G47" s="118"/>
      <c r="H47" s="118"/>
      <c r="I47" s="426" t="str">
        <f>IF(J47="","",35)</f>
        <v/>
      </c>
      <c r="J47" s="639" t="str">
        <f>IF(Main!O39="","",Main!O39)</f>
        <v/>
      </c>
      <c r="K47" s="639"/>
      <c r="L47" s="427" t="e">
        <f ca="1">IF(Access_Data!AV27="","",Access_Data!AV27)</f>
        <v>#N/A</v>
      </c>
      <c r="M47" s="427" t="e">
        <f ca="1">IF(Access_Data!AV29="","",Access_Data!AV29)</f>
        <v>#N/A</v>
      </c>
      <c r="N47" s="427" t="e">
        <f ca="1">IF(Access_Data!AV31="","",Access_Data!AV31)</f>
        <v>#N/A</v>
      </c>
    </row>
    <row r="48" spans="1:14" ht="18" customHeight="1" x14ac:dyDescent="0.2">
      <c r="A48" s="426" t="str">
        <f>IF(B48="","",16)</f>
        <v/>
      </c>
      <c r="B48" s="639" t="str">
        <f>IF(Main!O20="","",Main!O20)</f>
        <v/>
      </c>
      <c r="C48" s="639"/>
      <c r="D48" s="427" t="e">
        <f ca="1">IF(Access_Data!W27="","",Access_Data!W27)</f>
        <v>#N/A</v>
      </c>
      <c r="E48" s="427" t="e">
        <f ca="1">IF(Access_Data!W29="","",Access_Data!W29)</f>
        <v>#N/A</v>
      </c>
      <c r="F48" s="427" t="e">
        <f ca="1">IF(Access_Data!W31="","",Access_Data!W31)</f>
        <v>#N/A</v>
      </c>
      <c r="G48" s="118"/>
      <c r="H48" s="118"/>
      <c r="I48" s="426" t="str">
        <f>IF(J48="","",36)</f>
        <v/>
      </c>
      <c r="J48" s="639" t="str">
        <f>IF(Main!O40="","",Main!O40)</f>
        <v/>
      </c>
      <c r="K48" s="639"/>
      <c r="L48" s="427" t="e">
        <f ca="1">IF(Access_Data!AW27="","",Access_Data!AW27)</f>
        <v>#N/A</v>
      </c>
      <c r="M48" s="427" t="e">
        <f ca="1">IF(Access_Data!AW29="","",Access_Data!AW29)</f>
        <v>#N/A</v>
      </c>
      <c r="N48" s="427" t="e">
        <f ca="1">IF(Access_Data!AW31="","",Access_Data!AW31)</f>
        <v>#N/A</v>
      </c>
    </row>
    <row r="49" spans="1:23" ht="18" customHeight="1" x14ac:dyDescent="0.2">
      <c r="A49" s="426" t="str">
        <f>IF(B49="","",17)</f>
        <v/>
      </c>
      <c r="B49" s="639" t="str">
        <f>IF(Main!O21="","",Main!O21)</f>
        <v/>
      </c>
      <c r="C49" s="639"/>
      <c r="D49" s="427" t="e">
        <f ca="1">IF(Access_Data!X27="","",Access_Data!X27)</f>
        <v>#N/A</v>
      </c>
      <c r="E49" s="427" t="e">
        <f ca="1">IF(Access_Data!X29="","",Access_Data!X29)</f>
        <v>#N/A</v>
      </c>
      <c r="F49" s="427" t="e">
        <f ca="1">IF(Access_Data!X31="","",Access_Data!X31)</f>
        <v>#N/A</v>
      </c>
      <c r="G49" s="118"/>
      <c r="H49" s="118"/>
      <c r="I49" s="426" t="str">
        <f>IF(J49="","",37)</f>
        <v/>
      </c>
      <c r="J49" s="639" t="str">
        <f>IF(Main!O41="","",Main!O41)</f>
        <v/>
      </c>
      <c r="K49" s="639"/>
      <c r="L49" s="427" t="e">
        <f ca="1">IF(Access_Data!AX27="","",Access_Data!AX27)</f>
        <v>#N/A</v>
      </c>
      <c r="M49" s="427" t="e">
        <f ca="1">IF(Access_Data!AX29="","",Access_Data!AX29)</f>
        <v>#N/A</v>
      </c>
      <c r="N49" s="427" t="e">
        <f ca="1">IF(Access_Data!AX31="","",Access_Data!AX31)</f>
        <v>#N/A</v>
      </c>
    </row>
    <row r="50" spans="1:23" ht="18" customHeight="1" x14ac:dyDescent="0.2">
      <c r="A50" s="426" t="str">
        <f>IF(B50="","",18)</f>
        <v/>
      </c>
      <c r="B50" s="639" t="str">
        <f>IF(Main!O22="","",Main!O22)</f>
        <v/>
      </c>
      <c r="C50" s="639"/>
      <c r="D50" s="427" t="e">
        <f ca="1">IF(Access_Data!Y27="","",Access_Data!Y27)</f>
        <v>#N/A</v>
      </c>
      <c r="E50" s="427" t="e">
        <f ca="1">IF(Access_Data!Y29="","",Access_Data!Y29)</f>
        <v>#N/A</v>
      </c>
      <c r="F50" s="427" t="e">
        <f ca="1">IF(Access_Data!Y31="","",Access_Data!Y31)</f>
        <v>#N/A</v>
      </c>
      <c r="G50" s="118"/>
      <c r="H50" s="118"/>
      <c r="I50" s="426" t="str">
        <f>IF(J50="","",38)</f>
        <v/>
      </c>
      <c r="J50" s="639" t="str">
        <f>IF(Main!O42="","",Main!O42)</f>
        <v/>
      </c>
      <c r="K50" s="639"/>
      <c r="L50" s="427" t="e">
        <f ca="1">IF(Access_Data!AY27="","",Access_Data!AY27)</f>
        <v>#N/A</v>
      </c>
      <c r="M50" s="427" t="e">
        <f ca="1">IF(Access_Data!AY29="","",Access_Data!AY29)</f>
        <v>#N/A</v>
      </c>
      <c r="N50" s="427" t="e">
        <f ca="1">IF(Access_Data!AY31="","",Access_Data!AY31)</f>
        <v>#N/A</v>
      </c>
    </row>
    <row r="51" spans="1:23" ht="18" customHeight="1" x14ac:dyDescent="0.2">
      <c r="A51" s="426" t="str">
        <f>IF(B51="","",19)</f>
        <v/>
      </c>
      <c r="B51" s="639" t="str">
        <f>IF(Main!O23="","",Main!O23)</f>
        <v/>
      </c>
      <c r="C51" s="639"/>
      <c r="D51" s="427" t="e">
        <f ca="1">IF(Access_Data!Z27="","",Access_Data!X27)</f>
        <v>#N/A</v>
      </c>
      <c r="E51" s="427" t="e">
        <f ca="1">IF(Access_Data!Z29="","",Access_Data!Z29)</f>
        <v>#N/A</v>
      </c>
      <c r="F51" s="427" t="e">
        <f ca="1">IF(Access_Data!Z31="","",Access_Data!Z31)</f>
        <v>#N/A</v>
      </c>
      <c r="G51" s="118"/>
      <c r="H51" s="118"/>
      <c r="I51" s="426" t="str">
        <f>IF(J51="","",39)</f>
        <v/>
      </c>
      <c r="J51" s="639" t="str">
        <f>IF(Main!O43="","",Main!O43)</f>
        <v/>
      </c>
      <c r="K51" s="639"/>
      <c r="L51" s="427" t="e">
        <f ca="1">IF(Access_Data!AZ27="","",Access_Data!AZ27)</f>
        <v>#N/A</v>
      </c>
      <c r="M51" s="427" t="e">
        <f ca="1">IF(Access_Data!AZ29="","",Access_Data!AZ29)</f>
        <v>#N/A</v>
      </c>
      <c r="N51" s="427" t="e">
        <f ca="1">IF(Access_Data!AZ31="","",Access_Data!AZ31)</f>
        <v>#N/A</v>
      </c>
    </row>
    <row r="52" spans="1:23" ht="18" customHeight="1" x14ac:dyDescent="0.2">
      <c r="A52" s="426" t="str">
        <f>IF(B52="","",20)</f>
        <v/>
      </c>
      <c r="B52" s="639" t="str">
        <f>IF(Main!O24="","",Main!O24)</f>
        <v/>
      </c>
      <c r="C52" s="639"/>
      <c r="D52" s="427" t="e">
        <f ca="1">IF(Access_Data!AA27="","",Access_Data!AA27)</f>
        <v>#N/A</v>
      </c>
      <c r="E52" s="427" t="e">
        <f ca="1">IF(Access_Data!AA29="","",Access_Data!AA29)</f>
        <v>#N/A</v>
      </c>
      <c r="F52" s="427" t="e">
        <f ca="1">IF(Access_Data!AA31="","",Access_Data!AA31)</f>
        <v>#N/A</v>
      </c>
      <c r="G52" s="118"/>
      <c r="H52" s="118"/>
      <c r="I52" s="426" t="str">
        <f>IF(J52="","",40)</f>
        <v/>
      </c>
      <c r="J52" s="639" t="str">
        <f>IF(Main!O44="","",Main!O44)</f>
        <v/>
      </c>
      <c r="K52" s="639"/>
      <c r="L52" s="427" t="e">
        <f ca="1">IF(Access_Data!BA27="","",Access_Data!BA27)</f>
        <v>#N/A</v>
      </c>
      <c r="M52" s="427" t="e">
        <f ca="1">IF(Access_Data!BA29="","",Access_Data!BA29)</f>
        <v>#N/A</v>
      </c>
      <c r="N52" s="427" t="e">
        <f ca="1">IF(Access_Data!BA31="","",Access_Data!BA31)</f>
        <v>#N/A</v>
      </c>
    </row>
    <row r="53" spans="1:23" ht="18" customHeight="1" x14ac:dyDescent="0.2">
      <c r="B53" s="644" t="s">
        <v>2243</v>
      </c>
      <c r="C53" s="644"/>
      <c r="D53" s="644"/>
      <c r="E53" s="644"/>
      <c r="F53" s="644"/>
      <c r="G53" s="644"/>
      <c r="H53" s="644"/>
      <c r="I53" s="644"/>
      <c r="J53" s="644"/>
      <c r="K53" s="644"/>
      <c r="L53" s="644"/>
      <c r="M53" s="644"/>
      <c r="N53" s="644"/>
    </row>
    <row r="54" spans="1:23" ht="18" customHeight="1" x14ac:dyDescent="0.25">
      <c r="A54" s="428" t="s">
        <v>2244</v>
      </c>
      <c r="B54" s="653" t="e">
        <f>CONCATENATE(Main!G23,"  ",'Header Info'!BR2,Main!U25)</f>
        <v>#N/A</v>
      </c>
      <c r="C54" s="653"/>
      <c r="D54" s="653"/>
      <c r="E54" s="653"/>
      <c r="F54" s="653"/>
      <c r="G54" s="653"/>
      <c r="H54" s="653"/>
      <c r="I54" s="653"/>
      <c r="J54" s="653"/>
      <c r="K54" s="653"/>
      <c r="L54" s="653"/>
      <c r="M54" s="653"/>
      <c r="N54" s="653"/>
      <c r="O54" s="653"/>
    </row>
    <row r="55" spans="1:23" ht="18" customHeight="1" x14ac:dyDescent="0.25">
      <c r="A55" s="115"/>
      <c r="B55" s="653"/>
      <c r="C55" s="653"/>
      <c r="D55" s="653"/>
      <c r="E55" s="653"/>
      <c r="F55" s="653"/>
      <c r="G55" s="653"/>
      <c r="H55" s="653"/>
      <c r="I55" s="653"/>
      <c r="J55" s="653"/>
      <c r="K55" s="653"/>
      <c r="L55" s="653"/>
      <c r="M55" s="653"/>
      <c r="N55" s="653"/>
      <c r="O55" s="653"/>
    </row>
    <row r="56" spans="1:23" ht="18" customHeight="1" x14ac:dyDescent="0.25">
      <c r="A56" s="115"/>
      <c r="B56" s="653"/>
      <c r="C56" s="653"/>
      <c r="D56" s="653"/>
      <c r="E56" s="653"/>
      <c r="F56" s="653"/>
      <c r="G56" s="653"/>
      <c r="H56" s="653"/>
      <c r="I56" s="653"/>
      <c r="J56" s="653"/>
      <c r="K56" s="653"/>
      <c r="L56" s="653"/>
      <c r="M56" s="653"/>
      <c r="N56" s="653"/>
      <c r="O56" s="653"/>
    </row>
    <row r="57" spans="1:23" ht="18" customHeight="1" x14ac:dyDescent="0.25">
      <c r="A57" s="115"/>
      <c r="B57" s="653"/>
      <c r="C57" s="653"/>
      <c r="D57" s="653"/>
      <c r="E57" s="653"/>
      <c r="F57" s="653"/>
      <c r="G57" s="653"/>
      <c r="H57" s="653"/>
      <c r="I57" s="653"/>
      <c r="J57" s="653"/>
      <c r="K57" s="653"/>
      <c r="L57" s="653"/>
      <c r="M57" s="653"/>
      <c r="N57" s="653"/>
      <c r="O57" s="653"/>
    </row>
    <row r="58" spans="1:23" ht="18" customHeight="1" x14ac:dyDescent="0.25">
      <c r="A58" s="115"/>
      <c r="B58" s="653"/>
      <c r="C58" s="653"/>
      <c r="D58" s="653"/>
      <c r="E58" s="653"/>
      <c r="F58" s="653"/>
      <c r="G58" s="653"/>
      <c r="H58" s="653"/>
      <c r="I58" s="653"/>
      <c r="J58" s="653"/>
      <c r="K58" s="653"/>
      <c r="L58" s="653"/>
      <c r="M58" s="653"/>
      <c r="N58" s="653"/>
      <c r="O58" s="653"/>
    </row>
    <row r="59" spans="1:23" ht="18" customHeight="1" x14ac:dyDescent="0.25">
      <c r="A59" s="115"/>
      <c r="B59" s="653"/>
      <c r="C59" s="653"/>
      <c r="D59" s="653"/>
      <c r="E59" s="653"/>
      <c r="F59" s="653"/>
      <c r="G59" s="653"/>
      <c r="H59" s="653"/>
      <c r="I59" s="653"/>
      <c r="J59" s="653"/>
      <c r="K59" s="653"/>
      <c r="L59" s="653"/>
      <c r="M59" s="653"/>
      <c r="N59" s="653"/>
      <c r="O59" s="653"/>
    </row>
    <row r="60" spans="1:23" ht="18" customHeight="1" x14ac:dyDescent="0.2">
      <c r="A60" s="643" t="s">
        <v>2252</v>
      </c>
      <c r="B60" s="643"/>
      <c r="C60" s="643"/>
      <c r="D60" s="643"/>
      <c r="E60" s="643"/>
      <c r="F60" s="643"/>
      <c r="G60" s="643"/>
      <c r="H60" s="643"/>
      <c r="I60" s="643"/>
      <c r="J60" s="643"/>
      <c r="K60" s="643"/>
      <c r="L60" s="643"/>
      <c r="M60" s="643"/>
      <c r="N60" s="643"/>
      <c r="O60" s="643"/>
    </row>
    <row r="61" spans="1:23" ht="18" customHeight="1" x14ac:dyDescent="0.2">
      <c r="A61" s="647" t="s">
        <v>2245</v>
      </c>
      <c r="B61" s="647"/>
      <c r="C61" s="647"/>
      <c r="D61" s="647"/>
      <c r="E61" s="647"/>
      <c r="F61" s="657" t="s">
        <v>2246</v>
      </c>
      <c r="G61" s="657"/>
      <c r="H61" s="657"/>
      <c r="I61" s="657" t="s">
        <v>2247</v>
      </c>
      <c r="J61" s="657"/>
      <c r="K61" s="657" t="s">
        <v>2248</v>
      </c>
      <c r="L61" s="657"/>
      <c r="M61" s="657" t="s">
        <v>2249</v>
      </c>
      <c r="N61" s="657"/>
      <c r="O61" s="657"/>
    </row>
    <row r="62" spans="1:23" ht="18" customHeight="1" x14ac:dyDescent="0.2">
      <c r="A62" s="631" t="str">
        <f t="shared" ref="A62:A68" si="0">IF(Q62="","",CONCATENATE(T62," - ",R62))</f>
        <v/>
      </c>
      <c r="B62" s="632"/>
      <c r="C62" s="632"/>
      <c r="D62" s="632"/>
      <c r="E62" s="633"/>
      <c r="F62" s="631" t="str">
        <f t="shared" ref="F62:F68" si="1">IF(Q62="","",W62)</f>
        <v/>
      </c>
      <c r="G62" s="632"/>
      <c r="H62" s="633"/>
      <c r="I62" s="659" t="str">
        <f>IF(Q62="","",Main!D12)</f>
        <v/>
      </c>
      <c r="J62" s="660"/>
      <c r="K62" s="659" t="str">
        <f>IF(Q62="","",Main!D13)</f>
        <v/>
      </c>
      <c r="L62" s="660"/>
      <c r="M62" s="625" t="str">
        <f>IF(Q62="","",REPLACE(Main!D14,3,1,""))</f>
        <v/>
      </c>
      <c r="N62" s="626"/>
      <c r="O62" s="627"/>
      <c r="Q62" t="str">
        <f>IF(Main!D9="","",1)</f>
        <v/>
      </c>
      <c r="R62" s="383" t="str">
        <f ca="1">IF(ISBLANK(Main!D9),"",INDEX(OFFSET(Furnace_Data!$U:$U,,-2),MATCH(Main!D9,Furnace_Data!$U:$U,0)))</f>
        <v/>
      </c>
      <c r="T62" s="383" t="str">
        <f ca="1">IF(ISBLANK(Main!D9),"",INDEX(OFFSET(Furnace_Data!$U:$U,,-1),MATCH(Main!D9,Furnace_Data!$U:$U,0)))</f>
        <v/>
      </c>
      <c r="W62" s="383" t="str">
        <f ca="1">IF(ISBLANK(Main!D9),"",INDEX(OFFSET(Furnace_Data!$U:$U,,1),MATCH(Main!D9,Furnace_Data!$U:$U,0)))</f>
        <v/>
      </c>
    </row>
    <row r="63" spans="1:23" ht="18" customHeight="1" x14ac:dyDescent="0.2">
      <c r="A63" s="622" t="str">
        <f t="shared" si="0"/>
        <v/>
      </c>
      <c r="B63" s="623"/>
      <c r="C63" s="623"/>
      <c r="D63" s="623"/>
      <c r="E63" s="624"/>
      <c r="F63" s="622" t="str">
        <f t="shared" si="1"/>
        <v/>
      </c>
      <c r="G63" s="623"/>
      <c r="H63" s="624"/>
      <c r="I63" s="636" t="str">
        <f>IF(Q63="","",Main!D49)</f>
        <v/>
      </c>
      <c r="J63" s="637"/>
      <c r="K63" s="636" t="str">
        <f>IF(Q63="","",Main!D50)</f>
        <v/>
      </c>
      <c r="L63" s="637"/>
      <c r="M63" s="622" t="str">
        <f>IF(Q63="","",Main!D54)</f>
        <v/>
      </c>
      <c r="N63" s="623"/>
      <c r="O63" s="624"/>
      <c r="Q63" t="str">
        <f>IF(Main!L47="","",2)</f>
        <v/>
      </c>
      <c r="R63" s="383" t="str">
        <f>IF(Main!$L$47="","",VLOOKUP(Main!$L$47,Furnace_Data!$Q$1:$V$100,3,FALSE))</f>
        <v/>
      </c>
      <c r="T63" s="383" t="str">
        <f>IF(Main!$L$47="","",VLOOKUP(Main!$L$47,Furnace_Data!$Q$1:$V$100,4,FALSE))</f>
        <v/>
      </c>
      <c r="V63" s="383"/>
      <c r="W63" s="383" t="e">
        <f>VLOOKUP(Main!$L$47,Furnace_Data!$Q$1:$V$100,6,FALSE)</f>
        <v>#N/A</v>
      </c>
    </row>
    <row r="64" spans="1:23" ht="18" customHeight="1" x14ac:dyDescent="0.2">
      <c r="A64" s="622" t="str">
        <f t="shared" si="0"/>
        <v/>
      </c>
      <c r="B64" s="623"/>
      <c r="C64" s="623"/>
      <c r="D64" s="623"/>
      <c r="E64" s="624"/>
      <c r="F64" s="622" t="str">
        <f t="shared" si="1"/>
        <v/>
      </c>
      <c r="G64" s="623"/>
      <c r="H64" s="624"/>
      <c r="I64" s="636" t="str">
        <f>IF(Q64="","",Main!E49)</f>
        <v/>
      </c>
      <c r="J64" s="637"/>
      <c r="K64" s="636" t="str">
        <f>IF(Q64="","",Main!E50)</f>
        <v/>
      </c>
      <c r="L64" s="637"/>
      <c r="M64" s="622" t="str">
        <f>IF(Q64="","",Main!E54)</f>
        <v/>
      </c>
      <c r="N64" s="623"/>
      <c r="O64" s="624"/>
      <c r="Q64" t="str">
        <f>IF(Main!L48="","",3)</f>
        <v/>
      </c>
      <c r="R64" s="383" t="str">
        <f>IF(Main!$L$48="","",VLOOKUP(Main!$L$48,Furnace_Data!$Q$1:$V$100,3,FALSE))</f>
        <v/>
      </c>
      <c r="T64" s="383" t="str">
        <f>IF(Main!$L$48="","",VLOOKUP(Main!$L$48,Furnace_Data!$Q$1:$V$100,4,FALSE))</f>
        <v/>
      </c>
      <c r="V64" s="383"/>
      <c r="W64" s="383" t="e">
        <f>VLOOKUP(Main!$L$48,Furnace_Data!$Q$1:$V$100,6,FALSE)</f>
        <v>#N/A</v>
      </c>
    </row>
    <row r="65" spans="1:23" ht="18" customHeight="1" x14ac:dyDescent="0.2">
      <c r="A65" s="622" t="str">
        <f t="shared" si="0"/>
        <v/>
      </c>
      <c r="B65" s="623"/>
      <c r="C65" s="623"/>
      <c r="D65" s="623"/>
      <c r="E65" s="624"/>
      <c r="F65" s="622" t="str">
        <f t="shared" si="1"/>
        <v/>
      </c>
      <c r="G65" s="623"/>
      <c r="H65" s="624"/>
      <c r="I65" s="636" t="str">
        <f>IF(Q65="","",Main!F49)</f>
        <v/>
      </c>
      <c r="J65" s="637"/>
      <c r="K65" s="636" t="str">
        <f>IF(Q65="","",Main!F50)</f>
        <v/>
      </c>
      <c r="L65" s="637"/>
      <c r="M65" s="622" t="str">
        <f>IF(Q65="","",Main!F54)</f>
        <v/>
      </c>
      <c r="N65" s="623"/>
      <c r="O65" s="624"/>
      <c r="Q65" t="str">
        <f>IF(Main!L49="","",4)</f>
        <v/>
      </c>
      <c r="R65" s="383" t="str">
        <f>IF(Main!$L49="","",VLOOKUP(Main!$L49,Furnace_Data!$Q$1:$V$100,3,FALSE))</f>
        <v/>
      </c>
      <c r="T65" s="383" t="str">
        <f>IF(Main!$L49="","",VLOOKUP(Main!$L49,Furnace_Data!$Q$1:$V$100,4,FALSE))</f>
        <v/>
      </c>
      <c r="V65" s="383"/>
      <c r="W65" s="383" t="e">
        <f>VLOOKUP(Main!$L49,Furnace_Data!$Q$1:$V$100,6,FALSE)</f>
        <v>#N/A</v>
      </c>
    </row>
    <row r="66" spans="1:23" ht="18" customHeight="1" x14ac:dyDescent="0.2">
      <c r="A66" s="622" t="str">
        <f t="shared" si="0"/>
        <v/>
      </c>
      <c r="B66" s="623"/>
      <c r="C66" s="623"/>
      <c r="D66" s="623"/>
      <c r="E66" s="624"/>
      <c r="F66" s="622" t="str">
        <f t="shared" si="1"/>
        <v/>
      </c>
      <c r="G66" s="623"/>
      <c r="H66" s="624"/>
      <c r="I66" s="636" t="str">
        <f>IF(Q66="","",Main!G49)</f>
        <v/>
      </c>
      <c r="J66" s="637"/>
      <c r="K66" s="636" t="str">
        <f>IF(Q66="","",Main!G50)</f>
        <v/>
      </c>
      <c r="L66" s="637"/>
      <c r="M66" s="622" t="str">
        <f>IF(Q66="","",Main!G54)</f>
        <v/>
      </c>
      <c r="N66" s="623"/>
      <c r="O66" s="624"/>
      <c r="Q66" t="str">
        <f>IF(Main!L50="","",5)</f>
        <v/>
      </c>
      <c r="R66" s="383" t="str">
        <f>IF(Main!$L50="","",VLOOKUP(Main!$L50,Furnace_Data!$Q$1:$V$100,3,FALSE))</f>
        <v/>
      </c>
      <c r="T66" s="383" t="str">
        <f>IF(Main!$L50="","",VLOOKUP(Main!$L50,Furnace_Data!$Q$1:$V$100,4,FALSE))</f>
        <v/>
      </c>
      <c r="V66" s="383"/>
      <c r="W66" s="383" t="e">
        <f>VLOOKUP(Main!$L50,Furnace_Data!$Q$1:$V$100,6,FALSE)</f>
        <v>#N/A</v>
      </c>
    </row>
    <row r="67" spans="1:23" ht="18" customHeight="1" x14ac:dyDescent="0.2">
      <c r="A67" s="622" t="str">
        <f t="shared" si="0"/>
        <v/>
      </c>
      <c r="B67" s="623"/>
      <c r="C67" s="623"/>
      <c r="D67" s="623"/>
      <c r="E67" s="624"/>
      <c r="F67" s="622" t="str">
        <f t="shared" si="1"/>
        <v/>
      </c>
      <c r="G67" s="623"/>
      <c r="H67" s="624"/>
      <c r="I67" s="636" t="str">
        <f>IF(Q67="","",Main!H49)</f>
        <v/>
      </c>
      <c r="J67" s="637"/>
      <c r="K67" s="636" t="str">
        <f>IF(Q67="","",Main!H50)</f>
        <v/>
      </c>
      <c r="L67" s="637"/>
      <c r="M67" s="622" t="str">
        <f>IF(Q67="","",Main!H54)</f>
        <v/>
      </c>
      <c r="N67" s="623"/>
      <c r="O67" s="624"/>
      <c r="Q67" t="str">
        <f>IF(Main!L51="","",6)</f>
        <v/>
      </c>
      <c r="R67" s="383" t="str">
        <f>IF(Main!$L51="","",VLOOKUP(Main!$L51,Furnace_Data!$Q$1:$V$100,3,FALSE))</f>
        <v/>
      </c>
      <c r="T67" s="383" t="str">
        <f>IF(Main!$L51="","",VLOOKUP(Main!$L51,Furnace_Data!$Q$1:$V$100,4,FALSE))</f>
        <v/>
      </c>
      <c r="V67" s="383"/>
      <c r="W67" s="383" t="e">
        <f>VLOOKUP(Main!$L51,Furnace_Data!$Q$1:$V$100,6,FALSE)</f>
        <v>#N/A</v>
      </c>
    </row>
    <row r="68" spans="1:23" ht="18" customHeight="1" x14ac:dyDescent="0.2">
      <c r="A68" s="622" t="str">
        <f t="shared" si="0"/>
        <v/>
      </c>
      <c r="B68" s="623"/>
      <c r="C68" s="623"/>
      <c r="D68" s="623"/>
      <c r="E68" s="624"/>
      <c r="F68" s="622" t="str">
        <f t="shared" si="1"/>
        <v/>
      </c>
      <c r="G68" s="623"/>
      <c r="H68" s="624"/>
      <c r="I68" s="636" t="str">
        <f>IF(Q68="","",Main!I49)</f>
        <v/>
      </c>
      <c r="J68" s="637"/>
      <c r="K68" s="636" t="str">
        <f>IF(Q68="","",Main!I50)</f>
        <v/>
      </c>
      <c r="L68" s="637"/>
      <c r="M68" s="622" t="str">
        <f>IF(Q68="","",Main!I54)</f>
        <v/>
      </c>
      <c r="N68" s="623"/>
      <c r="O68" s="624"/>
      <c r="Q68" t="str">
        <f>IF(Main!L52="","",7)</f>
        <v/>
      </c>
      <c r="R68" s="383" t="str">
        <f>IF(Main!$L52="","",VLOOKUP(Main!$L52,Furnace_Data!$Q$1:$V$100,3,FALSE))</f>
        <v/>
      </c>
      <c r="T68" s="383" t="str">
        <f>IF(Main!$L52="","",VLOOKUP(Main!$L52,Furnace_Data!$Q$1:$V$100,4,FALSE))</f>
        <v/>
      </c>
      <c r="V68" s="383"/>
      <c r="W68" s="383" t="e">
        <f>VLOOKUP(Main!$L52,Furnace_Data!$Q$1:$V$100,6,FALSE)</f>
        <v>#N/A</v>
      </c>
    </row>
    <row r="69" spans="1:23" ht="18" customHeight="1" x14ac:dyDescent="0.2">
      <c r="A69" s="628" t="str">
        <f>IF(T69="","",CONCATENATE(T69," - ",R69))</f>
        <v/>
      </c>
      <c r="B69" s="629"/>
      <c r="C69" s="629"/>
      <c r="D69" s="629"/>
      <c r="E69" s="630"/>
      <c r="F69" s="628" t="str">
        <f>IF(W69="","",W69)</f>
        <v/>
      </c>
      <c r="G69" s="629"/>
      <c r="H69" s="630"/>
      <c r="I69" s="634"/>
      <c r="J69" s="635"/>
      <c r="K69" s="634"/>
      <c r="L69" s="635"/>
      <c r="M69" s="628"/>
      <c r="N69" s="629"/>
      <c r="O69" s="630"/>
    </row>
    <row r="70" spans="1:23" ht="18" customHeight="1" x14ac:dyDescent="0.2">
      <c r="B70" s="388"/>
      <c r="C70" s="388"/>
      <c r="D70" s="388"/>
      <c r="E70" s="388"/>
      <c r="F70" s="388"/>
      <c r="G70" s="388"/>
      <c r="H70" s="388"/>
      <c r="I70" s="389"/>
      <c r="J70" s="389"/>
      <c r="K70" s="389"/>
      <c r="L70" s="389"/>
      <c r="M70" s="388"/>
      <c r="N70" s="388"/>
      <c r="O70" s="388"/>
    </row>
    <row r="71" spans="1:23" ht="18" customHeight="1" x14ac:dyDescent="0.2">
      <c r="A71" s="621" t="s">
        <v>5231</v>
      </c>
      <c r="B71" s="621"/>
      <c r="C71" s="621"/>
      <c r="D71" s="621"/>
      <c r="E71" s="621"/>
      <c r="F71" s="621"/>
      <c r="G71" s="621"/>
      <c r="H71" s="621"/>
      <c r="I71" s="621"/>
      <c r="J71" s="621"/>
      <c r="K71" s="621"/>
      <c r="L71" s="621"/>
      <c r="M71" s="621"/>
      <c r="N71" s="621"/>
      <c r="O71" s="621"/>
    </row>
    <row r="72" spans="1:23" ht="18" customHeight="1" x14ac:dyDescent="0.2">
      <c r="A72" s="621"/>
      <c r="B72" s="621"/>
      <c r="C72" s="621"/>
      <c r="D72" s="621"/>
      <c r="E72" s="621"/>
      <c r="F72" s="621"/>
      <c r="G72" s="621"/>
      <c r="H72" s="621"/>
      <c r="I72" s="621"/>
      <c r="J72" s="621"/>
      <c r="K72" s="621"/>
      <c r="L72" s="621"/>
      <c r="M72" s="621"/>
      <c r="N72" s="621"/>
      <c r="O72" s="621"/>
    </row>
    <row r="73" spans="1:23" ht="18" customHeight="1" x14ac:dyDescent="0.2">
      <c r="A73" s="621"/>
      <c r="B73" s="621"/>
      <c r="C73" s="621"/>
      <c r="D73" s="621"/>
      <c r="E73" s="621"/>
      <c r="F73" s="621"/>
      <c r="G73" s="621"/>
      <c r="H73" s="621"/>
      <c r="I73" s="621"/>
      <c r="J73" s="621"/>
      <c r="K73" s="621"/>
      <c r="L73" s="621"/>
      <c r="M73" s="621"/>
      <c r="N73" s="621"/>
      <c r="O73" s="62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8"/>
    </row>
    <row r="79" spans="1:23" ht="18" customHeight="1" x14ac:dyDescent="0.2"/>
    <row r="80" spans="1:23" ht="18" customHeight="1" x14ac:dyDescent="0.2">
      <c r="A80" s="424" t="s">
        <v>2250</v>
      </c>
      <c r="N80" s="424" t="s">
        <v>2251</v>
      </c>
    </row>
    <row r="81" ht="15" customHeight="1" x14ac:dyDescent="0.2"/>
    <row r="82" ht="15" customHeight="1" x14ac:dyDescent="0.2"/>
  </sheetData>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2">
        <f>Main!$D$16</f>
        <v>0</v>
      </c>
      <c r="C1" s="156">
        <f>$B$1-$B$2</f>
        <v>0</v>
      </c>
      <c r="D1" s="156"/>
      <c r="E1" s="156">
        <f>B1-D2</f>
        <v>0</v>
      </c>
      <c r="F1" s="164" t="s">
        <v>107</v>
      </c>
      <c r="G1" s="163"/>
      <c r="H1" s="163"/>
      <c r="I1" s="163"/>
      <c r="J1" s="163"/>
      <c r="K1" s="163"/>
      <c r="L1" s="163"/>
      <c r="M1" s="163"/>
      <c r="N1" s="163"/>
      <c r="O1" s="163"/>
      <c r="P1" s="156" t="str">
        <f>IF(Main!$E$30="","A10",ADDRESS(13+(MATCH(Main!$E$30,Data_Sheet!$A$14:$A$903,0)),1,4))</f>
        <v>A10</v>
      </c>
      <c r="Q1" s="147"/>
    </row>
    <row r="2" spans="1:18" x14ac:dyDescent="0.2">
      <c r="B2" s="162">
        <f>Main!$D$19</f>
        <v>0</v>
      </c>
      <c r="C2" s="156">
        <f>$B$1+$B$2</f>
        <v>0</v>
      </c>
      <c r="D2" s="156">
        <f>(Main!$D$19)/2</f>
        <v>0</v>
      </c>
      <c r="E2" s="156">
        <f>B1+D2</f>
        <v>0</v>
      </c>
      <c r="F2" s="163"/>
      <c r="G2" s="163"/>
      <c r="H2" s="163"/>
      <c r="I2" s="196" t="s">
        <v>575</v>
      </c>
      <c r="J2" s="163"/>
      <c r="K2" s="163"/>
      <c r="L2" s="163"/>
      <c r="M2" s="664" t="s">
        <v>134</v>
      </c>
      <c r="N2" s="664"/>
      <c r="O2" s="664"/>
      <c r="P2" s="165" t="str">
        <f>IF(Main!$E$30="","A10",ADDRESS(13+Standards_Info!W2+(MATCH(Main!$E$30,Data_Sheet!$A$14:$A$903,0)),1,4))</f>
        <v>A10</v>
      </c>
      <c r="Q2" s="147"/>
    </row>
    <row r="3" spans="1:18" ht="14.25" x14ac:dyDescent="0.2">
      <c r="B3" s="166" t="s">
        <v>0</v>
      </c>
      <c r="C3" s="161"/>
      <c r="D3" s="147"/>
      <c r="E3" s="147"/>
      <c r="F3" s="147"/>
      <c r="G3" s="147"/>
      <c r="H3" s="147"/>
      <c r="I3" s="147"/>
      <c r="J3" s="147"/>
      <c r="K3" s="147"/>
      <c r="L3" s="147"/>
      <c r="M3" s="665" t="s">
        <v>135</v>
      </c>
      <c r="N3" s="666"/>
      <c r="O3" s="667"/>
      <c r="P3" s="147"/>
      <c r="Q3" s="147"/>
    </row>
    <row r="4" spans="1:18" ht="15" x14ac:dyDescent="0.25">
      <c r="B4" s="158" t="s">
        <v>40</v>
      </c>
      <c r="C4" s="94"/>
      <c r="D4" s="44"/>
      <c r="E4" s="44"/>
      <c r="F4" s="44"/>
      <c r="G4" s="44"/>
      <c r="H4" s="44"/>
      <c r="I4" s="44"/>
      <c r="J4" s="44"/>
      <c r="K4" s="44"/>
      <c r="L4" s="44"/>
      <c r="M4" s="668" t="s">
        <v>223</v>
      </c>
      <c r="N4" s="669"/>
      <c r="O4" s="670"/>
      <c r="P4" s="128"/>
    </row>
    <row r="5" spans="1:18" x14ac:dyDescent="0.2">
      <c r="B5" s="159" t="s">
        <v>41</v>
      </c>
      <c r="C5" s="88">
        <f>Main!D3</f>
        <v>0</v>
      </c>
      <c r="D5" s="44"/>
      <c r="E5" s="44"/>
      <c r="F5" s="44"/>
      <c r="G5" s="44"/>
      <c r="H5" s="44"/>
      <c r="I5" s="86" t="s">
        <v>9</v>
      </c>
      <c r="J5" s="44">
        <f>Main!D5</f>
        <v>0</v>
      </c>
      <c r="L5" s="44"/>
      <c r="M5" s="671" t="s">
        <v>222</v>
      </c>
      <c r="N5" s="672"/>
      <c r="O5" s="673"/>
      <c r="P5" s="178"/>
    </row>
    <row r="6" spans="1:18" ht="13.5" thickBot="1" x14ac:dyDescent="0.25">
      <c r="B6" s="159" t="s">
        <v>7</v>
      </c>
      <c r="C6" s="89">
        <f>Main!D6</f>
        <v>0</v>
      </c>
      <c r="D6" s="44"/>
      <c r="E6" s="44"/>
      <c r="F6" s="44"/>
      <c r="G6" s="44"/>
      <c r="H6" s="44"/>
      <c r="I6" s="86" t="s">
        <v>10</v>
      </c>
      <c r="J6" s="85">
        <f>Main!D16</f>
        <v>0</v>
      </c>
      <c r="L6" s="44"/>
      <c r="M6" s="674" t="s">
        <v>221</v>
      </c>
      <c r="N6" s="675"/>
      <c r="O6" s="676"/>
      <c r="P6" s="129"/>
    </row>
    <row r="7" spans="1:18" ht="13.5" thickBot="1" x14ac:dyDescent="0.25">
      <c r="B7" s="159" t="s">
        <v>42</v>
      </c>
      <c r="C7" s="89">
        <f>Main!D7</f>
        <v>0</v>
      </c>
      <c r="D7" s="44"/>
      <c r="E7" s="44"/>
      <c r="F7" s="44"/>
      <c r="G7" s="44"/>
      <c r="H7" s="44"/>
      <c r="I7" s="91" t="s">
        <v>262</v>
      </c>
      <c r="J7" s="662">
        <f>Main!$D$30</f>
        <v>0</v>
      </c>
      <c r="K7" s="663"/>
      <c r="L7" s="144"/>
      <c r="M7" s="661" t="s">
        <v>220</v>
      </c>
      <c r="N7" s="661"/>
      <c r="O7" s="661"/>
      <c r="P7" s="52"/>
    </row>
    <row r="8" spans="1:18" x14ac:dyDescent="0.2">
      <c r="B8" s="159"/>
      <c r="C8" s="165"/>
      <c r="D8" s="44"/>
      <c r="E8" s="44"/>
      <c r="F8" s="44"/>
      <c r="G8" s="44"/>
      <c r="H8" s="44"/>
      <c r="I8" s="91"/>
      <c r="J8" s="168"/>
      <c r="K8" s="168"/>
      <c r="L8" s="144"/>
      <c r="M8" s="169"/>
      <c r="N8" s="169"/>
      <c r="O8" s="169"/>
      <c r="P8" s="52"/>
    </row>
    <row r="9" spans="1:18" x14ac:dyDescent="0.2">
      <c r="B9" s="159"/>
      <c r="C9" s="89"/>
      <c r="D9" s="44"/>
      <c r="E9" s="44"/>
      <c r="F9" s="44"/>
      <c r="G9" s="44"/>
      <c r="H9" s="44"/>
      <c r="I9" s="172" t="str">
        <f>IF(Main!K15="SIM Load Hot",Main!N59,"")</f>
        <v/>
      </c>
      <c r="J9" s="168"/>
      <c r="K9" s="168"/>
      <c r="L9" s="144"/>
      <c r="M9" s="169"/>
      <c r="N9" s="169"/>
      <c r="O9" s="169"/>
      <c r="P9" s="52"/>
    </row>
    <row r="10" spans="1:18" s="96" customFormat="1" x14ac:dyDescent="0.2">
      <c r="A10" s="145"/>
      <c r="B10" s="182"/>
      <c r="C10" s="183"/>
      <c r="I10" s="172" t="str">
        <f>IF(AND(Main!E60 &lt;&gt; "", Main!K60 &lt;&gt;""),Main!N60,IF(AND(Main!E61&lt;&gt;"",Main!K61&lt;&gt;""),Main!N61,""))</f>
        <v/>
      </c>
      <c r="J10" s="184"/>
      <c r="K10" s="184"/>
      <c r="L10" s="160"/>
      <c r="M10" s="185"/>
      <c r="N10" s="185"/>
      <c r="O10" s="185"/>
      <c r="P10" s="186"/>
    </row>
    <row r="11" spans="1:18" x14ac:dyDescent="0.2">
      <c r="R11" s="53"/>
    </row>
    <row r="12" spans="1:18" x14ac:dyDescent="0.2">
      <c r="B12" s="144">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6" customFormat="1" x14ac:dyDescent="0.2">
      <c r="A13" s="145"/>
      <c r="B13" s="144"/>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6" customFormat="1" x14ac:dyDescent="0.2">
      <c r="A14" s="145" t="e">
        <f>HOUR(B14)&amp;":"&amp;MINUTE(B14)</f>
        <v>#VALUE!</v>
      </c>
      <c r="B14" s="144" t="str">
        <f>IF(ISBLANK(DaqBook_RAW_Data!A4),"",TIMEVALUE(DaqBook_RAW_Data!A4))</f>
        <v/>
      </c>
      <c r="C14" s="167" t="str">
        <f>IF(ISBLANK(DaqBook_RAW_Data!B4),"",DaqBook_RAW_Data!B4)</f>
        <v/>
      </c>
      <c r="D14" s="167" t="str">
        <f>IF(ISBLANK(DaqBook_RAW_Data!C4),"",DaqBook_RAW_Data!C4)</f>
        <v/>
      </c>
      <c r="E14" s="167" t="str">
        <f>IF(ISBLANK(DaqBook_RAW_Data!D4),"",DaqBook_RAW_Data!D4)</f>
        <v/>
      </c>
      <c r="F14" s="167" t="str">
        <f>IF(ISBLANK(DaqBook_RAW_Data!E4),"",DaqBook_RAW_Data!E4)</f>
        <v/>
      </c>
      <c r="G14" s="167" t="str">
        <f>IF(ISBLANK(DaqBook_RAW_Data!F4),"",DaqBook_RAW_Data!F4)</f>
        <v/>
      </c>
      <c r="H14" s="167" t="str">
        <f>IF(ISBLANK(DaqBook_RAW_Data!G4),"",DaqBook_RAW_Data!G4)</f>
        <v/>
      </c>
      <c r="I14" s="167" t="str">
        <f>IF(ISBLANK(DaqBook_RAW_Data!H4),"",DaqBook_RAW_Data!H4)</f>
        <v/>
      </c>
      <c r="J14" s="167" t="str">
        <f>IF(ISBLANK(DaqBook_RAW_Data!I4),"",DaqBook_RAW_Data!I4)</f>
        <v/>
      </c>
      <c r="K14" s="167" t="str">
        <f>IF(ISBLANK(DaqBook_RAW_Data!J4),"",DaqBook_RAW_Data!J4)</f>
        <v/>
      </c>
      <c r="L14" s="167" t="str">
        <f>IF(ISBLANK(DaqBook_RAW_Data!K4),"",DaqBook_RAW_Data!K4)</f>
        <v/>
      </c>
      <c r="M14" s="167" t="str">
        <f>IF(ISBLANK(DaqBook_RAW_Data!L4),"",DaqBook_RAW_Data!L4)</f>
        <v/>
      </c>
      <c r="N14" s="167" t="str">
        <f>IF(ISBLANK(DaqBook_RAW_Data!M4),"",DaqBook_RAW_Data!M4)</f>
        <v/>
      </c>
      <c r="O14" s="167" t="str">
        <f>IF(ISBLANK(DaqBook_RAW_Data!N4),"",DaqBook_RAW_Data!N4)</f>
        <v/>
      </c>
      <c r="P14" s="167" t="str">
        <f>IF(ISBLANK(DaqBook_RAW_Data!O4),"",DaqBook_RAW_Data!O4)</f>
        <v/>
      </c>
    </row>
    <row r="15" spans="1:18" s="96" customFormat="1" x14ac:dyDescent="0.2">
      <c r="A15" s="145" t="e">
        <f t="shared" ref="A15:A78" si="0">HOUR(B15)&amp;":"&amp;MINUTE(B15)</f>
        <v>#VALUE!</v>
      </c>
      <c r="B15" s="144" t="str">
        <f>IF(ISBLANK(DaqBook_RAW_Data!A5),"",TIMEVALUE(DaqBook_RAW_Data!A5))</f>
        <v/>
      </c>
      <c r="C15" s="167" t="str">
        <f>IF(ISBLANK(DaqBook_RAW_Data!B5),"",DaqBook_RAW_Data!B5)</f>
        <v/>
      </c>
      <c r="D15" s="167" t="str">
        <f>IF(ISBLANK(DaqBook_RAW_Data!C5),"",DaqBook_RAW_Data!C5)</f>
        <v/>
      </c>
      <c r="E15" s="167" t="str">
        <f>IF(ISBLANK(DaqBook_RAW_Data!D5),"",DaqBook_RAW_Data!D5)</f>
        <v/>
      </c>
      <c r="F15" s="167" t="str">
        <f>IF(ISBLANK(DaqBook_RAW_Data!E5),"",DaqBook_RAW_Data!E5)</f>
        <v/>
      </c>
      <c r="G15" s="167" t="str">
        <f>IF(ISBLANK(DaqBook_RAW_Data!F5),"",DaqBook_RAW_Data!F5)</f>
        <v/>
      </c>
      <c r="H15" s="167" t="str">
        <f>IF(ISBLANK(DaqBook_RAW_Data!G5),"",DaqBook_RAW_Data!G5)</f>
        <v/>
      </c>
      <c r="I15" s="167" t="str">
        <f>IF(ISBLANK(DaqBook_RAW_Data!H5),"",DaqBook_RAW_Data!H5)</f>
        <v/>
      </c>
      <c r="J15" s="167" t="str">
        <f>IF(ISBLANK(DaqBook_RAW_Data!I5),"",DaqBook_RAW_Data!I5)</f>
        <v/>
      </c>
      <c r="K15" s="167" t="str">
        <f>IF(ISBLANK(DaqBook_RAW_Data!J5),"",DaqBook_RAW_Data!J5)</f>
        <v/>
      </c>
      <c r="L15" s="167" t="str">
        <f>IF(ISBLANK(DaqBook_RAW_Data!K5),"",DaqBook_RAW_Data!K5)</f>
        <v/>
      </c>
      <c r="M15" s="167" t="str">
        <f>IF(ISBLANK(DaqBook_RAW_Data!L5),"",DaqBook_RAW_Data!L5)</f>
        <v/>
      </c>
      <c r="N15" s="167" t="str">
        <f>IF(ISBLANK(DaqBook_RAW_Data!M5),"",DaqBook_RAW_Data!M5)</f>
        <v/>
      </c>
      <c r="O15" s="167" t="str">
        <f>IF(ISBLANK(DaqBook_RAW_Data!N5),"",DaqBook_RAW_Data!N5)</f>
        <v/>
      </c>
      <c r="P15" s="167" t="str">
        <f>IF(ISBLANK(DaqBook_RAW_Data!O5),"",DaqBook_RAW_Data!O5)</f>
        <v/>
      </c>
    </row>
    <row r="16" spans="1:18" s="96" customFormat="1" x14ac:dyDescent="0.2">
      <c r="A16" s="145" t="e">
        <f t="shared" si="0"/>
        <v>#VALUE!</v>
      </c>
      <c r="B16" s="144" t="str">
        <f>IF(ISBLANK(DaqBook_RAW_Data!A6),"",TIMEVALUE(DaqBook_RAW_Data!A6))</f>
        <v/>
      </c>
      <c r="C16" s="167" t="str">
        <f>IF(ISBLANK(DaqBook_RAW_Data!B6),"",DaqBook_RAW_Data!B6)</f>
        <v/>
      </c>
      <c r="D16" s="167" t="str">
        <f>IF(ISBLANK(DaqBook_RAW_Data!C6),"",DaqBook_RAW_Data!C6)</f>
        <v/>
      </c>
      <c r="E16" s="167" t="str">
        <f>IF(ISBLANK(DaqBook_RAW_Data!D6),"",DaqBook_RAW_Data!D6)</f>
        <v/>
      </c>
      <c r="F16" s="167" t="str">
        <f>IF(ISBLANK(DaqBook_RAW_Data!E6),"",DaqBook_RAW_Data!E6)</f>
        <v/>
      </c>
      <c r="G16" s="167" t="str">
        <f>IF(ISBLANK(DaqBook_RAW_Data!F6),"",DaqBook_RAW_Data!F6)</f>
        <v/>
      </c>
      <c r="H16" s="167" t="str">
        <f>IF(ISBLANK(DaqBook_RAW_Data!G6),"",DaqBook_RAW_Data!G6)</f>
        <v/>
      </c>
      <c r="I16" s="167" t="str">
        <f>IF(ISBLANK(DaqBook_RAW_Data!H6),"",DaqBook_RAW_Data!H6)</f>
        <v/>
      </c>
      <c r="J16" s="167" t="str">
        <f>IF(ISBLANK(DaqBook_RAW_Data!I6),"",DaqBook_RAW_Data!I6)</f>
        <v/>
      </c>
      <c r="K16" s="167" t="str">
        <f>IF(ISBLANK(DaqBook_RAW_Data!J6),"",DaqBook_RAW_Data!J6)</f>
        <v/>
      </c>
      <c r="L16" s="167" t="str">
        <f>IF(ISBLANK(DaqBook_RAW_Data!K6),"",DaqBook_RAW_Data!K6)</f>
        <v/>
      </c>
      <c r="M16" s="167" t="str">
        <f>IF(ISBLANK(DaqBook_RAW_Data!L6),"",DaqBook_RAW_Data!L6)</f>
        <v/>
      </c>
      <c r="N16" s="167" t="str">
        <f>IF(ISBLANK(DaqBook_RAW_Data!M6),"",DaqBook_RAW_Data!M6)</f>
        <v/>
      </c>
      <c r="O16" s="167" t="str">
        <f>IF(ISBLANK(DaqBook_RAW_Data!N6),"",DaqBook_RAW_Data!N6)</f>
        <v/>
      </c>
      <c r="P16" s="167" t="str">
        <f>IF(ISBLANK(DaqBook_RAW_Data!O6),"",DaqBook_RAW_Data!O6)</f>
        <v/>
      </c>
    </row>
    <row r="17" spans="1:17" s="96" customFormat="1" x14ac:dyDescent="0.2">
      <c r="A17" s="145" t="e">
        <f t="shared" si="0"/>
        <v>#VALUE!</v>
      </c>
      <c r="B17" s="144" t="str">
        <f>IF(ISBLANK(DaqBook_RAW_Data!A7),"",TIMEVALUE(DaqBook_RAW_Data!A7))</f>
        <v/>
      </c>
      <c r="C17" s="167" t="str">
        <f>IF(ISBLANK(DaqBook_RAW_Data!B7),"",DaqBook_RAW_Data!B7)</f>
        <v/>
      </c>
      <c r="D17" s="167" t="str">
        <f>IF(ISBLANK(DaqBook_RAW_Data!C7),"",DaqBook_RAW_Data!C7)</f>
        <v/>
      </c>
      <c r="E17" s="167" t="str">
        <f>IF(ISBLANK(DaqBook_RAW_Data!D7),"",DaqBook_RAW_Data!D7)</f>
        <v/>
      </c>
      <c r="F17" s="167" t="str">
        <f>IF(ISBLANK(DaqBook_RAW_Data!E7),"",DaqBook_RAW_Data!E7)</f>
        <v/>
      </c>
      <c r="G17" s="167" t="str">
        <f>IF(ISBLANK(DaqBook_RAW_Data!F7),"",DaqBook_RAW_Data!F7)</f>
        <v/>
      </c>
      <c r="H17" s="167" t="str">
        <f>IF(ISBLANK(DaqBook_RAW_Data!G7),"",DaqBook_RAW_Data!G7)</f>
        <v/>
      </c>
      <c r="I17" s="167" t="str">
        <f>IF(ISBLANK(DaqBook_RAW_Data!H7),"",DaqBook_RAW_Data!H7)</f>
        <v/>
      </c>
      <c r="J17" s="167" t="str">
        <f>IF(ISBLANK(DaqBook_RAW_Data!I7),"",DaqBook_RAW_Data!I7)</f>
        <v/>
      </c>
      <c r="K17" s="167" t="str">
        <f>IF(ISBLANK(DaqBook_RAW_Data!J7),"",DaqBook_RAW_Data!J7)</f>
        <v/>
      </c>
      <c r="L17" s="167" t="str">
        <f>IF(ISBLANK(DaqBook_RAW_Data!K7),"",DaqBook_RAW_Data!K7)</f>
        <v/>
      </c>
      <c r="M17" s="167" t="str">
        <f>IF(ISBLANK(DaqBook_RAW_Data!L7),"",DaqBook_RAW_Data!L7)</f>
        <v/>
      </c>
      <c r="N17" s="167" t="str">
        <f>IF(ISBLANK(DaqBook_RAW_Data!M7),"",DaqBook_RAW_Data!M7)</f>
        <v/>
      </c>
      <c r="O17" s="167" t="str">
        <f>IF(ISBLANK(DaqBook_RAW_Data!N7),"",DaqBook_RAW_Data!N7)</f>
        <v/>
      </c>
      <c r="P17" s="167" t="str">
        <f>IF(ISBLANK(DaqBook_RAW_Data!O7),"",DaqBook_RAW_Data!O7)</f>
        <v/>
      </c>
    </row>
    <row r="18" spans="1:17" s="96" customFormat="1" x14ac:dyDescent="0.2">
      <c r="A18" s="145" t="e">
        <f t="shared" si="0"/>
        <v>#VALUE!</v>
      </c>
      <c r="B18" s="144" t="str">
        <f>IF(ISBLANK(DaqBook_RAW_Data!A8),"",TIMEVALUE(DaqBook_RAW_Data!A8))</f>
        <v/>
      </c>
      <c r="C18" s="167" t="str">
        <f>IF(ISBLANK(DaqBook_RAW_Data!B8),"",DaqBook_RAW_Data!B8)</f>
        <v/>
      </c>
      <c r="D18" s="167" t="str">
        <f>IF(ISBLANK(DaqBook_RAW_Data!C8),"",DaqBook_RAW_Data!C8)</f>
        <v/>
      </c>
      <c r="E18" s="167" t="str">
        <f>IF(ISBLANK(DaqBook_RAW_Data!D8),"",DaqBook_RAW_Data!D8)</f>
        <v/>
      </c>
      <c r="F18" s="167" t="str">
        <f>IF(ISBLANK(DaqBook_RAW_Data!E8),"",DaqBook_RAW_Data!E8)</f>
        <v/>
      </c>
      <c r="G18" s="167" t="str">
        <f>IF(ISBLANK(DaqBook_RAW_Data!F8),"",DaqBook_RAW_Data!F8)</f>
        <v/>
      </c>
      <c r="H18" s="167" t="str">
        <f>IF(ISBLANK(DaqBook_RAW_Data!G8),"",DaqBook_RAW_Data!G8)</f>
        <v/>
      </c>
      <c r="I18" s="167" t="str">
        <f>IF(ISBLANK(DaqBook_RAW_Data!H8),"",DaqBook_RAW_Data!H8)</f>
        <v/>
      </c>
      <c r="J18" s="167" t="str">
        <f>IF(ISBLANK(DaqBook_RAW_Data!I8),"",DaqBook_RAW_Data!I8)</f>
        <v/>
      </c>
      <c r="K18" s="167" t="str">
        <f>IF(ISBLANK(DaqBook_RAW_Data!J8),"",DaqBook_RAW_Data!J8)</f>
        <v/>
      </c>
      <c r="L18" s="167" t="str">
        <f>IF(ISBLANK(DaqBook_RAW_Data!K8),"",DaqBook_RAW_Data!K8)</f>
        <v/>
      </c>
      <c r="M18" s="167" t="str">
        <f>IF(ISBLANK(DaqBook_RAW_Data!L8),"",DaqBook_RAW_Data!L8)</f>
        <v/>
      </c>
      <c r="N18" s="167" t="str">
        <f>IF(ISBLANK(DaqBook_RAW_Data!M8),"",DaqBook_RAW_Data!M8)</f>
        <v/>
      </c>
      <c r="O18" s="167" t="str">
        <f>IF(ISBLANK(DaqBook_RAW_Data!N8),"",DaqBook_RAW_Data!N8)</f>
        <v/>
      </c>
      <c r="P18" s="167" t="str">
        <f>IF(ISBLANK(DaqBook_RAW_Data!O8),"",DaqBook_RAW_Data!O8)</f>
        <v/>
      </c>
    </row>
    <row r="19" spans="1:17" s="96" customFormat="1" x14ac:dyDescent="0.2">
      <c r="A19" s="145" t="e">
        <f t="shared" si="0"/>
        <v>#VALUE!</v>
      </c>
      <c r="B19" s="144" t="str">
        <f>IF(ISBLANK(DaqBook_RAW_Data!A9),"",TIMEVALUE(DaqBook_RAW_Data!A9))</f>
        <v/>
      </c>
      <c r="C19" s="167" t="str">
        <f>IF(ISBLANK(DaqBook_RAW_Data!B9),"",DaqBook_RAW_Data!B9)</f>
        <v/>
      </c>
      <c r="D19" s="167" t="str">
        <f>IF(ISBLANK(DaqBook_RAW_Data!C9),"",DaqBook_RAW_Data!C9)</f>
        <v/>
      </c>
      <c r="E19" s="167" t="str">
        <f>IF(ISBLANK(DaqBook_RAW_Data!D9),"",DaqBook_RAW_Data!D9)</f>
        <v/>
      </c>
      <c r="F19" s="167" t="str">
        <f>IF(ISBLANK(DaqBook_RAW_Data!E9),"",DaqBook_RAW_Data!E9)</f>
        <v/>
      </c>
      <c r="G19" s="167" t="str">
        <f>IF(ISBLANK(DaqBook_RAW_Data!F9),"",DaqBook_RAW_Data!F9)</f>
        <v/>
      </c>
      <c r="H19" s="167" t="str">
        <f>IF(ISBLANK(DaqBook_RAW_Data!G9),"",DaqBook_RAW_Data!G9)</f>
        <v/>
      </c>
      <c r="I19" s="167" t="str">
        <f>IF(ISBLANK(DaqBook_RAW_Data!H9),"",DaqBook_RAW_Data!H9)</f>
        <v/>
      </c>
      <c r="J19" s="167" t="str">
        <f>IF(ISBLANK(DaqBook_RAW_Data!I9),"",DaqBook_RAW_Data!I9)</f>
        <v/>
      </c>
      <c r="K19" s="167" t="str">
        <f>IF(ISBLANK(DaqBook_RAW_Data!J9),"",DaqBook_RAW_Data!J9)</f>
        <v/>
      </c>
      <c r="L19" s="167" t="str">
        <f>IF(ISBLANK(DaqBook_RAW_Data!K9),"",DaqBook_RAW_Data!K9)</f>
        <v/>
      </c>
      <c r="M19" s="167" t="str">
        <f>IF(ISBLANK(DaqBook_RAW_Data!L9),"",DaqBook_RAW_Data!L9)</f>
        <v/>
      </c>
      <c r="N19" s="167" t="str">
        <f>IF(ISBLANK(DaqBook_RAW_Data!M9),"",DaqBook_RAW_Data!M9)</f>
        <v/>
      </c>
      <c r="O19" s="167" t="str">
        <f>IF(ISBLANK(DaqBook_RAW_Data!N9),"",DaqBook_RAW_Data!N9)</f>
        <v/>
      </c>
      <c r="P19" s="167" t="str">
        <f>IF(ISBLANK(DaqBook_RAW_Data!O9),"",DaqBook_RAW_Data!O9)</f>
        <v/>
      </c>
    </row>
    <row r="20" spans="1:17" s="96" customFormat="1" x14ac:dyDescent="0.2">
      <c r="A20" s="145" t="e">
        <f t="shared" si="0"/>
        <v>#VALUE!</v>
      </c>
      <c r="B20" s="144" t="str">
        <f>IF(ISBLANK(DaqBook_RAW_Data!A10),"",TIMEVALUE(DaqBook_RAW_Data!A10))</f>
        <v/>
      </c>
      <c r="C20" s="167" t="str">
        <f>IF(ISBLANK(DaqBook_RAW_Data!B10),"",DaqBook_RAW_Data!B10)</f>
        <v/>
      </c>
      <c r="D20" s="167" t="str">
        <f>IF(ISBLANK(DaqBook_RAW_Data!C10),"",DaqBook_RAW_Data!C10)</f>
        <v/>
      </c>
      <c r="E20" s="167" t="str">
        <f>IF(ISBLANK(DaqBook_RAW_Data!D10),"",DaqBook_RAW_Data!D10)</f>
        <v/>
      </c>
      <c r="F20" s="167" t="str">
        <f>IF(ISBLANK(DaqBook_RAW_Data!E10),"",DaqBook_RAW_Data!E10)</f>
        <v/>
      </c>
      <c r="G20" s="167" t="str">
        <f>IF(ISBLANK(DaqBook_RAW_Data!F10),"",DaqBook_RAW_Data!F10)</f>
        <v/>
      </c>
      <c r="H20" s="167" t="str">
        <f>IF(ISBLANK(DaqBook_RAW_Data!G10),"",DaqBook_RAW_Data!G10)</f>
        <v/>
      </c>
      <c r="I20" s="167" t="str">
        <f>IF(ISBLANK(DaqBook_RAW_Data!H10),"",DaqBook_RAW_Data!H10)</f>
        <v/>
      </c>
      <c r="J20" s="167" t="str">
        <f>IF(ISBLANK(DaqBook_RAW_Data!I10),"",DaqBook_RAW_Data!I10)</f>
        <v/>
      </c>
      <c r="K20" s="167" t="str">
        <f>IF(ISBLANK(DaqBook_RAW_Data!J10),"",DaqBook_RAW_Data!J10)</f>
        <v/>
      </c>
      <c r="L20" s="167" t="str">
        <f>IF(ISBLANK(DaqBook_RAW_Data!K10),"",DaqBook_RAW_Data!K10)</f>
        <v/>
      </c>
      <c r="M20" s="167" t="str">
        <f>IF(ISBLANK(DaqBook_RAW_Data!L10),"",DaqBook_RAW_Data!L10)</f>
        <v/>
      </c>
      <c r="N20" s="167" t="str">
        <f>IF(ISBLANK(DaqBook_RAW_Data!M10),"",DaqBook_RAW_Data!M10)</f>
        <v/>
      </c>
      <c r="O20" s="167" t="str">
        <f>IF(ISBLANK(DaqBook_RAW_Data!N10),"",DaqBook_RAW_Data!N10)</f>
        <v/>
      </c>
      <c r="P20" s="167" t="str">
        <f>IF(ISBLANK(DaqBook_RAW_Data!O10),"",DaqBook_RAW_Data!O10)</f>
        <v/>
      </c>
    </row>
    <row r="21" spans="1:17" s="96" customFormat="1" x14ac:dyDescent="0.2">
      <c r="A21" s="145" t="e">
        <f t="shared" si="0"/>
        <v>#VALUE!</v>
      </c>
      <c r="B21" s="144" t="str">
        <f>IF(ISBLANK(DaqBook_RAW_Data!A11),"",TIMEVALUE(DaqBook_RAW_Data!A11))</f>
        <v/>
      </c>
      <c r="C21" s="167" t="str">
        <f>IF(ISBLANK(DaqBook_RAW_Data!B11),"",DaqBook_RAW_Data!B11)</f>
        <v/>
      </c>
      <c r="D21" s="167" t="str">
        <f>IF(ISBLANK(DaqBook_RAW_Data!C11),"",DaqBook_RAW_Data!C11)</f>
        <v/>
      </c>
      <c r="E21" s="167" t="str">
        <f>IF(ISBLANK(DaqBook_RAW_Data!D11),"",DaqBook_RAW_Data!D11)</f>
        <v/>
      </c>
      <c r="F21" s="167" t="str">
        <f>IF(ISBLANK(DaqBook_RAW_Data!E11),"",DaqBook_RAW_Data!E11)</f>
        <v/>
      </c>
      <c r="G21" s="167" t="str">
        <f>IF(ISBLANK(DaqBook_RAW_Data!F11),"",DaqBook_RAW_Data!F11)</f>
        <v/>
      </c>
      <c r="H21" s="167" t="str">
        <f>IF(ISBLANK(DaqBook_RAW_Data!G11),"",DaqBook_RAW_Data!G11)</f>
        <v/>
      </c>
      <c r="I21" s="167" t="str">
        <f>IF(ISBLANK(DaqBook_RAW_Data!H11),"",DaqBook_RAW_Data!H11)</f>
        <v/>
      </c>
      <c r="J21" s="167" t="str">
        <f>IF(ISBLANK(DaqBook_RAW_Data!I11),"",DaqBook_RAW_Data!I11)</f>
        <v/>
      </c>
      <c r="K21" s="167" t="str">
        <f>IF(ISBLANK(DaqBook_RAW_Data!J11),"",DaqBook_RAW_Data!J11)</f>
        <v/>
      </c>
      <c r="L21" s="167" t="str">
        <f>IF(ISBLANK(DaqBook_RAW_Data!K11),"",DaqBook_RAW_Data!K11)</f>
        <v/>
      </c>
      <c r="M21" s="167" t="str">
        <f>IF(ISBLANK(DaqBook_RAW_Data!L11),"",DaqBook_RAW_Data!L11)</f>
        <v/>
      </c>
      <c r="N21" s="167" t="str">
        <f>IF(ISBLANK(DaqBook_RAW_Data!M11),"",DaqBook_RAW_Data!M11)</f>
        <v/>
      </c>
      <c r="O21" s="167" t="str">
        <f>IF(ISBLANK(DaqBook_RAW_Data!N11),"",DaqBook_RAW_Data!N11)</f>
        <v/>
      </c>
      <c r="P21" s="167" t="str">
        <f>IF(ISBLANK(DaqBook_RAW_Data!O11),"",DaqBook_RAW_Data!O11)</f>
        <v/>
      </c>
    </row>
    <row r="22" spans="1:17" s="96" customFormat="1" x14ac:dyDescent="0.2">
      <c r="A22" s="145" t="e">
        <f t="shared" si="0"/>
        <v>#VALUE!</v>
      </c>
      <c r="B22" s="144" t="str">
        <f>IF(ISBLANK(DaqBook_RAW_Data!A12),"",TIMEVALUE(DaqBook_RAW_Data!A12))</f>
        <v/>
      </c>
      <c r="C22" s="167" t="str">
        <f>IF(ISBLANK(DaqBook_RAW_Data!B12),"",DaqBook_RAW_Data!B12)</f>
        <v/>
      </c>
      <c r="D22" s="167" t="str">
        <f>IF(ISBLANK(DaqBook_RAW_Data!C12),"",DaqBook_RAW_Data!C12)</f>
        <v/>
      </c>
      <c r="E22" s="167" t="str">
        <f>IF(ISBLANK(DaqBook_RAW_Data!D12),"",DaqBook_RAW_Data!D12)</f>
        <v/>
      </c>
      <c r="F22" s="167" t="str">
        <f>IF(ISBLANK(DaqBook_RAW_Data!E12),"",DaqBook_RAW_Data!E12)</f>
        <v/>
      </c>
      <c r="G22" s="167" t="str">
        <f>IF(ISBLANK(DaqBook_RAW_Data!F12),"",DaqBook_RAW_Data!F12)</f>
        <v/>
      </c>
      <c r="H22" s="167" t="str">
        <f>IF(ISBLANK(DaqBook_RAW_Data!G12),"",DaqBook_RAW_Data!G12)</f>
        <v/>
      </c>
      <c r="I22" s="167" t="str">
        <f>IF(ISBLANK(DaqBook_RAW_Data!H12),"",DaqBook_RAW_Data!H12)</f>
        <v/>
      </c>
      <c r="J22" s="167" t="str">
        <f>IF(ISBLANK(DaqBook_RAW_Data!I12),"",DaqBook_RAW_Data!I12)</f>
        <v/>
      </c>
      <c r="K22" s="167" t="str">
        <f>IF(ISBLANK(DaqBook_RAW_Data!J12),"",DaqBook_RAW_Data!J12)</f>
        <v/>
      </c>
      <c r="L22" s="167" t="str">
        <f>IF(ISBLANK(DaqBook_RAW_Data!K12),"",DaqBook_RAW_Data!K12)</f>
        <v/>
      </c>
      <c r="M22" s="167" t="str">
        <f>IF(ISBLANK(DaqBook_RAW_Data!L12),"",DaqBook_RAW_Data!L12)</f>
        <v/>
      </c>
      <c r="N22" s="167" t="str">
        <f>IF(ISBLANK(DaqBook_RAW_Data!M12),"",DaqBook_RAW_Data!M12)</f>
        <v/>
      </c>
      <c r="O22" s="167" t="str">
        <f>IF(ISBLANK(DaqBook_RAW_Data!N12),"",DaqBook_RAW_Data!N12)</f>
        <v/>
      </c>
      <c r="P22" s="167" t="str">
        <f>IF(ISBLANK(DaqBook_RAW_Data!O12),"",DaqBook_RAW_Data!O12)</f>
        <v/>
      </c>
    </row>
    <row r="23" spans="1:17" s="96" customFormat="1" x14ac:dyDescent="0.2">
      <c r="A23" s="145" t="e">
        <f t="shared" si="0"/>
        <v>#VALUE!</v>
      </c>
      <c r="B23" s="144" t="str">
        <f>IF(ISBLANK(DaqBook_RAW_Data!A13),"",TIMEVALUE(DaqBook_RAW_Data!A13))</f>
        <v/>
      </c>
      <c r="C23" s="167" t="str">
        <f>IF(ISBLANK(DaqBook_RAW_Data!B13),"",DaqBook_RAW_Data!B13)</f>
        <v/>
      </c>
      <c r="D23" s="167" t="str">
        <f>IF(ISBLANK(DaqBook_RAW_Data!C13),"",DaqBook_RAW_Data!C13)</f>
        <v/>
      </c>
      <c r="E23" s="167" t="str">
        <f>IF(ISBLANK(DaqBook_RAW_Data!D13),"",DaqBook_RAW_Data!D13)</f>
        <v/>
      </c>
      <c r="F23" s="167" t="str">
        <f>IF(ISBLANK(DaqBook_RAW_Data!E13),"",DaqBook_RAW_Data!E13)</f>
        <v/>
      </c>
      <c r="G23" s="167" t="str">
        <f>IF(ISBLANK(DaqBook_RAW_Data!F13),"",DaqBook_RAW_Data!F13)</f>
        <v/>
      </c>
      <c r="H23" s="167" t="str">
        <f>IF(ISBLANK(DaqBook_RAW_Data!G13),"",DaqBook_RAW_Data!G13)</f>
        <v/>
      </c>
      <c r="I23" s="167" t="str">
        <f>IF(ISBLANK(DaqBook_RAW_Data!H13),"",DaqBook_RAW_Data!H13)</f>
        <v/>
      </c>
      <c r="J23" s="167" t="str">
        <f>IF(ISBLANK(DaqBook_RAW_Data!I13),"",DaqBook_RAW_Data!I13)</f>
        <v/>
      </c>
      <c r="K23" s="167" t="str">
        <f>IF(ISBLANK(DaqBook_RAW_Data!J13),"",DaqBook_RAW_Data!J13)</f>
        <v/>
      </c>
      <c r="L23" s="167" t="str">
        <f>IF(ISBLANK(DaqBook_RAW_Data!K13),"",DaqBook_RAW_Data!K13)</f>
        <v/>
      </c>
      <c r="M23" s="167" t="str">
        <f>IF(ISBLANK(DaqBook_RAW_Data!L13),"",DaqBook_RAW_Data!L13)</f>
        <v/>
      </c>
      <c r="N23" s="167" t="str">
        <f>IF(ISBLANK(DaqBook_RAW_Data!M13),"",DaqBook_RAW_Data!M13)</f>
        <v/>
      </c>
      <c r="O23" s="167" t="str">
        <f>IF(ISBLANK(DaqBook_RAW_Data!N13),"",DaqBook_RAW_Data!N13)</f>
        <v/>
      </c>
      <c r="P23" s="167" t="str">
        <f>IF(ISBLANK(DaqBook_RAW_Data!O13),"",DaqBook_RAW_Data!O13)</f>
        <v/>
      </c>
    </row>
    <row r="24" spans="1:17" s="96" customFormat="1" x14ac:dyDescent="0.2">
      <c r="A24" s="145" t="e">
        <f t="shared" si="0"/>
        <v>#VALUE!</v>
      </c>
      <c r="B24" s="144" t="str">
        <f>IF(ISBLANK(DaqBook_RAW_Data!A14),"",TIMEVALUE(DaqBook_RAW_Data!A14))</f>
        <v/>
      </c>
      <c r="C24" s="167" t="str">
        <f>IF(ISBLANK(DaqBook_RAW_Data!B14),"",DaqBook_RAW_Data!B14)</f>
        <v/>
      </c>
      <c r="D24" s="167" t="str">
        <f>IF(ISBLANK(DaqBook_RAW_Data!C14),"",DaqBook_RAW_Data!C14)</f>
        <v/>
      </c>
      <c r="E24" s="167" t="str">
        <f>IF(ISBLANK(DaqBook_RAW_Data!D14),"",DaqBook_RAW_Data!D14)</f>
        <v/>
      </c>
      <c r="F24" s="167" t="str">
        <f>IF(ISBLANK(DaqBook_RAW_Data!E14),"",DaqBook_RAW_Data!E14)</f>
        <v/>
      </c>
      <c r="G24" s="167" t="str">
        <f>IF(ISBLANK(DaqBook_RAW_Data!F14),"",DaqBook_RAW_Data!F14)</f>
        <v/>
      </c>
      <c r="H24" s="167" t="str">
        <f>IF(ISBLANK(DaqBook_RAW_Data!G14),"",DaqBook_RAW_Data!G14)</f>
        <v/>
      </c>
      <c r="I24" s="167" t="str">
        <f>IF(ISBLANK(DaqBook_RAW_Data!H14),"",DaqBook_RAW_Data!H14)</f>
        <v/>
      </c>
      <c r="J24" s="167" t="str">
        <f>IF(ISBLANK(DaqBook_RAW_Data!I14),"",DaqBook_RAW_Data!I14)</f>
        <v/>
      </c>
      <c r="K24" s="167" t="str">
        <f>IF(ISBLANK(DaqBook_RAW_Data!J14),"",DaqBook_RAW_Data!J14)</f>
        <v/>
      </c>
      <c r="L24" s="167" t="str">
        <f>IF(ISBLANK(DaqBook_RAW_Data!K14),"",DaqBook_RAW_Data!K14)</f>
        <v/>
      </c>
      <c r="M24" s="167" t="str">
        <f>IF(ISBLANK(DaqBook_RAW_Data!L14),"",DaqBook_RAW_Data!L14)</f>
        <v/>
      </c>
      <c r="N24" s="167" t="str">
        <f>IF(ISBLANK(DaqBook_RAW_Data!M14),"",DaqBook_RAW_Data!M14)</f>
        <v/>
      </c>
      <c r="O24" s="167" t="str">
        <f>IF(ISBLANK(DaqBook_RAW_Data!N14),"",DaqBook_RAW_Data!N14)</f>
        <v/>
      </c>
      <c r="P24" s="167" t="str">
        <f>IF(ISBLANK(DaqBook_RAW_Data!O14),"",DaqBook_RAW_Data!O14)</f>
        <v/>
      </c>
    </row>
    <row r="25" spans="1:17" s="96" customFormat="1" x14ac:dyDescent="0.2">
      <c r="A25" s="145" t="e">
        <f t="shared" si="0"/>
        <v>#VALUE!</v>
      </c>
      <c r="B25" s="144" t="str">
        <f>IF(ISBLANK(DaqBook_RAW_Data!A15),"",TIMEVALUE(DaqBook_RAW_Data!A15))</f>
        <v/>
      </c>
      <c r="C25" s="167" t="str">
        <f>IF(ISBLANK(DaqBook_RAW_Data!B15),"",DaqBook_RAW_Data!B15)</f>
        <v/>
      </c>
      <c r="D25" s="167" t="str">
        <f>IF(ISBLANK(DaqBook_RAW_Data!C15),"",DaqBook_RAW_Data!C15)</f>
        <v/>
      </c>
      <c r="E25" s="167" t="str">
        <f>IF(ISBLANK(DaqBook_RAW_Data!D15),"",DaqBook_RAW_Data!D15)</f>
        <v/>
      </c>
      <c r="F25" s="167" t="str">
        <f>IF(ISBLANK(DaqBook_RAW_Data!E15),"",DaqBook_RAW_Data!E15)</f>
        <v/>
      </c>
      <c r="G25" s="167" t="str">
        <f>IF(ISBLANK(DaqBook_RAW_Data!F15),"",DaqBook_RAW_Data!F15)</f>
        <v/>
      </c>
      <c r="H25" s="167" t="str">
        <f>IF(ISBLANK(DaqBook_RAW_Data!G15),"",DaqBook_RAW_Data!G15)</f>
        <v/>
      </c>
      <c r="I25" s="167" t="str">
        <f>IF(ISBLANK(DaqBook_RAW_Data!H15),"",DaqBook_RAW_Data!H15)</f>
        <v/>
      </c>
      <c r="J25" s="167" t="str">
        <f>IF(ISBLANK(DaqBook_RAW_Data!I15),"",DaqBook_RAW_Data!I15)</f>
        <v/>
      </c>
      <c r="K25" s="167" t="str">
        <f>IF(ISBLANK(DaqBook_RAW_Data!J15),"",DaqBook_RAW_Data!J15)</f>
        <v/>
      </c>
      <c r="L25" s="167" t="str">
        <f>IF(ISBLANK(DaqBook_RAW_Data!K15),"",DaqBook_RAW_Data!K15)</f>
        <v/>
      </c>
      <c r="M25" s="167" t="str">
        <f>IF(ISBLANK(DaqBook_RAW_Data!L15),"",DaqBook_RAW_Data!L15)</f>
        <v/>
      </c>
      <c r="N25" s="167" t="str">
        <f>IF(ISBLANK(DaqBook_RAW_Data!M15),"",DaqBook_RAW_Data!M15)</f>
        <v/>
      </c>
      <c r="O25" s="167" t="str">
        <f>IF(ISBLANK(DaqBook_RAW_Data!N15),"",DaqBook_RAW_Data!N15)</f>
        <v/>
      </c>
      <c r="P25" s="167" t="str">
        <f>IF(ISBLANK(DaqBook_RAW_Data!O15),"",DaqBook_RAW_Data!O15)</f>
        <v/>
      </c>
    </row>
    <row r="26" spans="1:17" s="96" customFormat="1" x14ac:dyDescent="0.2">
      <c r="A26" s="145" t="e">
        <f t="shared" si="0"/>
        <v>#VALUE!</v>
      </c>
      <c r="B26" s="144" t="str">
        <f>IF(ISBLANK(DaqBook_RAW_Data!A16),"",TIMEVALUE(DaqBook_RAW_Data!A16))</f>
        <v/>
      </c>
      <c r="C26" s="167" t="str">
        <f>IF(ISBLANK(DaqBook_RAW_Data!B16),"",DaqBook_RAW_Data!B16)</f>
        <v/>
      </c>
      <c r="D26" s="167" t="str">
        <f>IF(ISBLANK(DaqBook_RAW_Data!C16),"",DaqBook_RAW_Data!C16)</f>
        <v/>
      </c>
      <c r="E26" s="167" t="str">
        <f>IF(ISBLANK(DaqBook_RAW_Data!D16),"",DaqBook_RAW_Data!D16)</f>
        <v/>
      </c>
      <c r="F26" s="167" t="str">
        <f>IF(ISBLANK(DaqBook_RAW_Data!E16),"",DaqBook_RAW_Data!E16)</f>
        <v/>
      </c>
      <c r="G26" s="167" t="str">
        <f>IF(ISBLANK(DaqBook_RAW_Data!F16),"",DaqBook_RAW_Data!F16)</f>
        <v/>
      </c>
      <c r="H26" s="167" t="str">
        <f>IF(ISBLANK(DaqBook_RAW_Data!G16),"",DaqBook_RAW_Data!G16)</f>
        <v/>
      </c>
      <c r="I26" s="167" t="str">
        <f>IF(ISBLANK(DaqBook_RAW_Data!H16),"",DaqBook_RAW_Data!H16)</f>
        <v/>
      </c>
      <c r="J26" s="167" t="str">
        <f>IF(ISBLANK(DaqBook_RAW_Data!I16),"",DaqBook_RAW_Data!I16)</f>
        <v/>
      </c>
      <c r="K26" s="167" t="str">
        <f>IF(ISBLANK(DaqBook_RAW_Data!J16),"",DaqBook_RAW_Data!J16)</f>
        <v/>
      </c>
      <c r="L26" s="167" t="str">
        <f>IF(ISBLANK(DaqBook_RAW_Data!K16),"",DaqBook_RAW_Data!K16)</f>
        <v/>
      </c>
      <c r="M26" s="167" t="str">
        <f>IF(ISBLANK(DaqBook_RAW_Data!L16),"",DaqBook_RAW_Data!L16)</f>
        <v/>
      </c>
      <c r="N26" s="167" t="str">
        <f>IF(ISBLANK(DaqBook_RAW_Data!M16),"",DaqBook_RAW_Data!M16)</f>
        <v/>
      </c>
      <c r="O26" s="167" t="str">
        <f>IF(ISBLANK(DaqBook_RAW_Data!N16),"",DaqBook_RAW_Data!N16)</f>
        <v/>
      </c>
      <c r="P26" s="167" t="str">
        <f>IF(ISBLANK(DaqBook_RAW_Data!O16),"",DaqBook_RAW_Data!O16)</f>
        <v/>
      </c>
    </row>
    <row r="27" spans="1:17" s="96" customFormat="1" x14ac:dyDescent="0.2">
      <c r="A27" s="145" t="e">
        <f t="shared" si="0"/>
        <v>#VALUE!</v>
      </c>
      <c r="B27" s="144" t="str">
        <f>IF(ISBLANK(DaqBook_RAW_Data!A17),"",TIMEVALUE(DaqBook_RAW_Data!A17))</f>
        <v/>
      </c>
      <c r="C27" s="167" t="str">
        <f>IF(ISBLANK(DaqBook_RAW_Data!B17),"",DaqBook_RAW_Data!B17)</f>
        <v/>
      </c>
      <c r="D27" s="167" t="str">
        <f>IF(ISBLANK(DaqBook_RAW_Data!C17),"",DaqBook_RAW_Data!C17)</f>
        <v/>
      </c>
      <c r="E27" s="167" t="str">
        <f>IF(ISBLANK(DaqBook_RAW_Data!D17),"",DaqBook_RAW_Data!D17)</f>
        <v/>
      </c>
      <c r="F27" s="167" t="str">
        <f>IF(ISBLANK(DaqBook_RAW_Data!E17),"",DaqBook_RAW_Data!E17)</f>
        <v/>
      </c>
      <c r="G27" s="167" t="str">
        <f>IF(ISBLANK(DaqBook_RAW_Data!F17),"",DaqBook_RAW_Data!F17)</f>
        <v/>
      </c>
      <c r="H27" s="167" t="str">
        <f>IF(ISBLANK(DaqBook_RAW_Data!G17),"",DaqBook_RAW_Data!G17)</f>
        <v/>
      </c>
      <c r="I27" s="167" t="str">
        <f>IF(ISBLANK(DaqBook_RAW_Data!H17),"",DaqBook_RAW_Data!H17)</f>
        <v/>
      </c>
      <c r="J27" s="167" t="str">
        <f>IF(ISBLANK(DaqBook_RAW_Data!I17),"",DaqBook_RAW_Data!I17)</f>
        <v/>
      </c>
      <c r="K27" s="167" t="str">
        <f>IF(ISBLANK(DaqBook_RAW_Data!J17),"",DaqBook_RAW_Data!J17)</f>
        <v/>
      </c>
      <c r="L27" s="167" t="str">
        <f>IF(ISBLANK(DaqBook_RAW_Data!K17),"",DaqBook_RAW_Data!K17)</f>
        <v/>
      </c>
      <c r="M27" s="167" t="str">
        <f>IF(ISBLANK(DaqBook_RAW_Data!L17),"",DaqBook_RAW_Data!L17)</f>
        <v/>
      </c>
      <c r="N27" s="167" t="str">
        <f>IF(ISBLANK(DaqBook_RAW_Data!M17),"",DaqBook_RAW_Data!M17)</f>
        <v/>
      </c>
      <c r="O27" s="167" t="str">
        <f>IF(ISBLANK(DaqBook_RAW_Data!N17),"",DaqBook_RAW_Data!N17)</f>
        <v/>
      </c>
      <c r="P27" s="167" t="str">
        <f>IF(ISBLANK(DaqBook_RAW_Data!O17),"",DaqBook_RAW_Data!O17)</f>
        <v/>
      </c>
      <c r="Q27" s="146"/>
    </row>
    <row r="28" spans="1:17" s="96" customFormat="1" x14ac:dyDescent="0.2">
      <c r="A28" s="145" t="e">
        <f t="shared" si="0"/>
        <v>#VALUE!</v>
      </c>
      <c r="B28" s="144" t="str">
        <f>IF(ISBLANK(DaqBook_RAW_Data!A18),"",TIMEVALUE(DaqBook_RAW_Data!A18))</f>
        <v/>
      </c>
      <c r="C28" s="167" t="str">
        <f>IF(ISBLANK(DaqBook_RAW_Data!B18),"",DaqBook_RAW_Data!B18)</f>
        <v/>
      </c>
      <c r="D28" s="167" t="str">
        <f>IF(ISBLANK(DaqBook_RAW_Data!C18),"",DaqBook_RAW_Data!C18)</f>
        <v/>
      </c>
      <c r="E28" s="167" t="str">
        <f>IF(ISBLANK(DaqBook_RAW_Data!D18),"",DaqBook_RAW_Data!D18)</f>
        <v/>
      </c>
      <c r="F28" s="167" t="str">
        <f>IF(ISBLANK(DaqBook_RAW_Data!E18),"",DaqBook_RAW_Data!E18)</f>
        <v/>
      </c>
      <c r="G28" s="167" t="str">
        <f>IF(ISBLANK(DaqBook_RAW_Data!F18),"",DaqBook_RAW_Data!F18)</f>
        <v/>
      </c>
      <c r="H28" s="167" t="str">
        <f>IF(ISBLANK(DaqBook_RAW_Data!G18),"",DaqBook_RAW_Data!G18)</f>
        <v/>
      </c>
      <c r="I28" s="167" t="str">
        <f>IF(ISBLANK(DaqBook_RAW_Data!H18),"",DaqBook_RAW_Data!H18)</f>
        <v/>
      </c>
      <c r="J28" s="167" t="str">
        <f>IF(ISBLANK(DaqBook_RAW_Data!I18),"",DaqBook_RAW_Data!I18)</f>
        <v/>
      </c>
      <c r="K28" s="167" t="str">
        <f>IF(ISBLANK(DaqBook_RAW_Data!J18),"",DaqBook_RAW_Data!J18)</f>
        <v/>
      </c>
      <c r="L28" s="167" t="str">
        <f>IF(ISBLANK(DaqBook_RAW_Data!K18),"",DaqBook_RAW_Data!K18)</f>
        <v/>
      </c>
      <c r="M28" s="167" t="str">
        <f>IF(ISBLANK(DaqBook_RAW_Data!L18),"",DaqBook_RAW_Data!L18)</f>
        <v/>
      </c>
      <c r="N28" s="167" t="str">
        <f>IF(ISBLANK(DaqBook_RAW_Data!M18),"",DaqBook_RAW_Data!M18)</f>
        <v/>
      </c>
      <c r="O28" s="167" t="str">
        <f>IF(ISBLANK(DaqBook_RAW_Data!N18),"",DaqBook_RAW_Data!N18)</f>
        <v/>
      </c>
      <c r="P28" s="167" t="str">
        <f>IF(ISBLANK(DaqBook_RAW_Data!O18),"",DaqBook_RAW_Data!O18)</f>
        <v/>
      </c>
    </row>
    <row r="29" spans="1:17" s="96" customFormat="1" x14ac:dyDescent="0.2">
      <c r="A29" s="145" t="e">
        <f t="shared" si="0"/>
        <v>#VALUE!</v>
      </c>
      <c r="B29" s="144" t="str">
        <f>IF(ISBLANK(DaqBook_RAW_Data!A19),"",TIMEVALUE(DaqBook_RAW_Data!A19))</f>
        <v/>
      </c>
      <c r="C29" s="167" t="str">
        <f>IF(ISBLANK(DaqBook_RAW_Data!B19),"",DaqBook_RAW_Data!B19)</f>
        <v/>
      </c>
      <c r="D29" s="167" t="str">
        <f>IF(ISBLANK(DaqBook_RAW_Data!C19),"",DaqBook_RAW_Data!C19)</f>
        <v/>
      </c>
      <c r="E29" s="167" t="str">
        <f>IF(ISBLANK(DaqBook_RAW_Data!D19),"",DaqBook_RAW_Data!D19)</f>
        <v/>
      </c>
      <c r="F29" s="167" t="str">
        <f>IF(ISBLANK(DaqBook_RAW_Data!E19),"",DaqBook_RAW_Data!E19)</f>
        <v/>
      </c>
      <c r="G29" s="167" t="str">
        <f>IF(ISBLANK(DaqBook_RAW_Data!F19),"",DaqBook_RAW_Data!F19)</f>
        <v/>
      </c>
      <c r="H29" s="167" t="str">
        <f>IF(ISBLANK(DaqBook_RAW_Data!G19),"",DaqBook_RAW_Data!G19)</f>
        <v/>
      </c>
      <c r="I29" s="167" t="str">
        <f>IF(ISBLANK(DaqBook_RAW_Data!H19),"",DaqBook_RAW_Data!H19)</f>
        <v/>
      </c>
      <c r="J29" s="167" t="str">
        <f>IF(ISBLANK(DaqBook_RAW_Data!I19),"",DaqBook_RAW_Data!I19)</f>
        <v/>
      </c>
      <c r="K29" s="167" t="str">
        <f>IF(ISBLANK(DaqBook_RAW_Data!J19),"",DaqBook_RAW_Data!J19)</f>
        <v/>
      </c>
      <c r="L29" s="167" t="str">
        <f>IF(ISBLANK(DaqBook_RAW_Data!K19),"",DaqBook_RAW_Data!K19)</f>
        <v/>
      </c>
      <c r="M29" s="167" t="str">
        <f>IF(ISBLANK(DaqBook_RAW_Data!L19),"",DaqBook_RAW_Data!L19)</f>
        <v/>
      </c>
      <c r="N29" s="167" t="str">
        <f>IF(ISBLANK(DaqBook_RAW_Data!M19),"",DaqBook_RAW_Data!M19)</f>
        <v/>
      </c>
      <c r="O29" s="167" t="str">
        <f>IF(ISBLANK(DaqBook_RAW_Data!N19),"",DaqBook_RAW_Data!N19)</f>
        <v/>
      </c>
      <c r="P29" s="167" t="str">
        <f>IF(ISBLANK(DaqBook_RAW_Data!O19),"",DaqBook_RAW_Data!O19)</f>
        <v/>
      </c>
    </row>
    <row r="30" spans="1:17" s="96" customFormat="1" x14ac:dyDescent="0.2">
      <c r="A30" s="145" t="e">
        <f t="shared" si="0"/>
        <v>#VALUE!</v>
      </c>
      <c r="B30" s="144" t="str">
        <f>IF(ISBLANK(DaqBook_RAW_Data!A20),"",TIMEVALUE(DaqBook_RAW_Data!A20))</f>
        <v/>
      </c>
      <c r="C30" s="167" t="str">
        <f>IF(ISBLANK(DaqBook_RAW_Data!B20),"",DaqBook_RAW_Data!B20)</f>
        <v/>
      </c>
      <c r="D30" s="167" t="str">
        <f>IF(ISBLANK(DaqBook_RAW_Data!C20),"",DaqBook_RAW_Data!C20)</f>
        <v/>
      </c>
      <c r="E30" s="167" t="str">
        <f>IF(ISBLANK(DaqBook_RAW_Data!D20),"",DaqBook_RAW_Data!D20)</f>
        <v/>
      </c>
      <c r="F30" s="167" t="str">
        <f>IF(ISBLANK(DaqBook_RAW_Data!E20),"",DaqBook_RAW_Data!E20)</f>
        <v/>
      </c>
      <c r="G30" s="167" t="str">
        <f>IF(ISBLANK(DaqBook_RAW_Data!F20),"",DaqBook_RAW_Data!F20)</f>
        <v/>
      </c>
      <c r="H30" s="167" t="str">
        <f>IF(ISBLANK(DaqBook_RAW_Data!G20),"",DaqBook_RAW_Data!G20)</f>
        <v/>
      </c>
      <c r="I30" s="167" t="str">
        <f>IF(ISBLANK(DaqBook_RAW_Data!H20),"",DaqBook_RAW_Data!H20)</f>
        <v/>
      </c>
      <c r="J30" s="167" t="str">
        <f>IF(ISBLANK(DaqBook_RAW_Data!I20),"",DaqBook_RAW_Data!I20)</f>
        <v/>
      </c>
      <c r="K30" s="167" t="str">
        <f>IF(ISBLANK(DaqBook_RAW_Data!J20),"",DaqBook_RAW_Data!J20)</f>
        <v/>
      </c>
      <c r="L30" s="167" t="str">
        <f>IF(ISBLANK(DaqBook_RAW_Data!K20),"",DaqBook_RAW_Data!K20)</f>
        <v/>
      </c>
      <c r="M30" s="167" t="str">
        <f>IF(ISBLANK(DaqBook_RAW_Data!L20),"",DaqBook_RAW_Data!L20)</f>
        <v/>
      </c>
      <c r="N30" s="167" t="str">
        <f>IF(ISBLANK(DaqBook_RAW_Data!M20),"",DaqBook_RAW_Data!M20)</f>
        <v/>
      </c>
      <c r="O30" s="167" t="str">
        <f>IF(ISBLANK(DaqBook_RAW_Data!N20),"",DaqBook_RAW_Data!N20)</f>
        <v/>
      </c>
      <c r="P30" s="167" t="str">
        <f>IF(ISBLANK(DaqBook_RAW_Data!O20),"",DaqBook_RAW_Data!O20)</f>
        <v/>
      </c>
    </row>
    <row r="31" spans="1:17" s="96" customFormat="1" x14ac:dyDescent="0.2">
      <c r="A31" s="145" t="e">
        <f t="shared" si="0"/>
        <v>#VALUE!</v>
      </c>
      <c r="B31" s="144" t="str">
        <f>IF(ISBLANK(DaqBook_RAW_Data!A21),"",TIMEVALUE(DaqBook_RAW_Data!A21))</f>
        <v/>
      </c>
      <c r="C31" s="167" t="str">
        <f>IF(ISBLANK(DaqBook_RAW_Data!B21),"",DaqBook_RAW_Data!B21)</f>
        <v/>
      </c>
      <c r="D31" s="167" t="str">
        <f>IF(ISBLANK(DaqBook_RAW_Data!C21),"",DaqBook_RAW_Data!C21)</f>
        <v/>
      </c>
      <c r="E31" s="167" t="str">
        <f>IF(ISBLANK(DaqBook_RAW_Data!D21),"",DaqBook_RAW_Data!D21)</f>
        <v/>
      </c>
      <c r="F31" s="167" t="str">
        <f>IF(ISBLANK(DaqBook_RAW_Data!E21),"",DaqBook_RAW_Data!E21)</f>
        <v/>
      </c>
      <c r="G31" s="167" t="str">
        <f>IF(ISBLANK(DaqBook_RAW_Data!F21),"",DaqBook_RAW_Data!F21)</f>
        <v/>
      </c>
      <c r="H31" s="167" t="str">
        <f>IF(ISBLANK(DaqBook_RAW_Data!G21),"",DaqBook_RAW_Data!G21)</f>
        <v/>
      </c>
      <c r="I31" s="167" t="str">
        <f>IF(ISBLANK(DaqBook_RAW_Data!H21),"",DaqBook_RAW_Data!H21)</f>
        <v/>
      </c>
      <c r="J31" s="167" t="str">
        <f>IF(ISBLANK(DaqBook_RAW_Data!I21),"",DaqBook_RAW_Data!I21)</f>
        <v/>
      </c>
      <c r="K31" s="167" t="str">
        <f>IF(ISBLANK(DaqBook_RAW_Data!J21),"",DaqBook_RAW_Data!J21)</f>
        <v/>
      </c>
      <c r="L31" s="167" t="str">
        <f>IF(ISBLANK(DaqBook_RAW_Data!K21),"",DaqBook_RAW_Data!K21)</f>
        <v/>
      </c>
      <c r="M31" s="167" t="str">
        <f>IF(ISBLANK(DaqBook_RAW_Data!L21),"",DaqBook_RAW_Data!L21)</f>
        <v/>
      </c>
      <c r="N31" s="167" t="str">
        <f>IF(ISBLANK(DaqBook_RAW_Data!M21),"",DaqBook_RAW_Data!M21)</f>
        <v/>
      </c>
      <c r="O31" s="167" t="str">
        <f>IF(ISBLANK(DaqBook_RAW_Data!N21),"",DaqBook_RAW_Data!N21)</f>
        <v/>
      </c>
      <c r="P31" s="167" t="str">
        <f>IF(ISBLANK(DaqBook_RAW_Data!O21),"",DaqBook_RAW_Data!O21)</f>
        <v/>
      </c>
    </row>
    <row r="32" spans="1:17" s="96" customFormat="1" x14ac:dyDescent="0.2">
      <c r="A32" s="145" t="e">
        <f t="shared" si="0"/>
        <v>#VALUE!</v>
      </c>
      <c r="B32" s="144" t="str">
        <f>IF(ISBLANK(DaqBook_RAW_Data!A22),"",TIMEVALUE(DaqBook_RAW_Data!A22))</f>
        <v/>
      </c>
      <c r="C32" s="167" t="str">
        <f>IF(ISBLANK(DaqBook_RAW_Data!B22),"",DaqBook_RAW_Data!B22)</f>
        <v/>
      </c>
      <c r="D32" s="167" t="str">
        <f>IF(ISBLANK(DaqBook_RAW_Data!C22),"",DaqBook_RAW_Data!C22)</f>
        <v/>
      </c>
      <c r="E32" s="167" t="str">
        <f>IF(ISBLANK(DaqBook_RAW_Data!D22),"",DaqBook_RAW_Data!D22)</f>
        <v/>
      </c>
      <c r="F32" s="167" t="str">
        <f>IF(ISBLANK(DaqBook_RAW_Data!E22),"",DaqBook_RAW_Data!E22)</f>
        <v/>
      </c>
      <c r="G32" s="167" t="str">
        <f>IF(ISBLANK(DaqBook_RAW_Data!F22),"",DaqBook_RAW_Data!F22)</f>
        <v/>
      </c>
      <c r="H32" s="167" t="str">
        <f>IF(ISBLANK(DaqBook_RAW_Data!G22),"",DaqBook_RAW_Data!G22)</f>
        <v/>
      </c>
      <c r="I32" s="167" t="str">
        <f>IF(ISBLANK(DaqBook_RAW_Data!H22),"",DaqBook_RAW_Data!H22)</f>
        <v/>
      </c>
      <c r="J32" s="167" t="str">
        <f>IF(ISBLANK(DaqBook_RAW_Data!I22),"",DaqBook_RAW_Data!I22)</f>
        <v/>
      </c>
      <c r="K32" s="167" t="str">
        <f>IF(ISBLANK(DaqBook_RAW_Data!J22),"",DaqBook_RAW_Data!J22)</f>
        <v/>
      </c>
      <c r="L32" s="167" t="str">
        <f>IF(ISBLANK(DaqBook_RAW_Data!K22),"",DaqBook_RAW_Data!K22)</f>
        <v/>
      </c>
      <c r="M32" s="167" t="str">
        <f>IF(ISBLANK(DaqBook_RAW_Data!L22),"",DaqBook_RAW_Data!L22)</f>
        <v/>
      </c>
      <c r="N32" s="167" t="str">
        <f>IF(ISBLANK(DaqBook_RAW_Data!M22),"",DaqBook_RAW_Data!M22)</f>
        <v/>
      </c>
      <c r="O32" s="167" t="str">
        <f>IF(ISBLANK(DaqBook_RAW_Data!N22),"",DaqBook_RAW_Data!N22)</f>
        <v/>
      </c>
      <c r="P32" s="167" t="str">
        <f>IF(ISBLANK(DaqBook_RAW_Data!O22),"",DaqBook_RAW_Data!O22)</f>
        <v/>
      </c>
    </row>
    <row r="33" spans="1:16" s="96" customFormat="1" x14ac:dyDescent="0.2">
      <c r="A33" s="145" t="e">
        <f t="shared" si="0"/>
        <v>#VALUE!</v>
      </c>
      <c r="B33" s="144" t="str">
        <f>IF(ISBLANK(DaqBook_RAW_Data!A23),"",TIMEVALUE(DaqBook_RAW_Data!A23))</f>
        <v/>
      </c>
      <c r="C33" s="167" t="str">
        <f>IF(ISBLANK(DaqBook_RAW_Data!B23),"",DaqBook_RAW_Data!B23)</f>
        <v/>
      </c>
      <c r="D33" s="167" t="str">
        <f>IF(ISBLANK(DaqBook_RAW_Data!C23),"",DaqBook_RAW_Data!C23)</f>
        <v/>
      </c>
      <c r="E33" s="167" t="str">
        <f>IF(ISBLANK(DaqBook_RAW_Data!D23),"",DaqBook_RAW_Data!D23)</f>
        <v/>
      </c>
      <c r="F33" s="167" t="str">
        <f>IF(ISBLANK(DaqBook_RAW_Data!E23),"",DaqBook_RAW_Data!E23)</f>
        <v/>
      </c>
      <c r="G33" s="167" t="str">
        <f>IF(ISBLANK(DaqBook_RAW_Data!F23),"",DaqBook_RAW_Data!F23)</f>
        <v/>
      </c>
      <c r="H33" s="167" t="str">
        <f>IF(ISBLANK(DaqBook_RAW_Data!G23),"",DaqBook_RAW_Data!G23)</f>
        <v/>
      </c>
      <c r="I33" s="167" t="str">
        <f>IF(ISBLANK(DaqBook_RAW_Data!H23),"",DaqBook_RAW_Data!H23)</f>
        <v/>
      </c>
      <c r="J33" s="167" t="str">
        <f>IF(ISBLANK(DaqBook_RAW_Data!I23),"",DaqBook_RAW_Data!I23)</f>
        <v/>
      </c>
      <c r="K33" s="167" t="str">
        <f>IF(ISBLANK(DaqBook_RAW_Data!J23),"",DaqBook_RAW_Data!J23)</f>
        <v/>
      </c>
      <c r="L33" s="167" t="str">
        <f>IF(ISBLANK(DaqBook_RAW_Data!K23),"",DaqBook_RAW_Data!K23)</f>
        <v/>
      </c>
      <c r="M33" s="167" t="str">
        <f>IF(ISBLANK(DaqBook_RAW_Data!L23),"",DaqBook_RAW_Data!L23)</f>
        <v/>
      </c>
      <c r="N33" s="167" t="str">
        <f>IF(ISBLANK(DaqBook_RAW_Data!M23),"",DaqBook_RAW_Data!M23)</f>
        <v/>
      </c>
      <c r="O33" s="167" t="str">
        <f>IF(ISBLANK(DaqBook_RAW_Data!N23),"",DaqBook_RAW_Data!N23)</f>
        <v/>
      </c>
      <c r="P33" s="167" t="str">
        <f>IF(ISBLANK(DaqBook_RAW_Data!O23),"",DaqBook_RAW_Data!O23)</f>
        <v/>
      </c>
    </row>
    <row r="34" spans="1:16" s="96" customFormat="1" x14ac:dyDescent="0.2">
      <c r="A34" s="145" t="e">
        <f t="shared" si="0"/>
        <v>#VALUE!</v>
      </c>
      <c r="B34" s="144" t="str">
        <f>IF(ISBLANK(DaqBook_RAW_Data!A24),"",TIMEVALUE(DaqBook_RAW_Data!A24))</f>
        <v/>
      </c>
      <c r="C34" s="167" t="str">
        <f>IF(ISBLANK(DaqBook_RAW_Data!B24),"",DaqBook_RAW_Data!B24)</f>
        <v/>
      </c>
      <c r="D34" s="167" t="str">
        <f>IF(ISBLANK(DaqBook_RAW_Data!C24),"",DaqBook_RAW_Data!C24)</f>
        <v/>
      </c>
      <c r="E34" s="167" t="str">
        <f>IF(ISBLANK(DaqBook_RAW_Data!D24),"",DaqBook_RAW_Data!D24)</f>
        <v/>
      </c>
      <c r="F34" s="167" t="str">
        <f>IF(ISBLANK(DaqBook_RAW_Data!E24),"",DaqBook_RAW_Data!E24)</f>
        <v/>
      </c>
      <c r="G34" s="167" t="str">
        <f>IF(ISBLANK(DaqBook_RAW_Data!F24),"",DaqBook_RAW_Data!F24)</f>
        <v/>
      </c>
      <c r="H34" s="167" t="str">
        <f>IF(ISBLANK(DaqBook_RAW_Data!G24),"",DaqBook_RAW_Data!G24)</f>
        <v/>
      </c>
      <c r="I34" s="167" t="str">
        <f>IF(ISBLANK(DaqBook_RAW_Data!H24),"",DaqBook_RAW_Data!H24)</f>
        <v/>
      </c>
      <c r="J34" s="167" t="str">
        <f>IF(ISBLANK(DaqBook_RAW_Data!I24),"",DaqBook_RAW_Data!I24)</f>
        <v/>
      </c>
      <c r="K34" s="167" t="str">
        <f>IF(ISBLANK(DaqBook_RAW_Data!J24),"",DaqBook_RAW_Data!J24)</f>
        <v/>
      </c>
      <c r="L34" s="167" t="str">
        <f>IF(ISBLANK(DaqBook_RAW_Data!K24),"",DaqBook_RAW_Data!K24)</f>
        <v/>
      </c>
      <c r="M34" s="167" t="str">
        <f>IF(ISBLANK(DaqBook_RAW_Data!L24),"",DaqBook_RAW_Data!L24)</f>
        <v/>
      </c>
      <c r="N34" s="167" t="str">
        <f>IF(ISBLANK(DaqBook_RAW_Data!M24),"",DaqBook_RAW_Data!M24)</f>
        <v/>
      </c>
      <c r="O34" s="167" t="str">
        <f>IF(ISBLANK(DaqBook_RAW_Data!N24),"",DaqBook_RAW_Data!N24)</f>
        <v/>
      </c>
      <c r="P34" s="167" t="str">
        <f>IF(ISBLANK(DaqBook_RAW_Data!O24),"",DaqBook_RAW_Data!O24)</f>
        <v/>
      </c>
    </row>
    <row r="35" spans="1:16" s="96" customFormat="1" x14ac:dyDescent="0.2">
      <c r="A35" s="145" t="e">
        <f t="shared" si="0"/>
        <v>#VALUE!</v>
      </c>
      <c r="B35" s="144" t="str">
        <f>IF(ISBLANK(DaqBook_RAW_Data!A25),"",TIMEVALUE(DaqBook_RAW_Data!A25))</f>
        <v/>
      </c>
      <c r="C35" s="167" t="str">
        <f>IF(ISBLANK(DaqBook_RAW_Data!B25),"",DaqBook_RAW_Data!B25)</f>
        <v/>
      </c>
      <c r="D35" s="167" t="str">
        <f>IF(ISBLANK(DaqBook_RAW_Data!C25),"",DaqBook_RAW_Data!C25)</f>
        <v/>
      </c>
      <c r="E35" s="167" t="str">
        <f>IF(ISBLANK(DaqBook_RAW_Data!D25),"",DaqBook_RAW_Data!D25)</f>
        <v/>
      </c>
      <c r="F35" s="167" t="str">
        <f>IF(ISBLANK(DaqBook_RAW_Data!E25),"",DaqBook_RAW_Data!E25)</f>
        <v/>
      </c>
      <c r="G35" s="167" t="str">
        <f>IF(ISBLANK(DaqBook_RAW_Data!F25),"",DaqBook_RAW_Data!F25)</f>
        <v/>
      </c>
      <c r="H35" s="167" t="str">
        <f>IF(ISBLANK(DaqBook_RAW_Data!G25),"",DaqBook_RAW_Data!G25)</f>
        <v/>
      </c>
      <c r="I35" s="167" t="str">
        <f>IF(ISBLANK(DaqBook_RAW_Data!H25),"",DaqBook_RAW_Data!H25)</f>
        <v/>
      </c>
      <c r="J35" s="167" t="str">
        <f>IF(ISBLANK(DaqBook_RAW_Data!I25),"",DaqBook_RAW_Data!I25)</f>
        <v/>
      </c>
      <c r="K35" s="167" t="str">
        <f>IF(ISBLANK(DaqBook_RAW_Data!J25),"",DaqBook_RAW_Data!J25)</f>
        <v/>
      </c>
      <c r="L35" s="167" t="str">
        <f>IF(ISBLANK(DaqBook_RAW_Data!K25),"",DaqBook_RAW_Data!K25)</f>
        <v/>
      </c>
      <c r="M35" s="167" t="str">
        <f>IF(ISBLANK(DaqBook_RAW_Data!L25),"",DaqBook_RAW_Data!L25)</f>
        <v/>
      </c>
      <c r="N35" s="167" t="str">
        <f>IF(ISBLANK(DaqBook_RAW_Data!M25),"",DaqBook_RAW_Data!M25)</f>
        <v/>
      </c>
      <c r="O35" s="167" t="str">
        <f>IF(ISBLANK(DaqBook_RAW_Data!N25),"",DaqBook_RAW_Data!N25)</f>
        <v/>
      </c>
      <c r="P35" s="167" t="str">
        <f>IF(ISBLANK(DaqBook_RAW_Data!O25),"",DaqBook_RAW_Data!O25)</f>
        <v/>
      </c>
    </row>
    <row r="36" spans="1:16" s="96" customFormat="1" x14ac:dyDescent="0.2">
      <c r="A36" s="145" t="e">
        <f t="shared" si="0"/>
        <v>#VALUE!</v>
      </c>
      <c r="B36" s="144" t="str">
        <f>IF(ISBLANK(DaqBook_RAW_Data!A26),"",TIMEVALUE(DaqBook_RAW_Data!A26))</f>
        <v/>
      </c>
      <c r="C36" s="167" t="str">
        <f>IF(ISBLANK(DaqBook_RAW_Data!B26),"",DaqBook_RAW_Data!B26)</f>
        <v/>
      </c>
      <c r="D36" s="167" t="str">
        <f>IF(ISBLANK(DaqBook_RAW_Data!C26),"",DaqBook_RAW_Data!C26)</f>
        <v/>
      </c>
      <c r="E36" s="167" t="str">
        <f>IF(ISBLANK(DaqBook_RAW_Data!D26),"",DaqBook_RAW_Data!D26)</f>
        <v/>
      </c>
      <c r="F36" s="167" t="str">
        <f>IF(ISBLANK(DaqBook_RAW_Data!E26),"",DaqBook_RAW_Data!E26)</f>
        <v/>
      </c>
      <c r="G36" s="167" t="str">
        <f>IF(ISBLANK(DaqBook_RAW_Data!F26),"",DaqBook_RAW_Data!F26)</f>
        <v/>
      </c>
      <c r="H36" s="167" t="str">
        <f>IF(ISBLANK(DaqBook_RAW_Data!G26),"",DaqBook_RAW_Data!G26)</f>
        <v/>
      </c>
      <c r="I36" s="167" t="str">
        <f>IF(ISBLANK(DaqBook_RAW_Data!H26),"",DaqBook_RAW_Data!H26)</f>
        <v/>
      </c>
      <c r="J36" s="167" t="str">
        <f>IF(ISBLANK(DaqBook_RAW_Data!I26),"",DaqBook_RAW_Data!I26)</f>
        <v/>
      </c>
      <c r="K36" s="167" t="str">
        <f>IF(ISBLANK(DaqBook_RAW_Data!J26),"",DaqBook_RAW_Data!J26)</f>
        <v/>
      </c>
      <c r="L36" s="167" t="str">
        <f>IF(ISBLANK(DaqBook_RAW_Data!K26),"",DaqBook_RAW_Data!K26)</f>
        <v/>
      </c>
      <c r="M36" s="167" t="str">
        <f>IF(ISBLANK(DaqBook_RAW_Data!L26),"",DaqBook_RAW_Data!L26)</f>
        <v/>
      </c>
      <c r="N36" s="167" t="str">
        <f>IF(ISBLANK(DaqBook_RAW_Data!M26),"",DaqBook_RAW_Data!M26)</f>
        <v/>
      </c>
      <c r="O36" s="167" t="str">
        <f>IF(ISBLANK(DaqBook_RAW_Data!N26),"",DaqBook_RAW_Data!N26)</f>
        <v/>
      </c>
      <c r="P36" s="167" t="str">
        <f>IF(ISBLANK(DaqBook_RAW_Data!O26),"",DaqBook_RAW_Data!O26)</f>
        <v/>
      </c>
    </row>
    <row r="37" spans="1:16" s="96" customFormat="1" x14ac:dyDescent="0.2">
      <c r="A37" s="145" t="e">
        <f t="shared" si="0"/>
        <v>#VALUE!</v>
      </c>
      <c r="B37" s="144" t="str">
        <f>IF(ISBLANK(DaqBook_RAW_Data!A27),"",TIMEVALUE(DaqBook_RAW_Data!A27))</f>
        <v/>
      </c>
      <c r="C37" s="167" t="str">
        <f>IF(ISBLANK(DaqBook_RAW_Data!B27),"",DaqBook_RAW_Data!B27)</f>
        <v/>
      </c>
      <c r="D37" s="167" t="str">
        <f>IF(ISBLANK(DaqBook_RAW_Data!C27),"",DaqBook_RAW_Data!C27)</f>
        <v/>
      </c>
      <c r="E37" s="167" t="str">
        <f>IF(ISBLANK(DaqBook_RAW_Data!D27),"",DaqBook_RAW_Data!D27)</f>
        <v/>
      </c>
      <c r="F37" s="167" t="str">
        <f>IF(ISBLANK(DaqBook_RAW_Data!E27),"",DaqBook_RAW_Data!E27)</f>
        <v/>
      </c>
      <c r="G37" s="167" t="str">
        <f>IF(ISBLANK(DaqBook_RAW_Data!F27),"",DaqBook_RAW_Data!F27)</f>
        <v/>
      </c>
      <c r="H37" s="167" t="str">
        <f>IF(ISBLANK(DaqBook_RAW_Data!G27),"",DaqBook_RAW_Data!G27)</f>
        <v/>
      </c>
      <c r="I37" s="167" t="str">
        <f>IF(ISBLANK(DaqBook_RAW_Data!H27),"",DaqBook_RAW_Data!H27)</f>
        <v/>
      </c>
      <c r="J37" s="167" t="str">
        <f>IF(ISBLANK(DaqBook_RAW_Data!I27),"",DaqBook_RAW_Data!I27)</f>
        <v/>
      </c>
      <c r="K37" s="167" t="str">
        <f>IF(ISBLANK(DaqBook_RAW_Data!J27),"",DaqBook_RAW_Data!J27)</f>
        <v/>
      </c>
      <c r="L37" s="167" t="str">
        <f>IF(ISBLANK(DaqBook_RAW_Data!K27),"",DaqBook_RAW_Data!K27)</f>
        <v/>
      </c>
      <c r="M37" s="167" t="str">
        <f>IF(ISBLANK(DaqBook_RAW_Data!L27),"",DaqBook_RAW_Data!L27)</f>
        <v/>
      </c>
      <c r="N37" s="167" t="str">
        <f>IF(ISBLANK(DaqBook_RAW_Data!M27),"",DaqBook_RAW_Data!M27)</f>
        <v/>
      </c>
      <c r="O37" s="167" t="str">
        <f>IF(ISBLANK(DaqBook_RAW_Data!N27),"",DaqBook_RAW_Data!N27)</f>
        <v/>
      </c>
      <c r="P37" s="167" t="str">
        <f>IF(ISBLANK(DaqBook_RAW_Data!O27),"",DaqBook_RAW_Data!O27)</f>
        <v/>
      </c>
    </row>
    <row r="38" spans="1:16" s="96" customFormat="1" x14ac:dyDescent="0.2">
      <c r="A38" s="145" t="e">
        <f t="shared" si="0"/>
        <v>#VALUE!</v>
      </c>
      <c r="B38" s="144" t="str">
        <f>IF(ISBLANK(DaqBook_RAW_Data!A28),"",TIMEVALUE(DaqBook_RAW_Data!A28))</f>
        <v/>
      </c>
      <c r="C38" s="167" t="str">
        <f>IF(ISBLANK(DaqBook_RAW_Data!B28),"",DaqBook_RAW_Data!B28)</f>
        <v/>
      </c>
      <c r="D38" s="167" t="str">
        <f>IF(ISBLANK(DaqBook_RAW_Data!C28),"",DaqBook_RAW_Data!C28)</f>
        <v/>
      </c>
      <c r="E38" s="167" t="str">
        <f>IF(ISBLANK(DaqBook_RAW_Data!D28),"",DaqBook_RAW_Data!D28)</f>
        <v/>
      </c>
      <c r="F38" s="167" t="str">
        <f>IF(ISBLANK(DaqBook_RAW_Data!E28),"",DaqBook_RAW_Data!E28)</f>
        <v/>
      </c>
      <c r="G38" s="167" t="str">
        <f>IF(ISBLANK(DaqBook_RAW_Data!F28),"",DaqBook_RAW_Data!F28)</f>
        <v/>
      </c>
      <c r="H38" s="167" t="str">
        <f>IF(ISBLANK(DaqBook_RAW_Data!G28),"",DaqBook_RAW_Data!G28)</f>
        <v/>
      </c>
      <c r="I38" s="167" t="str">
        <f>IF(ISBLANK(DaqBook_RAW_Data!H28),"",DaqBook_RAW_Data!H28)</f>
        <v/>
      </c>
      <c r="J38" s="167" t="str">
        <f>IF(ISBLANK(DaqBook_RAW_Data!I28),"",DaqBook_RAW_Data!I28)</f>
        <v/>
      </c>
      <c r="K38" s="167" t="str">
        <f>IF(ISBLANK(DaqBook_RAW_Data!J28),"",DaqBook_RAW_Data!J28)</f>
        <v/>
      </c>
      <c r="L38" s="167" t="str">
        <f>IF(ISBLANK(DaqBook_RAW_Data!K28),"",DaqBook_RAW_Data!K28)</f>
        <v/>
      </c>
      <c r="M38" s="167" t="str">
        <f>IF(ISBLANK(DaqBook_RAW_Data!L28),"",DaqBook_RAW_Data!L28)</f>
        <v/>
      </c>
      <c r="N38" s="167" t="str">
        <f>IF(ISBLANK(DaqBook_RAW_Data!M28),"",DaqBook_RAW_Data!M28)</f>
        <v/>
      </c>
      <c r="O38" s="167" t="str">
        <f>IF(ISBLANK(DaqBook_RAW_Data!N28),"",DaqBook_RAW_Data!N28)</f>
        <v/>
      </c>
      <c r="P38" s="167" t="str">
        <f>IF(ISBLANK(DaqBook_RAW_Data!O28),"",DaqBook_RAW_Data!O28)</f>
        <v/>
      </c>
    </row>
    <row r="39" spans="1:16" s="96" customFormat="1" x14ac:dyDescent="0.2">
      <c r="A39" s="145" t="e">
        <f t="shared" si="0"/>
        <v>#VALUE!</v>
      </c>
      <c r="B39" s="144" t="str">
        <f>IF(ISBLANK(DaqBook_RAW_Data!A29),"",TIMEVALUE(DaqBook_RAW_Data!A29))</f>
        <v/>
      </c>
      <c r="C39" s="167" t="str">
        <f>IF(ISBLANK(DaqBook_RAW_Data!B29),"",DaqBook_RAW_Data!B29)</f>
        <v/>
      </c>
      <c r="D39" s="167" t="str">
        <f>IF(ISBLANK(DaqBook_RAW_Data!C29),"",DaqBook_RAW_Data!C29)</f>
        <v/>
      </c>
      <c r="E39" s="167" t="str">
        <f>IF(ISBLANK(DaqBook_RAW_Data!D29),"",DaqBook_RAW_Data!D29)</f>
        <v/>
      </c>
      <c r="F39" s="167" t="str">
        <f>IF(ISBLANK(DaqBook_RAW_Data!E29),"",DaqBook_RAW_Data!E29)</f>
        <v/>
      </c>
      <c r="G39" s="167" t="str">
        <f>IF(ISBLANK(DaqBook_RAW_Data!F29),"",DaqBook_RAW_Data!F29)</f>
        <v/>
      </c>
      <c r="H39" s="167" t="str">
        <f>IF(ISBLANK(DaqBook_RAW_Data!G29),"",DaqBook_RAW_Data!G29)</f>
        <v/>
      </c>
      <c r="I39" s="167" t="str">
        <f>IF(ISBLANK(DaqBook_RAW_Data!H29),"",DaqBook_RAW_Data!H29)</f>
        <v/>
      </c>
      <c r="J39" s="167" t="str">
        <f>IF(ISBLANK(DaqBook_RAW_Data!I29),"",DaqBook_RAW_Data!I29)</f>
        <v/>
      </c>
      <c r="K39" s="167" t="str">
        <f>IF(ISBLANK(DaqBook_RAW_Data!J29),"",DaqBook_RAW_Data!J29)</f>
        <v/>
      </c>
      <c r="L39" s="167" t="str">
        <f>IF(ISBLANK(DaqBook_RAW_Data!K29),"",DaqBook_RAW_Data!K29)</f>
        <v/>
      </c>
      <c r="M39" s="167" t="str">
        <f>IF(ISBLANK(DaqBook_RAW_Data!L29),"",DaqBook_RAW_Data!L29)</f>
        <v/>
      </c>
      <c r="N39" s="167" t="str">
        <f>IF(ISBLANK(DaqBook_RAW_Data!M29),"",DaqBook_RAW_Data!M29)</f>
        <v/>
      </c>
      <c r="O39" s="167" t="str">
        <f>IF(ISBLANK(DaqBook_RAW_Data!N29),"",DaqBook_RAW_Data!N29)</f>
        <v/>
      </c>
      <c r="P39" s="167" t="str">
        <f>IF(ISBLANK(DaqBook_RAW_Data!O29),"",DaqBook_RAW_Data!O29)</f>
        <v/>
      </c>
    </row>
    <row r="40" spans="1:16" s="96" customFormat="1" x14ac:dyDescent="0.2">
      <c r="A40" s="145" t="e">
        <f t="shared" si="0"/>
        <v>#VALUE!</v>
      </c>
      <c r="B40" s="144" t="str">
        <f>IF(ISBLANK(DaqBook_RAW_Data!A30),"",TIMEVALUE(DaqBook_RAW_Data!A30))</f>
        <v/>
      </c>
      <c r="C40" s="167" t="str">
        <f>IF(ISBLANK(DaqBook_RAW_Data!B30),"",DaqBook_RAW_Data!B30)</f>
        <v/>
      </c>
      <c r="D40" s="167" t="str">
        <f>IF(ISBLANK(DaqBook_RAW_Data!C30),"",DaqBook_RAW_Data!C30)</f>
        <v/>
      </c>
      <c r="E40" s="167" t="str">
        <f>IF(ISBLANK(DaqBook_RAW_Data!D30),"",DaqBook_RAW_Data!D30)</f>
        <v/>
      </c>
      <c r="F40" s="167" t="str">
        <f>IF(ISBLANK(DaqBook_RAW_Data!E30),"",DaqBook_RAW_Data!E30)</f>
        <v/>
      </c>
      <c r="G40" s="167" t="str">
        <f>IF(ISBLANK(DaqBook_RAW_Data!F30),"",DaqBook_RAW_Data!F30)</f>
        <v/>
      </c>
      <c r="H40" s="167" t="str">
        <f>IF(ISBLANK(DaqBook_RAW_Data!G30),"",DaqBook_RAW_Data!G30)</f>
        <v/>
      </c>
      <c r="I40" s="167" t="str">
        <f>IF(ISBLANK(DaqBook_RAW_Data!H30),"",DaqBook_RAW_Data!H30)</f>
        <v/>
      </c>
      <c r="J40" s="167" t="str">
        <f>IF(ISBLANK(DaqBook_RAW_Data!I30),"",DaqBook_RAW_Data!I30)</f>
        <v/>
      </c>
      <c r="K40" s="167" t="str">
        <f>IF(ISBLANK(DaqBook_RAW_Data!J30),"",DaqBook_RAW_Data!J30)</f>
        <v/>
      </c>
      <c r="L40" s="167" t="str">
        <f>IF(ISBLANK(DaqBook_RAW_Data!K30),"",DaqBook_RAW_Data!K30)</f>
        <v/>
      </c>
      <c r="M40" s="167" t="str">
        <f>IF(ISBLANK(DaqBook_RAW_Data!L30),"",DaqBook_RAW_Data!L30)</f>
        <v/>
      </c>
      <c r="N40" s="167" t="str">
        <f>IF(ISBLANK(DaqBook_RAW_Data!M30),"",DaqBook_RAW_Data!M30)</f>
        <v/>
      </c>
      <c r="O40" s="167" t="str">
        <f>IF(ISBLANK(DaqBook_RAW_Data!N30),"",DaqBook_RAW_Data!N30)</f>
        <v/>
      </c>
      <c r="P40" s="167" t="str">
        <f>IF(ISBLANK(DaqBook_RAW_Data!O30),"",DaqBook_RAW_Data!O30)</f>
        <v/>
      </c>
    </row>
    <row r="41" spans="1:16" s="96" customFormat="1" x14ac:dyDescent="0.2">
      <c r="A41" s="145" t="e">
        <f t="shared" si="0"/>
        <v>#VALUE!</v>
      </c>
      <c r="B41" s="144" t="str">
        <f>IF(ISBLANK(DaqBook_RAW_Data!A31),"",TIMEVALUE(DaqBook_RAW_Data!A31))</f>
        <v/>
      </c>
      <c r="C41" s="167" t="str">
        <f>IF(ISBLANK(DaqBook_RAW_Data!B31),"",DaqBook_RAW_Data!B31)</f>
        <v/>
      </c>
      <c r="D41" s="167" t="str">
        <f>IF(ISBLANK(DaqBook_RAW_Data!C31),"",DaqBook_RAW_Data!C31)</f>
        <v/>
      </c>
      <c r="E41" s="167" t="str">
        <f>IF(ISBLANK(DaqBook_RAW_Data!D31),"",DaqBook_RAW_Data!D31)</f>
        <v/>
      </c>
      <c r="F41" s="167" t="str">
        <f>IF(ISBLANK(DaqBook_RAW_Data!E31),"",DaqBook_RAW_Data!E31)</f>
        <v/>
      </c>
      <c r="G41" s="167" t="str">
        <f>IF(ISBLANK(DaqBook_RAW_Data!F31),"",DaqBook_RAW_Data!F31)</f>
        <v/>
      </c>
      <c r="H41" s="167" t="str">
        <f>IF(ISBLANK(DaqBook_RAW_Data!G31),"",DaqBook_RAW_Data!G31)</f>
        <v/>
      </c>
      <c r="I41" s="167" t="str">
        <f>IF(ISBLANK(DaqBook_RAW_Data!H31),"",DaqBook_RAW_Data!H31)</f>
        <v/>
      </c>
      <c r="J41" s="167" t="str">
        <f>IF(ISBLANK(DaqBook_RAW_Data!I31),"",DaqBook_RAW_Data!I31)</f>
        <v/>
      </c>
      <c r="K41" s="167" t="str">
        <f>IF(ISBLANK(DaqBook_RAW_Data!J31),"",DaqBook_RAW_Data!J31)</f>
        <v/>
      </c>
      <c r="L41" s="167" t="str">
        <f>IF(ISBLANK(DaqBook_RAW_Data!K31),"",DaqBook_RAW_Data!K31)</f>
        <v/>
      </c>
      <c r="M41" s="167" t="str">
        <f>IF(ISBLANK(DaqBook_RAW_Data!L31),"",DaqBook_RAW_Data!L31)</f>
        <v/>
      </c>
      <c r="N41" s="167" t="str">
        <f>IF(ISBLANK(DaqBook_RAW_Data!M31),"",DaqBook_RAW_Data!M31)</f>
        <v/>
      </c>
      <c r="O41" s="167" t="str">
        <f>IF(ISBLANK(DaqBook_RAW_Data!N31),"",DaqBook_RAW_Data!N31)</f>
        <v/>
      </c>
      <c r="P41" s="167" t="str">
        <f>IF(ISBLANK(DaqBook_RAW_Data!O31),"",DaqBook_RAW_Data!O31)</f>
        <v/>
      </c>
    </row>
    <row r="42" spans="1:16" s="96" customFormat="1" x14ac:dyDescent="0.2">
      <c r="A42" s="145" t="e">
        <f t="shared" si="0"/>
        <v>#VALUE!</v>
      </c>
      <c r="B42" s="144" t="str">
        <f>IF(ISBLANK(DaqBook_RAW_Data!A32),"",TIMEVALUE(DaqBook_RAW_Data!A32))</f>
        <v/>
      </c>
      <c r="C42" s="167" t="str">
        <f>IF(ISBLANK(DaqBook_RAW_Data!B32),"",DaqBook_RAW_Data!B32)</f>
        <v/>
      </c>
      <c r="D42" s="167" t="str">
        <f>IF(ISBLANK(DaqBook_RAW_Data!C32),"",DaqBook_RAW_Data!C32)</f>
        <v/>
      </c>
      <c r="E42" s="167" t="str">
        <f>IF(ISBLANK(DaqBook_RAW_Data!D32),"",DaqBook_RAW_Data!D32)</f>
        <v/>
      </c>
      <c r="F42" s="167" t="str">
        <f>IF(ISBLANK(DaqBook_RAW_Data!E32),"",DaqBook_RAW_Data!E32)</f>
        <v/>
      </c>
      <c r="G42" s="167" t="str">
        <f>IF(ISBLANK(DaqBook_RAW_Data!F32),"",DaqBook_RAW_Data!F32)</f>
        <v/>
      </c>
      <c r="H42" s="167" t="str">
        <f>IF(ISBLANK(DaqBook_RAW_Data!G32),"",DaqBook_RAW_Data!G32)</f>
        <v/>
      </c>
      <c r="I42" s="167" t="str">
        <f>IF(ISBLANK(DaqBook_RAW_Data!H32),"",DaqBook_RAW_Data!H32)</f>
        <v/>
      </c>
      <c r="J42" s="167" t="str">
        <f>IF(ISBLANK(DaqBook_RAW_Data!I32),"",DaqBook_RAW_Data!I32)</f>
        <v/>
      </c>
      <c r="K42" s="167" t="str">
        <f>IF(ISBLANK(DaqBook_RAW_Data!J32),"",DaqBook_RAW_Data!J32)</f>
        <v/>
      </c>
      <c r="L42" s="167" t="str">
        <f>IF(ISBLANK(DaqBook_RAW_Data!K32),"",DaqBook_RAW_Data!K32)</f>
        <v/>
      </c>
      <c r="M42" s="167" t="str">
        <f>IF(ISBLANK(DaqBook_RAW_Data!L32),"",DaqBook_RAW_Data!L32)</f>
        <v/>
      </c>
      <c r="N42" s="167" t="str">
        <f>IF(ISBLANK(DaqBook_RAW_Data!M32),"",DaqBook_RAW_Data!M32)</f>
        <v/>
      </c>
      <c r="O42" s="167" t="str">
        <f>IF(ISBLANK(DaqBook_RAW_Data!N32),"",DaqBook_RAW_Data!N32)</f>
        <v/>
      </c>
      <c r="P42" s="167" t="str">
        <f>IF(ISBLANK(DaqBook_RAW_Data!O32),"",DaqBook_RAW_Data!O32)</f>
        <v/>
      </c>
    </row>
    <row r="43" spans="1:16" s="96" customFormat="1" x14ac:dyDescent="0.2">
      <c r="A43" s="145" t="e">
        <f t="shared" si="0"/>
        <v>#VALUE!</v>
      </c>
      <c r="B43" s="144" t="str">
        <f>IF(ISBLANK(DaqBook_RAW_Data!A33),"",TIMEVALUE(DaqBook_RAW_Data!A33))</f>
        <v/>
      </c>
      <c r="C43" s="167" t="str">
        <f>IF(ISBLANK(DaqBook_RAW_Data!B33),"",DaqBook_RAW_Data!B33)</f>
        <v/>
      </c>
      <c r="D43" s="167" t="str">
        <f>IF(ISBLANK(DaqBook_RAW_Data!C33),"",DaqBook_RAW_Data!C33)</f>
        <v/>
      </c>
      <c r="E43" s="167" t="str">
        <f>IF(ISBLANK(DaqBook_RAW_Data!D33),"",DaqBook_RAW_Data!D33)</f>
        <v/>
      </c>
      <c r="F43" s="167" t="str">
        <f>IF(ISBLANK(DaqBook_RAW_Data!E33),"",DaqBook_RAW_Data!E33)</f>
        <v/>
      </c>
      <c r="G43" s="167" t="str">
        <f>IF(ISBLANK(DaqBook_RAW_Data!F33),"",DaqBook_RAW_Data!F33)</f>
        <v/>
      </c>
      <c r="H43" s="167" t="str">
        <f>IF(ISBLANK(DaqBook_RAW_Data!G33),"",DaqBook_RAW_Data!G33)</f>
        <v/>
      </c>
      <c r="I43" s="167" t="str">
        <f>IF(ISBLANK(DaqBook_RAW_Data!H33),"",DaqBook_RAW_Data!H33)</f>
        <v/>
      </c>
      <c r="J43" s="167" t="str">
        <f>IF(ISBLANK(DaqBook_RAW_Data!I33),"",DaqBook_RAW_Data!I33)</f>
        <v/>
      </c>
      <c r="K43" s="167" t="str">
        <f>IF(ISBLANK(DaqBook_RAW_Data!J33),"",DaqBook_RAW_Data!J33)</f>
        <v/>
      </c>
      <c r="L43" s="167" t="str">
        <f>IF(ISBLANK(DaqBook_RAW_Data!K33),"",DaqBook_RAW_Data!K33)</f>
        <v/>
      </c>
      <c r="M43" s="167" t="str">
        <f>IF(ISBLANK(DaqBook_RAW_Data!L33),"",DaqBook_RAW_Data!L33)</f>
        <v/>
      </c>
      <c r="N43" s="167" t="str">
        <f>IF(ISBLANK(DaqBook_RAW_Data!M33),"",DaqBook_RAW_Data!M33)</f>
        <v/>
      </c>
      <c r="O43" s="167" t="str">
        <f>IF(ISBLANK(DaqBook_RAW_Data!N33),"",DaqBook_RAW_Data!N33)</f>
        <v/>
      </c>
      <c r="P43" s="167" t="str">
        <f>IF(ISBLANK(DaqBook_RAW_Data!O33),"",DaqBook_RAW_Data!O33)</f>
        <v/>
      </c>
    </row>
    <row r="44" spans="1:16" s="96" customFormat="1" x14ac:dyDescent="0.2">
      <c r="A44" s="145" t="e">
        <f t="shared" si="0"/>
        <v>#VALUE!</v>
      </c>
      <c r="B44" s="144" t="str">
        <f>IF(ISBLANK(DaqBook_RAW_Data!A34),"",TIMEVALUE(DaqBook_RAW_Data!A34))</f>
        <v/>
      </c>
      <c r="C44" s="167" t="str">
        <f>IF(ISBLANK(DaqBook_RAW_Data!B34),"",DaqBook_RAW_Data!B34)</f>
        <v/>
      </c>
      <c r="D44" s="167" t="str">
        <f>IF(ISBLANK(DaqBook_RAW_Data!C34),"",DaqBook_RAW_Data!C34)</f>
        <v/>
      </c>
      <c r="E44" s="167" t="str">
        <f>IF(ISBLANK(DaqBook_RAW_Data!D34),"",DaqBook_RAW_Data!D34)</f>
        <v/>
      </c>
      <c r="F44" s="167" t="str">
        <f>IF(ISBLANK(DaqBook_RAW_Data!E34),"",DaqBook_RAW_Data!E34)</f>
        <v/>
      </c>
      <c r="G44" s="167" t="str">
        <f>IF(ISBLANK(DaqBook_RAW_Data!F34),"",DaqBook_RAW_Data!F34)</f>
        <v/>
      </c>
      <c r="H44" s="167" t="str">
        <f>IF(ISBLANK(DaqBook_RAW_Data!G34),"",DaqBook_RAW_Data!G34)</f>
        <v/>
      </c>
      <c r="I44" s="167" t="str">
        <f>IF(ISBLANK(DaqBook_RAW_Data!H34),"",DaqBook_RAW_Data!H34)</f>
        <v/>
      </c>
      <c r="J44" s="167" t="str">
        <f>IF(ISBLANK(DaqBook_RAW_Data!I34),"",DaqBook_RAW_Data!I34)</f>
        <v/>
      </c>
      <c r="K44" s="167" t="str">
        <f>IF(ISBLANK(DaqBook_RAW_Data!J34),"",DaqBook_RAW_Data!J34)</f>
        <v/>
      </c>
      <c r="L44" s="167" t="str">
        <f>IF(ISBLANK(DaqBook_RAW_Data!K34),"",DaqBook_RAW_Data!K34)</f>
        <v/>
      </c>
      <c r="M44" s="167" t="str">
        <f>IF(ISBLANK(DaqBook_RAW_Data!L34),"",DaqBook_RAW_Data!L34)</f>
        <v/>
      </c>
      <c r="N44" s="167" t="str">
        <f>IF(ISBLANK(DaqBook_RAW_Data!M34),"",DaqBook_RAW_Data!M34)</f>
        <v/>
      </c>
      <c r="O44" s="167" t="str">
        <f>IF(ISBLANK(DaqBook_RAW_Data!N34),"",DaqBook_RAW_Data!N34)</f>
        <v/>
      </c>
      <c r="P44" s="167" t="str">
        <f>IF(ISBLANK(DaqBook_RAW_Data!O34),"",DaqBook_RAW_Data!O34)</f>
        <v/>
      </c>
    </row>
    <row r="45" spans="1:16" s="96" customFormat="1" x14ac:dyDescent="0.2">
      <c r="A45" s="145" t="e">
        <f t="shared" si="0"/>
        <v>#VALUE!</v>
      </c>
      <c r="B45" s="144" t="str">
        <f>IF(ISBLANK(DaqBook_RAW_Data!A35),"",TIMEVALUE(DaqBook_RAW_Data!A35))</f>
        <v/>
      </c>
      <c r="C45" s="167" t="str">
        <f>IF(ISBLANK(DaqBook_RAW_Data!B35),"",DaqBook_RAW_Data!B35)</f>
        <v/>
      </c>
      <c r="D45" s="167" t="str">
        <f>IF(ISBLANK(DaqBook_RAW_Data!C35),"",DaqBook_RAW_Data!C35)</f>
        <v/>
      </c>
      <c r="E45" s="167" t="str">
        <f>IF(ISBLANK(DaqBook_RAW_Data!D35),"",DaqBook_RAW_Data!D35)</f>
        <v/>
      </c>
      <c r="F45" s="167" t="str">
        <f>IF(ISBLANK(DaqBook_RAW_Data!E35),"",DaqBook_RAW_Data!E35)</f>
        <v/>
      </c>
      <c r="G45" s="167" t="str">
        <f>IF(ISBLANK(DaqBook_RAW_Data!F35),"",DaqBook_RAW_Data!F35)</f>
        <v/>
      </c>
      <c r="H45" s="167" t="str">
        <f>IF(ISBLANK(DaqBook_RAW_Data!G35),"",DaqBook_RAW_Data!G35)</f>
        <v/>
      </c>
      <c r="I45" s="167" t="str">
        <f>IF(ISBLANK(DaqBook_RAW_Data!H35),"",DaqBook_RAW_Data!H35)</f>
        <v/>
      </c>
      <c r="J45" s="167" t="str">
        <f>IF(ISBLANK(DaqBook_RAW_Data!I35),"",DaqBook_RAW_Data!I35)</f>
        <v/>
      </c>
      <c r="K45" s="167" t="str">
        <f>IF(ISBLANK(DaqBook_RAW_Data!J35),"",DaqBook_RAW_Data!J35)</f>
        <v/>
      </c>
      <c r="L45" s="167" t="str">
        <f>IF(ISBLANK(DaqBook_RAW_Data!K35),"",DaqBook_RAW_Data!K35)</f>
        <v/>
      </c>
      <c r="M45" s="167" t="str">
        <f>IF(ISBLANK(DaqBook_RAW_Data!L35),"",DaqBook_RAW_Data!L35)</f>
        <v/>
      </c>
      <c r="N45" s="167" t="str">
        <f>IF(ISBLANK(DaqBook_RAW_Data!M35),"",DaqBook_RAW_Data!M35)</f>
        <v/>
      </c>
      <c r="O45" s="167" t="str">
        <f>IF(ISBLANK(DaqBook_RAW_Data!N35),"",DaqBook_RAW_Data!N35)</f>
        <v/>
      </c>
      <c r="P45" s="167" t="str">
        <f>IF(ISBLANK(DaqBook_RAW_Data!O35),"",DaqBook_RAW_Data!O35)</f>
        <v/>
      </c>
    </row>
    <row r="46" spans="1:16" s="96" customFormat="1" x14ac:dyDescent="0.2">
      <c r="A46" s="145" t="e">
        <f t="shared" si="0"/>
        <v>#VALUE!</v>
      </c>
      <c r="B46" s="144" t="str">
        <f>IF(ISBLANK(DaqBook_RAW_Data!A36),"",TIMEVALUE(DaqBook_RAW_Data!A36))</f>
        <v/>
      </c>
      <c r="C46" s="167" t="str">
        <f>IF(ISBLANK(DaqBook_RAW_Data!B36),"",DaqBook_RAW_Data!B36)</f>
        <v/>
      </c>
      <c r="D46" s="167" t="str">
        <f>IF(ISBLANK(DaqBook_RAW_Data!C36),"",DaqBook_RAW_Data!C36)</f>
        <v/>
      </c>
      <c r="E46" s="167" t="str">
        <f>IF(ISBLANK(DaqBook_RAW_Data!D36),"",DaqBook_RAW_Data!D36)</f>
        <v/>
      </c>
      <c r="F46" s="167" t="str">
        <f>IF(ISBLANK(DaqBook_RAW_Data!E36),"",DaqBook_RAW_Data!E36)</f>
        <v/>
      </c>
      <c r="G46" s="167" t="str">
        <f>IF(ISBLANK(DaqBook_RAW_Data!F36),"",DaqBook_RAW_Data!F36)</f>
        <v/>
      </c>
      <c r="H46" s="167" t="str">
        <f>IF(ISBLANK(DaqBook_RAW_Data!G36),"",DaqBook_RAW_Data!G36)</f>
        <v/>
      </c>
      <c r="I46" s="167" t="str">
        <f>IF(ISBLANK(DaqBook_RAW_Data!H36),"",DaqBook_RAW_Data!H36)</f>
        <v/>
      </c>
      <c r="J46" s="167" t="str">
        <f>IF(ISBLANK(DaqBook_RAW_Data!I36),"",DaqBook_RAW_Data!I36)</f>
        <v/>
      </c>
      <c r="K46" s="167" t="str">
        <f>IF(ISBLANK(DaqBook_RAW_Data!J36),"",DaqBook_RAW_Data!J36)</f>
        <v/>
      </c>
      <c r="L46" s="167" t="str">
        <f>IF(ISBLANK(DaqBook_RAW_Data!K36),"",DaqBook_RAW_Data!K36)</f>
        <v/>
      </c>
      <c r="M46" s="167" t="str">
        <f>IF(ISBLANK(DaqBook_RAW_Data!L36),"",DaqBook_RAW_Data!L36)</f>
        <v/>
      </c>
      <c r="N46" s="167" t="str">
        <f>IF(ISBLANK(DaqBook_RAW_Data!M36),"",DaqBook_RAW_Data!M36)</f>
        <v/>
      </c>
      <c r="O46" s="167" t="str">
        <f>IF(ISBLANK(DaqBook_RAW_Data!N36),"",DaqBook_RAW_Data!N36)</f>
        <v/>
      </c>
      <c r="P46" s="167" t="str">
        <f>IF(ISBLANK(DaqBook_RAW_Data!O36),"",DaqBook_RAW_Data!O36)</f>
        <v/>
      </c>
    </row>
    <row r="47" spans="1:16" s="96" customFormat="1" x14ac:dyDescent="0.2">
      <c r="A47" s="145" t="e">
        <f t="shared" si="0"/>
        <v>#VALUE!</v>
      </c>
      <c r="B47" s="144" t="str">
        <f>IF(ISBLANK(DaqBook_RAW_Data!A37),"",TIMEVALUE(DaqBook_RAW_Data!A37))</f>
        <v/>
      </c>
      <c r="C47" s="167" t="str">
        <f>IF(ISBLANK(DaqBook_RAW_Data!B37),"",DaqBook_RAW_Data!B37)</f>
        <v/>
      </c>
      <c r="D47" s="167" t="str">
        <f>IF(ISBLANK(DaqBook_RAW_Data!C37),"",DaqBook_RAW_Data!C37)</f>
        <v/>
      </c>
      <c r="E47" s="167" t="str">
        <f>IF(ISBLANK(DaqBook_RAW_Data!D37),"",DaqBook_RAW_Data!D37)</f>
        <v/>
      </c>
      <c r="F47" s="167" t="str">
        <f>IF(ISBLANK(DaqBook_RAW_Data!E37),"",DaqBook_RAW_Data!E37)</f>
        <v/>
      </c>
      <c r="G47" s="167" t="str">
        <f>IF(ISBLANK(DaqBook_RAW_Data!F37),"",DaqBook_RAW_Data!F37)</f>
        <v/>
      </c>
      <c r="H47" s="167" t="str">
        <f>IF(ISBLANK(DaqBook_RAW_Data!G37),"",DaqBook_RAW_Data!G37)</f>
        <v/>
      </c>
      <c r="I47" s="167" t="str">
        <f>IF(ISBLANK(DaqBook_RAW_Data!H37),"",DaqBook_RAW_Data!H37)</f>
        <v/>
      </c>
      <c r="J47" s="167" t="str">
        <f>IF(ISBLANK(DaqBook_RAW_Data!I37),"",DaqBook_RAW_Data!I37)</f>
        <v/>
      </c>
      <c r="K47" s="167" t="str">
        <f>IF(ISBLANK(DaqBook_RAW_Data!J37),"",DaqBook_RAW_Data!J37)</f>
        <v/>
      </c>
      <c r="L47" s="167" t="str">
        <f>IF(ISBLANK(DaqBook_RAW_Data!K37),"",DaqBook_RAW_Data!K37)</f>
        <v/>
      </c>
      <c r="M47" s="167" t="str">
        <f>IF(ISBLANK(DaqBook_RAW_Data!L37),"",DaqBook_RAW_Data!L37)</f>
        <v/>
      </c>
      <c r="N47" s="167" t="str">
        <f>IF(ISBLANK(DaqBook_RAW_Data!M37),"",DaqBook_RAW_Data!M37)</f>
        <v/>
      </c>
      <c r="O47" s="167" t="str">
        <f>IF(ISBLANK(DaqBook_RAW_Data!N37),"",DaqBook_RAW_Data!N37)</f>
        <v/>
      </c>
      <c r="P47" s="167" t="str">
        <f>IF(ISBLANK(DaqBook_RAW_Data!O37),"",DaqBook_RAW_Data!O37)</f>
        <v/>
      </c>
    </row>
    <row r="48" spans="1:16" s="96" customFormat="1" x14ac:dyDescent="0.2">
      <c r="A48" s="145" t="e">
        <f t="shared" si="0"/>
        <v>#VALUE!</v>
      </c>
      <c r="B48" s="144" t="str">
        <f>IF(ISBLANK(DaqBook_RAW_Data!A38),"",TIMEVALUE(DaqBook_RAW_Data!A38))</f>
        <v/>
      </c>
      <c r="C48" s="167" t="str">
        <f>IF(ISBLANK(DaqBook_RAW_Data!B38),"",DaqBook_RAW_Data!B38)</f>
        <v/>
      </c>
      <c r="D48" s="167" t="str">
        <f>IF(ISBLANK(DaqBook_RAW_Data!C38),"",DaqBook_RAW_Data!C38)</f>
        <v/>
      </c>
      <c r="E48" s="167" t="str">
        <f>IF(ISBLANK(DaqBook_RAW_Data!D38),"",DaqBook_RAW_Data!D38)</f>
        <v/>
      </c>
      <c r="F48" s="167" t="str">
        <f>IF(ISBLANK(DaqBook_RAW_Data!E38),"",DaqBook_RAW_Data!E38)</f>
        <v/>
      </c>
      <c r="G48" s="167" t="str">
        <f>IF(ISBLANK(DaqBook_RAW_Data!F38),"",DaqBook_RAW_Data!F38)</f>
        <v/>
      </c>
      <c r="H48" s="167" t="str">
        <f>IF(ISBLANK(DaqBook_RAW_Data!G38),"",DaqBook_RAW_Data!G38)</f>
        <v/>
      </c>
      <c r="I48" s="167" t="str">
        <f>IF(ISBLANK(DaqBook_RAW_Data!H38),"",DaqBook_RAW_Data!H38)</f>
        <v/>
      </c>
      <c r="J48" s="167" t="str">
        <f>IF(ISBLANK(DaqBook_RAW_Data!I38),"",DaqBook_RAW_Data!I38)</f>
        <v/>
      </c>
      <c r="K48" s="167" t="str">
        <f>IF(ISBLANK(DaqBook_RAW_Data!J38),"",DaqBook_RAW_Data!J38)</f>
        <v/>
      </c>
      <c r="L48" s="167" t="str">
        <f>IF(ISBLANK(DaqBook_RAW_Data!K38),"",DaqBook_RAW_Data!K38)</f>
        <v/>
      </c>
      <c r="M48" s="167" t="str">
        <f>IF(ISBLANK(DaqBook_RAW_Data!L38),"",DaqBook_RAW_Data!L38)</f>
        <v/>
      </c>
      <c r="N48" s="167" t="str">
        <f>IF(ISBLANK(DaqBook_RAW_Data!M38),"",DaqBook_RAW_Data!M38)</f>
        <v/>
      </c>
      <c r="O48" s="167" t="str">
        <f>IF(ISBLANK(DaqBook_RAW_Data!N38),"",DaqBook_RAW_Data!N38)</f>
        <v/>
      </c>
      <c r="P48" s="167" t="str">
        <f>IF(ISBLANK(DaqBook_RAW_Data!O38),"",DaqBook_RAW_Data!O38)</f>
        <v/>
      </c>
    </row>
    <row r="49" spans="1:16" s="96" customFormat="1" x14ac:dyDescent="0.2">
      <c r="A49" s="145" t="e">
        <f t="shared" si="0"/>
        <v>#VALUE!</v>
      </c>
      <c r="B49" s="144" t="str">
        <f>IF(ISBLANK(DaqBook_RAW_Data!A39),"",TIMEVALUE(DaqBook_RAW_Data!A39))</f>
        <v/>
      </c>
      <c r="C49" s="167" t="str">
        <f>IF(ISBLANK(DaqBook_RAW_Data!B39),"",DaqBook_RAW_Data!B39)</f>
        <v/>
      </c>
      <c r="D49" s="167" t="str">
        <f>IF(ISBLANK(DaqBook_RAW_Data!C39),"",DaqBook_RAW_Data!C39)</f>
        <v/>
      </c>
      <c r="E49" s="167" t="str">
        <f>IF(ISBLANK(DaqBook_RAW_Data!D39),"",DaqBook_RAW_Data!D39)</f>
        <v/>
      </c>
      <c r="F49" s="167" t="str">
        <f>IF(ISBLANK(DaqBook_RAW_Data!E39),"",DaqBook_RAW_Data!E39)</f>
        <v/>
      </c>
      <c r="G49" s="167" t="str">
        <f>IF(ISBLANK(DaqBook_RAW_Data!F39),"",DaqBook_RAW_Data!F39)</f>
        <v/>
      </c>
      <c r="H49" s="167" t="str">
        <f>IF(ISBLANK(DaqBook_RAW_Data!G39),"",DaqBook_RAW_Data!G39)</f>
        <v/>
      </c>
      <c r="I49" s="167" t="str">
        <f>IF(ISBLANK(DaqBook_RAW_Data!H39),"",DaqBook_RAW_Data!H39)</f>
        <v/>
      </c>
      <c r="J49" s="167" t="str">
        <f>IF(ISBLANK(DaqBook_RAW_Data!I39),"",DaqBook_RAW_Data!I39)</f>
        <v/>
      </c>
      <c r="K49" s="167" t="str">
        <f>IF(ISBLANK(DaqBook_RAW_Data!J39),"",DaqBook_RAW_Data!J39)</f>
        <v/>
      </c>
      <c r="L49" s="167" t="str">
        <f>IF(ISBLANK(DaqBook_RAW_Data!K39),"",DaqBook_RAW_Data!K39)</f>
        <v/>
      </c>
      <c r="M49" s="167" t="str">
        <f>IF(ISBLANK(DaqBook_RAW_Data!L39),"",DaqBook_RAW_Data!L39)</f>
        <v/>
      </c>
      <c r="N49" s="167" t="str">
        <f>IF(ISBLANK(DaqBook_RAW_Data!M39),"",DaqBook_RAW_Data!M39)</f>
        <v/>
      </c>
      <c r="O49" s="167" t="str">
        <f>IF(ISBLANK(DaqBook_RAW_Data!N39),"",DaqBook_RAW_Data!N39)</f>
        <v/>
      </c>
      <c r="P49" s="167" t="str">
        <f>IF(ISBLANK(DaqBook_RAW_Data!O39),"",DaqBook_RAW_Data!O39)</f>
        <v/>
      </c>
    </row>
    <row r="50" spans="1:16" s="96" customFormat="1" x14ac:dyDescent="0.2">
      <c r="A50" s="145" t="e">
        <f t="shared" si="0"/>
        <v>#VALUE!</v>
      </c>
      <c r="B50" s="144" t="str">
        <f>IF(ISBLANK(DaqBook_RAW_Data!A40),"",TIMEVALUE(DaqBook_RAW_Data!A40))</f>
        <v/>
      </c>
      <c r="C50" s="167" t="str">
        <f>IF(ISBLANK(DaqBook_RAW_Data!B40),"",DaqBook_RAW_Data!B40)</f>
        <v/>
      </c>
      <c r="D50" s="167" t="str">
        <f>IF(ISBLANK(DaqBook_RAW_Data!C40),"",DaqBook_RAW_Data!C40)</f>
        <v/>
      </c>
      <c r="E50" s="167" t="str">
        <f>IF(ISBLANK(DaqBook_RAW_Data!D40),"",DaqBook_RAW_Data!D40)</f>
        <v/>
      </c>
      <c r="F50" s="167" t="str">
        <f>IF(ISBLANK(DaqBook_RAW_Data!E40),"",DaqBook_RAW_Data!E40)</f>
        <v/>
      </c>
      <c r="G50" s="167" t="str">
        <f>IF(ISBLANK(DaqBook_RAW_Data!F40),"",DaqBook_RAW_Data!F40)</f>
        <v/>
      </c>
      <c r="H50" s="167" t="str">
        <f>IF(ISBLANK(DaqBook_RAW_Data!G40),"",DaqBook_RAW_Data!G40)</f>
        <v/>
      </c>
      <c r="I50" s="167" t="str">
        <f>IF(ISBLANK(DaqBook_RAW_Data!H40),"",DaqBook_RAW_Data!H40)</f>
        <v/>
      </c>
      <c r="J50" s="167" t="str">
        <f>IF(ISBLANK(DaqBook_RAW_Data!I40),"",DaqBook_RAW_Data!I40)</f>
        <v/>
      </c>
      <c r="K50" s="167" t="str">
        <f>IF(ISBLANK(DaqBook_RAW_Data!J40),"",DaqBook_RAW_Data!J40)</f>
        <v/>
      </c>
      <c r="L50" s="167" t="str">
        <f>IF(ISBLANK(DaqBook_RAW_Data!K40),"",DaqBook_RAW_Data!K40)</f>
        <v/>
      </c>
      <c r="M50" s="167" t="str">
        <f>IF(ISBLANK(DaqBook_RAW_Data!L40),"",DaqBook_RAW_Data!L40)</f>
        <v/>
      </c>
      <c r="N50" s="167" t="str">
        <f>IF(ISBLANK(DaqBook_RAW_Data!M40),"",DaqBook_RAW_Data!M40)</f>
        <v/>
      </c>
      <c r="O50" s="167" t="str">
        <f>IF(ISBLANK(DaqBook_RAW_Data!N40),"",DaqBook_RAW_Data!N40)</f>
        <v/>
      </c>
      <c r="P50" s="167" t="str">
        <f>IF(ISBLANK(DaqBook_RAW_Data!O40),"",DaqBook_RAW_Data!O40)</f>
        <v/>
      </c>
    </row>
    <row r="51" spans="1:16" s="96" customFormat="1" x14ac:dyDescent="0.2">
      <c r="A51" s="145" t="e">
        <f t="shared" si="0"/>
        <v>#VALUE!</v>
      </c>
      <c r="B51" s="144" t="str">
        <f>IF(ISBLANK(DaqBook_RAW_Data!A41),"",TIMEVALUE(DaqBook_RAW_Data!A41))</f>
        <v/>
      </c>
      <c r="C51" s="167" t="str">
        <f>IF(ISBLANK(DaqBook_RAW_Data!B41),"",DaqBook_RAW_Data!B41)</f>
        <v/>
      </c>
      <c r="D51" s="167" t="str">
        <f>IF(ISBLANK(DaqBook_RAW_Data!C41),"",DaqBook_RAW_Data!C41)</f>
        <v/>
      </c>
      <c r="E51" s="167" t="str">
        <f>IF(ISBLANK(DaqBook_RAW_Data!D41),"",DaqBook_RAW_Data!D41)</f>
        <v/>
      </c>
      <c r="F51" s="167" t="str">
        <f>IF(ISBLANK(DaqBook_RAW_Data!E41),"",DaqBook_RAW_Data!E41)</f>
        <v/>
      </c>
      <c r="G51" s="167" t="str">
        <f>IF(ISBLANK(DaqBook_RAW_Data!F41),"",DaqBook_RAW_Data!F41)</f>
        <v/>
      </c>
      <c r="H51" s="167" t="str">
        <f>IF(ISBLANK(DaqBook_RAW_Data!G41),"",DaqBook_RAW_Data!G41)</f>
        <v/>
      </c>
      <c r="I51" s="167" t="str">
        <f>IF(ISBLANK(DaqBook_RAW_Data!H41),"",DaqBook_RAW_Data!H41)</f>
        <v/>
      </c>
      <c r="J51" s="167" t="str">
        <f>IF(ISBLANK(DaqBook_RAW_Data!I41),"",DaqBook_RAW_Data!I41)</f>
        <v/>
      </c>
      <c r="K51" s="167" t="str">
        <f>IF(ISBLANK(DaqBook_RAW_Data!J41),"",DaqBook_RAW_Data!J41)</f>
        <v/>
      </c>
      <c r="L51" s="167" t="str">
        <f>IF(ISBLANK(DaqBook_RAW_Data!K41),"",DaqBook_RAW_Data!K41)</f>
        <v/>
      </c>
      <c r="M51" s="167" t="str">
        <f>IF(ISBLANK(DaqBook_RAW_Data!L41),"",DaqBook_RAW_Data!L41)</f>
        <v/>
      </c>
      <c r="N51" s="167" t="str">
        <f>IF(ISBLANK(DaqBook_RAW_Data!M41),"",DaqBook_RAW_Data!M41)</f>
        <v/>
      </c>
      <c r="O51" s="167" t="str">
        <f>IF(ISBLANK(DaqBook_RAW_Data!N41),"",DaqBook_RAW_Data!N41)</f>
        <v/>
      </c>
      <c r="P51" s="167" t="str">
        <f>IF(ISBLANK(DaqBook_RAW_Data!O41),"",DaqBook_RAW_Data!O41)</f>
        <v/>
      </c>
    </row>
    <row r="52" spans="1:16" s="96" customFormat="1" x14ac:dyDescent="0.2">
      <c r="A52" s="145" t="e">
        <f t="shared" si="0"/>
        <v>#VALUE!</v>
      </c>
      <c r="B52" s="144" t="str">
        <f>IF(ISBLANK(DaqBook_RAW_Data!A42),"",TIMEVALUE(DaqBook_RAW_Data!A42))</f>
        <v/>
      </c>
      <c r="C52" s="167" t="str">
        <f>IF(ISBLANK(DaqBook_RAW_Data!B42),"",DaqBook_RAW_Data!B42)</f>
        <v/>
      </c>
      <c r="D52" s="167" t="str">
        <f>IF(ISBLANK(DaqBook_RAW_Data!C42),"",DaqBook_RAW_Data!C42)</f>
        <v/>
      </c>
      <c r="E52" s="167" t="str">
        <f>IF(ISBLANK(DaqBook_RAW_Data!D42),"",DaqBook_RAW_Data!D42)</f>
        <v/>
      </c>
      <c r="F52" s="167" t="str">
        <f>IF(ISBLANK(DaqBook_RAW_Data!E42),"",DaqBook_RAW_Data!E42)</f>
        <v/>
      </c>
      <c r="G52" s="167" t="str">
        <f>IF(ISBLANK(DaqBook_RAW_Data!F42),"",DaqBook_RAW_Data!F42)</f>
        <v/>
      </c>
      <c r="H52" s="167" t="str">
        <f>IF(ISBLANK(DaqBook_RAW_Data!G42),"",DaqBook_RAW_Data!G42)</f>
        <v/>
      </c>
      <c r="I52" s="167" t="str">
        <f>IF(ISBLANK(DaqBook_RAW_Data!H42),"",DaqBook_RAW_Data!H42)</f>
        <v/>
      </c>
      <c r="J52" s="167" t="str">
        <f>IF(ISBLANK(DaqBook_RAW_Data!I42),"",DaqBook_RAW_Data!I42)</f>
        <v/>
      </c>
      <c r="K52" s="167" t="str">
        <f>IF(ISBLANK(DaqBook_RAW_Data!J42),"",DaqBook_RAW_Data!J42)</f>
        <v/>
      </c>
      <c r="L52" s="167" t="str">
        <f>IF(ISBLANK(DaqBook_RAW_Data!K42),"",DaqBook_RAW_Data!K42)</f>
        <v/>
      </c>
      <c r="M52" s="167" t="str">
        <f>IF(ISBLANK(DaqBook_RAW_Data!L42),"",DaqBook_RAW_Data!L42)</f>
        <v/>
      </c>
      <c r="N52" s="167" t="str">
        <f>IF(ISBLANK(DaqBook_RAW_Data!M42),"",DaqBook_RAW_Data!M42)</f>
        <v/>
      </c>
      <c r="O52" s="167" t="str">
        <f>IF(ISBLANK(DaqBook_RAW_Data!N42),"",DaqBook_RAW_Data!N42)</f>
        <v/>
      </c>
      <c r="P52" s="167" t="str">
        <f>IF(ISBLANK(DaqBook_RAW_Data!O42),"",DaqBook_RAW_Data!O42)</f>
        <v/>
      </c>
    </row>
    <row r="53" spans="1:16" s="96" customFormat="1" x14ac:dyDescent="0.2">
      <c r="A53" s="145" t="e">
        <f t="shared" si="0"/>
        <v>#VALUE!</v>
      </c>
      <c r="B53" s="144" t="str">
        <f>IF(ISBLANK(DaqBook_RAW_Data!A43),"",TIMEVALUE(DaqBook_RAW_Data!A43))</f>
        <v/>
      </c>
      <c r="C53" s="167" t="str">
        <f>IF(ISBLANK(DaqBook_RAW_Data!B43),"",DaqBook_RAW_Data!B43)</f>
        <v/>
      </c>
      <c r="D53" s="167" t="str">
        <f>IF(ISBLANK(DaqBook_RAW_Data!C43),"",DaqBook_RAW_Data!C43)</f>
        <v/>
      </c>
      <c r="E53" s="167" t="str">
        <f>IF(ISBLANK(DaqBook_RAW_Data!D43),"",DaqBook_RAW_Data!D43)</f>
        <v/>
      </c>
      <c r="F53" s="167" t="str">
        <f>IF(ISBLANK(DaqBook_RAW_Data!E43),"",DaqBook_RAW_Data!E43)</f>
        <v/>
      </c>
      <c r="G53" s="167" t="str">
        <f>IF(ISBLANK(DaqBook_RAW_Data!F43),"",DaqBook_RAW_Data!F43)</f>
        <v/>
      </c>
      <c r="H53" s="167" t="str">
        <f>IF(ISBLANK(DaqBook_RAW_Data!G43),"",DaqBook_RAW_Data!G43)</f>
        <v/>
      </c>
      <c r="I53" s="167" t="str">
        <f>IF(ISBLANK(DaqBook_RAW_Data!H43),"",DaqBook_RAW_Data!H43)</f>
        <v/>
      </c>
      <c r="J53" s="167" t="str">
        <f>IF(ISBLANK(DaqBook_RAW_Data!I43),"",DaqBook_RAW_Data!I43)</f>
        <v/>
      </c>
      <c r="K53" s="167" t="str">
        <f>IF(ISBLANK(DaqBook_RAW_Data!J43),"",DaqBook_RAW_Data!J43)</f>
        <v/>
      </c>
      <c r="L53" s="167" t="str">
        <f>IF(ISBLANK(DaqBook_RAW_Data!K43),"",DaqBook_RAW_Data!K43)</f>
        <v/>
      </c>
      <c r="M53" s="167" t="str">
        <f>IF(ISBLANK(DaqBook_RAW_Data!L43),"",DaqBook_RAW_Data!L43)</f>
        <v/>
      </c>
      <c r="N53" s="167" t="str">
        <f>IF(ISBLANK(DaqBook_RAW_Data!M43),"",DaqBook_RAW_Data!M43)</f>
        <v/>
      </c>
      <c r="O53" s="167" t="str">
        <f>IF(ISBLANK(DaqBook_RAW_Data!N43),"",DaqBook_RAW_Data!N43)</f>
        <v/>
      </c>
      <c r="P53" s="167" t="str">
        <f>IF(ISBLANK(DaqBook_RAW_Data!O43),"",DaqBook_RAW_Data!O43)</f>
        <v/>
      </c>
    </row>
    <row r="54" spans="1:16" s="96" customFormat="1" x14ac:dyDescent="0.2">
      <c r="A54" s="145" t="e">
        <f t="shared" si="0"/>
        <v>#VALUE!</v>
      </c>
      <c r="B54" s="144" t="str">
        <f>IF(ISBLANK(DaqBook_RAW_Data!A44),"",TIMEVALUE(DaqBook_RAW_Data!A44))</f>
        <v/>
      </c>
      <c r="C54" s="167" t="str">
        <f>IF(ISBLANK(DaqBook_RAW_Data!B44),"",DaqBook_RAW_Data!B44)</f>
        <v/>
      </c>
      <c r="D54" s="167" t="str">
        <f>IF(ISBLANK(DaqBook_RAW_Data!C44),"",DaqBook_RAW_Data!C44)</f>
        <v/>
      </c>
      <c r="E54" s="167" t="str">
        <f>IF(ISBLANK(DaqBook_RAW_Data!D44),"",DaqBook_RAW_Data!D44)</f>
        <v/>
      </c>
      <c r="F54" s="167" t="str">
        <f>IF(ISBLANK(DaqBook_RAW_Data!E44),"",DaqBook_RAW_Data!E44)</f>
        <v/>
      </c>
      <c r="G54" s="167" t="str">
        <f>IF(ISBLANK(DaqBook_RAW_Data!F44),"",DaqBook_RAW_Data!F44)</f>
        <v/>
      </c>
      <c r="H54" s="167" t="str">
        <f>IF(ISBLANK(DaqBook_RAW_Data!G44),"",DaqBook_RAW_Data!G44)</f>
        <v/>
      </c>
      <c r="I54" s="167" t="str">
        <f>IF(ISBLANK(DaqBook_RAW_Data!H44),"",DaqBook_RAW_Data!H44)</f>
        <v/>
      </c>
      <c r="J54" s="167" t="str">
        <f>IF(ISBLANK(DaqBook_RAW_Data!I44),"",DaqBook_RAW_Data!I44)</f>
        <v/>
      </c>
      <c r="K54" s="167" t="str">
        <f>IF(ISBLANK(DaqBook_RAW_Data!J44),"",DaqBook_RAW_Data!J44)</f>
        <v/>
      </c>
      <c r="L54" s="167" t="str">
        <f>IF(ISBLANK(DaqBook_RAW_Data!K44),"",DaqBook_RAW_Data!K44)</f>
        <v/>
      </c>
      <c r="M54" s="167" t="str">
        <f>IF(ISBLANK(DaqBook_RAW_Data!L44),"",DaqBook_RAW_Data!L44)</f>
        <v/>
      </c>
      <c r="N54" s="167" t="str">
        <f>IF(ISBLANK(DaqBook_RAW_Data!M44),"",DaqBook_RAW_Data!M44)</f>
        <v/>
      </c>
      <c r="O54" s="167" t="str">
        <f>IF(ISBLANK(DaqBook_RAW_Data!N44),"",DaqBook_RAW_Data!N44)</f>
        <v/>
      </c>
      <c r="P54" s="167" t="str">
        <f>IF(ISBLANK(DaqBook_RAW_Data!O44),"",DaqBook_RAW_Data!O44)</f>
        <v/>
      </c>
    </row>
    <row r="55" spans="1:16" s="96" customFormat="1" x14ac:dyDescent="0.2">
      <c r="A55" s="145" t="e">
        <f t="shared" si="0"/>
        <v>#VALUE!</v>
      </c>
      <c r="B55" s="144" t="str">
        <f>IF(ISBLANK(DaqBook_RAW_Data!A45),"",TIMEVALUE(DaqBook_RAW_Data!A45))</f>
        <v/>
      </c>
      <c r="C55" s="167" t="str">
        <f>IF(ISBLANK(DaqBook_RAW_Data!B45),"",DaqBook_RAW_Data!B45)</f>
        <v/>
      </c>
      <c r="D55" s="167" t="str">
        <f>IF(ISBLANK(DaqBook_RAW_Data!C45),"",DaqBook_RAW_Data!C45)</f>
        <v/>
      </c>
      <c r="E55" s="167" t="str">
        <f>IF(ISBLANK(DaqBook_RAW_Data!D45),"",DaqBook_RAW_Data!D45)</f>
        <v/>
      </c>
      <c r="F55" s="167" t="str">
        <f>IF(ISBLANK(DaqBook_RAW_Data!E45),"",DaqBook_RAW_Data!E45)</f>
        <v/>
      </c>
      <c r="G55" s="167" t="str">
        <f>IF(ISBLANK(DaqBook_RAW_Data!F45),"",DaqBook_RAW_Data!F45)</f>
        <v/>
      </c>
      <c r="H55" s="167" t="str">
        <f>IF(ISBLANK(DaqBook_RAW_Data!G45),"",DaqBook_RAW_Data!G45)</f>
        <v/>
      </c>
      <c r="I55" s="167" t="str">
        <f>IF(ISBLANK(DaqBook_RAW_Data!H45),"",DaqBook_RAW_Data!H45)</f>
        <v/>
      </c>
      <c r="J55" s="167" t="str">
        <f>IF(ISBLANK(DaqBook_RAW_Data!I45),"",DaqBook_RAW_Data!I45)</f>
        <v/>
      </c>
      <c r="K55" s="167" t="str">
        <f>IF(ISBLANK(DaqBook_RAW_Data!J45),"",DaqBook_RAW_Data!J45)</f>
        <v/>
      </c>
      <c r="L55" s="167" t="str">
        <f>IF(ISBLANK(DaqBook_RAW_Data!K45),"",DaqBook_RAW_Data!K45)</f>
        <v/>
      </c>
      <c r="M55" s="167" t="str">
        <f>IF(ISBLANK(DaqBook_RAW_Data!L45),"",DaqBook_RAW_Data!L45)</f>
        <v/>
      </c>
      <c r="N55" s="167" t="str">
        <f>IF(ISBLANK(DaqBook_RAW_Data!M45),"",DaqBook_RAW_Data!M45)</f>
        <v/>
      </c>
      <c r="O55" s="167" t="str">
        <f>IF(ISBLANK(DaqBook_RAW_Data!N45),"",DaqBook_RAW_Data!N45)</f>
        <v/>
      </c>
      <c r="P55" s="167" t="str">
        <f>IF(ISBLANK(DaqBook_RAW_Data!O45),"",DaqBook_RAW_Data!O45)</f>
        <v/>
      </c>
    </row>
    <row r="56" spans="1:16" s="96" customFormat="1" x14ac:dyDescent="0.2">
      <c r="A56" s="145" t="e">
        <f t="shared" si="0"/>
        <v>#VALUE!</v>
      </c>
      <c r="B56" s="144" t="str">
        <f>IF(ISBLANK(DaqBook_RAW_Data!A46),"",TIMEVALUE(DaqBook_RAW_Data!A46))</f>
        <v/>
      </c>
      <c r="C56" s="167" t="str">
        <f>IF(ISBLANK(DaqBook_RAW_Data!B46),"",DaqBook_RAW_Data!B46)</f>
        <v/>
      </c>
      <c r="D56" s="167" t="str">
        <f>IF(ISBLANK(DaqBook_RAW_Data!C46),"",DaqBook_RAW_Data!C46)</f>
        <v/>
      </c>
      <c r="E56" s="167" t="str">
        <f>IF(ISBLANK(DaqBook_RAW_Data!D46),"",DaqBook_RAW_Data!D46)</f>
        <v/>
      </c>
      <c r="F56" s="167" t="str">
        <f>IF(ISBLANK(DaqBook_RAW_Data!E46),"",DaqBook_RAW_Data!E46)</f>
        <v/>
      </c>
      <c r="G56" s="167" t="str">
        <f>IF(ISBLANK(DaqBook_RAW_Data!F46),"",DaqBook_RAW_Data!F46)</f>
        <v/>
      </c>
      <c r="H56" s="167" t="str">
        <f>IF(ISBLANK(DaqBook_RAW_Data!G46),"",DaqBook_RAW_Data!G46)</f>
        <v/>
      </c>
      <c r="I56" s="167" t="str">
        <f>IF(ISBLANK(DaqBook_RAW_Data!H46),"",DaqBook_RAW_Data!H46)</f>
        <v/>
      </c>
      <c r="J56" s="167" t="str">
        <f>IF(ISBLANK(DaqBook_RAW_Data!I46),"",DaqBook_RAW_Data!I46)</f>
        <v/>
      </c>
      <c r="K56" s="167" t="str">
        <f>IF(ISBLANK(DaqBook_RAW_Data!J46),"",DaqBook_RAW_Data!J46)</f>
        <v/>
      </c>
      <c r="L56" s="167" t="str">
        <f>IF(ISBLANK(DaqBook_RAW_Data!K46),"",DaqBook_RAW_Data!K46)</f>
        <v/>
      </c>
      <c r="M56" s="167" t="str">
        <f>IF(ISBLANK(DaqBook_RAW_Data!L46),"",DaqBook_RAW_Data!L46)</f>
        <v/>
      </c>
      <c r="N56" s="167" t="str">
        <f>IF(ISBLANK(DaqBook_RAW_Data!M46),"",DaqBook_RAW_Data!M46)</f>
        <v/>
      </c>
      <c r="O56" s="167" t="str">
        <f>IF(ISBLANK(DaqBook_RAW_Data!N46),"",DaqBook_RAW_Data!N46)</f>
        <v/>
      </c>
      <c r="P56" s="167" t="str">
        <f>IF(ISBLANK(DaqBook_RAW_Data!O46),"",DaqBook_RAW_Data!O46)</f>
        <v/>
      </c>
    </row>
    <row r="57" spans="1:16" s="96" customFormat="1" x14ac:dyDescent="0.2">
      <c r="A57" s="145" t="e">
        <f t="shared" si="0"/>
        <v>#VALUE!</v>
      </c>
      <c r="B57" s="144" t="str">
        <f>IF(ISBLANK(DaqBook_RAW_Data!A47),"",TIMEVALUE(DaqBook_RAW_Data!A47))</f>
        <v/>
      </c>
      <c r="C57" s="167" t="str">
        <f>IF(ISBLANK(DaqBook_RAW_Data!B47),"",DaqBook_RAW_Data!B47)</f>
        <v/>
      </c>
      <c r="D57" s="167" t="str">
        <f>IF(ISBLANK(DaqBook_RAW_Data!C47),"",DaqBook_RAW_Data!C47)</f>
        <v/>
      </c>
      <c r="E57" s="167" t="str">
        <f>IF(ISBLANK(DaqBook_RAW_Data!D47),"",DaqBook_RAW_Data!D47)</f>
        <v/>
      </c>
      <c r="F57" s="167" t="str">
        <f>IF(ISBLANK(DaqBook_RAW_Data!E47),"",DaqBook_RAW_Data!E47)</f>
        <v/>
      </c>
      <c r="G57" s="167" t="str">
        <f>IF(ISBLANK(DaqBook_RAW_Data!F47),"",DaqBook_RAW_Data!F47)</f>
        <v/>
      </c>
      <c r="H57" s="167" t="str">
        <f>IF(ISBLANK(DaqBook_RAW_Data!G47),"",DaqBook_RAW_Data!G47)</f>
        <v/>
      </c>
      <c r="I57" s="167" t="str">
        <f>IF(ISBLANK(DaqBook_RAW_Data!H47),"",DaqBook_RAW_Data!H47)</f>
        <v/>
      </c>
      <c r="J57" s="167" t="str">
        <f>IF(ISBLANK(DaqBook_RAW_Data!I47),"",DaqBook_RAW_Data!I47)</f>
        <v/>
      </c>
      <c r="K57" s="167" t="str">
        <f>IF(ISBLANK(DaqBook_RAW_Data!J47),"",DaqBook_RAW_Data!J47)</f>
        <v/>
      </c>
      <c r="L57" s="167" t="str">
        <f>IF(ISBLANK(DaqBook_RAW_Data!K47),"",DaqBook_RAW_Data!K47)</f>
        <v/>
      </c>
      <c r="M57" s="167" t="str">
        <f>IF(ISBLANK(DaqBook_RAW_Data!L47),"",DaqBook_RAW_Data!L47)</f>
        <v/>
      </c>
      <c r="N57" s="167" t="str">
        <f>IF(ISBLANK(DaqBook_RAW_Data!M47),"",DaqBook_RAW_Data!M47)</f>
        <v/>
      </c>
      <c r="O57" s="167" t="str">
        <f>IF(ISBLANK(DaqBook_RAW_Data!N47),"",DaqBook_RAW_Data!N47)</f>
        <v/>
      </c>
      <c r="P57" s="167" t="str">
        <f>IF(ISBLANK(DaqBook_RAW_Data!O47),"",DaqBook_RAW_Data!O47)</f>
        <v/>
      </c>
    </row>
    <row r="58" spans="1:16" s="96" customFormat="1" x14ac:dyDescent="0.2">
      <c r="A58" s="145" t="e">
        <f t="shared" si="0"/>
        <v>#VALUE!</v>
      </c>
      <c r="B58" s="144" t="str">
        <f>IF(ISBLANK(DaqBook_RAW_Data!A48),"",TIMEVALUE(DaqBook_RAW_Data!A48))</f>
        <v/>
      </c>
      <c r="C58" s="167" t="str">
        <f>IF(ISBLANK(DaqBook_RAW_Data!B48),"",DaqBook_RAW_Data!B48)</f>
        <v/>
      </c>
      <c r="D58" s="167" t="str">
        <f>IF(ISBLANK(DaqBook_RAW_Data!C48),"",DaqBook_RAW_Data!C48)</f>
        <v/>
      </c>
      <c r="E58" s="167" t="str">
        <f>IF(ISBLANK(DaqBook_RAW_Data!D48),"",DaqBook_RAW_Data!D48)</f>
        <v/>
      </c>
      <c r="F58" s="167" t="str">
        <f>IF(ISBLANK(DaqBook_RAW_Data!E48),"",DaqBook_RAW_Data!E48)</f>
        <v/>
      </c>
      <c r="G58" s="167" t="str">
        <f>IF(ISBLANK(DaqBook_RAW_Data!F48),"",DaqBook_RAW_Data!F48)</f>
        <v/>
      </c>
      <c r="H58" s="167" t="str">
        <f>IF(ISBLANK(DaqBook_RAW_Data!G48),"",DaqBook_RAW_Data!G48)</f>
        <v/>
      </c>
      <c r="I58" s="167" t="str">
        <f>IF(ISBLANK(DaqBook_RAW_Data!H48),"",DaqBook_RAW_Data!H48)</f>
        <v/>
      </c>
      <c r="J58" s="167" t="str">
        <f>IF(ISBLANK(DaqBook_RAW_Data!I48),"",DaqBook_RAW_Data!I48)</f>
        <v/>
      </c>
      <c r="K58" s="167" t="str">
        <f>IF(ISBLANK(DaqBook_RAW_Data!J48),"",DaqBook_RAW_Data!J48)</f>
        <v/>
      </c>
      <c r="L58" s="167" t="str">
        <f>IF(ISBLANK(DaqBook_RAW_Data!K48),"",DaqBook_RAW_Data!K48)</f>
        <v/>
      </c>
      <c r="M58" s="167" t="str">
        <f>IF(ISBLANK(DaqBook_RAW_Data!L48),"",DaqBook_RAW_Data!L48)</f>
        <v/>
      </c>
      <c r="N58" s="167" t="str">
        <f>IF(ISBLANK(DaqBook_RAW_Data!M48),"",DaqBook_RAW_Data!M48)</f>
        <v/>
      </c>
      <c r="O58" s="167" t="str">
        <f>IF(ISBLANK(DaqBook_RAW_Data!N48),"",DaqBook_RAW_Data!N48)</f>
        <v/>
      </c>
      <c r="P58" s="167" t="str">
        <f>IF(ISBLANK(DaqBook_RAW_Data!O48),"",DaqBook_RAW_Data!O48)</f>
        <v/>
      </c>
    </row>
    <row r="59" spans="1:16" s="96" customFormat="1" x14ac:dyDescent="0.2">
      <c r="A59" s="145" t="e">
        <f t="shared" si="0"/>
        <v>#VALUE!</v>
      </c>
      <c r="B59" s="144" t="str">
        <f>IF(ISBLANK(DaqBook_RAW_Data!A49),"",TIMEVALUE(DaqBook_RAW_Data!A49))</f>
        <v/>
      </c>
      <c r="C59" s="167" t="str">
        <f>IF(ISBLANK(DaqBook_RAW_Data!B49),"",DaqBook_RAW_Data!B49)</f>
        <v/>
      </c>
      <c r="D59" s="167" t="str">
        <f>IF(ISBLANK(DaqBook_RAW_Data!C49),"",DaqBook_RAW_Data!C49)</f>
        <v/>
      </c>
      <c r="E59" s="167" t="str">
        <f>IF(ISBLANK(DaqBook_RAW_Data!D49),"",DaqBook_RAW_Data!D49)</f>
        <v/>
      </c>
      <c r="F59" s="167" t="str">
        <f>IF(ISBLANK(DaqBook_RAW_Data!E49),"",DaqBook_RAW_Data!E49)</f>
        <v/>
      </c>
      <c r="G59" s="167" t="str">
        <f>IF(ISBLANK(DaqBook_RAW_Data!F49),"",DaqBook_RAW_Data!F49)</f>
        <v/>
      </c>
      <c r="H59" s="167" t="str">
        <f>IF(ISBLANK(DaqBook_RAW_Data!G49),"",DaqBook_RAW_Data!G49)</f>
        <v/>
      </c>
      <c r="I59" s="167" t="str">
        <f>IF(ISBLANK(DaqBook_RAW_Data!H49),"",DaqBook_RAW_Data!H49)</f>
        <v/>
      </c>
      <c r="J59" s="167" t="str">
        <f>IF(ISBLANK(DaqBook_RAW_Data!I49),"",DaqBook_RAW_Data!I49)</f>
        <v/>
      </c>
      <c r="K59" s="167" t="str">
        <f>IF(ISBLANK(DaqBook_RAW_Data!J49),"",DaqBook_RAW_Data!J49)</f>
        <v/>
      </c>
      <c r="L59" s="167" t="str">
        <f>IF(ISBLANK(DaqBook_RAW_Data!K49),"",DaqBook_RAW_Data!K49)</f>
        <v/>
      </c>
      <c r="M59" s="167" t="str">
        <f>IF(ISBLANK(DaqBook_RAW_Data!L49),"",DaqBook_RAW_Data!L49)</f>
        <v/>
      </c>
      <c r="N59" s="167" t="str">
        <f>IF(ISBLANK(DaqBook_RAW_Data!M49),"",DaqBook_RAW_Data!M49)</f>
        <v/>
      </c>
      <c r="O59" s="167" t="str">
        <f>IF(ISBLANK(DaqBook_RAW_Data!N49),"",DaqBook_RAW_Data!N49)</f>
        <v/>
      </c>
      <c r="P59" s="167" t="str">
        <f>IF(ISBLANK(DaqBook_RAW_Data!O49),"",DaqBook_RAW_Data!O49)</f>
        <v/>
      </c>
    </row>
    <row r="60" spans="1:16" s="96" customFormat="1" x14ac:dyDescent="0.2">
      <c r="A60" s="145" t="e">
        <f t="shared" si="0"/>
        <v>#VALUE!</v>
      </c>
      <c r="B60" s="144" t="str">
        <f>IF(ISBLANK(DaqBook_RAW_Data!A50),"",TIMEVALUE(DaqBook_RAW_Data!A50))</f>
        <v/>
      </c>
      <c r="C60" s="167" t="str">
        <f>IF(ISBLANK(DaqBook_RAW_Data!B50),"",DaqBook_RAW_Data!B50)</f>
        <v/>
      </c>
      <c r="D60" s="167" t="str">
        <f>IF(ISBLANK(DaqBook_RAW_Data!C50),"",DaqBook_RAW_Data!C50)</f>
        <v/>
      </c>
      <c r="E60" s="167" t="str">
        <f>IF(ISBLANK(DaqBook_RAW_Data!D50),"",DaqBook_RAW_Data!D50)</f>
        <v/>
      </c>
      <c r="F60" s="167" t="str">
        <f>IF(ISBLANK(DaqBook_RAW_Data!E50),"",DaqBook_RAW_Data!E50)</f>
        <v/>
      </c>
      <c r="G60" s="167" t="str">
        <f>IF(ISBLANK(DaqBook_RAW_Data!F50),"",DaqBook_RAW_Data!F50)</f>
        <v/>
      </c>
      <c r="H60" s="167" t="str">
        <f>IF(ISBLANK(DaqBook_RAW_Data!G50),"",DaqBook_RAW_Data!G50)</f>
        <v/>
      </c>
      <c r="I60" s="167" t="str">
        <f>IF(ISBLANK(DaqBook_RAW_Data!H50),"",DaqBook_RAW_Data!H50)</f>
        <v/>
      </c>
      <c r="J60" s="167" t="str">
        <f>IF(ISBLANK(DaqBook_RAW_Data!I50),"",DaqBook_RAW_Data!I50)</f>
        <v/>
      </c>
      <c r="K60" s="167" t="str">
        <f>IF(ISBLANK(DaqBook_RAW_Data!J50),"",DaqBook_RAW_Data!J50)</f>
        <v/>
      </c>
      <c r="L60" s="167" t="str">
        <f>IF(ISBLANK(DaqBook_RAW_Data!K50),"",DaqBook_RAW_Data!K50)</f>
        <v/>
      </c>
      <c r="M60" s="167" t="str">
        <f>IF(ISBLANK(DaqBook_RAW_Data!L50),"",DaqBook_RAW_Data!L50)</f>
        <v/>
      </c>
      <c r="N60" s="167" t="str">
        <f>IF(ISBLANK(DaqBook_RAW_Data!M50),"",DaqBook_RAW_Data!M50)</f>
        <v/>
      </c>
      <c r="O60" s="167" t="str">
        <f>IF(ISBLANK(DaqBook_RAW_Data!N50),"",DaqBook_RAW_Data!N50)</f>
        <v/>
      </c>
      <c r="P60" s="167" t="str">
        <f>IF(ISBLANK(DaqBook_RAW_Data!O50),"",DaqBook_RAW_Data!O50)</f>
        <v/>
      </c>
    </row>
    <row r="61" spans="1:16" s="96" customFormat="1" x14ac:dyDescent="0.2">
      <c r="A61" s="145" t="e">
        <f t="shared" si="0"/>
        <v>#VALUE!</v>
      </c>
      <c r="B61" s="144" t="str">
        <f>IF(ISBLANK(DaqBook_RAW_Data!A51),"",TIMEVALUE(DaqBook_RAW_Data!A51))</f>
        <v/>
      </c>
      <c r="C61" s="167" t="str">
        <f>IF(ISBLANK(DaqBook_RAW_Data!B51),"",DaqBook_RAW_Data!B51)</f>
        <v/>
      </c>
      <c r="D61" s="167" t="str">
        <f>IF(ISBLANK(DaqBook_RAW_Data!C51),"",DaqBook_RAW_Data!C51)</f>
        <v/>
      </c>
      <c r="E61" s="167" t="str">
        <f>IF(ISBLANK(DaqBook_RAW_Data!D51),"",DaqBook_RAW_Data!D51)</f>
        <v/>
      </c>
      <c r="F61" s="167" t="str">
        <f>IF(ISBLANK(DaqBook_RAW_Data!E51),"",DaqBook_RAW_Data!E51)</f>
        <v/>
      </c>
      <c r="G61" s="167" t="str">
        <f>IF(ISBLANK(DaqBook_RAW_Data!F51),"",DaqBook_RAW_Data!F51)</f>
        <v/>
      </c>
      <c r="H61" s="167" t="str">
        <f>IF(ISBLANK(DaqBook_RAW_Data!G51),"",DaqBook_RAW_Data!G51)</f>
        <v/>
      </c>
      <c r="I61" s="167" t="str">
        <f>IF(ISBLANK(DaqBook_RAW_Data!H51),"",DaqBook_RAW_Data!H51)</f>
        <v/>
      </c>
      <c r="J61" s="167" t="str">
        <f>IF(ISBLANK(DaqBook_RAW_Data!I51),"",DaqBook_RAW_Data!I51)</f>
        <v/>
      </c>
      <c r="K61" s="167" t="str">
        <f>IF(ISBLANK(DaqBook_RAW_Data!J51),"",DaqBook_RAW_Data!J51)</f>
        <v/>
      </c>
      <c r="L61" s="167" t="str">
        <f>IF(ISBLANK(DaqBook_RAW_Data!K51),"",DaqBook_RAW_Data!K51)</f>
        <v/>
      </c>
      <c r="M61" s="167" t="str">
        <f>IF(ISBLANK(DaqBook_RAW_Data!L51),"",DaqBook_RAW_Data!L51)</f>
        <v/>
      </c>
      <c r="N61" s="167" t="str">
        <f>IF(ISBLANK(DaqBook_RAW_Data!M51),"",DaqBook_RAW_Data!M51)</f>
        <v/>
      </c>
      <c r="O61" s="167" t="str">
        <f>IF(ISBLANK(DaqBook_RAW_Data!N51),"",DaqBook_RAW_Data!N51)</f>
        <v/>
      </c>
      <c r="P61" s="167" t="str">
        <f>IF(ISBLANK(DaqBook_RAW_Data!O51),"",DaqBook_RAW_Data!O51)</f>
        <v/>
      </c>
    </row>
    <row r="62" spans="1:16" s="96" customFormat="1" x14ac:dyDescent="0.2">
      <c r="A62" s="145" t="e">
        <f t="shared" si="0"/>
        <v>#VALUE!</v>
      </c>
      <c r="B62" s="144" t="str">
        <f>IF(ISBLANK(DaqBook_RAW_Data!A52),"",TIMEVALUE(DaqBook_RAW_Data!A52))</f>
        <v/>
      </c>
      <c r="C62" s="167" t="str">
        <f>IF(ISBLANK(DaqBook_RAW_Data!B52),"",DaqBook_RAW_Data!B52)</f>
        <v/>
      </c>
      <c r="D62" s="167" t="str">
        <f>IF(ISBLANK(DaqBook_RAW_Data!C52),"",DaqBook_RAW_Data!C52)</f>
        <v/>
      </c>
      <c r="E62" s="167" t="str">
        <f>IF(ISBLANK(DaqBook_RAW_Data!D52),"",DaqBook_RAW_Data!D52)</f>
        <v/>
      </c>
      <c r="F62" s="167" t="str">
        <f>IF(ISBLANK(DaqBook_RAW_Data!E52),"",DaqBook_RAW_Data!E52)</f>
        <v/>
      </c>
      <c r="G62" s="167" t="str">
        <f>IF(ISBLANK(DaqBook_RAW_Data!F52),"",DaqBook_RAW_Data!F52)</f>
        <v/>
      </c>
      <c r="H62" s="167" t="str">
        <f>IF(ISBLANK(DaqBook_RAW_Data!G52),"",DaqBook_RAW_Data!G52)</f>
        <v/>
      </c>
      <c r="I62" s="167" t="str">
        <f>IF(ISBLANK(DaqBook_RAW_Data!H52),"",DaqBook_RAW_Data!H52)</f>
        <v/>
      </c>
      <c r="J62" s="167" t="str">
        <f>IF(ISBLANK(DaqBook_RAW_Data!I52),"",DaqBook_RAW_Data!I52)</f>
        <v/>
      </c>
      <c r="K62" s="167" t="str">
        <f>IF(ISBLANK(DaqBook_RAW_Data!J52),"",DaqBook_RAW_Data!J52)</f>
        <v/>
      </c>
      <c r="L62" s="167" t="str">
        <f>IF(ISBLANK(DaqBook_RAW_Data!K52),"",DaqBook_RAW_Data!K52)</f>
        <v/>
      </c>
      <c r="M62" s="167" t="str">
        <f>IF(ISBLANK(DaqBook_RAW_Data!L52),"",DaqBook_RAW_Data!L52)</f>
        <v/>
      </c>
      <c r="N62" s="167" t="str">
        <f>IF(ISBLANK(DaqBook_RAW_Data!M52),"",DaqBook_RAW_Data!M52)</f>
        <v/>
      </c>
      <c r="O62" s="167" t="str">
        <f>IF(ISBLANK(DaqBook_RAW_Data!N52),"",DaqBook_RAW_Data!N52)</f>
        <v/>
      </c>
      <c r="P62" s="167" t="str">
        <f>IF(ISBLANK(DaqBook_RAW_Data!O52),"",DaqBook_RAW_Data!O52)</f>
        <v/>
      </c>
    </row>
    <row r="63" spans="1:16" s="96" customFormat="1" x14ac:dyDescent="0.2">
      <c r="A63" s="145" t="e">
        <f t="shared" si="0"/>
        <v>#VALUE!</v>
      </c>
      <c r="B63" s="144" t="str">
        <f>IF(ISBLANK(DaqBook_RAW_Data!A53),"",TIMEVALUE(DaqBook_RAW_Data!A53))</f>
        <v/>
      </c>
      <c r="C63" s="167" t="str">
        <f>IF(ISBLANK(DaqBook_RAW_Data!B53),"",DaqBook_RAW_Data!B53)</f>
        <v/>
      </c>
      <c r="D63" s="167" t="str">
        <f>IF(ISBLANK(DaqBook_RAW_Data!C53),"",DaqBook_RAW_Data!C53)</f>
        <v/>
      </c>
      <c r="E63" s="167" t="str">
        <f>IF(ISBLANK(DaqBook_RAW_Data!D53),"",DaqBook_RAW_Data!D53)</f>
        <v/>
      </c>
      <c r="F63" s="167" t="str">
        <f>IF(ISBLANK(DaqBook_RAW_Data!E53),"",DaqBook_RAW_Data!E53)</f>
        <v/>
      </c>
      <c r="G63" s="167" t="str">
        <f>IF(ISBLANK(DaqBook_RAW_Data!F53),"",DaqBook_RAW_Data!F53)</f>
        <v/>
      </c>
      <c r="H63" s="167" t="str">
        <f>IF(ISBLANK(DaqBook_RAW_Data!G53),"",DaqBook_RAW_Data!G53)</f>
        <v/>
      </c>
      <c r="I63" s="167" t="str">
        <f>IF(ISBLANK(DaqBook_RAW_Data!H53),"",DaqBook_RAW_Data!H53)</f>
        <v/>
      </c>
      <c r="J63" s="167" t="str">
        <f>IF(ISBLANK(DaqBook_RAW_Data!I53),"",DaqBook_RAW_Data!I53)</f>
        <v/>
      </c>
      <c r="K63" s="167" t="str">
        <f>IF(ISBLANK(DaqBook_RAW_Data!J53),"",DaqBook_RAW_Data!J53)</f>
        <v/>
      </c>
      <c r="L63" s="167" t="str">
        <f>IF(ISBLANK(DaqBook_RAW_Data!K53),"",DaqBook_RAW_Data!K53)</f>
        <v/>
      </c>
      <c r="M63" s="167" t="str">
        <f>IF(ISBLANK(DaqBook_RAW_Data!L53),"",DaqBook_RAW_Data!L53)</f>
        <v/>
      </c>
      <c r="N63" s="167" t="str">
        <f>IF(ISBLANK(DaqBook_RAW_Data!M53),"",DaqBook_RAW_Data!M53)</f>
        <v/>
      </c>
      <c r="O63" s="167" t="str">
        <f>IF(ISBLANK(DaqBook_RAW_Data!N53),"",DaqBook_RAW_Data!N53)</f>
        <v/>
      </c>
      <c r="P63" s="167" t="str">
        <f>IF(ISBLANK(DaqBook_RAW_Data!O53),"",DaqBook_RAW_Data!O53)</f>
        <v/>
      </c>
    </row>
    <row r="64" spans="1:16" s="96" customFormat="1" x14ac:dyDescent="0.2">
      <c r="A64" s="145" t="e">
        <f t="shared" si="0"/>
        <v>#VALUE!</v>
      </c>
      <c r="B64" s="144" t="str">
        <f>IF(ISBLANK(DaqBook_RAW_Data!A54),"",TIMEVALUE(DaqBook_RAW_Data!A54))</f>
        <v/>
      </c>
      <c r="C64" s="167" t="str">
        <f>IF(ISBLANK(DaqBook_RAW_Data!B54),"",DaqBook_RAW_Data!B54)</f>
        <v/>
      </c>
      <c r="D64" s="167" t="str">
        <f>IF(ISBLANK(DaqBook_RAW_Data!C54),"",DaqBook_RAW_Data!C54)</f>
        <v/>
      </c>
      <c r="E64" s="167" t="str">
        <f>IF(ISBLANK(DaqBook_RAW_Data!D54),"",DaqBook_RAW_Data!D54)</f>
        <v/>
      </c>
      <c r="F64" s="167" t="str">
        <f>IF(ISBLANK(DaqBook_RAW_Data!E54),"",DaqBook_RAW_Data!E54)</f>
        <v/>
      </c>
      <c r="G64" s="167" t="str">
        <f>IF(ISBLANK(DaqBook_RAW_Data!F54),"",DaqBook_RAW_Data!F54)</f>
        <v/>
      </c>
      <c r="H64" s="167" t="str">
        <f>IF(ISBLANK(DaqBook_RAW_Data!G54),"",DaqBook_RAW_Data!G54)</f>
        <v/>
      </c>
      <c r="I64" s="167" t="str">
        <f>IF(ISBLANK(DaqBook_RAW_Data!H54),"",DaqBook_RAW_Data!H54)</f>
        <v/>
      </c>
      <c r="J64" s="167" t="str">
        <f>IF(ISBLANK(DaqBook_RAW_Data!I54),"",DaqBook_RAW_Data!I54)</f>
        <v/>
      </c>
      <c r="K64" s="167" t="str">
        <f>IF(ISBLANK(DaqBook_RAW_Data!J54),"",DaqBook_RAW_Data!J54)</f>
        <v/>
      </c>
      <c r="L64" s="167" t="str">
        <f>IF(ISBLANK(DaqBook_RAW_Data!K54),"",DaqBook_RAW_Data!K54)</f>
        <v/>
      </c>
      <c r="M64" s="167" t="str">
        <f>IF(ISBLANK(DaqBook_RAW_Data!L54),"",DaqBook_RAW_Data!L54)</f>
        <v/>
      </c>
      <c r="N64" s="167" t="str">
        <f>IF(ISBLANK(DaqBook_RAW_Data!M54),"",DaqBook_RAW_Data!M54)</f>
        <v/>
      </c>
      <c r="O64" s="167" t="str">
        <f>IF(ISBLANK(DaqBook_RAW_Data!N54),"",DaqBook_RAW_Data!N54)</f>
        <v/>
      </c>
      <c r="P64" s="167" t="str">
        <f>IF(ISBLANK(DaqBook_RAW_Data!O54),"",DaqBook_RAW_Data!O54)</f>
        <v/>
      </c>
    </row>
    <row r="65" spans="1:16" s="96" customFormat="1" x14ac:dyDescent="0.2">
      <c r="A65" s="145" t="e">
        <f t="shared" si="0"/>
        <v>#VALUE!</v>
      </c>
      <c r="B65" s="144" t="str">
        <f>IF(ISBLANK(DaqBook_RAW_Data!A55),"",TIMEVALUE(DaqBook_RAW_Data!A55))</f>
        <v/>
      </c>
      <c r="C65" s="167" t="str">
        <f>IF(ISBLANK(DaqBook_RAW_Data!B55),"",DaqBook_RAW_Data!B55)</f>
        <v/>
      </c>
      <c r="D65" s="167" t="str">
        <f>IF(ISBLANK(DaqBook_RAW_Data!C55),"",DaqBook_RAW_Data!C55)</f>
        <v/>
      </c>
      <c r="E65" s="167" t="str">
        <f>IF(ISBLANK(DaqBook_RAW_Data!D55),"",DaqBook_RAW_Data!D55)</f>
        <v/>
      </c>
      <c r="F65" s="167" t="str">
        <f>IF(ISBLANK(DaqBook_RAW_Data!E55),"",DaqBook_RAW_Data!E55)</f>
        <v/>
      </c>
      <c r="G65" s="167" t="str">
        <f>IF(ISBLANK(DaqBook_RAW_Data!F55),"",DaqBook_RAW_Data!F55)</f>
        <v/>
      </c>
      <c r="H65" s="167" t="str">
        <f>IF(ISBLANK(DaqBook_RAW_Data!G55),"",DaqBook_RAW_Data!G55)</f>
        <v/>
      </c>
      <c r="I65" s="167" t="str">
        <f>IF(ISBLANK(DaqBook_RAW_Data!H55),"",DaqBook_RAW_Data!H55)</f>
        <v/>
      </c>
      <c r="J65" s="167" t="str">
        <f>IF(ISBLANK(DaqBook_RAW_Data!I55),"",DaqBook_RAW_Data!I55)</f>
        <v/>
      </c>
      <c r="K65" s="167" t="str">
        <f>IF(ISBLANK(DaqBook_RAW_Data!J55),"",DaqBook_RAW_Data!J55)</f>
        <v/>
      </c>
      <c r="L65" s="167" t="str">
        <f>IF(ISBLANK(DaqBook_RAW_Data!K55),"",DaqBook_RAW_Data!K55)</f>
        <v/>
      </c>
      <c r="M65" s="167" t="str">
        <f>IF(ISBLANK(DaqBook_RAW_Data!L55),"",DaqBook_RAW_Data!L55)</f>
        <v/>
      </c>
      <c r="N65" s="167" t="str">
        <f>IF(ISBLANK(DaqBook_RAW_Data!M55),"",DaqBook_RAW_Data!M55)</f>
        <v/>
      </c>
      <c r="O65" s="167" t="str">
        <f>IF(ISBLANK(DaqBook_RAW_Data!N55),"",DaqBook_RAW_Data!N55)</f>
        <v/>
      </c>
      <c r="P65" s="167" t="str">
        <f>IF(ISBLANK(DaqBook_RAW_Data!O55),"",DaqBook_RAW_Data!O55)</f>
        <v/>
      </c>
    </row>
    <row r="66" spans="1:16" s="100" customFormat="1" x14ac:dyDescent="0.2">
      <c r="A66" s="99" t="e">
        <f t="shared" si="0"/>
        <v>#VALUE!</v>
      </c>
      <c r="B66" s="144" t="str">
        <f>IF(ISBLANK(DaqBook_RAW_Data!A56),"",TIMEVALUE(DaqBook_RAW_Data!A56))</f>
        <v/>
      </c>
      <c r="C66" s="167" t="str">
        <f>IF(ISBLANK(DaqBook_RAW_Data!B56),"",DaqBook_RAW_Data!B56)</f>
        <v/>
      </c>
      <c r="D66" s="167" t="str">
        <f>IF(ISBLANK(DaqBook_RAW_Data!C56),"",DaqBook_RAW_Data!C56)</f>
        <v/>
      </c>
      <c r="E66" s="167" t="str">
        <f>IF(ISBLANK(DaqBook_RAW_Data!D56),"",DaqBook_RAW_Data!D56)</f>
        <v/>
      </c>
      <c r="F66" s="167" t="str">
        <f>IF(ISBLANK(DaqBook_RAW_Data!E56),"",DaqBook_RAW_Data!E56)</f>
        <v/>
      </c>
      <c r="G66" s="167" t="str">
        <f>IF(ISBLANK(DaqBook_RAW_Data!F56),"",DaqBook_RAW_Data!F56)</f>
        <v/>
      </c>
      <c r="H66" s="167" t="str">
        <f>IF(ISBLANK(DaqBook_RAW_Data!G56),"",DaqBook_RAW_Data!G56)</f>
        <v/>
      </c>
      <c r="I66" s="167" t="str">
        <f>IF(ISBLANK(DaqBook_RAW_Data!H56),"",DaqBook_RAW_Data!H56)</f>
        <v/>
      </c>
      <c r="J66" s="167" t="str">
        <f>IF(ISBLANK(DaqBook_RAW_Data!I56),"",DaqBook_RAW_Data!I56)</f>
        <v/>
      </c>
      <c r="K66" s="167" t="str">
        <f>IF(ISBLANK(DaqBook_RAW_Data!J56),"",DaqBook_RAW_Data!J56)</f>
        <v/>
      </c>
      <c r="L66" s="167" t="str">
        <f>IF(ISBLANK(DaqBook_RAW_Data!K56),"",DaqBook_RAW_Data!K56)</f>
        <v/>
      </c>
      <c r="M66" s="167" t="str">
        <f>IF(ISBLANK(DaqBook_RAW_Data!L56),"",DaqBook_RAW_Data!L56)</f>
        <v/>
      </c>
      <c r="N66" s="167" t="str">
        <f>IF(ISBLANK(DaqBook_RAW_Data!M56),"",DaqBook_RAW_Data!M56)</f>
        <v/>
      </c>
      <c r="O66" s="167" t="str">
        <f>IF(ISBLANK(DaqBook_RAW_Data!N56),"",DaqBook_RAW_Data!N56)</f>
        <v/>
      </c>
      <c r="P66" s="167" t="str">
        <f>IF(ISBLANK(DaqBook_RAW_Data!O56),"",DaqBook_RAW_Data!O56)</f>
        <v/>
      </c>
    </row>
    <row r="67" spans="1:16" s="100" customFormat="1" x14ac:dyDescent="0.2">
      <c r="A67" s="99" t="e">
        <f t="shared" si="0"/>
        <v>#VALUE!</v>
      </c>
      <c r="B67" s="144" t="str">
        <f>IF(ISBLANK(DaqBook_RAW_Data!A57),"",TIMEVALUE(DaqBook_RAW_Data!A57))</f>
        <v/>
      </c>
      <c r="C67" s="167" t="str">
        <f>IF(ISBLANK(DaqBook_RAW_Data!B57),"",DaqBook_RAW_Data!B57)</f>
        <v/>
      </c>
      <c r="D67" s="167" t="str">
        <f>IF(ISBLANK(DaqBook_RAW_Data!C57),"",DaqBook_RAW_Data!C57)</f>
        <v/>
      </c>
      <c r="E67" s="167" t="str">
        <f>IF(ISBLANK(DaqBook_RAW_Data!D57),"",DaqBook_RAW_Data!D57)</f>
        <v/>
      </c>
      <c r="F67" s="167" t="str">
        <f>IF(ISBLANK(DaqBook_RAW_Data!E57),"",DaqBook_RAW_Data!E57)</f>
        <v/>
      </c>
      <c r="G67" s="167" t="str">
        <f>IF(ISBLANK(DaqBook_RAW_Data!F57),"",DaqBook_RAW_Data!F57)</f>
        <v/>
      </c>
      <c r="H67" s="167" t="str">
        <f>IF(ISBLANK(DaqBook_RAW_Data!G57),"",DaqBook_RAW_Data!G57)</f>
        <v/>
      </c>
      <c r="I67" s="167" t="str">
        <f>IF(ISBLANK(DaqBook_RAW_Data!H57),"",DaqBook_RAW_Data!H57)</f>
        <v/>
      </c>
      <c r="J67" s="167" t="str">
        <f>IF(ISBLANK(DaqBook_RAW_Data!I57),"",DaqBook_RAW_Data!I57)</f>
        <v/>
      </c>
      <c r="K67" s="167" t="str">
        <f>IF(ISBLANK(DaqBook_RAW_Data!J57),"",DaqBook_RAW_Data!J57)</f>
        <v/>
      </c>
      <c r="L67" s="167" t="str">
        <f>IF(ISBLANK(DaqBook_RAW_Data!K57),"",DaqBook_RAW_Data!K57)</f>
        <v/>
      </c>
      <c r="M67" s="167" t="str">
        <f>IF(ISBLANK(DaqBook_RAW_Data!L57),"",DaqBook_RAW_Data!L57)</f>
        <v/>
      </c>
      <c r="N67" s="167" t="str">
        <f>IF(ISBLANK(DaqBook_RAW_Data!M57),"",DaqBook_RAW_Data!M57)</f>
        <v/>
      </c>
      <c r="O67" s="167" t="str">
        <f>IF(ISBLANK(DaqBook_RAW_Data!N57),"",DaqBook_RAW_Data!N57)</f>
        <v/>
      </c>
      <c r="P67" s="167" t="str">
        <f>IF(ISBLANK(DaqBook_RAW_Data!O57),"",DaqBook_RAW_Data!O57)</f>
        <v/>
      </c>
    </row>
    <row r="68" spans="1:16" s="100" customFormat="1" x14ac:dyDescent="0.2">
      <c r="A68" s="99" t="e">
        <f t="shared" si="0"/>
        <v>#VALUE!</v>
      </c>
      <c r="B68" s="144" t="str">
        <f>IF(ISBLANK(DaqBook_RAW_Data!A58),"",TIMEVALUE(DaqBook_RAW_Data!A58))</f>
        <v/>
      </c>
      <c r="C68" s="167" t="str">
        <f>IF(ISBLANK(DaqBook_RAW_Data!B58),"",DaqBook_RAW_Data!B58)</f>
        <v/>
      </c>
      <c r="D68" s="167" t="str">
        <f>IF(ISBLANK(DaqBook_RAW_Data!C58),"",DaqBook_RAW_Data!C58)</f>
        <v/>
      </c>
      <c r="E68" s="167" t="str">
        <f>IF(ISBLANK(DaqBook_RAW_Data!D58),"",DaqBook_RAW_Data!D58)</f>
        <v/>
      </c>
      <c r="F68" s="167" t="str">
        <f>IF(ISBLANK(DaqBook_RAW_Data!E58),"",DaqBook_RAW_Data!E58)</f>
        <v/>
      </c>
      <c r="G68" s="167" t="str">
        <f>IF(ISBLANK(DaqBook_RAW_Data!F58),"",DaqBook_RAW_Data!F58)</f>
        <v/>
      </c>
      <c r="H68" s="167" t="str">
        <f>IF(ISBLANK(DaqBook_RAW_Data!G58),"",DaqBook_RAW_Data!G58)</f>
        <v/>
      </c>
      <c r="I68" s="167" t="str">
        <f>IF(ISBLANK(DaqBook_RAW_Data!H58),"",DaqBook_RAW_Data!H58)</f>
        <v/>
      </c>
      <c r="J68" s="167" t="str">
        <f>IF(ISBLANK(DaqBook_RAW_Data!I58),"",DaqBook_RAW_Data!I58)</f>
        <v/>
      </c>
      <c r="K68" s="167" t="str">
        <f>IF(ISBLANK(DaqBook_RAW_Data!J58),"",DaqBook_RAW_Data!J58)</f>
        <v/>
      </c>
      <c r="L68" s="167" t="str">
        <f>IF(ISBLANK(DaqBook_RAW_Data!K58),"",DaqBook_RAW_Data!K58)</f>
        <v/>
      </c>
      <c r="M68" s="167" t="str">
        <f>IF(ISBLANK(DaqBook_RAW_Data!L58),"",DaqBook_RAW_Data!L58)</f>
        <v/>
      </c>
      <c r="N68" s="167" t="str">
        <f>IF(ISBLANK(DaqBook_RAW_Data!M58),"",DaqBook_RAW_Data!M58)</f>
        <v/>
      </c>
      <c r="O68" s="167" t="str">
        <f>IF(ISBLANK(DaqBook_RAW_Data!N58),"",DaqBook_RAW_Data!N58)</f>
        <v/>
      </c>
      <c r="P68" s="167" t="str">
        <f>IF(ISBLANK(DaqBook_RAW_Data!O58),"",DaqBook_RAW_Data!O58)</f>
        <v/>
      </c>
    </row>
    <row r="69" spans="1:16" s="100" customFormat="1" x14ac:dyDescent="0.2">
      <c r="A69" s="99" t="e">
        <f t="shared" si="0"/>
        <v>#VALUE!</v>
      </c>
      <c r="B69" s="144" t="str">
        <f>IF(ISBLANK(DaqBook_RAW_Data!A59),"",TIMEVALUE(DaqBook_RAW_Data!A59))</f>
        <v/>
      </c>
      <c r="C69" s="167" t="str">
        <f>IF(ISBLANK(DaqBook_RAW_Data!B59),"",DaqBook_RAW_Data!B59)</f>
        <v/>
      </c>
      <c r="D69" s="167" t="str">
        <f>IF(ISBLANK(DaqBook_RAW_Data!C59),"",DaqBook_RAW_Data!C59)</f>
        <v/>
      </c>
      <c r="E69" s="167" t="str">
        <f>IF(ISBLANK(DaqBook_RAW_Data!D59),"",DaqBook_RAW_Data!D59)</f>
        <v/>
      </c>
      <c r="F69" s="167" t="str">
        <f>IF(ISBLANK(DaqBook_RAW_Data!E59),"",DaqBook_RAW_Data!E59)</f>
        <v/>
      </c>
      <c r="G69" s="167" t="str">
        <f>IF(ISBLANK(DaqBook_RAW_Data!F59),"",DaqBook_RAW_Data!F59)</f>
        <v/>
      </c>
      <c r="H69" s="167" t="str">
        <f>IF(ISBLANK(DaqBook_RAW_Data!G59),"",DaqBook_RAW_Data!G59)</f>
        <v/>
      </c>
      <c r="I69" s="167" t="str">
        <f>IF(ISBLANK(DaqBook_RAW_Data!H59),"",DaqBook_RAW_Data!H59)</f>
        <v/>
      </c>
      <c r="J69" s="167" t="str">
        <f>IF(ISBLANK(DaqBook_RAW_Data!I59),"",DaqBook_RAW_Data!I59)</f>
        <v/>
      </c>
      <c r="K69" s="167" t="str">
        <f>IF(ISBLANK(DaqBook_RAW_Data!J59),"",DaqBook_RAW_Data!J59)</f>
        <v/>
      </c>
      <c r="L69" s="167" t="str">
        <f>IF(ISBLANK(DaqBook_RAW_Data!K59),"",DaqBook_RAW_Data!K59)</f>
        <v/>
      </c>
      <c r="M69" s="167" t="str">
        <f>IF(ISBLANK(DaqBook_RAW_Data!L59),"",DaqBook_RAW_Data!L59)</f>
        <v/>
      </c>
      <c r="N69" s="167" t="str">
        <f>IF(ISBLANK(DaqBook_RAW_Data!M59),"",DaqBook_RAW_Data!M59)</f>
        <v/>
      </c>
      <c r="O69" s="167" t="str">
        <f>IF(ISBLANK(DaqBook_RAW_Data!N59),"",DaqBook_RAW_Data!N59)</f>
        <v/>
      </c>
      <c r="P69" s="167" t="str">
        <f>IF(ISBLANK(DaqBook_RAW_Data!O59),"",DaqBook_RAW_Data!O59)</f>
        <v/>
      </c>
    </row>
    <row r="70" spans="1:16" s="100" customFormat="1" x14ac:dyDescent="0.2">
      <c r="A70" s="99" t="e">
        <f t="shared" si="0"/>
        <v>#VALUE!</v>
      </c>
      <c r="B70" s="144" t="str">
        <f>IF(ISBLANK(DaqBook_RAW_Data!A60),"",TIMEVALUE(DaqBook_RAW_Data!A60))</f>
        <v/>
      </c>
      <c r="C70" s="167" t="str">
        <f>IF(ISBLANK(DaqBook_RAW_Data!B60),"",DaqBook_RAW_Data!B60)</f>
        <v/>
      </c>
      <c r="D70" s="167" t="str">
        <f>IF(ISBLANK(DaqBook_RAW_Data!C60),"",DaqBook_RAW_Data!C60)</f>
        <v/>
      </c>
      <c r="E70" s="167" t="str">
        <f>IF(ISBLANK(DaqBook_RAW_Data!D60),"",DaqBook_RAW_Data!D60)</f>
        <v/>
      </c>
      <c r="F70" s="167" t="str">
        <f>IF(ISBLANK(DaqBook_RAW_Data!E60),"",DaqBook_RAW_Data!E60)</f>
        <v/>
      </c>
      <c r="G70" s="167" t="str">
        <f>IF(ISBLANK(DaqBook_RAW_Data!F60),"",DaqBook_RAW_Data!F60)</f>
        <v/>
      </c>
      <c r="H70" s="167" t="str">
        <f>IF(ISBLANK(DaqBook_RAW_Data!G60),"",DaqBook_RAW_Data!G60)</f>
        <v/>
      </c>
      <c r="I70" s="167" t="str">
        <f>IF(ISBLANK(DaqBook_RAW_Data!H60),"",DaqBook_RAW_Data!H60)</f>
        <v/>
      </c>
      <c r="J70" s="167" t="str">
        <f>IF(ISBLANK(DaqBook_RAW_Data!I60),"",DaqBook_RAW_Data!I60)</f>
        <v/>
      </c>
      <c r="K70" s="167" t="str">
        <f>IF(ISBLANK(DaqBook_RAW_Data!J60),"",DaqBook_RAW_Data!J60)</f>
        <v/>
      </c>
      <c r="L70" s="167" t="str">
        <f>IF(ISBLANK(DaqBook_RAW_Data!K60),"",DaqBook_RAW_Data!K60)</f>
        <v/>
      </c>
      <c r="M70" s="167" t="str">
        <f>IF(ISBLANK(DaqBook_RAW_Data!L60),"",DaqBook_RAW_Data!L60)</f>
        <v/>
      </c>
      <c r="N70" s="167" t="str">
        <f>IF(ISBLANK(DaqBook_RAW_Data!M60),"",DaqBook_RAW_Data!M60)</f>
        <v/>
      </c>
      <c r="O70" s="167" t="str">
        <f>IF(ISBLANK(DaqBook_RAW_Data!N60),"",DaqBook_RAW_Data!N60)</f>
        <v/>
      </c>
      <c r="P70" s="167" t="str">
        <f>IF(ISBLANK(DaqBook_RAW_Data!O60),"",DaqBook_RAW_Data!O60)</f>
        <v/>
      </c>
    </row>
    <row r="71" spans="1:16" s="100" customFormat="1" x14ac:dyDescent="0.2">
      <c r="A71" s="99" t="e">
        <f t="shared" si="0"/>
        <v>#VALUE!</v>
      </c>
      <c r="B71" s="144" t="str">
        <f>IF(ISBLANK(DaqBook_RAW_Data!A61),"",TIMEVALUE(DaqBook_RAW_Data!A61))</f>
        <v/>
      </c>
      <c r="C71" s="167" t="str">
        <f>IF(ISBLANK(DaqBook_RAW_Data!B61),"",DaqBook_RAW_Data!B61)</f>
        <v/>
      </c>
      <c r="D71" s="167" t="str">
        <f>IF(ISBLANK(DaqBook_RAW_Data!C61),"",DaqBook_RAW_Data!C61)</f>
        <v/>
      </c>
      <c r="E71" s="167" t="str">
        <f>IF(ISBLANK(DaqBook_RAW_Data!D61),"",DaqBook_RAW_Data!D61)</f>
        <v/>
      </c>
      <c r="F71" s="167" t="str">
        <f>IF(ISBLANK(DaqBook_RAW_Data!E61),"",DaqBook_RAW_Data!E61)</f>
        <v/>
      </c>
      <c r="G71" s="167" t="str">
        <f>IF(ISBLANK(DaqBook_RAW_Data!F61),"",DaqBook_RAW_Data!F61)</f>
        <v/>
      </c>
      <c r="H71" s="167" t="str">
        <f>IF(ISBLANK(DaqBook_RAW_Data!G61),"",DaqBook_RAW_Data!G61)</f>
        <v/>
      </c>
      <c r="I71" s="167" t="str">
        <f>IF(ISBLANK(DaqBook_RAW_Data!H61),"",DaqBook_RAW_Data!H61)</f>
        <v/>
      </c>
      <c r="J71" s="167" t="str">
        <f>IF(ISBLANK(DaqBook_RAW_Data!I61),"",DaqBook_RAW_Data!I61)</f>
        <v/>
      </c>
      <c r="K71" s="167" t="str">
        <f>IF(ISBLANK(DaqBook_RAW_Data!J61),"",DaqBook_RAW_Data!J61)</f>
        <v/>
      </c>
      <c r="L71" s="167" t="str">
        <f>IF(ISBLANK(DaqBook_RAW_Data!K61),"",DaqBook_RAW_Data!K61)</f>
        <v/>
      </c>
      <c r="M71" s="167" t="str">
        <f>IF(ISBLANK(DaqBook_RAW_Data!L61),"",DaqBook_RAW_Data!L61)</f>
        <v/>
      </c>
      <c r="N71" s="167" t="str">
        <f>IF(ISBLANK(DaqBook_RAW_Data!M61),"",DaqBook_RAW_Data!M61)</f>
        <v/>
      </c>
      <c r="O71" s="167" t="str">
        <f>IF(ISBLANK(DaqBook_RAW_Data!N61),"",DaqBook_RAW_Data!N61)</f>
        <v/>
      </c>
      <c r="P71" s="167" t="str">
        <f>IF(ISBLANK(DaqBook_RAW_Data!O61),"",DaqBook_RAW_Data!O61)</f>
        <v/>
      </c>
    </row>
    <row r="72" spans="1:16" s="100" customFormat="1" x14ac:dyDescent="0.2">
      <c r="A72" s="99" t="e">
        <f t="shared" si="0"/>
        <v>#VALUE!</v>
      </c>
      <c r="B72" s="144" t="str">
        <f>IF(ISBLANK(DaqBook_RAW_Data!A62),"",TIMEVALUE(DaqBook_RAW_Data!A62))</f>
        <v/>
      </c>
      <c r="C72" s="167" t="str">
        <f>IF(ISBLANK(DaqBook_RAW_Data!B62),"",DaqBook_RAW_Data!B62)</f>
        <v/>
      </c>
      <c r="D72" s="167" t="str">
        <f>IF(ISBLANK(DaqBook_RAW_Data!C62),"",DaqBook_RAW_Data!C62)</f>
        <v/>
      </c>
      <c r="E72" s="167" t="str">
        <f>IF(ISBLANK(DaqBook_RAW_Data!D62),"",DaqBook_RAW_Data!D62)</f>
        <v/>
      </c>
      <c r="F72" s="167" t="str">
        <f>IF(ISBLANK(DaqBook_RAW_Data!E62),"",DaqBook_RAW_Data!E62)</f>
        <v/>
      </c>
      <c r="G72" s="167" t="str">
        <f>IF(ISBLANK(DaqBook_RAW_Data!F62),"",DaqBook_RAW_Data!F62)</f>
        <v/>
      </c>
      <c r="H72" s="167" t="str">
        <f>IF(ISBLANK(DaqBook_RAW_Data!G62),"",DaqBook_RAW_Data!G62)</f>
        <v/>
      </c>
      <c r="I72" s="167" t="str">
        <f>IF(ISBLANK(DaqBook_RAW_Data!H62),"",DaqBook_RAW_Data!H62)</f>
        <v/>
      </c>
      <c r="J72" s="167" t="str">
        <f>IF(ISBLANK(DaqBook_RAW_Data!I62),"",DaqBook_RAW_Data!I62)</f>
        <v/>
      </c>
      <c r="K72" s="167" t="str">
        <f>IF(ISBLANK(DaqBook_RAW_Data!J62),"",DaqBook_RAW_Data!J62)</f>
        <v/>
      </c>
      <c r="L72" s="167" t="str">
        <f>IF(ISBLANK(DaqBook_RAW_Data!K62),"",DaqBook_RAW_Data!K62)</f>
        <v/>
      </c>
      <c r="M72" s="167" t="str">
        <f>IF(ISBLANK(DaqBook_RAW_Data!L62),"",DaqBook_RAW_Data!L62)</f>
        <v/>
      </c>
      <c r="N72" s="167" t="str">
        <f>IF(ISBLANK(DaqBook_RAW_Data!M62),"",DaqBook_RAW_Data!M62)</f>
        <v/>
      </c>
      <c r="O72" s="167" t="str">
        <f>IF(ISBLANK(DaqBook_RAW_Data!N62),"",DaqBook_RAW_Data!N62)</f>
        <v/>
      </c>
      <c r="P72" s="167" t="str">
        <f>IF(ISBLANK(DaqBook_RAW_Data!O62),"",DaqBook_RAW_Data!O62)</f>
        <v/>
      </c>
    </row>
    <row r="73" spans="1:16" s="100" customFormat="1" x14ac:dyDescent="0.2">
      <c r="A73" s="99" t="e">
        <f t="shared" si="0"/>
        <v>#VALUE!</v>
      </c>
      <c r="B73" s="144" t="str">
        <f>IF(ISBLANK(DaqBook_RAW_Data!A63),"",TIMEVALUE(DaqBook_RAW_Data!A63))</f>
        <v/>
      </c>
      <c r="C73" s="167" t="str">
        <f>IF(ISBLANK(DaqBook_RAW_Data!B63),"",DaqBook_RAW_Data!B63)</f>
        <v/>
      </c>
      <c r="D73" s="167" t="str">
        <f>IF(ISBLANK(DaqBook_RAW_Data!C63),"",DaqBook_RAW_Data!C63)</f>
        <v/>
      </c>
      <c r="E73" s="167" t="str">
        <f>IF(ISBLANK(DaqBook_RAW_Data!D63),"",DaqBook_RAW_Data!D63)</f>
        <v/>
      </c>
      <c r="F73" s="167" t="str">
        <f>IF(ISBLANK(DaqBook_RAW_Data!E63),"",DaqBook_RAW_Data!E63)</f>
        <v/>
      </c>
      <c r="G73" s="167" t="str">
        <f>IF(ISBLANK(DaqBook_RAW_Data!F63),"",DaqBook_RAW_Data!F63)</f>
        <v/>
      </c>
      <c r="H73" s="167" t="str">
        <f>IF(ISBLANK(DaqBook_RAW_Data!G63),"",DaqBook_RAW_Data!G63)</f>
        <v/>
      </c>
      <c r="I73" s="167" t="str">
        <f>IF(ISBLANK(DaqBook_RAW_Data!H63),"",DaqBook_RAW_Data!H63)</f>
        <v/>
      </c>
      <c r="J73" s="167" t="str">
        <f>IF(ISBLANK(DaqBook_RAW_Data!I63),"",DaqBook_RAW_Data!I63)</f>
        <v/>
      </c>
      <c r="K73" s="167" t="str">
        <f>IF(ISBLANK(DaqBook_RAW_Data!J63),"",DaqBook_RAW_Data!J63)</f>
        <v/>
      </c>
      <c r="L73" s="167" t="str">
        <f>IF(ISBLANK(DaqBook_RAW_Data!K63),"",DaqBook_RAW_Data!K63)</f>
        <v/>
      </c>
      <c r="M73" s="167" t="str">
        <f>IF(ISBLANK(DaqBook_RAW_Data!L63),"",DaqBook_RAW_Data!L63)</f>
        <v/>
      </c>
      <c r="N73" s="167" t="str">
        <f>IF(ISBLANK(DaqBook_RAW_Data!M63),"",DaqBook_RAW_Data!M63)</f>
        <v/>
      </c>
      <c r="O73" s="167" t="str">
        <f>IF(ISBLANK(DaqBook_RAW_Data!N63),"",DaqBook_RAW_Data!N63)</f>
        <v/>
      </c>
      <c r="P73" s="167" t="str">
        <f>IF(ISBLANK(DaqBook_RAW_Data!O63),"",DaqBook_RAW_Data!O63)</f>
        <v/>
      </c>
    </row>
    <row r="74" spans="1:16" s="100" customFormat="1" x14ac:dyDescent="0.2">
      <c r="A74" s="99" t="e">
        <f t="shared" si="0"/>
        <v>#VALUE!</v>
      </c>
      <c r="B74" s="144" t="str">
        <f>IF(ISBLANK(DaqBook_RAW_Data!A64),"",TIMEVALUE(DaqBook_RAW_Data!A64))</f>
        <v/>
      </c>
      <c r="C74" s="167" t="str">
        <f>IF(ISBLANK(DaqBook_RAW_Data!B64),"",DaqBook_RAW_Data!B64)</f>
        <v/>
      </c>
      <c r="D74" s="167" t="str">
        <f>IF(ISBLANK(DaqBook_RAW_Data!C64),"",DaqBook_RAW_Data!C64)</f>
        <v/>
      </c>
      <c r="E74" s="167" t="str">
        <f>IF(ISBLANK(DaqBook_RAW_Data!D64),"",DaqBook_RAW_Data!D64)</f>
        <v/>
      </c>
      <c r="F74" s="167" t="str">
        <f>IF(ISBLANK(DaqBook_RAW_Data!E64),"",DaqBook_RAW_Data!E64)</f>
        <v/>
      </c>
      <c r="G74" s="167" t="str">
        <f>IF(ISBLANK(DaqBook_RAW_Data!F64),"",DaqBook_RAW_Data!F64)</f>
        <v/>
      </c>
      <c r="H74" s="167" t="str">
        <f>IF(ISBLANK(DaqBook_RAW_Data!G64),"",DaqBook_RAW_Data!G64)</f>
        <v/>
      </c>
      <c r="I74" s="167" t="str">
        <f>IF(ISBLANK(DaqBook_RAW_Data!H64),"",DaqBook_RAW_Data!H64)</f>
        <v/>
      </c>
      <c r="J74" s="167" t="str">
        <f>IF(ISBLANK(DaqBook_RAW_Data!I64),"",DaqBook_RAW_Data!I64)</f>
        <v/>
      </c>
      <c r="K74" s="167" t="str">
        <f>IF(ISBLANK(DaqBook_RAW_Data!J64),"",DaqBook_RAW_Data!J64)</f>
        <v/>
      </c>
      <c r="L74" s="167" t="str">
        <f>IF(ISBLANK(DaqBook_RAW_Data!K64),"",DaqBook_RAW_Data!K64)</f>
        <v/>
      </c>
      <c r="M74" s="167" t="str">
        <f>IF(ISBLANK(DaqBook_RAW_Data!L64),"",DaqBook_RAW_Data!L64)</f>
        <v/>
      </c>
      <c r="N74" s="167" t="str">
        <f>IF(ISBLANK(DaqBook_RAW_Data!M64),"",DaqBook_RAW_Data!M64)</f>
        <v/>
      </c>
      <c r="O74" s="167" t="str">
        <f>IF(ISBLANK(DaqBook_RAW_Data!N64),"",DaqBook_RAW_Data!N64)</f>
        <v/>
      </c>
      <c r="P74" s="167" t="str">
        <f>IF(ISBLANK(DaqBook_RAW_Data!O64),"",DaqBook_RAW_Data!O64)</f>
        <v/>
      </c>
    </row>
    <row r="75" spans="1:16" s="100" customFormat="1" x14ac:dyDescent="0.2">
      <c r="A75" s="99" t="e">
        <f t="shared" si="0"/>
        <v>#VALUE!</v>
      </c>
      <c r="B75" s="144" t="str">
        <f>IF(ISBLANK(DaqBook_RAW_Data!A65),"",TIMEVALUE(DaqBook_RAW_Data!A65))</f>
        <v/>
      </c>
      <c r="C75" s="167" t="str">
        <f>IF(ISBLANK(DaqBook_RAW_Data!B65),"",DaqBook_RAW_Data!B65)</f>
        <v/>
      </c>
      <c r="D75" s="167" t="str">
        <f>IF(ISBLANK(DaqBook_RAW_Data!C65),"",DaqBook_RAW_Data!C65)</f>
        <v/>
      </c>
      <c r="E75" s="167" t="str">
        <f>IF(ISBLANK(DaqBook_RAW_Data!D65),"",DaqBook_RAW_Data!D65)</f>
        <v/>
      </c>
      <c r="F75" s="167" t="str">
        <f>IF(ISBLANK(DaqBook_RAW_Data!E65),"",DaqBook_RAW_Data!E65)</f>
        <v/>
      </c>
      <c r="G75" s="167" t="str">
        <f>IF(ISBLANK(DaqBook_RAW_Data!F65),"",DaqBook_RAW_Data!F65)</f>
        <v/>
      </c>
      <c r="H75" s="167" t="str">
        <f>IF(ISBLANK(DaqBook_RAW_Data!G65),"",DaqBook_RAW_Data!G65)</f>
        <v/>
      </c>
      <c r="I75" s="167" t="str">
        <f>IF(ISBLANK(DaqBook_RAW_Data!H65),"",DaqBook_RAW_Data!H65)</f>
        <v/>
      </c>
      <c r="J75" s="167" t="str">
        <f>IF(ISBLANK(DaqBook_RAW_Data!I65),"",DaqBook_RAW_Data!I65)</f>
        <v/>
      </c>
      <c r="K75" s="167" t="str">
        <f>IF(ISBLANK(DaqBook_RAW_Data!J65),"",DaqBook_RAW_Data!J65)</f>
        <v/>
      </c>
      <c r="L75" s="167" t="str">
        <f>IF(ISBLANK(DaqBook_RAW_Data!K65),"",DaqBook_RAW_Data!K65)</f>
        <v/>
      </c>
      <c r="M75" s="167" t="str">
        <f>IF(ISBLANK(DaqBook_RAW_Data!L65),"",DaqBook_RAW_Data!L65)</f>
        <v/>
      </c>
      <c r="N75" s="167" t="str">
        <f>IF(ISBLANK(DaqBook_RAW_Data!M65),"",DaqBook_RAW_Data!M65)</f>
        <v/>
      </c>
      <c r="O75" s="167" t="str">
        <f>IF(ISBLANK(DaqBook_RAW_Data!N65),"",DaqBook_RAW_Data!N65)</f>
        <v/>
      </c>
      <c r="P75" s="167" t="str">
        <f>IF(ISBLANK(DaqBook_RAW_Data!O65),"",DaqBook_RAW_Data!O65)</f>
        <v/>
      </c>
    </row>
    <row r="76" spans="1:16" s="100" customFormat="1" x14ac:dyDescent="0.2">
      <c r="A76" s="101" t="e">
        <f t="shared" si="0"/>
        <v>#VALUE!</v>
      </c>
      <c r="B76" s="144" t="str">
        <f>IF(ISBLANK(DaqBook_RAW_Data!A66),"",TIMEVALUE(DaqBook_RAW_Data!A66))</f>
        <v/>
      </c>
      <c r="C76" s="167" t="str">
        <f>IF(ISBLANK(DaqBook_RAW_Data!B66),"",DaqBook_RAW_Data!B66)</f>
        <v/>
      </c>
      <c r="D76" s="167" t="str">
        <f>IF(ISBLANK(DaqBook_RAW_Data!C66),"",DaqBook_RAW_Data!C66)</f>
        <v/>
      </c>
      <c r="E76" s="167" t="str">
        <f>IF(ISBLANK(DaqBook_RAW_Data!D66),"",DaqBook_RAW_Data!D66)</f>
        <v/>
      </c>
      <c r="F76" s="167" t="str">
        <f>IF(ISBLANK(DaqBook_RAW_Data!E66),"",DaqBook_RAW_Data!E66)</f>
        <v/>
      </c>
      <c r="G76" s="167" t="str">
        <f>IF(ISBLANK(DaqBook_RAW_Data!F66),"",DaqBook_RAW_Data!F66)</f>
        <v/>
      </c>
      <c r="H76" s="167" t="str">
        <f>IF(ISBLANK(DaqBook_RAW_Data!G66),"",DaqBook_RAW_Data!G66)</f>
        <v/>
      </c>
      <c r="I76" s="167" t="str">
        <f>IF(ISBLANK(DaqBook_RAW_Data!H66),"",DaqBook_RAW_Data!H66)</f>
        <v/>
      </c>
      <c r="J76" s="167" t="str">
        <f>IF(ISBLANK(DaqBook_RAW_Data!I66),"",DaqBook_RAW_Data!I66)</f>
        <v/>
      </c>
      <c r="K76" s="167" t="str">
        <f>IF(ISBLANK(DaqBook_RAW_Data!J66),"",DaqBook_RAW_Data!J66)</f>
        <v/>
      </c>
      <c r="L76" s="167" t="str">
        <f>IF(ISBLANK(DaqBook_RAW_Data!K66),"",DaqBook_RAW_Data!K66)</f>
        <v/>
      </c>
      <c r="M76" s="167" t="str">
        <f>IF(ISBLANK(DaqBook_RAW_Data!L66),"",DaqBook_RAW_Data!L66)</f>
        <v/>
      </c>
      <c r="N76" s="167" t="str">
        <f>IF(ISBLANK(DaqBook_RAW_Data!M66),"",DaqBook_RAW_Data!M66)</f>
        <v/>
      </c>
      <c r="O76" s="167" t="str">
        <f>IF(ISBLANK(DaqBook_RAW_Data!N66),"",DaqBook_RAW_Data!N66)</f>
        <v/>
      </c>
      <c r="P76" s="167" t="str">
        <f>IF(ISBLANK(DaqBook_RAW_Data!O66),"",DaqBook_RAW_Data!O66)</f>
        <v/>
      </c>
    </row>
    <row r="77" spans="1:16" s="100" customFormat="1" x14ac:dyDescent="0.2">
      <c r="A77" s="101" t="e">
        <f t="shared" si="0"/>
        <v>#VALUE!</v>
      </c>
      <c r="B77" s="144" t="str">
        <f>IF(ISBLANK(DaqBook_RAW_Data!A67),"",TIMEVALUE(DaqBook_RAW_Data!A67))</f>
        <v/>
      </c>
      <c r="C77" s="167" t="str">
        <f>IF(ISBLANK(DaqBook_RAW_Data!B67),"",DaqBook_RAW_Data!B67)</f>
        <v/>
      </c>
      <c r="D77" s="167" t="str">
        <f>IF(ISBLANK(DaqBook_RAW_Data!C67),"",DaqBook_RAW_Data!C67)</f>
        <v/>
      </c>
      <c r="E77" s="167" t="str">
        <f>IF(ISBLANK(DaqBook_RAW_Data!D67),"",DaqBook_RAW_Data!D67)</f>
        <v/>
      </c>
      <c r="F77" s="167" t="str">
        <f>IF(ISBLANK(DaqBook_RAW_Data!E67),"",DaqBook_RAW_Data!E67)</f>
        <v/>
      </c>
      <c r="G77" s="167" t="str">
        <f>IF(ISBLANK(DaqBook_RAW_Data!F67),"",DaqBook_RAW_Data!F67)</f>
        <v/>
      </c>
      <c r="H77" s="167" t="str">
        <f>IF(ISBLANK(DaqBook_RAW_Data!G67),"",DaqBook_RAW_Data!G67)</f>
        <v/>
      </c>
      <c r="I77" s="167" t="str">
        <f>IF(ISBLANK(DaqBook_RAW_Data!H67),"",DaqBook_RAW_Data!H67)</f>
        <v/>
      </c>
      <c r="J77" s="167" t="str">
        <f>IF(ISBLANK(DaqBook_RAW_Data!I67),"",DaqBook_RAW_Data!I67)</f>
        <v/>
      </c>
      <c r="K77" s="167" t="str">
        <f>IF(ISBLANK(DaqBook_RAW_Data!J67),"",DaqBook_RAW_Data!J67)</f>
        <v/>
      </c>
      <c r="L77" s="167" t="str">
        <f>IF(ISBLANK(DaqBook_RAW_Data!K67),"",DaqBook_RAW_Data!K67)</f>
        <v/>
      </c>
      <c r="M77" s="167" t="str">
        <f>IF(ISBLANK(DaqBook_RAW_Data!L67),"",DaqBook_RAW_Data!L67)</f>
        <v/>
      </c>
      <c r="N77" s="167" t="str">
        <f>IF(ISBLANK(DaqBook_RAW_Data!M67),"",DaqBook_RAW_Data!M67)</f>
        <v/>
      </c>
      <c r="O77" s="167" t="str">
        <f>IF(ISBLANK(DaqBook_RAW_Data!N67),"",DaqBook_RAW_Data!N67)</f>
        <v/>
      </c>
      <c r="P77" s="167" t="str">
        <f>IF(ISBLANK(DaqBook_RAW_Data!O67),"",DaqBook_RAW_Data!O67)</f>
        <v/>
      </c>
    </row>
    <row r="78" spans="1:16" s="100" customFormat="1" x14ac:dyDescent="0.2">
      <c r="A78" s="101" t="e">
        <f t="shared" si="0"/>
        <v>#VALUE!</v>
      </c>
      <c r="B78" s="144" t="str">
        <f>IF(ISBLANK(DaqBook_RAW_Data!A68),"",TIMEVALUE(DaqBook_RAW_Data!A68))</f>
        <v/>
      </c>
      <c r="C78" s="167" t="str">
        <f>IF(ISBLANK(DaqBook_RAW_Data!B68),"",DaqBook_RAW_Data!B68)</f>
        <v/>
      </c>
      <c r="D78" s="167" t="str">
        <f>IF(ISBLANK(DaqBook_RAW_Data!C68),"",DaqBook_RAW_Data!C68)</f>
        <v/>
      </c>
      <c r="E78" s="167" t="str">
        <f>IF(ISBLANK(DaqBook_RAW_Data!D68),"",DaqBook_RAW_Data!D68)</f>
        <v/>
      </c>
      <c r="F78" s="167" t="str">
        <f>IF(ISBLANK(DaqBook_RAW_Data!E68),"",DaqBook_RAW_Data!E68)</f>
        <v/>
      </c>
      <c r="G78" s="167" t="str">
        <f>IF(ISBLANK(DaqBook_RAW_Data!F68),"",DaqBook_RAW_Data!F68)</f>
        <v/>
      </c>
      <c r="H78" s="167" t="str">
        <f>IF(ISBLANK(DaqBook_RAW_Data!G68),"",DaqBook_RAW_Data!G68)</f>
        <v/>
      </c>
      <c r="I78" s="167" t="str">
        <f>IF(ISBLANK(DaqBook_RAW_Data!H68),"",DaqBook_RAW_Data!H68)</f>
        <v/>
      </c>
      <c r="J78" s="167" t="str">
        <f>IF(ISBLANK(DaqBook_RAW_Data!I68),"",DaqBook_RAW_Data!I68)</f>
        <v/>
      </c>
      <c r="K78" s="167" t="str">
        <f>IF(ISBLANK(DaqBook_RAW_Data!J68),"",DaqBook_RAW_Data!J68)</f>
        <v/>
      </c>
      <c r="L78" s="167" t="str">
        <f>IF(ISBLANK(DaqBook_RAW_Data!K68),"",DaqBook_RAW_Data!K68)</f>
        <v/>
      </c>
      <c r="M78" s="167" t="str">
        <f>IF(ISBLANK(DaqBook_RAW_Data!L68),"",DaqBook_RAW_Data!L68)</f>
        <v/>
      </c>
      <c r="N78" s="167" t="str">
        <f>IF(ISBLANK(DaqBook_RAW_Data!M68),"",DaqBook_RAW_Data!M68)</f>
        <v/>
      </c>
      <c r="O78" s="167" t="str">
        <f>IF(ISBLANK(DaqBook_RAW_Data!N68),"",DaqBook_RAW_Data!N68)</f>
        <v/>
      </c>
      <c r="P78" s="167" t="str">
        <f>IF(ISBLANK(DaqBook_RAW_Data!O68),"",DaqBook_RAW_Data!O68)</f>
        <v/>
      </c>
    </row>
    <row r="79" spans="1:16" s="100" customFormat="1" x14ac:dyDescent="0.2">
      <c r="A79" s="101" t="e">
        <f t="shared" ref="A79:A142" si="1">HOUR(B79)&amp;":"&amp;MINUTE(B79)</f>
        <v>#VALUE!</v>
      </c>
      <c r="B79" s="144" t="str">
        <f>IF(ISBLANK(DaqBook_RAW_Data!A69),"",TIMEVALUE(DaqBook_RAW_Data!A69))</f>
        <v/>
      </c>
      <c r="C79" s="167" t="str">
        <f>IF(ISBLANK(DaqBook_RAW_Data!B69),"",DaqBook_RAW_Data!B69)</f>
        <v/>
      </c>
      <c r="D79" s="167" t="str">
        <f>IF(ISBLANK(DaqBook_RAW_Data!C69),"",DaqBook_RAW_Data!C69)</f>
        <v/>
      </c>
      <c r="E79" s="167" t="str">
        <f>IF(ISBLANK(DaqBook_RAW_Data!D69),"",DaqBook_RAW_Data!D69)</f>
        <v/>
      </c>
      <c r="F79" s="167" t="str">
        <f>IF(ISBLANK(DaqBook_RAW_Data!E69),"",DaqBook_RAW_Data!E69)</f>
        <v/>
      </c>
      <c r="G79" s="167" t="str">
        <f>IF(ISBLANK(DaqBook_RAW_Data!F69),"",DaqBook_RAW_Data!F69)</f>
        <v/>
      </c>
      <c r="H79" s="167" t="str">
        <f>IF(ISBLANK(DaqBook_RAW_Data!G69),"",DaqBook_RAW_Data!G69)</f>
        <v/>
      </c>
      <c r="I79" s="167" t="str">
        <f>IF(ISBLANK(DaqBook_RAW_Data!H69),"",DaqBook_RAW_Data!H69)</f>
        <v/>
      </c>
      <c r="J79" s="167" t="str">
        <f>IF(ISBLANK(DaqBook_RAW_Data!I69),"",DaqBook_RAW_Data!I69)</f>
        <v/>
      </c>
      <c r="K79" s="167" t="str">
        <f>IF(ISBLANK(DaqBook_RAW_Data!J69),"",DaqBook_RAW_Data!J69)</f>
        <v/>
      </c>
      <c r="L79" s="167" t="str">
        <f>IF(ISBLANK(DaqBook_RAW_Data!K69),"",DaqBook_RAW_Data!K69)</f>
        <v/>
      </c>
      <c r="M79" s="167" t="str">
        <f>IF(ISBLANK(DaqBook_RAW_Data!L69),"",DaqBook_RAW_Data!L69)</f>
        <v/>
      </c>
      <c r="N79" s="167" t="str">
        <f>IF(ISBLANK(DaqBook_RAW_Data!M69),"",DaqBook_RAW_Data!M69)</f>
        <v/>
      </c>
      <c r="O79" s="167" t="str">
        <f>IF(ISBLANK(DaqBook_RAW_Data!N69),"",DaqBook_RAW_Data!N69)</f>
        <v/>
      </c>
      <c r="P79" s="167" t="str">
        <f>IF(ISBLANK(DaqBook_RAW_Data!O69),"",DaqBook_RAW_Data!O69)</f>
        <v/>
      </c>
    </row>
    <row r="80" spans="1:16" s="100" customFormat="1" x14ac:dyDescent="0.2">
      <c r="A80" s="101" t="e">
        <f t="shared" si="1"/>
        <v>#VALUE!</v>
      </c>
      <c r="B80" s="144" t="str">
        <f>IF(ISBLANK(DaqBook_RAW_Data!A70),"",TIMEVALUE(DaqBook_RAW_Data!A70))</f>
        <v/>
      </c>
      <c r="C80" s="167" t="str">
        <f>IF(ISBLANK(DaqBook_RAW_Data!B70),"",DaqBook_RAW_Data!B70)</f>
        <v/>
      </c>
      <c r="D80" s="167" t="str">
        <f>IF(ISBLANK(DaqBook_RAW_Data!C70),"",DaqBook_RAW_Data!C70)</f>
        <v/>
      </c>
      <c r="E80" s="167" t="str">
        <f>IF(ISBLANK(DaqBook_RAW_Data!D70),"",DaqBook_RAW_Data!D70)</f>
        <v/>
      </c>
      <c r="F80" s="167" t="str">
        <f>IF(ISBLANK(DaqBook_RAW_Data!E70),"",DaqBook_RAW_Data!E70)</f>
        <v/>
      </c>
      <c r="G80" s="167" t="str">
        <f>IF(ISBLANK(DaqBook_RAW_Data!F70),"",DaqBook_RAW_Data!F70)</f>
        <v/>
      </c>
      <c r="H80" s="167" t="str">
        <f>IF(ISBLANK(DaqBook_RAW_Data!G70),"",DaqBook_RAW_Data!G70)</f>
        <v/>
      </c>
      <c r="I80" s="167" t="str">
        <f>IF(ISBLANK(DaqBook_RAW_Data!H70),"",DaqBook_RAW_Data!H70)</f>
        <v/>
      </c>
      <c r="J80" s="167" t="str">
        <f>IF(ISBLANK(DaqBook_RAW_Data!I70),"",DaqBook_RAW_Data!I70)</f>
        <v/>
      </c>
      <c r="K80" s="167" t="str">
        <f>IF(ISBLANK(DaqBook_RAW_Data!J70),"",DaqBook_RAW_Data!J70)</f>
        <v/>
      </c>
      <c r="L80" s="167" t="str">
        <f>IF(ISBLANK(DaqBook_RAW_Data!K70),"",DaqBook_RAW_Data!K70)</f>
        <v/>
      </c>
      <c r="M80" s="167" t="str">
        <f>IF(ISBLANK(DaqBook_RAW_Data!L70),"",DaqBook_RAW_Data!L70)</f>
        <v/>
      </c>
      <c r="N80" s="167" t="str">
        <f>IF(ISBLANK(DaqBook_RAW_Data!M70),"",DaqBook_RAW_Data!M70)</f>
        <v/>
      </c>
      <c r="O80" s="167" t="str">
        <f>IF(ISBLANK(DaqBook_RAW_Data!N70),"",DaqBook_RAW_Data!N70)</f>
        <v/>
      </c>
      <c r="P80" s="167" t="str">
        <f>IF(ISBLANK(DaqBook_RAW_Data!O70),"",DaqBook_RAW_Data!O70)</f>
        <v/>
      </c>
    </row>
    <row r="81" spans="1:16" s="100" customFormat="1" x14ac:dyDescent="0.2">
      <c r="A81" s="101" t="e">
        <f t="shared" si="1"/>
        <v>#VALUE!</v>
      </c>
      <c r="B81" s="144" t="str">
        <f>IF(ISBLANK(DaqBook_RAW_Data!A71),"",TIMEVALUE(DaqBook_RAW_Data!A71))</f>
        <v/>
      </c>
      <c r="C81" s="167" t="str">
        <f>IF(ISBLANK(DaqBook_RAW_Data!B71),"",DaqBook_RAW_Data!B71)</f>
        <v/>
      </c>
      <c r="D81" s="167" t="str">
        <f>IF(ISBLANK(DaqBook_RAW_Data!C71),"",DaqBook_RAW_Data!C71)</f>
        <v/>
      </c>
      <c r="E81" s="167" t="str">
        <f>IF(ISBLANK(DaqBook_RAW_Data!D71),"",DaqBook_RAW_Data!D71)</f>
        <v/>
      </c>
      <c r="F81" s="167" t="str">
        <f>IF(ISBLANK(DaqBook_RAW_Data!E71),"",DaqBook_RAW_Data!E71)</f>
        <v/>
      </c>
      <c r="G81" s="167" t="str">
        <f>IF(ISBLANK(DaqBook_RAW_Data!F71),"",DaqBook_RAW_Data!F71)</f>
        <v/>
      </c>
      <c r="H81" s="167" t="str">
        <f>IF(ISBLANK(DaqBook_RAW_Data!G71),"",DaqBook_RAW_Data!G71)</f>
        <v/>
      </c>
      <c r="I81" s="167" t="str">
        <f>IF(ISBLANK(DaqBook_RAW_Data!H71),"",DaqBook_RAW_Data!H71)</f>
        <v/>
      </c>
      <c r="J81" s="167" t="str">
        <f>IF(ISBLANK(DaqBook_RAW_Data!I71),"",DaqBook_RAW_Data!I71)</f>
        <v/>
      </c>
      <c r="K81" s="167" t="str">
        <f>IF(ISBLANK(DaqBook_RAW_Data!J71),"",DaqBook_RAW_Data!J71)</f>
        <v/>
      </c>
      <c r="L81" s="167" t="str">
        <f>IF(ISBLANK(DaqBook_RAW_Data!K71),"",DaqBook_RAW_Data!K71)</f>
        <v/>
      </c>
      <c r="M81" s="167" t="str">
        <f>IF(ISBLANK(DaqBook_RAW_Data!L71),"",DaqBook_RAW_Data!L71)</f>
        <v/>
      </c>
      <c r="N81" s="167" t="str">
        <f>IF(ISBLANK(DaqBook_RAW_Data!M71),"",DaqBook_RAW_Data!M71)</f>
        <v/>
      </c>
      <c r="O81" s="167" t="str">
        <f>IF(ISBLANK(DaqBook_RAW_Data!N71),"",DaqBook_RAW_Data!N71)</f>
        <v/>
      </c>
      <c r="P81" s="167" t="str">
        <f>IF(ISBLANK(DaqBook_RAW_Data!O71),"",DaqBook_RAW_Data!O71)</f>
        <v/>
      </c>
    </row>
    <row r="82" spans="1:16" s="96" customFormat="1" x14ac:dyDescent="0.2">
      <c r="A82" s="95" t="e">
        <f t="shared" si="1"/>
        <v>#VALUE!</v>
      </c>
      <c r="B82" s="144" t="str">
        <f>IF(ISBLANK(DaqBook_RAW_Data!A72),"",TIMEVALUE(DaqBook_RAW_Data!A72))</f>
        <v/>
      </c>
      <c r="C82" s="167" t="str">
        <f>IF(ISBLANK(DaqBook_RAW_Data!B72),"",DaqBook_RAW_Data!B72)</f>
        <v/>
      </c>
      <c r="D82" s="167" t="str">
        <f>IF(ISBLANK(DaqBook_RAW_Data!C72),"",DaqBook_RAW_Data!C72)</f>
        <v/>
      </c>
      <c r="E82" s="167" t="str">
        <f>IF(ISBLANK(DaqBook_RAW_Data!D72),"",DaqBook_RAW_Data!D72)</f>
        <v/>
      </c>
      <c r="F82" s="167" t="str">
        <f>IF(ISBLANK(DaqBook_RAW_Data!E72),"",DaqBook_RAW_Data!E72)</f>
        <v/>
      </c>
      <c r="G82" s="167" t="str">
        <f>IF(ISBLANK(DaqBook_RAW_Data!F72),"",DaqBook_RAW_Data!F72)</f>
        <v/>
      </c>
      <c r="H82" s="167" t="str">
        <f>IF(ISBLANK(DaqBook_RAW_Data!G72),"",DaqBook_RAW_Data!G72)</f>
        <v/>
      </c>
      <c r="I82" s="167" t="str">
        <f>IF(ISBLANK(DaqBook_RAW_Data!H72),"",DaqBook_RAW_Data!H72)</f>
        <v/>
      </c>
      <c r="J82" s="167" t="str">
        <f>IF(ISBLANK(DaqBook_RAW_Data!I72),"",DaqBook_RAW_Data!I72)</f>
        <v/>
      </c>
      <c r="K82" s="167" t="str">
        <f>IF(ISBLANK(DaqBook_RAW_Data!J72),"",DaqBook_RAW_Data!J72)</f>
        <v/>
      </c>
      <c r="L82" s="167" t="str">
        <f>IF(ISBLANK(DaqBook_RAW_Data!K72),"",DaqBook_RAW_Data!K72)</f>
        <v/>
      </c>
      <c r="M82" s="167" t="str">
        <f>IF(ISBLANK(DaqBook_RAW_Data!L72),"",DaqBook_RAW_Data!L72)</f>
        <v/>
      </c>
      <c r="N82" s="167" t="str">
        <f>IF(ISBLANK(DaqBook_RAW_Data!M72),"",DaqBook_RAW_Data!M72)</f>
        <v/>
      </c>
      <c r="O82" s="167" t="str">
        <f>IF(ISBLANK(DaqBook_RAW_Data!N72),"",DaqBook_RAW_Data!N72)</f>
        <v/>
      </c>
      <c r="P82" s="167" t="str">
        <f>IF(ISBLANK(DaqBook_RAW_Data!O72),"",DaqBook_RAW_Data!O72)</f>
        <v/>
      </c>
    </row>
    <row r="83" spans="1:16" s="96" customFormat="1" x14ac:dyDescent="0.2">
      <c r="A83" s="95" t="e">
        <f t="shared" si="1"/>
        <v>#VALUE!</v>
      </c>
      <c r="B83" s="144" t="str">
        <f>IF(ISBLANK(DaqBook_RAW_Data!A73),"",TIMEVALUE(DaqBook_RAW_Data!A73))</f>
        <v/>
      </c>
      <c r="C83" s="167" t="str">
        <f>IF(ISBLANK(DaqBook_RAW_Data!B73),"",DaqBook_RAW_Data!B73)</f>
        <v/>
      </c>
      <c r="D83" s="167" t="str">
        <f>IF(ISBLANK(DaqBook_RAW_Data!C73),"",DaqBook_RAW_Data!C73)</f>
        <v/>
      </c>
      <c r="E83" s="167" t="str">
        <f>IF(ISBLANK(DaqBook_RAW_Data!D73),"",DaqBook_RAW_Data!D73)</f>
        <v/>
      </c>
      <c r="F83" s="167" t="str">
        <f>IF(ISBLANK(DaqBook_RAW_Data!E73),"",DaqBook_RAW_Data!E73)</f>
        <v/>
      </c>
      <c r="G83" s="167" t="str">
        <f>IF(ISBLANK(DaqBook_RAW_Data!F73),"",DaqBook_RAW_Data!F73)</f>
        <v/>
      </c>
      <c r="H83" s="167" t="str">
        <f>IF(ISBLANK(DaqBook_RAW_Data!G73),"",DaqBook_RAW_Data!G73)</f>
        <v/>
      </c>
      <c r="I83" s="167" t="str">
        <f>IF(ISBLANK(DaqBook_RAW_Data!H73),"",DaqBook_RAW_Data!H73)</f>
        <v/>
      </c>
      <c r="J83" s="167" t="str">
        <f>IF(ISBLANK(DaqBook_RAW_Data!I73),"",DaqBook_RAW_Data!I73)</f>
        <v/>
      </c>
      <c r="K83" s="167" t="str">
        <f>IF(ISBLANK(DaqBook_RAW_Data!J73),"",DaqBook_RAW_Data!J73)</f>
        <v/>
      </c>
      <c r="L83" s="167" t="str">
        <f>IF(ISBLANK(DaqBook_RAW_Data!K73),"",DaqBook_RAW_Data!K73)</f>
        <v/>
      </c>
      <c r="M83" s="167" t="str">
        <f>IF(ISBLANK(DaqBook_RAW_Data!L73),"",DaqBook_RAW_Data!L73)</f>
        <v/>
      </c>
      <c r="N83" s="167" t="str">
        <f>IF(ISBLANK(DaqBook_RAW_Data!M73),"",DaqBook_RAW_Data!M73)</f>
        <v/>
      </c>
      <c r="O83" s="167" t="str">
        <f>IF(ISBLANK(DaqBook_RAW_Data!N73),"",DaqBook_RAW_Data!N73)</f>
        <v/>
      </c>
      <c r="P83" s="167" t="str">
        <f>IF(ISBLANK(DaqBook_RAW_Data!O73),"",DaqBook_RAW_Data!O73)</f>
        <v/>
      </c>
    </row>
    <row r="84" spans="1:16" s="96" customFormat="1" x14ac:dyDescent="0.2">
      <c r="A84" s="95" t="e">
        <f t="shared" si="1"/>
        <v>#VALUE!</v>
      </c>
      <c r="B84" s="144" t="str">
        <f>IF(ISBLANK(DaqBook_RAW_Data!A74),"",TIMEVALUE(DaqBook_RAW_Data!A74))</f>
        <v/>
      </c>
      <c r="C84" s="167" t="str">
        <f>IF(ISBLANK(DaqBook_RAW_Data!B74),"",DaqBook_RAW_Data!B74)</f>
        <v/>
      </c>
      <c r="D84" s="167" t="str">
        <f>IF(ISBLANK(DaqBook_RAW_Data!C74),"",DaqBook_RAW_Data!C74)</f>
        <v/>
      </c>
      <c r="E84" s="167" t="str">
        <f>IF(ISBLANK(DaqBook_RAW_Data!D74),"",DaqBook_RAW_Data!D74)</f>
        <v/>
      </c>
      <c r="F84" s="167" t="str">
        <f>IF(ISBLANK(DaqBook_RAW_Data!E74),"",DaqBook_RAW_Data!E74)</f>
        <v/>
      </c>
      <c r="G84" s="167" t="str">
        <f>IF(ISBLANK(DaqBook_RAW_Data!F74),"",DaqBook_RAW_Data!F74)</f>
        <v/>
      </c>
      <c r="H84" s="167" t="str">
        <f>IF(ISBLANK(DaqBook_RAW_Data!G74),"",DaqBook_RAW_Data!G74)</f>
        <v/>
      </c>
      <c r="I84" s="167" t="str">
        <f>IF(ISBLANK(DaqBook_RAW_Data!H74),"",DaqBook_RAW_Data!H74)</f>
        <v/>
      </c>
      <c r="J84" s="167" t="str">
        <f>IF(ISBLANK(DaqBook_RAW_Data!I74),"",DaqBook_RAW_Data!I74)</f>
        <v/>
      </c>
      <c r="K84" s="167" t="str">
        <f>IF(ISBLANK(DaqBook_RAW_Data!J74),"",DaqBook_RAW_Data!J74)</f>
        <v/>
      </c>
      <c r="L84" s="167" t="str">
        <f>IF(ISBLANK(DaqBook_RAW_Data!K74),"",DaqBook_RAW_Data!K74)</f>
        <v/>
      </c>
      <c r="M84" s="167" t="str">
        <f>IF(ISBLANK(DaqBook_RAW_Data!L74),"",DaqBook_RAW_Data!L74)</f>
        <v/>
      </c>
      <c r="N84" s="167" t="str">
        <f>IF(ISBLANK(DaqBook_RAW_Data!M74),"",DaqBook_RAW_Data!M74)</f>
        <v/>
      </c>
      <c r="O84" s="167" t="str">
        <f>IF(ISBLANK(DaqBook_RAW_Data!N74),"",DaqBook_RAW_Data!N74)</f>
        <v/>
      </c>
      <c r="P84" s="167" t="str">
        <f>IF(ISBLANK(DaqBook_RAW_Data!O74),"",DaqBook_RAW_Data!O74)</f>
        <v/>
      </c>
    </row>
    <row r="85" spans="1:16" s="96" customFormat="1" x14ac:dyDescent="0.2">
      <c r="A85" s="95" t="e">
        <f t="shared" si="1"/>
        <v>#VALUE!</v>
      </c>
      <c r="B85" s="144" t="str">
        <f>IF(ISBLANK(DaqBook_RAW_Data!A75),"",TIMEVALUE(DaqBook_RAW_Data!A75))</f>
        <v/>
      </c>
      <c r="C85" s="167" t="str">
        <f>IF(ISBLANK(DaqBook_RAW_Data!B75),"",DaqBook_RAW_Data!B75)</f>
        <v/>
      </c>
      <c r="D85" s="167" t="str">
        <f>IF(ISBLANK(DaqBook_RAW_Data!C75),"",DaqBook_RAW_Data!C75)</f>
        <v/>
      </c>
      <c r="E85" s="167" t="str">
        <f>IF(ISBLANK(DaqBook_RAW_Data!D75),"",DaqBook_RAW_Data!D75)</f>
        <v/>
      </c>
      <c r="F85" s="167" t="str">
        <f>IF(ISBLANK(DaqBook_RAW_Data!E75),"",DaqBook_RAW_Data!E75)</f>
        <v/>
      </c>
      <c r="G85" s="167" t="str">
        <f>IF(ISBLANK(DaqBook_RAW_Data!F75),"",DaqBook_RAW_Data!F75)</f>
        <v/>
      </c>
      <c r="H85" s="167" t="str">
        <f>IF(ISBLANK(DaqBook_RAW_Data!G75),"",DaqBook_RAW_Data!G75)</f>
        <v/>
      </c>
      <c r="I85" s="167" t="str">
        <f>IF(ISBLANK(DaqBook_RAW_Data!H75),"",DaqBook_RAW_Data!H75)</f>
        <v/>
      </c>
      <c r="J85" s="167" t="str">
        <f>IF(ISBLANK(DaqBook_RAW_Data!I75),"",DaqBook_RAW_Data!I75)</f>
        <v/>
      </c>
      <c r="K85" s="167" t="str">
        <f>IF(ISBLANK(DaqBook_RAW_Data!J75),"",DaqBook_RAW_Data!J75)</f>
        <v/>
      </c>
      <c r="L85" s="167" t="str">
        <f>IF(ISBLANK(DaqBook_RAW_Data!K75),"",DaqBook_RAW_Data!K75)</f>
        <v/>
      </c>
      <c r="M85" s="167" t="str">
        <f>IF(ISBLANK(DaqBook_RAW_Data!L75),"",DaqBook_RAW_Data!L75)</f>
        <v/>
      </c>
      <c r="N85" s="167" t="str">
        <f>IF(ISBLANK(DaqBook_RAW_Data!M75),"",DaqBook_RAW_Data!M75)</f>
        <v/>
      </c>
      <c r="O85" s="167" t="str">
        <f>IF(ISBLANK(DaqBook_RAW_Data!N75),"",DaqBook_RAW_Data!N75)</f>
        <v/>
      </c>
      <c r="P85" s="167" t="str">
        <f>IF(ISBLANK(DaqBook_RAW_Data!O75),"",DaqBook_RAW_Data!O75)</f>
        <v/>
      </c>
    </row>
    <row r="86" spans="1:16" s="96" customFormat="1" x14ac:dyDescent="0.2">
      <c r="A86" s="95" t="e">
        <f t="shared" si="1"/>
        <v>#VALUE!</v>
      </c>
      <c r="B86" s="144" t="str">
        <f>IF(ISBLANK(DaqBook_RAW_Data!A76),"",TIMEVALUE(DaqBook_RAW_Data!A76))</f>
        <v/>
      </c>
      <c r="C86" s="167" t="str">
        <f>IF(ISBLANK(DaqBook_RAW_Data!B76),"",DaqBook_RAW_Data!B76)</f>
        <v/>
      </c>
      <c r="D86" s="167" t="str">
        <f>IF(ISBLANK(DaqBook_RAW_Data!C76),"",DaqBook_RAW_Data!C76)</f>
        <v/>
      </c>
      <c r="E86" s="167" t="str">
        <f>IF(ISBLANK(DaqBook_RAW_Data!D76),"",DaqBook_RAW_Data!D76)</f>
        <v/>
      </c>
      <c r="F86" s="167" t="str">
        <f>IF(ISBLANK(DaqBook_RAW_Data!E76),"",DaqBook_RAW_Data!E76)</f>
        <v/>
      </c>
      <c r="G86" s="167" t="str">
        <f>IF(ISBLANK(DaqBook_RAW_Data!F76),"",DaqBook_RAW_Data!F76)</f>
        <v/>
      </c>
      <c r="H86" s="167" t="str">
        <f>IF(ISBLANK(DaqBook_RAW_Data!G76),"",DaqBook_RAW_Data!G76)</f>
        <v/>
      </c>
      <c r="I86" s="167" t="str">
        <f>IF(ISBLANK(DaqBook_RAW_Data!H76),"",DaqBook_RAW_Data!H76)</f>
        <v/>
      </c>
      <c r="J86" s="167" t="str">
        <f>IF(ISBLANK(DaqBook_RAW_Data!I76),"",DaqBook_RAW_Data!I76)</f>
        <v/>
      </c>
      <c r="K86" s="167" t="str">
        <f>IF(ISBLANK(DaqBook_RAW_Data!J76),"",DaqBook_RAW_Data!J76)</f>
        <v/>
      </c>
      <c r="L86" s="167" t="str">
        <f>IF(ISBLANK(DaqBook_RAW_Data!K76),"",DaqBook_RAW_Data!K76)</f>
        <v/>
      </c>
      <c r="M86" s="167" t="str">
        <f>IF(ISBLANK(DaqBook_RAW_Data!L76),"",DaqBook_RAW_Data!L76)</f>
        <v/>
      </c>
      <c r="N86" s="167" t="str">
        <f>IF(ISBLANK(DaqBook_RAW_Data!M76),"",DaqBook_RAW_Data!M76)</f>
        <v/>
      </c>
      <c r="O86" s="167" t="str">
        <f>IF(ISBLANK(DaqBook_RAW_Data!N76),"",DaqBook_RAW_Data!N76)</f>
        <v/>
      </c>
      <c r="P86" s="167" t="str">
        <f>IF(ISBLANK(DaqBook_RAW_Data!O76),"",DaqBook_RAW_Data!O76)</f>
        <v/>
      </c>
    </row>
    <row r="87" spans="1:16" s="96" customFormat="1" x14ac:dyDescent="0.2">
      <c r="A87" s="95" t="e">
        <f t="shared" si="1"/>
        <v>#VALUE!</v>
      </c>
      <c r="B87" s="144" t="str">
        <f>IF(ISBLANK(DaqBook_RAW_Data!A77),"",TIMEVALUE(DaqBook_RAW_Data!A77))</f>
        <v/>
      </c>
      <c r="C87" s="167" t="str">
        <f>IF(ISBLANK(DaqBook_RAW_Data!B77),"",DaqBook_RAW_Data!B77)</f>
        <v/>
      </c>
      <c r="D87" s="167" t="str">
        <f>IF(ISBLANK(DaqBook_RAW_Data!C77),"",DaqBook_RAW_Data!C77)</f>
        <v/>
      </c>
      <c r="E87" s="167" t="str">
        <f>IF(ISBLANK(DaqBook_RAW_Data!D77),"",DaqBook_RAW_Data!D77)</f>
        <v/>
      </c>
      <c r="F87" s="167" t="str">
        <f>IF(ISBLANK(DaqBook_RAW_Data!E77),"",DaqBook_RAW_Data!E77)</f>
        <v/>
      </c>
      <c r="G87" s="167" t="str">
        <f>IF(ISBLANK(DaqBook_RAW_Data!F77),"",DaqBook_RAW_Data!F77)</f>
        <v/>
      </c>
      <c r="H87" s="167" t="str">
        <f>IF(ISBLANK(DaqBook_RAW_Data!G77),"",DaqBook_RAW_Data!G77)</f>
        <v/>
      </c>
      <c r="I87" s="167" t="str">
        <f>IF(ISBLANK(DaqBook_RAW_Data!H77),"",DaqBook_RAW_Data!H77)</f>
        <v/>
      </c>
      <c r="J87" s="167" t="str">
        <f>IF(ISBLANK(DaqBook_RAW_Data!I77),"",DaqBook_RAW_Data!I77)</f>
        <v/>
      </c>
      <c r="K87" s="167" t="str">
        <f>IF(ISBLANK(DaqBook_RAW_Data!J77),"",DaqBook_RAW_Data!J77)</f>
        <v/>
      </c>
      <c r="L87" s="167" t="str">
        <f>IF(ISBLANK(DaqBook_RAW_Data!K77),"",DaqBook_RAW_Data!K77)</f>
        <v/>
      </c>
      <c r="M87" s="167" t="str">
        <f>IF(ISBLANK(DaqBook_RAW_Data!L77),"",DaqBook_RAW_Data!L77)</f>
        <v/>
      </c>
      <c r="N87" s="167" t="str">
        <f>IF(ISBLANK(DaqBook_RAW_Data!M77),"",DaqBook_RAW_Data!M77)</f>
        <v/>
      </c>
      <c r="O87" s="167" t="str">
        <f>IF(ISBLANK(DaqBook_RAW_Data!N77),"",DaqBook_RAW_Data!N77)</f>
        <v/>
      </c>
      <c r="P87" s="167" t="str">
        <f>IF(ISBLANK(DaqBook_RAW_Data!O77),"",DaqBook_RAW_Data!O77)</f>
        <v/>
      </c>
    </row>
    <row r="88" spans="1:16" s="96" customFormat="1" x14ac:dyDescent="0.2">
      <c r="A88" s="95" t="e">
        <f t="shared" si="1"/>
        <v>#VALUE!</v>
      </c>
      <c r="B88" s="144" t="str">
        <f>IF(ISBLANK(DaqBook_RAW_Data!A78),"",TIMEVALUE(DaqBook_RAW_Data!A78))</f>
        <v/>
      </c>
      <c r="C88" s="167" t="str">
        <f>IF(ISBLANK(DaqBook_RAW_Data!B78),"",DaqBook_RAW_Data!B78)</f>
        <v/>
      </c>
      <c r="D88" s="167" t="str">
        <f>IF(ISBLANK(DaqBook_RAW_Data!C78),"",DaqBook_RAW_Data!C78)</f>
        <v/>
      </c>
      <c r="E88" s="167" t="str">
        <f>IF(ISBLANK(DaqBook_RAW_Data!D78),"",DaqBook_RAW_Data!D78)</f>
        <v/>
      </c>
      <c r="F88" s="167" t="str">
        <f>IF(ISBLANK(DaqBook_RAW_Data!E78),"",DaqBook_RAW_Data!E78)</f>
        <v/>
      </c>
      <c r="G88" s="167" t="str">
        <f>IF(ISBLANK(DaqBook_RAW_Data!F78),"",DaqBook_RAW_Data!F78)</f>
        <v/>
      </c>
      <c r="H88" s="167" t="str">
        <f>IF(ISBLANK(DaqBook_RAW_Data!G78),"",DaqBook_RAW_Data!G78)</f>
        <v/>
      </c>
      <c r="I88" s="167" t="str">
        <f>IF(ISBLANK(DaqBook_RAW_Data!H78),"",DaqBook_RAW_Data!H78)</f>
        <v/>
      </c>
      <c r="J88" s="167" t="str">
        <f>IF(ISBLANK(DaqBook_RAW_Data!I78),"",DaqBook_RAW_Data!I78)</f>
        <v/>
      </c>
      <c r="K88" s="167" t="str">
        <f>IF(ISBLANK(DaqBook_RAW_Data!J78),"",DaqBook_RAW_Data!J78)</f>
        <v/>
      </c>
      <c r="L88" s="167" t="str">
        <f>IF(ISBLANK(DaqBook_RAW_Data!K78),"",DaqBook_RAW_Data!K78)</f>
        <v/>
      </c>
      <c r="M88" s="167" t="str">
        <f>IF(ISBLANK(DaqBook_RAW_Data!L78),"",DaqBook_RAW_Data!L78)</f>
        <v/>
      </c>
      <c r="N88" s="167" t="str">
        <f>IF(ISBLANK(DaqBook_RAW_Data!M78),"",DaqBook_RAW_Data!M78)</f>
        <v/>
      </c>
      <c r="O88" s="167" t="str">
        <f>IF(ISBLANK(DaqBook_RAW_Data!N78),"",DaqBook_RAW_Data!N78)</f>
        <v/>
      </c>
      <c r="P88" s="167" t="str">
        <f>IF(ISBLANK(DaqBook_RAW_Data!O78),"",DaqBook_RAW_Data!O78)</f>
        <v/>
      </c>
    </row>
    <row r="89" spans="1:16" s="96" customFormat="1" x14ac:dyDescent="0.2">
      <c r="A89" s="95" t="e">
        <f t="shared" si="1"/>
        <v>#VALUE!</v>
      </c>
      <c r="B89" s="144" t="str">
        <f>IF(ISBLANK(DaqBook_RAW_Data!A79),"",TIMEVALUE(DaqBook_RAW_Data!A79))</f>
        <v/>
      </c>
      <c r="C89" s="167" t="str">
        <f>IF(ISBLANK(DaqBook_RAW_Data!B79),"",DaqBook_RAW_Data!B79)</f>
        <v/>
      </c>
      <c r="D89" s="167" t="str">
        <f>IF(ISBLANK(DaqBook_RAW_Data!C79),"",DaqBook_RAW_Data!C79)</f>
        <v/>
      </c>
      <c r="E89" s="167" t="str">
        <f>IF(ISBLANK(DaqBook_RAW_Data!D79),"",DaqBook_RAW_Data!D79)</f>
        <v/>
      </c>
      <c r="F89" s="167" t="str">
        <f>IF(ISBLANK(DaqBook_RAW_Data!E79),"",DaqBook_RAW_Data!E79)</f>
        <v/>
      </c>
      <c r="G89" s="167" t="str">
        <f>IF(ISBLANK(DaqBook_RAW_Data!F79),"",DaqBook_RAW_Data!F79)</f>
        <v/>
      </c>
      <c r="H89" s="167" t="str">
        <f>IF(ISBLANK(DaqBook_RAW_Data!G79),"",DaqBook_RAW_Data!G79)</f>
        <v/>
      </c>
      <c r="I89" s="167" t="str">
        <f>IF(ISBLANK(DaqBook_RAW_Data!H79),"",DaqBook_RAW_Data!H79)</f>
        <v/>
      </c>
      <c r="J89" s="167" t="str">
        <f>IF(ISBLANK(DaqBook_RAW_Data!I79),"",DaqBook_RAW_Data!I79)</f>
        <v/>
      </c>
      <c r="K89" s="167" t="str">
        <f>IF(ISBLANK(DaqBook_RAW_Data!J79),"",DaqBook_RAW_Data!J79)</f>
        <v/>
      </c>
      <c r="L89" s="167" t="str">
        <f>IF(ISBLANK(DaqBook_RAW_Data!K79),"",DaqBook_RAW_Data!K79)</f>
        <v/>
      </c>
      <c r="M89" s="167" t="str">
        <f>IF(ISBLANK(DaqBook_RAW_Data!L79),"",DaqBook_RAW_Data!L79)</f>
        <v/>
      </c>
      <c r="N89" s="167" t="str">
        <f>IF(ISBLANK(DaqBook_RAW_Data!M79),"",DaqBook_RAW_Data!M79)</f>
        <v/>
      </c>
      <c r="O89" s="167" t="str">
        <f>IF(ISBLANK(DaqBook_RAW_Data!N79),"",DaqBook_RAW_Data!N79)</f>
        <v/>
      </c>
      <c r="P89" s="167" t="str">
        <f>IF(ISBLANK(DaqBook_RAW_Data!O79),"",DaqBook_RAW_Data!O79)</f>
        <v/>
      </c>
    </row>
    <row r="90" spans="1:16" s="96" customFormat="1" x14ac:dyDescent="0.2">
      <c r="A90" s="95" t="e">
        <f t="shared" si="1"/>
        <v>#VALUE!</v>
      </c>
      <c r="B90" s="144" t="str">
        <f>IF(ISBLANK(DaqBook_RAW_Data!A80),"",TIMEVALUE(DaqBook_RAW_Data!A80))</f>
        <v/>
      </c>
      <c r="C90" s="167" t="str">
        <f>IF(ISBLANK(DaqBook_RAW_Data!B80),"",DaqBook_RAW_Data!B80)</f>
        <v/>
      </c>
      <c r="D90" s="167" t="str">
        <f>IF(ISBLANK(DaqBook_RAW_Data!C80),"",DaqBook_RAW_Data!C80)</f>
        <v/>
      </c>
      <c r="E90" s="167" t="str">
        <f>IF(ISBLANK(DaqBook_RAW_Data!D80),"",DaqBook_RAW_Data!D80)</f>
        <v/>
      </c>
      <c r="F90" s="167" t="str">
        <f>IF(ISBLANK(DaqBook_RAW_Data!E80),"",DaqBook_RAW_Data!E80)</f>
        <v/>
      </c>
      <c r="G90" s="167" t="str">
        <f>IF(ISBLANK(DaqBook_RAW_Data!F80),"",DaqBook_RAW_Data!F80)</f>
        <v/>
      </c>
      <c r="H90" s="167" t="str">
        <f>IF(ISBLANK(DaqBook_RAW_Data!G80),"",DaqBook_RAW_Data!G80)</f>
        <v/>
      </c>
      <c r="I90" s="167" t="str">
        <f>IF(ISBLANK(DaqBook_RAW_Data!H80),"",DaqBook_RAW_Data!H80)</f>
        <v/>
      </c>
      <c r="J90" s="167" t="str">
        <f>IF(ISBLANK(DaqBook_RAW_Data!I80),"",DaqBook_RAW_Data!I80)</f>
        <v/>
      </c>
      <c r="K90" s="167" t="str">
        <f>IF(ISBLANK(DaqBook_RAW_Data!J80),"",DaqBook_RAW_Data!J80)</f>
        <v/>
      </c>
      <c r="L90" s="167" t="str">
        <f>IF(ISBLANK(DaqBook_RAW_Data!K80),"",DaqBook_RAW_Data!K80)</f>
        <v/>
      </c>
      <c r="M90" s="167" t="str">
        <f>IF(ISBLANK(DaqBook_RAW_Data!L80),"",DaqBook_RAW_Data!L80)</f>
        <v/>
      </c>
      <c r="N90" s="167" t="str">
        <f>IF(ISBLANK(DaqBook_RAW_Data!M80),"",DaqBook_RAW_Data!M80)</f>
        <v/>
      </c>
      <c r="O90" s="167" t="str">
        <f>IF(ISBLANK(DaqBook_RAW_Data!N80),"",DaqBook_RAW_Data!N80)</f>
        <v/>
      </c>
      <c r="P90" s="167" t="str">
        <f>IF(ISBLANK(DaqBook_RAW_Data!O80),"",DaqBook_RAW_Data!O80)</f>
        <v/>
      </c>
    </row>
    <row r="91" spans="1:16" s="96" customFormat="1" x14ac:dyDescent="0.2">
      <c r="A91" s="95" t="e">
        <f t="shared" si="1"/>
        <v>#VALUE!</v>
      </c>
      <c r="B91" s="144" t="str">
        <f>IF(ISBLANK(DaqBook_RAW_Data!A81),"",TIMEVALUE(DaqBook_RAW_Data!A81))</f>
        <v/>
      </c>
      <c r="C91" s="167" t="str">
        <f>IF(ISBLANK(DaqBook_RAW_Data!B81),"",DaqBook_RAW_Data!B81)</f>
        <v/>
      </c>
      <c r="D91" s="167" t="str">
        <f>IF(ISBLANK(DaqBook_RAW_Data!C81),"",DaqBook_RAW_Data!C81)</f>
        <v/>
      </c>
      <c r="E91" s="167" t="str">
        <f>IF(ISBLANK(DaqBook_RAW_Data!D81),"",DaqBook_RAW_Data!D81)</f>
        <v/>
      </c>
      <c r="F91" s="167" t="str">
        <f>IF(ISBLANK(DaqBook_RAW_Data!E81),"",DaqBook_RAW_Data!E81)</f>
        <v/>
      </c>
      <c r="G91" s="167" t="str">
        <f>IF(ISBLANK(DaqBook_RAW_Data!F81),"",DaqBook_RAW_Data!F81)</f>
        <v/>
      </c>
      <c r="H91" s="167" t="str">
        <f>IF(ISBLANK(DaqBook_RAW_Data!G81),"",DaqBook_RAW_Data!G81)</f>
        <v/>
      </c>
      <c r="I91" s="167" t="str">
        <f>IF(ISBLANK(DaqBook_RAW_Data!H81),"",DaqBook_RAW_Data!H81)</f>
        <v/>
      </c>
      <c r="J91" s="167" t="str">
        <f>IF(ISBLANK(DaqBook_RAW_Data!I81),"",DaqBook_RAW_Data!I81)</f>
        <v/>
      </c>
      <c r="K91" s="167" t="str">
        <f>IF(ISBLANK(DaqBook_RAW_Data!J81),"",DaqBook_RAW_Data!J81)</f>
        <v/>
      </c>
      <c r="L91" s="167" t="str">
        <f>IF(ISBLANK(DaqBook_RAW_Data!K81),"",DaqBook_RAW_Data!K81)</f>
        <v/>
      </c>
      <c r="M91" s="167" t="str">
        <f>IF(ISBLANK(DaqBook_RAW_Data!L81),"",DaqBook_RAW_Data!L81)</f>
        <v/>
      </c>
      <c r="N91" s="167" t="str">
        <f>IF(ISBLANK(DaqBook_RAW_Data!M81),"",DaqBook_RAW_Data!M81)</f>
        <v/>
      </c>
      <c r="O91" s="167" t="str">
        <f>IF(ISBLANK(DaqBook_RAW_Data!N81),"",DaqBook_RAW_Data!N81)</f>
        <v/>
      </c>
      <c r="P91" s="167" t="str">
        <f>IF(ISBLANK(DaqBook_RAW_Data!O81),"",DaqBook_RAW_Data!O81)</f>
        <v/>
      </c>
    </row>
    <row r="92" spans="1:16" s="96" customFormat="1" x14ac:dyDescent="0.2">
      <c r="A92" s="95" t="e">
        <f t="shared" si="1"/>
        <v>#VALUE!</v>
      </c>
      <c r="B92" s="144" t="str">
        <f>IF(ISBLANK(DaqBook_RAW_Data!A82),"",TIMEVALUE(DaqBook_RAW_Data!A82))</f>
        <v/>
      </c>
      <c r="C92" s="167" t="str">
        <f>IF(ISBLANK(DaqBook_RAW_Data!B82),"",DaqBook_RAW_Data!B82)</f>
        <v/>
      </c>
      <c r="D92" s="167" t="str">
        <f>IF(ISBLANK(DaqBook_RAW_Data!C82),"",DaqBook_RAW_Data!C82)</f>
        <v/>
      </c>
      <c r="E92" s="167" t="str">
        <f>IF(ISBLANK(DaqBook_RAW_Data!D82),"",DaqBook_RAW_Data!D82)</f>
        <v/>
      </c>
      <c r="F92" s="167" t="str">
        <f>IF(ISBLANK(DaqBook_RAW_Data!E82),"",DaqBook_RAW_Data!E82)</f>
        <v/>
      </c>
      <c r="G92" s="167" t="str">
        <f>IF(ISBLANK(DaqBook_RAW_Data!F82),"",DaqBook_RAW_Data!F82)</f>
        <v/>
      </c>
      <c r="H92" s="167" t="str">
        <f>IF(ISBLANK(DaqBook_RAW_Data!G82),"",DaqBook_RAW_Data!G82)</f>
        <v/>
      </c>
      <c r="I92" s="167" t="str">
        <f>IF(ISBLANK(DaqBook_RAW_Data!H82),"",DaqBook_RAW_Data!H82)</f>
        <v/>
      </c>
      <c r="J92" s="167" t="str">
        <f>IF(ISBLANK(DaqBook_RAW_Data!I82),"",DaqBook_RAW_Data!I82)</f>
        <v/>
      </c>
      <c r="K92" s="167" t="str">
        <f>IF(ISBLANK(DaqBook_RAW_Data!J82),"",DaqBook_RAW_Data!J82)</f>
        <v/>
      </c>
      <c r="L92" s="167" t="str">
        <f>IF(ISBLANK(DaqBook_RAW_Data!K82),"",DaqBook_RAW_Data!K82)</f>
        <v/>
      </c>
      <c r="M92" s="167" t="str">
        <f>IF(ISBLANK(DaqBook_RAW_Data!L82),"",DaqBook_RAW_Data!L82)</f>
        <v/>
      </c>
      <c r="N92" s="167" t="str">
        <f>IF(ISBLANK(DaqBook_RAW_Data!M82),"",DaqBook_RAW_Data!M82)</f>
        <v/>
      </c>
      <c r="O92" s="167" t="str">
        <f>IF(ISBLANK(DaqBook_RAW_Data!N82),"",DaqBook_RAW_Data!N82)</f>
        <v/>
      </c>
      <c r="P92" s="167" t="str">
        <f>IF(ISBLANK(DaqBook_RAW_Data!O82),"",DaqBook_RAW_Data!O82)</f>
        <v/>
      </c>
    </row>
    <row r="93" spans="1:16" s="96" customFormat="1" x14ac:dyDescent="0.2">
      <c r="A93" s="145" t="e">
        <f t="shared" si="1"/>
        <v>#VALUE!</v>
      </c>
      <c r="B93" s="144" t="str">
        <f>IF(ISBLANK(DaqBook_RAW_Data!A83),"",TIMEVALUE(DaqBook_RAW_Data!A83))</f>
        <v/>
      </c>
      <c r="C93" s="167" t="str">
        <f>IF(ISBLANK(DaqBook_RAW_Data!B83),"",DaqBook_RAW_Data!B83)</f>
        <v/>
      </c>
      <c r="D93" s="167" t="str">
        <f>IF(ISBLANK(DaqBook_RAW_Data!C83),"",DaqBook_RAW_Data!C83)</f>
        <v/>
      </c>
      <c r="E93" s="167" t="str">
        <f>IF(ISBLANK(DaqBook_RAW_Data!D83),"",DaqBook_RAW_Data!D83)</f>
        <v/>
      </c>
      <c r="F93" s="167" t="str">
        <f>IF(ISBLANK(DaqBook_RAW_Data!E83),"",DaqBook_RAW_Data!E83)</f>
        <v/>
      </c>
      <c r="G93" s="167" t="str">
        <f>IF(ISBLANK(DaqBook_RAW_Data!F83),"",DaqBook_RAW_Data!F83)</f>
        <v/>
      </c>
      <c r="H93" s="167" t="str">
        <f>IF(ISBLANK(DaqBook_RAW_Data!G83),"",DaqBook_RAW_Data!G83)</f>
        <v/>
      </c>
      <c r="I93" s="167" t="str">
        <f>IF(ISBLANK(DaqBook_RAW_Data!H83),"",DaqBook_RAW_Data!H83)</f>
        <v/>
      </c>
      <c r="J93" s="167" t="str">
        <f>IF(ISBLANK(DaqBook_RAW_Data!I83),"",DaqBook_RAW_Data!I83)</f>
        <v/>
      </c>
      <c r="K93" s="167" t="str">
        <f>IF(ISBLANK(DaqBook_RAW_Data!J83),"",DaqBook_RAW_Data!J83)</f>
        <v/>
      </c>
      <c r="L93" s="167" t="str">
        <f>IF(ISBLANK(DaqBook_RAW_Data!K83),"",DaqBook_RAW_Data!K83)</f>
        <v/>
      </c>
      <c r="M93" s="167" t="str">
        <f>IF(ISBLANK(DaqBook_RAW_Data!L83),"",DaqBook_RAW_Data!L83)</f>
        <v/>
      </c>
      <c r="N93" s="167" t="str">
        <f>IF(ISBLANK(DaqBook_RAW_Data!M83),"",DaqBook_RAW_Data!M83)</f>
        <v/>
      </c>
      <c r="O93" s="167" t="str">
        <f>IF(ISBLANK(DaqBook_RAW_Data!N83),"",DaqBook_RAW_Data!N83)</f>
        <v/>
      </c>
      <c r="P93" s="167" t="str">
        <f>IF(ISBLANK(DaqBook_RAW_Data!O83),"",DaqBook_RAW_Data!O83)</f>
        <v/>
      </c>
    </row>
    <row r="94" spans="1:16" s="96" customFormat="1" x14ac:dyDescent="0.2">
      <c r="A94" s="145" t="e">
        <f t="shared" si="1"/>
        <v>#VALUE!</v>
      </c>
      <c r="B94" s="144" t="str">
        <f>IF(ISBLANK(DaqBook_RAW_Data!A84),"",TIMEVALUE(DaqBook_RAW_Data!A84))</f>
        <v/>
      </c>
      <c r="C94" s="167" t="str">
        <f>IF(ISBLANK(DaqBook_RAW_Data!B84),"",DaqBook_RAW_Data!B84)</f>
        <v/>
      </c>
      <c r="D94" s="167" t="str">
        <f>IF(ISBLANK(DaqBook_RAW_Data!C84),"",DaqBook_RAW_Data!C84)</f>
        <v/>
      </c>
      <c r="E94" s="167" t="str">
        <f>IF(ISBLANK(DaqBook_RAW_Data!D84),"",DaqBook_RAW_Data!D84)</f>
        <v/>
      </c>
      <c r="F94" s="167" t="str">
        <f>IF(ISBLANK(DaqBook_RAW_Data!E84),"",DaqBook_RAW_Data!E84)</f>
        <v/>
      </c>
      <c r="G94" s="167" t="str">
        <f>IF(ISBLANK(DaqBook_RAW_Data!F84),"",DaqBook_RAW_Data!F84)</f>
        <v/>
      </c>
      <c r="H94" s="167" t="str">
        <f>IF(ISBLANK(DaqBook_RAW_Data!G84),"",DaqBook_RAW_Data!G84)</f>
        <v/>
      </c>
      <c r="I94" s="167" t="str">
        <f>IF(ISBLANK(DaqBook_RAW_Data!H84),"",DaqBook_RAW_Data!H84)</f>
        <v/>
      </c>
      <c r="J94" s="167" t="str">
        <f>IF(ISBLANK(DaqBook_RAW_Data!I84),"",DaqBook_RAW_Data!I84)</f>
        <v/>
      </c>
      <c r="K94" s="167" t="str">
        <f>IF(ISBLANK(DaqBook_RAW_Data!J84),"",DaqBook_RAW_Data!J84)</f>
        <v/>
      </c>
      <c r="L94" s="167" t="str">
        <f>IF(ISBLANK(DaqBook_RAW_Data!K84),"",DaqBook_RAW_Data!K84)</f>
        <v/>
      </c>
      <c r="M94" s="167" t="str">
        <f>IF(ISBLANK(DaqBook_RAW_Data!L84),"",DaqBook_RAW_Data!L84)</f>
        <v/>
      </c>
      <c r="N94" s="167" t="str">
        <f>IF(ISBLANK(DaqBook_RAW_Data!M84),"",DaqBook_RAW_Data!M84)</f>
        <v/>
      </c>
      <c r="O94" s="167" t="str">
        <f>IF(ISBLANK(DaqBook_RAW_Data!N84),"",DaqBook_RAW_Data!N84)</f>
        <v/>
      </c>
      <c r="P94" s="167" t="str">
        <f>IF(ISBLANK(DaqBook_RAW_Data!O84),"",DaqBook_RAW_Data!O84)</f>
        <v/>
      </c>
    </row>
    <row r="95" spans="1:16" s="96" customFormat="1" x14ac:dyDescent="0.2">
      <c r="A95" s="145" t="e">
        <f t="shared" si="1"/>
        <v>#VALUE!</v>
      </c>
      <c r="B95" s="144" t="str">
        <f>IF(ISBLANK(DaqBook_RAW_Data!A85),"",TIMEVALUE(DaqBook_RAW_Data!A85))</f>
        <v/>
      </c>
      <c r="C95" s="167" t="str">
        <f>IF(ISBLANK(DaqBook_RAW_Data!B85),"",DaqBook_RAW_Data!B85)</f>
        <v/>
      </c>
      <c r="D95" s="167" t="str">
        <f>IF(ISBLANK(DaqBook_RAW_Data!C85),"",DaqBook_RAW_Data!C85)</f>
        <v/>
      </c>
      <c r="E95" s="167" t="str">
        <f>IF(ISBLANK(DaqBook_RAW_Data!D85),"",DaqBook_RAW_Data!D85)</f>
        <v/>
      </c>
      <c r="F95" s="167" t="str">
        <f>IF(ISBLANK(DaqBook_RAW_Data!E85),"",DaqBook_RAW_Data!E85)</f>
        <v/>
      </c>
      <c r="G95" s="167" t="str">
        <f>IF(ISBLANK(DaqBook_RAW_Data!F85),"",DaqBook_RAW_Data!F85)</f>
        <v/>
      </c>
      <c r="H95" s="167" t="str">
        <f>IF(ISBLANK(DaqBook_RAW_Data!G85),"",DaqBook_RAW_Data!G85)</f>
        <v/>
      </c>
      <c r="I95" s="167" t="str">
        <f>IF(ISBLANK(DaqBook_RAW_Data!H85),"",DaqBook_RAW_Data!H85)</f>
        <v/>
      </c>
      <c r="J95" s="167" t="str">
        <f>IF(ISBLANK(DaqBook_RAW_Data!I85),"",DaqBook_RAW_Data!I85)</f>
        <v/>
      </c>
      <c r="K95" s="167" t="str">
        <f>IF(ISBLANK(DaqBook_RAW_Data!J85),"",DaqBook_RAW_Data!J85)</f>
        <v/>
      </c>
      <c r="L95" s="167" t="str">
        <f>IF(ISBLANK(DaqBook_RAW_Data!K85),"",DaqBook_RAW_Data!K85)</f>
        <v/>
      </c>
      <c r="M95" s="167" t="str">
        <f>IF(ISBLANK(DaqBook_RAW_Data!L85),"",DaqBook_RAW_Data!L85)</f>
        <v/>
      </c>
      <c r="N95" s="167" t="str">
        <f>IF(ISBLANK(DaqBook_RAW_Data!M85),"",DaqBook_RAW_Data!M85)</f>
        <v/>
      </c>
      <c r="O95" s="167" t="str">
        <f>IF(ISBLANK(DaqBook_RAW_Data!N85),"",DaqBook_RAW_Data!N85)</f>
        <v/>
      </c>
      <c r="P95" s="167" t="str">
        <f>IF(ISBLANK(DaqBook_RAW_Data!O85),"",DaqBook_RAW_Data!O85)</f>
        <v/>
      </c>
    </row>
    <row r="96" spans="1:16" s="96" customFormat="1" x14ac:dyDescent="0.2">
      <c r="A96" s="145" t="e">
        <f t="shared" si="1"/>
        <v>#VALUE!</v>
      </c>
      <c r="B96" s="144" t="str">
        <f>IF(ISBLANK(DaqBook_RAW_Data!A86),"",TIMEVALUE(DaqBook_RAW_Data!A86))</f>
        <v/>
      </c>
      <c r="C96" s="167" t="str">
        <f>IF(ISBLANK(DaqBook_RAW_Data!B86),"",DaqBook_RAW_Data!B86)</f>
        <v/>
      </c>
      <c r="D96" s="167" t="str">
        <f>IF(ISBLANK(DaqBook_RAW_Data!C86),"",DaqBook_RAW_Data!C86)</f>
        <v/>
      </c>
      <c r="E96" s="167" t="str">
        <f>IF(ISBLANK(DaqBook_RAW_Data!D86),"",DaqBook_RAW_Data!D86)</f>
        <v/>
      </c>
      <c r="F96" s="167" t="str">
        <f>IF(ISBLANK(DaqBook_RAW_Data!E86),"",DaqBook_RAW_Data!E86)</f>
        <v/>
      </c>
      <c r="G96" s="167" t="str">
        <f>IF(ISBLANK(DaqBook_RAW_Data!F86),"",DaqBook_RAW_Data!F86)</f>
        <v/>
      </c>
      <c r="H96" s="167" t="str">
        <f>IF(ISBLANK(DaqBook_RAW_Data!G86),"",DaqBook_RAW_Data!G86)</f>
        <v/>
      </c>
      <c r="I96" s="167" t="str">
        <f>IF(ISBLANK(DaqBook_RAW_Data!H86),"",DaqBook_RAW_Data!H86)</f>
        <v/>
      </c>
      <c r="J96" s="167" t="str">
        <f>IF(ISBLANK(DaqBook_RAW_Data!I86),"",DaqBook_RAW_Data!I86)</f>
        <v/>
      </c>
      <c r="K96" s="167" t="str">
        <f>IF(ISBLANK(DaqBook_RAW_Data!J86),"",DaqBook_RAW_Data!J86)</f>
        <v/>
      </c>
      <c r="L96" s="167" t="str">
        <f>IF(ISBLANK(DaqBook_RAW_Data!K86),"",DaqBook_RAW_Data!K86)</f>
        <v/>
      </c>
      <c r="M96" s="167" t="str">
        <f>IF(ISBLANK(DaqBook_RAW_Data!L86),"",DaqBook_RAW_Data!L86)</f>
        <v/>
      </c>
      <c r="N96" s="167" t="str">
        <f>IF(ISBLANK(DaqBook_RAW_Data!M86),"",DaqBook_RAW_Data!M86)</f>
        <v/>
      </c>
      <c r="O96" s="167" t="str">
        <f>IF(ISBLANK(DaqBook_RAW_Data!N86),"",DaqBook_RAW_Data!N86)</f>
        <v/>
      </c>
      <c r="P96" s="167" t="str">
        <f>IF(ISBLANK(DaqBook_RAW_Data!O86),"",DaqBook_RAW_Data!O86)</f>
        <v/>
      </c>
    </row>
    <row r="97" spans="1:16" s="96" customFormat="1" x14ac:dyDescent="0.2">
      <c r="A97" s="145" t="e">
        <f t="shared" si="1"/>
        <v>#VALUE!</v>
      </c>
      <c r="B97" s="144" t="str">
        <f>IF(ISBLANK(DaqBook_RAW_Data!A87),"",TIMEVALUE(DaqBook_RAW_Data!A87))</f>
        <v/>
      </c>
      <c r="C97" s="167" t="str">
        <f>IF(ISBLANK(DaqBook_RAW_Data!B87),"",DaqBook_RAW_Data!B87)</f>
        <v/>
      </c>
      <c r="D97" s="167" t="str">
        <f>IF(ISBLANK(DaqBook_RAW_Data!C87),"",DaqBook_RAW_Data!C87)</f>
        <v/>
      </c>
      <c r="E97" s="167" t="str">
        <f>IF(ISBLANK(DaqBook_RAW_Data!D87),"",DaqBook_RAW_Data!D87)</f>
        <v/>
      </c>
      <c r="F97" s="167" t="str">
        <f>IF(ISBLANK(DaqBook_RAW_Data!E87),"",DaqBook_RAW_Data!E87)</f>
        <v/>
      </c>
      <c r="G97" s="167" t="str">
        <f>IF(ISBLANK(DaqBook_RAW_Data!F87),"",DaqBook_RAW_Data!F87)</f>
        <v/>
      </c>
      <c r="H97" s="167" t="str">
        <f>IF(ISBLANK(DaqBook_RAW_Data!G87),"",DaqBook_RAW_Data!G87)</f>
        <v/>
      </c>
      <c r="I97" s="167" t="str">
        <f>IF(ISBLANK(DaqBook_RAW_Data!H87),"",DaqBook_RAW_Data!H87)</f>
        <v/>
      </c>
      <c r="J97" s="167" t="str">
        <f>IF(ISBLANK(DaqBook_RAW_Data!I87),"",DaqBook_RAW_Data!I87)</f>
        <v/>
      </c>
      <c r="K97" s="167" t="str">
        <f>IF(ISBLANK(DaqBook_RAW_Data!J87),"",DaqBook_RAW_Data!J87)</f>
        <v/>
      </c>
      <c r="L97" s="167" t="str">
        <f>IF(ISBLANK(DaqBook_RAW_Data!K87),"",DaqBook_RAW_Data!K87)</f>
        <v/>
      </c>
      <c r="M97" s="167" t="str">
        <f>IF(ISBLANK(DaqBook_RAW_Data!L87),"",DaqBook_RAW_Data!L87)</f>
        <v/>
      </c>
      <c r="N97" s="167" t="str">
        <f>IF(ISBLANK(DaqBook_RAW_Data!M87),"",DaqBook_RAW_Data!M87)</f>
        <v/>
      </c>
      <c r="O97" s="167" t="str">
        <f>IF(ISBLANK(DaqBook_RAW_Data!N87),"",DaqBook_RAW_Data!N87)</f>
        <v/>
      </c>
      <c r="P97" s="167" t="str">
        <f>IF(ISBLANK(DaqBook_RAW_Data!O87),"",DaqBook_RAW_Data!O87)</f>
        <v/>
      </c>
    </row>
    <row r="98" spans="1:16" s="96" customFormat="1" x14ac:dyDescent="0.2">
      <c r="A98" s="145" t="e">
        <f t="shared" si="1"/>
        <v>#VALUE!</v>
      </c>
      <c r="B98" s="144" t="str">
        <f>IF(ISBLANK(DaqBook_RAW_Data!A88),"",TIMEVALUE(DaqBook_RAW_Data!A88))</f>
        <v/>
      </c>
      <c r="C98" s="167" t="str">
        <f>IF(ISBLANK(DaqBook_RAW_Data!B88),"",DaqBook_RAW_Data!B88)</f>
        <v/>
      </c>
      <c r="D98" s="167" t="str">
        <f>IF(ISBLANK(DaqBook_RAW_Data!C88),"",DaqBook_RAW_Data!C88)</f>
        <v/>
      </c>
      <c r="E98" s="167" t="str">
        <f>IF(ISBLANK(DaqBook_RAW_Data!D88),"",DaqBook_RAW_Data!D88)</f>
        <v/>
      </c>
      <c r="F98" s="167" t="str">
        <f>IF(ISBLANK(DaqBook_RAW_Data!E88),"",DaqBook_RAW_Data!E88)</f>
        <v/>
      </c>
      <c r="G98" s="167" t="str">
        <f>IF(ISBLANK(DaqBook_RAW_Data!F88),"",DaqBook_RAW_Data!F88)</f>
        <v/>
      </c>
      <c r="H98" s="167" t="str">
        <f>IF(ISBLANK(DaqBook_RAW_Data!G88),"",DaqBook_RAW_Data!G88)</f>
        <v/>
      </c>
      <c r="I98" s="167" t="str">
        <f>IF(ISBLANK(DaqBook_RAW_Data!H88),"",DaqBook_RAW_Data!H88)</f>
        <v/>
      </c>
      <c r="J98" s="167" t="str">
        <f>IF(ISBLANK(DaqBook_RAW_Data!I88),"",DaqBook_RAW_Data!I88)</f>
        <v/>
      </c>
      <c r="K98" s="167" t="str">
        <f>IF(ISBLANK(DaqBook_RAW_Data!J88),"",DaqBook_RAW_Data!J88)</f>
        <v/>
      </c>
      <c r="L98" s="167" t="str">
        <f>IF(ISBLANK(DaqBook_RAW_Data!K88),"",DaqBook_RAW_Data!K88)</f>
        <v/>
      </c>
      <c r="M98" s="167" t="str">
        <f>IF(ISBLANK(DaqBook_RAW_Data!L88),"",DaqBook_RAW_Data!L88)</f>
        <v/>
      </c>
      <c r="N98" s="167" t="str">
        <f>IF(ISBLANK(DaqBook_RAW_Data!M88),"",DaqBook_RAW_Data!M88)</f>
        <v/>
      </c>
      <c r="O98" s="167" t="str">
        <f>IF(ISBLANK(DaqBook_RAW_Data!N88),"",DaqBook_RAW_Data!N88)</f>
        <v/>
      </c>
      <c r="P98" s="167" t="str">
        <f>IF(ISBLANK(DaqBook_RAW_Data!O88),"",DaqBook_RAW_Data!O88)</f>
        <v/>
      </c>
    </row>
    <row r="99" spans="1:16" s="96" customFormat="1" x14ac:dyDescent="0.2">
      <c r="A99" s="145" t="e">
        <f t="shared" si="1"/>
        <v>#VALUE!</v>
      </c>
      <c r="B99" s="144" t="str">
        <f>IF(ISBLANK(DaqBook_RAW_Data!A89),"",TIMEVALUE(DaqBook_RAW_Data!A89))</f>
        <v/>
      </c>
      <c r="C99" s="167" t="str">
        <f>IF(ISBLANK(DaqBook_RAW_Data!B89),"",DaqBook_RAW_Data!B89)</f>
        <v/>
      </c>
      <c r="D99" s="167" t="str">
        <f>IF(ISBLANK(DaqBook_RAW_Data!C89),"",DaqBook_RAW_Data!C89)</f>
        <v/>
      </c>
      <c r="E99" s="167" t="str">
        <f>IF(ISBLANK(DaqBook_RAW_Data!D89),"",DaqBook_RAW_Data!D89)</f>
        <v/>
      </c>
      <c r="F99" s="167" t="str">
        <f>IF(ISBLANK(DaqBook_RAW_Data!E89),"",DaqBook_RAW_Data!E89)</f>
        <v/>
      </c>
      <c r="G99" s="167" t="str">
        <f>IF(ISBLANK(DaqBook_RAW_Data!F89),"",DaqBook_RAW_Data!F89)</f>
        <v/>
      </c>
      <c r="H99" s="167" t="str">
        <f>IF(ISBLANK(DaqBook_RAW_Data!G89),"",DaqBook_RAW_Data!G89)</f>
        <v/>
      </c>
      <c r="I99" s="167" t="str">
        <f>IF(ISBLANK(DaqBook_RAW_Data!H89),"",DaqBook_RAW_Data!H89)</f>
        <v/>
      </c>
      <c r="J99" s="167" t="str">
        <f>IF(ISBLANK(DaqBook_RAW_Data!I89),"",DaqBook_RAW_Data!I89)</f>
        <v/>
      </c>
      <c r="K99" s="167" t="str">
        <f>IF(ISBLANK(DaqBook_RAW_Data!J89),"",DaqBook_RAW_Data!J89)</f>
        <v/>
      </c>
      <c r="L99" s="167" t="str">
        <f>IF(ISBLANK(DaqBook_RAW_Data!K89),"",DaqBook_RAW_Data!K89)</f>
        <v/>
      </c>
      <c r="M99" s="167" t="str">
        <f>IF(ISBLANK(DaqBook_RAW_Data!L89),"",DaqBook_RAW_Data!L89)</f>
        <v/>
      </c>
      <c r="N99" s="167" t="str">
        <f>IF(ISBLANK(DaqBook_RAW_Data!M89),"",DaqBook_RAW_Data!M89)</f>
        <v/>
      </c>
      <c r="O99" s="167" t="str">
        <f>IF(ISBLANK(DaqBook_RAW_Data!N89),"",DaqBook_RAW_Data!N89)</f>
        <v/>
      </c>
      <c r="P99" s="167" t="str">
        <f>IF(ISBLANK(DaqBook_RAW_Data!O89),"",DaqBook_RAW_Data!O89)</f>
        <v/>
      </c>
    </row>
    <row r="100" spans="1:16" s="96" customFormat="1" x14ac:dyDescent="0.2">
      <c r="A100" s="145" t="e">
        <f t="shared" si="1"/>
        <v>#VALUE!</v>
      </c>
      <c r="B100" s="144" t="str">
        <f>IF(ISBLANK(DaqBook_RAW_Data!A90),"",TIMEVALUE(DaqBook_RAW_Data!A90))</f>
        <v/>
      </c>
      <c r="C100" s="167" t="str">
        <f>IF(ISBLANK(DaqBook_RAW_Data!B90),"",DaqBook_RAW_Data!B90)</f>
        <v/>
      </c>
      <c r="D100" s="167" t="str">
        <f>IF(ISBLANK(DaqBook_RAW_Data!C90),"",DaqBook_RAW_Data!C90)</f>
        <v/>
      </c>
      <c r="E100" s="167" t="str">
        <f>IF(ISBLANK(DaqBook_RAW_Data!D90),"",DaqBook_RAW_Data!D90)</f>
        <v/>
      </c>
      <c r="F100" s="167" t="str">
        <f>IF(ISBLANK(DaqBook_RAW_Data!E90),"",DaqBook_RAW_Data!E90)</f>
        <v/>
      </c>
      <c r="G100" s="167" t="str">
        <f>IF(ISBLANK(DaqBook_RAW_Data!F90),"",DaqBook_RAW_Data!F90)</f>
        <v/>
      </c>
      <c r="H100" s="167" t="str">
        <f>IF(ISBLANK(DaqBook_RAW_Data!G90),"",DaqBook_RAW_Data!G90)</f>
        <v/>
      </c>
      <c r="I100" s="167" t="str">
        <f>IF(ISBLANK(DaqBook_RAW_Data!H90),"",DaqBook_RAW_Data!H90)</f>
        <v/>
      </c>
      <c r="J100" s="167" t="str">
        <f>IF(ISBLANK(DaqBook_RAW_Data!I90),"",DaqBook_RAW_Data!I90)</f>
        <v/>
      </c>
      <c r="K100" s="167" t="str">
        <f>IF(ISBLANK(DaqBook_RAW_Data!J90),"",DaqBook_RAW_Data!J90)</f>
        <v/>
      </c>
      <c r="L100" s="167" t="str">
        <f>IF(ISBLANK(DaqBook_RAW_Data!K90),"",DaqBook_RAW_Data!K90)</f>
        <v/>
      </c>
      <c r="M100" s="167" t="str">
        <f>IF(ISBLANK(DaqBook_RAW_Data!L90),"",DaqBook_RAW_Data!L90)</f>
        <v/>
      </c>
      <c r="N100" s="167" t="str">
        <f>IF(ISBLANK(DaqBook_RAW_Data!M90),"",DaqBook_RAW_Data!M90)</f>
        <v/>
      </c>
      <c r="O100" s="167" t="str">
        <f>IF(ISBLANK(DaqBook_RAW_Data!N90),"",DaqBook_RAW_Data!N90)</f>
        <v/>
      </c>
      <c r="P100" s="167" t="str">
        <f>IF(ISBLANK(DaqBook_RAW_Data!O90),"",DaqBook_RAW_Data!O90)</f>
        <v/>
      </c>
    </row>
    <row r="101" spans="1:16" s="96" customFormat="1" x14ac:dyDescent="0.2">
      <c r="A101" s="145" t="e">
        <f t="shared" si="1"/>
        <v>#VALUE!</v>
      </c>
      <c r="B101" s="144" t="str">
        <f>IF(ISBLANK(DaqBook_RAW_Data!A91),"",TIMEVALUE(DaqBook_RAW_Data!A91))</f>
        <v/>
      </c>
      <c r="C101" s="167" t="str">
        <f>IF(ISBLANK(DaqBook_RAW_Data!B91),"",DaqBook_RAW_Data!B91)</f>
        <v/>
      </c>
      <c r="D101" s="167" t="str">
        <f>IF(ISBLANK(DaqBook_RAW_Data!C91),"",DaqBook_RAW_Data!C91)</f>
        <v/>
      </c>
      <c r="E101" s="167" t="str">
        <f>IF(ISBLANK(DaqBook_RAW_Data!D91),"",DaqBook_RAW_Data!D91)</f>
        <v/>
      </c>
      <c r="F101" s="167" t="str">
        <f>IF(ISBLANK(DaqBook_RAW_Data!E91),"",DaqBook_RAW_Data!E91)</f>
        <v/>
      </c>
      <c r="G101" s="167" t="str">
        <f>IF(ISBLANK(DaqBook_RAW_Data!F91),"",DaqBook_RAW_Data!F91)</f>
        <v/>
      </c>
      <c r="H101" s="167" t="str">
        <f>IF(ISBLANK(DaqBook_RAW_Data!G91),"",DaqBook_RAW_Data!G91)</f>
        <v/>
      </c>
      <c r="I101" s="167" t="str">
        <f>IF(ISBLANK(DaqBook_RAW_Data!H91),"",DaqBook_RAW_Data!H91)</f>
        <v/>
      </c>
      <c r="J101" s="167" t="str">
        <f>IF(ISBLANK(DaqBook_RAW_Data!I91),"",DaqBook_RAW_Data!I91)</f>
        <v/>
      </c>
      <c r="K101" s="167" t="str">
        <f>IF(ISBLANK(DaqBook_RAW_Data!J91),"",DaqBook_RAW_Data!J91)</f>
        <v/>
      </c>
      <c r="L101" s="167" t="str">
        <f>IF(ISBLANK(DaqBook_RAW_Data!K91),"",DaqBook_RAW_Data!K91)</f>
        <v/>
      </c>
      <c r="M101" s="167" t="str">
        <f>IF(ISBLANK(DaqBook_RAW_Data!L91),"",DaqBook_RAW_Data!L91)</f>
        <v/>
      </c>
      <c r="N101" s="167" t="str">
        <f>IF(ISBLANK(DaqBook_RAW_Data!M91),"",DaqBook_RAW_Data!M91)</f>
        <v/>
      </c>
      <c r="O101" s="167" t="str">
        <f>IF(ISBLANK(DaqBook_RAW_Data!N91),"",DaqBook_RAW_Data!N91)</f>
        <v/>
      </c>
      <c r="P101" s="167" t="str">
        <f>IF(ISBLANK(DaqBook_RAW_Data!O91),"",DaqBook_RAW_Data!O91)</f>
        <v/>
      </c>
    </row>
    <row r="102" spans="1:16" s="96" customFormat="1" x14ac:dyDescent="0.2">
      <c r="A102" s="145" t="e">
        <f t="shared" si="1"/>
        <v>#VALUE!</v>
      </c>
      <c r="B102" s="144" t="str">
        <f>IF(ISBLANK(DaqBook_RAW_Data!A92),"",TIMEVALUE(DaqBook_RAW_Data!A92))</f>
        <v/>
      </c>
      <c r="C102" s="167" t="str">
        <f>IF(ISBLANK(DaqBook_RAW_Data!B92),"",DaqBook_RAW_Data!B92)</f>
        <v/>
      </c>
      <c r="D102" s="167" t="str">
        <f>IF(ISBLANK(DaqBook_RAW_Data!C92),"",DaqBook_RAW_Data!C92)</f>
        <v/>
      </c>
      <c r="E102" s="167" t="str">
        <f>IF(ISBLANK(DaqBook_RAW_Data!D92),"",DaqBook_RAW_Data!D92)</f>
        <v/>
      </c>
      <c r="F102" s="167" t="str">
        <f>IF(ISBLANK(DaqBook_RAW_Data!E92),"",DaqBook_RAW_Data!E92)</f>
        <v/>
      </c>
      <c r="G102" s="167" t="str">
        <f>IF(ISBLANK(DaqBook_RAW_Data!F92),"",DaqBook_RAW_Data!F92)</f>
        <v/>
      </c>
      <c r="H102" s="167" t="str">
        <f>IF(ISBLANK(DaqBook_RAW_Data!G92),"",DaqBook_RAW_Data!G92)</f>
        <v/>
      </c>
      <c r="I102" s="167" t="str">
        <f>IF(ISBLANK(DaqBook_RAW_Data!H92),"",DaqBook_RAW_Data!H92)</f>
        <v/>
      </c>
      <c r="J102" s="167" t="str">
        <f>IF(ISBLANK(DaqBook_RAW_Data!I92),"",DaqBook_RAW_Data!I92)</f>
        <v/>
      </c>
      <c r="K102" s="167" t="str">
        <f>IF(ISBLANK(DaqBook_RAW_Data!J92),"",DaqBook_RAW_Data!J92)</f>
        <v/>
      </c>
      <c r="L102" s="167" t="str">
        <f>IF(ISBLANK(DaqBook_RAW_Data!K92),"",DaqBook_RAW_Data!K92)</f>
        <v/>
      </c>
      <c r="M102" s="167" t="str">
        <f>IF(ISBLANK(DaqBook_RAW_Data!L92),"",DaqBook_RAW_Data!L92)</f>
        <v/>
      </c>
      <c r="N102" s="167" t="str">
        <f>IF(ISBLANK(DaqBook_RAW_Data!M92),"",DaqBook_RAW_Data!M92)</f>
        <v/>
      </c>
      <c r="O102" s="167" t="str">
        <f>IF(ISBLANK(DaqBook_RAW_Data!N92),"",DaqBook_RAW_Data!N92)</f>
        <v/>
      </c>
      <c r="P102" s="167" t="str">
        <f>IF(ISBLANK(DaqBook_RAW_Data!O92),"",DaqBook_RAW_Data!O92)</f>
        <v/>
      </c>
    </row>
    <row r="103" spans="1:16" s="96" customFormat="1" x14ac:dyDescent="0.2">
      <c r="A103" s="145" t="e">
        <f t="shared" si="1"/>
        <v>#VALUE!</v>
      </c>
      <c r="B103" s="144" t="str">
        <f>IF(ISBLANK(DaqBook_RAW_Data!A93),"",TIMEVALUE(DaqBook_RAW_Data!A93))</f>
        <v/>
      </c>
      <c r="C103" s="167" t="str">
        <f>IF(ISBLANK(DaqBook_RAW_Data!B93),"",DaqBook_RAW_Data!B93)</f>
        <v/>
      </c>
      <c r="D103" s="167" t="str">
        <f>IF(ISBLANK(DaqBook_RAW_Data!C93),"",DaqBook_RAW_Data!C93)</f>
        <v/>
      </c>
      <c r="E103" s="167" t="str">
        <f>IF(ISBLANK(DaqBook_RAW_Data!D93),"",DaqBook_RAW_Data!D93)</f>
        <v/>
      </c>
      <c r="F103" s="167" t="str">
        <f>IF(ISBLANK(DaqBook_RAW_Data!E93),"",DaqBook_RAW_Data!E93)</f>
        <v/>
      </c>
      <c r="G103" s="167" t="str">
        <f>IF(ISBLANK(DaqBook_RAW_Data!F93),"",DaqBook_RAW_Data!F93)</f>
        <v/>
      </c>
      <c r="H103" s="167" t="str">
        <f>IF(ISBLANK(DaqBook_RAW_Data!G93),"",DaqBook_RAW_Data!G93)</f>
        <v/>
      </c>
      <c r="I103" s="167" t="str">
        <f>IF(ISBLANK(DaqBook_RAW_Data!H93),"",DaqBook_RAW_Data!H93)</f>
        <v/>
      </c>
      <c r="J103" s="167" t="str">
        <f>IF(ISBLANK(DaqBook_RAW_Data!I93),"",DaqBook_RAW_Data!I93)</f>
        <v/>
      </c>
      <c r="K103" s="167" t="str">
        <f>IF(ISBLANK(DaqBook_RAW_Data!J93),"",DaqBook_RAW_Data!J93)</f>
        <v/>
      </c>
      <c r="L103" s="167" t="str">
        <f>IF(ISBLANK(DaqBook_RAW_Data!K93),"",DaqBook_RAW_Data!K93)</f>
        <v/>
      </c>
      <c r="M103" s="167" t="str">
        <f>IF(ISBLANK(DaqBook_RAW_Data!L93),"",DaqBook_RAW_Data!L93)</f>
        <v/>
      </c>
      <c r="N103" s="167" t="str">
        <f>IF(ISBLANK(DaqBook_RAW_Data!M93),"",DaqBook_RAW_Data!M93)</f>
        <v/>
      </c>
      <c r="O103" s="167" t="str">
        <f>IF(ISBLANK(DaqBook_RAW_Data!N93),"",DaqBook_RAW_Data!N93)</f>
        <v/>
      </c>
      <c r="P103" s="167" t="str">
        <f>IF(ISBLANK(DaqBook_RAW_Data!O93),"",DaqBook_RAW_Data!O93)</f>
        <v/>
      </c>
    </row>
    <row r="104" spans="1:16" s="96" customFormat="1" x14ac:dyDescent="0.2">
      <c r="A104" s="145" t="e">
        <f t="shared" si="1"/>
        <v>#VALUE!</v>
      </c>
      <c r="B104" s="144" t="str">
        <f>IF(ISBLANK(DaqBook_RAW_Data!A94),"",TIMEVALUE(DaqBook_RAW_Data!A94))</f>
        <v/>
      </c>
      <c r="C104" s="167" t="str">
        <f>IF(ISBLANK(DaqBook_RAW_Data!B94),"",DaqBook_RAW_Data!B94)</f>
        <v/>
      </c>
      <c r="D104" s="167" t="str">
        <f>IF(ISBLANK(DaqBook_RAW_Data!C94),"",DaqBook_RAW_Data!C94)</f>
        <v/>
      </c>
      <c r="E104" s="167" t="str">
        <f>IF(ISBLANK(DaqBook_RAW_Data!D94),"",DaqBook_RAW_Data!D94)</f>
        <v/>
      </c>
      <c r="F104" s="167" t="str">
        <f>IF(ISBLANK(DaqBook_RAW_Data!E94),"",DaqBook_RAW_Data!E94)</f>
        <v/>
      </c>
      <c r="G104" s="167" t="str">
        <f>IF(ISBLANK(DaqBook_RAW_Data!F94),"",DaqBook_RAW_Data!F94)</f>
        <v/>
      </c>
      <c r="H104" s="167" t="str">
        <f>IF(ISBLANK(DaqBook_RAW_Data!G94),"",DaqBook_RAW_Data!G94)</f>
        <v/>
      </c>
      <c r="I104" s="167" t="str">
        <f>IF(ISBLANK(DaqBook_RAW_Data!H94),"",DaqBook_RAW_Data!H94)</f>
        <v/>
      </c>
      <c r="J104" s="167" t="str">
        <f>IF(ISBLANK(DaqBook_RAW_Data!I94),"",DaqBook_RAW_Data!I94)</f>
        <v/>
      </c>
      <c r="K104" s="167" t="str">
        <f>IF(ISBLANK(DaqBook_RAW_Data!J94),"",DaqBook_RAW_Data!J94)</f>
        <v/>
      </c>
      <c r="L104" s="167" t="str">
        <f>IF(ISBLANK(DaqBook_RAW_Data!K94),"",DaqBook_RAW_Data!K94)</f>
        <v/>
      </c>
      <c r="M104" s="167" t="str">
        <f>IF(ISBLANK(DaqBook_RAW_Data!L94),"",DaqBook_RAW_Data!L94)</f>
        <v/>
      </c>
      <c r="N104" s="167" t="str">
        <f>IF(ISBLANK(DaqBook_RAW_Data!M94),"",DaqBook_RAW_Data!M94)</f>
        <v/>
      </c>
      <c r="O104" s="167" t="str">
        <f>IF(ISBLANK(DaqBook_RAW_Data!N94),"",DaqBook_RAW_Data!N94)</f>
        <v/>
      </c>
      <c r="P104" s="167" t="str">
        <f>IF(ISBLANK(DaqBook_RAW_Data!O94),"",DaqBook_RAW_Data!O94)</f>
        <v/>
      </c>
    </row>
    <row r="105" spans="1:16" s="96" customFormat="1" x14ac:dyDescent="0.2">
      <c r="A105" s="145" t="e">
        <f t="shared" si="1"/>
        <v>#VALUE!</v>
      </c>
      <c r="B105" s="144" t="str">
        <f>IF(ISBLANK(DaqBook_RAW_Data!A95),"",TIMEVALUE(DaqBook_RAW_Data!A95))</f>
        <v/>
      </c>
      <c r="C105" s="167" t="str">
        <f>IF(ISBLANK(DaqBook_RAW_Data!B95),"",DaqBook_RAW_Data!B95)</f>
        <v/>
      </c>
      <c r="D105" s="167" t="str">
        <f>IF(ISBLANK(DaqBook_RAW_Data!C95),"",DaqBook_RAW_Data!C95)</f>
        <v/>
      </c>
      <c r="E105" s="167" t="str">
        <f>IF(ISBLANK(DaqBook_RAW_Data!D95),"",DaqBook_RAW_Data!D95)</f>
        <v/>
      </c>
      <c r="F105" s="167" t="str">
        <f>IF(ISBLANK(DaqBook_RAW_Data!E95),"",DaqBook_RAW_Data!E95)</f>
        <v/>
      </c>
      <c r="G105" s="167" t="str">
        <f>IF(ISBLANK(DaqBook_RAW_Data!F95),"",DaqBook_RAW_Data!F95)</f>
        <v/>
      </c>
      <c r="H105" s="167" t="str">
        <f>IF(ISBLANK(DaqBook_RAW_Data!G95),"",DaqBook_RAW_Data!G95)</f>
        <v/>
      </c>
      <c r="I105" s="167" t="str">
        <f>IF(ISBLANK(DaqBook_RAW_Data!H95),"",DaqBook_RAW_Data!H95)</f>
        <v/>
      </c>
      <c r="J105" s="167" t="str">
        <f>IF(ISBLANK(DaqBook_RAW_Data!I95),"",DaqBook_RAW_Data!I95)</f>
        <v/>
      </c>
      <c r="K105" s="167" t="str">
        <f>IF(ISBLANK(DaqBook_RAW_Data!J95),"",DaqBook_RAW_Data!J95)</f>
        <v/>
      </c>
      <c r="L105" s="167" t="str">
        <f>IF(ISBLANK(DaqBook_RAW_Data!K95),"",DaqBook_RAW_Data!K95)</f>
        <v/>
      </c>
      <c r="M105" s="167" t="str">
        <f>IF(ISBLANK(DaqBook_RAW_Data!L95),"",DaqBook_RAW_Data!L95)</f>
        <v/>
      </c>
      <c r="N105" s="167" t="str">
        <f>IF(ISBLANK(DaqBook_RAW_Data!M95),"",DaqBook_RAW_Data!M95)</f>
        <v/>
      </c>
      <c r="O105" s="167" t="str">
        <f>IF(ISBLANK(DaqBook_RAW_Data!N95),"",DaqBook_RAW_Data!N95)</f>
        <v/>
      </c>
      <c r="P105" s="167" t="str">
        <f>IF(ISBLANK(DaqBook_RAW_Data!O95),"",DaqBook_RAW_Data!O95)</f>
        <v/>
      </c>
    </row>
    <row r="106" spans="1:16" x14ac:dyDescent="0.2">
      <c r="A106" s="58" t="e">
        <f t="shared" si="1"/>
        <v>#VALUE!</v>
      </c>
      <c r="B106" s="144" t="str">
        <f>IF(ISBLANK(DaqBook_RAW_Data!A96),"",TIMEVALUE(DaqBook_RAW_Data!A96))</f>
        <v/>
      </c>
      <c r="C106" s="167" t="str">
        <f>IF(ISBLANK(DaqBook_RAW_Data!B96),"",DaqBook_RAW_Data!B96)</f>
        <v/>
      </c>
      <c r="D106" s="167" t="str">
        <f>IF(ISBLANK(DaqBook_RAW_Data!C96),"",DaqBook_RAW_Data!C96)</f>
        <v/>
      </c>
      <c r="E106" s="167" t="str">
        <f>IF(ISBLANK(DaqBook_RAW_Data!D96),"",DaqBook_RAW_Data!D96)</f>
        <v/>
      </c>
      <c r="F106" s="167" t="str">
        <f>IF(ISBLANK(DaqBook_RAW_Data!E96),"",DaqBook_RAW_Data!E96)</f>
        <v/>
      </c>
      <c r="G106" s="167" t="str">
        <f>IF(ISBLANK(DaqBook_RAW_Data!F96),"",DaqBook_RAW_Data!F96)</f>
        <v/>
      </c>
      <c r="H106" s="167" t="str">
        <f>IF(ISBLANK(DaqBook_RAW_Data!G96),"",DaqBook_RAW_Data!G96)</f>
        <v/>
      </c>
      <c r="I106" s="167" t="str">
        <f>IF(ISBLANK(DaqBook_RAW_Data!H96),"",DaqBook_RAW_Data!H96)</f>
        <v/>
      </c>
      <c r="J106" s="167" t="str">
        <f>IF(ISBLANK(DaqBook_RAW_Data!I96),"",DaqBook_RAW_Data!I96)</f>
        <v/>
      </c>
      <c r="K106" s="167" t="str">
        <f>IF(ISBLANK(DaqBook_RAW_Data!J96),"",DaqBook_RAW_Data!J96)</f>
        <v/>
      </c>
      <c r="L106" s="167" t="str">
        <f>IF(ISBLANK(DaqBook_RAW_Data!K96),"",DaqBook_RAW_Data!K96)</f>
        <v/>
      </c>
      <c r="M106" s="167" t="str">
        <f>IF(ISBLANK(DaqBook_RAW_Data!L96),"",DaqBook_RAW_Data!L96)</f>
        <v/>
      </c>
      <c r="N106" s="167" t="str">
        <f>IF(ISBLANK(DaqBook_RAW_Data!M96),"",DaqBook_RAW_Data!M96)</f>
        <v/>
      </c>
      <c r="O106" s="167" t="str">
        <f>IF(ISBLANK(DaqBook_RAW_Data!N96),"",DaqBook_RAW_Data!N96)</f>
        <v/>
      </c>
      <c r="P106" s="167" t="str">
        <f>IF(ISBLANK(DaqBook_RAW_Data!O96),"",DaqBook_RAW_Data!O96)</f>
        <v/>
      </c>
    </row>
    <row r="107" spans="1:16" x14ac:dyDescent="0.2">
      <c r="A107" s="58" t="e">
        <f t="shared" si="1"/>
        <v>#VALUE!</v>
      </c>
      <c r="B107" s="144" t="str">
        <f>IF(ISBLANK(DaqBook_RAW_Data!A97),"",TIMEVALUE(DaqBook_RAW_Data!A97))</f>
        <v/>
      </c>
      <c r="C107" s="167" t="str">
        <f>IF(ISBLANK(DaqBook_RAW_Data!B97),"",DaqBook_RAW_Data!B97)</f>
        <v/>
      </c>
      <c r="D107" s="167" t="str">
        <f>IF(ISBLANK(DaqBook_RAW_Data!C97),"",DaqBook_RAW_Data!C97)</f>
        <v/>
      </c>
      <c r="E107" s="167" t="str">
        <f>IF(ISBLANK(DaqBook_RAW_Data!D97),"",DaqBook_RAW_Data!D97)</f>
        <v/>
      </c>
      <c r="F107" s="167" t="str">
        <f>IF(ISBLANK(DaqBook_RAW_Data!E97),"",DaqBook_RAW_Data!E97)</f>
        <v/>
      </c>
      <c r="G107" s="167" t="str">
        <f>IF(ISBLANK(DaqBook_RAW_Data!F97),"",DaqBook_RAW_Data!F97)</f>
        <v/>
      </c>
      <c r="H107" s="167" t="str">
        <f>IF(ISBLANK(DaqBook_RAW_Data!G97),"",DaqBook_RAW_Data!G97)</f>
        <v/>
      </c>
      <c r="I107" s="167" t="str">
        <f>IF(ISBLANK(DaqBook_RAW_Data!H97),"",DaqBook_RAW_Data!H97)</f>
        <v/>
      </c>
      <c r="J107" s="167" t="str">
        <f>IF(ISBLANK(DaqBook_RAW_Data!I97),"",DaqBook_RAW_Data!I97)</f>
        <v/>
      </c>
      <c r="K107" s="167" t="str">
        <f>IF(ISBLANK(DaqBook_RAW_Data!J97),"",DaqBook_RAW_Data!J97)</f>
        <v/>
      </c>
      <c r="L107" s="167" t="str">
        <f>IF(ISBLANK(DaqBook_RAW_Data!K97),"",DaqBook_RAW_Data!K97)</f>
        <v/>
      </c>
      <c r="M107" s="167" t="str">
        <f>IF(ISBLANK(DaqBook_RAW_Data!L97),"",DaqBook_RAW_Data!L97)</f>
        <v/>
      </c>
      <c r="N107" s="167" t="str">
        <f>IF(ISBLANK(DaqBook_RAW_Data!M97),"",DaqBook_RAW_Data!M97)</f>
        <v/>
      </c>
      <c r="O107" s="167" t="str">
        <f>IF(ISBLANK(DaqBook_RAW_Data!N97),"",DaqBook_RAW_Data!N97)</f>
        <v/>
      </c>
      <c r="P107" s="167" t="str">
        <f>IF(ISBLANK(DaqBook_RAW_Data!O97),"",DaqBook_RAW_Data!O97)</f>
        <v/>
      </c>
    </row>
    <row r="108" spans="1:16" x14ac:dyDescent="0.2">
      <c r="A108" s="58" t="e">
        <f t="shared" si="1"/>
        <v>#VALUE!</v>
      </c>
      <c r="B108" s="144" t="str">
        <f>IF(ISBLANK(DaqBook_RAW_Data!A98),"",TIMEVALUE(DaqBook_RAW_Data!A98))</f>
        <v/>
      </c>
      <c r="C108" s="167" t="str">
        <f>IF(ISBLANK(DaqBook_RAW_Data!B98),"",DaqBook_RAW_Data!B98)</f>
        <v/>
      </c>
      <c r="D108" s="167" t="str">
        <f>IF(ISBLANK(DaqBook_RAW_Data!C98),"",DaqBook_RAW_Data!C98)</f>
        <v/>
      </c>
      <c r="E108" s="167" t="str">
        <f>IF(ISBLANK(DaqBook_RAW_Data!D98),"",DaqBook_RAW_Data!D98)</f>
        <v/>
      </c>
      <c r="F108" s="167" t="str">
        <f>IF(ISBLANK(DaqBook_RAW_Data!E98),"",DaqBook_RAW_Data!E98)</f>
        <v/>
      </c>
      <c r="G108" s="167" t="str">
        <f>IF(ISBLANK(DaqBook_RAW_Data!F98),"",DaqBook_RAW_Data!F98)</f>
        <v/>
      </c>
      <c r="H108" s="167" t="str">
        <f>IF(ISBLANK(DaqBook_RAW_Data!G98),"",DaqBook_RAW_Data!G98)</f>
        <v/>
      </c>
      <c r="I108" s="167" t="str">
        <f>IF(ISBLANK(DaqBook_RAW_Data!H98),"",DaqBook_RAW_Data!H98)</f>
        <v/>
      </c>
      <c r="J108" s="167" t="str">
        <f>IF(ISBLANK(DaqBook_RAW_Data!I98),"",DaqBook_RAW_Data!I98)</f>
        <v/>
      </c>
      <c r="K108" s="167" t="str">
        <f>IF(ISBLANK(DaqBook_RAW_Data!J98),"",DaqBook_RAW_Data!J98)</f>
        <v/>
      </c>
      <c r="L108" s="167" t="str">
        <f>IF(ISBLANK(DaqBook_RAW_Data!K98),"",DaqBook_RAW_Data!K98)</f>
        <v/>
      </c>
      <c r="M108" s="167" t="str">
        <f>IF(ISBLANK(DaqBook_RAW_Data!L98),"",DaqBook_RAW_Data!L98)</f>
        <v/>
      </c>
      <c r="N108" s="167" t="str">
        <f>IF(ISBLANK(DaqBook_RAW_Data!M98),"",DaqBook_RAW_Data!M98)</f>
        <v/>
      </c>
      <c r="O108" s="167" t="str">
        <f>IF(ISBLANK(DaqBook_RAW_Data!N98),"",DaqBook_RAW_Data!N98)</f>
        <v/>
      </c>
      <c r="P108" s="167" t="str">
        <f>IF(ISBLANK(DaqBook_RAW_Data!O98),"",DaqBook_RAW_Data!O98)</f>
        <v/>
      </c>
    </row>
    <row r="109" spans="1:16" x14ac:dyDescent="0.2">
      <c r="A109" s="58" t="e">
        <f t="shared" si="1"/>
        <v>#VALUE!</v>
      </c>
      <c r="B109" s="144" t="str">
        <f>IF(ISBLANK(DaqBook_RAW_Data!A99),"",TIMEVALUE(DaqBook_RAW_Data!A99))</f>
        <v/>
      </c>
      <c r="C109" s="167" t="str">
        <f>IF(ISBLANK(DaqBook_RAW_Data!B99),"",DaqBook_RAW_Data!B99)</f>
        <v/>
      </c>
      <c r="D109" s="167" t="str">
        <f>IF(ISBLANK(DaqBook_RAW_Data!C99),"",DaqBook_RAW_Data!C99)</f>
        <v/>
      </c>
      <c r="E109" s="167" t="str">
        <f>IF(ISBLANK(DaqBook_RAW_Data!D99),"",DaqBook_RAW_Data!D99)</f>
        <v/>
      </c>
      <c r="F109" s="167" t="str">
        <f>IF(ISBLANK(DaqBook_RAW_Data!E99),"",DaqBook_RAW_Data!E99)</f>
        <v/>
      </c>
      <c r="G109" s="167" t="str">
        <f>IF(ISBLANK(DaqBook_RAW_Data!F99),"",DaqBook_RAW_Data!F99)</f>
        <v/>
      </c>
      <c r="H109" s="167" t="str">
        <f>IF(ISBLANK(DaqBook_RAW_Data!G99),"",DaqBook_RAW_Data!G99)</f>
        <v/>
      </c>
      <c r="I109" s="167" t="str">
        <f>IF(ISBLANK(DaqBook_RAW_Data!H99),"",DaqBook_RAW_Data!H99)</f>
        <v/>
      </c>
      <c r="J109" s="167" t="str">
        <f>IF(ISBLANK(DaqBook_RAW_Data!I99),"",DaqBook_RAW_Data!I99)</f>
        <v/>
      </c>
      <c r="K109" s="167" t="str">
        <f>IF(ISBLANK(DaqBook_RAW_Data!J99),"",DaqBook_RAW_Data!J99)</f>
        <v/>
      </c>
      <c r="L109" s="167" t="str">
        <f>IF(ISBLANK(DaqBook_RAW_Data!K99),"",DaqBook_RAW_Data!K99)</f>
        <v/>
      </c>
      <c r="M109" s="167" t="str">
        <f>IF(ISBLANK(DaqBook_RAW_Data!L99),"",DaqBook_RAW_Data!L99)</f>
        <v/>
      </c>
      <c r="N109" s="167" t="str">
        <f>IF(ISBLANK(DaqBook_RAW_Data!M99),"",DaqBook_RAW_Data!M99)</f>
        <v/>
      </c>
      <c r="O109" s="167" t="str">
        <f>IF(ISBLANK(DaqBook_RAW_Data!N99),"",DaqBook_RAW_Data!N99)</f>
        <v/>
      </c>
      <c r="P109" s="167" t="str">
        <f>IF(ISBLANK(DaqBook_RAW_Data!O99),"",DaqBook_RAW_Data!O99)</f>
        <v/>
      </c>
    </row>
    <row r="110" spans="1:16" x14ac:dyDescent="0.2">
      <c r="A110" s="58" t="e">
        <f t="shared" si="1"/>
        <v>#VALUE!</v>
      </c>
      <c r="B110" s="144" t="str">
        <f>IF(ISBLANK(DaqBook_RAW_Data!A100),"",TIMEVALUE(DaqBook_RAW_Data!A100))</f>
        <v/>
      </c>
      <c r="C110" s="167" t="str">
        <f>IF(ISBLANK(DaqBook_RAW_Data!B100),"",DaqBook_RAW_Data!B100)</f>
        <v/>
      </c>
      <c r="D110" s="167" t="str">
        <f>IF(ISBLANK(DaqBook_RAW_Data!C100),"",DaqBook_RAW_Data!C100)</f>
        <v/>
      </c>
      <c r="E110" s="167" t="str">
        <f>IF(ISBLANK(DaqBook_RAW_Data!D100),"",DaqBook_RAW_Data!D100)</f>
        <v/>
      </c>
      <c r="F110" s="167" t="str">
        <f>IF(ISBLANK(DaqBook_RAW_Data!E100),"",DaqBook_RAW_Data!E100)</f>
        <v/>
      </c>
      <c r="G110" s="167" t="str">
        <f>IF(ISBLANK(DaqBook_RAW_Data!F100),"",DaqBook_RAW_Data!F100)</f>
        <v/>
      </c>
      <c r="H110" s="167" t="str">
        <f>IF(ISBLANK(DaqBook_RAW_Data!G100),"",DaqBook_RAW_Data!G100)</f>
        <v/>
      </c>
      <c r="I110" s="167" t="str">
        <f>IF(ISBLANK(DaqBook_RAW_Data!H100),"",DaqBook_RAW_Data!H100)</f>
        <v/>
      </c>
      <c r="J110" s="167" t="str">
        <f>IF(ISBLANK(DaqBook_RAW_Data!I100),"",DaqBook_RAW_Data!I100)</f>
        <v/>
      </c>
      <c r="K110" s="167" t="str">
        <f>IF(ISBLANK(DaqBook_RAW_Data!J100),"",DaqBook_RAW_Data!J100)</f>
        <v/>
      </c>
      <c r="L110" s="167" t="str">
        <f>IF(ISBLANK(DaqBook_RAW_Data!K100),"",DaqBook_RAW_Data!K100)</f>
        <v/>
      </c>
      <c r="M110" s="167" t="str">
        <f>IF(ISBLANK(DaqBook_RAW_Data!L100),"",DaqBook_RAW_Data!L100)</f>
        <v/>
      </c>
      <c r="N110" s="167" t="str">
        <f>IF(ISBLANK(DaqBook_RAW_Data!M100),"",DaqBook_RAW_Data!M100)</f>
        <v/>
      </c>
      <c r="O110" s="167" t="str">
        <f>IF(ISBLANK(DaqBook_RAW_Data!N100),"",DaqBook_RAW_Data!N100)</f>
        <v/>
      </c>
      <c r="P110" s="167" t="str">
        <f>IF(ISBLANK(DaqBook_RAW_Data!O100),"",DaqBook_RAW_Data!O100)</f>
        <v/>
      </c>
    </row>
    <row r="111" spans="1:16" x14ac:dyDescent="0.2">
      <c r="A111" s="58" t="e">
        <f t="shared" si="1"/>
        <v>#VALUE!</v>
      </c>
      <c r="B111" s="144" t="str">
        <f>IF(ISBLANK(DaqBook_RAW_Data!A101),"",TIMEVALUE(DaqBook_RAW_Data!A101))</f>
        <v/>
      </c>
      <c r="C111" s="167" t="str">
        <f>IF(ISBLANK(DaqBook_RAW_Data!B101),"",DaqBook_RAW_Data!B101)</f>
        <v/>
      </c>
      <c r="D111" s="167" t="str">
        <f>IF(ISBLANK(DaqBook_RAW_Data!C101),"",DaqBook_RAW_Data!C101)</f>
        <v/>
      </c>
      <c r="E111" s="167" t="str">
        <f>IF(ISBLANK(DaqBook_RAW_Data!D101),"",DaqBook_RAW_Data!D101)</f>
        <v/>
      </c>
      <c r="F111" s="167" t="str">
        <f>IF(ISBLANK(DaqBook_RAW_Data!E101),"",DaqBook_RAW_Data!E101)</f>
        <v/>
      </c>
      <c r="G111" s="167" t="str">
        <f>IF(ISBLANK(DaqBook_RAW_Data!F101),"",DaqBook_RAW_Data!F101)</f>
        <v/>
      </c>
      <c r="H111" s="167" t="str">
        <f>IF(ISBLANK(DaqBook_RAW_Data!G101),"",DaqBook_RAW_Data!G101)</f>
        <v/>
      </c>
      <c r="I111" s="167" t="str">
        <f>IF(ISBLANK(DaqBook_RAW_Data!H101),"",DaqBook_RAW_Data!H101)</f>
        <v/>
      </c>
      <c r="J111" s="167" t="str">
        <f>IF(ISBLANK(DaqBook_RAW_Data!I101),"",DaqBook_RAW_Data!I101)</f>
        <v/>
      </c>
      <c r="K111" s="167" t="str">
        <f>IF(ISBLANK(DaqBook_RAW_Data!J101),"",DaqBook_RAW_Data!J101)</f>
        <v/>
      </c>
      <c r="L111" s="167" t="str">
        <f>IF(ISBLANK(DaqBook_RAW_Data!K101),"",DaqBook_RAW_Data!K101)</f>
        <v/>
      </c>
      <c r="M111" s="167" t="str">
        <f>IF(ISBLANK(DaqBook_RAW_Data!L101),"",DaqBook_RAW_Data!L101)</f>
        <v/>
      </c>
      <c r="N111" s="167" t="str">
        <f>IF(ISBLANK(DaqBook_RAW_Data!M101),"",DaqBook_RAW_Data!M101)</f>
        <v/>
      </c>
      <c r="O111" s="167" t="str">
        <f>IF(ISBLANK(DaqBook_RAW_Data!N101),"",DaqBook_RAW_Data!N101)</f>
        <v/>
      </c>
      <c r="P111" s="167" t="str">
        <f>IF(ISBLANK(DaqBook_RAW_Data!O101),"",DaqBook_RAW_Data!O101)</f>
        <v/>
      </c>
    </row>
    <row r="112" spans="1:16" x14ac:dyDescent="0.2">
      <c r="A112" s="58" t="e">
        <f t="shared" si="1"/>
        <v>#VALUE!</v>
      </c>
      <c r="B112" s="144" t="str">
        <f>IF(ISBLANK(DaqBook_RAW_Data!A102),"",TIMEVALUE(DaqBook_RAW_Data!A102))</f>
        <v/>
      </c>
      <c r="C112" s="167" t="str">
        <f>IF(ISBLANK(DaqBook_RAW_Data!B102),"",DaqBook_RAW_Data!B102)</f>
        <v/>
      </c>
      <c r="D112" s="167" t="str">
        <f>IF(ISBLANK(DaqBook_RAW_Data!C102),"",DaqBook_RAW_Data!C102)</f>
        <v/>
      </c>
      <c r="E112" s="167" t="str">
        <f>IF(ISBLANK(DaqBook_RAW_Data!D102),"",DaqBook_RAW_Data!D102)</f>
        <v/>
      </c>
      <c r="F112" s="167" t="str">
        <f>IF(ISBLANK(DaqBook_RAW_Data!E102),"",DaqBook_RAW_Data!E102)</f>
        <v/>
      </c>
      <c r="G112" s="167" t="str">
        <f>IF(ISBLANK(DaqBook_RAW_Data!F102),"",DaqBook_RAW_Data!F102)</f>
        <v/>
      </c>
      <c r="H112" s="167" t="str">
        <f>IF(ISBLANK(DaqBook_RAW_Data!G102),"",DaqBook_RAW_Data!G102)</f>
        <v/>
      </c>
      <c r="I112" s="167" t="str">
        <f>IF(ISBLANK(DaqBook_RAW_Data!H102),"",DaqBook_RAW_Data!H102)</f>
        <v/>
      </c>
      <c r="J112" s="167" t="str">
        <f>IF(ISBLANK(DaqBook_RAW_Data!I102),"",DaqBook_RAW_Data!I102)</f>
        <v/>
      </c>
      <c r="K112" s="167" t="str">
        <f>IF(ISBLANK(DaqBook_RAW_Data!J102),"",DaqBook_RAW_Data!J102)</f>
        <v/>
      </c>
      <c r="L112" s="167" t="str">
        <f>IF(ISBLANK(DaqBook_RAW_Data!K102),"",DaqBook_RAW_Data!K102)</f>
        <v/>
      </c>
      <c r="M112" s="167" t="str">
        <f>IF(ISBLANK(DaqBook_RAW_Data!L102),"",DaqBook_RAW_Data!L102)</f>
        <v/>
      </c>
      <c r="N112" s="167" t="str">
        <f>IF(ISBLANK(DaqBook_RAW_Data!M102),"",DaqBook_RAW_Data!M102)</f>
        <v/>
      </c>
      <c r="O112" s="167" t="str">
        <f>IF(ISBLANK(DaqBook_RAW_Data!N102),"",DaqBook_RAW_Data!N102)</f>
        <v/>
      </c>
      <c r="P112" s="167" t="str">
        <f>IF(ISBLANK(DaqBook_RAW_Data!O102),"",DaqBook_RAW_Data!O102)</f>
        <v/>
      </c>
    </row>
    <row r="113" spans="1:16" x14ac:dyDescent="0.2">
      <c r="A113" s="58" t="e">
        <f t="shared" si="1"/>
        <v>#VALUE!</v>
      </c>
      <c r="B113" s="144" t="str">
        <f>IF(ISBLANK(DaqBook_RAW_Data!A103),"",TIMEVALUE(DaqBook_RAW_Data!A103))</f>
        <v/>
      </c>
      <c r="C113" s="167" t="str">
        <f>IF(ISBLANK(DaqBook_RAW_Data!B103),"",DaqBook_RAW_Data!B103)</f>
        <v/>
      </c>
      <c r="D113" s="167" t="str">
        <f>IF(ISBLANK(DaqBook_RAW_Data!C103),"",DaqBook_RAW_Data!C103)</f>
        <v/>
      </c>
      <c r="E113" s="167" t="str">
        <f>IF(ISBLANK(DaqBook_RAW_Data!D103),"",DaqBook_RAW_Data!D103)</f>
        <v/>
      </c>
      <c r="F113" s="167" t="str">
        <f>IF(ISBLANK(DaqBook_RAW_Data!E103),"",DaqBook_RAW_Data!E103)</f>
        <v/>
      </c>
      <c r="G113" s="167" t="str">
        <f>IF(ISBLANK(DaqBook_RAW_Data!F103),"",DaqBook_RAW_Data!F103)</f>
        <v/>
      </c>
      <c r="H113" s="167" t="str">
        <f>IF(ISBLANK(DaqBook_RAW_Data!G103),"",DaqBook_RAW_Data!G103)</f>
        <v/>
      </c>
      <c r="I113" s="167" t="str">
        <f>IF(ISBLANK(DaqBook_RAW_Data!H103),"",DaqBook_RAW_Data!H103)</f>
        <v/>
      </c>
      <c r="J113" s="167" t="str">
        <f>IF(ISBLANK(DaqBook_RAW_Data!I103),"",DaqBook_RAW_Data!I103)</f>
        <v/>
      </c>
      <c r="K113" s="167" t="str">
        <f>IF(ISBLANK(DaqBook_RAW_Data!J103),"",DaqBook_RAW_Data!J103)</f>
        <v/>
      </c>
      <c r="L113" s="167" t="str">
        <f>IF(ISBLANK(DaqBook_RAW_Data!K103),"",DaqBook_RAW_Data!K103)</f>
        <v/>
      </c>
      <c r="M113" s="167" t="str">
        <f>IF(ISBLANK(DaqBook_RAW_Data!L103),"",DaqBook_RAW_Data!L103)</f>
        <v/>
      </c>
      <c r="N113" s="167" t="str">
        <f>IF(ISBLANK(DaqBook_RAW_Data!M103),"",DaqBook_RAW_Data!M103)</f>
        <v/>
      </c>
      <c r="O113" s="167" t="str">
        <f>IF(ISBLANK(DaqBook_RAW_Data!N103),"",DaqBook_RAW_Data!N103)</f>
        <v/>
      </c>
      <c r="P113" s="167" t="str">
        <f>IF(ISBLANK(DaqBook_RAW_Data!O103),"",DaqBook_RAW_Data!O103)</f>
        <v/>
      </c>
    </row>
    <row r="114" spans="1:16" x14ac:dyDescent="0.2">
      <c r="A114" s="58" t="e">
        <f t="shared" si="1"/>
        <v>#VALUE!</v>
      </c>
      <c r="B114" s="144" t="str">
        <f>IF(ISBLANK(DaqBook_RAW_Data!A104),"",TIMEVALUE(DaqBook_RAW_Data!A104))</f>
        <v/>
      </c>
      <c r="C114" s="167" t="str">
        <f>IF(ISBLANK(DaqBook_RAW_Data!B104),"",DaqBook_RAW_Data!B104)</f>
        <v/>
      </c>
      <c r="D114" s="167" t="str">
        <f>IF(ISBLANK(DaqBook_RAW_Data!C104),"",DaqBook_RAW_Data!C104)</f>
        <v/>
      </c>
      <c r="E114" s="167" t="str">
        <f>IF(ISBLANK(DaqBook_RAW_Data!D104),"",DaqBook_RAW_Data!D104)</f>
        <v/>
      </c>
      <c r="F114" s="167" t="str">
        <f>IF(ISBLANK(DaqBook_RAW_Data!E104),"",DaqBook_RAW_Data!E104)</f>
        <v/>
      </c>
      <c r="G114" s="167" t="str">
        <f>IF(ISBLANK(DaqBook_RAW_Data!F104),"",DaqBook_RAW_Data!F104)</f>
        <v/>
      </c>
      <c r="H114" s="167" t="str">
        <f>IF(ISBLANK(DaqBook_RAW_Data!G104),"",DaqBook_RAW_Data!G104)</f>
        <v/>
      </c>
      <c r="I114" s="167" t="str">
        <f>IF(ISBLANK(DaqBook_RAW_Data!H104),"",DaqBook_RAW_Data!H104)</f>
        <v/>
      </c>
      <c r="J114" s="167" t="str">
        <f>IF(ISBLANK(DaqBook_RAW_Data!I104),"",DaqBook_RAW_Data!I104)</f>
        <v/>
      </c>
      <c r="K114" s="167" t="str">
        <f>IF(ISBLANK(DaqBook_RAW_Data!J104),"",DaqBook_RAW_Data!J104)</f>
        <v/>
      </c>
      <c r="L114" s="167" t="str">
        <f>IF(ISBLANK(DaqBook_RAW_Data!K104),"",DaqBook_RAW_Data!K104)</f>
        <v/>
      </c>
      <c r="M114" s="167" t="str">
        <f>IF(ISBLANK(DaqBook_RAW_Data!L104),"",DaqBook_RAW_Data!L104)</f>
        <v/>
      </c>
      <c r="N114" s="167" t="str">
        <f>IF(ISBLANK(DaqBook_RAW_Data!M104),"",DaqBook_RAW_Data!M104)</f>
        <v/>
      </c>
      <c r="O114" s="167" t="str">
        <f>IF(ISBLANK(DaqBook_RAW_Data!N104),"",DaqBook_RAW_Data!N104)</f>
        <v/>
      </c>
      <c r="P114" s="167" t="str">
        <f>IF(ISBLANK(DaqBook_RAW_Data!O104),"",DaqBook_RAW_Data!O104)</f>
        <v/>
      </c>
    </row>
    <row r="115" spans="1:16" x14ac:dyDescent="0.2">
      <c r="A115" s="58" t="e">
        <f t="shared" si="1"/>
        <v>#VALUE!</v>
      </c>
      <c r="B115" s="144" t="str">
        <f>IF(ISBLANK(DaqBook_RAW_Data!A105),"",TIMEVALUE(DaqBook_RAW_Data!A105))</f>
        <v/>
      </c>
      <c r="C115" s="167" t="str">
        <f>IF(ISBLANK(DaqBook_RAW_Data!B105),"",DaqBook_RAW_Data!B105)</f>
        <v/>
      </c>
      <c r="D115" s="167" t="str">
        <f>IF(ISBLANK(DaqBook_RAW_Data!C105),"",DaqBook_RAW_Data!C105)</f>
        <v/>
      </c>
      <c r="E115" s="167" t="str">
        <f>IF(ISBLANK(DaqBook_RAW_Data!D105),"",DaqBook_RAW_Data!D105)</f>
        <v/>
      </c>
      <c r="F115" s="167" t="str">
        <f>IF(ISBLANK(DaqBook_RAW_Data!E105),"",DaqBook_RAW_Data!E105)</f>
        <v/>
      </c>
      <c r="G115" s="167" t="str">
        <f>IF(ISBLANK(DaqBook_RAW_Data!F105),"",DaqBook_RAW_Data!F105)</f>
        <v/>
      </c>
      <c r="H115" s="167" t="str">
        <f>IF(ISBLANK(DaqBook_RAW_Data!G105),"",DaqBook_RAW_Data!G105)</f>
        <v/>
      </c>
      <c r="I115" s="167" t="str">
        <f>IF(ISBLANK(DaqBook_RAW_Data!H105),"",DaqBook_RAW_Data!H105)</f>
        <v/>
      </c>
      <c r="J115" s="167" t="str">
        <f>IF(ISBLANK(DaqBook_RAW_Data!I105),"",DaqBook_RAW_Data!I105)</f>
        <v/>
      </c>
      <c r="K115" s="167" t="str">
        <f>IF(ISBLANK(DaqBook_RAW_Data!J105),"",DaqBook_RAW_Data!J105)</f>
        <v/>
      </c>
      <c r="L115" s="167" t="str">
        <f>IF(ISBLANK(DaqBook_RAW_Data!K105),"",DaqBook_RAW_Data!K105)</f>
        <v/>
      </c>
      <c r="M115" s="167" t="str">
        <f>IF(ISBLANK(DaqBook_RAW_Data!L105),"",DaqBook_RAW_Data!L105)</f>
        <v/>
      </c>
      <c r="N115" s="167" t="str">
        <f>IF(ISBLANK(DaqBook_RAW_Data!M105),"",DaqBook_RAW_Data!M105)</f>
        <v/>
      </c>
      <c r="O115" s="167" t="str">
        <f>IF(ISBLANK(DaqBook_RAW_Data!N105),"",DaqBook_RAW_Data!N105)</f>
        <v/>
      </c>
      <c r="P115" s="167" t="str">
        <f>IF(ISBLANK(DaqBook_RAW_Data!O105),"",DaqBook_RAW_Data!O105)</f>
        <v/>
      </c>
    </row>
    <row r="116" spans="1:16" x14ac:dyDescent="0.2">
      <c r="A116" s="58" t="e">
        <f t="shared" si="1"/>
        <v>#VALUE!</v>
      </c>
      <c r="B116" s="144" t="str">
        <f>IF(ISBLANK(DaqBook_RAW_Data!A106),"",TIMEVALUE(DaqBook_RAW_Data!A106))</f>
        <v/>
      </c>
      <c r="C116" s="167" t="str">
        <f>IF(ISBLANK(DaqBook_RAW_Data!B106),"",DaqBook_RAW_Data!B106)</f>
        <v/>
      </c>
      <c r="D116" s="167" t="str">
        <f>IF(ISBLANK(DaqBook_RAW_Data!C106),"",DaqBook_RAW_Data!C106)</f>
        <v/>
      </c>
      <c r="E116" s="167" t="str">
        <f>IF(ISBLANK(DaqBook_RAW_Data!D106),"",DaqBook_RAW_Data!D106)</f>
        <v/>
      </c>
      <c r="F116" s="167" t="str">
        <f>IF(ISBLANK(DaqBook_RAW_Data!E106),"",DaqBook_RAW_Data!E106)</f>
        <v/>
      </c>
      <c r="G116" s="167" t="str">
        <f>IF(ISBLANK(DaqBook_RAW_Data!F106),"",DaqBook_RAW_Data!F106)</f>
        <v/>
      </c>
      <c r="H116" s="167" t="str">
        <f>IF(ISBLANK(DaqBook_RAW_Data!G106),"",DaqBook_RAW_Data!G106)</f>
        <v/>
      </c>
      <c r="I116" s="167" t="str">
        <f>IF(ISBLANK(DaqBook_RAW_Data!H106),"",DaqBook_RAW_Data!H106)</f>
        <v/>
      </c>
      <c r="J116" s="167" t="str">
        <f>IF(ISBLANK(DaqBook_RAW_Data!I106),"",DaqBook_RAW_Data!I106)</f>
        <v/>
      </c>
      <c r="K116" s="167" t="str">
        <f>IF(ISBLANK(DaqBook_RAW_Data!J106),"",DaqBook_RAW_Data!J106)</f>
        <v/>
      </c>
      <c r="L116" s="167" t="str">
        <f>IF(ISBLANK(DaqBook_RAW_Data!K106),"",DaqBook_RAW_Data!K106)</f>
        <v/>
      </c>
      <c r="M116" s="167" t="str">
        <f>IF(ISBLANK(DaqBook_RAW_Data!L106),"",DaqBook_RAW_Data!L106)</f>
        <v/>
      </c>
      <c r="N116" s="167" t="str">
        <f>IF(ISBLANK(DaqBook_RAW_Data!M106),"",DaqBook_RAW_Data!M106)</f>
        <v/>
      </c>
      <c r="O116" s="167" t="str">
        <f>IF(ISBLANK(DaqBook_RAW_Data!N106),"",DaqBook_RAW_Data!N106)</f>
        <v/>
      </c>
      <c r="P116" s="167" t="str">
        <f>IF(ISBLANK(DaqBook_RAW_Data!O106),"",DaqBook_RAW_Data!O106)</f>
        <v/>
      </c>
    </row>
    <row r="117" spans="1:16" x14ac:dyDescent="0.2">
      <c r="A117" s="58" t="e">
        <f t="shared" si="1"/>
        <v>#VALUE!</v>
      </c>
      <c r="B117" s="144" t="str">
        <f>IF(ISBLANK(DaqBook_RAW_Data!A107),"",TIMEVALUE(DaqBook_RAW_Data!A107))</f>
        <v/>
      </c>
      <c r="C117" s="167" t="str">
        <f>IF(ISBLANK(DaqBook_RAW_Data!B107),"",DaqBook_RAW_Data!B107)</f>
        <v/>
      </c>
      <c r="D117" s="167" t="str">
        <f>IF(ISBLANK(DaqBook_RAW_Data!C107),"",DaqBook_RAW_Data!C107)</f>
        <v/>
      </c>
      <c r="E117" s="167" t="str">
        <f>IF(ISBLANK(DaqBook_RAW_Data!D107),"",DaqBook_RAW_Data!D107)</f>
        <v/>
      </c>
      <c r="F117" s="167" t="str">
        <f>IF(ISBLANK(DaqBook_RAW_Data!E107),"",DaqBook_RAW_Data!E107)</f>
        <v/>
      </c>
      <c r="G117" s="167" t="str">
        <f>IF(ISBLANK(DaqBook_RAW_Data!F107),"",DaqBook_RAW_Data!F107)</f>
        <v/>
      </c>
      <c r="H117" s="167" t="str">
        <f>IF(ISBLANK(DaqBook_RAW_Data!G107),"",DaqBook_RAW_Data!G107)</f>
        <v/>
      </c>
      <c r="I117" s="167" t="str">
        <f>IF(ISBLANK(DaqBook_RAW_Data!H107),"",DaqBook_RAW_Data!H107)</f>
        <v/>
      </c>
      <c r="J117" s="167" t="str">
        <f>IF(ISBLANK(DaqBook_RAW_Data!I107),"",DaqBook_RAW_Data!I107)</f>
        <v/>
      </c>
      <c r="K117" s="167" t="str">
        <f>IF(ISBLANK(DaqBook_RAW_Data!J107),"",DaqBook_RAW_Data!J107)</f>
        <v/>
      </c>
      <c r="L117" s="167" t="str">
        <f>IF(ISBLANK(DaqBook_RAW_Data!K107),"",DaqBook_RAW_Data!K107)</f>
        <v/>
      </c>
      <c r="M117" s="167" t="str">
        <f>IF(ISBLANK(DaqBook_RAW_Data!L107),"",DaqBook_RAW_Data!L107)</f>
        <v/>
      </c>
      <c r="N117" s="167" t="str">
        <f>IF(ISBLANK(DaqBook_RAW_Data!M107),"",DaqBook_RAW_Data!M107)</f>
        <v/>
      </c>
      <c r="O117" s="167" t="str">
        <f>IF(ISBLANK(DaqBook_RAW_Data!N107),"",DaqBook_RAW_Data!N107)</f>
        <v/>
      </c>
      <c r="P117" s="167" t="str">
        <f>IF(ISBLANK(DaqBook_RAW_Data!O107),"",DaqBook_RAW_Data!O107)</f>
        <v/>
      </c>
    </row>
    <row r="118" spans="1:16" x14ac:dyDescent="0.2">
      <c r="A118" s="58" t="e">
        <f t="shared" si="1"/>
        <v>#VALUE!</v>
      </c>
      <c r="B118" s="144" t="str">
        <f>IF(ISBLANK(DaqBook_RAW_Data!A108),"",TIMEVALUE(DaqBook_RAW_Data!A108))</f>
        <v/>
      </c>
      <c r="C118" s="167" t="str">
        <f>IF(ISBLANK(DaqBook_RAW_Data!B108),"",DaqBook_RAW_Data!B108)</f>
        <v/>
      </c>
      <c r="D118" s="167" t="str">
        <f>IF(ISBLANK(DaqBook_RAW_Data!C108),"",DaqBook_RAW_Data!C108)</f>
        <v/>
      </c>
      <c r="E118" s="167" t="str">
        <f>IF(ISBLANK(DaqBook_RAW_Data!D108),"",DaqBook_RAW_Data!D108)</f>
        <v/>
      </c>
      <c r="F118" s="167" t="str">
        <f>IF(ISBLANK(DaqBook_RAW_Data!E108),"",DaqBook_RAW_Data!E108)</f>
        <v/>
      </c>
      <c r="G118" s="167" t="str">
        <f>IF(ISBLANK(DaqBook_RAW_Data!F108),"",DaqBook_RAW_Data!F108)</f>
        <v/>
      </c>
      <c r="H118" s="167" t="str">
        <f>IF(ISBLANK(DaqBook_RAW_Data!G108),"",DaqBook_RAW_Data!G108)</f>
        <v/>
      </c>
      <c r="I118" s="167" t="str">
        <f>IF(ISBLANK(DaqBook_RAW_Data!H108),"",DaqBook_RAW_Data!H108)</f>
        <v/>
      </c>
      <c r="J118" s="167" t="str">
        <f>IF(ISBLANK(DaqBook_RAW_Data!I108),"",DaqBook_RAW_Data!I108)</f>
        <v/>
      </c>
      <c r="K118" s="167" t="str">
        <f>IF(ISBLANK(DaqBook_RAW_Data!J108),"",DaqBook_RAW_Data!J108)</f>
        <v/>
      </c>
      <c r="L118" s="167" t="str">
        <f>IF(ISBLANK(DaqBook_RAW_Data!K108),"",DaqBook_RAW_Data!K108)</f>
        <v/>
      </c>
      <c r="M118" s="167" t="str">
        <f>IF(ISBLANK(DaqBook_RAW_Data!L108),"",DaqBook_RAW_Data!L108)</f>
        <v/>
      </c>
      <c r="N118" s="167" t="str">
        <f>IF(ISBLANK(DaqBook_RAW_Data!M108),"",DaqBook_RAW_Data!M108)</f>
        <v/>
      </c>
      <c r="O118" s="167" t="str">
        <f>IF(ISBLANK(DaqBook_RAW_Data!N108),"",DaqBook_RAW_Data!N108)</f>
        <v/>
      </c>
      <c r="P118" s="167" t="str">
        <f>IF(ISBLANK(DaqBook_RAW_Data!O108),"",DaqBook_RAW_Data!O108)</f>
        <v/>
      </c>
    </row>
    <row r="119" spans="1:16" x14ac:dyDescent="0.2">
      <c r="A119" s="58" t="e">
        <f t="shared" si="1"/>
        <v>#VALUE!</v>
      </c>
      <c r="B119" s="144" t="str">
        <f>IF(ISBLANK(DaqBook_RAW_Data!A109),"",TIMEVALUE(DaqBook_RAW_Data!A109))</f>
        <v/>
      </c>
      <c r="C119" s="167" t="str">
        <f>IF(ISBLANK(DaqBook_RAW_Data!B109),"",DaqBook_RAW_Data!B109)</f>
        <v/>
      </c>
      <c r="D119" s="167" t="str">
        <f>IF(ISBLANK(DaqBook_RAW_Data!C109),"",DaqBook_RAW_Data!C109)</f>
        <v/>
      </c>
      <c r="E119" s="167" t="str">
        <f>IF(ISBLANK(DaqBook_RAW_Data!D109),"",DaqBook_RAW_Data!D109)</f>
        <v/>
      </c>
      <c r="F119" s="167" t="str">
        <f>IF(ISBLANK(DaqBook_RAW_Data!E109),"",DaqBook_RAW_Data!E109)</f>
        <v/>
      </c>
      <c r="G119" s="167" t="str">
        <f>IF(ISBLANK(DaqBook_RAW_Data!F109),"",DaqBook_RAW_Data!F109)</f>
        <v/>
      </c>
      <c r="H119" s="167" t="str">
        <f>IF(ISBLANK(DaqBook_RAW_Data!G109),"",DaqBook_RAW_Data!G109)</f>
        <v/>
      </c>
      <c r="I119" s="167" t="str">
        <f>IF(ISBLANK(DaqBook_RAW_Data!H109),"",DaqBook_RAW_Data!H109)</f>
        <v/>
      </c>
      <c r="J119" s="167" t="str">
        <f>IF(ISBLANK(DaqBook_RAW_Data!I109),"",DaqBook_RAW_Data!I109)</f>
        <v/>
      </c>
      <c r="K119" s="167" t="str">
        <f>IF(ISBLANK(DaqBook_RAW_Data!J109),"",DaqBook_RAW_Data!J109)</f>
        <v/>
      </c>
      <c r="L119" s="167" t="str">
        <f>IF(ISBLANK(DaqBook_RAW_Data!K109),"",DaqBook_RAW_Data!K109)</f>
        <v/>
      </c>
      <c r="M119" s="167" t="str">
        <f>IF(ISBLANK(DaqBook_RAW_Data!L109),"",DaqBook_RAW_Data!L109)</f>
        <v/>
      </c>
      <c r="N119" s="167" t="str">
        <f>IF(ISBLANK(DaqBook_RAW_Data!M109),"",DaqBook_RAW_Data!M109)</f>
        <v/>
      </c>
      <c r="O119" s="167" t="str">
        <f>IF(ISBLANK(DaqBook_RAW_Data!N109),"",DaqBook_RAW_Data!N109)</f>
        <v/>
      </c>
      <c r="P119" s="167" t="str">
        <f>IF(ISBLANK(DaqBook_RAW_Data!O109),"",DaqBook_RAW_Data!O109)</f>
        <v/>
      </c>
    </row>
    <row r="120" spans="1:16" x14ac:dyDescent="0.2">
      <c r="A120" s="58" t="e">
        <f t="shared" si="1"/>
        <v>#VALUE!</v>
      </c>
      <c r="B120" s="144" t="str">
        <f>IF(ISBLANK(DaqBook_RAW_Data!A110),"",TIMEVALUE(DaqBook_RAW_Data!A110))</f>
        <v/>
      </c>
      <c r="C120" s="167" t="str">
        <f>IF(ISBLANK(DaqBook_RAW_Data!B110),"",DaqBook_RAW_Data!B110)</f>
        <v/>
      </c>
      <c r="D120" s="167" t="str">
        <f>IF(ISBLANK(DaqBook_RAW_Data!C110),"",DaqBook_RAW_Data!C110)</f>
        <v/>
      </c>
      <c r="E120" s="167" t="str">
        <f>IF(ISBLANK(DaqBook_RAW_Data!D110),"",DaqBook_RAW_Data!D110)</f>
        <v/>
      </c>
      <c r="F120" s="167" t="str">
        <f>IF(ISBLANK(DaqBook_RAW_Data!E110),"",DaqBook_RAW_Data!E110)</f>
        <v/>
      </c>
      <c r="G120" s="167" t="str">
        <f>IF(ISBLANK(DaqBook_RAW_Data!F110),"",DaqBook_RAW_Data!F110)</f>
        <v/>
      </c>
      <c r="H120" s="167" t="str">
        <f>IF(ISBLANK(DaqBook_RAW_Data!G110),"",DaqBook_RAW_Data!G110)</f>
        <v/>
      </c>
      <c r="I120" s="167" t="str">
        <f>IF(ISBLANK(DaqBook_RAW_Data!H110),"",DaqBook_RAW_Data!H110)</f>
        <v/>
      </c>
      <c r="J120" s="167" t="str">
        <f>IF(ISBLANK(DaqBook_RAW_Data!I110),"",DaqBook_RAW_Data!I110)</f>
        <v/>
      </c>
      <c r="K120" s="167" t="str">
        <f>IF(ISBLANK(DaqBook_RAW_Data!J110),"",DaqBook_RAW_Data!J110)</f>
        <v/>
      </c>
      <c r="L120" s="167" t="str">
        <f>IF(ISBLANK(DaqBook_RAW_Data!K110),"",DaqBook_RAW_Data!K110)</f>
        <v/>
      </c>
      <c r="M120" s="167" t="str">
        <f>IF(ISBLANK(DaqBook_RAW_Data!L110),"",DaqBook_RAW_Data!L110)</f>
        <v/>
      </c>
      <c r="N120" s="167" t="str">
        <f>IF(ISBLANK(DaqBook_RAW_Data!M110),"",DaqBook_RAW_Data!M110)</f>
        <v/>
      </c>
      <c r="O120" s="167" t="str">
        <f>IF(ISBLANK(DaqBook_RAW_Data!N110),"",DaqBook_RAW_Data!N110)</f>
        <v/>
      </c>
      <c r="P120" s="167" t="str">
        <f>IF(ISBLANK(DaqBook_RAW_Data!O110),"",DaqBook_RAW_Data!O110)</f>
        <v/>
      </c>
    </row>
    <row r="121" spans="1:16" x14ac:dyDescent="0.2">
      <c r="A121" s="58" t="e">
        <f t="shared" si="1"/>
        <v>#VALUE!</v>
      </c>
      <c r="B121" s="144" t="str">
        <f>IF(ISBLANK(DaqBook_RAW_Data!A111),"",TIMEVALUE(DaqBook_RAW_Data!A111))</f>
        <v/>
      </c>
      <c r="C121" s="167" t="str">
        <f>IF(ISBLANK(DaqBook_RAW_Data!B111),"",DaqBook_RAW_Data!B111)</f>
        <v/>
      </c>
      <c r="D121" s="167" t="str">
        <f>IF(ISBLANK(DaqBook_RAW_Data!C111),"",DaqBook_RAW_Data!C111)</f>
        <v/>
      </c>
      <c r="E121" s="167" t="str">
        <f>IF(ISBLANK(DaqBook_RAW_Data!D111),"",DaqBook_RAW_Data!D111)</f>
        <v/>
      </c>
      <c r="F121" s="167" t="str">
        <f>IF(ISBLANK(DaqBook_RAW_Data!E111),"",DaqBook_RAW_Data!E111)</f>
        <v/>
      </c>
      <c r="G121" s="167" t="str">
        <f>IF(ISBLANK(DaqBook_RAW_Data!F111),"",DaqBook_RAW_Data!F111)</f>
        <v/>
      </c>
      <c r="H121" s="167" t="str">
        <f>IF(ISBLANK(DaqBook_RAW_Data!G111),"",DaqBook_RAW_Data!G111)</f>
        <v/>
      </c>
      <c r="I121" s="167" t="str">
        <f>IF(ISBLANK(DaqBook_RAW_Data!H111),"",DaqBook_RAW_Data!H111)</f>
        <v/>
      </c>
      <c r="J121" s="167" t="str">
        <f>IF(ISBLANK(DaqBook_RAW_Data!I111),"",DaqBook_RAW_Data!I111)</f>
        <v/>
      </c>
      <c r="K121" s="167" t="str">
        <f>IF(ISBLANK(DaqBook_RAW_Data!J111),"",DaqBook_RAW_Data!J111)</f>
        <v/>
      </c>
      <c r="L121" s="167" t="str">
        <f>IF(ISBLANK(DaqBook_RAW_Data!K111),"",DaqBook_RAW_Data!K111)</f>
        <v/>
      </c>
      <c r="M121" s="167" t="str">
        <f>IF(ISBLANK(DaqBook_RAW_Data!L111),"",DaqBook_RAW_Data!L111)</f>
        <v/>
      </c>
      <c r="N121" s="167" t="str">
        <f>IF(ISBLANK(DaqBook_RAW_Data!M111),"",DaqBook_RAW_Data!M111)</f>
        <v/>
      </c>
      <c r="O121" s="167" t="str">
        <f>IF(ISBLANK(DaqBook_RAW_Data!N111),"",DaqBook_RAW_Data!N111)</f>
        <v/>
      </c>
      <c r="P121" s="167" t="str">
        <f>IF(ISBLANK(DaqBook_RAW_Data!O111),"",DaqBook_RAW_Data!O111)</f>
        <v/>
      </c>
    </row>
    <row r="122" spans="1:16" x14ac:dyDescent="0.2">
      <c r="A122" s="58" t="e">
        <f t="shared" si="1"/>
        <v>#VALUE!</v>
      </c>
      <c r="B122" s="144" t="str">
        <f>IF(ISBLANK(DaqBook_RAW_Data!A112),"",TIMEVALUE(DaqBook_RAW_Data!A112))</f>
        <v/>
      </c>
      <c r="C122" s="167" t="str">
        <f>IF(ISBLANK(DaqBook_RAW_Data!B112),"",DaqBook_RAW_Data!B112)</f>
        <v/>
      </c>
      <c r="D122" s="167" t="str">
        <f>IF(ISBLANK(DaqBook_RAW_Data!C112),"",DaqBook_RAW_Data!C112)</f>
        <v/>
      </c>
      <c r="E122" s="167" t="str">
        <f>IF(ISBLANK(DaqBook_RAW_Data!D112),"",DaqBook_RAW_Data!D112)</f>
        <v/>
      </c>
      <c r="F122" s="167" t="str">
        <f>IF(ISBLANK(DaqBook_RAW_Data!E112),"",DaqBook_RAW_Data!E112)</f>
        <v/>
      </c>
      <c r="G122" s="167" t="str">
        <f>IF(ISBLANK(DaqBook_RAW_Data!F112),"",DaqBook_RAW_Data!F112)</f>
        <v/>
      </c>
      <c r="H122" s="167" t="str">
        <f>IF(ISBLANK(DaqBook_RAW_Data!G112),"",DaqBook_RAW_Data!G112)</f>
        <v/>
      </c>
      <c r="I122" s="167" t="str">
        <f>IF(ISBLANK(DaqBook_RAW_Data!H112),"",DaqBook_RAW_Data!H112)</f>
        <v/>
      </c>
      <c r="J122" s="167" t="str">
        <f>IF(ISBLANK(DaqBook_RAW_Data!I112),"",DaqBook_RAW_Data!I112)</f>
        <v/>
      </c>
      <c r="K122" s="167" t="str">
        <f>IF(ISBLANK(DaqBook_RAW_Data!J112),"",DaqBook_RAW_Data!J112)</f>
        <v/>
      </c>
      <c r="L122" s="167" t="str">
        <f>IF(ISBLANK(DaqBook_RAW_Data!K112),"",DaqBook_RAW_Data!K112)</f>
        <v/>
      </c>
      <c r="M122" s="167" t="str">
        <f>IF(ISBLANK(DaqBook_RAW_Data!L112),"",DaqBook_RAW_Data!L112)</f>
        <v/>
      </c>
      <c r="N122" s="167" t="str">
        <f>IF(ISBLANK(DaqBook_RAW_Data!M112),"",DaqBook_RAW_Data!M112)</f>
        <v/>
      </c>
      <c r="O122" s="167" t="str">
        <f>IF(ISBLANK(DaqBook_RAW_Data!N112),"",DaqBook_RAW_Data!N112)</f>
        <v/>
      </c>
      <c r="P122" s="167" t="str">
        <f>IF(ISBLANK(DaqBook_RAW_Data!O112),"",DaqBook_RAW_Data!O112)</f>
        <v/>
      </c>
    </row>
    <row r="123" spans="1:16" x14ac:dyDescent="0.2">
      <c r="A123" s="58" t="e">
        <f t="shared" si="1"/>
        <v>#VALUE!</v>
      </c>
      <c r="B123" s="144" t="str">
        <f>IF(ISBLANK(DaqBook_RAW_Data!A113),"",TIMEVALUE(DaqBook_RAW_Data!A113))</f>
        <v/>
      </c>
      <c r="C123" s="167" t="str">
        <f>IF(ISBLANK(DaqBook_RAW_Data!B113),"",DaqBook_RAW_Data!B113)</f>
        <v/>
      </c>
      <c r="D123" s="167" t="str">
        <f>IF(ISBLANK(DaqBook_RAW_Data!C113),"",DaqBook_RAW_Data!C113)</f>
        <v/>
      </c>
      <c r="E123" s="167" t="str">
        <f>IF(ISBLANK(DaqBook_RAW_Data!D113),"",DaqBook_RAW_Data!D113)</f>
        <v/>
      </c>
      <c r="F123" s="167" t="str">
        <f>IF(ISBLANK(DaqBook_RAW_Data!E113),"",DaqBook_RAW_Data!E113)</f>
        <v/>
      </c>
      <c r="G123" s="167" t="str">
        <f>IF(ISBLANK(DaqBook_RAW_Data!F113),"",DaqBook_RAW_Data!F113)</f>
        <v/>
      </c>
      <c r="H123" s="167" t="str">
        <f>IF(ISBLANK(DaqBook_RAW_Data!G113),"",DaqBook_RAW_Data!G113)</f>
        <v/>
      </c>
      <c r="I123" s="167" t="str">
        <f>IF(ISBLANK(DaqBook_RAW_Data!H113),"",DaqBook_RAW_Data!H113)</f>
        <v/>
      </c>
      <c r="J123" s="167" t="str">
        <f>IF(ISBLANK(DaqBook_RAW_Data!I113),"",DaqBook_RAW_Data!I113)</f>
        <v/>
      </c>
      <c r="K123" s="167" t="str">
        <f>IF(ISBLANK(DaqBook_RAW_Data!J113),"",DaqBook_RAW_Data!J113)</f>
        <v/>
      </c>
      <c r="L123" s="167" t="str">
        <f>IF(ISBLANK(DaqBook_RAW_Data!K113),"",DaqBook_RAW_Data!K113)</f>
        <v/>
      </c>
      <c r="M123" s="167" t="str">
        <f>IF(ISBLANK(DaqBook_RAW_Data!L113),"",DaqBook_RAW_Data!L113)</f>
        <v/>
      </c>
      <c r="N123" s="167" t="str">
        <f>IF(ISBLANK(DaqBook_RAW_Data!M113),"",DaqBook_RAW_Data!M113)</f>
        <v/>
      </c>
      <c r="O123" s="167" t="str">
        <f>IF(ISBLANK(DaqBook_RAW_Data!N113),"",DaqBook_RAW_Data!N113)</f>
        <v/>
      </c>
      <c r="P123" s="167" t="str">
        <f>IF(ISBLANK(DaqBook_RAW_Data!O113),"",DaqBook_RAW_Data!O113)</f>
        <v/>
      </c>
    </row>
    <row r="124" spans="1:16" x14ac:dyDescent="0.2">
      <c r="A124" s="58" t="e">
        <f t="shared" si="1"/>
        <v>#VALUE!</v>
      </c>
      <c r="B124" s="144" t="str">
        <f>IF(ISBLANK(DaqBook_RAW_Data!A114),"",TIMEVALUE(DaqBook_RAW_Data!A114))</f>
        <v/>
      </c>
      <c r="C124" s="167" t="str">
        <f>IF(ISBLANK(DaqBook_RAW_Data!B114),"",DaqBook_RAW_Data!B114)</f>
        <v/>
      </c>
      <c r="D124" s="167" t="str">
        <f>IF(ISBLANK(DaqBook_RAW_Data!C114),"",DaqBook_RAW_Data!C114)</f>
        <v/>
      </c>
      <c r="E124" s="167" t="str">
        <f>IF(ISBLANK(DaqBook_RAW_Data!D114),"",DaqBook_RAW_Data!D114)</f>
        <v/>
      </c>
      <c r="F124" s="167" t="str">
        <f>IF(ISBLANK(DaqBook_RAW_Data!E114),"",DaqBook_RAW_Data!E114)</f>
        <v/>
      </c>
      <c r="G124" s="167" t="str">
        <f>IF(ISBLANK(DaqBook_RAW_Data!F114),"",DaqBook_RAW_Data!F114)</f>
        <v/>
      </c>
      <c r="H124" s="167" t="str">
        <f>IF(ISBLANK(DaqBook_RAW_Data!G114),"",DaqBook_RAW_Data!G114)</f>
        <v/>
      </c>
      <c r="I124" s="167" t="str">
        <f>IF(ISBLANK(DaqBook_RAW_Data!H114),"",DaqBook_RAW_Data!H114)</f>
        <v/>
      </c>
      <c r="J124" s="167" t="str">
        <f>IF(ISBLANK(DaqBook_RAW_Data!I114),"",DaqBook_RAW_Data!I114)</f>
        <v/>
      </c>
      <c r="K124" s="167" t="str">
        <f>IF(ISBLANK(DaqBook_RAW_Data!J114),"",DaqBook_RAW_Data!J114)</f>
        <v/>
      </c>
      <c r="L124" s="167" t="str">
        <f>IF(ISBLANK(DaqBook_RAW_Data!K114),"",DaqBook_RAW_Data!K114)</f>
        <v/>
      </c>
      <c r="M124" s="167" t="str">
        <f>IF(ISBLANK(DaqBook_RAW_Data!L114),"",DaqBook_RAW_Data!L114)</f>
        <v/>
      </c>
      <c r="N124" s="167" t="str">
        <f>IF(ISBLANK(DaqBook_RAW_Data!M114),"",DaqBook_RAW_Data!M114)</f>
        <v/>
      </c>
      <c r="O124" s="167" t="str">
        <f>IF(ISBLANK(DaqBook_RAW_Data!N114),"",DaqBook_RAW_Data!N114)</f>
        <v/>
      </c>
      <c r="P124" s="167" t="str">
        <f>IF(ISBLANK(DaqBook_RAW_Data!O114),"",DaqBook_RAW_Data!O114)</f>
        <v/>
      </c>
    </row>
    <row r="125" spans="1:16" x14ac:dyDescent="0.2">
      <c r="A125" s="58" t="e">
        <f t="shared" si="1"/>
        <v>#VALUE!</v>
      </c>
      <c r="B125" s="144" t="str">
        <f>IF(ISBLANK(DaqBook_RAW_Data!A115),"",TIMEVALUE(DaqBook_RAW_Data!A115))</f>
        <v/>
      </c>
      <c r="C125" s="167" t="str">
        <f>IF(ISBLANK(DaqBook_RAW_Data!B115),"",DaqBook_RAW_Data!B115)</f>
        <v/>
      </c>
      <c r="D125" s="167" t="str">
        <f>IF(ISBLANK(DaqBook_RAW_Data!C115),"",DaqBook_RAW_Data!C115)</f>
        <v/>
      </c>
      <c r="E125" s="167" t="str">
        <f>IF(ISBLANK(DaqBook_RAW_Data!D115),"",DaqBook_RAW_Data!D115)</f>
        <v/>
      </c>
      <c r="F125" s="167" t="str">
        <f>IF(ISBLANK(DaqBook_RAW_Data!E115),"",DaqBook_RAW_Data!E115)</f>
        <v/>
      </c>
      <c r="G125" s="167" t="str">
        <f>IF(ISBLANK(DaqBook_RAW_Data!F115),"",DaqBook_RAW_Data!F115)</f>
        <v/>
      </c>
      <c r="H125" s="167" t="str">
        <f>IF(ISBLANK(DaqBook_RAW_Data!G115),"",DaqBook_RAW_Data!G115)</f>
        <v/>
      </c>
      <c r="I125" s="167" t="str">
        <f>IF(ISBLANK(DaqBook_RAW_Data!H115),"",DaqBook_RAW_Data!H115)</f>
        <v/>
      </c>
      <c r="J125" s="167" t="str">
        <f>IF(ISBLANK(DaqBook_RAW_Data!I115),"",DaqBook_RAW_Data!I115)</f>
        <v/>
      </c>
      <c r="K125" s="167" t="str">
        <f>IF(ISBLANK(DaqBook_RAW_Data!J115),"",DaqBook_RAW_Data!J115)</f>
        <v/>
      </c>
      <c r="L125" s="167" t="str">
        <f>IF(ISBLANK(DaqBook_RAW_Data!K115),"",DaqBook_RAW_Data!K115)</f>
        <v/>
      </c>
      <c r="M125" s="167" t="str">
        <f>IF(ISBLANK(DaqBook_RAW_Data!L115),"",DaqBook_RAW_Data!L115)</f>
        <v/>
      </c>
      <c r="N125" s="167" t="str">
        <f>IF(ISBLANK(DaqBook_RAW_Data!M115),"",DaqBook_RAW_Data!M115)</f>
        <v/>
      </c>
      <c r="O125" s="167" t="str">
        <f>IF(ISBLANK(DaqBook_RAW_Data!N115),"",DaqBook_RAW_Data!N115)</f>
        <v/>
      </c>
      <c r="P125" s="167" t="str">
        <f>IF(ISBLANK(DaqBook_RAW_Data!O115),"",DaqBook_RAW_Data!O115)</f>
        <v/>
      </c>
    </row>
    <row r="126" spans="1:16" x14ac:dyDescent="0.2">
      <c r="A126" s="58" t="e">
        <f t="shared" si="1"/>
        <v>#VALUE!</v>
      </c>
      <c r="B126" s="144" t="str">
        <f>IF(ISBLANK(DaqBook_RAW_Data!A116),"",TIMEVALUE(DaqBook_RAW_Data!A116))</f>
        <v/>
      </c>
      <c r="C126" s="167" t="str">
        <f>IF(ISBLANK(DaqBook_RAW_Data!B116),"",DaqBook_RAW_Data!B116)</f>
        <v/>
      </c>
      <c r="D126" s="167" t="str">
        <f>IF(ISBLANK(DaqBook_RAW_Data!C116),"",DaqBook_RAW_Data!C116)</f>
        <v/>
      </c>
      <c r="E126" s="167" t="str">
        <f>IF(ISBLANK(DaqBook_RAW_Data!D116),"",DaqBook_RAW_Data!D116)</f>
        <v/>
      </c>
      <c r="F126" s="167" t="str">
        <f>IF(ISBLANK(DaqBook_RAW_Data!E116),"",DaqBook_RAW_Data!E116)</f>
        <v/>
      </c>
      <c r="G126" s="167" t="str">
        <f>IF(ISBLANK(DaqBook_RAW_Data!F116),"",DaqBook_RAW_Data!F116)</f>
        <v/>
      </c>
      <c r="H126" s="167" t="str">
        <f>IF(ISBLANK(DaqBook_RAW_Data!G116),"",DaqBook_RAW_Data!G116)</f>
        <v/>
      </c>
      <c r="I126" s="167" t="str">
        <f>IF(ISBLANK(DaqBook_RAW_Data!H116),"",DaqBook_RAW_Data!H116)</f>
        <v/>
      </c>
      <c r="J126" s="167" t="str">
        <f>IF(ISBLANK(DaqBook_RAW_Data!I116),"",DaqBook_RAW_Data!I116)</f>
        <v/>
      </c>
      <c r="K126" s="167" t="str">
        <f>IF(ISBLANK(DaqBook_RAW_Data!J116),"",DaqBook_RAW_Data!J116)</f>
        <v/>
      </c>
      <c r="L126" s="167" t="str">
        <f>IF(ISBLANK(DaqBook_RAW_Data!K116),"",DaqBook_RAW_Data!K116)</f>
        <v/>
      </c>
      <c r="M126" s="167" t="str">
        <f>IF(ISBLANK(DaqBook_RAW_Data!L116),"",DaqBook_RAW_Data!L116)</f>
        <v/>
      </c>
      <c r="N126" s="167" t="str">
        <f>IF(ISBLANK(DaqBook_RAW_Data!M116),"",DaqBook_RAW_Data!M116)</f>
        <v/>
      </c>
      <c r="O126" s="167" t="str">
        <f>IF(ISBLANK(DaqBook_RAW_Data!N116),"",DaqBook_RAW_Data!N116)</f>
        <v/>
      </c>
      <c r="P126" s="167" t="str">
        <f>IF(ISBLANK(DaqBook_RAW_Data!O116),"",DaqBook_RAW_Data!O116)</f>
        <v/>
      </c>
    </row>
    <row r="127" spans="1:16" x14ac:dyDescent="0.2">
      <c r="A127" s="58" t="e">
        <f t="shared" si="1"/>
        <v>#VALUE!</v>
      </c>
      <c r="B127" s="144" t="str">
        <f>IF(ISBLANK(DaqBook_RAW_Data!A117),"",TIMEVALUE(DaqBook_RAW_Data!A117))</f>
        <v/>
      </c>
      <c r="C127" s="167" t="str">
        <f>IF(ISBLANK(DaqBook_RAW_Data!B117),"",DaqBook_RAW_Data!B117)</f>
        <v/>
      </c>
      <c r="D127" s="167" t="str">
        <f>IF(ISBLANK(DaqBook_RAW_Data!C117),"",DaqBook_RAW_Data!C117)</f>
        <v/>
      </c>
      <c r="E127" s="167" t="str">
        <f>IF(ISBLANK(DaqBook_RAW_Data!D117),"",DaqBook_RAW_Data!D117)</f>
        <v/>
      </c>
      <c r="F127" s="167" t="str">
        <f>IF(ISBLANK(DaqBook_RAW_Data!E117),"",DaqBook_RAW_Data!E117)</f>
        <v/>
      </c>
      <c r="G127" s="167" t="str">
        <f>IF(ISBLANK(DaqBook_RAW_Data!F117),"",DaqBook_RAW_Data!F117)</f>
        <v/>
      </c>
      <c r="H127" s="167" t="str">
        <f>IF(ISBLANK(DaqBook_RAW_Data!G117),"",DaqBook_RAW_Data!G117)</f>
        <v/>
      </c>
      <c r="I127" s="167" t="str">
        <f>IF(ISBLANK(DaqBook_RAW_Data!H117),"",DaqBook_RAW_Data!H117)</f>
        <v/>
      </c>
      <c r="J127" s="167" t="str">
        <f>IF(ISBLANK(DaqBook_RAW_Data!I117),"",DaqBook_RAW_Data!I117)</f>
        <v/>
      </c>
      <c r="K127" s="167" t="str">
        <f>IF(ISBLANK(DaqBook_RAW_Data!J117),"",DaqBook_RAW_Data!J117)</f>
        <v/>
      </c>
      <c r="L127" s="167" t="str">
        <f>IF(ISBLANK(DaqBook_RAW_Data!K117),"",DaqBook_RAW_Data!K117)</f>
        <v/>
      </c>
      <c r="M127" s="167" t="str">
        <f>IF(ISBLANK(DaqBook_RAW_Data!L117),"",DaqBook_RAW_Data!L117)</f>
        <v/>
      </c>
      <c r="N127" s="167" t="str">
        <f>IF(ISBLANK(DaqBook_RAW_Data!M117),"",DaqBook_RAW_Data!M117)</f>
        <v/>
      </c>
      <c r="O127" s="167" t="str">
        <f>IF(ISBLANK(DaqBook_RAW_Data!N117),"",DaqBook_RAW_Data!N117)</f>
        <v/>
      </c>
      <c r="P127" s="167" t="str">
        <f>IF(ISBLANK(DaqBook_RAW_Data!O117),"",DaqBook_RAW_Data!O117)</f>
        <v/>
      </c>
    </row>
    <row r="128" spans="1:16" x14ac:dyDescent="0.2">
      <c r="A128" s="58" t="e">
        <f t="shared" si="1"/>
        <v>#VALUE!</v>
      </c>
      <c r="B128" s="144" t="str">
        <f>IF(ISBLANK(DaqBook_RAW_Data!A118),"",TIMEVALUE(DaqBook_RAW_Data!A118))</f>
        <v/>
      </c>
      <c r="C128" s="167" t="str">
        <f>IF(ISBLANK(DaqBook_RAW_Data!B118),"",DaqBook_RAW_Data!B118)</f>
        <v/>
      </c>
      <c r="D128" s="167" t="str">
        <f>IF(ISBLANK(DaqBook_RAW_Data!C118),"",DaqBook_RAW_Data!C118)</f>
        <v/>
      </c>
      <c r="E128" s="167" t="str">
        <f>IF(ISBLANK(DaqBook_RAW_Data!D118),"",DaqBook_RAW_Data!D118)</f>
        <v/>
      </c>
      <c r="F128" s="167" t="str">
        <f>IF(ISBLANK(DaqBook_RAW_Data!E118),"",DaqBook_RAW_Data!E118)</f>
        <v/>
      </c>
      <c r="G128" s="167" t="str">
        <f>IF(ISBLANK(DaqBook_RAW_Data!F118),"",DaqBook_RAW_Data!F118)</f>
        <v/>
      </c>
      <c r="H128" s="167" t="str">
        <f>IF(ISBLANK(DaqBook_RAW_Data!G118),"",DaqBook_RAW_Data!G118)</f>
        <v/>
      </c>
      <c r="I128" s="167" t="str">
        <f>IF(ISBLANK(DaqBook_RAW_Data!H118),"",DaqBook_RAW_Data!H118)</f>
        <v/>
      </c>
      <c r="J128" s="167" t="str">
        <f>IF(ISBLANK(DaqBook_RAW_Data!I118),"",DaqBook_RAW_Data!I118)</f>
        <v/>
      </c>
      <c r="K128" s="167" t="str">
        <f>IF(ISBLANK(DaqBook_RAW_Data!J118),"",DaqBook_RAW_Data!J118)</f>
        <v/>
      </c>
      <c r="L128" s="167" t="str">
        <f>IF(ISBLANK(DaqBook_RAW_Data!K118),"",DaqBook_RAW_Data!K118)</f>
        <v/>
      </c>
      <c r="M128" s="167" t="str">
        <f>IF(ISBLANK(DaqBook_RAW_Data!L118),"",DaqBook_RAW_Data!L118)</f>
        <v/>
      </c>
      <c r="N128" s="167" t="str">
        <f>IF(ISBLANK(DaqBook_RAW_Data!M118),"",DaqBook_RAW_Data!M118)</f>
        <v/>
      </c>
      <c r="O128" s="167" t="str">
        <f>IF(ISBLANK(DaqBook_RAW_Data!N118),"",DaqBook_RAW_Data!N118)</f>
        <v/>
      </c>
      <c r="P128" s="167" t="str">
        <f>IF(ISBLANK(DaqBook_RAW_Data!O118),"",DaqBook_RAW_Data!O118)</f>
        <v/>
      </c>
    </row>
    <row r="129" spans="1:16" x14ac:dyDescent="0.2">
      <c r="A129" s="58" t="e">
        <f t="shared" si="1"/>
        <v>#VALUE!</v>
      </c>
      <c r="B129" s="144" t="str">
        <f>IF(ISBLANK(DaqBook_RAW_Data!A119),"",TIMEVALUE(DaqBook_RAW_Data!A119))</f>
        <v/>
      </c>
      <c r="C129" s="167" t="str">
        <f>IF(ISBLANK(DaqBook_RAW_Data!B119),"",DaqBook_RAW_Data!B119)</f>
        <v/>
      </c>
      <c r="D129" s="167" t="str">
        <f>IF(ISBLANK(DaqBook_RAW_Data!C119),"",DaqBook_RAW_Data!C119)</f>
        <v/>
      </c>
      <c r="E129" s="167" t="str">
        <f>IF(ISBLANK(DaqBook_RAW_Data!D119),"",DaqBook_RAW_Data!D119)</f>
        <v/>
      </c>
      <c r="F129" s="167" t="str">
        <f>IF(ISBLANK(DaqBook_RAW_Data!E119),"",DaqBook_RAW_Data!E119)</f>
        <v/>
      </c>
      <c r="G129" s="167" t="str">
        <f>IF(ISBLANK(DaqBook_RAW_Data!F119),"",DaqBook_RAW_Data!F119)</f>
        <v/>
      </c>
      <c r="H129" s="167" t="str">
        <f>IF(ISBLANK(DaqBook_RAW_Data!G119),"",DaqBook_RAW_Data!G119)</f>
        <v/>
      </c>
      <c r="I129" s="167" t="str">
        <f>IF(ISBLANK(DaqBook_RAW_Data!H119),"",DaqBook_RAW_Data!H119)</f>
        <v/>
      </c>
      <c r="J129" s="167" t="str">
        <f>IF(ISBLANK(DaqBook_RAW_Data!I119),"",DaqBook_RAW_Data!I119)</f>
        <v/>
      </c>
      <c r="K129" s="167" t="str">
        <f>IF(ISBLANK(DaqBook_RAW_Data!J119),"",DaqBook_RAW_Data!J119)</f>
        <v/>
      </c>
      <c r="L129" s="167" t="str">
        <f>IF(ISBLANK(DaqBook_RAW_Data!K119),"",DaqBook_RAW_Data!K119)</f>
        <v/>
      </c>
      <c r="M129" s="167" t="str">
        <f>IF(ISBLANK(DaqBook_RAW_Data!L119),"",DaqBook_RAW_Data!L119)</f>
        <v/>
      </c>
      <c r="N129" s="167" t="str">
        <f>IF(ISBLANK(DaqBook_RAW_Data!M119),"",DaqBook_RAW_Data!M119)</f>
        <v/>
      </c>
      <c r="O129" s="167" t="str">
        <f>IF(ISBLANK(DaqBook_RAW_Data!N119),"",DaqBook_RAW_Data!N119)</f>
        <v/>
      </c>
      <c r="P129" s="167" t="str">
        <f>IF(ISBLANK(DaqBook_RAW_Data!O119),"",DaqBook_RAW_Data!O119)</f>
        <v/>
      </c>
    </row>
    <row r="130" spans="1:16" x14ac:dyDescent="0.2">
      <c r="A130" s="58" t="e">
        <f t="shared" si="1"/>
        <v>#VALUE!</v>
      </c>
      <c r="B130" s="144" t="str">
        <f>IF(ISBLANK(DaqBook_RAW_Data!A120),"",TIMEVALUE(DaqBook_RAW_Data!A120))</f>
        <v/>
      </c>
      <c r="C130" s="167" t="str">
        <f>IF(ISBLANK(DaqBook_RAW_Data!B120),"",DaqBook_RAW_Data!B120)</f>
        <v/>
      </c>
      <c r="D130" s="167" t="str">
        <f>IF(ISBLANK(DaqBook_RAW_Data!C120),"",DaqBook_RAW_Data!C120)</f>
        <v/>
      </c>
      <c r="E130" s="167" t="str">
        <f>IF(ISBLANK(DaqBook_RAW_Data!D120),"",DaqBook_RAW_Data!D120)</f>
        <v/>
      </c>
      <c r="F130" s="167" t="str">
        <f>IF(ISBLANK(DaqBook_RAW_Data!E120),"",DaqBook_RAW_Data!E120)</f>
        <v/>
      </c>
      <c r="G130" s="167" t="str">
        <f>IF(ISBLANK(DaqBook_RAW_Data!F120),"",DaqBook_RAW_Data!F120)</f>
        <v/>
      </c>
      <c r="H130" s="167" t="str">
        <f>IF(ISBLANK(DaqBook_RAW_Data!G120),"",DaqBook_RAW_Data!G120)</f>
        <v/>
      </c>
      <c r="I130" s="167" t="str">
        <f>IF(ISBLANK(DaqBook_RAW_Data!H120),"",DaqBook_RAW_Data!H120)</f>
        <v/>
      </c>
      <c r="J130" s="167" t="str">
        <f>IF(ISBLANK(DaqBook_RAW_Data!I120),"",DaqBook_RAW_Data!I120)</f>
        <v/>
      </c>
      <c r="K130" s="167" t="str">
        <f>IF(ISBLANK(DaqBook_RAW_Data!J120),"",DaqBook_RAW_Data!J120)</f>
        <v/>
      </c>
      <c r="L130" s="167" t="str">
        <f>IF(ISBLANK(DaqBook_RAW_Data!K120),"",DaqBook_RAW_Data!K120)</f>
        <v/>
      </c>
      <c r="M130" s="167" t="str">
        <f>IF(ISBLANK(DaqBook_RAW_Data!L120),"",DaqBook_RAW_Data!L120)</f>
        <v/>
      </c>
      <c r="N130" s="167" t="str">
        <f>IF(ISBLANK(DaqBook_RAW_Data!M120),"",DaqBook_RAW_Data!M120)</f>
        <v/>
      </c>
      <c r="O130" s="167" t="str">
        <f>IF(ISBLANK(DaqBook_RAW_Data!N120),"",DaqBook_RAW_Data!N120)</f>
        <v/>
      </c>
      <c r="P130" s="167" t="str">
        <f>IF(ISBLANK(DaqBook_RAW_Data!O120),"",DaqBook_RAW_Data!O120)</f>
        <v/>
      </c>
    </row>
    <row r="131" spans="1:16" x14ac:dyDescent="0.2">
      <c r="A131" s="58" t="e">
        <f t="shared" si="1"/>
        <v>#VALUE!</v>
      </c>
      <c r="B131" s="144" t="str">
        <f>IF(ISBLANK(DaqBook_RAW_Data!A121),"",TIMEVALUE(DaqBook_RAW_Data!A121))</f>
        <v/>
      </c>
      <c r="C131" s="167" t="str">
        <f>IF(ISBLANK(DaqBook_RAW_Data!B121),"",DaqBook_RAW_Data!B121)</f>
        <v/>
      </c>
      <c r="D131" s="167" t="str">
        <f>IF(ISBLANK(DaqBook_RAW_Data!C121),"",DaqBook_RAW_Data!C121)</f>
        <v/>
      </c>
      <c r="E131" s="167" t="str">
        <f>IF(ISBLANK(DaqBook_RAW_Data!D121),"",DaqBook_RAW_Data!D121)</f>
        <v/>
      </c>
      <c r="F131" s="167" t="str">
        <f>IF(ISBLANK(DaqBook_RAW_Data!E121),"",DaqBook_RAW_Data!E121)</f>
        <v/>
      </c>
      <c r="G131" s="167" t="str">
        <f>IF(ISBLANK(DaqBook_RAW_Data!F121),"",DaqBook_RAW_Data!F121)</f>
        <v/>
      </c>
      <c r="H131" s="167" t="str">
        <f>IF(ISBLANK(DaqBook_RAW_Data!G121),"",DaqBook_RAW_Data!G121)</f>
        <v/>
      </c>
      <c r="I131" s="167" t="str">
        <f>IF(ISBLANK(DaqBook_RAW_Data!H121),"",DaqBook_RAW_Data!H121)</f>
        <v/>
      </c>
      <c r="J131" s="167" t="str">
        <f>IF(ISBLANK(DaqBook_RAW_Data!I121),"",DaqBook_RAW_Data!I121)</f>
        <v/>
      </c>
      <c r="K131" s="167" t="str">
        <f>IF(ISBLANK(DaqBook_RAW_Data!J121),"",DaqBook_RAW_Data!J121)</f>
        <v/>
      </c>
      <c r="L131" s="167" t="str">
        <f>IF(ISBLANK(DaqBook_RAW_Data!K121),"",DaqBook_RAW_Data!K121)</f>
        <v/>
      </c>
      <c r="M131" s="167" t="str">
        <f>IF(ISBLANK(DaqBook_RAW_Data!L121),"",DaqBook_RAW_Data!L121)</f>
        <v/>
      </c>
      <c r="N131" s="167" t="str">
        <f>IF(ISBLANK(DaqBook_RAW_Data!M121),"",DaqBook_RAW_Data!M121)</f>
        <v/>
      </c>
      <c r="O131" s="167" t="str">
        <f>IF(ISBLANK(DaqBook_RAW_Data!N121),"",DaqBook_RAW_Data!N121)</f>
        <v/>
      </c>
      <c r="P131" s="167" t="str">
        <f>IF(ISBLANK(DaqBook_RAW_Data!O121),"",DaqBook_RAW_Data!O121)</f>
        <v/>
      </c>
    </row>
    <row r="132" spans="1:16" x14ac:dyDescent="0.2">
      <c r="A132" s="58" t="e">
        <f t="shared" si="1"/>
        <v>#VALUE!</v>
      </c>
      <c r="B132" s="144" t="str">
        <f>IF(ISBLANK(DaqBook_RAW_Data!A122),"",TIMEVALUE(DaqBook_RAW_Data!A122))</f>
        <v/>
      </c>
      <c r="C132" s="167" t="str">
        <f>IF(ISBLANK(DaqBook_RAW_Data!B122),"",DaqBook_RAW_Data!B122)</f>
        <v/>
      </c>
      <c r="D132" s="167" t="str">
        <f>IF(ISBLANK(DaqBook_RAW_Data!C122),"",DaqBook_RAW_Data!C122)</f>
        <v/>
      </c>
      <c r="E132" s="167" t="str">
        <f>IF(ISBLANK(DaqBook_RAW_Data!D122),"",DaqBook_RAW_Data!D122)</f>
        <v/>
      </c>
      <c r="F132" s="167" t="str">
        <f>IF(ISBLANK(DaqBook_RAW_Data!E122),"",DaqBook_RAW_Data!E122)</f>
        <v/>
      </c>
      <c r="G132" s="167" t="str">
        <f>IF(ISBLANK(DaqBook_RAW_Data!F122),"",DaqBook_RAW_Data!F122)</f>
        <v/>
      </c>
      <c r="H132" s="167" t="str">
        <f>IF(ISBLANK(DaqBook_RAW_Data!G122),"",DaqBook_RAW_Data!G122)</f>
        <v/>
      </c>
      <c r="I132" s="167" t="str">
        <f>IF(ISBLANK(DaqBook_RAW_Data!H122),"",DaqBook_RAW_Data!H122)</f>
        <v/>
      </c>
      <c r="J132" s="167" t="str">
        <f>IF(ISBLANK(DaqBook_RAW_Data!I122),"",DaqBook_RAW_Data!I122)</f>
        <v/>
      </c>
      <c r="K132" s="167" t="str">
        <f>IF(ISBLANK(DaqBook_RAW_Data!J122),"",DaqBook_RAW_Data!J122)</f>
        <v/>
      </c>
      <c r="L132" s="167" t="str">
        <f>IF(ISBLANK(DaqBook_RAW_Data!K122),"",DaqBook_RAW_Data!K122)</f>
        <v/>
      </c>
      <c r="M132" s="167" t="str">
        <f>IF(ISBLANK(DaqBook_RAW_Data!L122),"",DaqBook_RAW_Data!L122)</f>
        <v/>
      </c>
      <c r="N132" s="167" t="str">
        <f>IF(ISBLANK(DaqBook_RAW_Data!M122),"",DaqBook_RAW_Data!M122)</f>
        <v/>
      </c>
      <c r="O132" s="167" t="str">
        <f>IF(ISBLANK(DaqBook_RAW_Data!N122),"",DaqBook_RAW_Data!N122)</f>
        <v/>
      </c>
      <c r="P132" s="167" t="str">
        <f>IF(ISBLANK(DaqBook_RAW_Data!O122),"",DaqBook_RAW_Data!O122)</f>
        <v/>
      </c>
    </row>
    <row r="133" spans="1:16" x14ac:dyDescent="0.2">
      <c r="A133" s="58" t="e">
        <f t="shared" si="1"/>
        <v>#VALUE!</v>
      </c>
      <c r="B133" s="144" t="str">
        <f>IF(ISBLANK(DaqBook_RAW_Data!A123),"",TIMEVALUE(DaqBook_RAW_Data!A123))</f>
        <v/>
      </c>
      <c r="C133" s="167" t="str">
        <f>IF(ISBLANK(DaqBook_RAW_Data!B123),"",DaqBook_RAW_Data!B123)</f>
        <v/>
      </c>
      <c r="D133" s="167" t="str">
        <f>IF(ISBLANK(DaqBook_RAW_Data!C123),"",DaqBook_RAW_Data!C123)</f>
        <v/>
      </c>
      <c r="E133" s="167" t="str">
        <f>IF(ISBLANK(DaqBook_RAW_Data!D123),"",DaqBook_RAW_Data!D123)</f>
        <v/>
      </c>
      <c r="F133" s="167" t="str">
        <f>IF(ISBLANK(DaqBook_RAW_Data!E123),"",DaqBook_RAW_Data!E123)</f>
        <v/>
      </c>
      <c r="G133" s="167" t="str">
        <f>IF(ISBLANK(DaqBook_RAW_Data!F123),"",DaqBook_RAW_Data!F123)</f>
        <v/>
      </c>
      <c r="H133" s="167" t="str">
        <f>IF(ISBLANK(DaqBook_RAW_Data!G123),"",DaqBook_RAW_Data!G123)</f>
        <v/>
      </c>
      <c r="I133" s="167" t="str">
        <f>IF(ISBLANK(DaqBook_RAW_Data!H123),"",DaqBook_RAW_Data!H123)</f>
        <v/>
      </c>
      <c r="J133" s="167" t="str">
        <f>IF(ISBLANK(DaqBook_RAW_Data!I123),"",DaqBook_RAW_Data!I123)</f>
        <v/>
      </c>
      <c r="K133" s="167" t="str">
        <f>IF(ISBLANK(DaqBook_RAW_Data!J123),"",DaqBook_RAW_Data!J123)</f>
        <v/>
      </c>
      <c r="L133" s="167" t="str">
        <f>IF(ISBLANK(DaqBook_RAW_Data!K123),"",DaqBook_RAW_Data!K123)</f>
        <v/>
      </c>
      <c r="M133" s="167" t="str">
        <f>IF(ISBLANK(DaqBook_RAW_Data!L123),"",DaqBook_RAW_Data!L123)</f>
        <v/>
      </c>
      <c r="N133" s="167" t="str">
        <f>IF(ISBLANK(DaqBook_RAW_Data!M123),"",DaqBook_RAW_Data!M123)</f>
        <v/>
      </c>
      <c r="O133" s="167" t="str">
        <f>IF(ISBLANK(DaqBook_RAW_Data!N123),"",DaqBook_RAW_Data!N123)</f>
        <v/>
      </c>
      <c r="P133" s="167" t="str">
        <f>IF(ISBLANK(DaqBook_RAW_Data!O123),"",DaqBook_RAW_Data!O123)</f>
        <v/>
      </c>
    </row>
    <row r="134" spans="1:16" x14ac:dyDescent="0.2">
      <c r="A134" s="58" t="e">
        <f t="shared" si="1"/>
        <v>#VALUE!</v>
      </c>
      <c r="B134" s="144" t="str">
        <f>IF(ISBLANK(DaqBook_RAW_Data!A124),"",TIMEVALUE(DaqBook_RAW_Data!A124))</f>
        <v/>
      </c>
      <c r="C134" s="167" t="str">
        <f>IF(ISBLANK(DaqBook_RAW_Data!B124),"",DaqBook_RAW_Data!B124)</f>
        <v/>
      </c>
      <c r="D134" s="167" t="str">
        <f>IF(ISBLANK(DaqBook_RAW_Data!C124),"",DaqBook_RAW_Data!C124)</f>
        <v/>
      </c>
      <c r="E134" s="167" t="str">
        <f>IF(ISBLANK(DaqBook_RAW_Data!D124),"",DaqBook_RAW_Data!D124)</f>
        <v/>
      </c>
      <c r="F134" s="167" t="str">
        <f>IF(ISBLANK(DaqBook_RAW_Data!E124),"",DaqBook_RAW_Data!E124)</f>
        <v/>
      </c>
      <c r="G134" s="167" t="str">
        <f>IF(ISBLANK(DaqBook_RAW_Data!F124),"",DaqBook_RAW_Data!F124)</f>
        <v/>
      </c>
      <c r="H134" s="167" t="str">
        <f>IF(ISBLANK(DaqBook_RAW_Data!G124),"",DaqBook_RAW_Data!G124)</f>
        <v/>
      </c>
      <c r="I134" s="167" t="str">
        <f>IF(ISBLANK(DaqBook_RAW_Data!H124),"",DaqBook_RAW_Data!H124)</f>
        <v/>
      </c>
      <c r="J134" s="167" t="str">
        <f>IF(ISBLANK(DaqBook_RAW_Data!I124),"",DaqBook_RAW_Data!I124)</f>
        <v/>
      </c>
      <c r="K134" s="167" t="str">
        <f>IF(ISBLANK(DaqBook_RAW_Data!J124),"",DaqBook_RAW_Data!J124)</f>
        <v/>
      </c>
      <c r="L134" s="167" t="str">
        <f>IF(ISBLANK(DaqBook_RAW_Data!K124),"",DaqBook_RAW_Data!K124)</f>
        <v/>
      </c>
      <c r="M134" s="167" t="str">
        <f>IF(ISBLANK(DaqBook_RAW_Data!L124),"",DaqBook_RAW_Data!L124)</f>
        <v/>
      </c>
      <c r="N134" s="167" t="str">
        <f>IF(ISBLANK(DaqBook_RAW_Data!M124),"",DaqBook_RAW_Data!M124)</f>
        <v/>
      </c>
      <c r="O134" s="167" t="str">
        <f>IF(ISBLANK(DaqBook_RAW_Data!N124),"",DaqBook_RAW_Data!N124)</f>
        <v/>
      </c>
      <c r="P134" s="167" t="str">
        <f>IF(ISBLANK(DaqBook_RAW_Data!O124),"",DaqBook_RAW_Data!O124)</f>
        <v/>
      </c>
    </row>
    <row r="135" spans="1:16" x14ac:dyDescent="0.2">
      <c r="A135" s="58" t="e">
        <f t="shared" si="1"/>
        <v>#VALUE!</v>
      </c>
      <c r="B135" s="144" t="str">
        <f>IF(ISBLANK(DaqBook_RAW_Data!A125),"",TIMEVALUE(DaqBook_RAW_Data!A125))</f>
        <v/>
      </c>
      <c r="C135" s="167" t="str">
        <f>IF(ISBLANK(DaqBook_RAW_Data!B125),"",DaqBook_RAW_Data!B125)</f>
        <v/>
      </c>
      <c r="D135" s="167" t="str">
        <f>IF(ISBLANK(DaqBook_RAW_Data!C125),"",DaqBook_RAW_Data!C125)</f>
        <v/>
      </c>
      <c r="E135" s="167" t="str">
        <f>IF(ISBLANK(DaqBook_RAW_Data!D125),"",DaqBook_RAW_Data!D125)</f>
        <v/>
      </c>
      <c r="F135" s="167" t="str">
        <f>IF(ISBLANK(DaqBook_RAW_Data!E125),"",DaqBook_RAW_Data!E125)</f>
        <v/>
      </c>
      <c r="G135" s="167" t="str">
        <f>IF(ISBLANK(DaqBook_RAW_Data!F125),"",DaqBook_RAW_Data!F125)</f>
        <v/>
      </c>
      <c r="H135" s="167" t="str">
        <f>IF(ISBLANK(DaqBook_RAW_Data!G125),"",DaqBook_RAW_Data!G125)</f>
        <v/>
      </c>
      <c r="I135" s="167" t="str">
        <f>IF(ISBLANK(DaqBook_RAW_Data!H125),"",DaqBook_RAW_Data!H125)</f>
        <v/>
      </c>
      <c r="J135" s="167" t="str">
        <f>IF(ISBLANK(DaqBook_RAW_Data!I125),"",DaqBook_RAW_Data!I125)</f>
        <v/>
      </c>
      <c r="K135" s="167" t="str">
        <f>IF(ISBLANK(DaqBook_RAW_Data!J125),"",DaqBook_RAW_Data!J125)</f>
        <v/>
      </c>
      <c r="L135" s="167" t="str">
        <f>IF(ISBLANK(DaqBook_RAW_Data!K125),"",DaqBook_RAW_Data!K125)</f>
        <v/>
      </c>
      <c r="M135" s="167" t="str">
        <f>IF(ISBLANK(DaqBook_RAW_Data!L125),"",DaqBook_RAW_Data!L125)</f>
        <v/>
      </c>
      <c r="N135" s="167" t="str">
        <f>IF(ISBLANK(DaqBook_RAW_Data!M125),"",DaqBook_RAW_Data!M125)</f>
        <v/>
      </c>
      <c r="O135" s="167" t="str">
        <f>IF(ISBLANK(DaqBook_RAW_Data!N125),"",DaqBook_RAW_Data!N125)</f>
        <v/>
      </c>
      <c r="P135" s="167" t="str">
        <f>IF(ISBLANK(DaqBook_RAW_Data!O125),"",DaqBook_RAW_Data!O125)</f>
        <v/>
      </c>
    </row>
    <row r="136" spans="1:16" x14ac:dyDescent="0.2">
      <c r="A136" s="58" t="e">
        <f t="shared" si="1"/>
        <v>#VALUE!</v>
      </c>
      <c r="B136" s="144" t="str">
        <f>IF(ISBLANK(DaqBook_RAW_Data!A126),"",TIMEVALUE(DaqBook_RAW_Data!A126))</f>
        <v/>
      </c>
      <c r="C136" s="167" t="str">
        <f>IF(ISBLANK(DaqBook_RAW_Data!B126),"",DaqBook_RAW_Data!B126)</f>
        <v/>
      </c>
      <c r="D136" s="167" t="str">
        <f>IF(ISBLANK(DaqBook_RAW_Data!C126),"",DaqBook_RAW_Data!C126)</f>
        <v/>
      </c>
      <c r="E136" s="167" t="str">
        <f>IF(ISBLANK(DaqBook_RAW_Data!D126),"",DaqBook_RAW_Data!D126)</f>
        <v/>
      </c>
      <c r="F136" s="167" t="str">
        <f>IF(ISBLANK(DaqBook_RAW_Data!E126),"",DaqBook_RAW_Data!E126)</f>
        <v/>
      </c>
      <c r="G136" s="167" t="str">
        <f>IF(ISBLANK(DaqBook_RAW_Data!F126),"",DaqBook_RAW_Data!F126)</f>
        <v/>
      </c>
      <c r="H136" s="167" t="str">
        <f>IF(ISBLANK(DaqBook_RAW_Data!G126),"",DaqBook_RAW_Data!G126)</f>
        <v/>
      </c>
      <c r="I136" s="167" t="str">
        <f>IF(ISBLANK(DaqBook_RAW_Data!H126),"",DaqBook_RAW_Data!H126)</f>
        <v/>
      </c>
      <c r="J136" s="167" t="str">
        <f>IF(ISBLANK(DaqBook_RAW_Data!I126),"",DaqBook_RAW_Data!I126)</f>
        <v/>
      </c>
      <c r="K136" s="167" t="str">
        <f>IF(ISBLANK(DaqBook_RAW_Data!J126),"",DaqBook_RAW_Data!J126)</f>
        <v/>
      </c>
      <c r="L136" s="167" t="str">
        <f>IF(ISBLANK(DaqBook_RAW_Data!K126),"",DaqBook_RAW_Data!K126)</f>
        <v/>
      </c>
      <c r="M136" s="167" t="str">
        <f>IF(ISBLANK(DaqBook_RAW_Data!L126),"",DaqBook_RAW_Data!L126)</f>
        <v/>
      </c>
      <c r="N136" s="167" t="str">
        <f>IF(ISBLANK(DaqBook_RAW_Data!M126),"",DaqBook_RAW_Data!M126)</f>
        <v/>
      </c>
      <c r="O136" s="167" t="str">
        <f>IF(ISBLANK(DaqBook_RAW_Data!N126),"",DaqBook_RAW_Data!N126)</f>
        <v/>
      </c>
      <c r="P136" s="167" t="str">
        <f>IF(ISBLANK(DaqBook_RAW_Data!O126),"",DaqBook_RAW_Data!O126)</f>
        <v/>
      </c>
    </row>
    <row r="137" spans="1:16" x14ac:dyDescent="0.2">
      <c r="A137" s="58" t="e">
        <f t="shared" si="1"/>
        <v>#VALUE!</v>
      </c>
      <c r="B137" s="144" t="str">
        <f>IF(ISBLANK(DaqBook_RAW_Data!A127),"",TIMEVALUE(DaqBook_RAW_Data!A127))</f>
        <v/>
      </c>
      <c r="C137" s="167" t="str">
        <f>IF(ISBLANK(DaqBook_RAW_Data!B127),"",DaqBook_RAW_Data!B127)</f>
        <v/>
      </c>
      <c r="D137" s="167" t="str">
        <f>IF(ISBLANK(DaqBook_RAW_Data!C127),"",DaqBook_RAW_Data!C127)</f>
        <v/>
      </c>
      <c r="E137" s="167" t="str">
        <f>IF(ISBLANK(DaqBook_RAW_Data!D127),"",DaqBook_RAW_Data!D127)</f>
        <v/>
      </c>
      <c r="F137" s="167" t="str">
        <f>IF(ISBLANK(DaqBook_RAW_Data!E127),"",DaqBook_RAW_Data!E127)</f>
        <v/>
      </c>
      <c r="G137" s="167" t="str">
        <f>IF(ISBLANK(DaqBook_RAW_Data!F127),"",DaqBook_RAW_Data!F127)</f>
        <v/>
      </c>
      <c r="H137" s="167" t="str">
        <f>IF(ISBLANK(DaqBook_RAW_Data!G127),"",DaqBook_RAW_Data!G127)</f>
        <v/>
      </c>
      <c r="I137" s="167" t="str">
        <f>IF(ISBLANK(DaqBook_RAW_Data!H127),"",DaqBook_RAW_Data!H127)</f>
        <v/>
      </c>
      <c r="J137" s="167" t="str">
        <f>IF(ISBLANK(DaqBook_RAW_Data!I127),"",DaqBook_RAW_Data!I127)</f>
        <v/>
      </c>
      <c r="K137" s="167" t="str">
        <f>IF(ISBLANK(DaqBook_RAW_Data!J127),"",DaqBook_RAW_Data!J127)</f>
        <v/>
      </c>
      <c r="L137" s="167" t="str">
        <f>IF(ISBLANK(DaqBook_RAW_Data!K127),"",DaqBook_RAW_Data!K127)</f>
        <v/>
      </c>
      <c r="M137" s="167" t="str">
        <f>IF(ISBLANK(DaqBook_RAW_Data!L127),"",DaqBook_RAW_Data!L127)</f>
        <v/>
      </c>
      <c r="N137" s="167" t="str">
        <f>IF(ISBLANK(DaqBook_RAW_Data!M127),"",DaqBook_RAW_Data!M127)</f>
        <v/>
      </c>
      <c r="O137" s="167" t="str">
        <f>IF(ISBLANK(DaqBook_RAW_Data!N127),"",DaqBook_RAW_Data!N127)</f>
        <v/>
      </c>
      <c r="P137" s="167" t="str">
        <f>IF(ISBLANK(DaqBook_RAW_Data!O127),"",DaqBook_RAW_Data!O127)</f>
        <v/>
      </c>
    </row>
    <row r="138" spans="1:16" x14ac:dyDescent="0.2">
      <c r="A138" s="58" t="e">
        <f t="shared" si="1"/>
        <v>#VALUE!</v>
      </c>
      <c r="B138" s="144" t="str">
        <f>IF(ISBLANK(DaqBook_RAW_Data!A128),"",TIMEVALUE(DaqBook_RAW_Data!A128))</f>
        <v/>
      </c>
      <c r="C138" s="167" t="str">
        <f>IF(ISBLANK(DaqBook_RAW_Data!B128),"",DaqBook_RAW_Data!B128)</f>
        <v/>
      </c>
      <c r="D138" s="167" t="str">
        <f>IF(ISBLANK(DaqBook_RAW_Data!C128),"",DaqBook_RAW_Data!C128)</f>
        <v/>
      </c>
      <c r="E138" s="167" t="str">
        <f>IF(ISBLANK(DaqBook_RAW_Data!D128),"",DaqBook_RAW_Data!D128)</f>
        <v/>
      </c>
      <c r="F138" s="167" t="str">
        <f>IF(ISBLANK(DaqBook_RAW_Data!E128),"",DaqBook_RAW_Data!E128)</f>
        <v/>
      </c>
      <c r="G138" s="167" t="str">
        <f>IF(ISBLANK(DaqBook_RAW_Data!F128),"",DaqBook_RAW_Data!F128)</f>
        <v/>
      </c>
      <c r="H138" s="167" t="str">
        <f>IF(ISBLANK(DaqBook_RAW_Data!G128),"",DaqBook_RAW_Data!G128)</f>
        <v/>
      </c>
      <c r="I138" s="167" t="str">
        <f>IF(ISBLANK(DaqBook_RAW_Data!H128),"",DaqBook_RAW_Data!H128)</f>
        <v/>
      </c>
      <c r="J138" s="167" t="str">
        <f>IF(ISBLANK(DaqBook_RAW_Data!I128),"",DaqBook_RAW_Data!I128)</f>
        <v/>
      </c>
      <c r="K138" s="167" t="str">
        <f>IF(ISBLANK(DaqBook_RAW_Data!J128),"",DaqBook_RAW_Data!J128)</f>
        <v/>
      </c>
      <c r="L138" s="167" t="str">
        <f>IF(ISBLANK(DaqBook_RAW_Data!K128),"",DaqBook_RAW_Data!K128)</f>
        <v/>
      </c>
      <c r="M138" s="167" t="str">
        <f>IF(ISBLANK(DaqBook_RAW_Data!L128),"",DaqBook_RAW_Data!L128)</f>
        <v/>
      </c>
      <c r="N138" s="167" t="str">
        <f>IF(ISBLANK(DaqBook_RAW_Data!M128),"",DaqBook_RAW_Data!M128)</f>
        <v/>
      </c>
      <c r="O138" s="167" t="str">
        <f>IF(ISBLANK(DaqBook_RAW_Data!N128),"",DaqBook_RAW_Data!N128)</f>
        <v/>
      </c>
      <c r="P138" s="167" t="str">
        <f>IF(ISBLANK(DaqBook_RAW_Data!O128),"",DaqBook_RAW_Data!O128)</f>
        <v/>
      </c>
    </row>
    <row r="139" spans="1:16" x14ac:dyDescent="0.2">
      <c r="A139" s="58" t="e">
        <f t="shared" si="1"/>
        <v>#VALUE!</v>
      </c>
      <c r="B139" s="144" t="str">
        <f>IF(ISBLANK(DaqBook_RAW_Data!A129),"",TIMEVALUE(DaqBook_RAW_Data!A129))</f>
        <v/>
      </c>
      <c r="C139" s="167" t="str">
        <f>IF(ISBLANK(DaqBook_RAW_Data!B129),"",DaqBook_RAW_Data!B129)</f>
        <v/>
      </c>
      <c r="D139" s="167" t="str">
        <f>IF(ISBLANK(DaqBook_RAW_Data!C129),"",DaqBook_RAW_Data!C129)</f>
        <v/>
      </c>
      <c r="E139" s="167" t="str">
        <f>IF(ISBLANK(DaqBook_RAW_Data!D129),"",DaqBook_RAW_Data!D129)</f>
        <v/>
      </c>
      <c r="F139" s="167" t="str">
        <f>IF(ISBLANK(DaqBook_RAW_Data!E129),"",DaqBook_RAW_Data!E129)</f>
        <v/>
      </c>
      <c r="G139" s="167" t="str">
        <f>IF(ISBLANK(DaqBook_RAW_Data!F129),"",DaqBook_RAW_Data!F129)</f>
        <v/>
      </c>
      <c r="H139" s="167" t="str">
        <f>IF(ISBLANK(DaqBook_RAW_Data!G129),"",DaqBook_RAW_Data!G129)</f>
        <v/>
      </c>
      <c r="I139" s="167" t="str">
        <f>IF(ISBLANK(DaqBook_RAW_Data!H129),"",DaqBook_RAW_Data!H129)</f>
        <v/>
      </c>
      <c r="J139" s="167" t="str">
        <f>IF(ISBLANK(DaqBook_RAW_Data!I129),"",DaqBook_RAW_Data!I129)</f>
        <v/>
      </c>
      <c r="K139" s="167" t="str">
        <f>IF(ISBLANK(DaqBook_RAW_Data!J129),"",DaqBook_RAW_Data!J129)</f>
        <v/>
      </c>
      <c r="L139" s="167" t="str">
        <f>IF(ISBLANK(DaqBook_RAW_Data!K129),"",DaqBook_RAW_Data!K129)</f>
        <v/>
      </c>
      <c r="M139" s="167" t="str">
        <f>IF(ISBLANK(DaqBook_RAW_Data!L129),"",DaqBook_RAW_Data!L129)</f>
        <v/>
      </c>
      <c r="N139" s="167" t="str">
        <f>IF(ISBLANK(DaqBook_RAW_Data!M129),"",DaqBook_RAW_Data!M129)</f>
        <v/>
      </c>
      <c r="O139" s="167" t="str">
        <f>IF(ISBLANK(DaqBook_RAW_Data!N129),"",DaqBook_RAW_Data!N129)</f>
        <v/>
      </c>
      <c r="P139" s="167" t="str">
        <f>IF(ISBLANK(DaqBook_RAW_Data!O129),"",DaqBook_RAW_Data!O129)</f>
        <v/>
      </c>
    </row>
    <row r="140" spans="1:16" x14ac:dyDescent="0.2">
      <c r="A140" s="58" t="e">
        <f t="shared" si="1"/>
        <v>#VALUE!</v>
      </c>
      <c r="B140" s="144" t="str">
        <f>IF(ISBLANK(DaqBook_RAW_Data!A130),"",TIMEVALUE(DaqBook_RAW_Data!A130))</f>
        <v/>
      </c>
      <c r="C140" s="167" t="str">
        <f>IF(ISBLANK(DaqBook_RAW_Data!B130),"",DaqBook_RAW_Data!B130)</f>
        <v/>
      </c>
      <c r="D140" s="167" t="str">
        <f>IF(ISBLANK(DaqBook_RAW_Data!C130),"",DaqBook_RAW_Data!C130)</f>
        <v/>
      </c>
      <c r="E140" s="167" t="str">
        <f>IF(ISBLANK(DaqBook_RAW_Data!D130),"",DaqBook_RAW_Data!D130)</f>
        <v/>
      </c>
      <c r="F140" s="167" t="str">
        <f>IF(ISBLANK(DaqBook_RAW_Data!E130),"",DaqBook_RAW_Data!E130)</f>
        <v/>
      </c>
      <c r="G140" s="167" t="str">
        <f>IF(ISBLANK(DaqBook_RAW_Data!F130),"",DaqBook_RAW_Data!F130)</f>
        <v/>
      </c>
      <c r="H140" s="167" t="str">
        <f>IF(ISBLANK(DaqBook_RAW_Data!G130),"",DaqBook_RAW_Data!G130)</f>
        <v/>
      </c>
      <c r="I140" s="167" t="str">
        <f>IF(ISBLANK(DaqBook_RAW_Data!H130),"",DaqBook_RAW_Data!H130)</f>
        <v/>
      </c>
      <c r="J140" s="167" t="str">
        <f>IF(ISBLANK(DaqBook_RAW_Data!I130),"",DaqBook_RAW_Data!I130)</f>
        <v/>
      </c>
      <c r="K140" s="167" t="str">
        <f>IF(ISBLANK(DaqBook_RAW_Data!J130),"",DaqBook_RAW_Data!J130)</f>
        <v/>
      </c>
      <c r="L140" s="167" t="str">
        <f>IF(ISBLANK(DaqBook_RAW_Data!K130),"",DaqBook_RAW_Data!K130)</f>
        <v/>
      </c>
      <c r="M140" s="167" t="str">
        <f>IF(ISBLANK(DaqBook_RAW_Data!L130),"",DaqBook_RAW_Data!L130)</f>
        <v/>
      </c>
      <c r="N140" s="167" t="str">
        <f>IF(ISBLANK(DaqBook_RAW_Data!M130),"",DaqBook_RAW_Data!M130)</f>
        <v/>
      </c>
      <c r="O140" s="167" t="str">
        <f>IF(ISBLANK(DaqBook_RAW_Data!N130),"",DaqBook_RAW_Data!N130)</f>
        <v/>
      </c>
      <c r="P140" s="167" t="str">
        <f>IF(ISBLANK(DaqBook_RAW_Data!O130),"",DaqBook_RAW_Data!O130)</f>
        <v/>
      </c>
    </row>
    <row r="141" spans="1:16" x14ac:dyDescent="0.2">
      <c r="A141" s="58" t="e">
        <f t="shared" si="1"/>
        <v>#VALUE!</v>
      </c>
      <c r="B141" s="144" t="str">
        <f>IF(ISBLANK(DaqBook_RAW_Data!A131),"",TIMEVALUE(DaqBook_RAW_Data!A131))</f>
        <v/>
      </c>
      <c r="C141" s="167" t="str">
        <f>IF(ISBLANK(DaqBook_RAW_Data!B131),"",DaqBook_RAW_Data!B131)</f>
        <v/>
      </c>
      <c r="D141" s="167" t="str">
        <f>IF(ISBLANK(DaqBook_RAW_Data!C131),"",DaqBook_RAW_Data!C131)</f>
        <v/>
      </c>
      <c r="E141" s="167" t="str">
        <f>IF(ISBLANK(DaqBook_RAW_Data!D131),"",DaqBook_RAW_Data!D131)</f>
        <v/>
      </c>
      <c r="F141" s="167" t="str">
        <f>IF(ISBLANK(DaqBook_RAW_Data!E131),"",DaqBook_RAW_Data!E131)</f>
        <v/>
      </c>
      <c r="G141" s="167" t="str">
        <f>IF(ISBLANK(DaqBook_RAW_Data!F131),"",DaqBook_RAW_Data!F131)</f>
        <v/>
      </c>
      <c r="H141" s="167" t="str">
        <f>IF(ISBLANK(DaqBook_RAW_Data!G131),"",DaqBook_RAW_Data!G131)</f>
        <v/>
      </c>
      <c r="I141" s="167" t="str">
        <f>IF(ISBLANK(DaqBook_RAW_Data!H131),"",DaqBook_RAW_Data!H131)</f>
        <v/>
      </c>
      <c r="J141" s="167" t="str">
        <f>IF(ISBLANK(DaqBook_RAW_Data!I131),"",DaqBook_RAW_Data!I131)</f>
        <v/>
      </c>
      <c r="K141" s="167" t="str">
        <f>IF(ISBLANK(DaqBook_RAW_Data!J131),"",DaqBook_RAW_Data!J131)</f>
        <v/>
      </c>
      <c r="L141" s="167" t="str">
        <f>IF(ISBLANK(DaqBook_RAW_Data!K131),"",DaqBook_RAW_Data!K131)</f>
        <v/>
      </c>
      <c r="M141" s="167" t="str">
        <f>IF(ISBLANK(DaqBook_RAW_Data!L131),"",DaqBook_RAW_Data!L131)</f>
        <v/>
      </c>
      <c r="N141" s="167" t="str">
        <f>IF(ISBLANK(DaqBook_RAW_Data!M131),"",DaqBook_RAW_Data!M131)</f>
        <v/>
      </c>
      <c r="O141" s="167" t="str">
        <f>IF(ISBLANK(DaqBook_RAW_Data!N131),"",DaqBook_RAW_Data!N131)</f>
        <v/>
      </c>
      <c r="P141" s="167" t="str">
        <f>IF(ISBLANK(DaqBook_RAW_Data!O131),"",DaqBook_RAW_Data!O131)</f>
        <v/>
      </c>
    </row>
    <row r="142" spans="1:16" x14ac:dyDescent="0.2">
      <c r="A142" s="58" t="e">
        <f t="shared" si="1"/>
        <v>#VALUE!</v>
      </c>
      <c r="B142" s="144" t="str">
        <f>IF(ISBLANK(DaqBook_RAW_Data!A132),"",TIMEVALUE(DaqBook_RAW_Data!A132))</f>
        <v/>
      </c>
      <c r="C142" s="167" t="str">
        <f>IF(ISBLANK(DaqBook_RAW_Data!B132),"",DaqBook_RAW_Data!B132)</f>
        <v/>
      </c>
      <c r="D142" s="167" t="str">
        <f>IF(ISBLANK(DaqBook_RAW_Data!C132),"",DaqBook_RAW_Data!C132)</f>
        <v/>
      </c>
      <c r="E142" s="167" t="str">
        <f>IF(ISBLANK(DaqBook_RAW_Data!D132),"",DaqBook_RAW_Data!D132)</f>
        <v/>
      </c>
      <c r="F142" s="167" t="str">
        <f>IF(ISBLANK(DaqBook_RAW_Data!E132),"",DaqBook_RAW_Data!E132)</f>
        <v/>
      </c>
      <c r="G142" s="167" t="str">
        <f>IF(ISBLANK(DaqBook_RAW_Data!F132),"",DaqBook_RAW_Data!F132)</f>
        <v/>
      </c>
      <c r="H142" s="167" t="str">
        <f>IF(ISBLANK(DaqBook_RAW_Data!G132),"",DaqBook_RAW_Data!G132)</f>
        <v/>
      </c>
      <c r="I142" s="167" t="str">
        <f>IF(ISBLANK(DaqBook_RAW_Data!H132),"",DaqBook_RAW_Data!H132)</f>
        <v/>
      </c>
      <c r="J142" s="167" t="str">
        <f>IF(ISBLANK(DaqBook_RAW_Data!I132),"",DaqBook_RAW_Data!I132)</f>
        <v/>
      </c>
      <c r="K142" s="167" t="str">
        <f>IF(ISBLANK(DaqBook_RAW_Data!J132),"",DaqBook_RAW_Data!J132)</f>
        <v/>
      </c>
      <c r="L142" s="167" t="str">
        <f>IF(ISBLANK(DaqBook_RAW_Data!K132),"",DaqBook_RAW_Data!K132)</f>
        <v/>
      </c>
      <c r="M142" s="167" t="str">
        <f>IF(ISBLANK(DaqBook_RAW_Data!L132),"",DaqBook_RAW_Data!L132)</f>
        <v/>
      </c>
      <c r="N142" s="167" t="str">
        <f>IF(ISBLANK(DaqBook_RAW_Data!M132),"",DaqBook_RAW_Data!M132)</f>
        <v/>
      </c>
      <c r="O142" s="167" t="str">
        <f>IF(ISBLANK(DaqBook_RAW_Data!N132),"",DaqBook_RAW_Data!N132)</f>
        <v/>
      </c>
      <c r="P142" s="167" t="str">
        <f>IF(ISBLANK(DaqBook_RAW_Data!O132),"",DaqBook_RAW_Data!O132)</f>
        <v/>
      </c>
    </row>
    <row r="143" spans="1:16" x14ac:dyDescent="0.2">
      <c r="A143" s="58" t="e">
        <f t="shared" ref="A143:A206" si="2">HOUR(B143)&amp;":"&amp;MINUTE(B143)</f>
        <v>#VALUE!</v>
      </c>
      <c r="B143" s="144" t="str">
        <f>IF(ISBLANK(DaqBook_RAW_Data!A133),"",TIMEVALUE(DaqBook_RAW_Data!A133))</f>
        <v/>
      </c>
      <c r="C143" s="167" t="str">
        <f>IF(ISBLANK(DaqBook_RAW_Data!B133),"",DaqBook_RAW_Data!B133)</f>
        <v/>
      </c>
      <c r="D143" s="167" t="str">
        <f>IF(ISBLANK(DaqBook_RAW_Data!C133),"",DaqBook_RAW_Data!C133)</f>
        <v/>
      </c>
      <c r="E143" s="167" t="str">
        <f>IF(ISBLANK(DaqBook_RAW_Data!D133),"",DaqBook_RAW_Data!D133)</f>
        <v/>
      </c>
      <c r="F143" s="167" t="str">
        <f>IF(ISBLANK(DaqBook_RAW_Data!E133),"",DaqBook_RAW_Data!E133)</f>
        <v/>
      </c>
      <c r="G143" s="167" t="str">
        <f>IF(ISBLANK(DaqBook_RAW_Data!F133),"",DaqBook_RAW_Data!F133)</f>
        <v/>
      </c>
      <c r="H143" s="167" t="str">
        <f>IF(ISBLANK(DaqBook_RAW_Data!G133),"",DaqBook_RAW_Data!G133)</f>
        <v/>
      </c>
      <c r="I143" s="167" t="str">
        <f>IF(ISBLANK(DaqBook_RAW_Data!H133),"",DaqBook_RAW_Data!H133)</f>
        <v/>
      </c>
      <c r="J143" s="167" t="str">
        <f>IF(ISBLANK(DaqBook_RAW_Data!I133),"",DaqBook_RAW_Data!I133)</f>
        <v/>
      </c>
      <c r="K143" s="167" t="str">
        <f>IF(ISBLANK(DaqBook_RAW_Data!J133),"",DaqBook_RAW_Data!J133)</f>
        <v/>
      </c>
      <c r="L143" s="167" t="str">
        <f>IF(ISBLANK(DaqBook_RAW_Data!K133),"",DaqBook_RAW_Data!K133)</f>
        <v/>
      </c>
      <c r="M143" s="167" t="str">
        <f>IF(ISBLANK(DaqBook_RAW_Data!L133),"",DaqBook_RAW_Data!L133)</f>
        <v/>
      </c>
      <c r="N143" s="167" t="str">
        <f>IF(ISBLANK(DaqBook_RAW_Data!M133),"",DaqBook_RAW_Data!M133)</f>
        <v/>
      </c>
      <c r="O143" s="167" t="str">
        <f>IF(ISBLANK(DaqBook_RAW_Data!N133),"",DaqBook_RAW_Data!N133)</f>
        <v/>
      </c>
      <c r="P143" s="167" t="str">
        <f>IF(ISBLANK(DaqBook_RAW_Data!O133),"",DaqBook_RAW_Data!O133)</f>
        <v/>
      </c>
    </row>
    <row r="144" spans="1:16" x14ac:dyDescent="0.2">
      <c r="A144" s="58" t="e">
        <f t="shared" si="2"/>
        <v>#VALUE!</v>
      </c>
      <c r="B144" s="144" t="str">
        <f>IF(ISBLANK(DaqBook_RAW_Data!A134),"",TIMEVALUE(DaqBook_RAW_Data!A134))</f>
        <v/>
      </c>
      <c r="C144" s="167" t="str">
        <f>IF(ISBLANK(DaqBook_RAW_Data!B134),"",DaqBook_RAW_Data!B134)</f>
        <v/>
      </c>
      <c r="D144" s="167" t="str">
        <f>IF(ISBLANK(DaqBook_RAW_Data!C134),"",DaqBook_RAW_Data!C134)</f>
        <v/>
      </c>
      <c r="E144" s="167" t="str">
        <f>IF(ISBLANK(DaqBook_RAW_Data!D134),"",DaqBook_RAW_Data!D134)</f>
        <v/>
      </c>
      <c r="F144" s="167" t="str">
        <f>IF(ISBLANK(DaqBook_RAW_Data!E134),"",DaqBook_RAW_Data!E134)</f>
        <v/>
      </c>
      <c r="G144" s="167" t="str">
        <f>IF(ISBLANK(DaqBook_RAW_Data!F134),"",DaqBook_RAW_Data!F134)</f>
        <v/>
      </c>
      <c r="H144" s="167" t="str">
        <f>IF(ISBLANK(DaqBook_RAW_Data!G134),"",DaqBook_RAW_Data!G134)</f>
        <v/>
      </c>
      <c r="I144" s="167" t="str">
        <f>IF(ISBLANK(DaqBook_RAW_Data!H134),"",DaqBook_RAW_Data!H134)</f>
        <v/>
      </c>
      <c r="J144" s="167" t="str">
        <f>IF(ISBLANK(DaqBook_RAW_Data!I134),"",DaqBook_RAW_Data!I134)</f>
        <v/>
      </c>
      <c r="K144" s="167" t="str">
        <f>IF(ISBLANK(DaqBook_RAW_Data!J134),"",DaqBook_RAW_Data!J134)</f>
        <v/>
      </c>
      <c r="L144" s="167" t="str">
        <f>IF(ISBLANK(DaqBook_RAW_Data!K134),"",DaqBook_RAW_Data!K134)</f>
        <v/>
      </c>
      <c r="M144" s="167" t="str">
        <f>IF(ISBLANK(DaqBook_RAW_Data!L134),"",DaqBook_RAW_Data!L134)</f>
        <v/>
      </c>
      <c r="N144" s="167" t="str">
        <f>IF(ISBLANK(DaqBook_RAW_Data!M134),"",DaqBook_RAW_Data!M134)</f>
        <v/>
      </c>
      <c r="O144" s="167" t="str">
        <f>IF(ISBLANK(DaqBook_RAW_Data!N134),"",DaqBook_RAW_Data!N134)</f>
        <v/>
      </c>
      <c r="P144" s="167" t="str">
        <f>IF(ISBLANK(DaqBook_RAW_Data!O134),"",DaqBook_RAW_Data!O134)</f>
        <v/>
      </c>
    </row>
    <row r="145" spans="1:16" x14ac:dyDescent="0.2">
      <c r="A145" s="58" t="e">
        <f t="shared" si="2"/>
        <v>#VALUE!</v>
      </c>
      <c r="B145" s="144" t="str">
        <f>IF(ISBLANK(DaqBook_RAW_Data!A135),"",TIMEVALUE(DaqBook_RAW_Data!A135))</f>
        <v/>
      </c>
      <c r="C145" s="167" t="str">
        <f>IF(ISBLANK(DaqBook_RAW_Data!B135),"",DaqBook_RAW_Data!B135)</f>
        <v/>
      </c>
      <c r="D145" s="167" t="str">
        <f>IF(ISBLANK(DaqBook_RAW_Data!C135),"",DaqBook_RAW_Data!C135)</f>
        <v/>
      </c>
      <c r="E145" s="167" t="str">
        <f>IF(ISBLANK(DaqBook_RAW_Data!D135),"",DaqBook_RAW_Data!D135)</f>
        <v/>
      </c>
      <c r="F145" s="167" t="str">
        <f>IF(ISBLANK(DaqBook_RAW_Data!E135),"",DaqBook_RAW_Data!E135)</f>
        <v/>
      </c>
      <c r="G145" s="167" t="str">
        <f>IF(ISBLANK(DaqBook_RAW_Data!F135),"",DaqBook_RAW_Data!F135)</f>
        <v/>
      </c>
      <c r="H145" s="167" t="str">
        <f>IF(ISBLANK(DaqBook_RAW_Data!G135),"",DaqBook_RAW_Data!G135)</f>
        <v/>
      </c>
      <c r="I145" s="167" t="str">
        <f>IF(ISBLANK(DaqBook_RAW_Data!H135),"",DaqBook_RAW_Data!H135)</f>
        <v/>
      </c>
      <c r="J145" s="167" t="str">
        <f>IF(ISBLANK(DaqBook_RAW_Data!I135),"",DaqBook_RAW_Data!I135)</f>
        <v/>
      </c>
      <c r="K145" s="167" t="str">
        <f>IF(ISBLANK(DaqBook_RAW_Data!J135),"",DaqBook_RAW_Data!J135)</f>
        <v/>
      </c>
      <c r="L145" s="167" t="str">
        <f>IF(ISBLANK(DaqBook_RAW_Data!K135),"",DaqBook_RAW_Data!K135)</f>
        <v/>
      </c>
      <c r="M145" s="167" t="str">
        <f>IF(ISBLANK(DaqBook_RAW_Data!L135),"",DaqBook_RAW_Data!L135)</f>
        <v/>
      </c>
      <c r="N145" s="167" t="str">
        <f>IF(ISBLANK(DaqBook_RAW_Data!M135),"",DaqBook_RAW_Data!M135)</f>
        <v/>
      </c>
      <c r="O145" s="167" t="str">
        <f>IF(ISBLANK(DaqBook_RAW_Data!N135),"",DaqBook_RAW_Data!N135)</f>
        <v/>
      </c>
      <c r="P145" s="167" t="str">
        <f>IF(ISBLANK(DaqBook_RAW_Data!O135),"",DaqBook_RAW_Data!O135)</f>
        <v/>
      </c>
    </row>
    <row r="146" spans="1:16" x14ac:dyDescent="0.2">
      <c r="A146" s="58" t="e">
        <f t="shared" si="2"/>
        <v>#VALUE!</v>
      </c>
      <c r="B146" s="144" t="str">
        <f>IF(ISBLANK(DaqBook_RAW_Data!A136),"",TIMEVALUE(DaqBook_RAW_Data!A136))</f>
        <v/>
      </c>
      <c r="C146" s="167" t="str">
        <f>IF(ISBLANK(DaqBook_RAW_Data!B136),"",DaqBook_RAW_Data!B136)</f>
        <v/>
      </c>
      <c r="D146" s="167" t="str">
        <f>IF(ISBLANK(DaqBook_RAW_Data!C136),"",DaqBook_RAW_Data!C136)</f>
        <v/>
      </c>
      <c r="E146" s="167" t="str">
        <f>IF(ISBLANK(DaqBook_RAW_Data!D136),"",DaqBook_RAW_Data!D136)</f>
        <v/>
      </c>
      <c r="F146" s="167" t="str">
        <f>IF(ISBLANK(DaqBook_RAW_Data!E136),"",DaqBook_RAW_Data!E136)</f>
        <v/>
      </c>
      <c r="G146" s="167" t="str">
        <f>IF(ISBLANK(DaqBook_RAW_Data!F136),"",DaqBook_RAW_Data!F136)</f>
        <v/>
      </c>
      <c r="H146" s="167" t="str">
        <f>IF(ISBLANK(DaqBook_RAW_Data!G136),"",DaqBook_RAW_Data!G136)</f>
        <v/>
      </c>
      <c r="I146" s="167" t="str">
        <f>IF(ISBLANK(DaqBook_RAW_Data!H136),"",DaqBook_RAW_Data!H136)</f>
        <v/>
      </c>
      <c r="J146" s="167" t="str">
        <f>IF(ISBLANK(DaqBook_RAW_Data!I136),"",DaqBook_RAW_Data!I136)</f>
        <v/>
      </c>
      <c r="K146" s="167" t="str">
        <f>IF(ISBLANK(DaqBook_RAW_Data!J136),"",DaqBook_RAW_Data!J136)</f>
        <v/>
      </c>
      <c r="L146" s="167" t="str">
        <f>IF(ISBLANK(DaqBook_RAW_Data!K136),"",DaqBook_RAW_Data!K136)</f>
        <v/>
      </c>
      <c r="M146" s="167" t="str">
        <f>IF(ISBLANK(DaqBook_RAW_Data!L136),"",DaqBook_RAW_Data!L136)</f>
        <v/>
      </c>
      <c r="N146" s="167" t="str">
        <f>IF(ISBLANK(DaqBook_RAW_Data!M136),"",DaqBook_RAW_Data!M136)</f>
        <v/>
      </c>
      <c r="O146" s="167" t="str">
        <f>IF(ISBLANK(DaqBook_RAW_Data!N136),"",DaqBook_RAW_Data!N136)</f>
        <v/>
      </c>
      <c r="P146" s="167" t="str">
        <f>IF(ISBLANK(DaqBook_RAW_Data!O136),"",DaqBook_RAW_Data!O136)</f>
        <v/>
      </c>
    </row>
    <row r="147" spans="1:16" x14ac:dyDescent="0.2">
      <c r="A147" s="58" t="e">
        <f t="shared" si="2"/>
        <v>#VALUE!</v>
      </c>
      <c r="B147" s="144" t="str">
        <f>IF(ISBLANK(DaqBook_RAW_Data!A137),"",TIMEVALUE(DaqBook_RAW_Data!A137))</f>
        <v/>
      </c>
      <c r="C147" s="167" t="str">
        <f>IF(ISBLANK(DaqBook_RAW_Data!B137),"",DaqBook_RAW_Data!B137)</f>
        <v/>
      </c>
      <c r="D147" s="167" t="str">
        <f>IF(ISBLANK(DaqBook_RAW_Data!C137),"",DaqBook_RAW_Data!C137)</f>
        <v/>
      </c>
      <c r="E147" s="167" t="str">
        <f>IF(ISBLANK(DaqBook_RAW_Data!D137),"",DaqBook_RAW_Data!D137)</f>
        <v/>
      </c>
      <c r="F147" s="167" t="str">
        <f>IF(ISBLANK(DaqBook_RAW_Data!E137),"",DaqBook_RAW_Data!E137)</f>
        <v/>
      </c>
      <c r="G147" s="167" t="str">
        <f>IF(ISBLANK(DaqBook_RAW_Data!F137),"",DaqBook_RAW_Data!F137)</f>
        <v/>
      </c>
      <c r="H147" s="167" t="str">
        <f>IF(ISBLANK(DaqBook_RAW_Data!G137),"",DaqBook_RAW_Data!G137)</f>
        <v/>
      </c>
      <c r="I147" s="167" t="str">
        <f>IF(ISBLANK(DaqBook_RAW_Data!H137),"",DaqBook_RAW_Data!H137)</f>
        <v/>
      </c>
      <c r="J147" s="167" t="str">
        <f>IF(ISBLANK(DaqBook_RAW_Data!I137),"",DaqBook_RAW_Data!I137)</f>
        <v/>
      </c>
      <c r="K147" s="167" t="str">
        <f>IF(ISBLANK(DaqBook_RAW_Data!J137),"",DaqBook_RAW_Data!J137)</f>
        <v/>
      </c>
      <c r="L147" s="167" t="str">
        <f>IF(ISBLANK(DaqBook_RAW_Data!K137),"",DaqBook_RAW_Data!K137)</f>
        <v/>
      </c>
      <c r="M147" s="167" t="str">
        <f>IF(ISBLANK(DaqBook_RAW_Data!L137),"",DaqBook_RAW_Data!L137)</f>
        <v/>
      </c>
      <c r="N147" s="167" t="str">
        <f>IF(ISBLANK(DaqBook_RAW_Data!M137),"",DaqBook_RAW_Data!M137)</f>
        <v/>
      </c>
      <c r="O147" s="167" t="str">
        <f>IF(ISBLANK(DaqBook_RAW_Data!N137),"",DaqBook_RAW_Data!N137)</f>
        <v/>
      </c>
      <c r="P147" s="167" t="str">
        <f>IF(ISBLANK(DaqBook_RAW_Data!O137),"",DaqBook_RAW_Data!O137)</f>
        <v/>
      </c>
    </row>
    <row r="148" spans="1:16" x14ac:dyDescent="0.2">
      <c r="A148" s="58" t="e">
        <f t="shared" si="2"/>
        <v>#VALUE!</v>
      </c>
      <c r="B148" s="144" t="str">
        <f>IF(ISBLANK(DaqBook_RAW_Data!A138),"",TIMEVALUE(DaqBook_RAW_Data!A138))</f>
        <v/>
      </c>
      <c r="C148" s="167" t="str">
        <f>IF(ISBLANK(DaqBook_RAW_Data!B138),"",DaqBook_RAW_Data!B138)</f>
        <v/>
      </c>
      <c r="D148" s="167" t="str">
        <f>IF(ISBLANK(DaqBook_RAW_Data!C138),"",DaqBook_RAW_Data!C138)</f>
        <v/>
      </c>
      <c r="E148" s="167" t="str">
        <f>IF(ISBLANK(DaqBook_RAW_Data!D138),"",DaqBook_RAW_Data!D138)</f>
        <v/>
      </c>
      <c r="F148" s="167" t="str">
        <f>IF(ISBLANK(DaqBook_RAW_Data!E138),"",DaqBook_RAW_Data!E138)</f>
        <v/>
      </c>
      <c r="G148" s="167" t="str">
        <f>IF(ISBLANK(DaqBook_RAW_Data!F138),"",DaqBook_RAW_Data!F138)</f>
        <v/>
      </c>
      <c r="H148" s="167" t="str">
        <f>IF(ISBLANK(DaqBook_RAW_Data!G138),"",DaqBook_RAW_Data!G138)</f>
        <v/>
      </c>
      <c r="I148" s="167" t="str">
        <f>IF(ISBLANK(DaqBook_RAW_Data!H138),"",DaqBook_RAW_Data!H138)</f>
        <v/>
      </c>
      <c r="J148" s="167" t="str">
        <f>IF(ISBLANK(DaqBook_RAW_Data!I138),"",DaqBook_RAW_Data!I138)</f>
        <v/>
      </c>
      <c r="K148" s="167" t="str">
        <f>IF(ISBLANK(DaqBook_RAW_Data!J138),"",DaqBook_RAW_Data!J138)</f>
        <v/>
      </c>
      <c r="L148" s="167" t="str">
        <f>IF(ISBLANK(DaqBook_RAW_Data!K138),"",DaqBook_RAW_Data!K138)</f>
        <v/>
      </c>
      <c r="M148" s="167" t="str">
        <f>IF(ISBLANK(DaqBook_RAW_Data!L138),"",DaqBook_RAW_Data!L138)</f>
        <v/>
      </c>
      <c r="N148" s="167" t="str">
        <f>IF(ISBLANK(DaqBook_RAW_Data!M138),"",DaqBook_RAW_Data!M138)</f>
        <v/>
      </c>
      <c r="O148" s="167" t="str">
        <f>IF(ISBLANK(DaqBook_RAW_Data!N138),"",DaqBook_RAW_Data!N138)</f>
        <v/>
      </c>
      <c r="P148" s="167" t="str">
        <f>IF(ISBLANK(DaqBook_RAW_Data!O138),"",DaqBook_RAW_Data!O138)</f>
        <v/>
      </c>
    </row>
    <row r="149" spans="1:16" x14ac:dyDescent="0.2">
      <c r="A149" s="58" t="e">
        <f t="shared" si="2"/>
        <v>#VALUE!</v>
      </c>
      <c r="B149" s="144" t="str">
        <f>IF(ISBLANK(DaqBook_RAW_Data!A139),"",TIMEVALUE(DaqBook_RAW_Data!A139))</f>
        <v/>
      </c>
      <c r="C149" s="167" t="str">
        <f>IF(ISBLANK(DaqBook_RAW_Data!B139),"",DaqBook_RAW_Data!B139)</f>
        <v/>
      </c>
      <c r="D149" s="167" t="str">
        <f>IF(ISBLANK(DaqBook_RAW_Data!C139),"",DaqBook_RAW_Data!C139)</f>
        <v/>
      </c>
      <c r="E149" s="167" t="str">
        <f>IF(ISBLANK(DaqBook_RAW_Data!D139),"",DaqBook_RAW_Data!D139)</f>
        <v/>
      </c>
      <c r="F149" s="167" t="str">
        <f>IF(ISBLANK(DaqBook_RAW_Data!E139),"",DaqBook_RAW_Data!E139)</f>
        <v/>
      </c>
      <c r="G149" s="167" t="str">
        <f>IF(ISBLANK(DaqBook_RAW_Data!F139),"",DaqBook_RAW_Data!F139)</f>
        <v/>
      </c>
      <c r="H149" s="167" t="str">
        <f>IF(ISBLANK(DaqBook_RAW_Data!G139),"",DaqBook_RAW_Data!G139)</f>
        <v/>
      </c>
      <c r="I149" s="167" t="str">
        <f>IF(ISBLANK(DaqBook_RAW_Data!H139),"",DaqBook_RAW_Data!H139)</f>
        <v/>
      </c>
      <c r="J149" s="167" t="str">
        <f>IF(ISBLANK(DaqBook_RAW_Data!I139),"",DaqBook_RAW_Data!I139)</f>
        <v/>
      </c>
      <c r="K149" s="167" t="str">
        <f>IF(ISBLANK(DaqBook_RAW_Data!J139),"",DaqBook_RAW_Data!J139)</f>
        <v/>
      </c>
      <c r="L149" s="167" t="str">
        <f>IF(ISBLANK(DaqBook_RAW_Data!K139),"",DaqBook_RAW_Data!K139)</f>
        <v/>
      </c>
      <c r="M149" s="167" t="str">
        <f>IF(ISBLANK(DaqBook_RAW_Data!L139),"",DaqBook_RAW_Data!L139)</f>
        <v/>
      </c>
      <c r="N149" s="167" t="str">
        <f>IF(ISBLANK(DaqBook_RAW_Data!M139),"",DaqBook_RAW_Data!M139)</f>
        <v/>
      </c>
      <c r="O149" s="167" t="str">
        <f>IF(ISBLANK(DaqBook_RAW_Data!N139),"",DaqBook_RAW_Data!N139)</f>
        <v/>
      </c>
      <c r="P149" s="167" t="str">
        <f>IF(ISBLANK(DaqBook_RAW_Data!O139),"",DaqBook_RAW_Data!O139)</f>
        <v/>
      </c>
    </row>
    <row r="150" spans="1:16" x14ac:dyDescent="0.2">
      <c r="A150" s="58" t="e">
        <f t="shared" si="2"/>
        <v>#VALUE!</v>
      </c>
      <c r="B150" s="144" t="str">
        <f>IF(ISBLANK(DaqBook_RAW_Data!A140),"",TIMEVALUE(DaqBook_RAW_Data!A140))</f>
        <v/>
      </c>
      <c r="C150" s="167" t="str">
        <f>IF(ISBLANK(DaqBook_RAW_Data!B140),"",DaqBook_RAW_Data!B140)</f>
        <v/>
      </c>
      <c r="D150" s="167" t="str">
        <f>IF(ISBLANK(DaqBook_RAW_Data!C140),"",DaqBook_RAW_Data!C140)</f>
        <v/>
      </c>
      <c r="E150" s="167" t="str">
        <f>IF(ISBLANK(DaqBook_RAW_Data!D140),"",DaqBook_RAW_Data!D140)</f>
        <v/>
      </c>
      <c r="F150" s="167" t="str">
        <f>IF(ISBLANK(DaqBook_RAW_Data!E140),"",DaqBook_RAW_Data!E140)</f>
        <v/>
      </c>
      <c r="G150" s="167" t="str">
        <f>IF(ISBLANK(DaqBook_RAW_Data!F140),"",DaqBook_RAW_Data!F140)</f>
        <v/>
      </c>
      <c r="H150" s="167" t="str">
        <f>IF(ISBLANK(DaqBook_RAW_Data!G140),"",DaqBook_RAW_Data!G140)</f>
        <v/>
      </c>
      <c r="I150" s="167" t="str">
        <f>IF(ISBLANK(DaqBook_RAW_Data!H140),"",DaqBook_RAW_Data!H140)</f>
        <v/>
      </c>
      <c r="J150" s="167" t="str">
        <f>IF(ISBLANK(DaqBook_RAW_Data!I140),"",DaqBook_RAW_Data!I140)</f>
        <v/>
      </c>
      <c r="K150" s="167" t="str">
        <f>IF(ISBLANK(DaqBook_RAW_Data!J140),"",DaqBook_RAW_Data!J140)</f>
        <v/>
      </c>
      <c r="L150" s="167" t="str">
        <f>IF(ISBLANK(DaqBook_RAW_Data!K140),"",DaqBook_RAW_Data!K140)</f>
        <v/>
      </c>
      <c r="M150" s="167" t="str">
        <f>IF(ISBLANK(DaqBook_RAW_Data!L140),"",DaqBook_RAW_Data!L140)</f>
        <v/>
      </c>
      <c r="N150" s="167" t="str">
        <f>IF(ISBLANK(DaqBook_RAW_Data!M140),"",DaqBook_RAW_Data!M140)</f>
        <v/>
      </c>
      <c r="O150" s="167" t="str">
        <f>IF(ISBLANK(DaqBook_RAW_Data!N140),"",DaqBook_RAW_Data!N140)</f>
        <v/>
      </c>
      <c r="P150" s="167" t="str">
        <f>IF(ISBLANK(DaqBook_RAW_Data!O140),"",DaqBook_RAW_Data!O140)</f>
        <v/>
      </c>
    </row>
    <row r="151" spans="1:16" x14ac:dyDescent="0.2">
      <c r="A151" s="58" t="e">
        <f t="shared" si="2"/>
        <v>#VALUE!</v>
      </c>
      <c r="B151" s="144" t="str">
        <f>IF(ISBLANK(DaqBook_RAW_Data!A141),"",TIMEVALUE(DaqBook_RAW_Data!A141))</f>
        <v/>
      </c>
      <c r="C151" s="167" t="str">
        <f>IF(ISBLANK(DaqBook_RAW_Data!B141),"",DaqBook_RAW_Data!B141)</f>
        <v/>
      </c>
      <c r="D151" s="167" t="str">
        <f>IF(ISBLANK(DaqBook_RAW_Data!C141),"",DaqBook_RAW_Data!C141)</f>
        <v/>
      </c>
      <c r="E151" s="167" t="str">
        <f>IF(ISBLANK(DaqBook_RAW_Data!D141),"",DaqBook_RAW_Data!D141)</f>
        <v/>
      </c>
      <c r="F151" s="167" t="str">
        <f>IF(ISBLANK(DaqBook_RAW_Data!E141),"",DaqBook_RAW_Data!E141)</f>
        <v/>
      </c>
      <c r="G151" s="167" t="str">
        <f>IF(ISBLANK(DaqBook_RAW_Data!F141),"",DaqBook_RAW_Data!F141)</f>
        <v/>
      </c>
      <c r="H151" s="167" t="str">
        <f>IF(ISBLANK(DaqBook_RAW_Data!G141),"",DaqBook_RAW_Data!G141)</f>
        <v/>
      </c>
      <c r="I151" s="167" t="str">
        <f>IF(ISBLANK(DaqBook_RAW_Data!H141),"",DaqBook_RAW_Data!H141)</f>
        <v/>
      </c>
      <c r="J151" s="167" t="str">
        <f>IF(ISBLANK(DaqBook_RAW_Data!I141),"",DaqBook_RAW_Data!I141)</f>
        <v/>
      </c>
      <c r="K151" s="167" t="str">
        <f>IF(ISBLANK(DaqBook_RAW_Data!J141),"",DaqBook_RAW_Data!J141)</f>
        <v/>
      </c>
      <c r="L151" s="167" t="str">
        <f>IF(ISBLANK(DaqBook_RAW_Data!K141),"",DaqBook_RAW_Data!K141)</f>
        <v/>
      </c>
      <c r="M151" s="167" t="str">
        <f>IF(ISBLANK(DaqBook_RAW_Data!L141),"",DaqBook_RAW_Data!L141)</f>
        <v/>
      </c>
      <c r="N151" s="167" t="str">
        <f>IF(ISBLANK(DaqBook_RAW_Data!M141),"",DaqBook_RAW_Data!M141)</f>
        <v/>
      </c>
      <c r="O151" s="167" t="str">
        <f>IF(ISBLANK(DaqBook_RAW_Data!N141),"",DaqBook_RAW_Data!N141)</f>
        <v/>
      </c>
      <c r="P151" s="167" t="str">
        <f>IF(ISBLANK(DaqBook_RAW_Data!O141),"",DaqBook_RAW_Data!O141)</f>
        <v/>
      </c>
    </row>
    <row r="152" spans="1:16" x14ac:dyDescent="0.2">
      <c r="A152" s="58" t="e">
        <f t="shared" si="2"/>
        <v>#VALUE!</v>
      </c>
      <c r="B152" s="144" t="str">
        <f>IF(ISBLANK(DaqBook_RAW_Data!A142),"",TIMEVALUE(DaqBook_RAW_Data!A142))</f>
        <v/>
      </c>
      <c r="C152" s="167" t="str">
        <f>IF(ISBLANK(DaqBook_RAW_Data!B142),"",DaqBook_RAW_Data!B142)</f>
        <v/>
      </c>
      <c r="D152" s="167" t="str">
        <f>IF(ISBLANK(DaqBook_RAW_Data!C142),"",DaqBook_RAW_Data!C142)</f>
        <v/>
      </c>
      <c r="E152" s="167" t="str">
        <f>IF(ISBLANK(DaqBook_RAW_Data!D142),"",DaqBook_RAW_Data!D142)</f>
        <v/>
      </c>
      <c r="F152" s="167" t="str">
        <f>IF(ISBLANK(DaqBook_RAW_Data!E142),"",DaqBook_RAW_Data!E142)</f>
        <v/>
      </c>
      <c r="G152" s="167" t="str">
        <f>IF(ISBLANK(DaqBook_RAW_Data!F142),"",DaqBook_RAW_Data!F142)</f>
        <v/>
      </c>
      <c r="H152" s="167" t="str">
        <f>IF(ISBLANK(DaqBook_RAW_Data!G142),"",DaqBook_RAW_Data!G142)</f>
        <v/>
      </c>
      <c r="I152" s="167" t="str">
        <f>IF(ISBLANK(DaqBook_RAW_Data!H142),"",DaqBook_RAW_Data!H142)</f>
        <v/>
      </c>
      <c r="J152" s="167" t="str">
        <f>IF(ISBLANK(DaqBook_RAW_Data!I142),"",DaqBook_RAW_Data!I142)</f>
        <v/>
      </c>
      <c r="K152" s="167" t="str">
        <f>IF(ISBLANK(DaqBook_RAW_Data!J142),"",DaqBook_RAW_Data!J142)</f>
        <v/>
      </c>
      <c r="L152" s="167" t="str">
        <f>IF(ISBLANK(DaqBook_RAW_Data!K142),"",DaqBook_RAW_Data!K142)</f>
        <v/>
      </c>
      <c r="M152" s="167" t="str">
        <f>IF(ISBLANK(DaqBook_RAW_Data!L142),"",DaqBook_RAW_Data!L142)</f>
        <v/>
      </c>
      <c r="N152" s="167" t="str">
        <f>IF(ISBLANK(DaqBook_RAW_Data!M142),"",DaqBook_RAW_Data!M142)</f>
        <v/>
      </c>
      <c r="O152" s="167" t="str">
        <f>IF(ISBLANK(DaqBook_RAW_Data!N142),"",DaqBook_RAW_Data!N142)</f>
        <v/>
      </c>
      <c r="P152" s="167" t="str">
        <f>IF(ISBLANK(DaqBook_RAW_Data!O142),"",DaqBook_RAW_Data!O142)</f>
        <v/>
      </c>
    </row>
    <row r="153" spans="1:16" x14ac:dyDescent="0.2">
      <c r="A153" s="58" t="e">
        <f t="shared" si="2"/>
        <v>#VALUE!</v>
      </c>
      <c r="B153" s="144" t="str">
        <f>IF(ISBLANK(DaqBook_RAW_Data!A143),"",TIMEVALUE(DaqBook_RAW_Data!A143))</f>
        <v/>
      </c>
      <c r="C153" s="167" t="str">
        <f>IF(ISBLANK(DaqBook_RAW_Data!B143),"",DaqBook_RAW_Data!B143)</f>
        <v/>
      </c>
      <c r="D153" s="167" t="str">
        <f>IF(ISBLANK(DaqBook_RAW_Data!C143),"",DaqBook_RAW_Data!C143)</f>
        <v/>
      </c>
      <c r="E153" s="167" t="str">
        <f>IF(ISBLANK(DaqBook_RAW_Data!D143),"",DaqBook_RAW_Data!D143)</f>
        <v/>
      </c>
      <c r="F153" s="167" t="str">
        <f>IF(ISBLANK(DaqBook_RAW_Data!E143),"",DaqBook_RAW_Data!E143)</f>
        <v/>
      </c>
      <c r="G153" s="167" t="str">
        <f>IF(ISBLANK(DaqBook_RAW_Data!F143),"",DaqBook_RAW_Data!F143)</f>
        <v/>
      </c>
      <c r="H153" s="167" t="str">
        <f>IF(ISBLANK(DaqBook_RAW_Data!G143),"",DaqBook_RAW_Data!G143)</f>
        <v/>
      </c>
      <c r="I153" s="167" t="str">
        <f>IF(ISBLANK(DaqBook_RAW_Data!H143),"",DaqBook_RAW_Data!H143)</f>
        <v/>
      </c>
      <c r="J153" s="167" t="str">
        <f>IF(ISBLANK(DaqBook_RAW_Data!I143),"",DaqBook_RAW_Data!I143)</f>
        <v/>
      </c>
      <c r="K153" s="167" t="str">
        <f>IF(ISBLANK(DaqBook_RAW_Data!J143),"",DaqBook_RAW_Data!J143)</f>
        <v/>
      </c>
      <c r="L153" s="167" t="str">
        <f>IF(ISBLANK(DaqBook_RAW_Data!K143),"",DaqBook_RAW_Data!K143)</f>
        <v/>
      </c>
      <c r="M153" s="167" t="str">
        <f>IF(ISBLANK(DaqBook_RAW_Data!L143),"",DaqBook_RAW_Data!L143)</f>
        <v/>
      </c>
      <c r="N153" s="167" t="str">
        <f>IF(ISBLANK(DaqBook_RAW_Data!M143),"",DaqBook_RAW_Data!M143)</f>
        <v/>
      </c>
      <c r="O153" s="167" t="str">
        <f>IF(ISBLANK(DaqBook_RAW_Data!N143),"",DaqBook_RAW_Data!N143)</f>
        <v/>
      </c>
      <c r="P153" s="167" t="str">
        <f>IF(ISBLANK(DaqBook_RAW_Data!O143),"",DaqBook_RAW_Data!O143)</f>
        <v/>
      </c>
    </row>
    <row r="154" spans="1:16" x14ac:dyDescent="0.2">
      <c r="A154" s="58" t="e">
        <f t="shared" si="2"/>
        <v>#VALUE!</v>
      </c>
      <c r="B154" s="144" t="str">
        <f>IF(ISBLANK(DaqBook_RAW_Data!A144),"",TIMEVALUE(DaqBook_RAW_Data!A144))</f>
        <v/>
      </c>
      <c r="C154" s="167" t="str">
        <f>IF(ISBLANK(DaqBook_RAW_Data!B144),"",DaqBook_RAW_Data!B144)</f>
        <v/>
      </c>
      <c r="D154" s="167" t="str">
        <f>IF(ISBLANK(DaqBook_RAW_Data!C144),"",DaqBook_RAW_Data!C144)</f>
        <v/>
      </c>
      <c r="E154" s="167" t="str">
        <f>IF(ISBLANK(DaqBook_RAW_Data!D144),"",DaqBook_RAW_Data!D144)</f>
        <v/>
      </c>
      <c r="F154" s="167" t="str">
        <f>IF(ISBLANK(DaqBook_RAW_Data!E144),"",DaqBook_RAW_Data!E144)</f>
        <v/>
      </c>
      <c r="G154" s="167" t="str">
        <f>IF(ISBLANK(DaqBook_RAW_Data!F144),"",DaqBook_RAW_Data!F144)</f>
        <v/>
      </c>
      <c r="H154" s="167" t="str">
        <f>IF(ISBLANK(DaqBook_RAW_Data!G144),"",DaqBook_RAW_Data!G144)</f>
        <v/>
      </c>
      <c r="I154" s="167" t="str">
        <f>IF(ISBLANK(DaqBook_RAW_Data!H144),"",DaqBook_RAW_Data!H144)</f>
        <v/>
      </c>
      <c r="J154" s="167" t="str">
        <f>IF(ISBLANK(DaqBook_RAW_Data!I144),"",DaqBook_RAW_Data!I144)</f>
        <v/>
      </c>
      <c r="K154" s="167" t="str">
        <f>IF(ISBLANK(DaqBook_RAW_Data!J144),"",DaqBook_RAW_Data!J144)</f>
        <v/>
      </c>
      <c r="L154" s="167" t="str">
        <f>IF(ISBLANK(DaqBook_RAW_Data!K144),"",DaqBook_RAW_Data!K144)</f>
        <v/>
      </c>
      <c r="M154" s="167" t="str">
        <f>IF(ISBLANK(DaqBook_RAW_Data!L144),"",DaqBook_RAW_Data!L144)</f>
        <v/>
      </c>
      <c r="N154" s="167" t="str">
        <f>IF(ISBLANK(DaqBook_RAW_Data!M144),"",DaqBook_RAW_Data!M144)</f>
        <v/>
      </c>
      <c r="O154" s="167" t="str">
        <f>IF(ISBLANK(DaqBook_RAW_Data!N144),"",DaqBook_RAW_Data!N144)</f>
        <v/>
      </c>
      <c r="P154" s="167" t="str">
        <f>IF(ISBLANK(DaqBook_RAW_Data!O144),"",DaqBook_RAW_Data!O144)</f>
        <v/>
      </c>
    </row>
    <row r="155" spans="1:16" x14ac:dyDescent="0.2">
      <c r="A155" s="58" t="e">
        <f t="shared" si="2"/>
        <v>#VALUE!</v>
      </c>
      <c r="B155" s="144" t="str">
        <f>IF(ISBLANK(DaqBook_RAW_Data!A145),"",TIMEVALUE(DaqBook_RAW_Data!A145))</f>
        <v/>
      </c>
      <c r="C155" s="167" t="str">
        <f>IF(ISBLANK(DaqBook_RAW_Data!B145),"",DaqBook_RAW_Data!B145)</f>
        <v/>
      </c>
      <c r="D155" s="167" t="str">
        <f>IF(ISBLANK(DaqBook_RAW_Data!C145),"",DaqBook_RAW_Data!C145)</f>
        <v/>
      </c>
      <c r="E155" s="167" t="str">
        <f>IF(ISBLANK(DaqBook_RAW_Data!D145),"",DaqBook_RAW_Data!D145)</f>
        <v/>
      </c>
      <c r="F155" s="167" t="str">
        <f>IF(ISBLANK(DaqBook_RAW_Data!E145),"",DaqBook_RAW_Data!E145)</f>
        <v/>
      </c>
      <c r="G155" s="167" t="str">
        <f>IF(ISBLANK(DaqBook_RAW_Data!F145),"",DaqBook_RAW_Data!F145)</f>
        <v/>
      </c>
      <c r="H155" s="167" t="str">
        <f>IF(ISBLANK(DaqBook_RAW_Data!G145),"",DaqBook_RAW_Data!G145)</f>
        <v/>
      </c>
      <c r="I155" s="167" t="str">
        <f>IF(ISBLANK(DaqBook_RAW_Data!H145),"",DaqBook_RAW_Data!H145)</f>
        <v/>
      </c>
      <c r="J155" s="167" t="str">
        <f>IF(ISBLANK(DaqBook_RAW_Data!I145),"",DaqBook_RAW_Data!I145)</f>
        <v/>
      </c>
      <c r="K155" s="167" t="str">
        <f>IF(ISBLANK(DaqBook_RAW_Data!J145),"",DaqBook_RAW_Data!J145)</f>
        <v/>
      </c>
      <c r="L155" s="167" t="str">
        <f>IF(ISBLANK(DaqBook_RAW_Data!K145),"",DaqBook_RAW_Data!K145)</f>
        <v/>
      </c>
      <c r="M155" s="167" t="str">
        <f>IF(ISBLANK(DaqBook_RAW_Data!L145),"",DaqBook_RAW_Data!L145)</f>
        <v/>
      </c>
      <c r="N155" s="167" t="str">
        <f>IF(ISBLANK(DaqBook_RAW_Data!M145),"",DaqBook_RAW_Data!M145)</f>
        <v/>
      </c>
      <c r="O155" s="167" t="str">
        <f>IF(ISBLANK(DaqBook_RAW_Data!N145),"",DaqBook_RAW_Data!N145)</f>
        <v/>
      </c>
      <c r="P155" s="167" t="str">
        <f>IF(ISBLANK(DaqBook_RAW_Data!O145),"",DaqBook_RAW_Data!O145)</f>
        <v/>
      </c>
    </row>
    <row r="156" spans="1:16" x14ac:dyDescent="0.2">
      <c r="A156" s="58" t="e">
        <f t="shared" si="2"/>
        <v>#VALUE!</v>
      </c>
      <c r="B156" s="144" t="str">
        <f>IF(ISBLANK(DaqBook_RAW_Data!A146),"",TIMEVALUE(DaqBook_RAW_Data!A146))</f>
        <v/>
      </c>
      <c r="C156" s="167" t="str">
        <f>IF(ISBLANK(DaqBook_RAW_Data!B146),"",DaqBook_RAW_Data!B146)</f>
        <v/>
      </c>
      <c r="D156" s="167" t="str">
        <f>IF(ISBLANK(DaqBook_RAW_Data!C146),"",DaqBook_RAW_Data!C146)</f>
        <v/>
      </c>
      <c r="E156" s="167" t="str">
        <f>IF(ISBLANK(DaqBook_RAW_Data!D146),"",DaqBook_RAW_Data!D146)</f>
        <v/>
      </c>
      <c r="F156" s="167" t="str">
        <f>IF(ISBLANK(DaqBook_RAW_Data!E146),"",DaqBook_RAW_Data!E146)</f>
        <v/>
      </c>
      <c r="G156" s="167" t="str">
        <f>IF(ISBLANK(DaqBook_RAW_Data!F146),"",DaqBook_RAW_Data!F146)</f>
        <v/>
      </c>
      <c r="H156" s="167" t="str">
        <f>IF(ISBLANK(DaqBook_RAW_Data!G146),"",DaqBook_RAW_Data!G146)</f>
        <v/>
      </c>
      <c r="I156" s="167" t="str">
        <f>IF(ISBLANK(DaqBook_RAW_Data!H146),"",DaqBook_RAW_Data!H146)</f>
        <v/>
      </c>
      <c r="J156" s="167" t="str">
        <f>IF(ISBLANK(DaqBook_RAW_Data!I146),"",DaqBook_RAW_Data!I146)</f>
        <v/>
      </c>
      <c r="K156" s="167" t="str">
        <f>IF(ISBLANK(DaqBook_RAW_Data!J146),"",DaqBook_RAW_Data!J146)</f>
        <v/>
      </c>
      <c r="L156" s="167" t="str">
        <f>IF(ISBLANK(DaqBook_RAW_Data!K146),"",DaqBook_RAW_Data!K146)</f>
        <v/>
      </c>
      <c r="M156" s="167" t="str">
        <f>IF(ISBLANK(DaqBook_RAW_Data!L146),"",DaqBook_RAW_Data!L146)</f>
        <v/>
      </c>
      <c r="N156" s="167" t="str">
        <f>IF(ISBLANK(DaqBook_RAW_Data!M146),"",DaqBook_RAW_Data!M146)</f>
        <v/>
      </c>
      <c r="O156" s="167" t="str">
        <f>IF(ISBLANK(DaqBook_RAW_Data!N146),"",DaqBook_RAW_Data!N146)</f>
        <v/>
      </c>
      <c r="P156" s="167" t="str">
        <f>IF(ISBLANK(DaqBook_RAW_Data!O146),"",DaqBook_RAW_Data!O146)</f>
        <v/>
      </c>
    </row>
    <row r="157" spans="1:16" x14ac:dyDescent="0.2">
      <c r="A157" s="58" t="e">
        <f t="shared" si="2"/>
        <v>#VALUE!</v>
      </c>
      <c r="B157" s="144" t="str">
        <f>IF(ISBLANK(DaqBook_RAW_Data!A147),"",TIMEVALUE(DaqBook_RAW_Data!A147))</f>
        <v/>
      </c>
      <c r="C157" s="167" t="str">
        <f>IF(ISBLANK(DaqBook_RAW_Data!B147),"",DaqBook_RAW_Data!B147)</f>
        <v/>
      </c>
      <c r="D157" s="167" t="str">
        <f>IF(ISBLANK(DaqBook_RAW_Data!C147),"",DaqBook_RAW_Data!C147)</f>
        <v/>
      </c>
      <c r="E157" s="167" t="str">
        <f>IF(ISBLANK(DaqBook_RAW_Data!D147),"",DaqBook_RAW_Data!D147)</f>
        <v/>
      </c>
      <c r="F157" s="167" t="str">
        <f>IF(ISBLANK(DaqBook_RAW_Data!E147),"",DaqBook_RAW_Data!E147)</f>
        <v/>
      </c>
      <c r="G157" s="167" t="str">
        <f>IF(ISBLANK(DaqBook_RAW_Data!F147),"",DaqBook_RAW_Data!F147)</f>
        <v/>
      </c>
      <c r="H157" s="167" t="str">
        <f>IF(ISBLANK(DaqBook_RAW_Data!G147),"",DaqBook_RAW_Data!G147)</f>
        <v/>
      </c>
      <c r="I157" s="167" t="str">
        <f>IF(ISBLANK(DaqBook_RAW_Data!H147),"",DaqBook_RAW_Data!H147)</f>
        <v/>
      </c>
      <c r="J157" s="167" t="str">
        <f>IF(ISBLANK(DaqBook_RAW_Data!I147),"",DaqBook_RAW_Data!I147)</f>
        <v/>
      </c>
      <c r="K157" s="167" t="str">
        <f>IF(ISBLANK(DaqBook_RAW_Data!J147),"",DaqBook_RAW_Data!J147)</f>
        <v/>
      </c>
      <c r="L157" s="167" t="str">
        <f>IF(ISBLANK(DaqBook_RAW_Data!K147),"",DaqBook_RAW_Data!K147)</f>
        <v/>
      </c>
      <c r="M157" s="167" t="str">
        <f>IF(ISBLANK(DaqBook_RAW_Data!L147),"",DaqBook_RAW_Data!L147)</f>
        <v/>
      </c>
      <c r="N157" s="167" t="str">
        <f>IF(ISBLANK(DaqBook_RAW_Data!M147),"",DaqBook_RAW_Data!M147)</f>
        <v/>
      </c>
      <c r="O157" s="167" t="str">
        <f>IF(ISBLANK(DaqBook_RAW_Data!N147),"",DaqBook_RAW_Data!N147)</f>
        <v/>
      </c>
      <c r="P157" s="167" t="str">
        <f>IF(ISBLANK(DaqBook_RAW_Data!O147),"",DaqBook_RAW_Data!O147)</f>
        <v/>
      </c>
    </row>
    <row r="158" spans="1:16" x14ac:dyDescent="0.2">
      <c r="A158" s="58" t="e">
        <f t="shared" si="2"/>
        <v>#VALUE!</v>
      </c>
      <c r="B158" s="144" t="str">
        <f>IF(ISBLANK(DaqBook_RAW_Data!A148),"",TIMEVALUE(DaqBook_RAW_Data!A148))</f>
        <v/>
      </c>
      <c r="C158" s="167" t="str">
        <f>IF(ISBLANK(DaqBook_RAW_Data!B148),"",DaqBook_RAW_Data!B148)</f>
        <v/>
      </c>
      <c r="D158" s="167" t="str">
        <f>IF(ISBLANK(DaqBook_RAW_Data!C148),"",DaqBook_RAW_Data!C148)</f>
        <v/>
      </c>
      <c r="E158" s="167" t="str">
        <f>IF(ISBLANK(DaqBook_RAW_Data!D148),"",DaqBook_RAW_Data!D148)</f>
        <v/>
      </c>
      <c r="F158" s="167" t="str">
        <f>IF(ISBLANK(DaqBook_RAW_Data!E148),"",DaqBook_RAW_Data!E148)</f>
        <v/>
      </c>
      <c r="G158" s="167" t="str">
        <f>IF(ISBLANK(DaqBook_RAW_Data!F148),"",DaqBook_RAW_Data!F148)</f>
        <v/>
      </c>
      <c r="H158" s="167" t="str">
        <f>IF(ISBLANK(DaqBook_RAW_Data!G148),"",DaqBook_RAW_Data!G148)</f>
        <v/>
      </c>
      <c r="I158" s="167" t="str">
        <f>IF(ISBLANK(DaqBook_RAW_Data!H148),"",DaqBook_RAW_Data!H148)</f>
        <v/>
      </c>
      <c r="J158" s="167" t="str">
        <f>IF(ISBLANK(DaqBook_RAW_Data!I148),"",DaqBook_RAW_Data!I148)</f>
        <v/>
      </c>
      <c r="K158" s="167" t="str">
        <f>IF(ISBLANK(DaqBook_RAW_Data!J148),"",DaqBook_RAW_Data!J148)</f>
        <v/>
      </c>
      <c r="L158" s="167" t="str">
        <f>IF(ISBLANK(DaqBook_RAW_Data!K148),"",DaqBook_RAW_Data!K148)</f>
        <v/>
      </c>
      <c r="M158" s="167" t="str">
        <f>IF(ISBLANK(DaqBook_RAW_Data!L148),"",DaqBook_RAW_Data!L148)</f>
        <v/>
      </c>
      <c r="N158" s="167" t="str">
        <f>IF(ISBLANK(DaqBook_RAW_Data!M148),"",DaqBook_RAW_Data!M148)</f>
        <v/>
      </c>
      <c r="O158" s="167" t="str">
        <f>IF(ISBLANK(DaqBook_RAW_Data!N148),"",DaqBook_RAW_Data!N148)</f>
        <v/>
      </c>
      <c r="P158" s="167" t="str">
        <f>IF(ISBLANK(DaqBook_RAW_Data!O148),"",DaqBook_RAW_Data!O148)</f>
        <v/>
      </c>
    </row>
    <row r="159" spans="1:16" x14ac:dyDescent="0.2">
      <c r="A159" s="58" t="e">
        <f t="shared" si="2"/>
        <v>#VALUE!</v>
      </c>
      <c r="B159" s="144" t="str">
        <f>IF(ISBLANK(DaqBook_RAW_Data!A149),"",TIMEVALUE(DaqBook_RAW_Data!A149))</f>
        <v/>
      </c>
      <c r="C159" s="167" t="str">
        <f>IF(ISBLANK(DaqBook_RAW_Data!B149),"",DaqBook_RAW_Data!B149)</f>
        <v/>
      </c>
      <c r="D159" s="167" t="str">
        <f>IF(ISBLANK(DaqBook_RAW_Data!C149),"",DaqBook_RAW_Data!C149)</f>
        <v/>
      </c>
      <c r="E159" s="167" t="str">
        <f>IF(ISBLANK(DaqBook_RAW_Data!D149),"",DaqBook_RAW_Data!D149)</f>
        <v/>
      </c>
      <c r="F159" s="167" t="str">
        <f>IF(ISBLANK(DaqBook_RAW_Data!E149),"",DaqBook_RAW_Data!E149)</f>
        <v/>
      </c>
      <c r="G159" s="167" t="str">
        <f>IF(ISBLANK(DaqBook_RAW_Data!F149),"",DaqBook_RAW_Data!F149)</f>
        <v/>
      </c>
      <c r="H159" s="167" t="str">
        <f>IF(ISBLANK(DaqBook_RAW_Data!G149),"",DaqBook_RAW_Data!G149)</f>
        <v/>
      </c>
      <c r="I159" s="167" t="str">
        <f>IF(ISBLANK(DaqBook_RAW_Data!H149),"",DaqBook_RAW_Data!H149)</f>
        <v/>
      </c>
      <c r="J159" s="167" t="str">
        <f>IF(ISBLANK(DaqBook_RAW_Data!I149),"",DaqBook_RAW_Data!I149)</f>
        <v/>
      </c>
      <c r="K159" s="167" t="str">
        <f>IF(ISBLANK(DaqBook_RAW_Data!J149),"",DaqBook_RAW_Data!J149)</f>
        <v/>
      </c>
      <c r="L159" s="167" t="str">
        <f>IF(ISBLANK(DaqBook_RAW_Data!K149),"",DaqBook_RAW_Data!K149)</f>
        <v/>
      </c>
      <c r="M159" s="167" t="str">
        <f>IF(ISBLANK(DaqBook_RAW_Data!L149),"",DaqBook_RAW_Data!L149)</f>
        <v/>
      </c>
      <c r="N159" s="167" t="str">
        <f>IF(ISBLANK(DaqBook_RAW_Data!M149),"",DaqBook_RAW_Data!M149)</f>
        <v/>
      </c>
      <c r="O159" s="167" t="str">
        <f>IF(ISBLANK(DaqBook_RAW_Data!N149),"",DaqBook_RAW_Data!N149)</f>
        <v/>
      </c>
      <c r="P159" s="167" t="str">
        <f>IF(ISBLANK(DaqBook_RAW_Data!O149),"",DaqBook_RAW_Data!O149)</f>
        <v/>
      </c>
    </row>
    <row r="160" spans="1:16" x14ac:dyDescent="0.2">
      <c r="A160" s="58" t="e">
        <f t="shared" si="2"/>
        <v>#VALUE!</v>
      </c>
      <c r="B160" s="144" t="str">
        <f>IF(ISBLANK(DaqBook_RAW_Data!A150),"",TIMEVALUE(DaqBook_RAW_Data!A150))</f>
        <v/>
      </c>
      <c r="C160" s="167" t="str">
        <f>IF(ISBLANK(DaqBook_RAW_Data!B150),"",DaqBook_RAW_Data!B150)</f>
        <v/>
      </c>
      <c r="D160" s="167" t="str">
        <f>IF(ISBLANK(DaqBook_RAW_Data!C150),"",DaqBook_RAW_Data!C150)</f>
        <v/>
      </c>
      <c r="E160" s="167" t="str">
        <f>IF(ISBLANK(DaqBook_RAW_Data!D150),"",DaqBook_RAW_Data!D150)</f>
        <v/>
      </c>
      <c r="F160" s="167" t="str">
        <f>IF(ISBLANK(DaqBook_RAW_Data!E150),"",DaqBook_RAW_Data!E150)</f>
        <v/>
      </c>
      <c r="G160" s="167" t="str">
        <f>IF(ISBLANK(DaqBook_RAW_Data!F150),"",DaqBook_RAW_Data!F150)</f>
        <v/>
      </c>
      <c r="H160" s="167" t="str">
        <f>IF(ISBLANK(DaqBook_RAW_Data!G150),"",DaqBook_RAW_Data!G150)</f>
        <v/>
      </c>
      <c r="I160" s="167" t="str">
        <f>IF(ISBLANK(DaqBook_RAW_Data!H150),"",DaqBook_RAW_Data!H150)</f>
        <v/>
      </c>
      <c r="J160" s="167" t="str">
        <f>IF(ISBLANK(DaqBook_RAW_Data!I150),"",DaqBook_RAW_Data!I150)</f>
        <v/>
      </c>
      <c r="K160" s="167" t="str">
        <f>IF(ISBLANK(DaqBook_RAW_Data!J150),"",DaqBook_RAW_Data!J150)</f>
        <v/>
      </c>
      <c r="L160" s="167" t="str">
        <f>IF(ISBLANK(DaqBook_RAW_Data!K150),"",DaqBook_RAW_Data!K150)</f>
        <v/>
      </c>
      <c r="M160" s="167" t="str">
        <f>IF(ISBLANK(DaqBook_RAW_Data!L150),"",DaqBook_RAW_Data!L150)</f>
        <v/>
      </c>
      <c r="N160" s="167" t="str">
        <f>IF(ISBLANK(DaqBook_RAW_Data!M150),"",DaqBook_RAW_Data!M150)</f>
        <v/>
      </c>
      <c r="O160" s="167" t="str">
        <f>IF(ISBLANK(DaqBook_RAW_Data!N150),"",DaqBook_RAW_Data!N150)</f>
        <v/>
      </c>
      <c r="P160" s="167" t="str">
        <f>IF(ISBLANK(DaqBook_RAW_Data!O150),"",DaqBook_RAW_Data!O150)</f>
        <v/>
      </c>
    </row>
    <row r="161" spans="1:16" x14ac:dyDescent="0.2">
      <c r="A161" s="58" t="e">
        <f t="shared" si="2"/>
        <v>#VALUE!</v>
      </c>
      <c r="B161" s="144" t="str">
        <f>IF(ISBLANK(DaqBook_RAW_Data!A151),"",TIMEVALUE(DaqBook_RAW_Data!A151))</f>
        <v/>
      </c>
      <c r="C161" s="167" t="str">
        <f>IF(ISBLANK(DaqBook_RAW_Data!B151),"",DaqBook_RAW_Data!B151)</f>
        <v/>
      </c>
      <c r="D161" s="167" t="str">
        <f>IF(ISBLANK(DaqBook_RAW_Data!C151),"",DaqBook_RAW_Data!C151)</f>
        <v/>
      </c>
      <c r="E161" s="167" t="str">
        <f>IF(ISBLANK(DaqBook_RAW_Data!D151),"",DaqBook_RAW_Data!D151)</f>
        <v/>
      </c>
      <c r="F161" s="167" t="str">
        <f>IF(ISBLANK(DaqBook_RAW_Data!E151),"",DaqBook_RAW_Data!E151)</f>
        <v/>
      </c>
      <c r="G161" s="167" t="str">
        <f>IF(ISBLANK(DaqBook_RAW_Data!F151),"",DaqBook_RAW_Data!F151)</f>
        <v/>
      </c>
      <c r="H161" s="167" t="str">
        <f>IF(ISBLANK(DaqBook_RAW_Data!G151),"",DaqBook_RAW_Data!G151)</f>
        <v/>
      </c>
      <c r="I161" s="167" t="str">
        <f>IF(ISBLANK(DaqBook_RAW_Data!H151),"",DaqBook_RAW_Data!H151)</f>
        <v/>
      </c>
      <c r="J161" s="167" t="str">
        <f>IF(ISBLANK(DaqBook_RAW_Data!I151),"",DaqBook_RAW_Data!I151)</f>
        <v/>
      </c>
      <c r="K161" s="167" t="str">
        <f>IF(ISBLANK(DaqBook_RAW_Data!J151),"",DaqBook_RAW_Data!J151)</f>
        <v/>
      </c>
      <c r="L161" s="167" t="str">
        <f>IF(ISBLANK(DaqBook_RAW_Data!K151),"",DaqBook_RAW_Data!K151)</f>
        <v/>
      </c>
      <c r="M161" s="167" t="str">
        <f>IF(ISBLANK(DaqBook_RAW_Data!L151),"",DaqBook_RAW_Data!L151)</f>
        <v/>
      </c>
      <c r="N161" s="167" t="str">
        <f>IF(ISBLANK(DaqBook_RAW_Data!M151),"",DaqBook_RAW_Data!M151)</f>
        <v/>
      </c>
      <c r="O161" s="167" t="str">
        <f>IF(ISBLANK(DaqBook_RAW_Data!N151),"",DaqBook_RAW_Data!N151)</f>
        <v/>
      </c>
      <c r="P161" s="167" t="str">
        <f>IF(ISBLANK(DaqBook_RAW_Data!O151),"",DaqBook_RAW_Data!O151)</f>
        <v/>
      </c>
    </row>
    <row r="162" spans="1:16" x14ac:dyDescent="0.2">
      <c r="A162" s="58" t="e">
        <f t="shared" si="2"/>
        <v>#VALUE!</v>
      </c>
      <c r="B162" s="144" t="str">
        <f>IF(ISBLANK(DaqBook_RAW_Data!A152),"",TIMEVALUE(DaqBook_RAW_Data!A152))</f>
        <v/>
      </c>
      <c r="C162" s="167" t="str">
        <f>IF(ISBLANK(DaqBook_RAW_Data!B152),"",DaqBook_RAW_Data!B152)</f>
        <v/>
      </c>
      <c r="D162" s="167" t="str">
        <f>IF(ISBLANK(DaqBook_RAW_Data!C152),"",DaqBook_RAW_Data!C152)</f>
        <v/>
      </c>
      <c r="E162" s="167" t="str">
        <f>IF(ISBLANK(DaqBook_RAW_Data!D152),"",DaqBook_RAW_Data!D152)</f>
        <v/>
      </c>
      <c r="F162" s="167" t="str">
        <f>IF(ISBLANK(DaqBook_RAW_Data!E152),"",DaqBook_RAW_Data!E152)</f>
        <v/>
      </c>
      <c r="G162" s="167" t="str">
        <f>IF(ISBLANK(DaqBook_RAW_Data!F152),"",DaqBook_RAW_Data!F152)</f>
        <v/>
      </c>
      <c r="H162" s="167" t="str">
        <f>IF(ISBLANK(DaqBook_RAW_Data!G152),"",DaqBook_RAW_Data!G152)</f>
        <v/>
      </c>
      <c r="I162" s="167" t="str">
        <f>IF(ISBLANK(DaqBook_RAW_Data!H152),"",DaqBook_RAW_Data!H152)</f>
        <v/>
      </c>
      <c r="J162" s="167" t="str">
        <f>IF(ISBLANK(DaqBook_RAW_Data!I152),"",DaqBook_RAW_Data!I152)</f>
        <v/>
      </c>
      <c r="K162" s="167" t="str">
        <f>IF(ISBLANK(DaqBook_RAW_Data!J152),"",DaqBook_RAW_Data!J152)</f>
        <v/>
      </c>
      <c r="L162" s="167" t="str">
        <f>IF(ISBLANK(DaqBook_RAW_Data!K152),"",DaqBook_RAW_Data!K152)</f>
        <v/>
      </c>
      <c r="M162" s="167" t="str">
        <f>IF(ISBLANK(DaqBook_RAW_Data!L152),"",DaqBook_RAW_Data!L152)</f>
        <v/>
      </c>
      <c r="N162" s="167" t="str">
        <f>IF(ISBLANK(DaqBook_RAW_Data!M152),"",DaqBook_RAW_Data!M152)</f>
        <v/>
      </c>
      <c r="O162" s="167" t="str">
        <f>IF(ISBLANK(DaqBook_RAW_Data!N152),"",DaqBook_RAW_Data!N152)</f>
        <v/>
      </c>
      <c r="P162" s="167" t="str">
        <f>IF(ISBLANK(DaqBook_RAW_Data!O152),"",DaqBook_RAW_Data!O152)</f>
        <v/>
      </c>
    </row>
    <row r="163" spans="1:16" x14ac:dyDescent="0.2">
      <c r="A163" s="58" t="e">
        <f t="shared" si="2"/>
        <v>#VALUE!</v>
      </c>
      <c r="B163" s="144" t="str">
        <f>IF(ISBLANK(DaqBook_RAW_Data!A153),"",TIMEVALUE(DaqBook_RAW_Data!A153))</f>
        <v/>
      </c>
      <c r="C163" s="167" t="str">
        <f>IF(ISBLANK(DaqBook_RAW_Data!B153),"",DaqBook_RAW_Data!B153)</f>
        <v/>
      </c>
      <c r="D163" s="167" t="str">
        <f>IF(ISBLANK(DaqBook_RAW_Data!C153),"",DaqBook_RAW_Data!C153)</f>
        <v/>
      </c>
      <c r="E163" s="167" t="str">
        <f>IF(ISBLANK(DaqBook_RAW_Data!D153),"",DaqBook_RAW_Data!D153)</f>
        <v/>
      </c>
      <c r="F163" s="167" t="str">
        <f>IF(ISBLANK(DaqBook_RAW_Data!E153),"",DaqBook_RAW_Data!E153)</f>
        <v/>
      </c>
      <c r="G163" s="167" t="str">
        <f>IF(ISBLANK(DaqBook_RAW_Data!F153),"",DaqBook_RAW_Data!F153)</f>
        <v/>
      </c>
      <c r="H163" s="167" t="str">
        <f>IF(ISBLANK(DaqBook_RAW_Data!G153),"",DaqBook_RAW_Data!G153)</f>
        <v/>
      </c>
      <c r="I163" s="167" t="str">
        <f>IF(ISBLANK(DaqBook_RAW_Data!H153),"",DaqBook_RAW_Data!H153)</f>
        <v/>
      </c>
      <c r="J163" s="167" t="str">
        <f>IF(ISBLANK(DaqBook_RAW_Data!I153),"",DaqBook_RAW_Data!I153)</f>
        <v/>
      </c>
      <c r="K163" s="167" t="str">
        <f>IF(ISBLANK(DaqBook_RAW_Data!J153),"",DaqBook_RAW_Data!J153)</f>
        <v/>
      </c>
      <c r="L163" s="167" t="str">
        <f>IF(ISBLANK(DaqBook_RAW_Data!K153),"",DaqBook_RAW_Data!K153)</f>
        <v/>
      </c>
      <c r="M163" s="167" t="str">
        <f>IF(ISBLANK(DaqBook_RAW_Data!L153),"",DaqBook_RAW_Data!L153)</f>
        <v/>
      </c>
      <c r="N163" s="167" t="str">
        <f>IF(ISBLANK(DaqBook_RAW_Data!M153),"",DaqBook_RAW_Data!M153)</f>
        <v/>
      </c>
      <c r="O163" s="167" t="str">
        <f>IF(ISBLANK(DaqBook_RAW_Data!N153),"",DaqBook_RAW_Data!N153)</f>
        <v/>
      </c>
      <c r="P163" s="167" t="str">
        <f>IF(ISBLANK(DaqBook_RAW_Data!O153),"",DaqBook_RAW_Data!O153)</f>
        <v/>
      </c>
    </row>
    <row r="164" spans="1:16" x14ac:dyDescent="0.2">
      <c r="A164" s="58" t="e">
        <f t="shared" si="2"/>
        <v>#VALUE!</v>
      </c>
      <c r="B164" s="144" t="str">
        <f>IF(ISBLANK(DaqBook_RAW_Data!A154),"",TIMEVALUE(DaqBook_RAW_Data!A154))</f>
        <v/>
      </c>
      <c r="C164" s="167" t="str">
        <f>IF(ISBLANK(DaqBook_RAW_Data!B154),"",DaqBook_RAW_Data!B154)</f>
        <v/>
      </c>
      <c r="D164" s="167" t="str">
        <f>IF(ISBLANK(DaqBook_RAW_Data!C154),"",DaqBook_RAW_Data!C154)</f>
        <v/>
      </c>
      <c r="E164" s="167" t="str">
        <f>IF(ISBLANK(DaqBook_RAW_Data!D154),"",DaqBook_RAW_Data!D154)</f>
        <v/>
      </c>
      <c r="F164" s="167" t="str">
        <f>IF(ISBLANK(DaqBook_RAW_Data!E154),"",DaqBook_RAW_Data!E154)</f>
        <v/>
      </c>
      <c r="G164" s="167" t="str">
        <f>IF(ISBLANK(DaqBook_RAW_Data!F154),"",DaqBook_RAW_Data!F154)</f>
        <v/>
      </c>
      <c r="H164" s="167" t="str">
        <f>IF(ISBLANK(DaqBook_RAW_Data!G154),"",DaqBook_RAW_Data!G154)</f>
        <v/>
      </c>
      <c r="I164" s="167" t="str">
        <f>IF(ISBLANK(DaqBook_RAW_Data!H154),"",DaqBook_RAW_Data!H154)</f>
        <v/>
      </c>
      <c r="J164" s="167" t="str">
        <f>IF(ISBLANK(DaqBook_RAW_Data!I154),"",DaqBook_RAW_Data!I154)</f>
        <v/>
      </c>
      <c r="K164" s="167" t="str">
        <f>IF(ISBLANK(DaqBook_RAW_Data!J154),"",DaqBook_RAW_Data!J154)</f>
        <v/>
      </c>
      <c r="L164" s="167" t="str">
        <f>IF(ISBLANK(DaqBook_RAW_Data!K154),"",DaqBook_RAW_Data!K154)</f>
        <v/>
      </c>
      <c r="M164" s="167" t="str">
        <f>IF(ISBLANK(DaqBook_RAW_Data!L154),"",DaqBook_RAW_Data!L154)</f>
        <v/>
      </c>
      <c r="N164" s="167" t="str">
        <f>IF(ISBLANK(DaqBook_RAW_Data!M154),"",DaqBook_RAW_Data!M154)</f>
        <v/>
      </c>
      <c r="O164" s="167" t="str">
        <f>IF(ISBLANK(DaqBook_RAW_Data!N154),"",DaqBook_RAW_Data!N154)</f>
        <v/>
      </c>
      <c r="P164" s="167" t="str">
        <f>IF(ISBLANK(DaqBook_RAW_Data!O154),"",DaqBook_RAW_Data!O154)</f>
        <v/>
      </c>
    </row>
    <row r="165" spans="1:16" x14ac:dyDescent="0.2">
      <c r="A165" s="58" t="e">
        <f t="shared" si="2"/>
        <v>#VALUE!</v>
      </c>
      <c r="B165" s="144" t="str">
        <f>IF(ISBLANK(DaqBook_RAW_Data!A155),"",TIMEVALUE(DaqBook_RAW_Data!A155))</f>
        <v/>
      </c>
      <c r="C165" s="167" t="str">
        <f>IF(ISBLANK(DaqBook_RAW_Data!B155),"",DaqBook_RAW_Data!B155)</f>
        <v/>
      </c>
      <c r="D165" s="167" t="str">
        <f>IF(ISBLANK(DaqBook_RAW_Data!C155),"",DaqBook_RAW_Data!C155)</f>
        <v/>
      </c>
      <c r="E165" s="167" t="str">
        <f>IF(ISBLANK(DaqBook_RAW_Data!D155),"",DaqBook_RAW_Data!D155)</f>
        <v/>
      </c>
      <c r="F165" s="167" t="str">
        <f>IF(ISBLANK(DaqBook_RAW_Data!E155),"",DaqBook_RAW_Data!E155)</f>
        <v/>
      </c>
      <c r="G165" s="167" t="str">
        <f>IF(ISBLANK(DaqBook_RAW_Data!F155),"",DaqBook_RAW_Data!F155)</f>
        <v/>
      </c>
      <c r="H165" s="167" t="str">
        <f>IF(ISBLANK(DaqBook_RAW_Data!G155),"",DaqBook_RAW_Data!G155)</f>
        <v/>
      </c>
      <c r="I165" s="167" t="str">
        <f>IF(ISBLANK(DaqBook_RAW_Data!H155),"",DaqBook_RAW_Data!H155)</f>
        <v/>
      </c>
      <c r="J165" s="167" t="str">
        <f>IF(ISBLANK(DaqBook_RAW_Data!I155),"",DaqBook_RAW_Data!I155)</f>
        <v/>
      </c>
      <c r="K165" s="167" t="str">
        <f>IF(ISBLANK(DaqBook_RAW_Data!J155),"",DaqBook_RAW_Data!J155)</f>
        <v/>
      </c>
      <c r="L165" s="167" t="str">
        <f>IF(ISBLANK(DaqBook_RAW_Data!K155),"",DaqBook_RAW_Data!K155)</f>
        <v/>
      </c>
      <c r="M165" s="167" t="str">
        <f>IF(ISBLANK(DaqBook_RAW_Data!L155),"",DaqBook_RAW_Data!L155)</f>
        <v/>
      </c>
      <c r="N165" s="167" t="str">
        <f>IF(ISBLANK(DaqBook_RAW_Data!M155),"",DaqBook_RAW_Data!M155)</f>
        <v/>
      </c>
      <c r="O165" s="167" t="str">
        <f>IF(ISBLANK(DaqBook_RAW_Data!N155),"",DaqBook_RAW_Data!N155)</f>
        <v/>
      </c>
      <c r="P165" s="167" t="str">
        <f>IF(ISBLANK(DaqBook_RAW_Data!O155),"",DaqBook_RAW_Data!O155)</f>
        <v/>
      </c>
    </row>
    <row r="166" spans="1:16" x14ac:dyDescent="0.2">
      <c r="A166" s="58" t="e">
        <f t="shared" si="2"/>
        <v>#VALUE!</v>
      </c>
      <c r="B166" s="144" t="str">
        <f>IF(ISBLANK(DaqBook_RAW_Data!A156),"",TIMEVALUE(DaqBook_RAW_Data!A156))</f>
        <v/>
      </c>
      <c r="C166" s="167" t="str">
        <f>IF(ISBLANK(DaqBook_RAW_Data!B156),"",DaqBook_RAW_Data!B156)</f>
        <v/>
      </c>
      <c r="D166" s="167" t="str">
        <f>IF(ISBLANK(DaqBook_RAW_Data!C156),"",DaqBook_RAW_Data!C156)</f>
        <v/>
      </c>
      <c r="E166" s="167" t="str">
        <f>IF(ISBLANK(DaqBook_RAW_Data!D156),"",DaqBook_RAW_Data!D156)</f>
        <v/>
      </c>
      <c r="F166" s="167" t="str">
        <f>IF(ISBLANK(DaqBook_RAW_Data!E156),"",DaqBook_RAW_Data!E156)</f>
        <v/>
      </c>
      <c r="G166" s="167" t="str">
        <f>IF(ISBLANK(DaqBook_RAW_Data!F156),"",DaqBook_RAW_Data!F156)</f>
        <v/>
      </c>
      <c r="H166" s="167" t="str">
        <f>IF(ISBLANK(DaqBook_RAW_Data!G156),"",DaqBook_RAW_Data!G156)</f>
        <v/>
      </c>
      <c r="I166" s="167" t="str">
        <f>IF(ISBLANK(DaqBook_RAW_Data!H156),"",DaqBook_RAW_Data!H156)</f>
        <v/>
      </c>
      <c r="J166" s="167" t="str">
        <f>IF(ISBLANK(DaqBook_RAW_Data!I156),"",DaqBook_RAW_Data!I156)</f>
        <v/>
      </c>
      <c r="K166" s="167" t="str">
        <f>IF(ISBLANK(DaqBook_RAW_Data!J156),"",DaqBook_RAW_Data!J156)</f>
        <v/>
      </c>
      <c r="L166" s="167" t="str">
        <f>IF(ISBLANK(DaqBook_RAW_Data!K156),"",DaqBook_RAW_Data!K156)</f>
        <v/>
      </c>
      <c r="M166" s="167" t="str">
        <f>IF(ISBLANK(DaqBook_RAW_Data!L156),"",DaqBook_RAW_Data!L156)</f>
        <v/>
      </c>
      <c r="N166" s="167" t="str">
        <f>IF(ISBLANK(DaqBook_RAW_Data!M156),"",DaqBook_RAW_Data!M156)</f>
        <v/>
      </c>
      <c r="O166" s="167" t="str">
        <f>IF(ISBLANK(DaqBook_RAW_Data!N156),"",DaqBook_RAW_Data!N156)</f>
        <v/>
      </c>
      <c r="P166" s="167" t="str">
        <f>IF(ISBLANK(DaqBook_RAW_Data!O156),"",DaqBook_RAW_Data!O156)</f>
        <v/>
      </c>
    </row>
    <row r="167" spans="1:16" x14ac:dyDescent="0.2">
      <c r="A167" s="58" t="e">
        <f t="shared" si="2"/>
        <v>#VALUE!</v>
      </c>
      <c r="B167" s="144" t="str">
        <f>IF(ISBLANK(DaqBook_RAW_Data!A157),"",TIMEVALUE(DaqBook_RAW_Data!A157))</f>
        <v/>
      </c>
      <c r="C167" s="167" t="str">
        <f>IF(ISBLANK(DaqBook_RAW_Data!B157),"",DaqBook_RAW_Data!B157)</f>
        <v/>
      </c>
      <c r="D167" s="167" t="str">
        <f>IF(ISBLANK(DaqBook_RAW_Data!C157),"",DaqBook_RAW_Data!C157)</f>
        <v/>
      </c>
      <c r="E167" s="167" t="str">
        <f>IF(ISBLANK(DaqBook_RAW_Data!D157),"",DaqBook_RAW_Data!D157)</f>
        <v/>
      </c>
      <c r="F167" s="167" t="str">
        <f>IF(ISBLANK(DaqBook_RAW_Data!E157),"",DaqBook_RAW_Data!E157)</f>
        <v/>
      </c>
      <c r="G167" s="167" t="str">
        <f>IF(ISBLANK(DaqBook_RAW_Data!F157),"",DaqBook_RAW_Data!F157)</f>
        <v/>
      </c>
      <c r="H167" s="167" t="str">
        <f>IF(ISBLANK(DaqBook_RAW_Data!G157),"",DaqBook_RAW_Data!G157)</f>
        <v/>
      </c>
      <c r="I167" s="167" t="str">
        <f>IF(ISBLANK(DaqBook_RAW_Data!H157),"",DaqBook_RAW_Data!H157)</f>
        <v/>
      </c>
      <c r="J167" s="167" t="str">
        <f>IF(ISBLANK(DaqBook_RAW_Data!I157),"",DaqBook_RAW_Data!I157)</f>
        <v/>
      </c>
      <c r="K167" s="167" t="str">
        <f>IF(ISBLANK(DaqBook_RAW_Data!J157),"",DaqBook_RAW_Data!J157)</f>
        <v/>
      </c>
      <c r="L167" s="167" t="str">
        <f>IF(ISBLANK(DaqBook_RAW_Data!K157),"",DaqBook_RAW_Data!K157)</f>
        <v/>
      </c>
      <c r="M167" s="167" t="str">
        <f>IF(ISBLANK(DaqBook_RAW_Data!L157),"",DaqBook_RAW_Data!L157)</f>
        <v/>
      </c>
      <c r="N167" s="167" t="str">
        <f>IF(ISBLANK(DaqBook_RAW_Data!M157),"",DaqBook_RAW_Data!M157)</f>
        <v/>
      </c>
      <c r="O167" s="167" t="str">
        <f>IF(ISBLANK(DaqBook_RAW_Data!N157),"",DaqBook_RAW_Data!N157)</f>
        <v/>
      </c>
      <c r="P167" s="167" t="str">
        <f>IF(ISBLANK(DaqBook_RAW_Data!O157),"",DaqBook_RAW_Data!O157)</f>
        <v/>
      </c>
    </row>
    <row r="168" spans="1:16" x14ac:dyDescent="0.2">
      <c r="A168" s="58" t="e">
        <f t="shared" si="2"/>
        <v>#VALUE!</v>
      </c>
      <c r="B168" s="144" t="str">
        <f>IF(ISBLANK(DaqBook_RAW_Data!A158),"",TIMEVALUE(DaqBook_RAW_Data!A158))</f>
        <v/>
      </c>
      <c r="C168" s="167" t="str">
        <f>IF(ISBLANK(DaqBook_RAW_Data!B158),"",DaqBook_RAW_Data!B158)</f>
        <v/>
      </c>
      <c r="D168" s="167" t="str">
        <f>IF(ISBLANK(DaqBook_RAW_Data!C158),"",DaqBook_RAW_Data!C158)</f>
        <v/>
      </c>
      <c r="E168" s="167" t="str">
        <f>IF(ISBLANK(DaqBook_RAW_Data!D158),"",DaqBook_RAW_Data!D158)</f>
        <v/>
      </c>
      <c r="F168" s="167" t="str">
        <f>IF(ISBLANK(DaqBook_RAW_Data!E158),"",DaqBook_RAW_Data!E158)</f>
        <v/>
      </c>
      <c r="G168" s="167" t="str">
        <f>IF(ISBLANK(DaqBook_RAW_Data!F158),"",DaqBook_RAW_Data!F158)</f>
        <v/>
      </c>
      <c r="H168" s="167" t="str">
        <f>IF(ISBLANK(DaqBook_RAW_Data!G158),"",DaqBook_RAW_Data!G158)</f>
        <v/>
      </c>
      <c r="I168" s="167" t="str">
        <f>IF(ISBLANK(DaqBook_RAW_Data!H158),"",DaqBook_RAW_Data!H158)</f>
        <v/>
      </c>
      <c r="J168" s="167" t="str">
        <f>IF(ISBLANK(DaqBook_RAW_Data!I158),"",DaqBook_RAW_Data!I158)</f>
        <v/>
      </c>
      <c r="K168" s="167" t="str">
        <f>IF(ISBLANK(DaqBook_RAW_Data!J158),"",DaqBook_RAW_Data!J158)</f>
        <v/>
      </c>
      <c r="L168" s="167" t="str">
        <f>IF(ISBLANK(DaqBook_RAW_Data!K158),"",DaqBook_RAW_Data!K158)</f>
        <v/>
      </c>
      <c r="M168" s="167" t="str">
        <f>IF(ISBLANK(DaqBook_RAW_Data!L158),"",DaqBook_RAW_Data!L158)</f>
        <v/>
      </c>
      <c r="N168" s="167" t="str">
        <f>IF(ISBLANK(DaqBook_RAW_Data!M158),"",DaqBook_RAW_Data!M158)</f>
        <v/>
      </c>
      <c r="O168" s="167" t="str">
        <f>IF(ISBLANK(DaqBook_RAW_Data!N158),"",DaqBook_RAW_Data!N158)</f>
        <v/>
      </c>
      <c r="P168" s="167" t="str">
        <f>IF(ISBLANK(DaqBook_RAW_Data!O158),"",DaqBook_RAW_Data!O158)</f>
        <v/>
      </c>
    </row>
    <row r="169" spans="1:16" x14ac:dyDescent="0.2">
      <c r="A169" s="58" t="e">
        <f t="shared" si="2"/>
        <v>#VALUE!</v>
      </c>
      <c r="B169" s="144" t="str">
        <f>IF(ISBLANK(DaqBook_RAW_Data!A159),"",TIMEVALUE(DaqBook_RAW_Data!A159))</f>
        <v/>
      </c>
      <c r="C169" s="167" t="str">
        <f>IF(ISBLANK(DaqBook_RAW_Data!B159),"",DaqBook_RAW_Data!B159)</f>
        <v/>
      </c>
      <c r="D169" s="167" t="str">
        <f>IF(ISBLANK(DaqBook_RAW_Data!C159),"",DaqBook_RAW_Data!C159)</f>
        <v/>
      </c>
      <c r="E169" s="167" t="str">
        <f>IF(ISBLANK(DaqBook_RAW_Data!D159),"",DaqBook_RAW_Data!D159)</f>
        <v/>
      </c>
      <c r="F169" s="167" t="str">
        <f>IF(ISBLANK(DaqBook_RAW_Data!E159),"",DaqBook_RAW_Data!E159)</f>
        <v/>
      </c>
      <c r="G169" s="167" t="str">
        <f>IF(ISBLANK(DaqBook_RAW_Data!F159),"",DaqBook_RAW_Data!F159)</f>
        <v/>
      </c>
      <c r="H169" s="167" t="str">
        <f>IF(ISBLANK(DaqBook_RAW_Data!G159),"",DaqBook_RAW_Data!G159)</f>
        <v/>
      </c>
      <c r="I169" s="167" t="str">
        <f>IF(ISBLANK(DaqBook_RAW_Data!H159),"",DaqBook_RAW_Data!H159)</f>
        <v/>
      </c>
      <c r="J169" s="167" t="str">
        <f>IF(ISBLANK(DaqBook_RAW_Data!I159),"",DaqBook_RAW_Data!I159)</f>
        <v/>
      </c>
      <c r="K169" s="167" t="str">
        <f>IF(ISBLANK(DaqBook_RAW_Data!J159),"",DaqBook_RAW_Data!J159)</f>
        <v/>
      </c>
      <c r="L169" s="167" t="str">
        <f>IF(ISBLANK(DaqBook_RAW_Data!K159),"",DaqBook_RAW_Data!K159)</f>
        <v/>
      </c>
      <c r="M169" s="167" t="str">
        <f>IF(ISBLANK(DaqBook_RAW_Data!L159),"",DaqBook_RAW_Data!L159)</f>
        <v/>
      </c>
      <c r="N169" s="167" t="str">
        <f>IF(ISBLANK(DaqBook_RAW_Data!M159),"",DaqBook_RAW_Data!M159)</f>
        <v/>
      </c>
      <c r="O169" s="167" t="str">
        <f>IF(ISBLANK(DaqBook_RAW_Data!N159),"",DaqBook_RAW_Data!N159)</f>
        <v/>
      </c>
      <c r="P169" s="167" t="str">
        <f>IF(ISBLANK(DaqBook_RAW_Data!O159),"",DaqBook_RAW_Data!O159)</f>
        <v/>
      </c>
    </row>
    <row r="170" spans="1:16" x14ac:dyDescent="0.2">
      <c r="A170" s="58" t="e">
        <f t="shared" si="2"/>
        <v>#VALUE!</v>
      </c>
      <c r="B170" s="144" t="str">
        <f>IF(ISBLANK(DaqBook_RAW_Data!A160),"",TIMEVALUE(DaqBook_RAW_Data!A160))</f>
        <v/>
      </c>
      <c r="C170" s="167" t="str">
        <f>IF(ISBLANK(DaqBook_RAW_Data!B160),"",DaqBook_RAW_Data!B160)</f>
        <v/>
      </c>
      <c r="D170" s="167" t="str">
        <f>IF(ISBLANK(DaqBook_RAW_Data!C160),"",DaqBook_RAW_Data!C160)</f>
        <v/>
      </c>
      <c r="E170" s="167" t="str">
        <f>IF(ISBLANK(DaqBook_RAW_Data!D160),"",DaqBook_RAW_Data!D160)</f>
        <v/>
      </c>
      <c r="F170" s="167" t="str">
        <f>IF(ISBLANK(DaqBook_RAW_Data!E160),"",DaqBook_RAW_Data!E160)</f>
        <v/>
      </c>
      <c r="G170" s="167" t="str">
        <f>IF(ISBLANK(DaqBook_RAW_Data!F160),"",DaqBook_RAW_Data!F160)</f>
        <v/>
      </c>
      <c r="H170" s="167" t="str">
        <f>IF(ISBLANK(DaqBook_RAW_Data!G160),"",DaqBook_RAW_Data!G160)</f>
        <v/>
      </c>
      <c r="I170" s="167" t="str">
        <f>IF(ISBLANK(DaqBook_RAW_Data!H160),"",DaqBook_RAW_Data!H160)</f>
        <v/>
      </c>
      <c r="J170" s="167" t="str">
        <f>IF(ISBLANK(DaqBook_RAW_Data!I160),"",DaqBook_RAW_Data!I160)</f>
        <v/>
      </c>
      <c r="K170" s="167" t="str">
        <f>IF(ISBLANK(DaqBook_RAW_Data!J160),"",DaqBook_RAW_Data!J160)</f>
        <v/>
      </c>
      <c r="L170" s="167" t="str">
        <f>IF(ISBLANK(DaqBook_RAW_Data!K160),"",DaqBook_RAW_Data!K160)</f>
        <v/>
      </c>
      <c r="M170" s="167" t="str">
        <f>IF(ISBLANK(DaqBook_RAW_Data!L160),"",DaqBook_RAW_Data!L160)</f>
        <v/>
      </c>
      <c r="N170" s="167" t="str">
        <f>IF(ISBLANK(DaqBook_RAW_Data!M160),"",DaqBook_RAW_Data!M160)</f>
        <v/>
      </c>
      <c r="O170" s="167" t="str">
        <f>IF(ISBLANK(DaqBook_RAW_Data!N160),"",DaqBook_RAW_Data!N160)</f>
        <v/>
      </c>
      <c r="P170" s="167" t="str">
        <f>IF(ISBLANK(DaqBook_RAW_Data!O160),"",DaqBook_RAW_Data!O160)</f>
        <v/>
      </c>
    </row>
    <row r="171" spans="1:16" x14ac:dyDescent="0.2">
      <c r="A171" s="58" t="e">
        <f t="shared" si="2"/>
        <v>#VALUE!</v>
      </c>
      <c r="B171" s="144" t="str">
        <f>IF(ISBLANK(DaqBook_RAW_Data!A161),"",TIMEVALUE(DaqBook_RAW_Data!A161))</f>
        <v/>
      </c>
      <c r="C171" s="167" t="str">
        <f>IF(ISBLANK(DaqBook_RAW_Data!B161),"",DaqBook_RAW_Data!B161)</f>
        <v/>
      </c>
      <c r="D171" s="167" t="str">
        <f>IF(ISBLANK(DaqBook_RAW_Data!C161),"",DaqBook_RAW_Data!C161)</f>
        <v/>
      </c>
      <c r="E171" s="167" t="str">
        <f>IF(ISBLANK(DaqBook_RAW_Data!D161),"",DaqBook_RAW_Data!D161)</f>
        <v/>
      </c>
      <c r="F171" s="167" t="str">
        <f>IF(ISBLANK(DaqBook_RAW_Data!E161),"",DaqBook_RAW_Data!E161)</f>
        <v/>
      </c>
      <c r="G171" s="167" t="str">
        <f>IF(ISBLANK(DaqBook_RAW_Data!F161),"",DaqBook_RAW_Data!F161)</f>
        <v/>
      </c>
      <c r="H171" s="167" t="str">
        <f>IF(ISBLANK(DaqBook_RAW_Data!G161),"",DaqBook_RAW_Data!G161)</f>
        <v/>
      </c>
      <c r="I171" s="167" t="str">
        <f>IF(ISBLANK(DaqBook_RAW_Data!H161),"",DaqBook_RAW_Data!H161)</f>
        <v/>
      </c>
      <c r="J171" s="167" t="str">
        <f>IF(ISBLANK(DaqBook_RAW_Data!I161),"",DaqBook_RAW_Data!I161)</f>
        <v/>
      </c>
      <c r="K171" s="167" t="str">
        <f>IF(ISBLANK(DaqBook_RAW_Data!J161),"",DaqBook_RAW_Data!J161)</f>
        <v/>
      </c>
      <c r="L171" s="167" t="str">
        <f>IF(ISBLANK(DaqBook_RAW_Data!K161),"",DaqBook_RAW_Data!K161)</f>
        <v/>
      </c>
      <c r="M171" s="167" t="str">
        <f>IF(ISBLANK(DaqBook_RAW_Data!L161),"",DaqBook_RAW_Data!L161)</f>
        <v/>
      </c>
      <c r="N171" s="167" t="str">
        <f>IF(ISBLANK(DaqBook_RAW_Data!M161),"",DaqBook_RAW_Data!M161)</f>
        <v/>
      </c>
      <c r="O171" s="167" t="str">
        <f>IF(ISBLANK(DaqBook_RAW_Data!N161),"",DaqBook_RAW_Data!N161)</f>
        <v/>
      </c>
      <c r="P171" s="167" t="str">
        <f>IF(ISBLANK(DaqBook_RAW_Data!O161),"",DaqBook_RAW_Data!O161)</f>
        <v/>
      </c>
    </row>
    <row r="172" spans="1:16" x14ac:dyDescent="0.2">
      <c r="A172" s="58" t="e">
        <f t="shared" si="2"/>
        <v>#VALUE!</v>
      </c>
      <c r="B172" s="144" t="str">
        <f>IF(ISBLANK(DaqBook_RAW_Data!A162),"",TIMEVALUE(DaqBook_RAW_Data!A162))</f>
        <v/>
      </c>
      <c r="C172" s="167" t="str">
        <f>IF(ISBLANK(DaqBook_RAW_Data!B162),"",DaqBook_RAW_Data!B162)</f>
        <v/>
      </c>
      <c r="D172" s="167" t="str">
        <f>IF(ISBLANK(DaqBook_RAW_Data!C162),"",DaqBook_RAW_Data!C162)</f>
        <v/>
      </c>
      <c r="E172" s="167" t="str">
        <f>IF(ISBLANK(DaqBook_RAW_Data!D162),"",DaqBook_RAW_Data!D162)</f>
        <v/>
      </c>
      <c r="F172" s="167" t="str">
        <f>IF(ISBLANK(DaqBook_RAW_Data!E162),"",DaqBook_RAW_Data!E162)</f>
        <v/>
      </c>
      <c r="G172" s="167" t="str">
        <f>IF(ISBLANK(DaqBook_RAW_Data!F162),"",DaqBook_RAW_Data!F162)</f>
        <v/>
      </c>
      <c r="H172" s="167" t="str">
        <f>IF(ISBLANK(DaqBook_RAW_Data!G162),"",DaqBook_RAW_Data!G162)</f>
        <v/>
      </c>
      <c r="I172" s="167" t="str">
        <f>IF(ISBLANK(DaqBook_RAW_Data!H162),"",DaqBook_RAW_Data!H162)</f>
        <v/>
      </c>
      <c r="J172" s="167" t="str">
        <f>IF(ISBLANK(DaqBook_RAW_Data!I162),"",DaqBook_RAW_Data!I162)</f>
        <v/>
      </c>
      <c r="K172" s="167" t="str">
        <f>IF(ISBLANK(DaqBook_RAW_Data!J162),"",DaqBook_RAW_Data!J162)</f>
        <v/>
      </c>
      <c r="L172" s="167" t="str">
        <f>IF(ISBLANK(DaqBook_RAW_Data!K162),"",DaqBook_RAW_Data!K162)</f>
        <v/>
      </c>
      <c r="M172" s="167" t="str">
        <f>IF(ISBLANK(DaqBook_RAW_Data!L162),"",DaqBook_RAW_Data!L162)</f>
        <v/>
      </c>
      <c r="N172" s="167" t="str">
        <f>IF(ISBLANK(DaqBook_RAW_Data!M162),"",DaqBook_RAW_Data!M162)</f>
        <v/>
      </c>
      <c r="O172" s="167" t="str">
        <f>IF(ISBLANK(DaqBook_RAW_Data!N162),"",DaqBook_RAW_Data!N162)</f>
        <v/>
      </c>
      <c r="P172" s="167" t="str">
        <f>IF(ISBLANK(DaqBook_RAW_Data!O162),"",DaqBook_RAW_Data!O162)</f>
        <v/>
      </c>
    </row>
    <row r="173" spans="1:16" x14ac:dyDescent="0.2">
      <c r="A173" s="58" t="e">
        <f t="shared" si="2"/>
        <v>#VALUE!</v>
      </c>
      <c r="B173" s="144" t="str">
        <f>IF(ISBLANK(DaqBook_RAW_Data!A163),"",TIMEVALUE(DaqBook_RAW_Data!A163))</f>
        <v/>
      </c>
      <c r="C173" s="167" t="str">
        <f>IF(ISBLANK(DaqBook_RAW_Data!B163),"",DaqBook_RAW_Data!B163)</f>
        <v/>
      </c>
      <c r="D173" s="167" t="str">
        <f>IF(ISBLANK(DaqBook_RAW_Data!C163),"",DaqBook_RAW_Data!C163)</f>
        <v/>
      </c>
      <c r="E173" s="167" t="str">
        <f>IF(ISBLANK(DaqBook_RAW_Data!D163),"",DaqBook_RAW_Data!D163)</f>
        <v/>
      </c>
      <c r="F173" s="167" t="str">
        <f>IF(ISBLANK(DaqBook_RAW_Data!E163),"",DaqBook_RAW_Data!E163)</f>
        <v/>
      </c>
      <c r="G173" s="167" t="str">
        <f>IF(ISBLANK(DaqBook_RAW_Data!F163),"",DaqBook_RAW_Data!F163)</f>
        <v/>
      </c>
      <c r="H173" s="167" t="str">
        <f>IF(ISBLANK(DaqBook_RAW_Data!G163),"",DaqBook_RAW_Data!G163)</f>
        <v/>
      </c>
      <c r="I173" s="167" t="str">
        <f>IF(ISBLANK(DaqBook_RAW_Data!H163),"",DaqBook_RAW_Data!H163)</f>
        <v/>
      </c>
      <c r="J173" s="167" t="str">
        <f>IF(ISBLANK(DaqBook_RAW_Data!I163),"",DaqBook_RAW_Data!I163)</f>
        <v/>
      </c>
      <c r="K173" s="167" t="str">
        <f>IF(ISBLANK(DaqBook_RAW_Data!J163),"",DaqBook_RAW_Data!J163)</f>
        <v/>
      </c>
      <c r="L173" s="167" t="str">
        <f>IF(ISBLANK(DaqBook_RAW_Data!K163),"",DaqBook_RAW_Data!K163)</f>
        <v/>
      </c>
      <c r="M173" s="167" t="str">
        <f>IF(ISBLANK(DaqBook_RAW_Data!L163),"",DaqBook_RAW_Data!L163)</f>
        <v/>
      </c>
      <c r="N173" s="167" t="str">
        <f>IF(ISBLANK(DaqBook_RAW_Data!M163),"",DaqBook_RAW_Data!M163)</f>
        <v/>
      </c>
      <c r="O173" s="167" t="str">
        <f>IF(ISBLANK(DaqBook_RAW_Data!N163),"",DaqBook_RAW_Data!N163)</f>
        <v/>
      </c>
      <c r="P173" s="167" t="str">
        <f>IF(ISBLANK(DaqBook_RAW_Data!O163),"",DaqBook_RAW_Data!O163)</f>
        <v/>
      </c>
    </row>
    <row r="174" spans="1:16" x14ac:dyDescent="0.2">
      <c r="A174" s="58" t="e">
        <f t="shared" si="2"/>
        <v>#VALUE!</v>
      </c>
      <c r="B174" s="144" t="str">
        <f>IF(ISBLANK(DaqBook_RAW_Data!A164),"",TIMEVALUE(DaqBook_RAW_Data!A164))</f>
        <v/>
      </c>
      <c r="C174" s="167" t="str">
        <f>IF(ISBLANK(DaqBook_RAW_Data!B164),"",DaqBook_RAW_Data!B164)</f>
        <v/>
      </c>
      <c r="D174" s="167" t="str">
        <f>IF(ISBLANK(DaqBook_RAW_Data!C164),"",DaqBook_RAW_Data!C164)</f>
        <v/>
      </c>
      <c r="E174" s="167" t="str">
        <f>IF(ISBLANK(DaqBook_RAW_Data!D164),"",DaqBook_RAW_Data!D164)</f>
        <v/>
      </c>
      <c r="F174" s="167" t="str">
        <f>IF(ISBLANK(DaqBook_RAW_Data!E164),"",DaqBook_RAW_Data!E164)</f>
        <v/>
      </c>
      <c r="G174" s="167" t="str">
        <f>IF(ISBLANK(DaqBook_RAW_Data!F164),"",DaqBook_RAW_Data!F164)</f>
        <v/>
      </c>
      <c r="H174" s="167" t="str">
        <f>IF(ISBLANK(DaqBook_RAW_Data!G164),"",DaqBook_RAW_Data!G164)</f>
        <v/>
      </c>
      <c r="I174" s="167" t="str">
        <f>IF(ISBLANK(DaqBook_RAW_Data!H164),"",DaqBook_RAW_Data!H164)</f>
        <v/>
      </c>
      <c r="J174" s="167" t="str">
        <f>IF(ISBLANK(DaqBook_RAW_Data!I164),"",DaqBook_RAW_Data!I164)</f>
        <v/>
      </c>
      <c r="K174" s="167" t="str">
        <f>IF(ISBLANK(DaqBook_RAW_Data!J164),"",DaqBook_RAW_Data!J164)</f>
        <v/>
      </c>
      <c r="L174" s="167" t="str">
        <f>IF(ISBLANK(DaqBook_RAW_Data!K164),"",DaqBook_RAW_Data!K164)</f>
        <v/>
      </c>
      <c r="M174" s="167" t="str">
        <f>IF(ISBLANK(DaqBook_RAW_Data!L164),"",DaqBook_RAW_Data!L164)</f>
        <v/>
      </c>
      <c r="N174" s="167" t="str">
        <f>IF(ISBLANK(DaqBook_RAW_Data!M164),"",DaqBook_RAW_Data!M164)</f>
        <v/>
      </c>
      <c r="O174" s="167" t="str">
        <f>IF(ISBLANK(DaqBook_RAW_Data!N164),"",DaqBook_RAW_Data!N164)</f>
        <v/>
      </c>
      <c r="P174" s="167" t="str">
        <f>IF(ISBLANK(DaqBook_RAW_Data!O164),"",DaqBook_RAW_Data!O164)</f>
        <v/>
      </c>
    </row>
    <row r="175" spans="1:16" x14ac:dyDescent="0.2">
      <c r="A175" s="58" t="e">
        <f t="shared" si="2"/>
        <v>#VALUE!</v>
      </c>
      <c r="B175" s="144" t="str">
        <f>IF(ISBLANK(DaqBook_RAW_Data!A165),"",TIMEVALUE(DaqBook_RAW_Data!A165))</f>
        <v/>
      </c>
      <c r="C175" s="167" t="str">
        <f>IF(ISBLANK(DaqBook_RAW_Data!B165),"",DaqBook_RAW_Data!B165)</f>
        <v/>
      </c>
      <c r="D175" s="167" t="str">
        <f>IF(ISBLANK(DaqBook_RAW_Data!C165),"",DaqBook_RAW_Data!C165)</f>
        <v/>
      </c>
      <c r="E175" s="167" t="str">
        <f>IF(ISBLANK(DaqBook_RAW_Data!D165),"",DaqBook_RAW_Data!D165)</f>
        <v/>
      </c>
      <c r="F175" s="167" t="str">
        <f>IF(ISBLANK(DaqBook_RAW_Data!E165),"",DaqBook_RAW_Data!E165)</f>
        <v/>
      </c>
      <c r="G175" s="167" t="str">
        <f>IF(ISBLANK(DaqBook_RAW_Data!F165),"",DaqBook_RAW_Data!F165)</f>
        <v/>
      </c>
      <c r="H175" s="167" t="str">
        <f>IF(ISBLANK(DaqBook_RAW_Data!G165),"",DaqBook_RAW_Data!G165)</f>
        <v/>
      </c>
      <c r="I175" s="167" t="str">
        <f>IF(ISBLANK(DaqBook_RAW_Data!H165),"",DaqBook_RAW_Data!H165)</f>
        <v/>
      </c>
      <c r="J175" s="167" t="str">
        <f>IF(ISBLANK(DaqBook_RAW_Data!I165),"",DaqBook_RAW_Data!I165)</f>
        <v/>
      </c>
      <c r="K175" s="167" t="str">
        <f>IF(ISBLANK(DaqBook_RAW_Data!J165),"",DaqBook_RAW_Data!J165)</f>
        <v/>
      </c>
      <c r="L175" s="167" t="str">
        <f>IF(ISBLANK(DaqBook_RAW_Data!K165),"",DaqBook_RAW_Data!K165)</f>
        <v/>
      </c>
      <c r="M175" s="167" t="str">
        <f>IF(ISBLANK(DaqBook_RAW_Data!L165),"",DaqBook_RAW_Data!L165)</f>
        <v/>
      </c>
      <c r="N175" s="167" t="str">
        <f>IF(ISBLANK(DaqBook_RAW_Data!M165),"",DaqBook_RAW_Data!M165)</f>
        <v/>
      </c>
      <c r="O175" s="167" t="str">
        <f>IF(ISBLANK(DaqBook_RAW_Data!N165),"",DaqBook_RAW_Data!N165)</f>
        <v/>
      </c>
      <c r="P175" s="167" t="str">
        <f>IF(ISBLANK(DaqBook_RAW_Data!O165),"",DaqBook_RAW_Data!O165)</f>
        <v/>
      </c>
    </row>
    <row r="176" spans="1:16" x14ac:dyDescent="0.2">
      <c r="A176" s="58" t="e">
        <f t="shared" si="2"/>
        <v>#VALUE!</v>
      </c>
      <c r="B176" s="144" t="str">
        <f>IF(ISBLANK(DaqBook_RAW_Data!A166),"",TIMEVALUE(DaqBook_RAW_Data!A166))</f>
        <v/>
      </c>
      <c r="C176" s="167" t="str">
        <f>IF(ISBLANK(DaqBook_RAW_Data!B166),"",DaqBook_RAW_Data!B166)</f>
        <v/>
      </c>
      <c r="D176" s="167" t="str">
        <f>IF(ISBLANK(DaqBook_RAW_Data!C166),"",DaqBook_RAW_Data!C166)</f>
        <v/>
      </c>
      <c r="E176" s="167" t="str">
        <f>IF(ISBLANK(DaqBook_RAW_Data!D166),"",DaqBook_RAW_Data!D166)</f>
        <v/>
      </c>
      <c r="F176" s="167" t="str">
        <f>IF(ISBLANK(DaqBook_RAW_Data!E166),"",DaqBook_RAW_Data!E166)</f>
        <v/>
      </c>
      <c r="G176" s="167" t="str">
        <f>IF(ISBLANK(DaqBook_RAW_Data!F166),"",DaqBook_RAW_Data!F166)</f>
        <v/>
      </c>
      <c r="H176" s="167" t="str">
        <f>IF(ISBLANK(DaqBook_RAW_Data!G166),"",DaqBook_RAW_Data!G166)</f>
        <v/>
      </c>
      <c r="I176" s="167" t="str">
        <f>IF(ISBLANK(DaqBook_RAW_Data!H166),"",DaqBook_RAW_Data!H166)</f>
        <v/>
      </c>
      <c r="J176" s="167" t="str">
        <f>IF(ISBLANK(DaqBook_RAW_Data!I166),"",DaqBook_RAW_Data!I166)</f>
        <v/>
      </c>
      <c r="K176" s="167" t="str">
        <f>IF(ISBLANK(DaqBook_RAW_Data!J166),"",DaqBook_RAW_Data!J166)</f>
        <v/>
      </c>
      <c r="L176" s="167" t="str">
        <f>IF(ISBLANK(DaqBook_RAW_Data!K166),"",DaqBook_RAW_Data!K166)</f>
        <v/>
      </c>
      <c r="M176" s="167" t="str">
        <f>IF(ISBLANK(DaqBook_RAW_Data!L166),"",DaqBook_RAW_Data!L166)</f>
        <v/>
      </c>
      <c r="N176" s="167" t="str">
        <f>IF(ISBLANK(DaqBook_RAW_Data!M166),"",DaqBook_RAW_Data!M166)</f>
        <v/>
      </c>
      <c r="O176" s="167" t="str">
        <f>IF(ISBLANK(DaqBook_RAW_Data!N166),"",DaqBook_RAW_Data!N166)</f>
        <v/>
      </c>
      <c r="P176" s="167" t="str">
        <f>IF(ISBLANK(DaqBook_RAW_Data!O166),"",DaqBook_RAW_Data!O166)</f>
        <v/>
      </c>
    </row>
    <row r="177" spans="1:16" x14ac:dyDescent="0.2">
      <c r="A177" s="58" t="e">
        <f t="shared" si="2"/>
        <v>#VALUE!</v>
      </c>
      <c r="B177" s="144" t="str">
        <f>IF(ISBLANK(DaqBook_RAW_Data!A167),"",TIMEVALUE(DaqBook_RAW_Data!A167))</f>
        <v/>
      </c>
      <c r="C177" s="167" t="str">
        <f>IF(ISBLANK(DaqBook_RAW_Data!B167),"",DaqBook_RAW_Data!B167)</f>
        <v/>
      </c>
      <c r="D177" s="167" t="str">
        <f>IF(ISBLANK(DaqBook_RAW_Data!C167),"",DaqBook_RAW_Data!C167)</f>
        <v/>
      </c>
      <c r="E177" s="167" t="str">
        <f>IF(ISBLANK(DaqBook_RAW_Data!D167),"",DaqBook_RAW_Data!D167)</f>
        <v/>
      </c>
      <c r="F177" s="167" t="str">
        <f>IF(ISBLANK(DaqBook_RAW_Data!E167),"",DaqBook_RAW_Data!E167)</f>
        <v/>
      </c>
      <c r="G177" s="167" t="str">
        <f>IF(ISBLANK(DaqBook_RAW_Data!F167),"",DaqBook_RAW_Data!F167)</f>
        <v/>
      </c>
      <c r="H177" s="167" t="str">
        <f>IF(ISBLANK(DaqBook_RAW_Data!G167),"",DaqBook_RAW_Data!G167)</f>
        <v/>
      </c>
      <c r="I177" s="167" t="str">
        <f>IF(ISBLANK(DaqBook_RAW_Data!H167),"",DaqBook_RAW_Data!H167)</f>
        <v/>
      </c>
      <c r="J177" s="167" t="str">
        <f>IF(ISBLANK(DaqBook_RAW_Data!I167),"",DaqBook_RAW_Data!I167)</f>
        <v/>
      </c>
      <c r="K177" s="167" t="str">
        <f>IF(ISBLANK(DaqBook_RAW_Data!J167),"",DaqBook_RAW_Data!J167)</f>
        <v/>
      </c>
      <c r="L177" s="167" t="str">
        <f>IF(ISBLANK(DaqBook_RAW_Data!K167),"",DaqBook_RAW_Data!K167)</f>
        <v/>
      </c>
      <c r="M177" s="167" t="str">
        <f>IF(ISBLANK(DaqBook_RAW_Data!L167),"",DaqBook_RAW_Data!L167)</f>
        <v/>
      </c>
      <c r="N177" s="167" t="str">
        <f>IF(ISBLANK(DaqBook_RAW_Data!M167),"",DaqBook_RAW_Data!M167)</f>
        <v/>
      </c>
      <c r="O177" s="167" t="str">
        <f>IF(ISBLANK(DaqBook_RAW_Data!N167),"",DaqBook_RAW_Data!N167)</f>
        <v/>
      </c>
      <c r="P177" s="167" t="str">
        <f>IF(ISBLANK(DaqBook_RAW_Data!O167),"",DaqBook_RAW_Data!O167)</f>
        <v/>
      </c>
    </row>
    <row r="178" spans="1:16" x14ac:dyDescent="0.2">
      <c r="A178" s="58" t="e">
        <f t="shared" si="2"/>
        <v>#VALUE!</v>
      </c>
      <c r="B178" s="144" t="str">
        <f>IF(ISBLANK(DaqBook_RAW_Data!A168),"",TIMEVALUE(DaqBook_RAW_Data!A168))</f>
        <v/>
      </c>
      <c r="C178" s="167" t="str">
        <f>IF(ISBLANK(DaqBook_RAW_Data!B168),"",DaqBook_RAW_Data!B168)</f>
        <v/>
      </c>
      <c r="D178" s="167" t="str">
        <f>IF(ISBLANK(DaqBook_RAW_Data!C168),"",DaqBook_RAW_Data!C168)</f>
        <v/>
      </c>
      <c r="E178" s="167" t="str">
        <f>IF(ISBLANK(DaqBook_RAW_Data!D168),"",DaqBook_RAW_Data!D168)</f>
        <v/>
      </c>
      <c r="F178" s="167" t="str">
        <f>IF(ISBLANK(DaqBook_RAW_Data!E168),"",DaqBook_RAW_Data!E168)</f>
        <v/>
      </c>
      <c r="G178" s="167" t="str">
        <f>IF(ISBLANK(DaqBook_RAW_Data!F168),"",DaqBook_RAW_Data!F168)</f>
        <v/>
      </c>
      <c r="H178" s="167" t="str">
        <f>IF(ISBLANK(DaqBook_RAW_Data!G168),"",DaqBook_RAW_Data!G168)</f>
        <v/>
      </c>
      <c r="I178" s="167" t="str">
        <f>IF(ISBLANK(DaqBook_RAW_Data!H168),"",DaqBook_RAW_Data!H168)</f>
        <v/>
      </c>
      <c r="J178" s="167" t="str">
        <f>IF(ISBLANK(DaqBook_RAW_Data!I168),"",DaqBook_RAW_Data!I168)</f>
        <v/>
      </c>
      <c r="K178" s="167" t="str">
        <f>IF(ISBLANK(DaqBook_RAW_Data!J168),"",DaqBook_RAW_Data!J168)</f>
        <v/>
      </c>
      <c r="L178" s="167" t="str">
        <f>IF(ISBLANK(DaqBook_RAW_Data!K168),"",DaqBook_RAW_Data!K168)</f>
        <v/>
      </c>
      <c r="M178" s="167" t="str">
        <f>IF(ISBLANK(DaqBook_RAW_Data!L168),"",DaqBook_RAW_Data!L168)</f>
        <v/>
      </c>
      <c r="N178" s="167" t="str">
        <f>IF(ISBLANK(DaqBook_RAW_Data!M168),"",DaqBook_RAW_Data!M168)</f>
        <v/>
      </c>
      <c r="O178" s="167" t="str">
        <f>IF(ISBLANK(DaqBook_RAW_Data!N168),"",DaqBook_RAW_Data!N168)</f>
        <v/>
      </c>
      <c r="P178" s="167" t="str">
        <f>IF(ISBLANK(DaqBook_RAW_Data!O168),"",DaqBook_RAW_Data!O168)</f>
        <v/>
      </c>
    </row>
    <row r="179" spans="1:16" x14ac:dyDescent="0.2">
      <c r="A179" s="58" t="e">
        <f t="shared" si="2"/>
        <v>#VALUE!</v>
      </c>
      <c r="B179" s="144" t="str">
        <f>IF(ISBLANK(DaqBook_RAW_Data!A169),"",TIMEVALUE(DaqBook_RAW_Data!A169))</f>
        <v/>
      </c>
      <c r="C179" s="167" t="str">
        <f>IF(ISBLANK(DaqBook_RAW_Data!B169),"",DaqBook_RAW_Data!B169)</f>
        <v/>
      </c>
      <c r="D179" s="167" t="str">
        <f>IF(ISBLANK(DaqBook_RAW_Data!C169),"",DaqBook_RAW_Data!C169)</f>
        <v/>
      </c>
      <c r="E179" s="167" t="str">
        <f>IF(ISBLANK(DaqBook_RAW_Data!D169),"",DaqBook_RAW_Data!D169)</f>
        <v/>
      </c>
      <c r="F179" s="167" t="str">
        <f>IF(ISBLANK(DaqBook_RAW_Data!E169),"",DaqBook_RAW_Data!E169)</f>
        <v/>
      </c>
      <c r="G179" s="167" t="str">
        <f>IF(ISBLANK(DaqBook_RAW_Data!F169),"",DaqBook_RAW_Data!F169)</f>
        <v/>
      </c>
      <c r="H179" s="167" t="str">
        <f>IF(ISBLANK(DaqBook_RAW_Data!G169),"",DaqBook_RAW_Data!G169)</f>
        <v/>
      </c>
      <c r="I179" s="167" t="str">
        <f>IF(ISBLANK(DaqBook_RAW_Data!H169),"",DaqBook_RAW_Data!H169)</f>
        <v/>
      </c>
      <c r="J179" s="167" t="str">
        <f>IF(ISBLANK(DaqBook_RAW_Data!I169),"",DaqBook_RAW_Data!I169)</f>
        <v/>
      </c>
      <c r="K179" s="167" t="str">
        <f>IF(ISBLANK(DaqBook_RAW_Data!J169),"",DaqBook_RAW_Data!J169)</f>
        <v/>
      </c>
      <c r="L179" s="167" t="str">
        <f>IF(ISBLANK(DaqBook_RAW_Data!K169),"",DaqBook_RAW_Data!K169)</f>
        <v/>
      </c>
      <c r="M179" s="167" t="str">
        <f>IF(ISBLANK(DaqBook_RAW_Data!L169),"",DaqBook_RAW_Data!L169)</f>
        <v/>
      </c>
      <c r="N179" s="167" t="str">
        <f>IF(ISBLANK(DaqBook_RAW_Data!M169),"",DaqBook_RAW_Data!M169)</f>
        <v/>
      </c>
      <c r="O179" s="167" t="str">
        <f>IF(ISBLANK(DaqBook_RAW_Data!N169),"",DaqBook_RAW_Data!N169)</f>
        <v/>
      </c>
      <c r="P179" s="167" t="str">
        <f>IF(ISBLANK(DaqBook_RAW_Data!O169),"",DaqBook_RAW_Data!O169)</f>
        <v/>
      </c>
    </row>
    <row r="180" spans="1:16" x14ac:dyDescent="0.2">
      <c r="A180" s="58" t="e">
        <f t="shared" si="2"/>
        <v>#VALUE!</v>
      </c>
      <c r="B180" s="144" t="str">
        <f>IF(ISBLANK(DaqBook_RAW_Data!A170),"",TIMEVALUE(DaqBook_RAW_Data!A170))</f>
        <v/>
      </c>
      <c r="C180" s="167" t="str">
        <f>IF(ISBLANK(DaqBook_RAW_Data!B170),"",DaqBook_RAW_Data!B170)</f>
        <v/>
      </c>
      <c r="D180" s="167" t="str">
        <f>IF(ISBLANK(DaqBook_RAW_Data!C170),"",DaqBook_RAW_Data!C170)</f>
        <v/>
      </c>
      <c r="E180" s="167" t="str">
        <f>IF(ISBLANK(DaqBook_RAW_Data!D170),"",DaqBook_RAW_Data!D170)</f>
        <v/>
      </c>
      <c r="F180" s="167" t="str">
        <f>IF(ISBLANK(DaqBook_RAW_Data!E170),"",DaqBook_RAW_Data!E170)</f>
        <v/>
      </c>
      <c r="G180" s="167" t="str">
        <f>IF(ISBLANK(DaqBook_RAW_Data!F170),"",DaqBook_RAW_Data!F170)</f>
        <v/>
      </c>
      <c r="H180" s="167" t="str">
        <f>IF(ISBLANK(DaqBook_RAW_Data!G170),"",DaqBook_RAW_Data!G170)</f>
        <v/>
      </c>
      <c r="I180" s="167" t="str">
        <f>IF(ISBLANK(DaqBook_RAW_Data!H170),"",DaqBook_RAW_Data!H170)</f>
        <v/>
      </c>
      <c r="J180" s="167" t="str">
        <f>IF(ISBLANK(DaqBook_RAW_Data!I170),"",DaqBook_RAW_Data!I170)</f>
        <v/>
      </c>
      <c r="K180" s="167" t="str">
        <f>IF(ISBLANK(DaqBook_RAW_Data!J170),"",DaqBook_RAW_Data!J170)</f>
        <v/>
      </c>
      <c r="L180" s="167" t="str">
        <f>IF(ISBLANK(DaqBook_RAW_Data!K170),"",DaqBook_RAW_Data!K170)</f>
        <v/>
      </c>
      <c r="M180" s="167" t="str">
        <f>IF(ISBLANK(DaqBook_RAW_Data!L170),"",DaqBook_RAW_Data!L170)</f>
        <v/>
      </c>
      <c r="N180" s="167" t="str">
        <f>IF(ISBLANK(DaqBook_RAW_Data!M170),"",DaqBook_RAW_Data!M170)</f>
        <v/>
      </c>
      <c r="O180" s="167" t="str">
        <f>IF(ISBLANK(DaqBook_RAW_Data!N170),"",DaqBook_RAW_Data!N170)</f>
        <v/>
      </c>
      <c r="P180" s="167" t="str">
        <f>IF(ISBLANK(DaqBook_RAW_Data!O170),"",DaqBook_RAW_Data!O170)</f>
        <v/>
      </c>
    </row>
    <row r="181" spans="1:16" x14ac:dyDescent="0.2">
      <c r="A181" s="58" t="e">
        <f t="shared" si="2"/>
        <v>#VALUE!</v>
      </c>
      <c r="B181" s="144" t="str">
        <f>IF(ISBLANK(DaqBook_RAW_Data!A171),"",TIMEVALUE(DaqBook_RAW_Data!A171))</f>
        <v/>
      </c>
      <c r="C181" s="167" t="str">
        <f>IF(ISBLANK(DaqBook_RAW_Data!B171),"",DaqBook_RAW_Data!B171)</f>
        <v/>
      </c>
      <c r="D181" s="167" t="str">
        <f>IF(ISBLANK(DaqBook_RAW_Data!C171),"",DaqBook_RAW_Data!C171)</f>
        <v/>
      </c>
      <c r="E181" s="167" t="str">
        <f>IF(ISBLANK(DaqBook_RAW_Data!D171),"",DaqBook_RAW_Data!D171)</f>
        <v/>
      </c>
      <c r="F181" s="167" t="str">
        <f>IF(ISBLANK(DaqBook_RAW_Data!E171),"",DaqBook_RAW_Data!E171)</f>
        <v/>
      </c>
      <c r="G181" s="167" t="str">
        <f>IF(ISBLANK(DaqBook_RAW_Data!F171),"",DaqBook_RAW_Data!F171)</f>
        <v/>
      </c>
      <c r="H181" s="167" t="str">
        <f>IF(ISBLANK(DaqBook_RAW_Data!G171),"",DaqBook_RAW_Data!G171)</f>
        <v/>
      </c>
      <c r="I181" s="167" t="str">
        <f>IF(ISBLANK(DaqBook_RAW_Data!H171),"",DaqBook_RAW_Data!H171)</f>
        <v/>
      </c>
      <c r="J181" s="167" t="str">
        <f>IF(ISBLANK(DaqBook_RAW_Data!I171),"",DaqBook_RAW_Data!I171)</f>
        <v/>
      </c>
      <c r="K181" s="167" t="str">
        <f>IF(ISBLANK(DaqBook_RAW_Data!J171),"",DaqBook_RAW_Data!J171)</f>
        <v/>
      </c>
      <c r="L181" s="167" t="str">
        <f>IF(ISBLANK(DaqBook_RAW_Data!K171),"",DaqBook_RAW_Data!K171)</f>
        <v/>
      </c>
      <c r="M181" s="167" t="str">
        <f>IF(ISBLANK(DaqBook_RAW_Data!L171),"",DaqBook_RAW_Data!L171)</f>
        <v/>
      </c>
      <c r="N181" s="167" t="str">
        <f>IF(ISBLANK(DaqBook_RAW_Data!M171),"",DaqBook_RAW_Data!M171)</f>
        <v/>
      </c>
      <c r="O181" s="167" t="str">
        <f>IF(ISBLANK(DaqBook_RAW_Data!N171),"",DaqBook_RAW_Data!N171)</f>
        <v/>
      </c>
      <c r="P181" s="167" t="str">
        <f>IF(ISBLANK(DaqBook_RAW_Data!O171),"",DaqBook_RAW_Data!O171)</f>
        <v/>
      </c>
    </row>
    <row r="182" spans="1:16" x14ac:dyDescent="0.2">
      <c r="A182" s="58" t="e">
        <f t="shared" si="2"/>
        <v>#VALUE!</v>
      </c>
      <c r="B182" s="144" t="str">
        <f>IF(ISBLANK(DaqBook_RAW_Data!A172),"",TIMEVALUE(DaqBook_RAW_Data!A172))</f>
        <v/>
      </c>
      <c r="C182" s="167" t="str">
        <f>IF(ISBLANK(DaqBook_RAW_Data!B172),"",DaqBook_RAW_Data!B172)</f>
        <v/>
      </c>
      <c r="D182" s="167" t="str">
        <f>IF(ISBLANK(DaqBook_RAW_Data!C172),"",DaqBook_RAW_Data!C172)</f>
        <v/>
      </c>
      <c r="E182" s="167" t="str">
        <f>IF(ISBLANK(DaqBook_RAW_Data!D172),"",DaqBook_RAW_Data!D172)</f>
        <v/>
      </c>
      <c r="F182" s="167" t="str">
        <f>IF(ISBLANK(DaqBook_RAW_Data!E172),"",DaqBook_RAW_Data!E172)</f>
        <v/>
      </c>
      <c r="G182" s="167" t="str">
        <f>IF(ISBLANK(DaqBook_RAW_Data!F172),"",DaqBook_RAW_Data!F172)</f>
        <v/>
      </c>
      <c r="H182" s="167" t="str">
        <f>IF(ISBLANK(DaqBook_RAW_Data!G172),"",DaqBook_RAW_Data!G172)</f>
        <v/>
      </c>
      <c r="I182" s="167" t="str">
        <f>IF(ISBLANK(DaqBook_RAW_Data!H172),"",DaqBook_RAW_Data!H172)</f>
        <v/>
      </c>
      <c r="J182" s="167" t="str">
        <f>IF(ISBLANK(DaqBook_RAW_Data!I172),"",DaqBook_RAW_Data!I172)</f>
        <v/>
      </c>
      <c r="K182" s="167" t="str">
        <f>IF(ISBLANK(DaqBook_RAW_Data!J172),"",DaqBook_RAW_Data!J172)</f>
        <v/>
      </c>
      <c r="L182" s="167" t="str">
        <f>IF(ISBLANK(DaqBook_RAW_Data!K172),"",DaqBook_RAW_Data!K172)</f>
        <v/>
      </c>
      <c r="M182" s="167" t="str">
        <f>IF(ISBLANK(DaqBook_RAW_Data!L172),"",DaqBook_RAW_Data!L172)</f>
        <v/>
      </c>
      <c r="N182" s="167" t="str">
        <f>IF(ISBLANK(DaqBook_RAW_Data!M172),"",DaqBook_RAW_Data!M172)</f>
        <v/>
      </c>
      <c r="O182" s="167" t="str">
        <f>IF(ISBLANK(DaqBook_RAW_Data!N172),"",DaqBook_RAW_Data!N172)</f>
        <v/>
      </c>
      <c r="P182" s="167" t="str">
        <f>IF(ISBLANK(DaqBook_RAW_Data!O172),"",DaqBook_RAW_Data!O172)</f>
        <v/>
      </c>
    </row>
    <row r="183" spans="1:16" x14ac:dyDescent="0.2">
      <c r="A183" s="58" t="e">
        <f t="shared" si="2"/>
        <v>#VALUE!</v>
      </c>
      <c r="B183" s="144" t="str">
        <f>IF(ISBLANK(DaqBook_RAW_Data!A173),"",TIMEVALUE(DaqBook_RAW_Data!A173))</f>
        <v/>
      </c>
      <c r="C183" s="167" t="str">
        <f>IF(ISBLANK(DaqBook_RAW_Data!B173),"",DaqBook_RAW_Data!B173)</f>
        <v/>
      </c>
      <c r="D183" s="167" t="str">
        <f>IF(ISBLANK(DaqBook_RAW_Data!C173),"",DaqBook_RAW_Data!C173)</f>
        <v/>
      </c>
      <c r="E183" s="167" t="str">
        <f>IF(ISBLANK(DaqBook_RAW_Data!D173),"",DaqBook_RAW_Data!D173)</f>
        <v/>
      </c>
      <c r="F183" s="167" t="str">
        <f>IF(ISBLANK(DaqBook_RAW_Data!E173),"",DaqBook_RAW_Data!E173)</f>
        <v/>
      </c>
      <c r="G183" s="167" t="str">
        <f>IF(ISBLANK(DaqBook_RAW_Data!F173),"",DaqBook_RAW_Data!F173)</f>
        <v/>
      </c>
      <c r="H183" s="167" t="str">
        <f>IF(ISBLANK(DaqBook_RAW_Data!G173),"",DaqBook_RAW_Data!G173)</f>
        <v/>
      </c>
      <c r="I183" s="167" t="str">
        <f>IF(ISBLANK(DaqBook_RAW_Data!H173),"",DaqBook_RAW_Data!H173)</f>
        <v/>
      </c>
      <c r="J183" s="167" t="str">
        <f>IF(ISBLANK(DaqBook_RAW_Data!I173),"",DaqBook_RAW_Data!I173)</f>
        <v/>
      </c>
      <c r="K183" s="167" t="str">
        <f>IF(ISBLANK(DaqBook_RAW_Data!J173),"",DaqBook_RAW_Data!J173)</f>
        <v/>
      </c>
      <c r="L183" s="167" t="str">
        <f>IF(ISBLANK(DaqBook_RAW_Data!K173),"",DaqBook_RAW_Data!K173)</f>
        <v/>
      </c>
      <c r="M183" s="167" t="str">
        <f>IF(ISBLANK(DaqBook_RAW_Data!L173),"",DaqBook_RAW_Data!L173)</f>
        <v/>
      </c>
      <c r="N183" s="167" t="str">
        <f>IF(ISBLANK(DaqBook_RAW_Data!M173),"",DaqBook_RAW_Data!M173)</f>
        <v/>
      </c>
      <c r="O183" s="167" t="str">
        <f>IF(ISBLANK(DaqBook_RAW_Data!N173),"",DaqBook_RAW_Data!N173)</f>
        <v/>
      </c>
      <c r="P183" s="167" t="str">
        <f>IF(ISBLANK(DaqBook_RAW_Data!O173),"",DaqBook_RAW_Data!O173)</f>
        <v/>
      </c>
    </row>
    <row r="184" spans="1:16" x14ac:dyDescent="0.2">
      <c r="A184" s="58" t="e">
        <f t="shared" si="2"/>
        <v>#VALUE!</v>
      </c>
      <c r="B184" s="144" t="str">
        <f>IF(ISBLANK(DaqBook_RAW_Data!A174),"",TIMEVALUE(DaqBook_RAW_Data!A174))</f>
        <v/>
      </c>
      <c r="C184" s="167" t="str">
        <f>IF(ISBLANK(DaqBook_RAW_Data!B174),"",DaqBook_RAW_Data!B174)</f>
        <v/>
      </c>
      <c r="D184" s="167" t="str">
        <f>IF(ISBLANK(DaqBook_RAW_Data!C174),"",DaqBook_RAW_Data!C174)</f>
        <v/>
      </c>
      <c r="E184" s="167" t="str">
        <f>IF(ISBLANK(DaqBook_RAW_Data!D174),"",DaqBook_RAW_Data!D174)</f>
        <v/>
      </c>
      <c r="F184" s="167" t="str">
        <f>IF(ISBLANK(DaqBook_RAW_Data!E174),"",DaqBook_RAW_Data!E174)</f>
        <v/>
      </c>
      <c r="G184" s="167" t="str">
        <f>IF(ISBLANK(DaqBook_RAW_Data!F174),"",DaqBook_RAW_Data!F174)</f>
        <v/>
      </c>
      <c r="H184" s="167" t="str">
        <f>IF(ISBLANK(DaqBook_RAW_Data!G174),"",DaqBook_RAW_Data!G174)</f>
        <v/>
      </c>
      <c r="I184" s="167" t="str">
        <f>IF(ISBLANK(DaqBook_RAW_Data!H174),"",DaqBook_RAW_Data!H174)</f>
        <v/>
      </c>
      <c r="J184" s="167" t="str">
        <f>IF(ISBLANK(DaqBook_RAW_Data!I174),"",DaqBook_RAW_Data!I174)</f>
        <v/>
      </c>
      <c r="K184" s="167" t="str">
        <f>IF(ISBLANK(DaqBook_RAW_Data!J174),"",DaqBook_RAW_Data!J174)</f>
        <v/>
      </c>
      <c r="L184" s="167" t="str">
        <f>IF(ISBLANK(DaqBook_RAW_Data!K174),"",DaqBook_RAW_Data!K174)</f>
        <v/>
      </c>
      <c r="M184" s="167" t="str">
        <f>IF(ISBLANK(DaqBook_RAW_Data!L174),"",DaqBook_RAW_Data!L174)</f>
        <v/>
      </c>
      <c r="N184" s="167" t="str">
        <f>IF(ISBLANK(DaqBook_RAW_Data!M174),"",DaqBook_RAW_Data!M174)</f>
        <v/>
      </c>
      <c r="O184" s="167" t="str">
        <f>IF(ISBLANK(DaqBook_RAW_Data!N174),"",DaqBook_RAW_Data!N174)</f>
        <v/>
      </c>
      <c r="P184" s="167" t="str">
        <f>IF(ISBLANK(DaqBook_RAW_Data!O174),"",DaqBook_RAW_Data!O174)</f>
        <v/>
      </c>
    </row>
    <row r="185" spans="1:16" x14ac:dyDescent="0.2">
      <c r="A185" s="58" t="e">
        <f t="shared" si="2"/>
        <v>#VALUE!</v>
      </c>
      <c r="B185" s="144" t="str">
        <f>IF(ISBLANK(DaqBook_RAW_Data!A175),"",TIMEVALUE(DaqBook_RAW_Data!A175))</f>
        <v/>
      </c>
      <c r="C185" s="167" t="str">
        <f>IF(ISBLANK(DaqBook_RAW_Data!B175),"",DaqBook_RAW_Data!B175)</f>
        <v/>
      </c>
      <c r="D185" s="167" t="str">
        <f>IF(ISBLANK(DaqBook_RAW_Data!C175),"",DaqBook_RAW_Data!C175)</f>
        <v/>
      </c>
      <c r="E185" s="167" t="str">
        <f>IF(ISBLANK(DaqBook_RAW_Data!D175),"",DaqBook_RAW_Data!D175)</f>
        <v/>
      </c>
      <c r="F185" s="167" t="str">
        <f>IF(ISBLANK(DaqBook_RAW_Data!E175),"",DaqBook_RAW_Data!E175)</f>
        <v/>
      </c>
      <c r="G185" s="167" t="str">
        <f>IF(ISBLANK(DaqBook_RAW_Data!F175),"",DaqBook_RAW_Data!F175)</f>
        <v/>
      </c>
      <c r="H185" s="167" t="str">
        <f>IF(ISBLANK(DaqBook_RAW_Data!G175),"",DaqBook_RAW_Data!G175)</f>
        <v/>
      </c>
      <c r="I185" s="167" t="str">
        <f>IF(ISBLANK(DaqBook_RAW_Data!H175),"",DaqBook_RAW_Data!H175)</f>
        <v/>
      </c>
      <c r="J185" s="167" t="str">
        <f>IF(ISBLANK(DaqBook_RAW_Data!I175),"",DaqBook_RAW_Data!I175)</f>
        <v/>
      </c>
      <c r="K185" s="167" t="str">
        <f>IF(ISBLANK(DaqBook_RAW_Data!J175),"",DaqBook_RAW_Data!J175)</f>
        <v/>
      </c>
      <c r="L185" s="167" t="str">
        <f>IF(ISBLANK(DaqBook_RAW_Data!K175),"",DaqBook_RAW_Data!K175)</f>
        <v/>
      </c>
      <c r="M185" s="167" t="str">
        <f>IF(ISBLANK(DaqBook_RAW_Data!L175),"",DaqBook_RAW_Data!L175)</f>
        <v/>
      </c>
      <c r="N185" s="167" t="str">
        <f>IF(ISBLANK(DaqBook_RAW_Data!M175),"",DaqBook_RAW_Data!M175)</f>
        <v/>
      </c>
      <c r="O185" s="167" t="str">
        <f>IF(ISBLANK(DaqBook_RAW_Data!N175),"",DaqBook_RAW_Data!N175)</f>
        <v/>
      </c>
      <c r="P185" s="167" t="str">
        <f>IF(ISBLANK(DaqBook_RAW_Data!O175),"",DaqBook_RAW_Data!O175)</f>
        <v/>
      </c>
    </row>
    <row r="186" spans="1:16" x14ac:dyDescent="0.2">
      <c r="A186" s="58" t="e">
        <f t="shared" si="2"/>
        <v>#VALUE!</v>
      </c>
      <c r="B186" s="144" t="str">
        <f>IF(ISBLANK(DaqBook_RAW_Data!A176),"",TIMEVALUE(DaqBook_RAW_Data!A176))</f>
        <v/>
      </c>
      <c r="C186" s="167" t="str">
        <f>IF(ISBLANK(DaqBook_RAW_Data!B176),"",DaqBook_RAW_Data!B176)</f>
        <v/>
      </c>
      <c r="D186" s="167" t="str">
        <f>IF(ISBLANK(DaqBook_RAW_Data!C176),"",DaqBook_RAW_Data!C176)</f>
        <v/>
      </c>
      <c r="E186" s="167" t="str">
        <f>IF(ISBLANK(DaqBook_RAW_Data!D176),"",DaqBook_RAW_Data!D176)</f>
        <v/>
      </c>
      <c r="F186" s="167" t="str">
        <f>IF(ISBLANK(DaqBook_RAW_Data!E176),"",DaqBook_RAW_Data!E176)</f>
        <v/>
      </c>
      <c r="G186" s="167" t="str">
        <f>IF(ISBLANK(DaqBook_RAW_Data!F176),"",DaqBook_RAW_Data!F176)</f>
        <v/>
      </c>
      <c r="H186" s="167" t="str">
        <f>IF(ISBLANK(DaqBook_RAW_Data!G176),"",DaqBook_RAW_Data!G176)</f>
        <v/>
      </c>
      <c r="I186" s="167" t="str">
        <f>IF(ISBLANK(DaqBook_RAW_Data!H176),"",DaqBook_RAW_Data!H176)</f>
        <v/>
      </c>
      <c r="J186" s="167" t="str">
        <f>IF(ISBLANK(DaqBook_RAW_Data!I176),"",DaqBook_RAW_Data!I176)</f>
        <v/>
      </c>
      <c r="K186" s="167" t="str">
        <f>IF(ISBLANK(DaqBook_RAW_Data!J176),"",DaqBook_RAW_Data!J176)</f>
        <v/>
      </c>
      <c r="L186" s="167" t="str">
        <f>IF(ISBLANK(DaqBook_RAW_Data!K176),"",DaqBook_RAW_Data!K176)</f>
        <v/>
      </c>
      <c r="M186" s="167" t="str">
        <f>IF(ISBLANK(DaqBook_RAW_Data!L176),"",DaqBook_RAW_Data!L176)</f>
        <v/>
      </c>
      <c r="N186" s="167" t="str">
        <f>IF(ISBLANK(DaqBook_RAW_Data!M176),"",DaqBook_RAW_Data!M176)</f>
        <v/>
      </c>
      <c r="O186" s="167" t="str">
        <f>IF(ISBLANK(DaqBook_RAW_Data!N176),"",DaqBook_RAW_Data!N176)</f>
        <v/>
      </c>
      <c r="P186" s="167" t="str">
        <f>IF(ISBLANK(DaqBook_RAW_Data!O176),"",DaqBook_RAW_Data!O176)</f>
        <v/>
      </c>
    </row>
    <row r="187" spans="1:16" x14ac:dyDescent="0.2">
      <c r="A187" s="58" t="e">
        <f t="shared" si="2"/>
        <v>#VALUE!</v>
      </c>
      <c r="B187" s="144" t="str">
        <f>IF(ISBLANK(DaqBook_RAW_Data!A177),"",TIMEVALUE(DaqBook_RAW_Data!A177))</f>
        <v/>
      </c>
      <c r="C187" s="167" t="str">
        <f>IF(ISBLANK(DaqBook_RAW_Data!B177),"",DaqBook_RAW_Data!B177)</f>
        <v/>
      </c>
      <c r="D187" s="167" t="str">
        <f>IF(ISBLANK(DaqBook_RAW_Data!C177),"",DaqBook_RAW_Data!C177)</f>
        <v/>
      </c>
      <c r="E187" s="167" t="str">
        <f>IF(ISBLANK(DaqBook_RAW_Data!D177),"",DaqBook_RAW_Data!D177)</f>
        <v/>
      </c>
      <c r="F187" s="167" t="str">
        <f>IF(ISBLANK(DaqBook_RAW_Data!E177),"",DaqBook_RAW_Data!E177)</f>
        <v/>
      </c>
      <c r="G187" s="167" t="str">
        <f>IF(ISBLANK(DaqBook_RAW_Data!F177),"",DaqBook_RAW_Data!F177)</f>
        <v/>
      </c>
      <c r="H187" s="167" t="str">
        <f>IF(ISBLANK(DaqBook_RAW_Data!G177),"",DaqBook_RAW_Data!G177)</f>
        <v/>
      </c>
      <c r="I187" s="167" t="str">
        <f>IF(ISBLANK(DaqBook_RAW_Data!H177),"",DaqBook_RAW_Data!H177)</f>
        <v/>
      </c>
      <c r="J187" s="167" t="str">
        <f>IF(ISBLANK(DaqBook_RAW_Data!I177),"",DaqBook_RAW_Data!I177)</f>
        <v/>
      </c>
      <c r="K187" s="167" t="str">
        <f>IF(ISBLANK(DaqBook_RAW_Data!J177),"",DaqBook_RAW_Data!J177)</f>
        <v/>
      </c>
      <c r="L187" s="167" t="str">
        <f>IF(ISBLANK(DaqBook_RAW_Data!K177),"",DaqBook_RAW_Data!K177)</f>
        <v/>
      </c>
      <c r="M187" s="167" t="str">
        <f>IF(ISBLANK(DaqBook_RAW_Data!L177),"",DaqBook_RAW_Data!L177)</f>
        <v/>
      </c>
      <c r="N187" s="167" t="str">
        <f>IF(ISBLANK(DaqBook_RAW_Data!M177),"",DaqBook_RAW_Data!M177)</f>
        <v/>
      </c>
      <c r="O187" s="167" t="str">
        <f>IF(ISBLANK(DaqBook_RAW_Data!N177),"",DaqBook_RAW_Data!N177)</f>
        <v/>
      </c>
      <c r="P187" s="167" t="str">
        <f>IF(ISBLANK(DaqBook_RAW_Data!O177),"",DaqBook_RAW_Data!O177)</f>
        <v/>
      </c>
    </row>
    <row r="188" spans="1:16" x14ac:dyDescent="0.2">
      <c r="A188" s="58" t="e">
        <f t="shared" si="2"/>
        <v>#VALUE!</v>
      </c>
      <c r="B188" s="144" t="str">
        <f>IF(ISBLANK(DaqBook_RAW_Data!A178),"",TIMEVALUE(DaqBook_RAW_Data!A178))</f>
        <v/>
      </c>
      <c r="C188" s="167" t="str">
        <f>IF(ISBLANK(DaqBook_RAW_Data!B178),"",DaqBook_RAW_Data!B178)</f>
        <v/>
      </c>
      <c r="D188" s="167" t="str">
        <f>IF(ISBLANK(DaqBook_RAW_Data!C178),"",DaqBook_RAW_Data!C178)</f>
        <v/>
      </c>
      <c r="E188" s="167" t="str">
        <f>IF(ISBLANK(DaqBook_RAW_Data!D178),"",DaqBook_RAW_Data!D178)</f>
        <v/>
      </c>
      <c r="F188" s="167" t="str">
        <f>IF(ISBLANK(DaqBook_RAW_Data!E178),"",DaqBook_RAW_Data!E178)</f>
        <v/>
      </c>
      <c r="G188" s="167" t="str">
        <f>IF(ISBLANK(DaqBook_RAW_Data!F178),"",DaqBook_RAW_Data!F178)</f>
        <v/>
      </c>
      <c r="H188" s="167" t="str">
        <f>IF(ISBLANK(DaqBook_RAW_Data!G178),"",DaqBook_RAW_Data!G178)</f>
        <v/>
      </c>
      <c r="I188" s="167" t="str">
        <f>IF(ISBLANK(DaqBook_RAW_Data!H178),"",DaqBook_RAW_Data!H178)</f>
        <v/>
      </c>
      <c r="J188" s="167" t="str">
        <f>IF(ISBLANK(DaqBook_RAW_Data!I178),"",DaqBook_RAW_Data!I178)</f>
        <v/>
      </c>
      <c r="K188" s="167" t="str">
        <f>IF(ISBLANK(DaqBook_RAW_Data!J178),"",DaqBook_RAW_Data!J178)</f>
        <v/>
      </c>
      <c r="L188" s="167" t="str">
        <f>IF(ISBLANK(DaqBook_RAW_Data!K178),"",DaqBook_RAW_Data!K178)</f>
        <v/>
      </c>
      <c r="M188" s="167" t="str">
        <f>IF(ISBLANK(DaqBook_RAW_Data!L178),"",DaqBook_RAW_Data!L178)</f>
        <v/>
      </c>
      <c r="N188" s="167" t="str">
        <f>IF(ISBLANK(DaqBook_RAW_Data!M178),"",DaqBook_RAW_Data!M178)</f>
        <v/>
      </c>
      <c r="O188" s="167" t="str">
        <f>IF(ISBLANK(DaqBook_RAW_Data!N178),"",DaqBook_RAW_Data!N178)</f>
        <v/>
      </c>
      <c r="P188" s="167" t="str">
        <f>IF(ISBLANK(DaqBook_RAW_Data!O178),"",DaqBook_RAW_Data!O178)</f>
        <v/>
      </c>
    </row>
    <row r="189" spans="1:16" x14ac:dyDescent="0.2">
      <c r="A189" s="58" t="e">
        <f t="shared" si="2"/>
        <v>#VALUE!</v>
      </c>
      <c r="B189" s="144" t="str">
        <f>IF(ISBLANK(DaqBook_RAW_Data!A179),"",TIMEVALUE(DaqBook_RAW_Data!A179))</f>
        <v/>
      </c>
      <c r="C189" s="167" t="str">
        <f>IF(ISBLANK(DaqBook_RAW_Data!B179),"",DaqBook_RAW_Data!B179)</f>
        <v/>
      </c>
      <c r="D189" s="167" t="str">
        <f>IF(ISBLANK(DaqBook_RAW_Data!C179),"",DaqBook_RAW_Data!C179)</f>
        <v/>
      </c>
      <c r="E189" s="167" t="str">
        <f>IF(ISBLANK(DaqBook_RAW_Data!D179),"",DaqBook_RAW_Data!D179)</f>
        <v/>
      </c>
      <c r="F189" s="167" t="str">
        <f>IF(ISBLANK(DaqBook_RAW_Data!E179),"",DaqBook_RAW_Data!E179)</f>
        <v/>
      </c>
      <c r="G189" s="167" t="str">
        <f>IF(ISBLANK(DaqBook_RAW_Data!F179),"",DaqBook_RAW_Data!F179)</f>
        <v/>
      </c>
      <c r="H189" s="167" t="str">
        <f>IF(ISBLANK(DaqBook_RAW_Data!G179),"",DaqBook_RAW_Data!G179)</f>
        <v/>
      </c>
      <c r="I189" s="167" t="str">
        <f>IF(ISBLANK(DaqBook_RAW_Data!H179),"",DaqBook_RAW_Data!H179)</f>
        <v/>
      </c>
      <c r="J189" s="167" t="str">
        <f>IF(ISBLANK(DaqBook_RAW_Data!I179),"",DaqBook_RAW_Data!I179)</f>
        <v/>
      </c>
      <c r="K189" s="167" t="str">
        <f>IF(ISBLANK(DaqBook_RAW_Data!J179),"",DaqBook_RAW_Data!J179)</f>
        <v/>
      </c>
      <c r="L189" s="167" t="str">
        <f>IF(ISBLANK(DaqBook_RAW_Data!K179),"",DaqBook_RAW_Data!K179)</f>
        <v/>
      </c>
      <c r="M189" s="167" t="str">
        <f>IF(ISBLANK(DaqBook_RAW_Data!L179),"",DaqBook_RAW_Data!L179)</f>
        <v/>
      </c>
      <c r="N189" s="167" t="str">
        <f>IF(ISBLANK(DaqBook_RAW_Data!M179),"",DaqBook_RAW_Data!M179)</f>
        <v/>
      </c>
      <c r="O189" s="167" t="str">
        <f>IF(ISBLANK(DaqBook_RAW_Data!N179),"",DaqBook_RAW_Data!N179)</f>
        <v/>
      </c>
      <c r="P189" s="167" t="str">
        <f>IF(ISBLANK(DaqBook_RAW_Data!O179),"",DaqBook_RAW_Data!O179)</f>
        <v/>
      </c>
    </row>
    <row r="190" spans="1:16" x14ac:dyDescent="0.2">
      <c r="A190" s="58" t="e">
        <f t="shared" si="2"/>
        <v>#VALUE!</v>
      </c>
      <c r="B190" s="144" t="str">
        <f>IF(ISBLANK(DaqBook_RAW_Data!A180),"",TIMEVALUE(DaqBook_RAW_Data!A180))</f>
        <v/>
      </c>
      <c r="C190" s="167" t="str">
        <f>IF(ISBLANK(DaqBook_RAW_Data!B180),"",DaqBook_RAW_Data!B180)</f>
        <v/>
      </c>
      <c r="D190" s="167" t="str">
        <f>IF(ISBLANK(DaqBook_RAW_Data!C180),"",DaqBook_RAW_Data!C180)</f>
        <v/>
      </c>
      <c r="E190" s="167" t="str">
        <f>IF(ISBLANK(DaqBook_RAW_Data!D180),"",DaqBook_RAW_Data!D180)</f>
        <v/>
      </c>
      <c r="F190" s="167" t="str">
        <f>IF(ISBLANK(DaqBook_RAW_Data!E180),"",DaqBook_RAW_Data!E180)</f>
        <v/>
      </c>
      <c r="G190" s="167" t="str">
        <f>IF(ISBLANK(DaqBook_RAW_Data!F180),"",DaqBook_RAW_Data!F180)</f>
        <v/>
      </c>
      <c r="H190" s="167" t="str">
        <f>IF(ISBLANK(DaqBook_RAW_Data!G180),"",DaqBook_RAW_Data!G180)</f>
        <v/>
      </c>
      <c r="I190" s="167" t="str">
        <f>IF(ISBLANK(DaqBook_RAW_Data!H180),"",DaqBook_RAW_Data!H180)</f>
        <v/>
      </c>
      <c r="J190" s="167" t="str">
        <f>IF(ISBLANK(DaqBook_RAW_Data!I180),"",DaqBook_RAW_Data!I180)</f>
        <v/>
      </c>
      <c r="K190" s="167" t="str">
        <f>IF(ISBLANK(DaqBook_RAW_Data!J180),"",DaqBook_RAW_Data!J180)</f>
        <v/>
      </c>
      <c r="L190" s="167" t="str">
        <f>IF(ISBLANK(DaqBook_RAW_Data!K180),"",DaqBook_RAW_Data!K180)</f>
        <v/>
      </c>
      <c r="M190" s="167" t="str">
        <f>IF(ISBLANK(DaqBook_RAW_Data!L180),"",DaqBook_RAW_Data!L180)</f>
        <v/>
      </c>
      <c r="N190" s="167" t="str">
        <f>IF(ISBLANK(DaqBook_RAW_Data!M180),"",DaqBook_RAW_Data!M180)</f>
        <v/>
      </c>
      <c r="O190" s="167" t="str">
        <f>IF(ISBLANK(DaqBook_RAW_Data!N180),"",DaqBook_RAW_Data!N180)</f>
        <v/>
      </c>
      <c r="P190" s="167" t="str">
        <f>IF(ISBLANK(DaqBook_RAW_Data!O180),"",DaqBook_RAW_Data!O180)</f>
        <v/>
      </c>
    </row>
    <row r="191" spans="1:16" x14ac:dyDescent="0.2">
      <c r="A191" s="58" t="e">
        <f t="shared" si="2"/>
        <v>#VALUE!</v>
      </c>
      <c r="B191" s="144" t="str">
        <f>IF(ISBLANK(DaqBook_RAW_Data!A181),"",TIMEVALUE(DaqBook_RAW_Data!A181))</f>
        <v/>
      </c>
      <c r="C191" s="167" t="str">
        <f>IF(ISBLANK(DaqBook_RAW_Data!B181),"",DaqBook_RAW_Data!B181)</f>
        <v/>
      </c>
      <c r="D191" s="167" t="str">
        <f>IF(ISBLANK(DaqBook_RAW_Data!C181),"",DaqBook_RAW_Data!C181)</f>
        <v/>
      </c>
      <c r="E191" s="167" t="str">
        <f>IF(ISBLANK(DaqBook_RAW_Data!D181),"",DaqBook_RAW_Data!D181)</f>
        <v/>
      </c>
      <c r="F191" s="167" t="str">
        <f>IF(ISBLANK(DaqBook_RAW_Data!E181),"",DaqBook_RAW_Data!E181)</f>
        <v/>
      </c>
      <c r="G191" s="167" t="str">
        <f>IF(ISBLANK(DaqBook_RAW_Data!F181),"",DaqBook_RAW_Data!F181)</f>
        <v/>
      </c>
      <c r="H191" s="167" t="str">
        <f>IF(ISBLANK(DaqBook_RAW_Data!G181),"",DaqBook_RAW_Data!G181)</f>
        <v/>
      </c>
      <c r="I191" s="167" t="str">
        <f>IF(ISBLANK(DaqBook_RAW_Data!H181),"",DaqBook_RAW_Data!H181)</f>
        <v/>
      </c>
      <c r="J191" s="167" t="str">
        <f>IF(ISBLANK(DaqBook_RAW_Data!I181),"",DaqBook_RAW_Data!I181)</f>
        <v/>
      </c>
      <c r="K191" s="167" t="str">
        <f>IF(ISBLANK(DaqBook_RAW_Data!J181),"",DaqBook_RAW_Data!J181)</f>
        <v/>
      </c>
      <c r="L191" s="167" t="str">
        <f>IF(ISBLANK(DaqBook_RAW_Data!K181),"",DaqBook_RAW_Data!K181)</f>
        <v/>
      </c>
      <c r="M191" s="167" t="str">
        <f>IF(ISBLANK(DaqBook_RAW_Data!L181),"",DaqBook_RAW_Data!L181)</f>
        <v/>
      </c>
      <c r="N191" s="167" t="str">
        <f>IF(ISBLANK(DaqBook_RAW_Data!M181),"",DaqBook_RAW_Data!M181)</f>
        <v/>
      </c>
      <c r="O191" s="167" t="str">
        <f>IF(ISBLANK(DaqBook_RAW_Data!N181),"",DaqBook_RAW_Data!N181)</f>
        <v/>
      </c>
      <c r="P191" s="167" t="str">
        <f>IF(ISBLANK(DaqBook_RAW_Data!O181),"",DaqBook_RAW_Data!O181)</f>
        <v/>
      </c>
    </row>
    <row r="192" spans="1:16" x14ac:dyDescent="0.2">
      <c r="A192" s="58" t="e">
        <f t="shared" si="2"/>
        <v>#VALUE!</v>
      </c>
      <c r="B192" s="144" t="str">
        <f>IF(ISBLANK(DaqBook_RAW_Data!A182),"",TIMEVALUE(DaqBook_RAW_Data!A182))</f>
        <v/>
      </c>
      <c r="C192" s="167" t="str">
        <f>IF(ISBLANK(DaqBook_RAW_Data!B182),"",DaqBook_RAW_Data!B182)</f>
        <v/>
      </c>
      <c r="D192" s="167" t="str">
        <f>IF(ISBLANK(DaqBook_RAW_Data!C182),"",DaqBook_RAW_Data!C182)</f>
        <v/>
      </c>
      <c r="E192" s="167" t="str">
        <f>IF(ISBLANK(DaqBook_RAW_Data!D182),"",DaqBook_RAW_Data!D182)</f>
        <v/>
      </c>
      <c r="F192" s="167" t="str">
        <f>IF(ISBLANK(DaqBook_RAW_Data!E182),"",DaqBook_RAW_Data!E182)</f>
        <v/>
      </c>
      <c r="G192" s="167" t="str">
        <f>IF(ISBLANK(DaqBook_RAW_Data!F182),"",DaqBook_RAW_Data!F182)</f>
        <v/>
      </c>
      <c r="H192" s="167" t="str">
        <f>IF(ISBLANK(DaqBook_RAW_Data!G182),"",DaqBook_RAW_Data!G182)</f>
        <v/>
      </c>
      <c r="I192" s="167" t="str">
        <f>IF(ISBLANK(DaqBook_RAW_Data!H182),"",DaqBook_RAW_Data!H182)</f>
        <v/>
      </c>
      <c r="J192" s="167" t="str">
        <f>IF(ISBLANK(DaqBook_RAW_Data!I182),"",DaqBook_RAW_Data!I182)</f>
        <v/>
      </c>
      <c r="K192" s="167" t="str">
        <f>IF(ISBLANK(DaqBook_RAW_Data!J182),"",DaqBook_RAW_Data!J182)</f>
        <v/>
      </c>
      <c r="L192" s="167" t="str">
        <f>IF(ISBLANK(DaqBook_RAW_Data!K182),"",DaqBook_RAW_Data!K182)</f>
        <v/>
      </c>
      <c r="M192" s="167" t="str">
        <f>IF(ISBLANK(DaqBook_RAW_Data!L182),"",DaqBook_RAW_Data!L182)</f>
        <v/>
      </c>
      <c r="N192" s="167" t="str">
        <f>IF(ISBLANK(DaqBook_RAW_Data!M182),"",DaqBook_RAW_Data!M182)</f>
        <v/>
      </c>
      <c r="O192" s="167" t="str">
        <f>IF(ISBLANK(DaqBook_RAW_Data!N182),"",DaqBook_RAW_Data!N182)</f>
        <v/>
      </c>
      <c r="P192" s="167" t="str">
        <f>IF(ISBLANK(DaqBook_RAW_Data!O182),"",DaqBook_RAW_Data!O182)</f>
        <v/>
      </c>
    </row>
    <row r="193" spans="1:16" x14ac:dyDescent="0.2">
      <c r="A193" s="58" t="e">
        <f t="shared" si="2"/>
        <v>#VALUE!</v>
      </c>
      <c r="B193" s="144" t="str">
        <f>IF(ISBLANK(DaqBook_RAW_Data!A183),"",TIMEVALUE(DaqBook_RAW_Data!A183))</f>
        <v/>
      </c>
      <c r="C193" s="167" t="str">
        <f>IF(ISBLANK(DaqBook_RAW_Data!B183),"",DaqBook_RAW_Data!B183)</f>
        <v/>
      </c>
      <c r="D193" s="167" t="str">
        <f>IF(ISBLANK(DaqBook_RAW_Data!C183),"",DaqBook_RAW_Data!C183)</f>
        <v/>
      </c>
      <c r="E193" s="167" t="str">
        <f>IF(ISBLANK(DaqBook_RAW_Data!D183),"",DaqBook_RAW_Data!D183)</f>
        <v/>
      </c>
      <c r="F193" s="167" t="str">
        <f>IF(ISBLANK(DaqBook_RAW_Data!E183),"",DaqBook_RAW_Data!E183)</f>
        <v/>
      </c>
      <c r="G193" s="167" t="str">
        <f>IF(ISBLANK(DaqBook_RAW_Data!F183),"",DaqBook_RAW_Data!F183)</f>
        <v/>
      </c>
      <c r="H193" s="167" t="str">
        <f>IF(ISBLANK(DaqBook_RAW_Data!G183),"",DaqBook_RAW_Data!G183)</f>
        <v/>
      </c>
      <c r="I193" s="167" t="str">
        <f>IF(ISBLANK(DaqBook_RAW_Data!H183),"",DaqBook_RAW_Data!H183)</f>
        <v/>
      </c>
      <c r="J193" s="167" t="str">
        <f>IF(ISBLANK(DaqBook_RAW_Data!I183),"",DaqBook_RAW_Data!I183)</f>
        <v/>
      </c>
      <c r="K193" s="167" t="str">
        <f>IF(ISBLANK(DaqBook_RAW_Data!J183),"",DaqBook_RAW_Data!J183)</f>
        <v/>
      </c>
      <c r="L193" s="167" t="str">
        <f>IF(ISBLANK(DaqBook_RAW_Data!K183),"",DaqBook_RAW_Data!K183)</f>
        <v/>
      </c>
      <c r="M193" s="167" t="str">
        <f>IF(ISBLANK(DaqBook_RAW_Data!L183),"",DaqBook_RAW_Data!L183)</f>
        <v/>
      </c>
      <c r="N193" s="167" t="str">
        <f>IF(ISBLANK(DaqBook_RAW_Data!M183),"",DaqBook_RAW_Data!M183)</f>
        <v/>
      </c>
      <c r="O193" s="167" t="str">
        <f>IF(ISBLANK(DaqBook_RAW_Data!N183),"",DaqBook_RAW_Data!N183)</f>
        <v/>
      </c>
      <c r="P193" s="167" t="str">
        <f>IF(ISBLANK(DaqBook_RAW_Data!O183),"",DaqBook_RAW_Data!O183)</f>
        <v/>
      </c>
    </row>
    <row r="194" spans="1:16" x14ac:dyDescent="0.2">
      <c r="A194" s="58" t="e">
        <f t="shared" si="2"/>
        <v>#VALUE!</v>
      </c>
      <c r="B194" s="144" t="str">
        <f>IF(ISBLANK(DaqBook_RAW_Data!A184),"",TIMEVALUE(DaqBook_RAW_Data!A184))</f>
        <v/>
      </c>
      <c r="C194" s="167" t="str">
        <f>IF(ISBLANK(DaqBook_RAW_Data!B184),"",DaqBook_RAW_Data!B184)</f>
        <v/>
      </c>
      <c r="D194" s="167" t="str">
        <f>IF(ISBLANK(DaqBook_RAW_Data!C184),"",DaqBook_RAW_Data!C184)</f>
        <v/>
      </c>
      <c r="E194" s="167" t="str">
        <f>IF(ISBLANK(DaqBook_RAW_Data!D184),"",DaqBook_RAW_Data!D184)</f>
        <v/>
      </c>
      <c r="F194" s="167" t="str">
        <f>IF(ISBLANK(DaqBook_RAW_Data!E184),"",DaqBook_RAW_Data!E184)</f>
        <v/>
      </c>
      <c r="G194" s="167" t="str">
        <f>IF(ISBLANK(DaqBook_RAW_Data!F184),"",DaqBook_RAW_Data!F184)</f>
        <v/>
      </c>
      <c r="H194" s="167" t="str">
        <f>IF(ISBLANK(DaqBook_RAW_Data!G184),"",DaqBook_RAW_Data!G184)</f>
        <v/>
      </c>
      <c r="I194" s="167" t="str">
        <f>IF(ISBLANK(DaqBook_RAW_Data!H184),"",DaqBook_RAW_Data!H184)</f>
        <v/>
      </c>
      <c r="J194" s="167" t="str">
        <f>IF(ISBLANK(DaqBook_RAW_Data!I184),"",DaqBook_RAW_Data!I184)</f>
        <v/>
      </c>
      <c r="K194" s="167" t="str">
        <f>IF(ISBLANK(DaqBook_RAW_Data!J184),"",DaqBook_RAW_Data!J184)</f>
        <v/>
      </c>
      <c r="L194" s="167" t="str">
        <f>IF(ISBLANK(DaqBook_RAW_Data!K184),"",DaqBook_RAW_Data!K184)</f>
        <v/>
      </c>
      <c r="M194" s="167" t="str">
        <f>IF(ISBLANK(DaqBook_RAW_Data!L184),"",DaqBook_RAW_Data!L184)</f>
        <v/>
      </c>
      <c r="N194" s="167" t="str">
        <f>IF(ISBLANK(DaqBook_RAW_Data!M184),"",DaqBook_RAW_Data!M184)</f>
        <v/>
      </c>
      <c r="O194" s="167" t="str">
        <f>IF(ISBLANK(DaqBook_RAW_Data!N184),"",DaqBook_RAW_Data!N184)</f>
        <v/>
      </c>
      <c r="P194" s="167" t="str">
        <f>IF(ISBLANK(DaqBook_RAW_Data!O184),"",DaqBook_RAW_Data!O184)</f>
        <v/>
      </c>
    </row>
    <row r="195" spans="1:16" x14ac:dyDescent="0.2">
      <c r="A195" s="58" t="e">
        <f t="shared" si="2"/>
        <v>#VALUE!</v>
      </c>
      <c r="B195" s="144" t="str">
        <f>IF(ISBLANK(DaqBook_RAW_Data!A185),"",TIMEVALUE(DaqBook_RAW_Data!A185))</f>
        <v/>
      </c>
      <c r="C195" s="167" t="str">
        <f>IF(ISBLANK(DaqBook_RAW_Data!B185),"",DaqBook_RAW_Data!B185)</f>
        <v/>
      </c>
      <c r="D195" s="167" t="str">
        <f>IF(ISBLANK(DaqBook_RAW_Data!C185),"",DaqBook_RAW_Data!C185)</f>
        <v/>
      </c>
      <c r="E195" s="167" t="str">
        <f>IF(ISBLANK(DaqBook_RAW_Data!D185),"",DaqBook_RAW_Data!D185)</f>
        <v/>
      </c>
      <c r="F195" s="167" t="str">
        <f>IF(ISBLANK(DaqBook_RAW_Data!E185),"",DaqBook_RAW_Data!E185)</f>
        <v/>
      </c>
      <c r="G195" s="167" t="str">
        <f>IF(ISBLANK(DaqBook_RAW_Data!F185),"",DaqBook_RAW_Data!F185)</f>
        <v/>
      </c>
      <c r="H195" s="167" t="str">
        <f>IF(ISBLANK(DaqBook_RAW_Data!G185),"",DaqBook_RAW_Data!G185)</f>
        <v/>
      </c>
      <c r="I195" s="167" t="str">
        <f>IF(ISBLANK(DaqBook_RAW_Data!H185),"",DaqBook_RAW_Data!H185)</f>
        <v/>
      </c>
      <c r="J195" s="167" t="str">
        <f>IF(ISBLANK(DaqBook_RAW_Data!I185),"",DaqBook_RAW_Data!I185)</f>
        <v/>
      </c>
      <c r="K195" s="167" t="str">
        <f>IF(ISBLANK(DaqBook_RAW_Data!J185),"",DaqBook_RAW_Data!J185)</f>
        <v/>
      </c>
      <c r="L195" s="167" t="str">
        <f>IF(ISBLANK(DaqBook_RAW_Data!K185),"",DaqBook_RAW_Data!K185)</f>
        <v/>
      </c>
      <c r="M195" s="167" t="str">
        <f>IF(ISBLANK(DaqBook_RAW_Data!L185),"",DaqBook_RAW_Data!L185)</f>
        <v/>
      </c>
      <c r="N195" s="167" t="str">
        <f>IF(ISBLANK(DaqBook_RAW_Data!M185),"",DaqBook_RAW_Data!M185)</f>
        <v/>
      </c>
      <c r="O195" s="167" t="str">
        <f>IF(ISBLANK(DaqBook_RAW_Data!N185),"",DaqBook_RAW_Data!N185)</f>
        <v/>
      </c>
      <c r="P195" s="167" t="str">
        <f>IF(ISBLANK(DaqBook_RAW_Data!O185),"",DaqBook_RAW_Data!O185)</f>
        <v/>
      </c>
    </row>
    <row r="196" spans="1:16" x14ac:dyDescent="0.2">
      <c r="A196" s="58" t="e">
        <f t="shared" si="2"/>
        <v>#VALUE!</v>
      </c>
      <c r="B196" s="144" t="str">
        <f>IF(ISBLANK(DaqBook_RAW_Data!A186),"",TIMEVALUE(DaqBook_RAW_Data!A186))</f>
        <v/>
      </c>
      <c r="C196" s="167" t="str">
        <f>IF(ISBLANK(DaqBook_RAW_Data!B186),"",DaqBook_RAW_Data!B186)</f>
        <v/>
      </c>
      <c r="D196" s="167" t="str">
        <f>IF(ISBLANK(DaqBook_RAW_Data!C186),"",DaqBook_RAW_Data!C186)</f>
        <v/>
      </c>
      <c r="E196" s="167" t="str">
        <f>IF(ISBLANK(DaqBook_RAW_Data!D186),"",DaqBook_RAW_Data!D186)</f>
        <v/>
      </c>
      <c r="F196" s="167" t="str">
        <f>IF(ISBLANK(DaqBook_RAW_Data!E186),"",DaqBook_RAW_Data!E186)</f>
        <v/>
      </c>
      <c r="G196" s="167" t="str">
        <f>IF(ISBLANK(DaqBook_RAW_Data!F186),"",DaqBook_RAW_Data!F186)</f>
        <v/>
      </c>
      <c r="H196" s="167" t="str">
        <f>IF(ISBLANK(DaqBook_RAW_Data!G186),"",DaqBook_RAW_Data!G186)</f>
        <v/>
      </c>
      <c r="I196" s="167" t="str">
        <f>IF(ISBLANK(DaqBook_RAW_Data!H186),"",DaqBook_RAW_Data!H186)</f>
        <v/>
      </c>
      <c r="J196" s="167" t="str">
        <f>IF(ISBLANK(DaqBook_RAW_Data!I186),"",DaqBook_RAW_Data!I186)</f>
        <v/>
      </c>
      <c r="K196" s="167" t="str">
        <f>IF(ISBLANK(DaqBook_RAW_Data!J186),"",DaqBook_RAW_Data!J186)</f>
        <v/>
      </c>
      <c r="L196" s="167" t="str">
        <f>IF(ISBLANK(DaqBook_RAW_Data!K186),"",DaqBook_RAW_Data!K186)</f>
        <v/>
      </c>
      <c r="M196" s="167" t="str">
        <f>IF(ISBLANK(DaqBook_RAW_Data!L186),"",DaqBook_RAW_Data!L186)</f>
        <v/>
      </c>
      <c r="N196" s="167" t="str">
        <f>IF(ISBLANK(DaqBook_RAW_Data!M186),"",DaqBook_RAW_Data!M186)</f>
        <v/>
      </c>
      <c r="O196" s="167" t="str">
        <f>IF(ISBLANK(DaqBook_RAW_Data!N186),"",DaqBook_RAW_Data!N186)</f>
        <v/>
      </c>
      <c r="P196" s="167" t="str">
        <f>IF(ISBLANK(DaqBook_RAW_Data!O186),"",DaqBook_RAW_Data!O186)</f>
        <v/>
      </c>
    </row>
    <row r="197" spans="1:16" x14ac:dyDescent="0.2">
      <c r="A197" s="58" t="e">
        <f t="shared" si="2"/>
        <v>#VALUE!</v>
      </c>
      <c r="B197" s="144" t="str">
        <f>IF(ISBLANK(DaqBook_RAW_Data!A187),"",TIMEVALUE(DaqBook_RAW_Data!A187))</f>
        <v/>
      </c>
      <c r="C197" s="167" t="str">
        <f>IF(ISBLANK(DaqBook_RAW_Data!B187),"",DaqBook_RAW_Data!B187)</f>
        <v/>
      </c>
      <c r="D197" s="167" t="str">
        <f>IF(ISBLANK(DaqBook_RAW_Data!C187),"",DaqBook_RAW_Data!C187)</f>
        <v/>
      </c>
      <c r="E197" s="167" t="str">
        <f>IF(ISBLANK(DaqBook_RAW_Data!D187),"",DaqBook_RAW_Data!D187)</f>
        <v/>
      </c>
      <c r="F197" s="167" t="str">
        <f>IF(ISBLANK(DaqBook_RAW_Data!E187),"",DaqBook_RAW_Data!E187)</f>
        <v/>
      </c>
      <c r="G197" s="167" t="str">
        <f>IF(ISBLANK(DaqBook_RAW_Data!F187),"",DaqBook_RAW_Data!F187)</f>
        <v/>
      </c>
      <c r="H197" s="167" t="str">
        <f>IF(ISBLANK(DaqBook_RAW_Data!G187),"",DaqBook_RAW_Data!G187)</f>
        <v/>
      </c>
      <c r="I197" s="167" t="str">
        <f>IF(ISBLANK(DaqBook_RAW_Data!H187),"",DaqBook_RAW_Data!H187)</f>
        <v/>
      </c>
      <c r="J197" s="167" t="str">
        <f>IF(ISBLANK(DaqBook_RAW_Data!I187),"",DaqBook_RAW_Data!I187)</f>
        <v/>
      </c>
      <c r="K197" s="167" t="str">
        <f>IF(ISBLANK(DaqBook_RAW_Data!J187),"",DaqBook_RAW_Data!J187)</f>
        <v/>
      </c>
      <c r="L197" s="167" t="str">
        <f>IF(ISBLANK(DaqBook_RAW_Data!K187),"",DaqBook_RAW_Data!K187)</f>
        <v/>
      </c>
      <c r="M197" s="167" t="str">
        <f>IF(ISBLANK(DaqBook_RAW_Data!L187),"",DaqBook_RAW_Data!L187)</f>
        <v/>
      </c>
      <c r="N197" s="167" t="str">
        <f>IF(ISBLANK(DaqBook_RAW_Data!M187),"",DaqBook_RAW_Data!M187)</f>
        <v/>
      </c>
      <c r="O197" s="167" t="str">
        <f>IF(ISBLANK(DaqBook_RAW_Data!N187),"",DaqBook_RAW_Data!N187)</f>
        <v/>
      </c>
      <c r="P197" s="167" t="str">
        <f>IF(ISBLANK(DaqBook_RAW_Data!O187),"",DaqBook_RAW_Data!O187)</f>
        <v/>
      </c>
    </row>
    <row r="198" spans="1:16" x14ac:dyDescent="0.2">
      <c r="A198" s="58" t="e">
        <f t="shared" si="2"/>
        <v>#VALUE!</v>
      </c>
      <c r="B198" s="144" t="str">
        <f>IF(ISBLANK(DaqBook_RAW_Data!A188),"",TIMEVALUE(DaqBook_RAW_Data!A188))</f>
        <v/>
      </c>
      <c r="C198" s="167" t="str">
        <f>IF(ISBLANK(DaqBook_RAW_Data!B188),"",DaqBook_RAW_Data!B188)</f>
        <v/>
      </c>
      <c r="D198" s="167" t="str">
        <f>IF(ISBLANK(DaqBook_RAW_Data!C188),"",DaqBook_RAW_Data!C188)</f>
        <v/>
      </c>
      <c r="E198" s="167" t="str">
        <f>IF(ISBLANK(DaqBook_RAW_Data!D188),"",DaqBook_RAW_Data!D188)</f>
        <v/>
      </c>
      <c r="F198" s="167" t="str">
        <f>IF(ISBLANK(DaqBook_RAW_Data!E188),"",DaqBook_RAW_Data!E188)</f>
        <v/>
      </c>
      <c r="G198" s="167" t="str">
        <f>IF(ISBLANK(DaqBook_RAW_Data!F188),"",DaqBook_RAW_Data!F188)</f>
        <v/>
      </c>
      <c r="H198" s="167" t="str">
        <f>IF(ISBLANK(DaqBook_RAW_Data!G188),"",DaqBook_RAW_Data!G188)</f>
        <v/>
      </c>
      <c r="I198" s="167" t="str">
        <f>IF(ISBLANK(DaqBook_RAW_Data!H188),"",DaqBook_RAW_Data!H188)</f>
        <v/>
      </c>
      <c r="J198" s="167" t="str">
        <f>IF(ISBLANK(DaqBook_RAW_Data!I188),"",DaqBook_RAW_Data!I188)</f>
        <v/>
      </c>
      <c r="K198" s="167" t="str">
        <f>IF(ISBLANK(DaqBook_RAW_Data!J188),"",DaqBook_RAW_Data!J188)</f>
        <v/>
      </c>
      <c r="L198" s="167" t="str">
        <f>IF(ISBLANK(DaqBook_RAW_Data!K188),"",DaqBook_RAW_Data!K188)</f>
        <v/>
      </c>
      <c r="M198" s="167" t="str">
        <f>IF(ISBLANK(DaqBook_RAW_Data!L188),"",DaqBook_RAW_Data!L188)</f>
        <v/>
      </c>
      <c r="N198" s="167" t="str">
        <f>IF(ISBLANK(DaqBook_RAW_Data!M188),"",DaqBook_RAW_Data!M188)</f>
        <v/>
      </c>
      <c r="O198" s="167" t="str">
        <f>IF(ISBLANK(DaqBook_RAW_Data!N188),"",DaqBook_RAW_Data!N188)</f>
        <v/>
      </c>
      <c r="P198" s="167" t="str">
        <f>IF(ISBLANK(DaqBook_RAW_Data!O188),"",DaqBook_RAW_Data!O188)</f>
        <v/>
      </c>
    </row>
    <row r="199" spans="1:16" x14ac:dyDescent="0.2">
      <c r="A199" s="58" t="e">
        <f t="shared" si="2"/>
        <v>#VALUE!</v>
      </c>
      <c r="B199" s="144" t="str">
        <f>IF(ISBLANK(DaqBook_RAW_Data!A189),"",TIMEVALUE(DaqBook_RAW_Data!A189))</f>
        <v/>
      </c>
      <c r="C199" s="167" t="str">
        <f>IF(ISBLANK(DaqBook_RAW_Data!B189),"",DaqBook_RAW_Data!B189)</f>
        <v/>
      </c>
      <c r="D199" s="167" t="str">
        <f>IF(ISBLANK(DaqBook_RAW_Data!C189),"",DaqBook_RAW_Data!C189)</f>
        <v/>
      </c>
      <c r="E199" s="167" t="str">
        <f>IF(ISBLANK(DaqBook_RAW_Data!D189),"",DaqBook_RAW_Data!D189)</f>
        <v/>
      </c>
      <c r="F199" s="167" t="str">
        <f>IF(ISBLANK(DaqBook_RAW_Data!E189),"",DaqBook_RAW_Data!E189)</f>
        <v/>
      </c>
      <c r="G199" s="167" t="str">
        <f>IF(ISBLANK(DaqBook_RAW_Data!F189),"",DaqBook_RAW_Data!F189)</f>
        <v/>
      </c>
      <c r="H199" s="167" t="str">
        <f>IF(ISBLANK(DaqBook_RAW_Data!G189),"",DaqBook_RAW_Data!G189)</f>
        <v/>
      </c>
      <c r="I199" s="167" t="str">
        <f>IF(ISBLANK(DaqBook_RAW_Data!H189),"",DaqBook_RAW_Data!H189)</f>
        <v/>
      </c>
      <c r="J199" s="167" t="str">
        <f>IF(ISBLANK(DaqBook_RAW_Data!I189),"",DaqBook_RAW_Data!I189)</f>
        <v/>
      </c>
      <c r="K199" s="167" t="str">
        <f>IF(ISBLANK(DaqBook_RAW_Data!J189),"",DaqBook_RAW_Data!J189)</f>
        <v/>
      </c>
      <c r="L199" s="167" t="str">
        <f>IF(ISBLANK(DaqBook_RAW_Data!K189),"",DaqBook_RAW_Data!K189)</f>
        <v/>
      </c>
      <c r="M199" s="167" t="str">
        <f>IF(ISBLANK(DaqBook_RAW_Data!L189),"",DaqBook_RAW_Data!L189)</f>
        <v/>
      </c>
      <c r="N199" s="167" t="str">
        <f>IF(ISBLANK(DaqBook_RAW_Data!M189),"",DaqBook_RAW_Data!M189)</f>
        <v/>
      </c>
      <c r="O199" s="167" t="str">
        <f>IF(ISBLANK(DaqBook_RAW_Data!N189),"",DaqBook_RAW_Data!N189)</f>
        <v/>
      </c>
      <c r="P199" s="167" t="str">
        <f>IF(ISBLANK(DaqBook_RAW_Data!O189),"",DaqBook_RAW_Data!O189)</f>
        <v/>
      </c>
    </row>
    <row r="200" spans="1:16" x14ac:dyDescent="0.2">
      <c r="A200" s="58" t="e">
        <f t="shared" si="2"/>
        <v>#VALUE!</v>
      </c>
      <c r="B200" s="144" t="str">
        <f>IF(ISBLANK(DaqBook_RAW_Data!A190),"",TIMEVALUE(DaqBook_RAW_Data!A190))</f>
        <v/>
      </c>
      <c r="C200" s="167" t="str">
        <f>IF(ISBLANK(DaqBook_RAW_Data!B190),"",DaqBook_RAW_Data!B190)</f>
        <v/>
      </c>
      <c r="D200" s="167" t="str">
        <f>IF(ISBLANK(DaqBook_RAW_Data!C190),"",DaqBook_RAW_Data!C190)</f>
        <v/>
      </c>
      <c r="E200" s="167" t="str">
        <f>IF(ISBLANK(DaqBook_RAW_Data!D190),"",DaqBook_RAW_Data!D190)</f>
        <v/>
      </c>
      <c r="F200" s="167" t="str">
        <f>IF(ISBLANK(DaqBook_RAW_Data!E190),"",DaqBook_RAW_Data!E190)</f>
        <v/>
      </c>
      <c r="G200" s="167" t="str">
        <f>IF(ISBLANK(DaqBook_RAW_Data!F190),"",DaqBook_RAW_Data!F190)</f>
        <v/>
      </c>
      <c r="H200" s="167" t="str">
        <f>IF(ISBLANK(DaqBook_RAW_Data!G190),"",DaqBook_RAW_Data!G190)</f>
        <v/>
      </c>
      <c r="I200" s="167" t="str">
        <f>IF(ISBLANK(DaqBook_RAW_Data!H190),"",DaqBook_RAW_Data!H190)</f>
        <v/>
      </c>
      <c r="J200" s="167" t="str">
        <f>IF(ISBLANK(DaqBook_RAW_Data!I190),"",DaqBook_RAW_Data!I190)</f>
        <v/>
      </c>
      <c r="K200" s="167" t="str">
        <f>IF(ISBLANK(DaqBook_RAW_Data!J190),"",DaqBook_RAW_Data!J190)</f>
        <v/>
      </c>
      <c r="L200" s="167" t="str">
        <f>IF(ISBLANK(DaqBook_RAW_Data!K190),"",DaqBook_RAW_Data!K190)</f>
        <v/>
      </c>
      <c r="M200" s="167" t="str">
        <f>IF(ISBLANK(DaqBook_RAW_Data!L190),"",DaqBook_RAW_Data!L190)</f>
        <v/>
      </c>
      <c r="N200" s="167" t="str">
        <f>IF(ISBLANK(DaqBook_RAW_Data!M190),"",DaqBook_RAW_Data!M190)</f>
        <v/>
      </c>
      <c r="O200" s="167" t="str">
        <f>IF(ISBLANK(DaqBook_RAW_Data!N190),"",DaqBook_RAW_Data!N190)</f>
        <v/>
      </c>
      <c r="P200" s="167" t="str">
        <f>IF(ISBLANK(DaqBook_RAW_Data!O190),"",DaqBook_RAW_Data!O190)</f>
        <v/>
      </c>
    </row>
    <row r="201" spans="1:16" x14ac:dyDescent="0.2">
      <c r="A201" s="58" t="e">
        <f t="shared" si="2"/>
        <v>#VALUE!</v>
      </c>
      <c r="B201" s="144" t="str">
        <f>IF(ISBLANK(DaqBook_RAW_Data!A191),"",TIMEVALUE(DaqBook_RAW_Data!A191))</f>
        <v/>
      </c>
      <c r="C201" s="167" t="str">
        <f>IF(ISBLANK(DaqBook_RAW_Data!B191),"",DaqBook_RAW_Data!B191)</f>
        <v/>
      </c>
      <c r="D201" s="167" t="str">
        <f>IF(ISBLANK(DaqBook_RAW_Data!C191),"",DaqBook_RAW_Data!C191)</f>
        <v/>
      </c>
      <c r="E201" s="167" t="str">
        <f>IF(ISBLANK(DaqBook_RAW_Data!D191),"",DaqBook_RAW_Data!D191)</f>
        <v/>
      </c>
      <c r="F201" s="167" t="str">
        <f>IF(ISBLANK(DaqBook_RAW_Data!E191),"",DaqBook_RAW_Data!E191)</f>
        <v/>
      </c>
      <c r="G201" s="167" t="str">
        <f>IF(ISBLANK(DaqBook_RAW_Data!F191),"",DaqBook_RAW_Data!F191)</f>
        <v/>
      </c>
      <c r="H201" s="167" t="str">
        <f>IF(ISBLANK(DaqBook_RAW_Data!G191),"",DaqBook_RAW_Data!G191)</f>
        <v/>
      </c>
      <c r="I201" s="167" t="str">
        <f>IF(ISBLANK(DaqBook_RAW_Data!H191),"",DaqBook_RAW_Data!H191)</f>
        <v/>
      </c>
      <c r="J201" s="167" t="str">
        <f>IF(ISBLANK(DaqBook_RAW_Data!I191),"",DaqBook_RAW_Data!I191)</f>
        <v/>
      </c>
      <c r="K201" s="167" t="str">
        <f>IF(ISBLANK(DaqBook_RAW_Data!J191),"",DaqBook_RAW_Data!J191)</f>
        <v/>
      </c>
      <c r="L201" s="167" t="str">
        <f>IF(ISBLANK(DaqBook_RAW_Data!K191),"",DaqBook_RAW_Data!K191)</f>
        <v/>
      </c>
      <c r="M201" s="167" t="str">
        <f>IF(ISBLANK(DaqBook_RAW_Data!L191),"",DaqBook_RAW_Data!L191)</f>
        <v/>
      </c>
      <c r="N201" s="167" t="str">
        <f>IF(ISBLANK(DaqBook_RAW_Data!M191),"",DaqBook_RAW_Data!M191)</f>
        <v/>
      </c>
      <c r="O201" s="167" t="str">
        <f>IF(ISBLANK(DaqBook_RAW_Data!N191),"",DaqBook_RAW_Data!N191)</f>
        <v/>
      </c>
      <c r="P201" s="167" t="str">
        <f>IF(ISBLANK(DaqBook_RAW_Data!O191),"",DaqBook_RAW_Data!O191)</f>
        <v/>
      </c>
    </row>
    <row r="202" spans="1:16" x14ac:dyDescent="0.2">
      <c r="A202" s="58" t="e">
        <f t="shared" si="2"/>
        <v>#VALUE!</v>
      </c>
      <c r="B202" s="144" t="str">
        <f>IF(ISBLANK(DaqBook_RAW_Data!A192),"",TIMEVALUE(DaqBook_RAW_Data!A192))</f>
        <v/>
      </c>
      <c r="C202" s="167" t="str">
        <f>IF(ISBLANK(DaqBook_RAW_Data!B192),"",DaqBook_RAW_Data!B192)</f>
        <v/>
      </c>
      <c r="D202" s="167" t="str">
        <f>IF(ISBLANK(DaqBook_RAW_Data!C192),"",DaqBook_RAW_Data!C192)</f>
        <v/>
      </c>
      <c r="E202" s="167" t="str">
        <f>IF(ISBLANK(DaqBook_RAW_Data!D192),"",DaqBook_RAW_Data!D192)</f>
        <v/>
      </c>
      <c r="F202" s="167" t="str">
        <f>IF(ISBLANK(DaqBook_RAW_Data!E192),"",DaqBook_RAW_Data!E192)</f>
        <v/>
      </c>
      <c r="G202" s="167" t="str">
        <f>IF(ISBLANK(DaqBook_RAW_Data!F192),"",DaqBook_RAW_Data!F192)</f>
        <v/>
      </c>
      <c r="H202" s="167" t="str">
        <f>IF(ISBLANK(DaqBook_RAW_Data!G192),"",DaqBook_RAW_Data!G192)</f>
        <v/>
      </c>
      <c r="I202" s="167" t="str">
        <f>IF(ISBLANK(DaqBook_RAW_Data!H192),"",DaqBook_RAW_Data!H192)</f>
        <v/>
      </c>
      <c r="J202" s="167" t="str">
        <f>IF(ISBLANK(DaqBook_RAW_Data!I192),"",DaqBook_RAW_Data!I192)</f>
        <v/>
      </c>
      <c r="K202" s="167" t="str">
        <f>IF(ISBLANK(DaqBook_RAW_Data!J192),"",DaqBook_RAW_Data!J192)</f>
        <v/>
      </c>
      <c r="L202" s="167" t="str">
        <f>IF(ISBLANK(DaqBook_RAW_Data!K192),"",DaqBook_RAW_Data!K192)</f>
        <v/>
      </c>
      <c r="M202" s="167" t="str">
        <f>IF(ISBLANK(DaqBook_RAW_Data!L192),"",DaqBook_RAW_Data!L192)</f>
        <v/>
      </c>
      <c r="N202" s="167" t="str">
        <f>IF(ISBLANK(DaqBook_RAW_Data!M192),"",DaqBook_RAW_Data!M192)</f>
        <v/>
      </c>
      <c r="O202" s="167" t="str">
        <f>IF(ISBLANK(DaqBook_RAW_Data!N192),"",DaqBook_RAW_Data!N192)</f>
        <v/>
      </c>
      <c r="P202" s="167" t="str">
        <f>IF(ISBLANK(DaqBook_RAW_Data!O192),"",DaqBook_RAW_Data!O192)</f>
        <v/>
      </c>
    </row>
    <row r="203" spans="1:16" x14ac:dyDescent="0.2">
      <c r="A203" s="58" t="e">
        <f t="shared" si="2"/>
        <v>#VALUE!</v>
      </c>
      <c r="B203" s="144" t="str">
        <f>IF(ISBLANK(DaqBook_RAW_Data!A193),"",TIMEVALUE(DaqBook_RAW_Data!A193))</f>
        <v/>
      </c>
      <c r="C203" s="167" t="str">
        <f>IF(ISBLANK(DaqBook_RAW_Data!B193),"",DaqBook_RAW_Data!B193)</f>
        <v/>
      </c>
      <c r="D203" s="167" t="str">
        <f>IF(ISBLANK(DaqBook_RAW_Data!C193),"",DaqBook_RAW_Data!C193)</f>
        <v/>
      </c>
      <c r="E203" s="167" t="str">
        <f>IF(ISBLANK(DaqBook_RAW_Data!D193),"",DaqBook_RAW_Data!D193)</f>
        <v/>
      </c>
      <c r="F203" s="167" t="str">
        <f>IF(ISBLANK(DaqBook_RAW_Data!E193),"",DaqBook_RAW_Data!E193)</f>
        <v/>
      </c>
      <c r="G203" s="167" t="str">
        <f>IF(ISBLANK(DaqBook_RAW_Data!F193),"",DaqBook_RAW_Data!F193)</f>
        <v/>
      </c>
      <c r="H203" s="167" t="str">
        <f>IF(ISBLANK(DaqBook_RAW_Data!G193),"",DaqBook_RAW_Data!G193)</f>
        <v/>
      </c>
      <c r="I203" s="167" t="str">
        <f>IF(ISBLANK(DaqBook_RAW_Data!H193),"",DaqBook_RAW_Data!H193)</f>
        <v/>
      </c>
      <c r="J203" s="167" t="str">
        <f>IF(ISBLANK(DaqBook_RAW_Data!I193),"",DaqBook_RAW_Data!I193)</f>
        <v/>
      </c>
      <c r="K203" s="167" t="str">
        <f>IF(ISBLANK(DaqBook_RAW_Data!J193),"",DaqBook_RAW_Data!J193)</f>
        <v/>
      </c>
      <c r="L203" s="167" t="str">
        <f>IF(ISBLANK(DaqBook_RAW_Data!K193),"",DaqBook_RAW_Data!K193)</f>
        <v/>
      </c>
      <c r="M203" s="167" t="str">
        <f>IF(ISBLANK(DaqBook_RAW_Data!L193),"",DaqBook_RAW_Data!L193)</f>
        <v/>
      </c>
      <c r="N203" s="167" t="str">
        <f>IF(ISBLANK(DaqBook_RAW_Data!M193),"",DaqBook_RAW_Data!M193)</f>
        <v/>
      </c>
      <c r="O203" s="167" t="str">
        <f>IF(ISBLANK(DaqBook_RAW_Data!N193),"",DaqBook_RAW_Data!N193)</f>
        <v/>
      </c>
      <c r="P203" s="167" t="str">
        <f>IF(ISBLANK(DaqBook_RAW_Data!O193),"",DaqBook_RAW_Data!O193)</f>
        <v/>
      </c>
    </row>
    <row r="204" spans="1:16" x14ac:dyDescent="0.2">
      <c r="A204" s="58" t="e">
        <f t="shared" si="2"/>
        <v>#VALUE!</v>
      </c>
      <c r="B204" s="144" t="str">
        <f>IF(ISBLANK(DaqBook_RAW_Data!A194),"",TIMEVALUE(DaqBook_RAW_Data!A194))</f>
        <v/>
      </c>
      <c r="C204" s="167" t="str">
        <f>IF(ISBLANK(DaqBook_RAW_Data!B194),"",DaqBook_RAW_Data!B194)</f>
        <v/>
      </c>
      <c r="D204" s="167" t="str">
        <f>IF(ISBLANK(DaqBook_RAW_Data!C194),"",DaqBook_RAW_Data!C194)</f>
        <v/>
      </c>
      <c r="E204" s="167" t="str">
        <f>IF(ISBLANK(DaqBook_RAW_Data!D194),"",DaqBook_RAW_Data!D194)</f>
        <v/>
      </c>
      <c r="F204" s="167" t="str">
        <f>IF(ISBLANK(DaqBook_RAW_Data!E194),"",DaqBook_RAW_Data!E194)</f>
        <v/>
      </c>
      <c r="G204" s="167" t="str">
        <f>IF(ISBLANK(DaqBook_RAW_Data!F194),"",DaqBook_RAW_Data!F194)</f>
        <v/>
      </c>
      <c r="H204" s="167" t="str">
        <f>IF(ISBLANK(DaqBook_RAW_Data!G194),"",DaqBook_RAW_Data!G194)</f>
        <v/>
      </c>
      <c r="I204" s="167" t="str">
        <f>IF(ISBLANK(DaqBook_RAW_Data!H194),"",DaqBook_RAW_Data!H194)</f>
        <v/>
      </c>
      <c r="J204" s="167" t="str">
        <f>IF(ISBLANK(DaqBook_RAW_Data!I194),"",DaqBook_RAW_Data!I194)</f>
        <v/>
      </c>
      <c r="K204" s="167" t="str">
        <f>IF(ISBLANK(DaqBook_RAW_Data!J194),"",DaqBook_RAW_Data!J194)</f>
        <v/>
      </c>
      <c r="L204" s="167" t="str">
        <f>IF(ISBLANK(DaqBook_RAW_Data!K194),"",DaqBook_RAW_Data!K194)</f>
        <v/>
      </c>
      <c r="M204" s="167" t="str">
        <f>IF(ISBLANK(DaqBook_RAW_Data!L194),"",DaqBook_RAW_Data!L194)</f>
        <v/>
      </c>
      <c r="N204" s="167" t="str">
        <f>IF(ISBLANK(DaqBook_RAW_Data!M194),"",DaqBook_RAW_Data!M194)</f>
        <v/>
      </c>
      <c r="O204" s="167" t="str">
        <f>IF(ISBLANK(DaqBook_RAW_Data!N194),"",DaqBook_RAW_Data!N194)</f>
        <v/>
      </c>
      <c r="P204" s="167" t="str">
        <f>IF(ISBLANK(DaqBook_RAW_Data!O194),"",DaqBook_RAW_Data!O194)</f>
        <v/>
      </c>
    </row>
    <row r="205" spans="1:16" x14ac:dyDescent="0.2">
      <c r="A205" s="58" t="e">
        <f t="shared" si="2"/>
        <v>#VALUE!</v>
      </c>
      <c r="B205" s="144" t="str">
        <f>IF(ISBLANK(DaqBook_RAW_Data!A195),"",TIMEVALUE(DaqBook_RAW_Data!A195))</f>
        <v/>
      </c>
      <c r="C205" s="167" t="str">
        <f>IF(ISBLANK(DaqBook_RAW_Data!B195),"",DaqBook_RAW_Data!B195)</f>
        <v/>
      </c>
      <c r="D205" s="167" t="str">
        <f>IF(ISBLANK(DaqBook_RAW_Data!C195),"",DaqBook_RAW_Data!C195)</f>
        <v/>
      </c>
      <c r="E205" s="167" t="str">
        <f>IF(ISBLANK(DaqBook_RAW_Data!D195),"",DaqBook_RAW_Data!D195)</f>
        <v/>
      </c>
      <c r="F205" s="167" t="str">
        <f>IF(ISBLANK(DaqBook_RAW_Data!E195),"",DaqBook_RAW_Data!E195)</f>
        <v/>
      </c>
      <c r="G205" s="167" t="str">
        <f>IF(ISBLANK(DaqBook_RAW_Data!F195),"",DaqBook_RAW_Data!F195)</f>
        <v/>
      </c>
      <c r="H205" s="167" t="str">
        <f>IF(ISBLANK(DaqBook_RAW_Data!G195),"",DaqBook_RAW_Data!G195)</f>
        <v/>
      </c>
      <c r="I205" s="167" t="str">
        <f>IF(ISBLANK(DaqBook_RAW_Data!H195),"",DaqBook_RAW_Data!H195)</f>
        <v/>
      </c>
      <c r="J205" s="167" t="str">
        <f>IF(ISBLANK(DaqBook_RAW_Data!I195),"",DaqBook_RAW_Data!I195)</f>
        <v/>
      </c>
      <c r="K205" s="167" t="str">
        <f>IF(ISBLANK(DaqBook_RAW_Data!J195),"",DaqBook_RAW_Data!J195)</f>
        <v/>
      </c>
      <c r="L205" s="167" t="str">
        <f>IF(ISBLANK(DaqBook_RAW_Data!K195),"",DaqBook_RAW_Data!K195)</f>
        <v/>
      </c>
      <c r="M205" s="167" t="str">
        <f>IF(ISBLANK(DaqBook_RAW_Data!L195),"",DaqBook_RAW_Data!L195)</f>
        <v/>
      </c>
      <c r="N205" s="167" t="str">
        <f>IF(ISBLANK(DaqBook_RAW_Data!M195),"",DaqBook_RAW_Data!M195)</f>
        <v/>
      </c>
      <c r="O205" s="167" t="str">
        <f>IF(ISBLANK(DaqBook_RAW_Data!N195),"",DaqBook_RAW_Data!N195)</f>
        <v/>
      </c>
      <c r="P205" s="167" t="str">
        <f>IF(ISBLANK(DaqBook_RAW_Data!O195),"",DaqBook_RAW_Data!O195)</f>
        <v/>
      </c>
    </row>
    <row r="206" spans="1:16" x14ac:dyDescent="0.2">
      <c r="A206" s="58" t="e">
        <f t="shared" si="2"/>
        <v>#VALUE!</v>
      </c>
      <c r="B206" s="144" t="str">
        <f>IF(ISBLANK(DaqBook_RAW_Data!A196),"",TIMEVALUE(DaqBook_RAW_Data!A196))</f>
        <v/>
      </c>
      <c r="C206" s="167" t="str">
        <f>IF(ISBLANK(DaqBook_RAW_Data!B196),"",DaqBook_RAW_Data!B196)</f>
        <v/>
      </c>
      <c r="D206" s="167" t="str">
        <f>IF(ISBLANK(DaqBook_RAW_Data!C196),"",DaqBook_RAW_Data!C196)</f>
        <v/>
      </c>
      <c r="E206" s="167" t="str">
        <f>IF(ISBLANK(DaqBook_RAW_Data!D196),"",DaqBook_RAW_Data!D196)</f>
        <v/>
      </c>
      <c r="F206" s="167" t="str">
        <f>IF(ISBLANK(DaqBook_RAW_Data!E196),"",DaqBook_RAW_Data!E196)</f>
        <v/>
      </c>
      <c r="G206" s="167" t="str">
        <f>IF(ISBLANK(DaqBook_RAW_Data!F196),"",DaqBook_RAW_Data!F196)</f>
        <v/>
      </c>
      <c r="H206" s="167" t="str">
        <f>IF(ISBLANK(DaqBook_RAW_Data!G196),"",DaqBook_RAW_Data!G196)</f>
        <v/>
      </c>
      <c r="I206" s="167" t="str">
        <f>IF(ISBLANK(DaqBook_RAW_Data!H196),"",DaqBook_RAW_Data!H196)</f>
        <v/>
      </c>
      <c r="J206" s="167" t="str">
        <f>IF(ISBLANK(DaqBook_RAW_Data!I196),"",DaqBook_RAW_Data!I196)</f>
        <v/>
      </c>
      <c r="K206" s="167" t="str">
        <f>IF(ISBLANK(DaqBook_RAW_Data!J196),"",DaqBook_RAW_Data!J196)</f>
        <v/>
      </c>
      <c r="L206" s="167" t="str">
        <f>IF(ISBLANK(DaqBook_RAW_Data!K196),"",DaqBook_RAW_Data!K196)</f>
        <v/>
      </c>
      <c r="M206" s="167" t="str">
        <f>IF(ISBLANK(DaqBook_RAW_Data!L196),"",DaqBook_RAW_Data!L196)</f>
        <v/>
      </c>
      <c r="N206" s="167" t="str">
        <f>IF(ISBLANK(DaqBook_RAW_Data!M196),"",DaqBook_RAW_Data!M196)</f>
        <v/>
      </c>
      <c r="O206" s="167" t="str">
        <f>IF(ISBLANK(DaqBook_RAW_Data!N196),"",DaqBook_RAW_Data!N196)</f>
        <v/>
      </c>
      <c r="P206" s="167" t="str">
        <f>IF(ISBLANK(DaqBook_RAW_Data!O196),"",DaqBook_RAW_Data!O196)</f>
        <v/>
      </c>
    </row>
    <row r="207" spans="1:16" x14ac:dyDescent="0.2">
      <c r="A207" s="58" t="e">
        <f t="shared" ref="A207:A270" si="3">HOUR(B207)&amp;":"&amp;MINUTE(B207)</f>
        <v>#VALUE!</v>
      </c>
      <c r="B207" s="144" t="str">
        <f>IF(ISBLANK(DaqBook_RAW_Data!A197),"",TIMEVALUE(DaqBook_RAW_Data!A197))</f>
        <v/>
      </c>
      <c r="C207" s="167" t="str">
        <f>IF(ISBLANK(DaqBook_RAW_Data!B197),"",DaqBook_RAW_Data!B197)</f>
        <v/>
      </c>
      <c r="D207" s="167" t="str">
        <f>IF(ISBLANK(DaqBook_RAW_Data!C197),"",DaqBook_RAW_Data!C197)</f>
        <v/>
      </c>
      <c r="E207" s="167" t="str">
        <f>IF(ISBLANK(DaqBook_RAW_Data!D197),"",DaqBook_RAW_Data!D197)</f>
        <v/>
      </c>
      <c r="F207" s="167" t="str">
        <f>IF(ISBLANK(DaqBook_RAW_Data!E197),"",DaqBook_RAW_Data!E197)</f>
        <v/>
      </c>
      <c r="G207" s="167" t="str">
        <f>IF(ISBLANK(DaqBook_RAW_Data!F197),"",DaqBook_RAW_Data!F197)</f>
        <v/>
      </c>
      <c r="H207" s="167" t="str">
        <f>IF(ISBLANK(DaqBook_RAW_Data!G197),"",DaqBook_RAW_Data!G197)</f>
        <v/>
      </c>
      <c r="I207" s="167" t="str">
        <f>IF(ISBLANK(DaqBook_RAW_Data!H197),"",DaqBook_RAW_Data!H197)</f>
        <v/>
      </c>
      <c r="J207" s="167" t="str">
        <f>IF(ISBLANK(DaqBook_RAW_Data!I197),"",DaqBook_RAW_Data!I197)</f>
        <v/>
      </c>
      <c r="K207" s="167" t="str">
        <f>IF(ISBLANK(DaqBook_RAW_Data!J197),"",DaqBook_RAW_Data!J197)</f>
        <v/>
      </c>
      <c r="L207" s="167" t="str">
        <f>IF(ISBLANK(DaqBook_RAW_Data!K197),"",DaqBook_RAW_Data!K197)</f>
        <v/>
      </c>
      <c r="M207" s="167" t="str">
        <f>IF(ISBLANK(DaqBook_RAW_Data!L197),"",DaqBook_RAW_Data!L197)</f>
        <v/>
      </c>
      <c r="N207" s="167" t="str">
        <f>IF(ISBLANK(DaqBook_RAW_Data!M197),"",DaqBook_RAW_Data!M197)</f>
        <v/>
      </c>
      <c r="O207" s="167" t="str">
        <f>IF(ISBLANK(DaqBook_RAW_Data!N197),"",DaqBook_RAW_Data!N197)</f>
        <v/>
      </c>
      <c r="P207" s="167" t="str">
        <f>IF(ISBLANK(DaqBook_RAW_Data!O197),"",DaqBook_RAW_Data!O197)</f>
        <v/>
      </c>
    </row>
    <row r="208" spans="1:16" x14ac:dyDescent="0.2">
      <c r="A208" s="58" t="e">
        <f t="shared" si="3"/>
        <v>#VALUE!</v>
      </c>
      <c r="B208" s="144" t="str">
        <f>IF(ISBLANK(DaqBook_RAW_Data!A198),"",TIMEVALUE(DaqBook_RAW_Data!A198))</f>
        <v/>
      </c>
      <c r="C208" s="167" t="str">
        <f>IF(ISBLANK(DaqBook_RAW_Data!B198),"",DaqBook_RAW_Data!B198)</f>
        <v/>
      </c>
      <c r="D208" s="167" t="str">
        <f>IF(ISBLANK(DaqBook_RAW_Data!C198),"",DaqBook_RAW_Data!C198)</f>
        <v/>
      </c>
      <c r="E208" s="167" t="str">
        <f>IF(ISBLANK(DaqBook_RAW_Data!D198),"",DaqBook_RAW_Data!D198)</f>
        <v/>
      </c>
      <c r="F208" s="167" t="str">
        <f>IF(ISBLANK(DaqBook_RAW_Data!E198),"",DaqBook_RAW_Data!E198)</f>
        <v/>
      </c>
      <c r="G208" s="167" t="str">
        <f>IF(ISBLANK(DaqBook_RAW_Data!F198),"",DaqBook_RAW_Data!F198)</f>
        <v/>
      </c>
      <c r="H208" s="167" t="str">
        <f>IF(ISBLANK(DaqBook_RAW_Data!G198),"",DaqBook_RAW_Data!G198)</f>
        <v/>
      </c>
      <c r="I208" s="167" t="str">
        <f>IF(ISBLANK(DaqBook_RAW_Data!H198),"",DaqBook_RAW_Data!H198)</f>
        <v/>
      </c>
      <c r="J208" s="167" t="str">
        <f>IF(ISBLANK(DaqBook_RAW_Data!I198),"",DaqBook_RAW_Data!I198)</f>
        <v/>
      </c>
      <c r="K208" s="167" t="str">
        <f>IF(ISBLANK(DaqBook_RAW_Data!J198),"",DaqBook_RAW_Data!J198)</f>
        <v/>
      </c>
      <c r="L208" s="167" t="str">
        <f>IF(ISBLANK(DaqBook_RAW_Data!K198),"",DaqBook_RAW_Data!K198)</f>
        <v/>
      </c>
      <c r="M208" s="167" t="str">
        <f>IF(ISBLANK(DaqBook_RAW_Data!L198),"",DaqBook_RAW_Data!L198)</f>
        <v/>
      </c>
      <c r="N208" s="167" t="str">
        <f>IF(ISBLANK(DaqBook_RAW_Data!M198),"",DaqBook_RAW_Data!M198)</f>
        <v/>
      </c>
      <c r="O208" s="167" t="str">
        <f>IF(ISBLANK(DaqBook_RAW_Data!N198),"",DaqBook_RAW_Data!N198)</f>
        <v/>
      </c>
      <c r="P208" s="167" t="str">
        <f>IF(ISBLANK(DaqBook_RAW_Data!O198),"",DaqBook_RAW_Data!O198)</f>
        <v/>
      </c>
    </row>
    <row r="209" spans="1:16" x14ac:dyDescent="0.2">
      <c r="A209" s="58" t="e">
        <f t="shared" si="3"/>
        <v>#VALUE!</v>
      </c>
      <c r="B209" s="144" t="str">
        <f>IF(ISBLANK(DaqBook_RAW_Data!A199),"",TIMEVALUE(DaqBook_RAW_Data!A199))</f>
        <v/>
      </c>
      <c r="C209" s="167" t="str">
        <f>IF(ISBLANK(DaqBook_RAW_Data!B199),"",DaqBook_RAW_Data!B199)</f>
        <v/>
      </c>
      <c r="D209" s="167" t="str">
        <f>IF(ISBLANK(DaqBook_RAW_Data!C199),"",DaqBook_RAW_Data!C199)</f>
        <v/>
      </c>
      <c r="E209" s="167" t="str">
        <f>IF(ISBLANK(DaqBook_RAW_Data!D199),"",DaqBook_RAW_Data!D199)</f>
        <v/>
      </c>
      <c r="F209" s="167" t="str">
        <f>IF(ISBLANK(DaqBook_RAW_Data!E199),"",DaqBook_RAW_Data!E199)</f>
        <v/>
      </c>
      <c r="G209" s="167" t="str">
        <f>IF(ISBLANK(DaqBook_RAW_Data!F199),"",DaqBook_RAW_Data!F199)</f>
        <v/>
      </c>
      <c r="H209" s="167" t="str">
        <f>IF(ISBLANK(DaqBook_RAW_Data!G199),"",DaqBook_RAW_Data!G199)</f>
        <v/>
      </c>
      <c r="I209" s="167" t="str">
        <f>IF(ISBLANK(DaqBook_RAW_Data!H199),"",DaqBook_RAW_Data!H199)</f>
        <v/>
      </c>
      <c r="J209" s="167" t="str">
        <f>IF(ISBLANK(DaqBook_RAW_Data!I199),"",DaqBook_RAW_Data!I199)</f>
        <v/>
      </c>
      <c r="K209" s="167" t="str">
        <f>IF(ISBLANK(DaqBook_RAW_Data!J199),"",DaqBook_RAW_Data!J199)</f>
        <v/>
      </c>
      <c r="L209" s="167" t="str">
        <f>IF(ISBLANK(DaqBook_RAW_Data!K199),"",DaqBook_RAW_Data!K199)</f>
        <v/>
      </c>
      <c r="M209" s="167" t="str">
        <f>IF(ISBLANK(DaqBook_RAW_Data!L199),"",DaqBook_RAW_Data!L199)</f>
        <v/>
      </c>
      <c r="N209" s="167" t="str">
        <f>IF(ISBLANK(DaqBook_RAW_Data!M199),"",DaqBook_RAW_Data!M199)</f>
        <v/>
      </c>
      <c r="O209" s="167" t="str">
        <f>IF(ISBLANK(DaqBook_RAW_Data!N199),"",DaqBook_RAW_Data!N199)</f>
        <v/>
      </c>
      <c r="P209" s="167" t="str">
        <f>IF(ISBLANK(DaqBook_RAW_Data!O199),"",DaqBook_RAW_Data!O199)</f>
        <v/>
      </c>
    </row>
    <row r="210" spans="1:16" x14ac:dyDescent="0.2">
      <c r="A210" s="58" t="e">
        <f t="shared" si="3"/>
        <v>#VALUE!</v>
      </c>
      <c r="B210" s="144" t="str">
        <f>IF(ISBLANK(DaqBook_RAW_Data!A200),"",TIMEVALUE(DaqBook_RAW_Data!A200))</f>
        <v/>
      </c>
      <c r="C210" s="167" t="str">
        <f>IF(ISBLANK(DaqBook_RAW_Data!B200),"",DaqBook_RAW_Data!B200)</f>
        <v/>
      </c>
      <c r="D210" s="167" t="str">
        <f>IF(ISBLANK(DaqBook_RAW_Data!C200),"",DaqBook_RAW_Data!C200)</f>
        <v/>
      </c>
      <c r="E210" s="167" t="str">
        <f>IF(ISBLANK(DaqBook_RAW_Data!D200),"",DaqBook_RAW_Data!D200)</f>
        <v/>
      </c>
      <c r="F210" s="167" t="str">
        <f>IF(ISBLANK(DaqBook_RAW_Data!E200),"",DaqBook_RAW_Data!E200)</f>
        <v/>
      </c>
      <c r="G210" s="167" t="str">
        <f>IF(ISBLANK(DaqBook_RAW_Data!F200),"",DaqBook_RAW_Data!F200)</f>
        <v/>
      </c>
      <c r="H210" s="167" t="str">
        <f>IF(ISBLANK(DaqBook_RAW_Data!G200),"",DaqBook_RAW_Data!G200)</f>
        <v/>
      </c>
      <c r="I210" s="167" t="str">
        <f>IF(ISBLANK(DaqBook_RAW_Data!H200),"",DaqBook_RAW_Data!H200)</f>
        <v/>
      </c>
      <c r="J210" s="167" t="str">
        <f>IF(ISBLANK(DaqBook_RAW_Data!I200),"",DaqBook_RAW_Data!I200)</f>
        <v/>
      </c>
      <c r="K210" s="167" t="str">
        <f>IF(ISBLANK(DaqBook_RAW_Data!J200),"",DaqBook_RAW_Data!J200)</f>
        <v/>
      </c>
      <c r="L210" s="167" t="str">
        <f>IF(ISBLANK(DaqBook_RAW_Data!K200),"",DaqBook_RAW_Data!K200)</f>
        <v/>
      </c>
      <c r="M210" s="167" t="str">
        <f>IF(ISBLANK(DaqBook_RAW_Data!L200),"",DaqBook_RAW_Data!L200)</f>
        <v/>
      </c>
      <c r="N210" s="167" t="str">
        <f>IF(ISBLANK(DaqBook_RAW_Data!M200),"",DaqBook_RAW_Data!M200)</f>
        <v/>
      </c>
      <c r="O210" s="167" t="str">
        <f>IF(ISBLANK(DaqBook_RAW_Data!N200),"",DaqBook_RAW_Data!N200)</f>
        <v/>
      </c>
      <c r="P210" s="167" t="str">
        <f>IF(ISBLANK(DaqBook_RAW_Data!O200),"",DaqBook_RAW_Data!O200)</f>
        <v/>
      </c>
    </row>
    <row r="211" spans="1:16" x14ac:dyDescent="0.2">
      <c r="A211" s="58" t="e">
        <f t="shared" si="3"/>
        <v>#VALUE!</v>
      </c>
      <c r="B211" s="144" t="str">
        <f>IF(ISBLANK(DaqBook_RAW_Data!A201),"",TIMEVALUE(DaqBook_RAW_Data!A201))</f>
        <v/>
      </c>
      <c r="C211" s="167" t="str">
        <f>IF(ISBLANK(DaqBook_RAW_Data!B201),"",DaqBook_RAW_Data!B201)</f>
        <v/>
      </c>
      <c r="D211" s="167" t="str">
        <f>IF(ISBLANK(DaqBook_RAW_Data!C201),"",DaqBook_RAW_Data!C201)</f>
        <v/>
      </c>
      <c r="E211" s="167" t="str">
        <f>IF(ISBLANK(DaqBook_RAW_Data!D201),"",DaqBook_RAW_Data!D201)</f>
        <v/>
      </c>
      <c r="F211" s="167" t="str">
        <f>IF(ISBLANK(DaqBook_RAW_Data!E201),"",DaqBook_RAW_Data!E201)</f>
        <v/>
      </c>
      <c r="G211" s="167" t="str">
        <f>IF(ISBLANK(DaqBook_RAW_Data!F201),"",DaqBook_RAW_Data!F201)</f>
        <v/>
      </c>
      <c r="H211" s="167" t="str">
        <f>IF(ISBLANK(DaqBook_RAW_Data!G201),"",DaqBook_RAW_Data!G201)</f>
        <v/>
      </c>
      <c r="I211" s="167" t="str">
        <f>IF(ISBLANK(DaqBook_RAW_Data!H201),"",DaqBook_RAW_Data!H201)</f>
        <v/>
      </c>
      <c r="J211" s="167" t="str">
        <f>IF(ISBLANK(DaqBook_RAW_Data!I201),"",DaqBook_RAW_Data!I201)</f>
        <v/>
      </c>
      <c r="K211" s="167" t="str">
        <f>IF(ISBLANK(DaqBook_RAW_Data!J201),"",DaqBook_RAW_Data!J201)</f>
        <v/>
      </c>
      <c r="L211" s="167" t="str">
        <f>IF(ISBLANK(DaqBook_RAW_Data!K201),"",DaqBook_RAW_Data!K201)</f>
        <v/>
      </c>
      <c r="M211" s="167" t="str">
        <f>IF(ISBLANK(DaqBook_RAW_Data!L201),"",DaqBook_RAW_Data!L201)</f>
        <v/>
      </c>
      <c r="N211" s="167" t="str">
        <f>IF(ISBLANK(DaqBook_RAW_Data!M201),"",DaqBook_RAW_Data!M201)</f>
        <v/>
      </c>
      <c r="O211" s="167" t="str">
        <f>IF(ISBLANK(DaqBook_RAW_Data!N201),"",DaqBook_RAW_Data!N201)</f>
        <v/>
      </c>
      <c r="P211" s="167" t="str">
        <f>IF(ISBLANK(DaqBook_RAW_Data!O201),"",DaqBook_RAW_Data!O201)</f>
        <v/>
      </c>
    </row>
    <row r="212" spans="1:16" x14ac:dyDescent="0.2">
      <c r="A212" s="58" t="e">
        <f t="shared" si="3"/>
        <v>#VALUE!</v>
      </c>
      <c r="B212" s="144" t="str">
        <f>IF(ISBLANK(DaqBook_RAW_Data!A202),"",TIMEVALUE(DaqBook_RAW_Data!A202))</f>
        <v/>
      </c>
      <c r="C212" s="167" t="str">
        <f>IF(ISBLANK(DaqBook_RAW_Data!B202),"",DaqBook_RAW_Data!B202)</f>
        <v/>
      </c>
      <c r="D212" s="167" t="str">
        <f>IF(ISBLANK(DaqBook_RAW_Data!C202),"",DaqBook_RAW_Data!C202)</f>
        <v/>
      </c>
      <c r="E212" s="167" t="str">
        <f>IF(ISBLANK(DaqBook_RAW_Data!D202),"",DaqBook_RAW_Data!D202)</f>
        <v/>
      </c>
      <c r="F212" s="167" t="str">
        <f>IF(ISBLANK(DaqBook_RAW_Data!E202),"",DaqBook_RAW_Data!E202)</f>
        <v/>
      </c>
      <c r="G212" s="167" t="str">
        <f>IF(ISBLANK(DaqBook_RAW_Data!F202),"",DaqBook_RAW_Data!F202)</f>
        <v/>
      </c>
      <c r="H212" s="167" t="str">
        <f>IF(ISBLANK(DaqBook_RAW_Data!G202),"",DaqBook_RAW_Data!G202)</f>
        <v/>
      </c>
      <c r="I212" s="167" t="str">
        <f>IF(ISBLANK(DaqBook_RAW_Data!H202),"",DaqBook_RAW_Data!H202)</f>
        <v/>
      </c>
      <c r="J212" s="167" t="str">
        <f>IF(ISBLANK(DaqBook_RAW_Data!I202),"",DaqBook_RAW_Data!I202)</f>
        <v/>
      </c>
      <c r="K212" s="167" t="str">
        <f>IF(ISBLANK(DaqBook_RAW_Data!J202),"",DaqBook_RAW_Data!J202)</f>
        <v/>
      </c>
      <c r="L212" s="167" t="str">
        <f>IF(ISBLANK(DaqBook_RAW_Data!K202),"",DaqBook_RAW_Data!K202)</f>
        <v/>
      </c>
      <c r="M212" s="167" t="str">
        <f>IF(ISBLANK(DaqBook_RAW_Data!L202),"",DaqBook_RAW_Data!L202)</f>
        <v/>
      </c>
      <c r="N212" s="167" t="str">
        <f>IF(ISBLANK(DaqBook_RAW_Data!M202),"",DaqBook_RAW_Data!M202)</f>
        <v/>
      </c>
      <c r="O212" s="167" t="str">
        <f>IF(ISBLANK(DaqBook_RAW_Data!N202),"",DaqBook_RAW_Data!N202)</f>
        <v/>
      </c>
      <c r="P212" s="167" t="str">
        <f>IF(ISBLANK(DaqBook_RAW_Data!O202),"",DaqBook_RAW_Data!O202)</f>
        <v/>
      </c>
    </row>
    <row r="213" spans="1:16" x14ac:dyDescent="0.2">
      <c r="A213" s="58" t="e">
        <f t="shared" si="3"/>
        <v>#VALUE!</v>
      </c>
      <c r="B213" s="144" t="str">
        <f>IF(ISBLANK(DaqBook_RAW_Data!A203),"",TIMEVALUE(DaqBook_RAW_Data!A203))</f>
        <v/>
      </c>
      <c r="C213" s="167" t="str">
        <f>IF(ISBLANK(DaqBook_RAW_Data!B203),"",DaqBook_RAW_Data!B203)</f>
        <v/>
      </c>
      <c r="D213" s="167" t="str">
        <f>IF(ISBLANK(DaqBook_RAW_Data!C203),"",DaqBook_RAW_Data!C203)</f>
        <v/>
      </c>
      <c r="E213" s="167" t="str">
        <f>IF(ISBLANK(DaqBook_RAW_Data!D203),"",DaqBook_RAW_Data!D203)</f>
        <v/>
      </c>
      <c r="F213" s="167" t="str">
        <f>IF(ISBLANK(DaqBook_RAW_Data!E203),"",DaqBook_RAW_Data!E203)</f>
        <v/>
      </c>
      <c r="G213" s="167" t="str">
        <f>IF(ISBLANK(DaqBook_RAW_Data!F203),"",DaqBook_RAW_Data!F203)</f>
        <v/>
      </c>
      <c r="H213" s="167" t="str">
        <f>IF(ISBLANK(DaqBook_RAW_Data!G203),"",DaqBook_RAW_Data!G203)</f>
        <v/>
      </c>
      <c r="I213" s="167" t="str">
        <f>IF(ISBLANK(DaqBook_RAW_Data!H203),"",DaqBook_RAW_Data!H203)</f>
        <v/>
      </c>
      <c r="J213" s="167" t="str">
        <f>IF(ISBLANK(DaqBook_RAW_Data!I203),"",DaqBook_RAW_Data!I203)</f>
        <v/>
      </c>
      <c r="K213" s="167" t="str">
        <f>IF(ISBLANK(DaqBook_RAW_Data!J203),"",DaqBook_RAW_Data!J203)</f>
        <v/>
      </c>
      <c r="L213" s="167" t="str">
        <f>IF(ISBLANK(DaqBook_RAW_Data!K203),"",DaqBook_RAW_Data!K203)</f>
        <v/>
      </c>
      <c r="M213" s="167" t="str">
        <f>IF(ISBLANK(DaqBook_RAW_Data!L203),"",DaqBook_RAW_Data!L203)</f>
        <v/>
      </c>
      <c r="N213" s="167" t="str">
        <f>IF(ISBLANK(DaqBook_RAW_Data!M203),"",DaqBook_RAW_Data!M203)</f>
        <v/>
      </c>
      <c r="O213" s="167" t="str">
        <f>IF(ISBLANK(DaqBook_RAW_Data!N203),"",DaqBook_RAW_Data!N203)</f>
        <v/>
      </c>
      <c r="P213" s="167" t="str">
        <f>IF(ISBLANK(DaqBook_RAW_Data!O203),"",DaqBook_RAW_Data!O203)</f>
        <v/>
      </c>
    </row>
    <row r="214" spans="1:16" x14ac:dyDescent="0.2">
      <c r="A214" s="58" t="e">
        <f t="shared" si="3"/>
        <v>#VALUE!</v>
      </c>
      <c r="B214" s="144" t="str">
        <f>IF(ISBLANK(DaqBook_RAW_Data!A204),"",TIMEVALUE(DaqBook_RAW_Data!A204))</f>
        <v/>
      </c>
      <c r="C214" s="167" t="str">
        <f>IF(ISBLANK(DaqBook_RAW_Data!B204),"",DaqBook_RAW_Data!B204)</f>
        <v/>
      </c>
      <c r="D214" s="167" t="str">
        <f>IF(ISBLANK(DaqBook_RAW_Data!C204),"",DaqBook_RAW_Data!C204)</f>
        <v/>
      </c>
      <c r="E214" s="167" t="str">
        <f>IF(ISBLANK(DaqBook_RAW_Data!D204),"",DaqBook_RAW_Data!D204)</f>
        <v/>
      </c>
      <c r="F214" s="167" t="str">
        <f>IF(ISBLANK(DaqBook_RAW_Data!E204),"",DaqBook_RAW_Data!E204)</f>
        <v/>
      </c>
      <c r="G214" s="167" t="str">
        <f>IF(ISBLANK(DaqBook_RAW_Data!F204),"",DaqBook_RAW_Data!F204)</f>
        <v/>
      </c>
      <c r="H214" s="167" t="str">
        <f>IF(ISBLANK(DaqBook_RAW_Data!G204),"",DaqBook_RAW_Data!G204)</f>
        <v/>
      </c>
      <c r="I214" s="167" t="str">
        <f>IF(ISBLANK(DaqBook_RAW_Data!H204),"",DaqBook_RAW_Data!H204)</f>
        <v/>
      </c>
      <c r="J214" s="167" t="str">
        <f>IF(ISBLANK(DaqBook_RAW_Data!I204),"",DaqBook_RAW_Data!I204)</f>
        <v/>
      </c>
      <c r="K214" s="167" t="str">
        <f>IF(ISBLANK(DaqBook_RAW_Data!J204),"",DaqBook_RAW_Data!J204)</f>
        <v/>
      </c>
      <c r="L214" s="167" t="str">
        <f>IF(ISBLANK(DaqBook_RAW_Data!K204),"",DaqBook_RAW_Data!K204)</f>
        <v/>
      </c>
      <c r="M214" s="167" t="str">
        <f>IF(ISBLANK(DaqBook_RAW_Data!L204),"",DaqBook_RAW_Data!L204)</f>
        <v/>
      </c>
      <c r="N214" s="167" t="str">
        <f>IF(ISBLANK(DaqBook_RAW_Data!M204),"",DaqBook_RAW_Data!M204)</f>
        <v/>
      </c>
      <c r="O214" s="167" t="str">
        <f>IF(ISBLANK(DaqBook_RAW_Data!N204),"",DaqBook_RAW_Data!N204)</f>
        <v/>
      </c>
      <c r="P214" s="167" t="str">
        <f>IF(ISBLANK(DaqBook_RAW_Data!O204),"",DaqBook_RAW_Data!O204)</f>
        <v/>
      </c>
    </row>
    <row r="215" spans="1:16" x14ac:dyDescent="0.2">
      <c r="A215" s="58" t="e">
        <f t="shared" si="3"/>
        <v>#VALUE!</v>
      </c>
      <c r="B215" s="144" t="str">
        <f>IF(ISBLANK(DaqBook_RAW_Data!A205),"",TIMEVALUE(DaqBook_RAW_Data!A205))</f>
        <v/>
      </c>
      <c r="C215" s="167" t="str">
        <f>IF(ISBLANK(DaqBook_RAW_Data!B205),"",DaqBook_RAW_Data!B205)</f>
        <v/>
      </c>
      <c r="D215" s="167" t="str">
        <f>IF(ISBLANK(DaqBook_RAW_Data!C205),"",DaqBook_RAW_Data!C205)</f>
        <v/>
      </c>
      <c r="E215" s="167" t="str">
        <f>IF(ISBLANK(DaqBook_RAW_Data!D205),"",DaqBook_RAW_Data!D205)</f>
        <v/>
      </c>
      <c r="F215" s="167" t="str">
        <f>IF(ISBLANK(DaqBook_RAW_Data!E205),"",DaqBook_RAW_Data!E205)</f>
        <v/>
      </c>
      <c r="G215" s="167" t="str">
        <f>IF(ISBLANK(DaqBook_RAW_Data!F205),"",DaqBook_RAW_Data!F205)</f>
        <v/>
      </c>
      <c r="H215" s="167" t="str">
        <f>IF(ISBLANK(DaqBook_RAW_Data!G205),"",DaqBook_RAW_Data!G205)</f>
        <v/>
      </c>
      <c r="I215" s="167" t="str">
        <f>IF(ISBLANK(DaqBook_RAW_Data!H205),"",DaqBook_RAW_Data!H205)</f>
        <v/>
      </c>
      <c r="J215" s="167" t="str">
        <f>IF(ISBLANK(DaqBook_RAW_Data!I205),"",DaqBook_RAW_Data!I205)</f>
        <v/>
      </c>
      <c r="K215" s="167" t="str">
        <f>IF(ISBLANK(DaqBook_RAW_Data!J205),"",DaqBook_RAW_Data!J205)</f>
        <v/>
      </c>
      <c r="L215" s="167" t="str">
        <f>IF(ISBLANK(DaqBook_RAW_Data!K205),"",DaqBook_RAW_Data!K205)</f>
        <v/>
      </c>
      <c r="M215" s="167" t="str">
        <f>IF(ISBLANK(DaqBook_RAW_Data!L205),"",DaqBook_RAW_Data!L205)</f>
        <v/>
      </c>
      <c r="N215" s="167" t="str">
        <f>IF(ISBLANK(DaqBook_RAW_Data!M205),"",DaqBook_RAW_Data!M205)</f>
        <v/>
      </c>
      <c r="O215" s="167" t="str">
        <f>IF(ISBLANK(DaqBook_RAW_Data!N205),"",DaqBook_RAW_Data!N205)</f>
        <v/>
      </c>
      <c r="P215" s="167" t="str">
        <f>IF(ISBLANK(DaqBook_RAW_Data!O205),"",DaqBook_RAW_Data!O205)</f>
        <v/>
      </c>
    </row>
    <row r="216" spans="1:16" x14ac:dyDescent="0.2">
      <c r="A216" s="58" t="e">
        <f t="shared" si="3"/>
        <v>#VALUE!</v>
      </c>
      <c r="B216" s="144" t="str">
        <f>IF(ISBLANK(DaqBook_RAW_Data!A206),"",TIMEVALUE(DaqBook_RAW_Data!A206))</f>
        <v/>
      </c>
      <c r="C216" s="167" t="str">
        <f>IF(ISBLANK(DaqBook_RAW_Data!B206),"",DaqBook_RAW_Data!B206)</f>
        <v/>
      </c>
      <c r="D216" s="167" t="str">
        <f>IF(ISBLANK(DaqBook_RAW_Data!C206),"",DaqBook_RAW_Data!C206)</f>
        <v/>
      </c>
      <c r="E216" s="167" t="str">
        <f>IF(ISBLANK(DaqBook_RAW_Data!D206),"",DaqBook_RAW_Data!D206)</f>
        <v/>
      </c>
      <c r="F216" s="167" t="str">
        <f>IF(ISBLANK(DaqBook_RAW_Data!E206),"",DaqBook_RAW_Data!E206)</f>
        <v/>
      </c>
      <c r="G216" s="167" t="str">
        <f>IF(ISBLANK(DaqBook_RAW_Data!F206),"",DaqBook_RAW_Data!F206)</f>
        <v/>
      </c>
      <c r="H216" s="167" t="str">
        <f>IF(ISBLANK(DaqBook_RAW_Data!G206),"",DaqBook_RAW_Data!G206)</f>
        <v/>
      </c>
      <c r="I216" s="167" t="str">
        <f>IF(ISBLANK(DaqBook_RAW_Data!H206),"",DaqBook_RAW_Data!H206)</f>
        <v/>
      </c>
      <c r="J216" s="167" t="str">
        <f>IF(ISBLANK(DaqBook_RAW_Data!I206),"",DaqBook_RAW_Data!I206)</f>
        <v/>
      </c>
      <c r="K216" s="167" t="str">
        <f>IF(ISBLANK(DaqBook_RAW_Data!J206),"",DaqBook_RAW_Data!J206)</f>
        <v/>
      </c>
      <c r="L216" s="167" t="str">
        <f>IF(ISBLANK(DaqBook_RAW_Data!K206),"",DaqBook_RAW_Data!K206)</f>
        <v/>
      </c>
      <c r="M216" s="167" t="str">
        <f>IF(ISBLANK(DaqBook_RAW_Data!L206),"",DaqBook_RAW_Data!L206)</f>
        <v/>
      </c>
      <c r="N216" s="167" t="str">
        <f>IF(ISBLANK(DaqBook_RAW_Data!M206),"",DaqBook_RAW_Data!M206)</f>
        <v/>
      </c>
      <c r="O216" s="167" t="str">
        <f>IF(ISBLANK(DaqBook_RAW_Data!N206),"",DaqBook_RAW_Data!N206)</f>
        <v/>
      </c>
      <c r="P216" s="167" t="str">
        <f>IF(ISBLANK(DaqBook_RAW_Data!O206),"",DaqBook_RAW_Data!O206)</f>
        <v/>
      </c>
    </row>
    <row r="217" spans="1:16" x14ac:dyDescent="0.2">
      <c r="A217" s="58" t="e">
        <f t="shared" si="3"/>
        <v>#VALUE!</v>
      </c>
      <c r="B217" s="144" t="str">
        <f>IF(ISBLANK(DaqBook_RAW_Data!A207),"",TIMEVALUE(DaqBook_RAW_Data!A207))</f>
        <v/>
      </c>
      <c r="C217" s="167" t="str">
        <f>IF(ISBLANK(DaqBook_RAW_Data!B207),"",DaqBook_RAW_Data!B207)</f>
        <v/>
      </c>
      <c r="D217" s="167" t="str">
        <f>IF(ISBLANK(DaqBook_RAW_Data!C207),"",DaqBook_RAW_Data!C207)</f>
        <v/>
      </c>
      <c r="E217" s="167" t="str">
        <f>IF(ISBLANK(DaqBook_RAW_Data!D207),"",DaqBook_RAW_Data!D207)</f>
        <v/>
      </c>
      <c r="F217" s="167" t="str">
        <f>IF(ISBLANK(DaqBook_RAW_Data!E207),"",DaqBook_RAW_Data!E207)</f>
        <v/>
      </c>
      <c r="G217" s="167" t="str">
        <f>IF(ISBLANK(DaqBook_RAW_Data!F207),"",DaqBook_RAW_Data!F207)</f>
        <v/>
      </c>
      <c r="H217" s="167" t="str">
        <f>IF(ISBLANK(DaqBook_RAW_Data!G207),"",DaqBook_RAW_Data!G207)</f>
        <v/>
      </c>
      <c r="I217" s="167" t="str">
        <f>IF(ISBLANK(DaqBook_RAW_Data!H207),"",DaqBook_RAW_Data!H207)</f>
        <v/>
      </c>
      <c r="J217" s="167" t="str">
        <f>IF(ISBLANK(DaqBook_RAW_Data!I207),"",DaqBook_RAW_Data!I207)</f>
        <v/>
      </c>
      <c r="K217" s="167" t="str">
        <f>IF(ISBLANK(DaqBook_RAW_Data!J207),"",DaqBook_RAW_Data!J207)</f>
        <v/>
      </c>
      <c r="L217" s="167" t="str">
        <f>IF(ISBLANK(DaqBook_RAW_Data!K207),"",DaqBook_RAW_Data!K207)</f>
        <v/>
      </c>
      <c r="M217" s="167" t="str">
        <f>IF(ISBLANK(DaqBook_RAW_Data!L207),"",DaqBook_RAW_Data!L207)</f>
        <v/>
      </c>
      <c r="N217" s="167" t="str">
        <f>IF(ISBLANK(DaqBook_RAW_Data!M207),"",DaqBook_RAW_Data!M207)</f>
        <v/>
      </c>
      <c r="O217" s="167" t="str">
        <f>IF(ISBLANK(DaqBook_RAW_Data!N207),"",DaqBook_RAW_Data!N207)</f>
        <v/>
      </c>
      <c r="P217" s="167" t="str">
        <f>IF(ISBLANK(DaqBook_RAW_Data!O207),"",DaqBook_RAW_Data!O207)</f>
        <v/>
      </c>
    </row>
    <row r="218" spans="1:16" x14ac:dyDescent="0.2">
      <c r="A218" s="58" t="e">
        <f t="shared" si="3"/>
        <v>#VALUE!</v>
      </c>
      <c r="B218" s="144" t="str">
        <f>IF(ISBLANK(DaqBook_RAW_Data!A208),"",TIMEVALUE(DaqBook_RAW_Data!A208))</f>
        <v/>
      </c>
      <c r="C218" s="167" t="str">
        <f>IF(ISBLANK(DaqBook_RAW_Data!B208),"",DaqBook_RAW_Data!B208)</f>
        <v/>
      </c>
      <c r="D218" s="167" t="str">
        <f>IF(ISBLANK(DaqBook_RAW_Data!C208),"",DaqBook_RAW_Data!C208)</f>
        <v/>
      </c>
      <c r="E218" s="167" t="str">
        <f>IF(ISBLANK(DaqBook_RAW_Data!D208),"",DaqBook_RAW_Data!D208)</f>
        <v/>
      </c>
      <c r="F218" s="167" t="str">
        <f>IF(ISBLANK(DaqBook_RAW_Data!E208),"",DaqBook_RAW_Data!E208)</f>
        <v/>
      </c>
      <c r="G218" s="167" t="str">
        <f>IF(ISBLANK(DaqBook_RAW_Data!F208),"",DaqBook_RAW_Data!F208)</f>
        <v/>
      </c>
      <c r="H218" s="167" t="str">
        <f>IF(ISBLANK(DaqBook_RAW_Data!G208),"",DaqBook_RAW_Data!G208)</f>
        <v/>
      </c>
      <c r="I218" s="167" t="str">
        <f>IF(ISBLANK(DaqBook_RAW_Data!H208),"",DaqBook_RAW_Data!H208)</f>
        <v/>
      </c>
      <c r="J218" s="167" t="str">
        <f>IF(ISBLANK(DaqBook_RAW_Data!I208),"",DaqBook_RAW_Data!I208)</f>
        <v/>
      </c>
      <c r="K218" s="167" t="str">
        <f>IF(ISBLANK(DaqBook_RAW_Data!J208),"",DaqBook_RAW_Data!J208)</f>
        <v/>
      </c>
      <c r="L218" s="167" t="str">
        <f>IF(ISBLANK(DaqBook_RAW_Data!K208),"",DaqBook_RAW_Data!K208)</f>
        <v/>
      </c>
      <c r="M218" s="167" t="str">
        <f>IF(ISBLANK(DaqBook_RAW_Data!L208),"",DaqBook_RAW_Data!L208)</f>
        <v/>
      </c>
      <c r="N218" s="167" t="str">
        <f>IF(ISBLANK(DaqBook_RAW_Data!M208),"",DaqBook_RAW_Data!M208)</f>
        <v/>
      </c>
      <c r="O218" s="167" t="str">
        <f>IF(ISBLANK(DaqBook_RAW_Data!N208),"",DaqBook_RAW_Data!N208)</f>
        <v/>
      </c>
      <c r="P218" s="167" t="str">
        <f>IF(ISBLANK(DaqBook_RAW_Data!O208),"",DaqBook_RAW_Data!O208)</f>
        <v/>
      </c>
    </row>
    <row r="219" spans="1:16" x14ac:dyDescent="0.2">
      <c r="A219" s="58" t="e">
        <f t="shared" si="3"/>
        <v>#VALUE!</v>
      </c>
      <c r="B219" s="144" t="str">
        <f>IF(ISBLANK(DaqBook_RAW_Data!A209),"",TIMEVALUE(DaqBook_RAW_Data!A209))</f>
        <v/>
      </c>
      <c r="C219" s="167" t="str">
        <f>IF(ISBLANK(DaqBook_RAW_Data!B209),"",DaqBook_RAW_Data!B209)</f>
        <v/>
      </c>
      <c r="D219" s="167" t="str">
        <f>IF(ISBLANK(DaqBook_RAW_Data!C209),"",DaqBook_RAW_Data!C209)</f>
        <v/>
      </c>
      <c r="E219" s="167" t="str">
        <f>IF(ISBLANK(DaqBook_RAW_Data!D209),"",DaqBook_RAW_Data!D209)</f>
        <v/>
      </c>
      <c r="F219" s="167" t="str">
        <f>IF(ISBLANK(DaqBook_RAW_Data!E209),"",DaqBook_RAW_Data!E209)</f>
        <v/>
      </c>
      <c r="G219" s="167" t="str">
        <f>IF(ISBLANK(DaqBook_RAW_Data!F209),"",DaqBook_RAW_Data!F209)</f>
        <v/>
      </c>
      <c r="H219" s="167" t="str">
        <f>IF(ISBLANK(DaqBook_RAW_Data!G209),"",DaqBook_RAW_Data!G209)</f>
        <v/>
      </c>
      <c r="I219" s="167" t="str">
        <f>IF(ISBLANK(DaqBook_RAW_Data!H209),"",DaqBook_RAW_Data!H209)</f>
        <v/>
      </c>
      <c r="J219" s="167" t="str">
        <f>IF(ISBLANK(DaqBook_RAW_Data!I209),"",DaqBook_RAW_Data!I209)</f>
        <v/>
      </c>
      <c r="K219" s="167" t="str">
        <f>IF(ISBLANK(DaqBook_RAW_Data!J209),"",DaqBook_RAW_Data!J209)</f>
        <v/>
      </c>
      <c r="L219" s="167" t="str">
        <f>IF(ISBLANK(DaqBook_RAW_Data!K209),"",DaqBook_RAW_Data!K209)</f>
        <v/>
      </c>
      <c r="M219" s="167" t="str">
        <f>IF(ISBLANK(DaqBook_RAW_Data!L209),"",DaqBook_RAW_Data!L209)</f>
        <v/>
      </c>
      <c r="N219" s="167" t="str">
        <f>IF(ISBLANK(DaqBook_RAW_Data!M209),"",DaqBook_RAW_Data!M209)</f>
        <v/>
      </c>
      <c r="O219" s="167" t="str">
        <f>IF(ISBLANK(DaqBook_RAW_Data!N209),"",DaqBook_RAW_Data!N209)</f>
        <v/>
      </c>
      <c r="P219" s="167" t="str">
        <f>IF(ISBLANK(DaqBook_RAW_Data!O209),"",DaqBook_RAW_Data!O209)</f>
        <v/>
      </c>
    </row>
    <row r="220" spans="1:16" x14ac:dyDescent="0.2">
      <c r="A220" s="58" t="e">
        <f t="shared" si="3"/>
        <v>#VALUE!</v>
      </c>
      <c r="B220" s="144" t="str">
        <f>IF(ISBLANK(DaqBook_RAW_Data!A210),"",TIMEVALUE(DaqBook_RAW_Data!A210))</f>
        <v/>
      </c>
      <c r="C220" s="167" t="str">
        <f>IF(ISBLANK(DaqBook_RAW_Data!B210),"",DaqBook_RAW_Data!B210)</f>
        <v/>
      </c>
      <c r="D220" s="167" t="str">
        <f>IF(ISBLANK(DaqBook_RAW_Data!C210),"",DaqBook_RAW_Data!C210)</f>
        <v/>
      </c>
      <c r="E220" s="167" t="str">
        <f>IF(ISBLANK(DaqBook_RAW_Data!D210),"",DaqBook_RAW_Data!D210)</f>
        <v/>
      </c>
      <c r="F220" s="167" t="str">
        <f>IF(ISBLANK(DaqBook_RAW_Data!E210),"",DaqBook_RAW_Data!E210)</f>
        <v/>
      </c>
      <c r="G220" s="167" t="str">
        <f>IF(ISBLANK(DaqBook_RAW_Data!F210),"",DaqBook_RAW_Data!F210)</f>
        <v/>
      </c>
      <c r="H220" s="167" t="str">
        <f>IF(ISBLANK(DaqBook_RAW_Data!G210),"",DaqBook_RAW_Data!G210)</f>
        <v/>
      </c>
      <c r="I220" s="167" t="str">
        <f>IF(ISBLANK(DaqBook_RAW_Data!H210),"",DaqBook_RAW_Data!H210)</f>
        <v/>
      </c>
      <c r="J220" s="167" t="str">
        <f>IF(ISBLANK(DaqBook_RAW_Data!I210),"",DaqBook_RAW_Data!I210)</f>
        <v/>
      </c>
      <c r="K220" s="167" t="str">
        <f>IF(ISBLANK(DaqBook_RAW_Data!J210),"",DaqBook_RAW_Data!J210)</f>
        <v/>
      </c>
      <c r="L220" s="167" t="str">
        <f>IF(ISBLANK(DaqBook_RAW_Data!K210),"",DaqBook_RAW_Data!K210)</f>
        <v/>
      </c>
      <c r="M220" s="167" t="str">
        <f>IF(ISBLANK(DaqBook_RAW_Data!L210),"",DaqBook_RAW_Data!L210)</f>
        <v/>
      </c>
      <c r="N220" s="167" t="str">
        <f>IF(ISBLANK(DaqBook_RAW_Data!M210),"",DaqBook_RAW_Data!M210)</f>
        <v/>
      </c>
      <c r="O220" s="167" t="str">
        <f>IF(ISBLANK(DaqBook_RAW_Data!N210),"",DaqBook_RAW_Data!N210)</f>
        <v/>
      </c>
      <c r="P220" s="167" t="str">
        <f>IF(ISBLANK(DaqBook_RAW_Data!O210),"",DaqBook_RAW_Data!O210)</f>
        <v/>
      </c>
    </row>
    <row r="221" spans="1:16" x14ac:dyDescent="0.2">
      <c r="A221" s="58" t="e">
        <f t="shared" si="3"/>
        <v>#VALUE!</v>
      </c>
      <c r="B221" s="144" t="str">
        <f>IF(ISBLANK(DaqBook_RAW_Data!A211),"",TIMEVALUE(DaqBook_RAW_Data!A211))</f>
        <v/>
      </c>
      <c r="C221" s="167" t="str">
        <f>IF(ISBLANK(DaqBook_RAW_Data!B211),"",DaqBook_RAW_Data!B211)</f>
        <v/>
      </c>
      <c r="D221" s="167" t="str">
        <f>IF(ISBLANK(DaqBook_RAW_Data!C211),"",DaqBook_RAW_Data!C211)</f>
        <v/>
      </c>
      <c r="E221" s="167" t="str">
        <f>IF(ISBLANK(DaqBook_RAW_Data!D211),"",DaqBook_RAW_Data!D211)</f>
        <v/>
      </c>
      <c r="F221" s="167" t="str">
        <f>IF(ISBLANK(DaqBook_RAW_Data!E211),"",DaqBook_RAW_Data!E211)</f>
        <v/>
      </c>
      <c r="G221" s="167" t="str">
        <f>IF(ISBLANK(DaqBook_RAW_Data!F211),"",DaqBook_RAW_Data!F211)</f>
        <v/>
      </c>
      <c r="H221" s="167" t="str">
        <f>IF(ISBLANK(DaqBook_RAW_Data!G211),"",DaqBook_RAW_Data!G211)</f>
        <v/>
      </c>
      <c r="I221" s="167" t="str">
        <f>IF(ISBLANK(DaqBook_RAW_Data!H211),"",DaqBook_RAW_Data!H211)</f>
        <v/>
      </c>
      <c r="J221" s="167" t="str">
        <f>IF(ISBLANK(DaqBook_RAW_Data!I211),"",DaqBook_RAW_Data!I211)</f>
        <v/>
      </c>
      <c r="K221" s="167" t="str">
        <f>IF(ISBLANK(DaqBook_RAW_Data!J211),"",DaqBook_RAW_Data!J211)</f>
        <v/>
      </c>
      <c r="L221" s="167" t="str">
        <f>IF(ISBLANK(DaqBook_RAW_Data!K211),"",DaqBook_RAW_Data!K211)</f>
        <v/>
      </c>
      <c r="M221" s="167" t="str">
        <f>IF(ISBLANK(DaqBook_RAW_Data!L211),"",DaqBook_RAW_Data!L211)</f>
        <v/>
      </c>
      <c r="N221" s="167" t="str">
        <f>IF(ISBLANK(DaqBook_RAW_Data!M211),"",DaqBook_RAW_Data!M211)</f>
        <v/>
      </c>
      <c r="O221" s="167" t="str">
        <f>IF(ISBLANK(DaqBook_RAW_Data!N211),"",DaqBook_RAW_Data!N211)</f>
        <v/>
      </c>
      <c r="P221" s="167" t="str">
        <f>IF(ISBLANK(DaqBook_RAW_Data!O211),"",DaqBook_RAW_Data!O211)</f>
        <v/>
      </c>
    </row>
    <row r="222" spans="1:16" x14ac:dyDescent="0.2">
      <c r="A222" s="58" t="e">
        <f t="shared" si="3"/>
        <v>#VALUE!</v>
      </c>
      <c r="B222" s="144" t="str">
        <f>IF(ISBLANK(DaqBook_RAW_Data!A212),"",TIMEVALUE(DaqBook_RAW_Data!A212))</f>
        <v/>
      </c>
      <c r="C222" s="167" t="str">
        <f>IF(ISBLANK(DaqBook_RAW_Data!B212),"",DaqBook_RAW_Data!B212)</f>
        <v/>
      </c>
      <c r="D222" s="167" t="str">
        <f>IF(ISBLANK(DaqBook_RAW_Data!C212),"",DaqBook_RAW_Data!C212)</f>
        <v/>
      </c>
      <c r="E222" s="167" t="str">
        <f>IF(ISBLANK(DaqBook_RAW_Data!D212),"",DaqBook_RAW_Data!D212)</f>
        <v/>
      </c>
      <c r="F222" s="167" t="str">
        <f>IF(ISBLANK(DaqBook_RAW_Data!E212),"",DaqBook_RAW_Data!E212)</f>
        <v/>
      </c>
      <c r="G222" s="167" t="str">
        <f>IF(ISBLANK(DaqBook_RAW_Data!F212),"",DaqBook_RAW_Data!F212)</f>
        <v/>
      </c>
      <c r="H222" s="167" t="str">
        <f>IF(ISBLANK(DaqBook_RAW_Data!G212),"",DaqBook_RAW_Data!G212)</f>
        <v/>
      </c>
      <c r="I222" s="167" t="str">
        <f>IF(ISBLANK(DaqBook_RAW_Data!H212),"",DaqBook_RAW_Data!H212)</f>
        <v/>
      </c>
      <c r="J222" s="167" t="str">
        <f>IF(ISBLANK(DaqBook_RAW_Data!I212),"",DaqBook_RAW_Data!I212)</f>
        <v/>
      </c>
      <c r="K222" s="167" t="str">
        <f>IF(ISBLANK(DaqBook_RAW_Data!J212),"",DaqBook_RAW_Data!J212)</f>
        <v/>
      </c>
      <c r="L222" s="167" t="str">
        <f>IF(ISBLANK(DaqBook_RAW_Data!K212),"",DaqBook_RAW_Data!K212)</f>
        <v/>
      </c>
      <c r="M222" s="167" t="str">
        <f>IF(ISBLANK(DaqBook_RAW_Data!L212),"",DaqBook_RAW_Data!L212)</f>
        <v/>
      </c>
      <c r="N222" s="167" t="str">
        <f>IF(ISBLANK(DaqBook_RAW_Data!M212),"",DaqBook_RAW_Data!M212)</f>
        <v/>
      </c>
      <c r="O222" s="167" t="str">
        <f>IF(ISBLANK(DaqBook_RAW_Data!N212),"",DaqBook_RAW_Data!N212)</f>
        <v/>
      </c>
      <c r="P222" s="167" t="str">
        <f>IF(ISBLANK(DaqBook_RAW_Data!O212),"",DaqBook_RAW_Data!O212)</f>
        <v/>
      </c>
    </row>
    <row r="223" spans="1:16" x14ac:dyDescent="0.2">
      <c r="A223" s="58" t="e">
        <f t="shared" si="3"/>
        <v>#VALUE!</v>
      </c>
      <c r="B223" s="144" t="str">
        <f>IF(ISBLANK(DaqBook_RAW_Data!A213),"",TIMEVALUE(DaqBook_RAW_Data!A213))</f>
        <v/>
      </c>
      <c r="C223" s="167" t="str">
        <f>IF(ISBLANK(DaqBook_RAW_Data!B213),"",DaqBook_RAW_Data!B213)</f>
        <v/>
      </c>
      <c r="D223" s="167" t="str">
        <f>IF(ISBLANK(DaqBook_RAW_Data!C213),"",DaqBook_RAW_Data!C213)</f>
        <v/>
      </c>
      <c r="E223" s="167" t="str">
        <f>IF(ISBLANK(DaqBook_RAW_Data!D213),"",DaqBook_RAW_Data!D213)</f>
        <v/>
      </c>
      <c r="F223" s="167" t="str">
        <f>IF(ISBLANK(DaqBook_RAW_Data!E213),"",DaqBook_RAW_Data!E213)</f>
        <v/>
      </c>
      <c r="G223" s="167" t="str">
        <f>IF(ISBLANK(DaqBook_RAW_Data!F213),"",DaqBook_RAW_Data!F213)</f>
        <v/>
      </c>
      <c r="H223" s="167" t="str">
        <f>IF(ISBLANK(DaqBook_RAW_Data!G213),"",DaqBook_RAW_Data!G213)</f>
        <v/>
      </c>
      <c r="I223" s="167" t="str">
        <f>IF(ISBLANK(DaqBook_RAW_Data!H213),"",DaqBook_RAW_Data!H213)</f>
        <v/>
      </c>
      <c r="J223" s="167" t="str">
        <f>IF(ISBLANK(DaqBook_RAW_Data!I213),"",DaqBook_RAW_Data!I213)</f>
        <v/>
      </c>
      <c r="K223" s="167" t="str">
        <f>IF(ISBLANK(DaqBook_RAW_Data!J213),"",DaqBook_RAW_Data!J213)</f>
        <v/>
      </c>
      <c r="L223" s="167" t="str">
        <f>IF(ISBLANK(DaqBook_RAW_Data!K213),"",DaqBook_RAW_Data!K213)</f>
        <v/>
      </c>
      <c r="M223" s="167" t="str">
        <f>IF(ISBLANK(DaqBook_RAW_Data!L213),"",DaqBook_RAW_Data!L213)</f>
        <v/>
      </c>
      <c r="N223" s="167" t="str">
        <f>IF(ISBLANK(DaqBook_RAW_Data!M213),"",DaqBook_RAW_Data!M213)</f>
        <v/>
      </c>
      <c r="O223" s="167" t="str">
        <f>IF(ISBLANK(DaqBook_RAW_Data!N213),"",DaqBook_RAW_Data!N213)</f>
        <v/>
      </c>
      <c r="P223" s="167" t="str">
        <f>IF(ISBLANK(DaqBook_RAW_Data!O213),"",DaqBook_RAW_Data!O213)</f>
        <v/>
      </c>
    </row>
    <row r="224" spans="1:16" x14ac:dyDescent="0.2">
      <c r="A224" s="58" t="e">
        <f t="shared" si="3"/>
        <v>#VALUE!</v>
      </c>
      <c r="B224" s="144" t="str">
        <f>IF(ISBLANK(DaqBook_RAW_Data!A214),"",TIMEVALUE(DaqBook_RAW_Data!A214))</f>
        <v/>
      </c>
      <c r="C224" s="167" t="str">
        <f>IF(ISBLANK(DaqBook_RAW_Data!B214),"",DaqBook_RAW_Data!B214)</f>
        <v/>
      </c>
      <c r="D224" s="167" t="str">
        <f>IF(ISBLANK(DaqBook_RAW_Data!C214),"",DaqBook_RAW_Data!C214)</f>
        <v/>
      </c>
      <c r="E224" s="167" t="str">
        <f>IF(ISBLANK(DaqBook_RAW_Data!D214),"",DaqBook_RAW_Data!D214)</f>
        <v/>
      </c>
      <c r="F224" s="167" t="str">
        <f>IF(ISBLANK(DaqBook_RAW_Data!E214),"",DaqBook_RAW_Data!E214)</f>
        <v/>
      </c>
      <c r="G224" s="167" t="str">
        <f>IF(ISBLANK(DaqBook_RAW_Data!F214),"",DaqBook_RAW_Data!F214)</f>
        <v/>
      </c>
      <c r="H224" s="167" t="str">
        <f>IF(ISBLANK(DaqBook_RAW_Data!G214),"",DaqBook_RAW_Data!G214)</f>
        <v/>
      </c>
      <c r="I224" s="167" t="str">
        <f>IF(ISBLANK(DaqBook_RAW_Data!H214),"",DaqBook_RAW_Data!H214)</f>
        <v/>
      </c>
      <c r="J224" s="167" t="str">
        <f>IF(ISBLANK(DaqBook_RAW_Data!I214),"",DaqBook_RAW_Data!I214)</f>
        <v/>
      </c>
      <c r="K224" s="167" t="str">
        <f>IF(ISBLANK(DaqBook_RAW_Data!J214),"",DaqBook_RAW_Data!J214)</f>
        <v/>
      </c>
      <c r="L224" s="167" t="str">
        <f>IF(ISBLANK(DaqBook_RAW_Data!K214),"",DaqBook_RAW_Data!K214)</f>
        <v/>
      </c>
      <c r="M224" s="167" t="str">
        <f>IF(ISBLANK(DaqBook_RAW_Data!L214),"",DaqBook_RAW_Data!L214)</f>
        <v/>
      </c>
      <c r="N224" s="167" t="str">
        <f>IF(ISBLANK(DaqBook_RAW_Data!M214),"",DaqBook_RAW_Data!M214)</f>
        <v/>
      </c>
      <c r="O224" s="167" t="str">
        <f>IF(ISBLANK(DaqBook_RAW_Data!N214),"",DaqBook_RAW_Data!N214)</f>
        <v/>
      </c>
      <c r="P224" s="167" t="str">
        <f>IF(ISBLANK(DaqBook_RAW_Data!O214),"",DaqBook_RAW_Data!O214)</f>
        <v/>
      </c>
    </row>
    <row r="225" spans="1:16" x14ac:dyDescent="0.2">
      <c r="A225" s="58" t="e">
        <f t="shared" si="3"/>
        <v>#VALUE!</v>
      </c>
      <c r="B225" s="144" t="str">
        <f>IF(ISBLANK(DaqBook_RAW_Data!A215),"",TIMEVALUE(DaqBook_RAW_Data!A215))</f>
        <v/>
      </c>
      <c r="C225" s="167" t="str">
        <f>IF(ISBLANK(DaqBook_RAW_Data!B215),"",DaqBook_RAW_Data!B215)</f>
        <v/>
      </c>
      <c r="D225" s="167" t="str">
        <f>IF(ISBLANK(DaqBook_RAW_Data!C215),"",DaqBook_RAW_Data!C215)</f>
        <v/>
      </c>
      <c r="E225" s="167" t="str">
        <f>IF(ISBLANK(DaqBook_RAW_Data!D215),"",DaqBook_RAW_Data!D215)</f>
        <v/>
      </c>
      <c r="F225" s="167" t="str">
        <f>IF(ISBLANK(DaqBook_RAW_Data!E215),"",DaqBook_RAW_Data!E215)</f>
        <v/>
      </c>
      <c r="G225" s="167" t="str">
        <f>IF(ISBLANK(DaqBook_RAW_Data!F215),"",DaqBook_RAW_Data!F215)</f>
        <v/>
      </c>
      <c r="H225" s="167" t="str">
        <f>IF(ISBLANK(DaqBook_RAW_Data!G215),"",DaqBook_RAW_Data!G215)</f>
        <v/>
      </c>
      <c r="I225" s="167" t="str">
        <f>IF(ISBLANK(DaqBook_RAW_Data!H215),"",DaqBook_RAW_Data!H215)</f>
        <v/>
      </c>
      <c r="J225" s="167" t="str">
        <f>IF(ISBLANK(DaqBook_RAW_Data!I215),"",DaqBook_RAW_Data!I215)</f>
        <v/>
      </c>
      <c r="K225" s="167" t="str">
        <f>IF(ISBLANK(DaqBook_RAW_Data!J215),"",DaqBook_RAW_Data!J215)</f>
        <v/>
      </c>
      <c r="L225" s="167" t="str">
        <f>IF(ISBLANK(DaqBook_RAW_Data!K215),"",DaqBook_RAW_Data!K215)</f>
        <v/>
      </c>
      <c r="M225" s="167" t="str">
        <f>IF(ISBLANK(DaqBook_RAW_Data!L215),"",DaqBook_RAW_Data!L215)</f>
        <v/>
      </c>
      <c r="N225" s="167" t="str">
        <f>IF(ISBLANK(DaqBook_RAW_Data!M215),"",DaqBook_RAW_Data!M215)</f>
        <v/>
      </c>
      <c r="O225" s="167" t="str">
        <f>IF(ISBLANK(DaqBook_RAW_Data!N215),"",DaqBook_RAW_Data!N215)</f>
        <v/>
      </c>
      <c r="P225" s="167" t="str">
        <f>IF(ISBLANK(DaqBook_RAW_Data!O215),"",DaqBook_RAW_Data!O215)</f>
        <v/>
      </c>
    </row>
    <row r="226" spans="1:16" x14ac:dyDescent="0.2">
      <c r="A226" s="58" t="e">
        <f t="shared" si="3"/>
        <v>#VALUE!</v>
      </c>
      <c r="B226" s="144" t="str">
        <f>IF(ISBLANK(DaqBook_RAW_Data!A216),"",TIMEVALUE(DaqBook_RAW_Data!A216))</f>
        <v/>
      </c>
      <c r="C226" s="167" t="str">
        <f>IF(ISBLANK(DaqBook_RAW_Data!B216),"",DaqBook_RAW_Data!B216)</f>
        <v/>
      </c>
      <c r="D226" s="167" t="str">
        <f>IF(ISBLANK(DaqBook_RAW_Data!C216),"",DaqBook_RAW_Data!C216)</f>
        <v/>
      </c>
      <c r="E226" s="167" t="str">
        <f>IF(ISBLANK(DaqBook_RAW_Data!D216),"",DaqBook_RAW_Data!D216)</f>
        <v/>
      </c>
      <c r="F226" s="167" t="str">
        <f>IF(ISBLANK(DaqBook_RAW_Data!E216),"",DaqBook_RAW_Data!E216)</f>
        <v/>
      </c>
      <c r="G226" s="167" t="str">
        <f>IF(ISBLANK(DaqBook_RAW_Data!F216),"",DaqBook_RAW_Data!F216)</f>
        <v/>
      </c>
      <c r="H226" s="167" t="str">
        <f>IF(ISBLANK(DaqBook_RAW_Data!G216),"",DaqBook_RAW_Data!G216)</f>
        <v/>
      </c>
      <c r="I226" s="167" t="str">
        <f>IF(ISBLANK(DaqBook_RAW_Data!H216),"",DaqBook_RAW_Data!H216)</f>
        <v/>
      </c>
      <c r="J226" s="167" t="str">
        <f>IF(ISBLANK(DaqBook_RAW_Data!I216),"",DaqBook_RAW_Data!I216)</f>
        <v/>
      </c>
      <c r="K226" s="167" t="str">
        <f>IF(ISBLANK(DaqBook_RAW_Data!J216),"",DaqBook_RAW_Data!J216)</f>
        <v/>
      </c>
      <c r="L226" s="167" t="str">
        <f>IF(ISBLANK(DaqBook_RAW_Data!K216),"",DaqBook_RAW_Data!K216)</f>
        <v/>
      </c>
      <c r="M226" s="167" t="str">
        <f>IF(ISBLANK(DaqBook_RAW_Data!L216),"",DaqBook_RAW_Data!L216)</f>
        <v/>
      </c>
      <c r="N226" s="167" t="str">
        <f>IF(ISBLANK(DaqBook_RAW_Data!M216),"",DaqBook_RAW_Data!M216)</f>
        <v/>
      </c>
      <c r="O226" s="167" t="str">
        <f>IF(ISBLANK(DaqBook_RAW_Data!N216),"",DaqBook_RAW_Data!N216)</f>
        <v/>
      </c>
      <c r="P226" s="167" t="str">
        <f>IF(ISBLANK(DaqBook_RAW_Data!O216),"",DaqBook_RAW_Data!O216)</f>
        <v/>
      </c>
    </row>
    <row r="227" spans="1:16" x14ac:dyDescent="0.2">
      <c r="A227" s="58" t="e">
        <f t="shared" si="3"/>
        <v>#VALUE!</v>
      </c>
      <c r="B227" s="144" t="str">
        <f>IF(ISBLANK(DaqBook_RAW_Data!A217),"",TIMEVALUE(DaqBook_RAW_Data!A217))</f>
        <v/>
      </c>
      <c r="C227" s="167" t="str">
        <f>IF(ISBLANK(DaqBook_RAW_Data!B217),"",DaqBook_RAW_Data!B217)</f>
        <v/>
      </c>
      <c r="D227" s="167" t="str">
        <f>IF(ISBLANK(DaqBook_RAW_Data!C217),"",DaqBook_RAW_Data!C217)</f>
        <v/>
      </c>
      <c r="E227" s="167" t="str">
        <f>IF(ISBLANK(DaqBook_RAW_Data!D217),"",DaqBook_RAW_Data!D217)</f>
        <v/>
      </c>
      <c r="F227" s="167" t="str">
        <f>IF(ISBLANK(DaqBook_RAW_Data!E217),"",DaqBook_RAW_Data!E217)</f>
        <v/>
      </c>
      <c r="G227" s="167" t="str">
        <f>IF(ISBLANK(DaqBook_RAW_Data!F217),"",DaqBook_RAW_Data!F217)</f>
        <v/>
      </c>
      <c r="H227" s="167" t="str">
        <f>IF(ISBLANK(DaqBook_RAW_Data!G217),"",DaqBook_RAW_Data!G217)</f>
        <v/>
      </c>
      <c r="I227" s="167" t="str">
        <f>IF(ISBLANK(DaqBook_RAW_Data!H217),"",DaqBook_RAW_Data!H217)</f>
        <v/>
      </c>
      <c r="J227" s="167" t="str">
        <f>IF(ISBLANK(DaqBook_RAW_Data!I217),"",DaqBook_RAW_Data!I217)</f>
        <v/>
      </c>
      <c r="K227" s="167" t="str">
        <f>IF(ISBLANK(DaqBook_RAW_Data!J217),"",DaqBook_RAW_Data!J217)</f>
        <v/>
      </c>
      <c r="L227" s="167" t="str">
        <f>IF(ISBLANK(DaqBook_RAW_Data!K217),"",DaqBook_RAW_Data!K217)</f>
        <v/>
      </c>
      <c r="M227" s="167" t="str">
        <f>IF(ISBLANK(DaqBook_RAW_Data!L217),"",DaqBook_RAW_Data!L217)</f>
        <v/>
      </c>
      <c r="N227" s="167" t="str">
        <f>IF(ISBLANK(DaqBook_RAW_Data!M217),"",DaqBook_RAW_Data!M217)</f>
        <v/>
      </c>
      <c r="O227" s="167" t="str">
        <f>IF(ISBLANK(DaqBook_RAW_Data!N217),"",DaqBook_RAW_Data!N217)</f>
        <v/>
      </c>
      <c r="P227" s="167" t="str">
        <f>IF(ISBLANK(DaqBook_RAW_Data!O217),"",DaqBook_RAW_Data!O217)</f>
        <v/>
      </c>
    </row>
    <row r="228" spans="1:16" x14ac:dyDescent="0.2">
      <c r="A228" s="58" t="e">
        <f t="shared" si="3"/>
        <v>#VALUE!</v>
      </c>
      <c r="B228" s="144" t="str">
        <f>IF(ISBLANK(DaqBook_RAW_Data!A218),"",TIMEVALUE(DaqBook_RAW_Data!A218))</f>
        <v/>
      </c>
      <c r="C228" s="167" t="str">
        <f>IF(ISBLANK(DaqBook_RAW_Data!B218),"",DaqBook_RAW_Data!B218)</f>
        <v/>
      </c>
      <c r="D228" s="167" t="str">
        <f>IF(ISBLANK(DaqBook_RAW_Data!C218),"",DaqBook_RAW_Data!C218)</f>
        <v/>
      </c>
      <c r="E228" s="167" t="str">
        <f>IF(ISBLANK(DaqBook_RAW_Data!D218),"",DaqBook_RAW_Data!D218)</f>
        <v/>
      </c>
      <c r="F228" s="167" t="str">
        <f>IF(ISBLANK(DaqBook_RAW_Data!E218),"",DaqBook_RAW_Data!E218)</f>
        <v/>
      </c>
      <c r="G228" s="167" t="str">
        <f>IF(ISBLANK(DaqBook_RAW_Data!F218),"",DaqBook_RAW_Data!F218)</f>
        <v/>
      </c>
      <c r="H228" s="167" t="str">
        <f>IF(ISBLANK(DaqBook_RAW_Data!G218),"",DaqBook_RAW_Data!G218)</f>
        <v/>
      </c>
      <c r="I228" s="167" t="str">
        <f>IF(ISBLANK(DaqBook_RAW_Data!H218),"",DaqBook_RAW_Data!H218)</f>
        <v/>
      </c>
      <c r="J228" s="167" t="str">
        <f>IF(ISBLANK(DaqBook_RAW_Data!I218),"",DaqBook_RAW_Data!I218)</f>
        <v/>
      </c>
      <c r="K228" s="167" t="str">
        <f>IF(ISBLANK(DaqBook_RAW_Data!J218),"",DaqBook_RAW_Data!J218)</f>
        <v/>
      </c>
      <c r="L228" s="167" t="str">
        <f>IF(ISBLANK(DaqBook_RAW_Data!K218),"",DaqBook_RAW_Data!K218)</f>
        <v/>
      </c>
      <c r="M228" s="167" t="str">
        <f>IF(ISBLANK(DaqBook_RAW_Data!L218),"",DaqBook_RAW_Data!L218)</f>
        <v/>
      </c>
      <c r="N228" s="167" t="str">
        <f>IF(ISBLANK(DaqBook_RAW_Data!M218),"",DaqBook_RAW_Data!M218)</f>
        <v/>
      </c>
      <c r="O228" s="167" t="str">
        <f>IF(ISBLANK(DaqBook_RAW_Data!N218),"",DaqBook_RAW_Data!N218)</f>
        <v/>
      </c>
      <c r="P228" s="167" t="str">
        <f>IF(ISBLANK(DaqBook_RAW_Data!O218),"",DaqBook_RAW_Data!O218)</f>
        <v/>
      </c>
    </row>
    <row r="229" spans="1:16" x14ac:dyDescent="0.2">
      <c r="A229" s="58" t="e">
        <f t="shared" si="3"/>
        <v>#VALUE!</v>
      </c>
      <c r="B229" s="144" t="str">
        <f>IF(ISBLANK(DaqBook_RAW_Data!A219),"",TIMEVALUE(DaqBook_RAW_Data!A219))</f>
        <v/>
      </c>
      <c r="C229" s="167" t="str">
        <f>IF(ISBLANK(DaqBook_RAW_Data!B219),"",DaqBook_RAW_Data!B219)</f>
        <v/>
      </c>
      <c r="D229" s="167" t="str">
        <f>IF(ISBLANK(DaqBook_RAW_Data!C219),"",DaqBook_RAW_Data!C219)</f>
        <v/>
      </c>
      <c r="E229" s="167" t="str">
        <f>IF(ISBLANK(DaqBook_RAW_Data!D219),"",DaqBook_RAW_Data!D219)</f>
        <v/>
      </c>
      <c r="F229" s="167" t="str">
        <f>IF(ISBLANK(DaqBook_RAW_Data!E219),"",DaqBook_RAW_Data!E219)</f>
        <v/>
      </c>
      <c r="G229" s="167" t="str">
        <f>IF(ISBLANK(DaqBook_RAW_Data!F219),"",DaqBook_RAW_Data!F219)</f>
        <v/>
      </c>
      <c r="H229" s="167" t="str">
        <f>IF(ISBLANK(DaqBook_RAW_Data!G219),"",DaqBook_RAW_Data!G219)</f>
        <v/>
      </c>
      <c r="I229" s="167" t="str">
        <f>IF(ISBLANK(DaqBook_RAW_Data!H219),"",DaqBook_RAW_Data!H219)</f>
        <v/>
      </c>
      <c r="J229" s="167" t="str">
        <f>IF(ISBLANK(DaqBook_RAW_Data!I219),"",DaqBook_RAW_Data!I219)</f>
        <v/>
      </c>
      <c r="K229" s="167" t="str">
        <f>IF(ISBLANK(DaqBook_RAW_Data!J219),"",DaqBook_RAW_Data!J219)</f>
        <v/>
      </c>
      <c r="L229" s="167" t="str">
        <f>IF(ISBLANK(DaqBook_RAW_Data!K219),"",DaqBook_RAW_Data!K219)</f>
        <v/>
      </c>
      <c r="M229" s="167" t="str">
        <f>IF(ISBLANK(DaqBook_RAW_Data!L219),"",DaqBook_RAW_Data!L219)</f>
        <v/>
      </c>
      <c r="N229" s="167" t="str">
        <f>IF(ISBLANK(DaqBook_RAW_Data!M219),"",DaqBook_RAW_Data!M219)</f>
        <v/>
      </c>
      <c r="O229" s="167" t="str">
        <f>IF(ISBLANK(DaqBook_RAW_Data!N219),"",DaqBook_RAW_Data!N219)</f>
        <v/>
      </c>
      <c r="P229" s="167" t="str">
        <f>IF(ISBLANK(DaqBook_RAW_Data!O219),"",DaqBook_RAW_Data!O219)</f>
        <v/>
      </c>
    </row>
    <row r="230" spans="1:16" x14ac:dyDescent="0.2">
      <c r="A230" s="58" t="e">
        <f t="shared" si="3"/>
        <v>#VALUE!</v>
      </c>
      <c r="B230" s="144" t="str">
        <f>IF(ISBLANK(DaqBook_RAW_Data!A220),"",TIMEVALUE(DaqBook_RAW_Data!A220))</f>
        <v/>
      </c>
      <c r="C230" s="167" t="str">
        <f>IF(ISBLANK(DaqBook_RAW_Data!B220),"",DaqBook_RAW_Data!B220)</f>
        <v/>
      </c>
      <c r="D230" s="167" t="str">
        <f>IF(ISBLANK(DaqBook_RAW_Data!C220),"",DaqBook_RAW_Data!C220)</f>
        <v/>
      </c>
      <c r="E230" s="167" t="str">
        <f>IF(ISBLANK(DaqBook_RAW_Data!D220),"",DaqBook_RAW_Data!D220)</f>
        <v/>
      </c>
      <c r="F230" s="167" t="str">
        <f>IF(ISBLANK(DaqBook_RAW_Data!E220),"",DaqBook_RAW_Data!E220)</f>
        <v/>
      </c>
      <c r="G230" s="167" t="str">
        <f>IF(ISBLANK(DaqBook_RAW_Data!F220),"",DaqBook_RAW_Data!F220)</f>
        <v/>
      </c>
      <c r="H230" s="167" t="str">
        <f>IF(ISBLANK(DaqBook_RAW_Data!G220),"",DaqBook_RAW_Data!G220)</f>
        <v/>
      </c>
      <c r="I230" s="167" t="str">
        <f>IF(ISBLANK(DaqBook_RAW_Data!H220),"",DaqBook_RAW_Data!H220)</f>
        <v/>
      </c>
      <c r="J230" s="167" t="str">
        <f>IF(ISBLANK(DaqBook_RAW_Data!I220),"",DaqBook_RAW_Data!I220)</f>
        <v/>
      </c>
      <c r="K230" s="167" t="str">
        <f>IF(ISBLANK(DaqBook_RAW_Data!J220),"",DaqBook_RAW_Data!J220)</f>
        <v/>
      </c>
      <c r="L230" s="167" t="str">
        <f>IF(ISBLANK(DaqBook_RAW_Data!K220),"",DaqBook_RAW_Data!K220)</f>
        <v/>
      </c>
      <c r="M230" s="167" t="str">
        <f>IF(ISBLANK(DaqBook_RAW_Data!L220),"",DaqBook_RAW_Data!L220)</f>
        <v/>
      </c>
      <c r="N230" s="167" t="str">
        <f>IF(ISBLANK(DaqBook_RAW_Data!M220),"",DaqBook_RAW_Data!M220)</f>
        <v/>
      </c>
      <c r="O230" s="167" t="str">
        <f>IF(ISBLANK(DaqBook_RAW_Data!N220),"",DaqBook_RAW_Data!N220)</f>
        <v/>
      </c>
      <c r="P230" s="167" t="str">
        <f>IF(ISBLANK(DaqBook_RAW_Data!O220),"",DaqBook_RAW_Data!O220)</f>
        <v/>
      </c>
    </row>
    <row r="231" spans="1:16" x14ac:dyDescent="0.2">
      <c r="A231" s="58" t="e">
        <f t="shared" si="3"/>
        <v>#VALUE!</v>
      </c>
      <c r="B231" s="144" t="str">
        <f>IF(ISBLANK(DaqBook_RAW_Data!A221),"",TIMEVALUE(DaqBook_RAW_Data!A221))</f>
        <v/>
      </c>
      <c r="C231" s="167" t="str">
        <f>IF(ISBLANK(DaqBook_RAW_Data!B221),"",DaqBook_RAW_Data!B221)</f>
        <v/>
      </c>
      <c r="D231" s="167" t="str">
        <f>IF(ISBLANK(DaqBook_RAW_Data!C221),"",DaqBook_RAW_Data!C221)</f>
        <v/>
      </c>
      <c r="E231" s="167" t="str">
        <f>IF(ISBLANK(DaqBook_RAW_Data!D221),"",DaqBook_RAW_Data!D221)</f>
        <v/>
      </c>
      <c r="F231" s="167" t="str">
        <f>IF(ISBLANK(DaqBook_RAW_Data!E221),"",DaqBook_RAW_Data!E221)</f>
        <v/>
      </c>
      <c r="G231" s="167" t="str">
        <f>IF(ISBLANK(DaqBook_RAW_Data!F221),"",DaqBook_RAW_Data!F221)</f>
        <v/>
      </c>
      <c r="H231" s="167" t="str">
        <f>IF(ISBLANK(DaqBook_RAW_Data!G221),"",DaqBook_RAW_Data!G221)</f>
        <v/>
      </c>
      <c r="I231" s="167" t="str">
        <f>IF(ISBLANK(DaqBook_RAW_Data!H221),"",DaqBook_RAW_Data!H221)</f>
        <v/>
      </c>
      <c r="J231" s="167" t="str">
        <f>IF(ISBLANK(DaqBook_RAW_Data!I221),"",DaqBook_RAW_Data!I221)</f>
        <v/>
      </c>
      <c r="K231" s="167" t="str">
        <f>IF(ISBLANK(DaqBook_RAW_Data!J221),"",DaqBook_RAW_Data!J221)</f>
        <v/>
      </c>
      <c r="L231" s="167" t="str">
        <f>IF(ISBLANK(DaqBook_RAW_Data!K221),"",DaqBook_RAW_Data!K221)</f>
        <v/>
      </c>
      <c r="M231" s="167" t="str">
        <f>IF(ISBLANK(DaqBook_RAW_Data!L221),"",DaqBook_RAW_Data!L221)</f>
        <v/>
      </c>
      <c r="N231" s="167" t="str">
        <f>IF(ISBLANK(DaqBook_RAW_Data!M221),"",DaqBook_RAW_Data!M221)</f>
        <v/>
      </c>
      <c r="O231" s="167" t="str">
        <f>IF(ISBLANK(DaqBook_RAW_Data!N221),"",DaqBook_RAW_Data!N221)</f>
        <v/>
      </c>
      <c r="P231" s="167" t="str">
        <f>IF(ISBLANK(DaqBook_RAW_Data!O221),"",DaqBook_RAW_Data!O221)</f>
        <v/>
      </c>
    </row>
    <row r="232" spans="1:16" x14ac:dyDescent="0.2">
      <c r="A232" s="58" t="e">
        <f t="shared" si="3"/>
        <v>#VALUE!</v>
      </c>
      <c r="B232" s="144" t="str">
        <f>IF(ISBLANK(DaqBook_RAW_Data!A222),"",TIMEVALUE(DaqBook_RAW_Data!A222))</f>
        <v/>
      </c>
      <c r="C232" s="167" t="str">
        <f>IF(ISBLANK(DaqBook_RAW_Data!B222),"",DaqBook_RAW_Data!B222)</f>
        <v/>
      </c>
      <c r="D232" s="167" t="str">
        <f>IF(ISBLANK(DaqBook_RAW_Data!C222),"",DaqBook_RAW_Data!C222)</f>
        <v/>
      </c>
      <c r="E232" s="167" t="str">
        <f>IF(ISBLANK(DaqBook_RAW_Data!D222),"",DaqBook_RAW_Data!D222)</f>
        <v/>
      </c>
      <c r="F232" s="167" t="str">
        <f>IF(ISBLANK(DaqBook_RAW_Data!E222),"",DaqBook_RAW_Data!E222)</f>
        <v/>
      </c>
      <c r="G232" s="167" t="str">
        <f>IF(ISBLANK(DaqBook_RAW_Data!F222),"",DaqBook_RAW_Data!F222)</f>
        <v/>
      </c>
      <c r="H232" s="167" t="str">
        <f>IF(ISBLANK(DaqBook_RAW_Data!G222),"",DaqBook_RAW_Data!G222)</f>
        <v/>
      </c>
      <c r="I232" s="167" t="str">
        <f>IF(ISBLANK(DaqBook_RAW_Data!H222),"",DaqBook_RAW_Data!H222)</f>
        <v/>
      </c>
      <c r="J232" s="167" t="str">
        <f>IF(ISBLANK(DaqBook_RAW_Data!I222),"",DaqBook_RAW_Data!I222)</f>
        <v/>
      </c>
      <c r="K232" s="167" t="str">
        <f>IF(ISBLANK(DaqBook_RAW_Data!J222),"",DaqBook_RAW_Data!J222)</f>
        <v/>
      </c>
      <c r="L232" s="167" t="str">
        <f>IF(ISBLANK(DaqBook_RAW_Data!K222),"",DaqBook_RAW_Data!K222)</f>
        <v/>
      </c>
      <c r="M232" s="167" t="str">
        <f>IF(ISBLANK(DaqBook_RAW_Data!L222),"",DaqBook_RAW_Data!L222)</f>
        <v/>
      </c>
      <c r="N232" s="167" t="str">
        <f>IF(ISBLANK(DaqBook_RAW_Data!M222),"",DaqBook_RAW_Data!M222)</f>
        <v/>
      </c>
      <c r="O232" s="167" t="str">
        <f>IF(ISBLANK(DaqBook_RAW_Data!N222),"",DaqBook_RAW_Data!N222)</f>
        <v/>
      </c>
      <c r="P232" s="167" t="str">
        <f>IF(ISBLANK(DaqBook_RAW_Data!O222),"",DaqBook_RAW_Data!O222)</f>
        <v/>
      </c>
    </row>
    <row r="233" spans="1:16" x14ac:dyDescent="0.2">
      <c r="A233" s="58" t="e">
        <f t="shared" si="3"/>
        <v>#VALUE!</v>
      </c>
      <c r="B233" s="144" t="str">
        <f>IF(ISBLANK(DaqBook_RAW_Data!A223),"",TIMEVALUE(DaqBook_RAW_Data!A223))</f>
        <v/>
      </c>
      <c r="C233" s="167" t="str">
        <f>IF(ISBLANK(DaqBook_RAW_Data!B223),"",DaqBook_RAW_Data!B223)</f>
        <v/>
      </c>
      <c r="D233" s="167" t="str">
        <f>IF(ISBLANK(DaqBook_RAW_Data!C223),"",DaqBook_RAW_Data!C223)</f>
        <v/>
      </c>
      <c r="E233" s="167" t="str">
        <f>IF(ISBLANK(DaqBook_RAW_Data!D223),"",DaqBook_RAW_Data!D223)</f>
        <v/>
      </c>
      <c r="F233" s="167" t="str">
        <f>IF(ISBLANK(DaqBook_RAW_Data!E223),"",DaqBook_RAW_Data!E223)</f>
        <v/>
      </c>
      <c r="G233" s="167" t="str">
        <f>IF(ISBLANK(DaqBook_RAW_Data!F223),"",DaqBook_RAW_Data!F223)</f>
        <v/>
      </c>
      <c r="H233" s="167" t="str">
        <f>IF(ISBLANK(DaqBook_RAW_Data!G223),"",DaqBook_RAW_Data!G223)</f>
        <v/>
      </c>
      <c r="I233" s="167" t="str">
        <f>IF(ISBLANK(DaqBook_RAW_Data!H223),"",DaqBook_RAW_Data!H223)</f>
        <v/>
      </c>
      <c r="J233" s="167" t="str">
        <f>IF(ISBLANK(DaqBook_RAW_Data!I223),"",DaqBook_RAW_Data!I223)</f>
        <v/>
      </c>
      <c r="K233" s="167" t="str">
        <f>IF(ISBLANK(DaqBook_RAW_Data!J223),"",DaqBook_RAW_Data!J223)</f>
        <v/>
      </c>
      <c r="L233" s="167" t="str">
        <f>IF(ISBLANK(DaqBook_RAW_Data!K223),"",DaqBook_RAW_Data!K223)</f>
        <v/>
      </c>
      <c r="M233" s="167" t="str">
        <f>IF(ISBLANK(DaqBook_RAW_Data!L223),"",DaqBook_RAW_Data!L223)</f>
        <v/>
      </c>
      <c r="N233" s="167" t="str">
        <f>IF(ISBLANK(DaqBook_RAW_Data!M223),"",DaqBook_RAW_Data!M223)</f>
        <v/>
      </c>
      <c r="O233" s="167" t="str">
        <f>IF(ISBLANK(DaqBook_RAW_Data!N223),"",DaqBook_RAW_Data!N223)</f>
        <v/>
      </c>
      <c r="P233" s="167" t="str">
        <f>IF(ISBLANK(DaqBook_RAW_Data!O223),"",DaqBook_RAW_Data!O223)</f>
        <v/>
      </c>
    </row>
    <row r="234" spans="1:16" x14ac:dyDescent="0.2">
      <c r="A234" s="58" t="e">
        <f t="shared" si="3"/>
        <v>#VALUE!</v>
      </c>
      <c r="B234" s="144" t="str">
        <f>IF(ISBLANK(DaqBook_RAW_Data!A224),"",TIMEVALUE(DaqBook_RAW_Data!A224))</f>
        <v/>
      </c>
      <c r="C234" s="167" t="str">
        <f>IF(ISBLANK(DaqBook_RAW_Data!B224),"",DaqBook_RAW_Data!B224)</f>
        <v/>
      </c>
      <c r="D234" s="167" t="str">
        <f>IF(ISBLANK(DaqBook_RAW_Data!C224),"",DaqBook_RAW_Data!C224)</f>
        <v/>
      </c>
      <c r="E234" s="167" t="str">
        <f>IF(ISBLANK(DaqBook_RAW_Data!D224),"",DaqBook_RAW_Data!D224)</f>
        <v/>
      </c>
      <c r="F234" s="167" t="str">
        <f>IF(ISBLANK(DaqBook_RAW_Data!E224),"",DaqBook_RAW_Data!E224)</f>
        <v/>
      </c>
      <c r="G234" s="167" t="str">
        <f>IF(ISBLANK(DaqBook_RAW_Data!F224),"",DaqBook_RAW_Data!F224)</f>
        <v/>
      </c>
      <c r="H234" s="167" t="str">
        <f>IF(ISBLANK(DaqBook_RAW_Data!G224),"",DaqBook_RAW_Data!G224)</f>
        <v/>
      </c>
      <c r="I234" s="167" t="str">
        <f>IF(ISBLANK(DaqBook_RAW_Data!H224),"",DaqBook_RAW_Data!H224)</f>
        <v/>
      </c>
      <c r="J234" s="167" t="str">
        <f>IF(ISBLANK(DaqBook_RAW_Data!I224),"",DaqBook_RAW_Data!I224)</f>
        <v/>
      </c>
      <c r="K234" s="167" t="str">
        <f>IF(ISBLANK(DaqBook_RAW_Data!J224),"",DaqBook_RAW_Data!J224)</f>
        <v/>
      </c>
      <c r="L234" s="167" t="str">
        <f>IF(ISBLANK(DaqBook_RAW_Data!K224),"",DaqBook_RAW_Data!K224)</f>
        <v/>
      </c>
      <c r="M234" s="167" t="str">
        <f>IF(ISBLANK(DaqBook_RAW_Data!L224),"",DaqBook_RAW_Data!L224)</f>
        <v/>
      </c>
      <c r="N234" s="167" t="str">
        <f>IF(ISBLANK(DaqBook_RAW_Data!M224),"",DaqBook_RAW_Data!M224)</f>
        <v/>
      </c>
      <c r="O234" s="167" t="str">
        <f>IF(ISBLANK(DaqBook_RAW_Data!N224),"",DaqBook_RAW_Data!N224)</f>
        <v/>
      </c>
      <c r="P234" s="167" t="str">
        <f>IF(ISBLANK(DaqBook_RAW_Data!O224),"",DaqBook_RAW_Data!O224)</f>
        <v/>
      </c>
    </row>
    <row r="235" spans="1:16" x14ac:dyDescent="0.2">
      <c r="A235" s="58" t="e">
        <f t="shared" si="3"/>
        <v>#VALUE!</v>
      </c>
      <c r="B235" s="144" t="str">
        <f>IF(ISBLANK(DaqBook_RAW_Data!A225),"",TIMEVALUE(DaqBook_RAW_Data!A225))</f>
        <v/>
      </c>
      <c r="C235" s="167" t="str">
        <f>IF(ISBLANK(DaqBook_RAW_Data!B225),"",DaqBook_RAW_Data!B225)</f>
        <v/>
      </c>
      <c r="D235" s="167" t="str">
        <f>IF(ISBLANK(DaqBook_RAW_Data!C225),"",DaqBook_RAW_Data!C225)</f>
        <v/>
      </c>
      <c r="E235" s="167" t="str">
        <f>IF(ISBLANK(DaqBook_RAW_Data!D225),"",DaqBook_RAW_Data!D225)</f>
        <v/>
      </c>
      <c r="F235" s="167" t="str">
        <f>IF(ISBLANK(DaqBook_RAW_Data!E225),"",DaqBook_RAW_Data!E225)</f>
        <v/>
      </c>
      <c r="G235" s="167" t="str">
        <f>IF(ISBLANK(DaqBook_RAW_Data!F225),"",DaqBook_RAW_Data!F225)</f>
        <v/>
      </c>
      <c r="H235" s="167" t="str">
        <f>IF(ISBLANK(DaqBook_RAW_Data!G225),"",DaqBook_RAW_Data!G225)</f>
        <v/>
      </c>
      <c r="I235" s="167" t="str">
        <f>IF(ISBLANK(DaqBook_RAW_Data!H225),"",DaqBook_RAW_Data!H225)</f>
        <v/>
      </c>
      <c r="J235" s="167" t="str">
        <f>IF(ISBLANK(DaqBook_RAW_Data!I225),"",DaqBook_RAW_Data!I225)</f>
        <v/>
      </c>
      <c r="K235" s="167" t="str">
        <f>IF(ISBLANK(DaqBook_RAW_Data!J225),"",DaqBook_RAW_Data!J225)</f>
        <v/>
      </c>
      <c r="L235" s="167" t="str">
        <f>IF(ISBLANK(DaqBook_RAW_Data!K225),"",DaqBook_RAW_Data!K225)</f>
        <v/>
      </c>
      <c r="M235" s="167" t="str">
        <f>IF(ISBLANK(DaqBook_RAW_Data!L225),"",DaqBook_RAW_Data!L225)</f>
        <v/>
      </c>
      <c r="N235" s="167" t="str">
        <f>IF(ISBLANK(DaqBook_RAW_Data!M225),"",DaqBook_RAW_Data!M225)</f>
        <v/>
      </c>
      <c r="O235" s="167" t="str">
        <f>IF(ISBLANK(DaqBook_RAW_Data!N225),"",DaqBook_RAW_Data!N225)</f>
        <v/>
      </c>
      <c r="P235" s="167" t="str">
        <f>IF(ISBLANK(DaqBook_RAW_Data!O225),"",DaqBook_RAW_Data!O225)</f>
        <v/>
      </c>
    </row>
    <row r="236" spans="1:16" x14ac:dyDescent="0.2">
      <c r="A236" s="58" t="e">
        <f t="shared" si="3"/>
        <v>#VALUE!</v>
      </c>
      <c r="B236" s="144" t="str">
        <f>IF(ISBLANK(DaqBook_RAW_Data!A226),"",TIMEVALUE(DaqBook_RAW_Data!A226))</f>
        <v/>
      </c>
      <c r="C236" s="167" t="str">
        <f>IF(ISBLANK(DaqBook_RAW_Data!B226),"",DaqBook_RAW_Data!B226)</f>
        <v/>
      </c>
      <c r="D236" s="167" t="str">
        <f>IF(ISBLANK(DaqBook_RAW_Data!C226),"",DaqBook_RAW_Data!C226)</f>
        <v/>
      </c>
      <c r="E236" s="167" t="str">
        <f>IF(ISBLANK(DaqBook_RAW_Data!D226),"",DaqBook_RAW_Data!D226)</f>
        <v/>
      </c>
      <c r="F236" s="167" t="str">
        <f>IF(ISBLANK(DaqBook_RAW_Data!E226),"",DaqBook_RAW_Data!E226)</f>
        <v/>
      </c>
      <c r="G236" s="167" t="str">
        <f>IF(ISBLANK(DaqBook_RAW_Data!F226),"",DaqBook_RAW_Data!F226)</f>
        <v/>
      </c>
      <c r="H236" s="167" t="str">
        <f>IF(ISBLANK(DaqBook_RAW_Data!G226),"",DaqBook_RAW_Data!G226)</f>
        <v/>
      </c>
      <c r="I236" s="167" t="str">
        <f>IF(ISBLANK(DaqBook_RAW_Data!H226),"",DaqBook_RAW_Data!H226)</f>
        <v/>
      </c>
      <c r="J236" s="167" t="str">
        <f>IF(ISBLANK(DaqBook_RAW_Data!I226),"",DaqBook_RAW_Data!I226)</f>
        <v/>
      </c>
      <c r="K236" s="167" t="str">
        <f>IF(ISBLANK(DaqBook_RAW_Data!J226),"",DaqBook_RAW_Data!J226)</f>
        <v/>
      </c>
      <c r="L236" s="167" t="str">
        <f>IF(ISBLANK(DaqBook_RAW_Data!K226),"",DaqBook_RAW_Data!K226)</f>
        <v/>
      </c>
      <c r="M236" s="167" t="str">
        <f>IF(ISBLANK(DaqBook_RAW_Data!L226),"",DaqBook_RAW_Data!L226)</f>
        <v/>
      </c>
      <c r="N236" s="167" t="str">
        <f>IF(ISBLANK(DaqBook_RAW_Data!M226),"",DaqBook_RAW_Data!M226)</f>
        <v/>
      </c>
      <c r="O236" s="167" t="str">
        <f>IF(ISBLANK(DaqBook_RAW_Data!N226),"",DaqBook_RAW_Data!N226)</f>
        <v/>
      </c>
      <c r="P236" s="167" t="str">
        <f>IF(ISBLANK(DaqBook_RAW_Data!O226),"",DaqBook_RAW_Data!O226)</f>
        <v/>
      </c>
    </row>
    <row r="237" spans="1:16" x14ac:dyDescent="0.2">
      <c r="A237" s="58" t="e">
        <f t="shared" si="3"/>
        <v>#VALUE!</v>
      </c>
      <c r="B237" s="144" t="str">
        <f>IF(ISBLANK(DaqBook_RAW_Data!A227),"",TIMEVALUE(DaqBook_RAW_Data!A227))</f>
        <v/>
      </c>
      <c r="C237" s="167" t="str">
        <f>IF(ISBLANK(DaqBook_RAW_Data!B227),"",DaqBook_RAW_Data!B227)</f>
        <v/>
      </c>
      <c r="D237" s="167" t="str">
        <f>IF(ISBLANK(DaqBook_RAW_Data!C227),"",DaqBook_RAW_Data!C227)</f>
        <v/>
      </c>
      <c r="E237" s="167" t="str">
        <f>IF(ISBLANK(DaqBook_RAW_Data!D227),"",DaqBook_RAW_Data!D227)</f>
        <v/>
      </c>
      <c r="F237" s="167" t="str">
        <f>IF(ISBLANK(DaqBook_RAW_Data!E227),"",DaqBook_RAW_Data!E227)</f>
        <v/>
      </c>
      <c r="G237" s="167" t="str">
        <f>IF(ISBLANK(DaqBook_RAW_Data!F227),"",DaqBook_RAW_Data!F227)</f>
        <v/>
      </c>
      <c r="H237" s="167" t="str">
        <f>IF(ISBLANK(DaqBook_RAW_Data!G227),"",DaqBook_RAW_Data!G227)</f>
        <v/>
      </c>
      <c r="I237" s="167" t="str">
        <f>IF(ISBLANK(DaqBook_RAW_Data!H227),"",DaqBook_RAW_Data!H227)</f>
        <v/>
      </c>
      <c r="J237" s="167" t="str">
        <f>IF(ISBLANK(DaqBook_RAW_Data!I227),"",DaqBook_RAW_Data!I227)</f>
        <v/>
      </c>
      <c r="K237" s="167" t="str">
        <f>IF(ISBLANK(DaqBook_RAW_Data!J227),"",DaqBook_RAW_Data!J227)</f>
        <v/>
      </c>
      <c r="L237" s="167" t="str">
        <f>IF(ISBLANK(DaqBook_RAW_Data!K227),"",DaqBook_RAW_Data!K227)</f>
        <v/>
      </c>
      <c r="M237" s="167" t="str">
        <f>IF(ISBLANK(DaqBook_RAW_Data!L227),"",DaqBook_RAW_Data!L227)</f>
        <v/>
      </c>
      <c r="N237" s="167" t="str">
        <f>IF(ISBLANK(DaqBook_RAW_Data!M227),"",DaqBook_RAW_Data!M227)</f>
        <v/>
      </c>
      <c r="O237" s="167" t="str">
        <f>IF(ISBLANK(DaqBook_RAW_Data!N227),"",DaqBook_RAW_Data!N227)</f>
        <v/>
      </c>
      <c r="P237" s="167" t="str">
        <f>IF(ISBLANK(DaqBook_RAW_Data!O227),"",DaqBook_RAW_Data!O227)</f>
        <v/>
      </c>
    </row>
    <row r="238" spans="1:16" x14ac:dyDescent="0.2">
      <c r="A238" s="58" t="e">
        <f t="shared" si="3"/>
        <v>#VALUE!</v>
      </c>
      <c r="B238" s="144" t="str">
        <f>IF(ISBLANK(DaqBook_RAW_Data!A228),"",TIMEVALUE(DaqBook_RAW_Data!A228))</f>
        <v/>
      </c>
      <c r="C238" s="167" t="str">
        <f>IF(ISBLANK(DaqBook_RAW_Data!B228),"",DaqBook_RAW_Data!B228)</f>
        <v/>
      </c>
      <c r="D238" s="167" t="str">
        <f>IF(ISBLANK(DaqBook_RAW_Data!C228),"",DaqBook_RAW_Data!C228)</f>
        <v/>
      </c>
      <c r="E238" s="167" t="str">
        <f>IF(ISBLANK(DaqBook_RAW_Data!D228),"",DaqBook_RAW_Data!D228)</f>
        <v/>
      </c>
      <c r="F238" s="167" t="str">
        <f>IF(ISBLANK(DaqBook_RAW_Data!E228),"",DaqBook_RAW_Data!E228)</f>
        <v/>
      </c>
      <c r="G238" s="167" t="str">
        <f>IF(ISBLANK(DaqBook_RAW_Data!F228),"",DaqBook_RAW_Data!F228)</f>
        <v/>
      </c>
      <c r="H238" s="167" t="str">
        <f>IF(ISBLANK(DaqBook_RAW_Data!G228),"",DaqBook_RAW_Data!G228)</f>
        <v/>
      </c>
      <c r="I238" s="167" t="str">
        <f>IF(ISBLANK(DaqBook_RAW_Data!H228),"",DaqBook_RAW_Data!H228)</f>
        <v/>
      </c>
      <c r="J238" s="167" t="str">
        <f>IF(ISBLANK(DaqBook_RAW_Data!I228),"",DaqBook_RAW_Data!I228)</f>
        <v/>
      </c>
      <c r="K238" s="167" t="str">
        <f>IF(ISBLANK(DaqBook_RAW_Data!J228),"",DaqBook_RAW_Data!J228)</f>
        <v/>
      </c>
      <c r="L238" s="167" t="str">
        <f>IF(ISBLANK(DaqBook_RAW_Data!K228),"",DaqBook_RAW_Data!K228)</f>
        <v/>
      </c>
      <c r="M238" s="167" t="str">
        <f>IF(ISBLANK(DaqBook_RAW_Data!L228),"",DaqBook_RAW_Data!L228)</f>
        <v/>
      </c>
      <c r="N238" s="167" t="str">
        <f>IF(ISBLANK(DaqBook_RAW_Data!M228),"",DaqBook_RAW_Data!M228)</f>
        <v/>
      </c>
      <c r="O238" s="167" t="str">
        <f>IF(ISBLANK(DaqBook_RAW_Data!N228),"",DaqBook_RAW_Data!N228)</f>
        <v/>
      </c>
      <c r="P238" s="167" t="str">
        <f>IF(ISBLANK(DaqBook_RAW_Data!O228),"",DaqBook_RAW_Data!O228)</f>
        <v/>
      </c>
    </row>
    <row r="239" spans="1:16" x14ac:dyDescent="0.2">
      <c r="A239" s="58" t="e">
        <f t="shared" si="3"/>
        <v>#VALUE!</v>
      </c>
      <c r="B239" s="144" t="str">
        <f>IF(ISBLANK(DaqBook_RAW_Data!A229),"",TIMEVALUE(DaqBook_RAW_Data!A229))</f>
        <v/>
      </c>
      <c r="C239" s="167" t="str">
        <f>IF(ISBLANK(DaqBook_RAW_Data!B229),"",DaqBook_RAW_Data!B229)</f>
        <v/>
      </c>
      <c r="D239" s="167" t="str">
        <f>IF(ISBLANK(DaqBook_RAW_Data!C229),"",DaqBook_RAW_Data!C229)</f>
        <v/>
      </c>
      <c r="E239" s="167" t="str">
        <f>IF(ISBLANK(DaqBook_RAW_Data!D229),"",DaqBook_RAW_Data!D229)</f>
        <v/>
      </c>
      <c r="F239" s="167" t="str">
        <f>IF(ISBLANK(DaqBook_RAW_Data!E229),"",DaqBook_RAW_Data!E229)</f>
        <v/>
      </c>
      <c r="G239" s="167" t="str">
        <f>IF(ISBLANK(DaqBook_RAW_Data!F229),"",DaqBook_RAW_Data!F229)</f>
        <v/>
      </c>
      <c r="H239" s="167" t="str">
        <f>IF(ISBLANK(DaqBook_RAW_Data!G229),"",DaqBook_RAW_Data!G229)</f>
        <v/>
      </c>
      <c r="I239" s="167" t="str">
        <f>IF(ISBLANK(DaqBook_RAW_Data!H229),"",DaqBook_RAW_Data!H229)</f>
        <v/>
      </c>
      <c r="J239" s="167" t="str">
        <f>IF(ISBLANK(DaqBook_RAW_Data!I229),"",DaqBook_RAW_Data!I229)</f>
        <v/>
      </c>
      <c r="K239" s="167" t="str">
        <f>IF(ISBLANK(DaqBook_RAW_Data!J229),"",DaqBook_RAW_Data!J229)</f>
        <v/>
      </c>
      <c r="L239" s="167" t="str">
        <f>IF(ISBLANK(DaqBook_RAW_Data!K229),"",DaqBook_RAW_Data!K229)</f>
        <v/>
      </c>
      <c r="M239" s="167" t="str">
        <f>IF(ISBLANK(DaqBook_RAW_Data!L229),"",DaqBook_RAW_Data!L229)</f>
        <v/>
      </c>
      <c r="N239" s="167" t="str">
        <f>IF(ISBLANK(DaqBook_RAW_Data!M229),"",DaqBook_RAW_Data!M229)</f>
        <v/>
      </c>
      <c r="O239" s="167" t="str">
        <f>IF(ISBLANK(DaqBook_RAW_Data!N229),"",DaqBook_RAW_Data!N229)</f>
        <v/>
      </c>
      <c r="P239" s="167" t="str">
        <f>IF(ISBLANK(DaqBook_RAW_Data!O229),"",DaqBook_RAW_Data!O229)</f>
        <v/>
      </c>
    </row>
    <row r="240" spans="1:16" x14ac:dyDescent="0.2">
      <c r="A240" s="58" t="e">
        <f t="shared" si="3"/>
        <v>#VALUE!</v>
      </c>
      <c r="B240" s="144" t="str">
        <f>IF(ISBLANK(DaqBook_RAW_Data!A230),"",TIMEVALUE(DaqBook_RAW_Data!A230))</f>
        <v/>
      </c>
      <c r="C240" s="167" t="str">
        <f>IF(ISBLANK(DaqBook_RAW_Data!B230),"",DaqBook_RAW_Data!B230)</f>
        <v/>
      </c>
      <c r="D240" s="167" t="str">
        <f>IF(ISBLANK(DaqBook_RAW_Data!C230),"",DaqBook_RAW_Data!C230)</f>
        <v/>
      </c>
      <c r="E240" s="167" t="str">
        <f>IF(ISBLANK(DaqBook_RAW_Data!D230),"",DaqBook_RAW_Data!D230)</f>
        <v/>
      </c>
      <c r="F240" s="167" t="str">
        <f>IF(ISBLANK(DaqBook_RAW_Data!E230),"",DaqBook_RAW_Data!E230)</f>
        <v/>
      </c>
      <c r="G240" s="167" t="str">
        <f>IF(ISBLANK(DaqBook_RAW_Data!F230),"",DaqBook_RAW_Data!F230)</f>
        <v/>
      </c>
      <c r="H240" s="167" t="str">
        <f>IF(ISBLANK(DaqBook_RAW_Data!G230),"",DaqBook_RAW_Data!G230)</f>
        <v/>
      </c>
      <c r="I240" s="167" t="str">
        <f>IF(ISBLANK(DaqBook_RAW_Data!H230),"",DaqBook_RAW_Data!H230)</f>
        <v/>
      </c>
      <c r="J240" s="167" t="str">
        <f>IF(ISBLANK(DaqBook_RAW_Data!I230),"",DaqBook_RAW_Data!I230)</f>
        <v/>
      </c>
      <c r="K240" s="167" t="str">
        <f>IF(ISBLANK(DaqBook_RAW_Data!J230),"",DaqBook_RAW_Data!J230)</f>
        <v/>
      </c>
      <c r="L240" s="167" t="str">
        <f>IF(ISBLANK(DaqBook_RAW_Data!K230),"",DaqBook_RAW_Data!K230)</f>
        <v/>
      </c>
      <c r="M240" s="167" t="str">
        <f>IF(ISBLANK(DaqBook_RAW_Data!L230),"",DaqBook_RAW_Data!L230)</f>
        <v/>
      </c>
      <c r="N240" s="167" t="str">
        <f>IF(ISBLANK(DaqBook_RAW_Data!M230),"",DaqBook_RAW_Data!M230)</f>
        <v/>
      </c>
      <c r="O240" s="167" t="str">
        <f>IF(ISBLANK(DaqBook_RAW_Data!N230),"",DaqBook_RAW_Data!N230)</f>
        <v/>
      </c>
      <c r="P240" s="167" t="str">
        <f>IF(ISBLANK(DaqBook_RAW_Data!O230),"",DaqBook_RAW_Data!O230)</f>
        <v/>
      </c>
    </row>
    <row r="241" spans="1:16" x14ac:dyDescent="0.2">
      <c r="A241" s="58" t="e">
        <f t="shared" si="3"/>
        <v>#VALUE!</v>
      </c>
      <c r="B241" s="144" t="str">
        <f>IF(ISBLANK(DaqBook_RAW_Data!A231),"",TIMEVALUE(DaqBook_RAW_Data!A231))</f>
        <v/>
      </c>
      <c r="C241" s="167" t="str">
        <f>IF(ISBLANK(DaqBook_RAW_Data!B231),"",DaqBook_RAW_Data!B231)</f>
        <v/>
      </c>
      <c r="D241" s="167" t="str">
        <f>IF(ISBLANK(DaqBook_RAW_Data!C231),"",DaqBook_RAW_Data!C231)</f>
        <v/>
      </c>
      <c r="E241" s="167" t="str">
        <f>IF(ISBLANK(DaqBook_RAW_Data!D231),"",DaqBook_RAW_Data!D231)</f>
        <v/>
      </c>
      <c r="F241" s="167" t="str">
        <f>IF(ISBLANK(DaqBook_RAW_Data!E231),"",DaqBook_RAW_Data!E231)</f>
        <v/>
      </c>
      <c r="G241" s="167" t="str">
        <f>IF(ISBLANK(DaqBook_RAW_Data!F231),"",DaqBook_RAW_Data!F231)</f>
        <v/>
      </c>
      <c r="H241" s="167" t="str">
        <f>IF(ISBLANK(DaqBook_RAW_Data!G231),"",DaqBook_RAW_Data!G231)</f>
        <v/>
      </c>
      <c r="I241" s="167" t="str">
        <f>IF(ISBLANK(DaqBook_RAW_Data!H231),"",DaqBook_RAW_Data!H231)</f>
        <v/>
      </c>
      <c r="J241" s="167" t="str">
        <f>IF(ISBLANK(DaqBook_RAW_Data!I231),"",DaqBook_RAW_Data!I231)</f>
        <v/>
      </c>
      <c r="K241" s="167" t="str">
        <f>IF(ISBLANK(DaqBook_RAW_Data!J231),"",DaqBook_RAW_Data!J231)</f>
        <v/>
      </c>
      <c r="L241" s="167" t="str">
        <f>IF(ISBLANK(DaqBook_RAW_Data!K231),"",DaqBook_RAW_Data!K231)</f>
        <v/>
      </c>
      <c r="M241" s="167" t="str">
        <f>IF(ISBLANK(DaqBook_RAW_Data!L231),"",DaqBook_RAW_Data!L231)</f>
        <v/>
      </c>
      <c r="N241" s="167" t="str">
        <f>IF(ISBLANK(DaqBook_RAW_Data!M231),"",DaqBook_RAW_Data!M231)</f>
        <v/>
      </c>
      <c r="O241" s="167" t="str">
        <f>IF(ISBLANK(DaqBook_RAW_Data!N231),"",DaqBook_RAW_Data!N231)</f>
        <v/>
      </c>
      <c r="P241" s="167" t="str">
        <f>IF(ISBLANK(DaqBook_RAW_Data!O231),"",DaqBook_RAW_Data!O231)</f>
        <v/>
      </c>
    </row>
    <row r="242" spans="1:16" x14ac:dyDescent="0.2">
      <c r="A242" s="58" t="e">
        <f t="shared" si="3"/>
        <v>#VALUE!</v>
      </c>
      <c r="B242" s="144" t="str">
        <f>IF(ISBLANK(DaqBook_RAW_Data!A232),"",TIMEVALUE(DaqBook_RAW_Data!A232))</f>
        <v/>
      </c>
      <c r="C242" s="167" t="str">
        <f>IF(ISBLANK(DaqBook_RAW_Data!B232),"",DaqBook_RAW_Data!B232)</f>
        <v/>
      </c>
      <c r="D242" s="167" t="str">
        <f>IF(ISBLANK(DaqBook_RAW_Data!C232),"",DaqBook_RAW_Data!C232)</f>
        <v/>
      </c>
      <c r="E242" s="167" t="str">
        <f>IF(ISBLANK(DaqBook_RAW_Data!D232),"",DaqBook_RAW_Data!D232)</f>
        <v/>
      </c>
      <c r="F242" s="167" t="str">
        <f>IF(ISBLANK(DaqBook_RAW_Data!E232),"",DaqBook_RAW_Data!E232)</f>
        <v/>
      </c>
      <c r="G242" s="167" t="str">
        <f>IF(ISBLANK(DaqBook_RAW_Data!F232),"",DaqBook_RAW_Data!F232)</f>
        <v/>
      </c>
      <c r="H242" s="167" t="str">
        <f>IF(ISBLANK(DaqBook_RAW_Data!G232),"",DaqBook_RAW_Data!G232)</f>
        <v/>
      </c>
      <c r="I242" s="167" t="str">
        <f>IF(ISBLANK(DaqBook_RAW_Data!H232),"",DaqBook_RAW_Data!H232)</f>
        <v/>
      </c>
      <c r="J242" s="167" t="str">
        <f>IF(ISBLANK(DaqBook_RAW_Data!I232),"",DaqBook_RAW_Data!I232)</f>
        <v/>
      </c>
      <c r="K242" s="167" t="str">
        <f>IF(ISBLANK(DaqBook_RAW_Data!J232),"",DaqBook_RAW_Data!J232)</f>
        <v/>
      </c>
      <c r="L242" s="167" t="str">
        <f>IF(ISBLANK(DaqBook_RAW_Data!K232),"",DaqBook_RAW_Data!K232)</f>
        <v/>
      </c>
      <c r="M242" s="167" t="str">
        <f>IF(ISBLANK(DaqBook_RAW_Data!L232),"",DaqBook_RAW_Data!L232)</f>
        <v/>
      </c>
      <c r="N242" s="167" t="str">
        <f>IF(ISBLANK(DaqBook_RAW_Data!M232),"",DaqBook_RAW_Data!M232)</f>
        <v/>
      </c>
      <c r="O242" s="167" t="str">
        <f>IF(ISBLANK(DaqBook_RAW_Data!N232),"",DaqBook_RAW_Data!N232)</f>
        <v/>
      </c>
      <c r="P242" s="167" t="str">
        <f>IF(ISBLANK(DaqBook_RAW_Data!O232),"",DaqBook_RAW_Data!O232)</f>
        <v/>
      </c>
    </row>
    <row r="243" spans="1:16" x14ac:dyDescent="0.2">
      <c r="A243" s="58" t="e">
        <f t="shared" si="3"/>
        <v>#VALUE!</v>
      </c>
      <c r="B243" s="144" t="str">
        <f>IF(ISBLANK(DaqBook_RAW_Data!A233),"",TIMEVALUE(DaqBook_RAW_Data!A233))</f>
        <v/>
      </c>
      <c r="C243" s="167" t="str">
        <f>IF(ISBLANK(DaqBook_RAW_Data!B233),"",DaqBook_RAW_Data!B233)</f>
        <v/>
      </c>
      <c r="D243" s="167" t="str">
        <f>IF(ISBLANK(DaqBook_RAW_Data!C233),"",DaqBook_RAW_Data!C233)</f>
        <v/>
      </c>
      <c r="E243" s="167" t="str">
        <f>IF(ISBLANK(DaqBook_RAW_Data!D233),"",DaqBook_RAW_Data!D233)</f>
        <v/>
      </c>
      <c r="F243" s="167" t="str">
        <f>IF(ISBLANK(DaqBook_RAW_Data!E233),"",DaqBook_RAW_Data!E233)</f>
        <v/>
      </c>
      <c r="G243" s="167" t="str">
        <f>IF(ISBLANK(DaqBook_RAW_Data!F233),"",DaqBook_RAW_Data!F233)</f>
        <v/>
      </c>
      <c r="H243" s="167" t="str">
        <f>IF(ISBLANK(DaqBook_RAW_Data!G233),"",DaqBook_RAW_Data!G233)</f>
        <v/>
      </c>
      <c r="I243" s="167" t="str">
        <f>IF(ISBLANK(DaqBook_RAW_Data!H233),"",DaqBook_RAW_Data!H233)</f>
        <v/>
      </c>
      <c r="J243" s="167" t="str">
        <f>IF(ISBLANK(DaqBook_RAW_Data!I233),"",DaqBook_RAW_Data!I233)</f>
        <v/>
      </c>
      <c r="K243" s="167" t="str">
        <f>IF(ISBLANK(DaqBook_RAW_Data!J233),"",DaqBook_RAW_Data!J233)</f>
        <v/>
      </c>
      <c r="L243" s="167" t="str">
        <f>IF(ISBLANK(DaqBook_RAW_Data!K233),"",DaqBook_RAW_Data!K233)</f>
        <v/>
      </c>
      <c r="M243" s="167" t="str">
        <f>IF(ISBLANK(DaqBook_RAW_Data!L233),"",DaqBook_RAW_Data!L233)</f>
        <v/>
      </c>
      <c r="N243" s="167" t="str">
        <f>IF(ISBLANK(DaqBook_RAW_Data!M233),"",DaqBook_RAW_Data!M233)</f>
        <v/>
      </c>
      <c r="O243" s="167" t="str">
        <f>IF(ISBLANK(DaqBook_RAW_Data!N233),"",DaqBook_RAW_Data!N233)</f>
        <v/>
      </c>
      <c r="P243" s="167" t="str">
        <f>IF(ISBLANK(DaqBook_RAW_Data!O233),"",DaqBook_RAW_Data!O233)</f>
        <v/>
      </c>
    </row>
    <row r="244" spans="1:16" x14ac:dyDescent="0.2">
      <c r="A244" s="58" t="e">
        <f t="shared" si="3"/>
        <v>#VALUE!</v>
      </c>
      <c r="B244" s="144" t="str">
        <f>IF(ISBLANK(DaqBook_RAW_Data!A234),"",TIMEVALUE(DaqBook_RAW_Data!A234))</f>
        <v/>
      </c>
      <c r="C244" s="167" t="str">
        <f>IF(ISBLANK(DaqBook_RAW_Data!B234),"",DaqBook_RAW_Data!B234)</f>
        <v/>
      </c>
      <c r="D244" s="167" t="str">
        <f>IF(ISBLANK(DaqBook_RAW_Data!C234),"",DaqBook_RAW_Data!C234)</f>
        <v/>
      </c>
      <c r="E244" s="167" t="str">
        <f>IF(ISBLANK(DaqBook_RAW_Data!D234),"",DaqBook_RAW_Data!D234)</f>
        <v/>
      </c>
      <c r="F244" s="167" t="str">
        <f>IF(ISBLANK(DaqBook_RAW_Data!E234),"",DaqBook_RAW_Data!E234)</f>
        <v/>
      </c>
      <c r="G244" s="167" t="str">
        <f>IF(ISBLANK(DaqBook_RAW_Data!F234),"",DaqBook_RAW_Data!F234)</f>
        <v/>
      </c>
      <c r="H244" s="167" t="str">
        <f>IF(ISBLANK(DaqBook_RAW_Data!G234),"",DaqBook_RAW_Data!G234)</f>
        <v/>
      </c>
      <c r="I244" s="167" t="str">
        <f>IF(ISBLANK(DaqBook_RAW_Data!H234),"",DaqBook_RAW_Data!H234)</f>
        <v/>
      </c>
      <c r="J244" s="167" t="str">
        <f>IF(ISBLANK(DaqBook_RAW_Data!I234),"",DaqBook_RAW_Data!I234)</f>
        <v/>
      </c>
      <c r="K244" s="167" t="str">
        <f>IF(ISBLANK(DaqBook_RAW_Data!J234),"",DaqBook_RAW_Data!J234)</f>
        <v/>
      </c>
      <c r="L244" s="167" t="str">
        <f>IF(ISBLANK(DaqBook_RAW_Data!K234),"",DaqBook_RAW_Data!K234)</f>
        <v/>
      </c>
      <c r="M244" s="167" t="str">
        <f>IF(ISBLANK(DaqBook_RAW_Data!L234),"",DaqBook_RAW_Data!L234)</f>
        <v/>
      </c>
      <c r="N244" s="167" t="str">
        <f>IF(ISBLANK(DaqBook_RAW_Data!M234),"",DaqBook_RAW_Data!M234)</f>
        <v/>
      </c>
      <c r="O244" s="167" t="str">
        <f>IF(ISBLANK(DaqBook_RAW_Data!N234),"",DaqBook_RAW_Data!N234)</f>
        <v/>
      </c>
      <c r="P244" s="167" t="str">
        <f>IF(ISBLANK(DaqBook_RAW_Data!O234),"",DaqBook_RAW_Data!O234)</f>
        <v/>
      </c>
    </row>
    <row r="245" spans="1:16" x14ac:dyDescent="0.2">
      <c r="A245" s="58" t="e">
        <f t="shared" si="3"/>
        <v>#VALUE!</v>
      </c>
      <c r="B245" s="144" t="str">
        <f>IF(ISBLANK(DaqBook_RAW_Data!A235),"",TIMEVALUE(DaqBook_RAW_Data!A235))</f>
        <v/>
      </c>
      <c r="C245" s="167" t="str">
        <f>IF(ISBLANK(DaqBook_RAW_Data!B235),"",DaqBook_RAW_Data!B235)</f>
        <v/>
      </c>
      <c r="D245" s="167" t="str">
        <f>IF(ISBLANK(DaqBook_RAW_Data!C235),"",DaqBook_RAW_Data!C235)</f>
        <v/>
      </c>
      <c r="E245" s="167" t="str">
        <f>IF(ISBLANK(DaqBook_RAW_Data!D235),"",DaqBook_RAW_Data!D235)</f>
        <v/>
      </c>
      <c r="F245" s="167" t="str">
        <f>IF(ISBLANK(DaqBook_RAW_Data!E235),"",DaqBook_RAW_Data!E235)</f>
        <v/>
      </c>
      <c r="G245" s="167" t="str">
        <f>IF(ISBLANK(DaqBook_RAW_Data!F235),"",DaqBook_RAW_Data!F235)</f>
        <v/>
      </c>
      <c r="H245" s="167" t="str">
        <f>IF(ISBLANK(DaqBook_RAW_Data!G235),"",DaqBook_RAW_Data!G235)</f>
        <v/>
      </c>
      <c r="I245" s="167" t="str">
        <f>IF(ISBLANK(DaqBook_RAW_Data!H235),"",DaqBook_RAW_Data!H235)</f>
        <v/>
      </c>
      <c r="J245" s="167" t="str">
        <f>IF(ISBLANK(DaqBook_RAW_Data!I235),"",DaqBook_RAW_Data!I235)</f>
        <v/>
      </c>
      <c r="K245" s="167" t="str">
        <f>IF(ISBLANK(DaqBook_RAW_Data!J235),"",DaqBook_RAW_Data!J235)</f>
        <v/>
      </c>
      <c r="L245" s="167" t="str">
        <f>IF(ISBLANK(DaqBook_RAW_Data!K235),"",DaqBook_RAW_Data!K235)</f>
        <v/>
      </c>
      <c r="M245" s="167" t="str">
        <f>IF(ISBLANK(DaqBook_RAW_Data!L235),"",DaqBook_RAW_Data!L235)</f>
        <v/>
      </c>
      <c r="N245" s="167" t="str">
        <f>IF(ISBLANK(DaqBook_RAW_Data!M235),"",DaqBook_RAW_Data!M235)</f>
        <v/>
      </c>
      <c r="O245" s="167" t="str">
        <f>IF(ISBLANK(DaqBook_RAW_Data!N235),"",DaqBook_RAW_Data!N235)</f>
        <v/>
      </c>
      <c r="P245" s="167" t="str">
        <f>IF(ISBLANK(DaqBook_RAW_Data!O235),"",DaqBook_RAW_Data!O235)</f>
        <v/>
      </c>
    </row>
    <row r="246" spans="1:16" x14ac:dyDescent="0.2">
      <c r="A246" s="58" t="e">
        <f t="shared" si="3"/>
        <v>#VALUE!</v>
      </c>
      <c r="B246" s="144" t="str">
        <f>IF(ISBLANK(DaqBook_RAW_Data!A236),"",TIMEVALUE(DaqBook_RAW_Data!A236))</f>
        <v/>
      </c>
      <c r="C246" s="167" t="str">
        <f>IF(ISBLANK(DaqBook_RAW_Data!B236),"",DaqBook_RAW_Data!B236)</f>
        <v/>
      </c>
      <c r="D246" s="167" t="str">
        <f>IF(ISBLANK(DaqBook_RAW_Data!C236),"",DaqBook_RAW_Data!C236)</f>
        <v/>
      </c>
      <c r="E246" s="167" t="str">
        <f>IF(ISBLANK(DaqBook_RAW_Data!D236),"",DaqBook_RAW_Data!D236)</f>
        <v/>
      </c>
      <c r="F246" s="167" t="str">
        <f>IF(ISBLANK(DaqBook_RAW_Data!E236),"",DaqBook_RAW_Data!E236)</f>
        <v/>
      </c>
      <c r="G246" s="167" t="str">
        <f>IF(ISBLANK(DaqBook_RAW_Data!F236),"",DaqBook_RAW_Data!F236)</f>
        <v/>
      </c>
      <c r="H246" s="167" t="str">
        <f>IF(ISBLANK(DaqBook_RAW_Data!G236),"",DaqBook_RAW_Data!G236)</f>
        <v/>
      </c>
      <c r="I246" s="167" t="str">
        <f>IF(ISBLANK(DaqBook_RAW_Data!H236),"",DaqBook_RAW_Data!H236)</f>
        <v/>
      </c>
      <c r="J246" s="167" t="str">
        <f>IF(ISBLANK(DaqBook_RAW_Data!I236),"",DaqBook_RAW_Data!I236)</f>
        <v/>
      </c>
      <c r="K246" s="167" t="str">
        <f>IF(ISBLANK(DaqBook_RAW_Data!J236),"",DaqBook_RAW_Data!J236)</f>
        <v/>
      </c>
      <c r="L246" s="167" t="str">
        <f>IF(ISBLANK(DaqBook_RAW_Data!K236),"",DaqBook_RAW_Data!K236)</f>
        <v/>
      </c>
      <c r="M246" s="167" t="str">
        <f>IF(ISBLANK(DaqBook_RAW_Data!L236),"",DaqBook_RAW_Data!L236)</f>
        <v/>
      </c>
      <c r="N246" s="167" t="str">
        <f>IF(ISBLANK(DaqBook_RAW_Data!M236),"",DaqBook_RAW_Data!M236)</f>
        <v/>
      </c>
      <c r="O246" s="167" t="str">
        <f>IF(ISBLANK(DaqBook_RAW_Data!N236),"",DaqBook_RAW_Data!N236)</f>
        <v/>
      </c>
      <c r="P246" s="167" t="str">
        <f>IF(ISBLANK(DaqBook_RAW_Data!O236),"",DaqBook_RAW_Data!O236)</f>
        <v/>
      </c>
    </row>
    <row r="247" spans="1:16" x14ac:dyDescent="0.2">
      <c r="A247" s="58" t="e">
        <f t="shared" si="3"/>
        <v>#VALUE!</v>
      </c>
      <c r="B247" s="144" t="str">
        <f>IF(ISBLANK(DaqBook_RAW_Data!A237),"",TIMEVALUE(DaqBook_RAW_Data!A237))</f>
        <v/>
      </c>
      <c r="C247" s="167" t="str">
        <f>IF(ISBLANK(DaqBook_RAW_Data!B237),"",DaqBook_RAW_Data!B237)</f>
        <v/>
      </c>
      <c r="D247" s="167" t="str">
        <f>IF(ISBLANK(DaqBook_RAW_Data!C237),"",DaqBook_RAW_Data!C237)</f>
        <v/>
      </c>
      <c r="E247" s="167" t="str">
        <f>IF(ISBLANK(DaqBook_RAW_Data!D237),"",DaqBook_RAW_Data!D237)</f>
        <v/>
      </c>
      <c r="F247" s="167" t="str">
        <f>IF(ISBLANK(DaqBook_RAW_Data!E237),"",DaqBook_RAW_Data!E237)</f>
        <v/>
      </c>
      <c r="G247" s="167" t="str">
        <f>IF(ISBLANK(DaqBook_RAW_Data!F237),"",DaqBook_RAW_Data!F237)</f>
        <v/>
      </c>
      <c r="H247" s="167" t="str">
        <f>IF(ISBLANK(DaqBook_RAW_Data!G237),"",DaqBook_RAW_Data!G237)</f>
        <v/>
      </c>
      <c r="I247" s="167" t="str">
        <f>IF(ISBLANK(DaqBook_RAW_Data!H237),"",DaqBook_RAW_Data!H237)</f>
        <v/>
      </c>
      <c r="J247" s="167" t="str">
        <f>IF(ISBLANK(DaqBook_RAW_Data!I237),"",DaqBook_RAW_Data!I237)</f>
        <v/>
      </c>
      <c r="K247" s="167" t="str">
        <f>IF(ISBLANK(DaqBook_RAW_Data!J237),"",DaqBook_RAW_Data!J237)</f>
        <v/>
      </c>
      <c r="L247" s="167" t="str">
        <f>IF(ISBLANK(DaqBook_RAW_Data!K237),"",DaqBook_RAW_Data!K237)</f>
        <v/>
      </c>
      <c r="M247" s="167" t="str">
        <f>IF(ISBLANK(DaqBook_RAW_Data!L237),"",DaqBook_RAW_Data!L237)</f>
        <v/>
      </c>
      <c r="N247" s="167" t="str">
        <f>IF(ISBLANK(DaqBook_RAW_Data!M237),"",DaqBook_RAW_Data!M237)</f>
        <v/>
      </c>
      <c r="O247" s="167" t="str">
        <f>IF(ISBLANK(DaqBook_RAW_Data!N237),"",DaqBook_RAW_Data!N237)</f>
        <v/>
      </c>
      <c r="P247" s="167" t="str">
        <f>IF(ISBLANK(DaqBook_RAW_Data!O237),"",DaqBook_RAW_Data!O237)</f>
        <v/>
      </c>
    </row>
    <row r="248" spans="1:16" x14ac:dyDescent="0.2">
      <c r="A248" s="58" t="e">
        <f t="shared" si="3"/>
        <v>#VALUE!</v>
      </c>
      <c r="B248" s="144" t="str">
        <f>IF(ISBLANK(DaqBook_RAW_Data!A238),"",TIMEVALUE(DaqBook_RAW_Data!A238))</f>
        <v/>
      </c>
      <c r="C248" s="167" t="str">
        <f>IF(ISBLANK(DaqBook_RAW_Data!B238),"",DaqBook_RAW_Data!B238)</f>
        <v/>
      </c>
      <c r="D248" s="167" t="str">
        <f>IF(ISBLANK(DaqBook_RAW_Data!C238),"",DaqBook_RAW_Data!C238)</f>
        <v/>
      </c>
      <c r="E248" s="167" t="str">
        <f>IF(ISBLANK(DaqBook_RAW_Data!D238),"",DaqBook_RAW_Data!D238)</f>
        <v/>
      </c>
      <c r="F248" s="167" t="str">
        <f>IF(ISBLANK(DaqBook_RAW_Data!E238),"",DaqBook_RAW_Data!E238)</f>
        <v/>
      </c>
      <c r="G248" s="167" t="str">
        <f>IF(ISBLANK(DaqBook_RAW_Data!F238),"",DaqBook_RAW_Data!F238)</f>
        <v/>
      </c>
      <c r="H248" s="167" t="str">
        <f>IF(ISBLANK(DaqBook_RAW_Data!G238),"",DaqBook_RAW_Data!G238)</f>
        <v/>
      </c>
      <c r="I248" s="167" t="str">
        <f>IF(ISBLANK(DaqBook_RAW_Data!H238),"",DaqBook_RAW_Data!H238)</f>
        <v/>
      </c>
      <c r="J248" s="167" t="str">
        <f>IF(ISBLANK(DaqBook_RAW_Data!I238),"",DaqBook_RAW_Data!I238)</f>
        <v/>
      </c>
      <c r="K248" s="167" t="str">
        <f>IF(ISBLANK(DaqBook_RAW_Data!J238),"",DaqBook_RAW_Data!J238)</f>
        <v/>
      </c>
      <c r="L248" s="167" t="str">
        <f>IF(ISBLANK(DaqBook_RAW_Data!K238),"",DaqBook_RAW_Data!K238)</f>
        <v/>
      </c>
      <c r="M248" s="167" t="str">
        <f>IF(ISBLANK(DaqBook_RAW_Data!L238),"",DaqBook_RAW_Data!L238)</f>
        <v/>
      </c>
      <c r="N248" s="167" t="str">
        <f>IF(ISBLANK(DaqBook_RAW_Data!M238),"",DaqBook_RAW_Data!M238)</f>
        <v/>
      </c>
      <c r="O248" s="167" t="str">
        <f>IF(ISBLANK(DaqBook_RAW_Data!N238),"",DaqBook_RAW_Data!N238)</f>
        <v/>
      </c>
      <c r="P248" s="167" t="str">
        <f>IF(ISBLANK(DaqBook_RAW_Data!O238),"",DaqBook_RAW_Data!O238)</f>
        <v/>
      </c>
    </row>
    <row r="249" spans="1:16" x14ac:dyDescent="0.2">
      <c r="A249" s="58" t="e">
        <f t="shared" si="3"/>
        <v>#VALUE!</v>
      </c>
      <c r="B249" s="144" t="str">
        <f>IF(ISBLANK(DaqBook_RAW_Data!A239),"",TIMEVALUE(DaqBook_RAW_Data!A239))</f>
        <v/>
      </c>
      <c r="C249" s="167" t="str">
        <f>IF(ISBLANK(DaqBook_RAW_Data!B239),"",DaqBook_RAW_Data!B239)</f>
        <v/>
      </c>
      <c r="D249" s="167" t="str">
        <f>IF(ISBLANK(DaqBook_RAW_Data!C239),"",DaqBook_RAW_Data!C239)</f>
        <v/>
      </c>
      <c r="E249" s="167" t="str">
        <f>IF(ISBLANK(DaqBook_RAW_Data!D239),"",DaqBook_RAW_Data!D239)</f>
        <v/>
      </c>
      <c r="F249" s="167" t="str">
        <f>IF(ISBLANK(DaqBook_RAW_Data!E239),"",DaqBook_RAW_Data!E239)</f>
        <v/>
      </c>
      <c r="G249" s="167" t="str">
        <f>IF(ISBLANK(DaqBook_RAW_Data!F239),"",DaqBook_RAW_Data!F239)</f>
        <v/>
      </c>
      <c r="H249" s="167" t="str">
        <f>IF(ISBLANK(DaqBook_RAW_Data!G239),"",DaqBook_RAW_Data!G239)</f>
        <v/>
      </c>
      <c r="I249" s="167" t="str">
        <f>IF(ISBLANK(DaqBook_RAW_Data!H239),"",DaqBook_RAW_Data!H239)</f>
        <v/>
      </c>
      <c r="J249" s="167" t="str">
        <f>IF(ISBLANK(DaqBook_RAW_Data!I239),"",DaqBook_RAW_Data!I239)</f>
        <v/>
      </c>
      <c r="K249" s="167" t="str">
        <f>IF(ISBLANK(DaqBook_RAW_Data!J239),"",DaqBook_RAW_Data!J239)</f>
        <v/>
      </c>
      <c r="L249" s="167" t="str">
        <f>IF(ISBLANK(DaqBook_RAW_Data!K239),"",DaqBook_RAW_Data!K239)</f>
        <v/>
      </c>
      <c r="M249" s="167" t="str">
        <f>IF(ISBLANK(DaqBook_RAW_Data!L239),"",DaqBook_RAW_Data!L239)</f>
        <v/>
      </c>
      <c r="N249" s="167" t="str">
        <f>IF(ISBLANK(DaqBook_RAW_Data!M239),"",DaqBook_RAW_Data!M239)</f>
        <v/>
      </c>
      <c r="O249" s="167" t="str">
        <f>IF(ISBLANK(DaqBook_RAW_Data!N239),"",DaqBook_RAW_Data!N239)</f>
        <v/>
      </c>
      <c r="P249" s="167" t="str">
        <f>IF(ISBLANK(DaqBook_RAW_Data!O239),"",DaqBook_RAW_Data!O239)</f>
        <v/>
      </c>
    </row>
    <row r="250" spans="1:16" x14ac:dyDescent="0.2">
      <c r="A250" s="58" t="e">
        <f t="shared" si="3"/>
        <v>#VALUE!</v>
      </c>
      <c r="B250" s="144" t="str">
        <f>IF(ISBLANK(DaqBook_RAW_Data!A240),"",TIMEVALUE(DaqBook_RAW_Data!A240))</f>
        <v/>
      </c>
      <c r="C250" s="167" t="str">
        <f>IF(ISBLANK(DaqBook_RAW_Data!B240),"",DaqBook_RAW_Data!B240)</f>
        <v/>
      </c>
      <c r="D250" s="167" t="str">
        <f>IF(ISBLANK(DaqBook_RAW_Data!C240),"",DaqBook_RAW_Data!C240)</f>
        <v/>
      </c>
      <c r="E250" s="167" t="str">
        <f>IF(ISBLANK(DaqBook_RAW_Data!D240),"",DaqBook_RAW_Data!D240)</f>
        <v/>
      </c>
      <c r="F250" s="167" t="str">
        <f>IF(ISBLANK(DaqBook_RAW_Data!E240),"",DaqBook_RAW_Data!E240)</f>
        <v/>
      </c>
      <c r="G250" s="167" t="str">
        <f>IF(ISBLANK(DaqBook_RAW_Data!F240),"",DaqBook_RAW_Data!F240)</f>
        <v/>
      </c>
      <c r="H250" s="167" t="str">
        <f>IF(ISBLANK(DaqBook_RAW_Data!G240),"",DaqBook_RAW_Data!G240)</f>
        <v/>
      </c>
      <c r="I250" s="167" t="str">
        <f>IF(ISBLANK(DaqBook_RAW_Data!H240),"",DaqBook_RAW_Data!H240)</f>
        <v/>
      </c>
      <c r="J250" s="167" t="str">
        <f>IF(ISBLANK(DaqBook_RAW_Data!I240),"",DaqBook_RAW_Data!I240)</f>
        <v/>
      </c>
      <c r="K250" s="167" t="str">
        <f>IF(ISBLANK(DaqBook_RAW_Data!J240),"",DaqBook_RAW_Data!J240)</f>
        <v/>
      </c>
      <c r="L250" s="167" t="str">
        <f>IF(ISBLANK(DaqBook_RAW_Data!K240),"",DaqBook_RAW_Data!K240)</f>
        <v/>
      </c>
      <c r="M250" s="167" t="str">
        <f>IF(ISBLANK(DaqBook_RAW_Data!L240),"",DaqBook_RAW_Data!L240)</f>
        <v/>
      </c>
      <c r="N250" s="167" t="str">
        <f>IF(ISBLANK(DaqBook_RAW_Data!M240),"",DaqBook_RAW_Data!M240)</f>
        <v/>
      </c>
      <c r="O250" s="167" t="str">
        <f>IF(ISBLANK(DaqBook_RAW_Data!N240),"",DaqBook_RAW_Data!N240)</f>
        <v/>
      </c>
      <c r="P250" s="167" t="str">
        <f>IF(ISBLANK(DaqBook_RAW_Data!O240),"",DaqBook_RAW_Data!O240)</f>
        <v/>
      </c>
    </row>
    <row r="251" spans="1:16" x14ac:dyDescent="0.2">
      <c r="A251" s="58" t="e">
        <f t="shared" si="3"/>
        <v>#VALUE!</v>
      </c>
      <c r="B251" s="144" t="str">
        <f>IF(ISBLANK(DaqBook_RAW_Data!A241),"",TIMEVALUE(DaqBook_RAW_Data!A241))</f>
        <v/>
      </c>
      <c r="C251" s="167" t="str">
        <f>IF(ISBLANK(DaqBook_RAW_Data!B241),"",DaqBook_RAW_Data!B241)</f>
        <v/>
      </c>
      <c r="D251" s="167" t="str">
        <f>IF(ISBLANK(DaqBook_RAW_Data!C241),"",DaqBook_RAW_Data!C241)</f>
        <v/>
      </c>
      <c r="E251" s="167" t="str">
        <f>IF(ISBLANK(DaqBook_RAW_Data!D241),"",DaqBook_RAW_Data!D241)</f>
        <v/>
      </c>
      <c r="F251" s="167" t="str">
        <f>IF(ISBLANK(DaqBook_RAW_Data!E241),"",DaqBook_RAW_Data!E241)</f>
        <v/>
      </c>
      <c r="G251" s="167" t="str">
        <f>IF(ISBLANK(DaqBook_RAW_Data!F241),"",DaqBook_RAW_Data!F241)</f>
        <v/>
      </c>
      <c r="H251" s="167" t="str">
        <f>IF(ISBLANK(DaqBook_RAW_Data!G241),"",DaqBook_RAW_Data!G241)</f>
        <v/>
      </c>
      <c r="I251" s="167" t="str">
        <f>IF(ISBLANK(DaqBook_RAW_Data!H241),"",DaqBook_RAW_Data!H241)</f>
        <v/>
      </c>
      <c r="J251" s="167" t="str">
        <f>IF(ISBLANK(DaqBook_RAW_Data!I241),"",DaqBook_RAW_Data!I241)</f>
        <v/>
      </c>
      <c r="K251" s="167" t="str">
        <f>IF(ISBLANK(DaqBook_RAW_Data!J241),"",DaqBook_RAW_Data!J241)</f>
        <v/>
      </c>
      <c r="L251" s="167" t="str">
        <f>IF(ISBLANK(DaqBook_RAW_Data!K241),"",DaqBook_RAW_Data!K241)</f>
        <v/>
      </c>
      <c r="M251" s="167" t="str">
        <f>IF(ISBLANK(DaqBook_RAW_Data!L241),"",DaqBook_RAW_Data!L241)</f>
        <v/>
      </c>
      <c r="N251" s="167" t="str">
        <f>IF(ISBLANK(DaqBook_RAW_Data!M241),"",DaqBook_RAW_Data!M241)</f>
        <v/>
      </c>
      <c r="O251" s="167" t="str">
        <f>IF(ISBLANK(DaqBook_RAW_Data!N241),"",DaqBook_RAW_Data!N241)</f>
        <v/>
      </c>
      <c r="P251" s="167" t="str">
        <f>IF(ISBLANK(DaqBook_RAW_Data!O241),"",DaqBook_RAW_Data!O241)</f>
        <v/>
      </c>
    </row>
    <row r="252" spans="1:16" x14ac:dyDescent="0.2">
      <c r="A252" s="58" t="e">
        <f t="shared" si="3"/>
        <v>#VALUE!</v>
      </c>
      <c r="B252" s="144" t="str">
        <f>IF(ISBLANK(DaqBook_RAW_Data!A242),"",TIMEVALUE(DaqBook_RAW_Data!A242))</f>
        <v/>
      </c>
      <c r="C252" s="167" t="str">
        <f>IF(ISBLANK(DaqBook_RAW_Data!B242),"",DaqBook_RAW_Data!B242)</f>
        <v/>
      </c>
      <c r="D252" s="167" t="str">
        <f>IF(ISBLANK(DaqBook_RAW_Data!C242),"",DaqBook_RAW_Data!C242)</f>
        <v/>
      </c>
      <c r="E252" s="167" t="str">
        <f>IF(ISBLANK(DaqBook_RAW_Data!D242),"",DaqBook_RAW_Data!D242)</f>
        <v/>
      </c>
      <c r="F252" s="167" t="str">
        <f>IF(ISBLANK(DaqBook_RAW_Data!E242),"",DaqBook_RAW_Data!E242)</f>
        <v/>
      </c>
      <c r="G252" s="167" t="str">
        <f>IF(ISBLANK(DaqBook_RAW_Data!F242),"",DaqBook_RAW_Data!F242)</f>
        <v/>
      </c>
      <c r="H252" s="167" t="str">
        <f>IF(ISBLANK(DaqBook_RAW_Data!G242),"",DaqBook_RAW_Data!G242)</f>
        <v/>
      </c>
      <c r="I252" s="167" t="str">
        <f>IF(ISBLANK(DaqBook_RAW_Data!H242),"",DaqBook_RAW_Data!H242)</f>
        <v/>
      </c>
      <c r="J252" s="167" t="str">
        <f>IF(ISBLANK(DaqBook_RAW_Data!I242),"",DaqBook_RAW_Data!I242)</f>
        <v/>
      </c>
      <c r="K252" s="167" t="str">
        <f>IF(ISBLANK(DaqBook_RAW_Data!J242),"",DaqBook_RAW_Data!J242)</f>
        <v/>
      </c>
      <c r="L252" s="167" t="str">
        <f>IF(ISBLANK(DaqBook_RAW_Data!K242),"",DaqBook_RAW_Data!K242)</f>
        <v/>
      </c>
      <c r="M252" s="167" t="str">
        <f>IF(ISBLANK(DaqBook_RAW_Data!L242),"",DaqBook_RAW_Data!L242)</f>
        <v/>
      </c>
      <c r="N252" s="167" t="str">
        <f>IF(ISBLANK(DaqBook_RAW_Data!M242),"",DaqBook_RAW_Data!M242)</f>
        <v/>
      </c>
      <c r="O252" s="167" t="str">
        <f>IF(ISBLANK(DaqBook_RAW_Data!N242),"",DaqBook_RAW_Data!N242)</f>
        <v/>
      </c>
      <c r="P252" s="167" t="str">
        <f>IF(ISBLANK(DaqBook_RAW_Data!O242),"",DaqBook_RAW_Data!O242)</f>
        <v/>
      </c>
    </row>
    <row r="253" spans="1:16" x14ac:dyDescent="0.2">
      <c r="A253" s="58" t="e">
        <f t="shared" si="3"/>
        <v>#VALUE!</v>
      </c>
      <c r="B253" s="144" t="str">
        <f>IF(ISBLANK(DaqBook_RAW_Data!A243),"",TIMEVALUE(DaqBook_RAW_Data!A243))</f>
        <v/>
      </c>
      <c r="C253" s="167" t="str">
        <f>IF(ISBLANK(DaqBook_RAW_Data!B243),"",DaqBook_RAW_Data!B243)</f>
        <v/>
      </c>
      <c r="D253" s="167" t="str">
        <f>IF(ISBLANK(DaqBook_RAW_Data!C243),"",DaqBook_RAW_Data!C243)</f>
        <v/>
      </c>
      <c r="E253" s="167" t="str">
        <f>IF(ISBLANK(DaqBook_RAW_Data!D243),"",DaqBook_RAW_Data!D243)</f>
        <v/>
      </c>
      <c r="F253" s="167" t="str">
        <f>IF(ISBLANK(DaqBook_RAW_Data!E243),"",DaqBook_RAW_Data!E243)</f>
        <v/>
      </c>
      <c r="G253" s="167" t="str">
        <f>IF(ISBLANK(DaqBook_RAW_Data!F243),"",DaqBook_RAW_Data!F243)</f>
        <v/>
      </c>
      <c r="H253" s="167" t="str">
        <f>IF(ISBLANK(DaqBook_RAW_Data!G243),"",DaqBook_RAW_Data!G243)</f>
        <v/>
      </c>
      <c r="I253" s="167" t="str">
        <f>IF(ISBLANK(DaqBook_RAW_Data!H243),"",DaqBook_RAW_Data!H243)</f>
        <v/>
      </c>
      <c r="J253" s="167" t="str">
        <f>IF(ISBLANK(DaqBook_RAW_Data!I243),"",DaqBook_RAW_Data!I243)</f>
        <v/>
      </c>
      <c r="K253" s="167" t="str">
        <f>IF(ISBLANK(DaqBook_RAW_Data!J243),"",DaqBook_RAW_Data!J243)</f>
        <v/>
      </c>
      <c r="L253" s="167" t="str">
        <f>IF(ISBLANK(DaqBook_RAW_Data!K243),"",DaqBook_RAW_Data!K243)</f>
        <v/>
      </c>
      <c r="M253" s="167" t="str">
        <f>IF(ISBLANK(DaqBook_RAW_Data!L243),"",DaqBook_RAW_Data!L243)</f>
        <v/>
      </c>
      <c r="N253" s="167" t="str">
        <f>IF(ISBLANK(DaqBook_RAW_Data!M243),"",DaqBook_RAW_Data!M243)</f>
        <v/>
      </c>
      <c r="O253" s="167" t="str">
        <f>IF(ISBLANK(DaqBook_RAW_Data!N243),"",DaqBook_RAW_Data!N243)</f>
        <v/>
      </c>
      <c r="P253" s="167" t="str">
        <f>IF(ISBLANK(DaqBook_RAW_Data!O243),"",DaqBook_RAW_Data!O243)</f>
        <v/>
      </c>
    </row>
    <row r="254" spans="1:16" x14ac:dyDescent="0.2">
      <c r="A254" s="58" t="e">
        <f t="shared" si="3"/>
        <v>#VALUE!</v>
      </c>
      <c r="B254" s="144" t="str">
        <f>IF(ISBLANK(DaqBook_RAW_Data!A244),"",TIMEVALUE(DaqBook_RAW_Data!A244))</f>
        <v/>
      </c>
      <c r="C254" s="167" t="str">
        <f>IF(ISBLANK(DaqBook_RAW_Data!B244),"",DaqBook_RAW_Data!B244)</f>
        <v/>
      </c>
      <c r="D254" s="167" t="str">
        <f>IF(ISBLANK(DaqBook_RAW_Data!C244),"",DaqBook_RAW_Data!C244)</f>
        <v/>
      </c>
      <c r="E254" s="167" t="str">
        <f>IF(ISBLANK(DaqBook_RAW_Data!D244),"",DaqBook_RAW_Data!D244)</f>
        <v/>
      </c>
      <c r="F254" s="167" t="str">
        <f>IF(ISBLANK(DaqBook_RAW_Data!E244),"",DaqBook_RAW_Data!E244)</f>
        <v/>
      </c>
      <c r="G254" s="167" t="str">
        <f>IF(ISBLANK(DaqBook_RAW_Data!F244),"",DaqBook_RAW_Data!F244)</f>
        <v/>
      </c>
      <c r="H254" s="167" t="str">
        <f>IF(ISBLANK(DaqBook_RAW_Data!G244),"",DaqBook_RAW_Data!G244)</f>
        <v/>
      </c>
      <c r="I254" s="167" t="str">
        <f>IF(ISBLANK(DaqBook_RAW_Data!H244),"",DaqBook_RAW_Data!H244)</f>
        <v/>
      </c>
      <c r="J254" s="167" t="str">
        <f>IF(ISBLANK(DaqBook_RAW_Data!I244),"",DaqBook_RAW_Data!I244)</f>
        <v/>
      </c>
      <c r="K254" s="167" t="str">
        <f>IF(ISBLANK(DaqBook_RAW_Data!J244),"",DaqBook_RAW_Data!J244)</f>
        <v/>
      </c>
      <c r="L254" s="167" t="str">
        <f>IF(ISBLANK(DaqBook_RAW_Data!K244),"",DaqBook_RAW_Data!K244)</f>
        <v/>
      </c>
      <c r="M254" s="167" t="str">
        <f>IF(ISBLANK(DaqBook_RAW_Data!L244),"",DaqBook_RAW_Data!L244)</f>
        <v/>
      </c>
      <c r="N254" s="167" t="str">
        <f>IF(ISBLANK(DaqBook_RAW_Data!M244),"",DaqBook_RAW_Data!M244)</f>
        <v/>
      </c>
      <c r="O254" s="167" t="str">
        <f>IF(ISBLANK(DaqBook_RAW_Data!N244),"",DaqBook_RAW_Data!N244)</f>
        <v/>
      </c>
      <c r="P254" s="167" t="str">
        <f>IF(ISBLANK(DaqBook_RAW_Data!O244),"",DaqBook_RAW_Data!O244)</f>
        <v/>
      </c>
    </row>
    <row r="255" spans="1:16" x14ac:dyDescent="0.2">
      <c r="A255" s="58" t="e">
        <f t="shared" si="3"/>
        <v>#VALUE!</v>
      </c>
      <c r="B255" s="144" t="str">
        <f>IF(ISBLANK(DaqBook_RAW_Data!A245),"",TIMEVALUE(DaqBook_RAW_Data!A245))</f>
        <v/>
      </c>
      <c r="C255" s="167" t="str">
        <f>IF(ISBLANK(DaqBook_RAW_Data!B245),"",DaqBook_RAW_Data!B245)</f>
        <v/>
      </c>
      <c r="D255" s="167" t="str">
        <f>IF(ISBLANK(DaqBook_RAW_Data!C245),"",DaqBook_RAW_Data!C245)</f>
        <v/>
      </c>
      <c r="E255" s="167" t="str">
        <f>IF(ISBLANK(DaqBook_RAW_Data!D245),"",DaqBook_RAW_Data!D245)</f>
        <v/>
      </c>
      <c r="F255" s="167" t="str">
        <f>IF(ISBLANK(DaqBook_RAW_Data!E245),"",DaqBook_RAW_Data!E245)</f>
        <v/>
      </c>
      <c r="G255" s="167" t="str">
        <f>IF(ISBLANK(DaqBook_RAW_Data!F245),"",DaqBook_RAW_Data!F245)</f>
        <v/>
      </c>
      <c r="H255" s="167" t="str">
        <f>IF(ISBLANK(DaqBook_RAW_Data!G245),"",DaqBook_RAW_Data!G245)</f>
        <v/>
      </c>
      <c r="I255" s="167" t="str">
        <f>IF(ISBLANK(DaqBook_RAW_Data!H245),"",DaqBook_RAW_Data!H245)</f>
        <v/>
      </c>
      <c r="J255" s="167" t="str">
        <f>IF(ISBLANK(DaqBook_RAW_Data!I245),"",DaqBook_RAW_Data!I245)</f>
        <v/>
      </c>
      <c r="K255" s="167" t="str">
        <f>IF(ISBLANK(DaqBook_RAW_Data!J245),"",DaqBook_RAW_Data!J245)</f>
        <v/>
      </c>
      <c r="L255" s="167" t="str">
        <f>IF(ISBLANK(DaqBook_RAW_Data!K245),"",DaqBook_RAW_Data!K245)</f>
        <v/>
      </c>
      <c r="M255" s="167" t="str">
        <f>IF(ISBLANK(DaqBook_RAW_Data!L245),"",DaqBook_RAW_Data!L245)</f>
        <v/>
      </c>
      <c r="N255" s="167" t="str">
        <f>IF(ISBLANK(DaqBook_RAW_Data!M245),"",DaqBook_RAW_Data!M245)</f>
        <v/>
      </c>
      <c r="O255" s="167" t="str">
        <f>IF(ISBLANK(DaqBook_RAW_Data!N245),"",DaqBook_RAW_Data!N245)</f>
        <v/>
      </c>
      <c r="P255" s="167" t="str">
        <f>IF(ISBLANK(DaqBook_RAW_Data!O245),"",DaqBook_RAW_Data!O245)</f>
        <v/>
      </c>
    </row>
    <row r="256" spans="1:16" x14ac:dyDescent="0.2">
      <c r="A256" s="58" t="e">
        <f t="shared" si="3"/>
        <v>#VALUE!</v>
      </c>
      <c r="B256" s="144" t="str">
        <f>IF(ISBLANK(DaqBook_RAW_Data!A246),"",TIMEVALUE(DaqBook_RAW_Data!A246))</f>
        <v/>
      </c>
      <c r="C256" s="167" t="str">
        <f>IF(ISBLANK(DaqBook_RAW_Data!B246),"",DaqBook_RAW_Data!B246)</f>
        <v/>
      </c>
      <c r="D256" s="167" t="str">
        <f>IF(ISBLANK(DaqBook_RAW_Data!C246),"",DaqBook_RAW_Data!C246)</f>
        <v/>
      </c>
      <c r="E256" s="167" t="str">
        <f>IF(ISBLANK(DaqBook_RAW_Data!D246),"",DaqBook_RAW_Data!D246)</f>
        <v/>
      </c>
      <c r="F256" s="167" t="str">
        <f>IF(ISBLANK(DaqBook_RAW_Data!E246),"",DaqBook_RAW_Data!E246)</f>
        <v/>
      </c>
      <c r="G256" s="167" t="str">
        <f>IF(ISBLANK(DaqBook_RAW_Data!F246),"",DaqBook_RAW_Data!F246)</f>
        <v/>
      </c>
      <c r="H256" s="167" t="str">
        <f>IF(ISBLANK(DaqBook_RAW_Data!G246),"",DaqBook_RAW_Data!G246)</f>
        <v/>
      </c>
      <c r="I256" s="167" t="str">
        <f>IF(ISBLANK(DaqBook_RAW_Data!H246),"",DaqBook_RAW_Data!H246)</f>
        <v/>
      </c>
      <c r="J256" s="167" t="str">
        <f>IF(ISBLANK(DaqBook_RAW_Data!I246),"",DaqBook_RAW_Data!I246)</f>
        <v/>
      </c>
      <c r="K256" s="167" t="str">
        <f>IF(ISBLANK(DaqBook_RAW_Data!J246),"",DaqBook_RAW_Data!J246)</f>
        <v/>
      </c>
      <c r="L256" s="167" t="str">
        <f>IF(ISBLANK(DaqBook_RAW_Data!K246),"",DaqBook_RAW_Data!K246)</f>
        <v/>
      </c>
      <c r="M256" s="167" t="str">
        <f>IF(ISBLANK(DaqBook_RAW_Data!L246),"",DaqBook_RAW_Data!L246)</f>
        <v/>
      </c>
      <c r="N256" s="167" t="str">
        <f>IF(ISBLANK(DaqBook_RAW_Data!M246),"",DaqBook_RAW_Data!M246)</f>
        <v/>
      </c>
      <c r="O256" s="167" t="str">
        <f>IF(ISBLANK(DaqBook_RAW_Data!N246),"",DaqBook_RAW_Data!N246)</f>
        <v/>
      </c>
      <c r="P256" s="167" t="str">
        <f>IF(ISBLANK(DaqBook_RAW_Data!O246),"",DaqBook_RAW_Data!O246)</f>
        <v/>
      </c>
    </row>
    <row r="257" spans="1:16" x14ac:dyDescent="0.2">
      <c r="A257" s="58" t="e">
        <f t="shared" si="3"/>
        <v>#VALUE!</v>
      </c>
      <c r="B257" s="144" t="str">
        <f>IF(ISBLANK(DaqBook_RAW_Data!A247),"",TIMEVALUE(DaqBook_RAW_Data!A247))</f>
        <v/>
      </c>
      <c r="C257" s="167" t="str">
        <f>IF(ISBLANK(DaqBook_RAW_Data!B247),"",DaqBook_RAW_Data!B247)</f>
        <v/>
      </c>
      <c r="D257" s="167" t="str">
        <f>IF(ISBLANK(DaqBook_RAW_Data!C247),"",DaqBook_RAW_Data!C247)</f>
        <v/>
      </c>
      <c r="E257" s="167" t="str">
        <f>IF(ISBLANK(DaqBook_RAW_Data!D247),"",DaqBook_RAW_Data!D247)</f>
        <v/>
      </c>
      <c r="F257" s="167" t="str">
        <f>IF(ISBLANK(DaqBook_RAW_Data!E247),"",DaqBook_RAW_Data!E247)</f>
        <v/>
      </c>
      <c r="G257" s="167" t="str">
        <f>IF(ISBLANK(DaqBook_RAW_Data!F247),"",DaqBook_RAW_Data!F247)</f>
        <v/>
      </c>
      <c r="H257" s="167" t="str">
        <f>IF(ISBLANK(DaqBook_RAW_Data!G247),"",DaqBook_RAW_Data!G247)</f>
        <v/>
      </c>
      <c r="I257" s="167" t="str">
        <f>IF(ISBLANK(DaqBook_RAW_Data!H247),"",DaqBook_RAW_Data!H247)</f>
        <v/>
      </c>
      <c r="J257" s="167" t="str">
        <f>IF(ISBLANK(DaqBook_RAW_Data!I247),"",DaqBook_RAW_Data!I247)</f>
        <v/>
      </c>
      <c r="K257" s="167" t="str">
        <f>IF(ISBLANK(DaqBook_RAW_Data!J247),"",DaqBook_RAW_Data!J247)</f>
        <v/>
      </c>
      <c r="L257" s="167" t="str">
        <f>IF(ISBLANK(DaqBook_RAW_Data!K247),"",DaqBook_RAW_Data!K247)</f>
        <v/>
      </c>
      <c r="M257" s="167" t="str">
        <f>IF(ISBLANK(DaqBook_RAW_Data!L247),"",DaqBook_RAW_Data!L247)</f>
        <v/>
      </c>
      <c r="N257" s="167" t="str">
        <f>IF(ISBLANK(DaqBook_RAW_Data!M247),"",DaqBook_RAW_Data!M247)</f>
        <v/>
      </c>
      <c r="O257" s="167" t="str">
        <f>IF(ISBLANK(DaqBook_RAW_Data!N247),"",DaqBook_RAW_Data!N247)</f>
        <v/>
      </c>
      <c r="P257" s="167" t="str">
        <f>IF(ISBLANK(DaqBook_RAW_Data!O247),"",DaqBook_RAW_Data!O247)</f>
        <v/>
      </c>
    </row>
    <row r="258" spans="1:16" x14ac:dyDescent="0.2">
      <c r="A258" s="58" t="e">
        <f t="shared" si="3"/>
        <v>#VALUE!</v>
      </c>
      <c r="B258" s="144" t="str">
        <f>IF(ISBLANK(DaqBook_RAW_Data!A248),"",TIMEVALUE(DaqBook_RAW_Data!A248))</f>
        <v/>
      </c>
      <c r="C258" s="167" t="str">
        <f>IF(ISBLANK(DaqBook_RAW_Data!B248),"",DaqBook_RAW_Data!B248)</f>
        <v/>
      </c>
      <c r="D258" s="167" t="str">
        <f>IF(ISBLANK(DaqBook_RAW_Data!C248),"",DaqBook_RAW_Data!C248)</f>
        <v/>
      </c>
      <c r="E258" s="167" t="str">
        <f>IF(ISBLANK(DaqBook_RAW_Data!D248),"",DaqBook_RAW_Data!D248)</f>
        <v/>
      </c>
      <c r="F258" s="167" t="str">
        <f>IF(ISBLANK(DaqBook_RAW_Data!E248),"",DaqBook_RAW_Data!E248)</f>
        <v/>
      </c>
      <c r="G258" s="167" t="str">
        <f>IF(ISBLANK(DaqBook_RAW_Data!F248),"",DaqBook_RAW_Data!F248)</f>
        <v/>
      </c>
      <c r="H258" s="167" t="str">
        <f>IF(ISBLANK(DaqBook_RAW_Data!G248),"",DaqBook_RAW_Data!G248)</f>
        <v/>
      </c>
      <c r="I258" s="167" t="str">
        <f>IF(ISBLANK(DaqBook_RAW_Data!H248),"",DaqBook_RAW_Data!H248)</f>
        <v/>
      </c>
      <c r="J258" s="167" t="str">
        <f>IF(ISBLANK(DaqBook_RAW_Data!I248),"",DaqBook_RAW_Data!I248)</f>
        <v/>
      </c>
      <c r="K258" s="167" t="str">
        <f>IF(ISBLANK(DaqBook_RAW_Data!J248),"",DaqBook_RAW_Data!J248)</f>
        <v/>
      </c>
      <c r="L258" s="167" t="str">
        <f>IF(ISBLANK(DaqBook_RAW_Data!K248),"",DaqBook_RAW_Data!K248)</f>
        <v/>
      </c>
      <c r="M258" s="167" t="str">
        <f>IF(ISBLANK(DaqBook_RAW_Data!L248),"",DaqBook_RAW_Data!L248)</f>
        <v/>
      </c>
      <c r="N258" s="167" t="str">
        <f>IF(ISBLANK(DaqBook_RAW_Data!M248),"",DaqBook_RAW_Data!M248)</f>
        <v/>
      </c>
      <c r="O258" s="167" t="str">
        <f>IF(ISBLANK(DaqBook_RAW_Data!N248),"",DaqBook_RAW_Data!N248)</f>
        <v/>
      </c>
      <c r="P258" s="167" t="str">
        <f>IF(ISBLANK(DaqBook_RAW_Data!O248),"",DaqBook_RAW_Data!O248)</f>
        <v/>
      </c>
    </row>
    <row r="259" spans="1:16" x14ac:dyDescent="0.2">
      <c r="A259" s="58" t="e">
        <f t="shared" si="3"/>
        <v>#VALUE!</v>
      </c>
      <c r="B259" s="144" t="str">
        <f>IF(ISBLANK(DaqBook_RAW_Data!A249),"",TIMEVALUE(DaqBook_RAW_Data!A249))</f>
        <v/>
      </c>
      <c r="C259" s="167" t="str">
        <f>IF(ISBLANK(DaqBook_RAW_Data!B249),"",DaqBook_RAW_Data!B249)</f>
        <v/>
      </c>
      <c r="D259" s="167" t="str">
        <f>IF(ISBLANK(DaqBook_RAW_Data!C249),"",DaqBook_RAW_Data!C249)</f>
        <v/>
      </c>
      <c r="E259" s="167" t="str">
        <f>IF(ISBLANK(DaqBook_RAW_Data!D249),"",DaqBook_RAW_Data!D249)</f>
        <v/>
      </c>
      <c r="F259" s="167" t="str">
        <f>IF(ISBLANK(DaqBook_RAW_Data!E249),"",DaqBook_RAW_Data!E249)</f>
        <v/>
      </c>
      <c r="G259" s="167" t="str">
        <f>IF(ISBLANK(DaqBook_RAW_Data!F249),"",DaqBook_RAW_Data!F249)</f>
        <v/>
      </c>
      <c r="H259" s="167" t="str">
        <f>IF(ISBLANK(DaqBook_RAW_Data!G249),"",DaqBook_RAW_Data!G249)</f>
        <v/>
      </c>
      <c r="I259" s="167" t="str">
        <f>IF(ISBLANK(DaqBook_RAW_Data!H249),"",DaqBook_RAW_Data!H249)</f>
        <v/>
      </c>
      <c r="J259" s="167" t="str">
        <f>IF(ISBLANK(DaqBook_RAW_Data!I249),"",DaqBook_RAW_Data!I249)</f>
        <v/>
      </c>
      <c r="K259" s="167" t="str">
        <f>IF(ISBLANK(DaqBook_RAW_Data!J249),"",DaqBook_RAW_Data!J249)</f>
        <v/>
      </c>
      <c r="L259" s="167" t="str">
        <f>IF(ISBLANK(DaqBook_RAW_Data!K249),"",DaqBook_RAW_Data!K249)</f>
        <v/>
      </c>
      <c r="M259" s="167" t="str">
        <f>IF(ISBLANK(DaqBook_RAW_Data!L249),"",DaqBook_RAW_Data!L249)</f>
        <v/>
      </c>
      <c r="N259" s="167" t="str">
        <f>IF(ISBLANK(DaqBook_RAW_Data!M249),"",DaqBook_RAW_Data!M249)</f>
        <v/>
      </c>
      <c r="O259" s="167" t="str">
        <f>IF(ISBLANK(DaqBook_RAW_Data!N249),"",DaqBook_RAW_Data!N249)</f>
        <v/>
      </c>
      <c r="P259" s="167" t="str">
        <f>IF(ISBLANK(DaqBook_RAW_Data!O249),"",DaqBook_RAW_Data!O249)</f>
        <v/>
      </c>
    </row>
    <row r="260" spans="1:16" x14ac:dyDescent="0.2">
      <c r="A260" s="58" t="e">
        <f t="shared" si="3"/>
        <v>#VALUE!</v>
      </c>
      <c r="B260" s="144" t="str">
        <f>IF(ISBLANK(DaqBook_RAW_Data!A250),"",TIMEVALUE(DaqBook_RAW_Data!A250))</f>
        <v/>
      </c>
      <c r="C260" s="167" t="str">
        <f>IF(ISBLANK(DaqBook_RAW_Data!B250),"",DaqBook_RAW_Data!B250)</f>
        <v/>
      </c>
      <c r="D260" s="167" t="str">
        <f>IF(ISBLANK(DaqBook_RAW_Data!C250),"",DaqBook_RAW_Data!C250)</f>
        <v/>
      </c>
      <c r="E260" s="167" t="str">
        <f>IF(ISBLANK(DaqBook_RAW_Data!D250),"",DaqBook_RAW_Data!D250)</f>
        <v/>
      </c>
      <c r="F260" s="167" t="str">
        <f>IF(ISBLANK(DaqBook_RAW_Data!E250),"",DaqBook_RAW_Data!E250)</f>
        <v/>
      </c>
      <c r="G260" s="167" t="str">
        <f>IF(ISBLANK(DaqBook_RAW_Data!F250),"",DaqBook_RAW_Data!F250)</f>
        <v/>
      </c>
      <c r="H260" s="167" t="str">
        <f>IF(ISBLANK(DaqBook_RAW_Data!G250),"",DaqBook_RAW_Data!G250)</f>
        <v/>
      </c>
      <c r="I260" s="167" t="str">
        <f>IF(ISBLANK(DaqBook_RAW_Data!H250),"",DaqBook_RAW_Data!H250)</f>
        <v/>
      </c>
      <c r="J260" s="167" t="str">
        <f>IF(ISBLANK(DaqBook_RAW_Data!I250),"",DaqBook_RAW_Data!I250)</f>
        <v/>
      </c>
      <c r="K260" s="167" t="str">
        <f>IF(ISBLANK(DaqBook_RAW_Data!J250),"",DaqBook_RAW_Data!J250)</f>
        <v/>
      </c>
      <c r="L260" s="167" t="str">
        <f>IF(ISBLANK(DaqBook_RAW_Data!K250),"",DaqBook_RAW_Data!K250)</f>
        <v/>
      </c>
      <c r="M260" s="167" t="str">
        <f>IF(ISBLANK(DaqBook_RAW_Data!L250),"",DaqBook_RAW_Data!L250)</f>
        <v/>
      </c>
      <c r="N260" s="167" t="str">
        <f>IF(ISBLANK(DaqBook_RAW_Data!M250),"",DaqBook_RAW_Data!M250)</f>
        <v/>
      </c>
      <c r="O260" s="167" t="str">
        <f>IF(ISBLANK(DaqBook_RAW_Data!N250),"",DaqBook_RAW_Data!N250)</f>
        <v/>
      </c>
      <c r="P260" s="167" t="str">
        <f>IF(ISBLANK(DaqBook_RAW_Data!O250),"",DaqBook_RAW_Data!O250)</f>
        <v/>
      </c>
    </row>
    <row r="261" spans="1:16" x14ac:dyDescent="0.2">
      <c r="A261" s="58" t="e">
        <f t="shared" si="3"/>
        <v>#VALUE!</v>
      </c>
      <c r="B261" s="144" t="str">
        <f>IF(ISBLANK(DaqBook_RAW_Data!A251),"",TIMEVALUE(DaqBook_RAW_Data!A251))</f>
        <v/>
      </c>
      <c r="C261" s="167" t="str">
        <f>IF(ISBLANK(DaqBook_RAW_Data!B251),"",DaqBook_RAW_Data!B251)</f>
        <v/>
      </c>
      <c r="D261" s="167" t="str">
        <f>IF(ISBLANK(DaqBook_RAW_Data!C251),"",DaqBook_RAW_Data!C251)</f>
        <v/>
      </c>
      <c r="E261" s="167" t="str">
        <f>IF(ISBLANK(DaqBook_RAW_Data!D251),"",DaqBook_RAW_Data!D251)</f>
        <v/>
      </c>
      <c r="F261" s="167" t="str">
        <f>IF(ISBLANK(DaqBook_RAW_Data!E251),"",DaqBook_RAW_Data!E251)</f>
        <v/>
      </c>
      <c r="G261" s="167" t="str">
        <f>IF(ISBLANK(DaqBook_RAW_Data!F251),"",DaqBook_RAW_Data!F251)</f>
        <v/>
      </c>
      <c r="H261" s="167" t="str">
        <f>IF(ISBLANK(DaqBook_RAW_Data!G251),"",DaqBook_RAW_Data!G251)</f>
        <v/>
      </c>
      <c r="I261" s="167" t="str">
        <f>IF(ISBLANK(DaqBook_RAW_Data!H251),"",DaqBook_RAW_Data!H251)</f>
        <v/>
      </c>
      <c r="J261" s="167" t="str">
        <f>IF(ISBLANK(DaqBook_RAW_Data!I251),"",DaqBook_RAW_Data!I251)</f>
        <v/>
      </c>
      <c r="K261" s="167" t="str">
        <f>IF(ISBLANK(DaqBook_RAW_Data!J251),"",DaqBook_RAW_Data!J251)</f>
        <v/>
      </c>
      <c r="L261" s="167" t="str">
        <f>IF(ISBLANK(DaqBook_RAW_Data!K251),"",DaqBook_RAW_Data!K251)</f>
        <v/>
      </c>
      <c r="M261" s="167" t="str">
        <f>IF(ISBLANK(DaqBook_RAW_Data!L251),"",DaqBook_RAW_Data!L251)</f>
        <v/>
      </c>
      <c r="N261" s="167" t="str">
        <f>IF(ISBLANK(DaqBook_RAW_Data!M251),"",DaqBook_RAW_Data!M251)</f>
        <v/>
      </c>
      <c r="O261" s="167" t="str">
        <f>IF(ISBLANK(DaqBook_RAW_Data!N251),"",DaqBook_RAW_Data!N251)</f>
        <v/>
      </c>
      <c r="P261" s="167" t="str">
        <f>IF(ISBLANK(DaqBook_RAW_Data!O251),"",DaqBook_RAW_Data!O251)</f>
        <v/>
      </c>
    </row>
    <row r="262" spans="1:16" x14ac:dyDescent="0.2">
      <c r="A262" s="58" t="e">
        <f t="shared" si="3"/>
        <v>#VALUE!</v>
      </c>
      <c r="B262" s="144" t="str">
        <f>IF(ISBLANK(DaqBook_RAW_Data!A252),"",TIMEVALUE(DaqBook_RAW_Data!A252))</f>
        <v/>
      </c>
      <c r="C262" s="167" t="str">
        <f>IF(ISBLANK(DaqBook_RAW_Data!B252),"",DaqBook_RAW_Data!B252)</f>
        <v/>
      </c>
      <c r="D262" s="167" t="str">
        <f>IF(ISBLANK(DaqBook_RAW_Data!C252),"",DaqBook_RAW_Data!C252)</f>
        <v/>
      </c>
      <c r="E262" s="167" t="str">
        <f>IF(ISBLANK(DaqBook_RAW_Data!D252),"",DaqBook_RAW_Data!D252)</f>
        <v/>
      </c>
      <c r="F262" s="167" t="str">
        <f>IF(ISBLANK(DaqBook_RAW_Data!E252),"",DaqBook_RAW_Data!E252)</f>
        <v/>
      </c>
      <c r="G262" s="167" t="str">
        <f>IF(ISBLANK(DaqBook_RAW_Data!F252),"",DaqBook_RAW_Data!F252)</f>
        <v/>
      </c>
      <c r="H262" s="167" t="str">
        <f>IF(ISBLANK(DaqBook_RAW_Data!G252),"",DaqBook_RAW_Data!G252)</f>
        <v/>
      </c>
      <c r="I262" s="167" t="str">
        <f>IF(ISBLANK(DaqBook_RAW_Data!H252),"",DaqBook_RAW_Data!H252)</f>
        <v/>
      </c>
      <c r="J262" s="167" t="str">
        <f>IF(ISBLANK(DaqBook_RAW_Data!I252),"",DaqBook_RAW_Data!I252)</f>
        <v/>
      </c>
      <c r="K262" s="167" t="str">
        <f>IF(ISBLANK(DaqBook_RAW_Data!J252),"",DaqBook_RAW_Data!J252)</f>
        <v/>
      </c>
      <c r="L262" s="167" t="str">
        <f>IF(ISBLANK(DaqBook_RAW_Data!K252),"",DaqBook_RAW_Data!K252)</f>
        <v/>
      </c>
      <c r="M262" s="167" t="str">
        <f>IF(ISBLANK(DaqBook_RAW_Data!L252),"",DaqBook_RAW_Data!L252)</f>
        <v/>
      </c>
      <c r="N262" s="167" t="str">
        <f>IF(ISBLANK(DaqBook_RAW_Data!M252),"",DaqBook_RAW_Data!M252)</f>
        <v/>
      </c>
      <c r="O262" s="167" t="str">
        <f>IF(ISBLANK(DaqBook_RAW_Data!N252),"",DaqBook_RAW_Data!N252)</f>
        <v/>
      </c>
      <c r="P262" s="167" t="str">
        <f>IF(ISBLANK(DaqBook_RAW_Data!O252),"",DaqBook_RAW_Data!O252)</f>
        <v/>
      </c>
    </row>
    <row r="263" spans="1:16" x14ac:dyDescent="0.2">
      <c r="A263" s="58" t="e">
        <f t="shared" si="3"/>
        <v>#VALUE!</v>
      </c>
      <c r="B263" s="144" t="str">
        <f>IF(ISBLANK(DaqBook_RAW_Data!A253),"",TIMEVALUE(DaqBook_RAW_Data!A253))</f>
        <v/>
      </c>
      <c r="C263" s="167" t="str">
        <f>IF(ISBLANK(DaqBook_RAW_Data!B253),"",DaqBook_RAW_Data!B253)</f>
        <v/>
      </c>
      <c r="D263" s="167" t="str">
        <f>IF(ISBLANK(DaqBook_RAW_Data!C253),"",DaqBook_RAW_Data!C253)</f>
        <v/>
      </c>
      <c r="E263" s="167" t="str">
        <f>IF(ISBLANK(DaqBook_RAW_Data!D253),"",DaqBook_RAW_Data!D253)</f>
        <v/>
      </c>
      <c r="F263" s="167" t="str">
        <f>IF(ISBLANK(DaqBook_RAW_Data!E253),"",DaqBook_RAW_Data!E253)</f>
        <v/>
      </c>
      <c r="G263" s="167" t="str">
        <f>IF(ISBLANK(DaqBook_RAW_Data!F253),"",DaqBook_RAW_Data!F253)</f>
        <v/>
      </c>
      <c r="H263" s="167" t="str">
        <f>IF(ISBLANK(DaqBook_RAW_Data!G253),"",DaqBook_RAW_Data!G253)</f>
        <v/>
      </c>
      <c r="I263" s="167" t="str">
        <f>IF(ISBLANK(DaqBook_RAW_Data!H253),"",DaqBook_RAW_Data!H253)</f>
        <v/>
      </c>
      <c r="J263" s="167" t="str">
        <f>IF(ISBLANK(DaqBook_RAW_Data!I253),"",DaqBook_RAW_Data!I253)</f>
        <v/>
      </c>
      <c r="K263" s="167" t="str">
        <f>IF(ISBLANK(DaqBook_RAW_Data!J253),"",DaqBook_RAW_Data!J253)</f>
        <v/>
      </c>
      <c r="L263" s="167" t="str">
        <f>IF(ISBLANK(DaqBook_RAW_Data!K253),"",DaqBook_RAW_Data!K253)</f>
        <v/>
      </c>
      <c r="M263" s="167" t="str">
        <f>IF(ISBLANK(DaqBook_RAW_Data!L253),"",DaqBook_RAW_Data!L253)</f>
        <v/>
      </c>
      <c r="N263" s="167" t="str">
        <f>IF(ISBLANK(DaqBook_RAW_Data!M253),"",DaqBook_RAW_Data!M253)</f>
        <v/>
      </c>
      <c r="O263" s="167" t="str">
        <f>IF(ISBLANK(DaqBook_RAW_Data!N253),"",DaqBook_RAW_Data!N253)</f>
        <v/>
      </c>
      <c r="P263" s="167" t="str">
        <f>IF(ISBLANK(DaqBook_RAW_Data!O253),"",DaqBook_RAW_Data!O253)</f>
        <v/>
      </c>
    </row>
    <row r="264" spans="1:16" x14ac:dyDescent="0.2">
      <c r="A264" s="58" t="e">
        <f t="shared" si="3"/>
        <v>#VALUE!</v>
      </c>
      <c r="B264" s="144" t="str">
        <f>IF(ISBLANK(DaqBook_RAW_Data!A254),"",TIMEVALUE(DaqBook_RAW_Data!A254))</f>
        <v/>
      </c>
      <c r="C264" s="167" t="str">
        <f>IF(ISBLANK(DaqBook_RAW_Data!B254),"",DaqBook_RAW_Data!B254)</f>
        <v/>
      </c>
      <c r="D264" s="167" t="str">
        <f>IF(ISBLANK(DaqBook_RAW_Data!C254),"",DaqBook_RAW_Data!C254)</f>
        <v/>
      </c>
      <c r="E264" s="167" t="str">
        <f>IF(ISBLANK(DaqBook_RAW_Data!D254),"",DaqBook_RAW_Data!D254)</f>
        <v/>
      </c>
      <c r="F264" s="167" t="str">
        <f>IF(ISBLANK(DaqBook_RAW_Data!E254),"",DaqBook_RAW_Data!E254)</f>
        <v/>
      </c>
      <c r="G264" s="167" t="str">
        <f>IF(ISBLANK(DaqBook_RAW_Data!F254),"",DaqBook_RAW_Data!F254)</f>
        <v/>
      </c>
      <c r="H264" s="167" t="str">
        <f>IF(ISBLANK(DaqBook_RAW_Data!G254),"",DaqBook_RAW_Data!G254)</f>
        <v/>
      </c>
      <c r="I264" s="167" t="str">
        <f>IF(ISBLANK(DaqBook_RAW_Data!H254),"",DaqBook_RAW_Data!H254)</f>
        <v/>
      </c>
      <c r="J264" s="167" t="str">
        <f>IF(ISBLANK(DaqBook_RAW_Data!I254),"",DaqBook_RAW_Data!I254)</f>
        <v/>
      </c>
      <c r="K264" s="167" t="str">
        <f>IF(ISBLANK(DaqBook_RAW_Data!J254),"",DaqBook_RAW_Data!J254)</f>
        <v/>
      </c>
      <c r="L264" s="167" t="str">
        <f>IF(ISBLANK(DaqBook_RAW_Data!K254),"",DaqBook_RAW_Data!K254)</f>
        <v/>
      </c>
      <c r="M264" s="167" t="str">
        <f>IF(ISBLANK(DaqBook_RAW_Data!L254),"",DaqBook_RAW_Data!L254)</f>
        <v/>
      </c>
      <c r="N264" s="167" t="str">
        <f>IF(ISBLANK(DaqBook_RAW_Data!M254),"",DaqBook_RAW_Data!M254)</f>
        <v/>
      </c>
      <c r="O264" s="167" t="str">
        <f>IF(ISBLANK(DaqBook_RAW_Data!N254),"",DaqBook_RAW_Data!N254)</f>
        <v/>
      </c>
      <c r="P264" s="167" t="str">
        <f>IF(ISBLANK(DaqBook_RAW_Data!O254),"",DaqBook_RAW_Data!O254)</f>
        <v/>
      </c>
    </row>
    <row r="265" spans="1:16" x14ac:dyDescent="0.2">
      <c r="A265" s="58" t="e">
        <f t="shared" si="3"/>
        <v>#VALUE!</v>
      </c>
      <c r="B265" s="144" t="str">
        <f>IF(ISBLANK(DaqBook_RAW_Data!A255),"",TIMEVALUE(DaqBook_RAW_Data!A255))</f>
        <v/>
      </c>
      <c r="C265" s="167" t="str">
        <f>IF(ISBLANK(DaqBook_RAW_Data!B255),"",DaqBook_RAW_Data!B255)</f>
        <v/>
      </c>
      <c r="D265" s="167" t="str">
        <f>IF(ISBLANK(DaqBook_RAW_Data!C255),"",DaqBook_RAW_Data!C255)</f>
        <v/>
      </c>
      <c r="E265" s="167" t="str">
        <f>IF(ISBLANK(DaqBook_RAW_Data!D255),"",DaqBook_RAW_Data!D255)</f>
        <v/>
      </c>
      <c r="F265" s="167" t="str">
        <f>IF(ISBLANK(DaqBook_RAW_Data!E255),"",DaqBook_RAW_Data!E255)</f>
        <v/>
      </c>
      <c r="G265" s="167" t="str">
        <f>IF(ISBLANK(DaqBook_RAW_Data!F255),"",DaqBook_RAW_Data!F255)</f>
        <v/>
      </c>
      <c r="H265" s="167" t="str">
        <f>IF(ISBLANK(DaqBook_RAW_Data!G255),"",DaqBook_RAW_Data!G255)</f>
        <v/>
      </c>
      <c r="I265" s="167" t="str">
        <f>IF(ISBLANK(DaqBook_RAW_Data!H255),"",DaqBook_RAW_Data!H255)</f>
        <v/>
      </c>
      <c r="J265" s="167" t="str">
        <f>IF(ISBLANK(DaqBook_RAW_Data!I255),"",DaqBook_RAW_Data!I255)</f>
        <v/>
      </c>
      <c r="K265" s="167" t="str">
        <f>IF(ISBLANK(DaqBook_RAW_Data!J255),"",DaqBook_RAW_Data!J255)</f>
        <v/>
      </c>
      <c r="L265" s="167" t="str">
        <f>IF(ISBLANK(DaqBook_RAW_Data!K255),"",DaqBook_RAW_Data!K255)</f>
        <v/>
      </c>
      <c r="M265" s="167" t="str">
        <f>IF(ISBLANK(DaqBook_RAW_Data!L255),"",DaqBook_RAW_Data!L255)</f>
        <v/>
      </c>
      <c r="N265" s="167" t="str">
        <f>IF(ISBLANK(DaqBook_RAW_Data!M255),"",DaqBook_RAW_Data!M255)</f>
        <v/>
      </c>
      <c r="O265" s="167" t="str">
        <f>IF(ISBLANK(DaqBook_RAW_Data!N255),"",DaqBook_RAW_Data!N255)</f>
        <v/>
      </c>
      <c r="P265" s="167" t="str">
        <f>IF(ISBLANK(DaqBook_RAW_Data!O255),"",DaqBook_RAW_Data!O255)</f>
        <v/>
      </c>
    </row>
    <row r="266" spans="1:16" x14ac:dyDescent="0.2">
      <c r="A266" s="58" t="e">
        <f t="shared" si="3"/>
        <v>#VALUE!</v>
      </c>
      <c r="B266" s="144" t="str">
        <f>IF(ISBLANK(DaqBook_RAW_Data!A256),"",TIMEVALUE(DaqBook_RAW_Data!A256))</f>
        <v/>
      </c>
      <c r="C266" s="167" t="str">
        <f>IF(ISBLANK(DaqBook_RAW_Data!B256),"",DaqBook_RAW_Data!B256)</f>
        <v/>
      </c>
      <c r="D266" s="167" t="str">
        <f>IF(ISBLANK(DaqBook_RAW_Data!C256),"",DaqBook_RAW_Data!C256)</f>
        <v/>
      </c>
      <c r="E266" s="167" t="str">
        <f>IF(ISBLANK(DaqBook_RAW_Data!D256),"",DaqBook_RAW_Data!D256)</f>
        <v/>
      </c>
      <c r="F266" s="167" t="str">
        <f>IF(ISBLANK(DaqBook_RAW_Data!E256),"",DaqBook_RAW_Data!E256)</f>
        <v/>
      </c>
      <c r="G266" s="167" t="str">
        <f>IF(ISBLANK(DaqBook_RAW_Data!F256),"",DaqBook_RAW_Data!F256)</f>
        <v/>
      </c>
      <c r="H266" s="167" t="str">
        <f>IF(ISBLANK(DaqBook_RAW_Data!G256),"",DaqBook_RAW_Data!G256)</f>
        <v/>
      </c>
      <c r="I266" s="167" t="str">
        <f>IF(ISBLANK(DaqBook_RAW_Data!H256),"",DaqBook_RAW_Data!H256)</f>
        <v/>
      </c>
      <c r="J266" s="167" t="str">
        <f>IF(ISBLANK(DaqBook_RAW_Data!I256),"",DaqBook_RAW_Data!I256)</f>
        <v/>
      </c>
      <c r="K266" s="167" t="str">
        <f>IF(ISBLANK(DaqBook_RAW_Data!J256),"",DaqBook_RAW_Data!J256)</f>
        <v/>
      </c>
      <c r="L266" s="167" t="str">
        <f>IF(ISBLANK(DaqBook_RAW_Data!K256),"",DaqBook_RAW_Data!K256)</f>
        <v/>
      </c>
      <c r="M266" s="167" t="str">
        <f>IF(ISBLANK(DaqBook_RAW_Data!L256),"",DaqBook_RAW_Data!L256)</f>
        <v/>
      </c>
      <c r="N266" s="167" t="str">
        <f>IF(ISBLANK(DaqBook_RAW_Data!M256),"",DaqBook_RAW_Data!M256)</f>
        <v/>
      </c>
      <c r="O266" s="167" t="str">
        <f>IF(ISBLANK(DaqBook_RAW_Data!N256),"",DaqBook_RAW_Data!N256)</f>
        <v/>
      </c>
      <c r="P266" s="167" t="str">
        <f>IF(ISBLANK(DaqBook_RAW_Data!O256),"",DaqBook_RAW_Data!O256)</f>
        <v/>
      </c>
    </row>
    <row r="267" spans="1:16" x14ac:dyDescent="0.2">
      <c r="A267" s="58" t="e">
        <f t="shared" si="3"/>
        <v>#VALUE!</v>
      </c>
      <c r="B267" s="144" t="str">
        <f>IF(ISBLANK(DaqBook_RAW_Data!A257),"",TIMEVALUE(DaqBook_RAW_Data!A257))</f>
        <v/>
      </c>
      <c r="C267" s="167" t="str">
        <f>IF(ISBLANK(DaqBook_RAW_Data!B257),"",DaqBook_RAW_Data!B257)</f>
        <v/>
      </c>
      <c r="D267" s="167" t="str">
        <f>IF(ISBLANK(DaqBook_RAW_Data!C257),"",DaqBook_RAW_Data!C257)</f>
        <v/>
      </c>
      <c r="E267" s="167" t="str">
        <f>IF(ISBLANK(DaqBook_RAW_Data!D257),"",DaqBook_RAW_Data!D257)</f>
        <v/>
      </c>
      <c r="F267" s="167" t="str">
        <f>IF(ISBLANK(DaqBook_RAW_Data!E257),"",DaqBook_RAW_Data!E257)</f>
        <v/>
      </c>
      <c r="G267" s="167" t="str">
        <f>IF(ISBLANK(DaqBook_RAW_Data!F257),"",DaqBook_RAW_Data!F257)</f>
        <v/>
      </c>
      <c r="H267" s="167" t="str">
        <f>IF(ISBLANK(DaqBook_RAW_Data!G257),"",DaqBook_RAW_Data!G257)</f>
        <v/>
      </c>
      <c r="I267" s="167" t="str">
        <f>IF(ISBLANK(DaqBook_RAW_Data!H257),"",DaqBook_RAW_Data!H257)</f>
        <v/>
      </c>
      <c r="J267" s="167" t="str">
        <f>IF(ISBLANK(DaqBook_RAW_Data!I257),"",DaqBook_RAW_Data!I257)</f>
        <v/>
      </c>
      <c r="K267" s="167" t="str">
        <f>IF(ISBLANK(DaqBook_RAW_Data!J257),"",DaqBook_RAW_Data!J257)</f>
        <v/>
      </c>
      <c r="L267" s="167" t="str">
        <f>IF(ISBLANK(DaqBook_RAW_Data!K257),"",DaqBook_RAW_Data!K257)</f>
        <v/>
      </c>
      <c r="M267" s="167" t="str">
        <f>IF(ISBLANK(DaqBook_RAW_Data!L257),"",DaqBook_RAW_Data!L257)</f>
        <v/>
      </c>
      <c r="N267" s="167" t="str">
        <f>IF(ISBLANK(DaqBook_RAW_Data!M257),"",DaqBook_RAW_Data!M257)</f>
        <v/>
      </c>
      <c r="O267" s="167" t="str">
        <f>IF(ISBLANK(DaqBook_RAW_Data!N257),"",DaqBook_RAW_Data!N257)</f>
        <v/>
      </c>
      <c r="P267" s="167" t="str">
        <f>IF(ISBLANK(DaqBook_RAW_Data!O257),"",DaqBook_RAW_Data!O257)</f>
        <v/>
      </c>
    </row>
    <row r="268" spans="1:16" x14ac:dyDescent="0.2">
      <c r="A268" s="58" t="e">
        <f t="shared" si="3"/>
        <v>#VALUE!</v>
      </c>
      <c r="B268" s="144" t="str">
        <f>IF(ISBLANK(DaqBook_RAW_Data!A258),"",TIMEVALUE(DaqBook_RAW_Data!A258))</f>
        <v/>
      </c>
      <c r="C268" s="167" t="str">
        <f>IF(ISBLANK(DaqBook_RAW_Data!B258),"",DaqBook_RAW_Data!B258)</f>
        <v/>
      </c>
      <c r="D268" s="167" t="str">
        <f>IF(ISBLANK(DaqBook_RAW_Data!C258),"",DaqBook_RAW_Data!C258)</f>
        <v/>
      </c>
      <c r="E268" s="167" t="str">
        <f>IF(ISBLANK(DaqBook_RAW_Data!D258),"",DaqBook_RAW_Data!D258)</f>
        <v/>
      </c>
      <c r="F268" s="167" t="str">
        <f>IF(ISBLANK(DaqBook_RAW_Data!E258),"",DaqBook_RAW_Data!E258)</f>
        <v/>
      </c>
      <c r="G268" s="167" t="str">
        <f>IF(ISBLANK(DaqBook_RAW_Data!F258),"",DaqBook_RAW_Data!F258)</f>
        <v/>
      </c>
      <c r="H268" s="167" t="str">
        <f>IF(ISBLANK(DaqBook_RAW_Data!G258),"",DaqBook_RAW_Data!G258)</f>
        <v/>
      </c>
      <c r="I268" s="167" t="str">
        <f>IF(ISBLANK(DaqBook_RAW_Data!H258),"",DaqBook_RAW_Data!H258)</f>
        <v/>
      </c>
      <c r="J268" s="167" t="str">
        <f>IF(ISBLANK(DaqBook_RAW_Data!I258),"",DaqBook_RAW_Data!I258)</f>
        <v/>
      </c>
      <c r="K268" s="167" t="str">
        <f>IF(ISBLANK(DaqBook_RAW_Data!J258),"",DaqBook_RAW_Data!J258)</f>
        <v/>
      </c>
      <c r="L268" s="167" t="str">
        <f>IF(ISBLANK(DaqBook_RAW_Data!K258),"",DaqBook_RAW_Data!K258)</f>
        <v/>
      </c>
      <c r="M268" s="167" t="str">
        <f>IF(ISBLANK(DaqBook_RAW_Data!L258),"",DaqBook_RAW_Data!L258)</f>
        <v/>
      </c>
      <c r="N268" s="167" t="str">
        <f>IF(ISBLANK(DaqBook_RAW_Data!M258),"",DaqBook_RAW_Data!M258)</f>
        <v/>
      </c>
      <c r="O268" s="167" t="str">
        <f>IF(ISBLANK(DaqBook_RAW_Data!N258),"",DaqBook_RAW_Data!N258)</f>
        <v/>
      </c>
      <c r="P268" s="167" t="str">
        <f>IF(ISBLANK(DaqBook_RAW_Data!O258),"",DaqBook_RAW_Data!O258)</f>
        <v/>
      </c>
    </row>
    <row r="269" spans="1:16" x14ac:dyDescent="0.2">
      <c r="A269" s="58" t="e">
        <f t="shared" si="3"/>
        <v>#VALUE!</v>
      </c>
      <c r="B269" s="144" t="str">
        <f>IF(ISBLANK(DaqBook_RAW_Data!A259),"",TIMEVALUE(DaqBook_RAW_Data!A259))</f>
        <v/>
      </c>
      <c r="C269" s="167" t="str">
        <f>IF(ISBLANK(DaqBook_RAW_Data!B259),"",DaqBook_RAW_Data!B259)</f>
        <v/>
      </c>
      <c r="D269" s="167" t="str">
        <f>IF(ISBLANK(DaqBook_RAW_Data!C259),"",DaqBook_RAW_Data!C259)</f>
        <v/>
      </c>
      <c r="E269" s="167" t="str">
        <f>IF(ISBLANK(DaqBook_RAW_Data!D259),"",DaqBook_RAW_Data!D259)</f>
        <v/>
      </c>
      <c r="F269" s="167" t="str">
        <f>IF(ISBLANK(DaqBook_RAW_Data!E259),"",DaqBook_RAW_Data!E259)</f>
        <v/>
      </c>
      <c r="G269" s="167" t="str">
        <f>IF(ISBLANK(DaqBook_RAW_Data!F259),"",DaqBook_RAW_Data!F259)</f>
        <v/>
      </c>
      <c r="H269" s="167" t="str">
        <f>IF(ISBLANK(DaqBook_RAW_Data!G259),"",DaqBook_RAW_Data!G259)</f>
        <v/>
      </c>
      <c r="I269" s="167" t="str">
        <f>IF(ISBLANK(DaqBook_RAW_Data!H259),"",DaqBook_RAW_Data!H259)</f>
        <v/>
      </c>
      <c r="J269" s="167" t="str">
        <f>IF(ISBLANK(DaqBook_RAW_Data!I259),"",DaqBook_RAW_Data!I259)</f>
        <v/>
      </c>
      <c r="K269" s="167" t="str">
        <f>IF(ISBLANK(DaqBook_RAW_Data!J259),"",DaqBook_RAW_Data!J259)</f>
        <v/>
      </c>
      <c r="L269" s="167" t="str">
        <f>IF(ISBLANK(DaqBook_RAW_Data!K259),"",DaqBook_RAW_Data!K259)</f>
        <v/>
      </c>
      <c r="M269" s="167" t="str">
        <f>IF(ISBLANK(DaqBook_RAW_Data!L259),"",DaqBook_RAW_Data!L259)</f>
        <v/>
      </c>
      <c r="N269" s="167" t="str">
        <f>IF(ISBLANK(DaqBook_RAW_Data!M259),"",DaqBook_RAW_Data!M259)</f>
        <v/>
      </c>
      <c r="O269" s="167" t="str">
        <f>IF(ISBLANK(DaqBook_RAW_Data!N259),"",DaqBook_RAW_Data!N259)</f>
        <v/>
      </c>
      <c r="P269" s="167" t="str">
        <f>IF(ISBLANK(DaqBook_RAW_Data!O259),"",DaqBook_RAW_Data!O259)</f>
        <v/>
      </c>
    </row>
    <row r="270" spans="1:16" x14ac:dyDescent="0.2">
      <c r="A270" s="58" t="e">
        <f t="shared" si="3"/>
        <v>#VALUE!</v>
      </c>
      <c r="B270" s="144" t="str">
        <f>IF(ISBLANK(DaqBook_RAW_Data!A260),"",TIMEVALUE(DaqBook_RAW_Data!A260))</f>
        <v/>
      </c>
      <c r="C270" s="167" t="str">
        <f>IF(ISBLANK(DaqBook_RAW_Data!B260),"",DaqBook_RAW_Data!B260)</f>
        <v/>
      </c>
      <c r="D270" s="167" t="str">
        <f>IF(ISBLANK(DaqBook_RAW_Data!C260),"",DaqBook_RAW_Data!C260)</f>
        <v/>
      </c>
      <c r="E270" s="167" t="str">
        <f>IF(ISBLANK(DaqBook_RAW_Data!D260),"",DaqBook_RAW_Data!D260)</f>
        <v/>
      </c>
      <c r="F270" s="167" t="str">
        <f>IF(ISBLANK(DaqBook_RAW_Data!E260),"",DaqBook_RAW_Data!E260)</f>
        <v/>
      </c>
      <c r="G270" s="167" t="str">
        <f>IF(ISBLANK(DaqBook_RAW_Data!F260),"",DaqBook_RAW_Data!F260)</f>
        <v/>
      </c>
      <c r="H270" s="167" t="str">
        <f>IF(ISBLANK(DaqBook_RAW_Data!G260),"",DaqBook_RAW_Data!G260)</f>
        <v/>
      </c>
      <c r="I270" s="167" t="str">
        <f>IF(ISBLANK(DaqBook_RAW_Data!H260),"",DaqBook_RAW_Data!H260)</f>
        <v/>
      </c>
      <c r="J270" s="167" t="str">
        <f>IF(ISBLANK(DaqBook_RAW_Data!I260),"",DaqBook_RAW_Data!I260)</f>
        <v/>
      </c>
      <c r="K270" s="167" t="str">
        <f>IF(ISBLANK(DaqBook_RAW_Data!J260),"",DaqBook_RAW_Data!J260)</f>
        <v/>
      </c>
      <c r="L270" s="167" t="str">
        <f>IF(ISBLANK(DaqBook_RAW_Data!K260),"",DaqBook_RAW_Data!K260)</f>
        <v/>
      </c>
      <c r="M270" s="167" t="str">
        <f>IF(ISBLANK(DaqBook_RAW_Data!L260),"",DaqBook_RAW_Data!L260)</f>
        <v/>
      </c>
      <c r="N270" s="167" t="str">
        <f>IF(ISBLANK(DaqBook_RAW_Data!M260),"",DaqBook_RAW_Data!M260)</f>
        <v/>
      </c>
      <c r="O270" s="167" t="str">
        <f>IF(ISBLANK(DaqBook_RAW_Data!N260),"",DaqBook_RAW_Data!N260)</f>
        <v/>
      </c>
      <c r="P270" s="167" t="str">
        <f>IF(ISBLANK(DaqBook_RAW_Data!O260),"",DaqBook_RAW_Data!O260)</f>
        <v/>
      </c>
    </row>
    <row r="271" spans="1:16" x14ac:dyDescent="0.2">
      <c r="A271" s="58" t="e">
        <f t="shared" ref="A271:A334" si="4">HOUR(B271)&amp;":"&amp;MINUTE(B271)</f>
        <v>#VALUE!</v>
      </c>
      <c r="B271" s="144" t="str">
        <f>IF(ISBLANK(DaqBook_RAW_Data!A261),"",TIMEVALUE(DaqBook_RAW_Data!A261))</f>
        <v/>
      </c>
      <c r="C271" s="167" t="str">
        <f>IF(ISBLANK(DaqBook_RAW_Data!B261),"",DaqBook_RAW_Data!B261)</f>
        <v/>
      </c>
      <c r="D271" s="167" t="str">
        <f>IF(ISBLANK(DaqBook_RAW_Data!C261),"",DaqBook_RAW_Data!C261)</f>
        <v/>
      </c>
      <c r="E271" s="167" t="str">
        <f>IF(ISBLANK(DaqBook_RAW_Data!D261),"",DaqBook_RAW_Data!D261)</f>
        <v/>
      </c>
      <c r="F271" s="167" t="str">
        <f>IF(ISBLANK(DaqBook_RAW_Data!E261),"",DaqBook_RAW_Data!E261)</f>
        <v/>
      </c>
      <c r="G271" s="167" t="str">
        <f>IF(ISBLANK(DaqBook_RAW_Data!F261),"",DaqBook_RAW_Data!F261)</f>
        <v/>
      </c>
      <c r="H271" s="167" t="str">
        <f>IF(ISBLANK(DaqBook_RAW_Data!G261),"",DaqBook_RAW_Data!G261)</f>
        <v/>
      </c>
      <c r="I271" s="167" t="str">
        <f>IF(ISBLANK(DaqBook_RAW_Data!H261),"",DaqBook_RAW_Data!H261)</f>
        <v/>
      </c>
      <c r="J271" s="167" t="str">
        <f>IF(ISBLANK(DaqBook_RAW_Data!I261),"",DaqBook_RAW_Data!I261)</f>
        <v/>
      </c>
      <c r="K271" s="167" t="str">
        <f>IF(ISBLANK(DaqBook_RAW_Data!J261),"",DaqBook_RAW_Data!J261)</f>
        <v/>
      </c>
      <c r="L271" s="167" t="str">
        <f>IF(ISBLANK(DaqBook_RAW_Data!K261),"",DaqBook_RAW_Data!K261)</f>
        <v/>
      </c>
      <c r="M271" s="167" t="str">
        <f>IF(ISBLANK(DaqBook_RAW_Data!L261),"",DaqBook_RAW_Data!L261)</f>
        <v/>
      </c>
      <c r="N271" s="167" t="str">
        <f>IF(ISBLANK(DaqBook_RAW_Data!M261),"",DaqBook_RAW_Data!M261)</f>
        <v/>
      </c>
      <c r="O271" s="167" t="str">
        <f>IF(ISBLANK(DaqBook_RAW_Data!N261),"",DaqBook_RAW_Data!N261)</f>
        <v/>
      </c>
      <c r="P271" s="167" t="str">
        <f>IF(ISBLANK(DaqBook_RAW_Data!O261),"",DaqBook_RAW_Data!O261)</f>
        <v/>
      </c>
    </row>
    <row r="272" spans="1:16" x14ac:dyDescent="0.2">
      <c r="A272" s="58" t="e">
        <f t="shared" si="4"/>
        <v>#VALUE!</v>
      </c>
      <c r="B272" s="144" t="str">
        <f>IF(ISBLANK(DaqBook_RAW_Data!A262),"",TIMEVALUE(DaqBook_RAW_Data!A262))</f>
        <v/>
      </c>
      <c r="C272" s="167" t="str">
        <f>IF(ISBLANK(DaqBook_RAW_Data!B262),"",DaqBook_RAW_Data!B262)</f>
        <v/>
      </c>
      <c r="D272" s="167" t="str">
        <f>IF(ISBLANK(DaqBook_RAW_Data!C262),"",DaqBook_RAW_Data!C262)</f>
        <v/>
      </c>
      <c r="E272" s="167" t="str">
        <f>IF(ISBLANK(DaqBook_RAW_Data!D262),"",DaqBook_RAW_Data!D262)</f>
        <v/>
      </c>
      <c r="F272" s="167" t="str">
        <f>IF(ISBLANK(DaqBook_RAW_Data!E262),"",DaqBook_RAW_Data!E262)</f>
        <v/>
      </c>
      <c r="G272" s="167" t="str">
        <f>IF(ISBLANK(DaqBook_RAW_Data!F262),"",DaqBook_RAW_Data!F262)</f>
        <v/>
      </c>
      <c r="H272" s="167" t="str">
        <f>IF(ISBLANK(DaqBook_RAW_Data!G262),"",DaqBook_RAW_Data!G262)</f>
        <v/>
      </c>
      <c r="I272" s="167" t="str">
        <f>IF(ISBLANK(DaqBook_RAW_Data!H262),"",DaqBook_RAW_Data!H262)</f>
        <v/>
      </c>
      <c r="J272" s="167" t="str">
        <f>IF(ISBLANK(DaqBook_RAW_Data!I262),"",DaqBook_RAW_Data!I262)</f>
        <v/>
      </c>
      <c r="K272" s="167" t="str">
        <f>IF(ISBLANK(DaqBook_RAW_Data!J262),"",DaqBook_RAW_Data!J262)</f>
        <v/>
      </c>
      <c r="L272" s="167" t="str">
        <f>IF(ISBLANK(DaqBook_RAW_Data!K262),"",DaqBook_RAW_Data!K262)</f>
        <v/>
      </c>
      <c r="M272" s="167" t="str">
        <f>IF(ISBLANK(DaqBook_RAW_Data!L262),"",DaqBook_RAW_Data!L262)</f>
        <v/>
      </c>
      <c r="N272" s="167" t="str">
        <f>IF(ISBLANK(DaqBook_RAW_Data!M262),"",DaqBook_RAW_Data!M262)</f>
        <v/>
      </c>
      <c r="O272" s="167" t="str">
        <f>IF(ISBLANK(DaqBook_RAW_Data!N262),"",DaqBook_RAW_Data!N262)</f>
        <v/>
      </c>
      <c r="P272" s="167" t="str">
        <f>IF(ISBLANK(DaqBook_RAW_Data!O262),"",DaqBook_RAW_Data!O262)</f>
        <v/>
      </c>
    </row>
    <row r="273" spans="1:16" x14ac:dyDescent="0.2">
      <c r="A273" s="58" t="e">
        <f t="shared" si="4"/>
        <v>#VALUE!</v>
      </c>
      <c r="B273" s="144" t="str">
        <f>IF(ISBLANK(DaqBook_RAW_Data!A263),"",TIMEVALUE(DaqBook_RAW_Data!A263))</f>
        <v/>
      </c>
      <c r="C273" s="167" t="str">
        <f>IF(ISBLANK(DaqBook_RAW_Data!B263),"",DaqBook_RAW_Data!B263)</f>
        <v/>
      </c>
      <c r="D273" s="167" t="str">
        <f>IF(ISBLANK(DaqBook_RAW_Data!C263),"",DaqBook_RAW_Data!C263)</f>
        <v/>
      </c>
      <c r="E273" s="167" t="str">
        <f>IF(ISBLANK(DaqBook_RAW_Data!D263),"",DaqBook_RAW_Data!D263)</f>
        <v/>
      </c>
      <c r="F273" s="167" t="str">
        <f>IF(ISBLANK(DaqBook_RAW_Data!E263),"",DaqBook_RAW_Data!E263)</f>
        <v/>
      </c>
      <c r="G273" s="167" t="str">
        <f>IF(ISBLANK(DaqBook_RAW_Data!F263),"",DaqBook_RAW_Data!F263)</f>
        <v/>
      </c>
      <c r="H273" s="167" t="str">
        <f>IF(ISBLANK(DaqBook_RAW_Data!G263),"",DaqBook_RAW_Data!G263)</f>
        <v/>
      </c>
      <c r="I273" s="167" t="str">
        <f>IF(ISBLANK(DaqBook_RAW_Data!H263),"",DaqBook_RAW_Data!H263)</f>
        <v/>
      </c>
      <c r="J273" s="167" t="str">
        <f>IF(ISBLANK(DaqBook_RAW_Data!I263),"",DaqBook_RAW_Data!I263)</f>
        <v/>
      </c>
      <c r="K273" s="167" t="str">
        <f>IF(ISBLANK(DaqBook_RAW_Data!J263),"",DaqBook_RAW_Data!J263)</f>
        <v/>
      </c>
      <c r="L273" s="167" t="str">
        <f>IF(ISBLANK(DaqBook_RAW_Data!K263),"",DaqBook_RAW_Data!K263)</f>
        <v/>
      </c>
      <c r="M273" s="167" t="str">
        <f>IF(ISBLANK(DaqBook_RAW_Data!L263),"",DaqBook_RAW_Data!L263)</f>
        <v/>
      </c>
      <c r="N273" s="167" t="str">
        <f>IF(ISBLANK(DaqBook_RAW_Data!M263),"",DaqBook_RAW_Data!M263)</f>
        <v/>
      </c>
      <c r="O273" s="167" t="str">
        <f>IF(ISBLANK(DaqBook_RAW_Data!N263),"",DaqBook_RAW_Data!N263)</f>
        <v/>
      </c>
      <c r="P273" s="167" t="str">
        <f>IF(ISBLANK(DaqBook_RAW_Data!O263),"",DaqBook_RAW_Data!O263)</f>
        <v/>
      </c>
    </row>
    <row r="274" spans="1:16" x14ac:dyDescent="0.2">
      <c r="A274" s="58" t="e">
        <f t="shared" si="4"/>
        <v>#VALUE!</v>
      </c>
      <c r="B274" s="144" t="str">
        <f>IF(ISBLANK(DaqBook_RAW_Data!A264),"",TIMEVALUE(DaqBook_RAW_Data!A264))</f>
        <v/>
      </c>
      <c r="C274" s="167" t="str">
        <f>IF(ISBLANK(DaqBook_RAW_Data!B264),"",DaqBook_RAW_Data!B264)</f>
        <v/>
      </c>
      <c r="D274" s="167" t="str">
        <f>IF(ISBLANK(DaqBook_RAW_Data!C264),"",DaqBook_RAW_Data!C264)</f>
        <v/>
      </c>
      <c r="E274" s="167" t="str">
        <f>IF(ISBLANK(DaqBook_RAW_Data!D264),"",DaqBook_RAW_Data!D264)</f>
        <v/>
      </c>
      <c r="F274" s="167" t="str">
        <f>IF(ISBLANK(DaqBook_RAW_Data!E264),"",DaqBook_RAW_Data!E264)</f>
        <v/>
      </c>
      <c r="G274" s="167" t="str">
        <f>IF(ISBLANK(DaqBook_RAW_Data!F264),"",DaqBook_RAW_Data!F264)</f>
        <v/>
      </c>
      <c r="H274" s="167" t="str">
        <f>IF(ISBLANK(DaqBook_RAW_Data!G264),"",DaqBook_RAW_Data!G264)</f>
        <v/>
      </c>
      <c r="I274" s="167" t="str">
        <f>IF(ISBLANK(DaqBook_RAW_Data!H264),"",DaqBook_RAW_Data!H264)</f>
        <v/>
      </c>
      <c r="J274" s="167" t="str">
        <f>IF(ISBLANK(DaqBook_RAW_Data!I264),"",DaqBook_RAW_Data!I264)</f>
        <v/>
      </c>
      <c r="K274" s="167" t="str">
        <f>IF(ISBLANK(DaqBook_RAW_Data!J264),"",DaqBook_RAW_Data!J264)</f>
        <v/>
      </c>
      <c r="L274" s="167" t="str">
        <f>IF(ISBLANK(DaqBook_RAW_Data!K264),"",DaqBook_RAW_Data!K264)</f>
        <v/>
      </c>
      <c r="M274" s="167" t="str">
        <f>IF(ISBLANK(DaqBook_RAW_Data!L264),"",DaqBook_RAW_Data!L264)</f>
        <v/>
      </c>
      <c r="N274" s="167" t="str">
        <f>IF(ISBLANK(DaqBook_RAW_Data!M264),"",DaqBook_RAW_Data!M264)</f>
        <v/>
      </c>
      <c r="O274" s="167" t="str">
        <f>IF(ISBLANK(DaqBook_RAW_Data!N264),"",DaqBook_RAW_Data!N264)</f>
        <v/>
      </c>
      <c r="P274" s="167" t="str">
        <f>IF(ISBLANK(DaqBook_RAW_Data!O264),"",DaqBook_RAW_Data!O264)</f>
        <v/>
      </c>
    </row>
    <row r="275" spans="1:16" x14ac:dyDescent="0.2">
      <c r="A275" s="58" t="e">
        <f t="shared" si="4"/>
        <v>#VALUE!</v>
      </c>
      <c r="B275" s="144" t="str">
        <f>IF(ISBLANK(DaqBook_RAW_Data!A265),"",TIMEVALUE(DaqBook_RAW_Data!A265))</f>
        <v/>
      </c>
      <c r="C275" s="167" t="str">
        <f>IF(ISBLANK(DaqBook_RAW_Data!B265),"",DaqBook_RAW_Data!B265)</f>
        <v/>
      </c>
      <c r="D275" s="167" t="str">
        <f>IF(ISBLANK(DaqBook_RAW_Data!C265),"",DaqBook_RAW_Data!C265)</f>
        <v/>
      </c>
      <c r="E275" s="167" t="str">
        <f>IF(ISBLANK(DaqBook_RAW_Data!D265),"",DaqBook_RAW_Data!D265)</f>
        <v/>
      </c>
      <c r="F275" s="167" t="str">
        <f>IF(ISBLANK(DaqBook_RAW_Data!E265),"",DaqBook_RAW_Data!E265)</f>
        <v/>
      </c>
      <c r="G275" s="167" t="str">
        <f>IF(ISBLANK(DaqBook_RAW_Data!F265),"",DaqBook_RAW_Data!F265)</f>
        <v/>
      </c>
      <c r="H275" s="167" t="str">
        <f>IF(ISBLANK(DaqBook_RAW_Data!G265),"",DaqBook_RAW_Data!G265)</f>
        <v/>
      </c>
      <c r="I275" s="167" t="str">
        <f>IF(ISBLANK(DaqBook_RAW_Data!H265),"",DaqBook_RAW_Data!H265)</f>
        <v/>
      </c>
      <c r="J275" s="167" t="str">
        <f>IF(ISBLANK(DaqBook_RAW_Data!I265),"",DaqBook_RAW_Data!I265)</f>
        <v/>
      </c>
      <c r="K275" s="167" t="str">
        <f>IF(ISBLANK(DaqBook_RAW_Data!J265),"",DaqBook_RAW_Data!J265)</f>
        <v/>
      </c>
      <c r="L275" s="167" t="str">
        <f>IF(ISBLANK(DaqBook_RAW_Data!K265),"",DaqBook_RAW_Data!K265)</f>
        <v/>
      </c>
      <c r="M275" s="167" t="str">
        <f>IF(ISBLANK(DaqBook_RAW_Data!L265),"",DaqBook_RAW_Data!L265)</f>
        <v/>
      </c>
      <c r="N275" s="167" t="str">
        <f>IF(ISBLANK(DaqBook_RAW_Data!M265),"",DaqBook_RAW_Data!M265)</f>
        <v/>
      </c>
      <c r="O275" s="167" t="str">
        <f>IF(ISBLANK(DaqBook_RAW_Data!N265),"",DaqBook_RAW_Data!N265)</f>
        <v/>
      </c>
      <c r="P275" s="167" t="str">
        <f>IF(ISBLANK(DaqBook_RAW_Data!O265),"",DaqBook_RAW_Data!O265)</f>
        <v/>
      </c>
    </row>
    <row r="276" spans="1:16" x14ac:dyDescent="0.2">
      <c r="A276" s="58" t="e">
        <f t="shared" si="4"/>
        <v>#VALUE!</v>
      </c>
      <c r="B276" s="144" t="str">
        <f>IF(ISBLANK(DaqBook_RAW_Data!A266),"",TIMEVALUE(DaqBook_RAW_Data!A266))</f>
        <v/>
      </c>
      <c r="C276" s="167" t="str">
        <f>IF(ISBLANK(DaqBook_RAW_Data!B266),"",DaqBook_RAW_Data!B266)</f>
        <v/>
      </c>
      <c r="D276" s="167" t="str">
        <f>IF(ISBLANK(DaqBook_RAW_Data!C266),"",DaqBook_RAW_Data!C266)</f>
        <v/>
      </c>
      <c r="E276" s="167" t="str">
        <f>IF(ISBLANK(DaqBook_RAW_Data!D266),"",DaqBook_RAW_Data!D266)</f>
        <v/>
      </c>
      <c r="F276" s="167" t="str">
        <f>IF(ISBLANK(DaqBook_RAW_Data!E266),"",DaqBook_RAW_Data!E266)</f>
        <v/>
      </c>
      <c r="G276" s="167" t="str">
        <f>IF(ISBLANK(DaqBook_RAW_Data!F266),"",DaqBook_RAW_Data!F266)</f>
        <v/>
      </c>
      <c r="H276" s="167" t="str">
        <f>IF(ISBLANK(DaqBook_RAW_Data!G266),"",DaqBook_RAW_Data!G266)</f>
        <v/>
      </c>
      <c r="I276" s="167" t="str">
        <f>IF(ISBLANK(DaqBook_RAW_Data!H266),"",DaqBook_RAW_Data!H266)</f>
        <v/>
      </c>
      <c r="J276" s="167" t="str">
        <f>IF(ISBLANK(DaqBook_RAW_Data!I266),"",DaqBook_RAW_Data!I266)</f>
        <v/>
      </c>
      <c r="K276" s="167" t="str">
        <f>IF(ISBLANK(DaqBook_RAW_Data!J266),"",DaqBook_RAW_Data!J266)</f>
        <v/>
      </c>
      <c r="L276" s="167" t="str">
        <f>IF(ISBLANK(DaqBook_RAW_Data!K266),"",DaqBook_RAW_Data!K266)</f>
        <v/>
      </c>
      <c r="M276" s="167" t="str">
        <f>IF(ISBLANK(DaqBook_RAW_Data!L266),"",DaqBook_RAW_Data!L266)</f>
        <v/>
      </c>
      <c r="N276" s="167" t="str">
        <f>IF(ISBLANK(DaqBook_RAW_Data!M266),"",DaqBook_RAW_Data!M266)</f>
        <v/>
      </c>
      <c r="O276" s="167" t="str">
        <f>IF(ISBLANK(DaqBook_RAW_Data!N266),"",DaqBook_RAW_Data!N266)</f>
        <v/>
      </c>
      <c r="P276" s="167" t="str">
        <f>IF(ISBLANK(DaqBook_RAW_Data!O266),"",DaqBook_RAW_Data!O266)</f>
        <v/>
      </c>
    </row>
    <row r="277" spans="1:16" x14ac:dyDescent="0.2">
      <c r="A277" s="58" t="e">
        <f t="shared" si="4"/>
        <v>#VALUE!</v>
      </c>
      <c r="B277" s="144" t="str">
        <f>IF(ISBLANK(DaqBook_RAW_Data!A267),"",TIMEVALUE(DaqBook_RAW_Data!A267))</f>
        <v/>
      </c>
      <c r="C277" s="167" t="str">
        <f>IF(ISBLANK(DaqBook_RAW_Data!B267),"",DaqBook_RAW_Data!B267)</f>
        <v/>
      </c>
      <c r="D277" s="167" t="str">
        <f>IF(ISBLANK(DaqBook_RAW_Data!C267),"",DaqBook_RAW_Data!C267)</f>
        <v/>
      </c>
      <c r="E277" s="167" t="str">
        <f>IF(ISBLANK(DaqBook_RAW_Data!D267),"",DaqBook_RAW_Data!D267)</f>
        <v/>
      </c>
      <c r="F277" s="167" t="str">
        <f>IF(ISBLANK(DaqBook_RAW_Data!E267),"",DaqBook_RAW_Data!E267)</f>
        <v/>
      </c>
      <c r="G277" s="167" t="str">
        <f>IF(ISBLANK(DaqBook_RAW_Data!F267),"",DaqBook_RAW_Data!F267)</f>
        <v/>
      </c>
      <c r="H277" s="167" t="str">
        <f>IF(ISBLANK(DaqBook_RAW_Data!G267),"",DaqBook_RAW_Data!G267)</f>
        <v/>
      </c>
      <c r="I277" s="167" t="str">
        <f>IF(ISBLANK(DaqBook_RAW_Data!H267),"",DaqBook_RAW_Data!H267)</f>
        <v/>
      </c>
      <c r="J277" s="167" t="str">
        <f>IF(ISBLANK(DaqBook_RAW_Data!I267),"",DaqBook_RAW_Data!I267)</f>
        <v/>
      </c>
      <c r="K277" s="167" t="str">
        <f>IF(ISBLANK(DaqBook_RAW_Data!J267),"",DaqBook_RAW_Data!J267)</f>
        <v/>
      </c>
      <c r="L277" s="167" t="str">
        <f>IF(ISBLANK(DaqBook_RAW_Data!K267),"",DaqBook_RAW_Data!K267)</f>
        <v/>
      </c>
      <c r="M277" s="167" t="str">
        <f>IF(ISBLANK(DaqBook_RAW_Data!L267),"",DaqBook_RAW_Data!L267)</f>
        <v/>
      </c>
      <c r="N277" s="167" t="str">
        <f>IF(ISBLANK(DaqBook_RAW_Data!M267),"",DaqBook_RAW_Data!M267)</f>
        <v/>
      </c>
      <c r="O277" s="167" t="str">
        <f>IF(ISBLANK(DaqBook_RAW_Data!N267),"",DaqBook_RAW_Data!N267)</f>
        <v/>
      </c>
      <c r="P277" s="167" t="str">
        <f>IF(ISBLANK(DaqBook_RAW_Data!O267),"",DaqBook_RAW_Data!O267)</f>
        <v/>
      </c>
    </row>
    <row r="278" spans="1:16" x14ac:dyDescent="0.2">
      <c r="A278" s="58" t="e">
        <f t="shared" si="4"/>
        <v>#VALUE!</v>
      </c>
      <c r="B278" s="144" t="str">
        <f>IF(ISBLANK(DaqBook_RAW_Data!A268),"",TIMEVALUE(DaqBook_RAW_Data!A268))</f>
        <v/>
      </c>
      <c r="C278" s="167" t="str">
        <f>IF(ISBLANK(DaqBook_RAW_Data!B268),"",DaqBook_RAW_Data!B268)</f>
        <v/>
      </c>
      <c r="D278" s="167" t="str">
        <f>IF(ISBLANK(DaqBook_RAW_Data!C268),"",DaqBook_RAW_Data!C268)</f>
        <v/>
      </c>
      <c r="E278" s="167" t="str">
        <f>IF(ISBLANK(DaqBook_RAW_Data!D268),"",DaqBook_RAW_Data!D268)</f>
        <v/>
      </c>
      <c r="F278" s="167" t="str">
        <f>IF(ISBLANK(DaqBook_RAW_Data!E268),"",DaqBook_RAW_Data!E268)</f>
        <v/>
      </c>
      <c r="G278" s="167" t="str">
        <f>IF(ISBLANK(DaqBook_RAW_Data!F268),"",DaqBook_RAW_Data!F268)</f>
        <v/>
      </c>
      <c r="H278" s="167" t="str">
        <f>IF(ISBLANK(DaqBook_RAW_Data!G268),"",DaqBook_RAW_Data!G268)</f>
        <v/>
      </c>
      <c r="I278" s="167" t="str">
        <f>IF(ISBLANK(DaqBook_RAW_Data!H268),"",DaqBook_RAW_Data!H268)</f>
        <v/>
      </c>
      <c r="J278" s="167" t="str">
        <f>IF(ISBLANK(DaqBook_RAW_Data!I268),"",DaqBook_RAW_Data!I268)</f>
        <v/>
      </c>
      <c r="K278" s="167" t="str">
        <f>IF(ISBLANK(DaqBook_RAW_Data!J268),"",DaqBook_RAW_Data!J268)</f>
        <v/>
      </c>
      <c r="L278" s="167" t="str">
        <f>IF(ISBLANK(DaqBook_RAW_Data!K268),"",DaqBook_RAW_Data!K268)</f>
        <v/>
      </c>
      <c r="M278" s="167" t="str">
        <f>IF(ISBLANK(DaqBook_RAW_Data!L268),"",DaqBook_RAW_Data!L268)</f>
        <v/>
      </c>
      <c r="N278" s="167" t="str">
        <f>IF(ISBLANK(DaqBook_RAW_Data!M268),"",DaqBook_RAW_Data!M268)</f>
        <v/>
      </c>
      <c r="O278" s="167" t="str">
        <f>IF(ISBLANK(DaqBook_RAW_Data!N268),"",DaqBook_RAW_Data!N268)</f>
        <v/>
      </c>
      <c r="P278" s="167" t="str">
        <f>IF(ISBLANK(DaqBook_RAW_Data!O268),"",DaqBook_RAW_Data!O268)</f>
        <v/>
      </c>
    </row>
    <row r="279" spans="1:16" x14ac:dyDescent="0.2">
      <c r="A279" s="58" t="e">
        <f t="shared" si="4"/>
        <v>#VALUE!</v>
      </c>
      <c r="B279" s="144" t="str">
        <f>IF(ISBLANK(DaqBook_RAW_Data!A269),"",TIMEVALUE(DaqBook_RAW_Data!A269))</f>
        <v/>
      </c>
      <c r="C279" s="167" t="str">
        <f>IF(ISBLANK(DaqBook_RAW_Data!B269),"",DaqBook_RAW_Data!B269)</f>
        <v/>
      </c>
      <c r="D279" s="167" t="str">
        <f>IF(ISBLANK(DaqBook_RAW_Data!C269),"",DaqBook_RAW_Data!C269)</f>
        <v/>
      </c>
      <c r="E279" s="167" t="str">
        <f>IF(ISBLANK(DaqBook_RAW_Data!D269),"",DaqBook_RAW_Data!D269)</f>
        <v/>
      </c>
      <c r="F279" s="167" t="str">
        <f>IF(ISBLANK(DaqBook_RAW_Data!E269),"",DaqBook_RAW_Data!E269)</f>
        <v/>
      </c>
      <c r="G279" s="167" t="str">
        <f>IF(ISBLANK(DaqBook_RAW_Data!F269),"",DaqBook_RAW_Data!F269)</f>
        <v/>
      </c>
      <c r="H279" s="167" t="str">
        <f>IF(ISBLANK(DaqBook_RAW_Data!G269),"",DaqBook_RAW_Data!G269)</f>
        <v/>
      </c>
      <c r="I279" s="167" t="str">
        <f>IF(ISBLANK(DaqBook_RAW_Data!H269),"",DaqBook_RAW_Data!H269)</f>
        <v/>
      </c>
      <c r="J279" s="167" t="str">
        <f>IF(ISBLANK(DaqBook_RAW_Data!I269),"",DaqBook_RAW_Data!I269)</f>
        <v/>
      </c>
      <c r="K279" s="167" t="str">
        <f>IF(ISBLANK(DaqBook_RAW_Data!J269),"",DaqBook_RAW_Data!J269)</f>
        <v/>
      </c>
      <c r="L279" s="167" t="str">
        <f>IF(ISBLANK(DaqBook_RAW_Data!K269),"",DaqBook_RAW_Data!K269)</f>
        <v/>
      </c>
      <c r="M279" s="167" t="str">
        <f>IF(ISBLANK(DaqBook_RAW_Data!L269),"",DaqBook_RAW_Data!L269)</f>
        <v/>
      </c>
      <c r="N279" s="167" t="str">
        <f>IF(ISBLANK(DaqBook_RAW_Data!M269),"",DaqBook_RAW_Data!M269)</f>
        <v/>
      </c>
      <c r="O279" s="167" t="str">
        <f>IF(ISBLANK(DaqBook_RAW_Data!N269),"",DaqBook_RAW_Data!N269)</f>
        <v/>
      </c>
      <c r="P279" s="167" t="str">
        <f>IF(ISBLANK(DaqBook_RAW_Data!O269),"",DaqBook_RAW_Data!O269)</f>
        <v/>
      </c>
    </row>
    <row r="280" spans="1:16" x14ac:dyDescent="0.2">
      <c r="A280" s="58" t="e">
        <f t="shared" si="4"/>
        <v>#VALUE!</v>
      </c>
      <c r="B280" s="144" t="str">
        <f>IF(ISBLANK(DaqBook_RAW_Data!A270),"",TIMEVALUE(DaqBook_RAW_Data!A270))</f>
        <v/>
      </c>
      <c r="C280" s="167" t="str">
        <f>IF(ISBLANK(DaqBook_RAW_Data!B270),"",DaqBook_RAW_Data!B270)</f>
        <v/>
      </c>
      <c r="D280" s="167" t="str">
        <f>IF(ISBLANK(DaqBook_RAW_Data!C270),"",DaqBook_RAW_Data!C270)</f>
        <v/>
      </c>
      <c r="E280" s="167" t="str">
        <f>IF(ISBLANK(DaqBook_RAW_Data!D270),"",DaqBook_RAW_Data!D270)</f>
        <v/>
      </c>
      <c r="F280" s="167" t="str">
        <f>IF(ISBLANK(DaqBook_RAW_Data!E270),"",DaqBook_RAW_Data!E270)</f>
        <v/>
      </c>
      <c r="G280" s="167" t="str">
        <f>IF(ISBLANK(DaqBook_RAW_Data!F270),"",DaqBook_RAW_Data!F270)</f>
        <v/>
      </c>
      <c r="H280" s="167" t="str">
        <f>IF(ISBLANK(DaqBook_RAW_Data!G270),"",DaqBook_RAW_Data!G270)</f>
        <v/>
      </c>
      <c r="I280" s="167" t="str">
        <f>IF(ISBLANK(DaqBook_RAW_Data!H270),"",DaqBook_RAW_Data!H270)</f>
        <v/>
      </c>
      <c r="J280" s="167" t="str">
        <f>IF(ISBLANK(DaqBook_RAW_Data!I270),"",DaqBook_RAW_Data!I270)</f>
        <v/>
      </c>
      <c r="K280" s="167" t="str">
        <f>IF(ISBLANK(DaqBook_RAW_Data!J270),"",DaqBook_RAW_Data!J270)</f>
        <v/>
      </c>
      <c r="L280" s="167" t="str">
        <f>IF(ISBLANK(DaqBook_RAW_Data!K270),"",DaqBook_RAW_Data!K270)</f>
        <v/>
      </c>
      <c r="M280" s="167" t="str">
        <f>IF(ISBLANK(DaqBook_RAW_Data!L270),"",DaqBook_RAW_Data!L270)</f>
        <v/>
      </c>
      <c r="N280" s="167" t="str">
        <f>IF(ISBLANK(DaqBook_RAW_Data!M270),"",DaqBook_RAW_Data!M270)</f>
        <v/>
      </c>
      <c r="O280" s="167" t="str">
        <f>IF(ISBLANK(DaqBook_RAW_Data!N270),"",DaqBook_RAW_Data!N270)</f>
        <v/>
      </c>
      <c r="P280" s="167" t="str">
        <f>IF(ISBLANK(DaqBook_RAW_Data!O270),"",DaqBook_RAW_Data!O270)</f>
        <v/>
      </c>
    </row>
    <row r="281" spans="1:16" x14ac:dyDescent="0.2">
      <c r="A281" s="58" t="e">
        <f t="shared" si="4"/>
        <v>#VALUE!</v>
      </c>
      <c r="B281" s="144" t="str">
        <f>IF(ISBLANK(DaqBook_RAW_Data!A271),"",TIMEVALUE(DaqBook_RAW_Data!A271))</f>
        <v/>
      </c>
      <c r="C281" s="167" t="str">
        <f>IF(ISBLANK(DaqBook_RAW_Data!B271),"",DaqBook_RAW_Data!B271)</f>
        <v/>
      </c>
      <c r="D281" s="167" t="str">
        <f>IF(ISBLANK(DaqBook_RAW_Data!C271),"",DaqBook_RAW_Data!C271)</f>
        <v/>
      </c>
      <c r="E281" s="167" t="str">
        <f>IF(ISBLANK(DaqBook_RAW_Data!D271),"",DaqBook_RAW_Data!D271)</f>
        <v/>
      </c>
      <c r="F281" s="167" t="str">
        <f>IF(ISBLANK(DaqBook_RAW_Data!E271),"",DaqBook_RAW_Data!E271)</f>
        <v/>
      </c>
      <c r="G281" s="167" t="str">
        <f>IF(ISBLANK(DaqBook_RAW_Data!F271),"",DaqBook_RAW_Data!F271)</f>
        <v/>
      </c>
      <c r="H281" s="167" t="str">
        <f>IF(ISBLANK(DaqBook_RAW_Data!G271),"",DaqBook_RAW_Data!G271)</f>
        <v/>
      </c>
      <c r="I281" s="167" t="str">
        <f>IF(ISBLANK(DaqBook_RAW_Data!H271),"",DaqBook_RAW_Data!H271)</f>
        <v/>
      </c>
      <c r="J281" s="167" t="str">
        <f>IF(ISBLANK(DaqBook_RAW_Data!I271),"",DaqBook_RAW_Data!I271)</f>
        <v/>
      </c>
      <c r="K281" s="167" t="str">
        <f>IF(ISBLANK(DaqBook_RAW_Data!J271),"",DaqBook_RAW_Data!J271)</f>
        <v/>
      </c>
      <c r="L281" s="167" t="str">
        <f>IF(ISBLANK(DaqBook_RAW_Data!K271),"",DaqBook_RAW_Data!K271)</f>
        <v/>
      </c>
      <c r="M281" s="167" t="str">
        <f>IF(ISBLANK(DaqBook_RAW_Data!L271),"",DaqBook_RAW_Data!L271)</f>
        <v/>
      </c>
      <c r="N281" s="167" t="str">
        <f>IF(ISBLANK(DaqBook_RAW_Data!M271),"",DaqBook_RAW_Data!M271)</f>
        <v/>
      </c>
      <c r="O281" s="167" t="str">
        <f>IF(ISBLANK(DaqBook_RAW_Data!N271),"",DaqBook_RAW_Data!N271)</f>
        <v/>
      </c>
      <c r="P281" s="167" t="str">
        <f>IF(ISBLANK(DaqBook_RAW_Data!O271),"",DaqBook_RAW_Data!O271)</f>
        <v/>
      </c>
    </row>
    <row r="282" spans="1:16" x14ac:dyDescent="0.2">
      <c r="A282" s="58" t="e">
        <f t="shared" si="4"/>
        <v>#VALUE!</v>
      </c>
      <c r="B282" s="144" t="str">
        <f>IF(ISBLANK(DaqBook_RAW_Data!A272),"",TIMEVALUE(DaqBook_RAW_Data!A272))</f>
        <v/>
      </c>
      <c r="C282" s="167" t="str">
        <f>IF(ISBLANK(DaqBook_RAW_Data!B272),"",DaqBook_RAW_Data!B272)</f>
        <v/>
      </c>
      <c r="D282" s="167" t="str">
        <f>IF(ISBLANK(DaqBook_RAW_Data!C272),"",DaqBook_RAW_Data!C272)</f>
        <v/>
      </c>
      <c r="E282" s="167" t="str">
        <f>IF(ISBLANK(DaqBook_RAW_Data!D272),"",DaqBook_RAW_Data!D272)</f>
        <v/>
      </c>
      <c r="F282" s="167" t="str">
        <f>IF(ISBLANK(DaqBook_RAW_Data!E272),"",DaqBook_RAW_Data!E272)</f>
        <v/>
      </c>
      <c r="G282" s="167" t="str">
        <f>IF(ISBLANK(DaqBook_RAW_Data!F272),"",DaqBook_RAW_Data!F272)</f>
        <v/>
      </c>
      <c r="H282" s="167" t="str">
        <f>IF(ISBLANK(DaqBook_RAW_Data!G272),"",DaqBook_RAW_Data!G272)</f>
        <v/>
      </c>
      <c r="I282" s="167" t="str">
        <f>IF(ISBLANK(DaqBook_RAW_Data!H272),"",DaqBook_RAW_Data!H272)</f>
        <v/>
      </c>
      <c r="J282" s="167" t="str">
        <f>IF(ISBLANK(DaqBook_RAW_Data!I272),"",DaqBook_RAW_Data!I272)</f>
        <v/>
      </c>
      <c r="K282" s="167" t="str">
        <f>IF(ISBLANK(DaqBook_RAW_Data!J272),"",DaqBook_RAW_Data!J272)</f>
        <v/>
      </c>
      <c r="L282" s="167" t="str">
        <f>IF(ISBLANK(DaqBook_RAW_Data!K272),"",DaqBook_RAW_Data!K272)</f>
        <v/>
      </c>
      <c r="M282" s="167" t="str">
        <f>IF(ISBLANK(DaqBook_RAW_Data!L272),"",DaqBook_RAW_Data!L272)</f>
        <v/>
      </c>
      <c r="N282" s="167" t="str">
        <f>IF(ISBLANK(DaqBook_RAW_Data!M272),"",DaqBook_RAW_Data!M272)</f>
        <v/>
      </c>
      <c r="O282" s="167" t="str">
        <f>IF(ISBLANK(DaqBook_RAW_Data!N272),"",DaqBook_RAW_Data!N272)</f>
        <v/>
      </c>
      <c r="P282" s="167" t="str">
        <f>IF(ISBLANK(DaqBook_RAW_Data!O272),"",DaqBook_RAW_Data!O272)</f>
        <v/>
      </c>
    </row>
    <row r="283" spans="1:16" x14ac:dyDescent="0.2">
      <c r="A283" s="58" t="e">
        <f t="shared" si="4"/>
        <v>#VALUE!</v>
      </c>
      <c r="B283" s="144" t="str">
        <f>IF(ISBLANK(DaqBook_RAW_Data!A273),"",TIMEVALUE(DaqBook_RAW_Data!A273))</f>
        <v/>
      </c>
      <c r="C283" s="167" t="str">
        <f>IF(ISBLANK(DaqBook_RAW_Data!B273),"",DaqBook_RAW_Data!B273)</f>
        <v/>
      </c>
      <c r="D283" s="167" t="str">
        <f>IF(ISBLANK(DaqBook_RAW_Data!C273),"",DaqBook_RAW_Data!C273)</f>
        <v/>
      </c>
      <c r="E283" s="167" t="str">
        <f>IF(ISBLANK(DaqBook_RAW_Data!D273),"",DaqBook_RAW_Data!D273)</f>
        <v/>
      </c>
      <c r="F283" s="167" t="str">
        <f>IF(ISBLANK(DaqBook_RAW_Data!E273),"",DaqBook_RAW_Data!E273)</f>
        <v/>
      </c>
      <c r="G283" s="167" t="str">
        <f>IF(ISBLANK(DaqBook_RAW_Data!F273),"",DaqBook_RAW_Data!F273)</f>
        <v/>
      </c>
      <c r="H283" s="167" t="str">
        <f>IF(ISBLANK(DaqBook_RAW_Data!G273),"",DaqBook_RAW_Data!G273)</f>
        <v/>
      </c>
      <c r="I283" s="167" t="str">
        <f>IF(ISBLANK(DaqBook_RAW_Data!H273),"",DaqBook_RAW_Data!H273)</f>
        <v/>
      </c>
      <c r="J283" s="167" t="str">
        <f>IF(ISBLANK(DaqBook_RAW_Data!I273),"",DaqBook_RAW_Data!I273)</f>
        <v/>
      </c>
      <c r="K283" s="167" t="str">
        <f>IF(ISBLANK(DaqBook_RAW_Data!J273),"",DaqBook_RAW_Data!J273)</f>
        <v/>
      </c>
      <c r="L283" s="167" t="str">
        <f>IF(ISBLANK(DaqBook_RAW_Data!K273),"",DaqBook_RAW_Data!K273)</f>
        <v/>
      </c>
      <c r="M283" s="167" t="str">
        <f>IF(ISBLANK(DaqBook_RAW_Data!L273),"",DaqBook_RAW_Data!L273)</f>
        <v/>
      </c>
      <c r="N283" s="167" t="str">
        <f>IF(ISBLANK(DaqBook_RAW_Data!M273),"",DaqBook_RAW_Data!M273)</f>
        <v/>
      </c>
      <c r="O283" s="167" t="str">
        <f>IF(ISBLANK(DaqBook_RAW_Data!N273),"",DaqBook_RAW_Data!N273)</f>
        <v/>
      </c>
      <c r="P283" s="167" t="str">
        <f>IF(ISBLANK(DaqBook_RAW_Data!O273),"",DaqBook_RAW_Data!O273)</f>
        <v/>
      </c>
    </row>
    <row r="284" spans="1:16" x14ac:dyDescent="0.2">
      <c r="A284" s="58" t="e">
        <f t="shared" si="4"/>
        <v>#VALUE!</v>
      </c>
      <c r="B284" s="144" t="str">
        <f>IF(ISBLANK(DaqBook_RAW_Data!A274),"",TIMEVALUE(DaqBook_RAW_Data!A274))</f>
        <v/>
      </c>
      <c r="C284" s="167" t="str">
        <f>IF(ISBLANK(DaqBook_RAW_Data!B274),"",DaqBook_RAW_Data!B274)</f>
        <v/>
      </c>
      <c r="D284" s="167" t="str">
        <f>IF(ISBLANK(DaqBook_RAW_Data!C274),"",DaqBook_RAW_Data!C274)</f>
        <v/>
      </c>
      <c r="E284" s="167" t="str">
        <f>IF(ISBLANK(DaqBook_RAW_Data!D274),"",DaqBook_RAW_Data!D274)</f>
        <v/>
      </c>
      <c r="F284" s="167" t="str">
        <f>IF(ISBLANK(DaqBook_RAW_Data!E274),"",DaqBook_RAW_Data!E274)</f>
        <v/>
      </c>
      <c r="G284" s="167" t="str">
        <f>IF(ISBLANK(DaqBook_RAW_Data!F274),"",DaqBook_RAW_Data!F274)</f>
        <v/>
      </c>
      <c r="H284" s="167" t="str">
        <f>IF(ISBLANK(DaqBook_RAW_Data!G274),"",DaqBook_RAW_Data!G274)</f>
        <v/>
      </c>
      <c r="I284" s="167" t="str">
        <f>IF(ISBLANK(DaqBook_RAW_Data!H274),"",DaqBook_RAW_Data!H274)</f>
        <v/>
      </c>
      <c r="J284" s="167" t="str">
        <f>IF(ISBLANK(DaqBook_RAW_Data!I274),"",DaqBook_RAW_Data!I274)</f>
        <v/>
      </c>
      <c r="K284" s="167" t="str">
        <f>IF(ISBLANK(DaqBook_RAW_Data!J274),"",DaqBook_RAW_Data!J274)</f>
        <v/>
      </c>
      <c r="L284" s="167" t="str">
        <f>IF(ISBLANK(DaqBook_RAW_Data!K274),"",DaqBook_RAW_Data!K274)</f>
        <v/>
      </c>
      <c r="M284" s="167" t="str">
        <f>IF(ISBLANK(DaqBook_RAW_Data!L274),"",DaqBook_RAW_Data!L274)</f>
        <v/>
      </c>
      <c r="N284" s="167" t="str">
        <f>IF(ISBLANK(DaqBook_RAW_Data!M274),"",DaqBook_RAW_Data!M274)</f>
        <v/>
      </c>
      <c r="O284" s="167" t="str">
        <f>IF(ISBLANK(DaqBook_RAW_Data!N274),"",DaqBook_RAW_Data!N274)</f>
        <v/>
      </c>
      <c r="P284" s="167" t="str">
        <f>IF(ISBLANK(DaqBook_RAW_Data!O274),"",DaqBook_RAW_Data!O274)</f>
        <v/>
      </c>
    </row>
    <row r="285" spans="1:16" x14ac:dyDescent="0.2">
      <c r="A285" s="58" t="e">
        <f t="shared" si="4"/>
        <v>#VALUE!</v>
      </c>
      <c r="B285" s="144" t="str">
        <f>IF(ISBLANK(DaqBook_RAW_Data!A275),"",TIMEVALUE(DaqBook_RAW_Data!A275))</f>
        <v/>
      </c>
      <c r="C285" s="167" t="str">
        <f>IF(ISBLANK(DaqBook_RAW_Data!B275),"",DaqBook_RAW_Data!B275)</f>
        <v/>
      </c>
      <c r="D285" s="167" t="str">
        <f>IF(ISBLANK(DaqBook_RAW_Data!C275),"",DaqBook_RAW_Data!C275)</f>
        <v/>
      </c>
      <c r="E285" s="167" t="str">
        <f>IF(ISBLANK(DaqBook_RAW_Data!D275),"",DaqBook_RAW_Data!D275)</f>
        <v/>
      </c>
      <c r="F285" s="167" t="str">
        <f>IF(ISBLANK(DaqBook_RAW_Data!E275),"",DaqBook_RAW_Data!E275)</f>
        <v/>
      </c>
      <c r="G285" s="167" t="str">
        <f>IF(ISBLANK(DaqBook_RAW_Data!F275),"",DaqBook_RAW_Data!F275)</f>
        <v/>
      </c>
      <c r="H285" s="167" t="str">
        <f>IF(ISBLANK(DaqBook_RAW_Data!G275),"",DaqBook_RAW_Data!G275)</f>
        <v/>
      </c>
      <c r="I285" s="167" t="str">
        <f>IF(ISBLANK(DaqBook_RAW_Data!H275),"",DaqBook_RAW_Data!H275)</f>
        <v/>
      </c>
      <c r="J285" s="167" t="str">
        <f>IF(ISBLANK(DaqBook_RAW_Data!I275),"",DaqBook_RAW_Data!I275)</f>
        <v/>
      </c>
      <c r="K285" s="167" t="str">
        <f>IF(ISBLANK(DaqBook_RAW_Data!J275),"",DaqBook_RAW_Data!J275)</f>
        <v/>
      </c>
      <c r="L285" s="167" t="str">
        <f>IF(ISBLANK(DaqBook_RAW_Data!K275),"",DaqBook_RAW_Data!K275)</f>
        <v/>
      </c>
      <c r="M285" s="167" t="str">
        <f>IF(ISBLANK(DaqBook_RAW_Data!L275),"",DaqBook_RAW_Data!L275)</f>
        <v/>
      </c>
      <c r="N285" s="167" t="str">
        <f>IF(ISBLANK(DaqBook_RAW_Data!M275),"",DaqBook_RAW_Data!M275)</f>
        <v/>
      </c>
      <c r="O285" s="167" t="str">
        <f>IF(ISBLANK(DaqBook_RAW_Data!N275),"",DaqBook_RAW_Data!N275)</f>
        <v/>
      </c>
      <c r="P285" s="167" t="str">
        <f>IF(ISBLANK(DaqBook_RAW_Data!O275),"",DaqBook_RAW_Data!O275)</f>
        <v/>
      </c>
    </row>
    <row r="286" spans="1:16" x14ac:dyDescent="0.2">
      <c r="A286" s="58" t="e">
        <f t="shared" si="4"/>
        <v>#VALUE!</v>
      </c>
      <c r="B286" s="144" t="str">
        <f>IF(ISBLANK(DaqBook_RAW_Data!A276),"",TIMEVALUE(DaqBook_RAW_Data!A276))</f>
        <v/>
      </c>
      <c r="C286" s="167" t="str">
        <f>IF(ISBLANK(DaqBook_RAW_Data!B276),"",DaqBook_RAW_Data!B276)</f>
        <v/>
      </c>
      <c r="D286" s="167" t="str">
        <f>IF(ISBLANK(DaqBook_RAW_Data!C276),"",DaqBook_RAW_Data!C276)</f>
        <v/>
      </c>
      <c r="E286" s="167" t="str">
        <f>IF(ISBLANK(DaqBook_RAW_Data!D276),"",DaqBook_RAW_Data!D276)</f>
        <v/>
      </c>
      <c r="F286" s="167" t="str">
        <f>IF(ISBLANK(DaqBook_RAW_Data!E276),"",DaqBook_RAW_Data!E276)</f>
        <v/>
      </c>
      <c r="G286" s="167" t="str">
        <f>IF(ISBLANK(DaqBook_RAW_Data!F276),"",DaqBook_RAW_Data!F276)</f>
        <v/>
      </c>
      <c r="H286" s="167" t="str">
        <f>IF(ISBLANK(DaqBook_RAW_Data!G276),"",DaqBook_RAW_Data!G276)</f>
        <v/>
      </c>
      <c r="I286" s="167" t="str">
        <f>IF(ISBLANK(DaqBook_RAW_Data!H276),"",DaqBook_RAW_Data!H276)</f>
        <v/>
      </c>
      <c r="J286" s="167" t="str">
        <f>IF(ISBLANK(DaqBook_RAW_Data!I276),"",DaqBook_RAW_Data!I276)</f>
        <v/>
      </c>
      <c r="K286" s="167" t="str">
        <f>IF(ISBLANK(DaqBook_RAW_Data!J276),"",DaqBook_RAW_Data!J276)</f>
        <v/>
      </c>
      <c r="L286" s="167" t="str">
        <f>IF(ISBLANK(DaqBook_RAW_Data!K276),"",DaqBook_RAW_Data!K276)</f>
        <v/>
      </c>
      <c r="M286" s="167" t="str">
        <f>IF(ISBLANK(DaqBook_RAW_Data!L276),"",DaqBook_RAW_Data!L276)</f>
        <v/>
      </c>
      <c r="N286" s="167" t="str">
        <f>IF(ISBLANK(DaqBook_RAW_Data!M276),"",DaqBook_RAW_Data!M276)</f>
        <v/>
      </c>
      <c r="O286" s="167" t="str">
        <f>IF(ISBLANK(DaqBook_RAW_Data!N276),"",DaqBook_RAW_Data!N276)</f>
        <v/>
      </c>
      <c r="P286" s="167" t="str">
        <f>IF(ISBLANK(DaqBook_RAW_Data!O276),"",DaqBook_RAW_Data!O276)</f>
        <v/>
      </c>
    </row>
    <row r="287" spans="1:16" x14ac:dyDescent="0.2">
      <c r="A287" s="58" t="e">
        <f t="shared" si="4"/>
        <v>#VALUE!</v>
      </c>
      <c r="B287" s="144" t="str">
        <f>IF(ISBLANK(DaqBook_RAW_Data!A277),"",TIMEVALUE(DaqBook_RAW_Data!A277))</f>
        <v/>
      </c>
      <c r="C287" s="167" t="str">
        <f>IF(ISBLANK(DaqBook_RAW_Data!B277),"",DaqBook_RAW_Data!B277)</f>
        <v/>
      </c>
      <c r="D287" s="167" t="str">
        <f>IF(ISBLANK(DaqBook_RAW_Data!C277),"",DaqBook_RAW_Data!C277)</f>
        <v/>
      </c>
      <c r="E287" s="167" t="str">
        <f>IF(ISBLANK(DaqBook_RAW_Data!D277),"",DaqBook_RAW_Data!D277)</f>
        <v/>
      </c>
      <c r="F287" s="167" t="str">
        <f>IF(ISBLANK(DaqBook_RAW_Data!E277),"",DaqBook_RAW_Data!E277)</f>
        <v/>
      </c>
      <c r="G287" s="167" t="str">
        <f>IF(ISBLANK(DaqBook_RAW_Data!F277),"",DaqBook_RAW_Data!F277)</f>
        <v/>
      </c>
      <c r="H287" s="167" t="str">
        <f>IF(ISBLANK(DaqBook_RAW_Data!G277),"",DaqBook_RAW_Data!G277)</f>
        <v/>
      </c>
      <c r="I287" s="167" t="str">
        <f>IF(ISBLANK(DaqBook_RAW_Data!H277),"",DaqBook_RAW_Data!H277)</f>
        <v/>
      </c>
      <c r="J287" s="167" t="str">
        <f>IF(ISBLANK(DaqBook_RAW_Data!I277),"",DaqBook_RAW_Data!I277)</f>
        <v/>
      </c>
      <c r="K287" s="167" t="str">
        <f>IF(ISBLANK(DaqBook_RAW_Data!J277),"",DaqBook_RAW_Data!J277)</f>
        <v/>
      </c>
      <c r="L287" s="167" t="str">
        <f>IF(ISBLANK(DaqBook_RAW_Data!K277),"",DaqBook_RAW_Data!K277)</f>
        <v/>
      </c>
      <c r="M287" s="167" t="str">
        <f>IF(ISBLANK(DaqBook_RAW_Data!L277),"",DaqBook_RAW_Data!L277)</f>
        <v/>
      </c>
      <c r="N287" s="167" t="str">
        <f>IF(ISBLANK(DaqBook_RAW_Data!M277),"",DaqBook_RAW_Data!M277)</f>
        <v/>
      </c>
      <c r="O287" s="167" t="str">
        <f>IF(ISBLANK(DaqBook_RAW_Data!N277),"",DaqBook_RAW_Data!N277)</f>
        <v/>
      </c>
      <c r="P287" s="167" t="str">
        <f>IF(ISBLANK(DaqBook_RAW_Data!O277),"",DaqBook_RAW_Data!O277)</f>
        <v/>
      </c>
    </row>
    <row r="288" spans="1:16" x14ac:dyDescent="0.2">
      <c r="A288" s="58" t="e">
        <f t="shared" si="4"/>
        <v>#VALUE!</v>
      </c>
      <c r="B288" s="144" t="str">
        <f>IF(ISBLANK(DaqBook_RAW_Data!A278),"",TIMEVALUE(DaqBook_RAW_Data!A278))</f>
        <v/>
      </c>
      <c r="C288" s="167" t="str">
        <f>IF(ISBLANK(DaqBook_RAW_Data!B278),"",DaqBook_RAW_Data!B278)</f>
        <v/>
      </c>
      <c r="D288" s="167" t="str">
        <f>IF(ISBLANK(DaqBook_RAW_Data!C278),"",DaqBook_RAW_Data!C278)</f>
        <v/>
      </c>
      <c r="E288" s="167" t="str">
        <f>IF(ISBLANK(DaqBook_RAW_Data!D278),"",DaqBook_RAW_Data!D278)</f>
        <v/>
      </c>
      <c r="F288" s="167" t="str">
        <f>IF(ISBLANK(DaqBook_RAW_Data!E278),"",DaqBook_RAW_Data!E278)</f>
        <v/>
      </c>
      <c r="G288" s="167" t="str">
        <f>IF(ISBLANK(DaqBook_RAW_Data!F278),"",DaqBook_RAW_Data!F278)</f>
        <v/>
      </c>
      <c r="H288" s="167" t="str">
        <f>IF(ISBLANK(DaqBook_RAW_Data!G278),"",DaqBook_RAW_Data!G278)</f>
        <v/>
      </c>
      <c r="I288" s="167" t="str">
        <f>IF(ISBLANK(DaqBook_RAW_Data!H278),"",DaqBook_RAW_Data!H278)</f>
        <v/>
      </c>
      <c r="J288" s="167" t="str">
        <f>IF(ISBLANK(DaqBook_RAW_Data!I278),"",DaqBook_RAW_Data!I278)</f>
        <v/>
      </c>
      <c r="K288" s="167" t="str">
        <f>IF(ISBLANK(DaqBook_RAW_Data!J278),"",DaqBook_RAW_Data!J278)</f>
        <v/>
      </c>
      <c r="L288" s="167" t="str">
        <f>IF(ISBLANK(DaqBook_RAW_Data!K278),"",DaqBook_RAW_Data!K278)</f>
        <v/>
      </c>
      <c r="M288" s="167" t="str">
        <f>IF(ISBLANK(DaqBook_RAW_Data!L278),"",DaqBook_RAW_Data!L278)</f>
        <v/>
      </c>
      <c r="N288" s="167" t="str">
        <f>IF(ISBLANK(DaqBook_RAW_Data!M278),"",DaqBook_RAW_Data!M278)</f>
        <v/>
      </c>
      <c r="O288" s="167" t="str">
        <f>IF(ISBLANK(DaqBook_RAW_Data!N278),"",DaqBook_RAW_Data!N278)</f>
        <v/>
      </c>
      <c r="P288" s="167" t="str">
        <f>IF(ISBLANK(DaqBook_RAW_Data!O278),"",DaqBook_RAW_Data!O278)</f>
        <v/>
      </c>
    </row>
    <row r="289" spans="1:16" x14ac:dyDescent="0.2">
      <c r="A289" s="58" t="e">
        <f t="shared" si="4"/>
        <v>#VALUE!</v>
      </c>
      <c r="B289" s="144" t="str">
        <f>IF(ISBLANK(DaqBook_RAW_Data!A279),"",TIMEVALUE(DaqBook_RAW_Data!A279))</f>
        <v/>
      </c>
      <c r="C289" s="167" t="str">
        <f>IF(ISBLANK(DaqBook_RAW_Data!B279),"",DaqBook_RAW_Data!B279)</f>
        <v/>
      </c>
      <c r="D289" s="167" t="str">
        <f>IF(ISBLANK(DaqBook_RAW_Data!C279),"",DaqBook_RAW_Data!C279)</f>
        <v/>
      </c>
      <c r="E289" s="167" t="str">
        <f>IF(ISBLANK(DaqBook_RAW_Data!D279),"",DaqBook_RAW_Data!D279)</f>
        <v/>
      </c>
      <c r="F289" s="167" t="str">
        <f>IF(ISBLANK(DaqBook_RAW_Data!E279),"",DaqBook_RAW_Data!E279)</f>
        <v/>
      </c>
      <c r="G289" s="167" t="str">
        <f>IF(ISBLANK(DaqBook_RAW_Data!F279),"",DaqBook_RAW_Data!F279)</f>
        <v/>
      </c>
      <c r="H289" s="167" t="str">
        <f>IF(ISBLANK(DaqBook_RAW_Data!G279),"",DaqBook_RAW_Data!G279)</f>
        <v/>
      </c>
      <c r="I289" s="167" t="str">
        <f>IF(ISBLANK(DaqBook_RAW_Data!H279),"",DaqBook_RAW_Data!H279)</f>
        <v/>
      </c>
      <c r="J289" s="167" t="str">
        <f>IF(ISBLANK(DaqBook_RAW_Data!I279),"",DaqBook_RAW_Data!I279)</f>
        <v/>
      </c>
      <c r="K289" s="167" t="str">
        <f>IF(ISBLANK(DaqBook_RAW_Data!J279),"",DaqBook_RAW_Data!J279)</f>
        <v/>
      </c>
      <c r="L289" s="167" t="str">
        <f>IF(ISBLANK(DaqBook_RAW_Data!K279),"",DaqBook_RAW_Data!K279)</f>
        <v/>
      </c>
      <c r="M289" s="167" t="str">
        <f>IF(ISBLANK(DaqBook_RAW_Data!L279),"",DaqBook_RAW_Data!L279)</f>
        <v/>
      </c>
      <c r="N289" s="167" t="str">
        <f>IF(ISBLANK(DaqBook_RAW_Data!M279),"",DaqBook_RAW_Data!M279)</f>
        <v/>
      </c>
      <c r="O289" s="167" t="str">
        <f>IF(ISBLANK(DaqBook_RAW_Data!N279),"",DaqBook_RAW_Data!N279)</f>
        <v/>
      </c>
      <c r="P289" s="167" t="str">
        <f>IF(ISBLANK(DaqBook_RAW_Data!O279),"",DaqBook_RAW_Data!O279)</f>
        <v/>
      </c>
    </row>
    <row r="290" spans="1:16" x14ac:dyDescent="0.2">
      <c r="A290" s="58" t="e">
        <f t="shared" si="4"/>
        <v>#VALUE!</v>
      </c>
      <c r="B290" s="144" t="str">
        <f>IF(ISBLANK(DaqBook_RAW_Data!A280),"",TIMEVALUE(DaqBook_RAW_Data!A280))</f>
        <v/>
      </c>
      <c r="C290" s="167" t="str">
        <f>IF(ISBLANK(DaqBook_RAW_Data!B280),"",DaqBook_RAW_Data!B280)</f>
        <v/>
      </c>
      <c r="D290" s="167" t="str">
        <f>IF(ISBLANK(DaqBook_RAW_Data!C280),"",DaqBook_RAW_Data!C280)</f>
        <v/>
      </c>
      <c r="E290" s="167" t="str">
        <f>IF(ISBLANK(DaqBook_RAW_Data!D280),"",DaqBook_RAW_Data!D280)</f>
        <v/>
      </c>
      <c r="F290" s="167" t="str">
        <f>IF(ISBLANK(DaqBook_RAW_Data!E280),"",DaqBook_RAW_Data!E280)</f>
        <v/>
      </c>
      <c r="G290" s="167" t="str">
        <f>IF(ISBLANK(DaqBook_RAW_Data!F280),"",DaqBook_RAW_Data!F280)</f>
        <v/>
      </c>
      <c r="H290" s="167" t="str">
        <f>IF(ISBLANK(DaqBook_RAW_Data!G280),"",DaqBook_RAW_Data!G280)</f>
        <v/>
      </c>
      <c r="I290" s="167" t="str">
        <f>IF(ISBLANK(DaqBook_RAW_Data!H280),"",DaqBook_RAW_Data!H280)</f>
        <v/>
      </c>
      <c r="J290" s="167" t="str">
        <f>IF(ISBLANK(DaqBook_RAW_Data!I280),"",DaqBook_RAW_Data!I280)</f>
        <v/>
      </c>
      <c r="K290" s="167" t="str">
        <f>IF(ISBLANK(DaqBook_RAW_Data!J280),"",DaqBook_RAW_Data!J280)</f>
        <v/>
      </c>
      <c r="L290" s="167" t="str">
        <f>IF(ISBLANK(DaqBook_RAW_Data!K280),"",DaqBook_RAW_Data!K280)</f>
        <v/>
      </c>
      <c r="M290" s="167" t="str">
        <f>IF(ISBLANK(DaqBook_RAW_Data!L280),"",DaqBook_RAW_Data!L280)</f>
        <v/>
      </c>
      <c r="N290" s="167" t="str">
        <f>IF(ISBLANK(DaqBook_RAW_Data!M280),"",DaqBook_RAW_Data!M280)</f>
        <v/>
      </c>
      <c r="O290" s="167" t="str">
        <f>IF(ISBLANK(DaqBook_RAW_Data!N280),"",DaqBook_RAW_Data!N280)</f>
        <v/>
      </c>
      <c r="P290" s="167" t="str">
        <f>IF(ISBLANK(DaqBook_RAW_Data!O280),"",DaqBook_RAW_Data!O280)</f>
        <v/>
      </c>
    </row>
    <row r="291" spans="1:16" x14ac:dyDescent="0.2">
      <c r="A291" s="58" t="e">
        <f t="shared" si="4"/>
        <v>#VALUE!</v>
      </c>
      <c r="B291" s="144" t="str">
        <f>IF(ISBLANK(DaqBook_RAW_Data!A281),"",TIMEVALUE(DaqBook_RAW_Data!A281))</f>
        <v/>
      </c>
      <c r="C291" s="167" t="str">
        <f>IF(ISBLANK(DaqBook_RAW_Data!B281),"",DaqBook_RAW_Data!B281)</f>
        <v/>
      </c>
      <c r="D291" s="167" t="str">
        <f>IF(ISBLANK(DaqBook_RAW_Data!C281),"",DaqBook_RAW_Data!C281)</f>
        <v/>
      </c>
      <c r="E291" s="167" t="str">
        <f>IF(ISBLANK(DaqBook_RAW_Data!D281),"",DaqBook_RAW_Data!D281)</f>
        <v/>
      </c>
      <c r="F291" s="167" t="str">
        <f>IF(ISBLANK(DaqBook_RAW_Data!E281),"",DaqBook_RAW_Data!E281)</f>
        <v/>
      </c>
      <c r="G291" s="167" t="str">
        <f>IF(ISBLANK(DaqBook_RAW_Data!F281),"",DaqBook_RAW_Data!F281)</f>
        <v/>
      </c>
      <c r="H291" s="167" t="str">
        <f>IF(ISBLANK(DaqBook_RAW_Data!G281),"",DaqBook_RAW_Data!G281)</f>
        <v/>
      </c>
      <c r="I291" s="167" t="str">
        <f>IF(ISBLANK(DaqBook_RAW_Data!H281),"",DaqBook_RAW_Data!H281)</f>
        <v/>
      </c>
      <c r="J291" s="167" t="str">
        <f>IF(ISBLANK(DaqBook_RAW_Data!I281),"",DaqBook_RAW_Data!I281)</f>
        <v/>
      </c>
      <c r="K291" s="167" t="str">
        <f>IF(ISBLANK(DaqBook_RAW_Data!J281),"",DaqBook_RAW_Data!J281)</f>
        <v/>
      </c>
      <c r="L291" s="167" t="str">
        <f>IF(ISBLANK(DaqBook_RAW_Data!K281),"",DaqBook_RAW_Data!K281)</f>
        <v/>
      </c>
      <c r="M291" s="167" t="str">
        <f>IF(ISBLANK(DaqBook_RAW_Data!L281),"",DaqBook_RAW_Data!L281)</f>
        <v/>
      </c>
      <c r="N291" s="167" t="str">
        <f>IF(ISBLANK(DaqBook_RAW_Data!M281),"",DaqBook_RAW_Data!M281)</f>
        <v/>
      </c>
      <c r="O291" s="167" t="str">
        <f>IF(ISBLANK(DaqBook_RAW_Data!N281),"",DaqBook_RAW_Data!N281)</f>
        <v/>
      </c>
      <c r="P291" s="167" t="str">
        <f>IF(ISBLANK(DaqBook_RAW_Data!O281),"",DaqBook_RAW_Data!O281)</f>
        <v/>
      </c>
    </row>
    <row r="292" spans="1:16" x14ac:dyDescent="0.2">
      <c r="A292" s="58" t="e">
        <f t="shared" si="4"/>
        <v>#VALUE!</v>
      </c>
      <c r="B292" s="144" t="str">
        <f>IF(ISBLANK(DaqBook_RAW_Data!A282),"",TIMEVALUE(DaqBook_RAW_Data!A282))</f>
        <v/>
      </c>
      <c r="C292" s="167" t="str">
        <f>IF(ISBLANK(DaqBook_RAW_Data!B282),"",DaqBook_RAW_Data!B282)</f>
        <v/>
      </c>
      <c r="D292" s="167" t="str">
        <f>IF(ISBLANK(DaqBook_RAW_Data!C282),"",DaqBook_RAW_Data!C282)</f>
        <v/>
      </c>
      <c r="E292" s="167" t="str">
        <f>IF(ISBLANK(DaqBook_RAW_Data!D282),"",DaqBook_RAW_Data!D282)</f>
        <v/>
      </c>
      <c r="F292" s="167" t="str">
        <f>IF(ISBLANK(DaqBook_RAW_Data!E282),"",DaqBook_RAW_Data!E282)</f>
        <v/>
      </c>
      <c r="G292" s="167" t="str">
        <f>IF(ISBLANK(DaqBook_RAW_Data!F282),"",DaqBook_RAW_Data!F282)</f>
        <v/>
      </c>
      <c r="H292" s="167" t="str">
        <f>IF(ISBLANK(DaqBook_RAW_Data!G282),"",DaqBook_RAW_Data!G282)</f>
        <v/>
      </c>
      <c r="I292" s="167" t="str">
        <f>IF(ISBLANK(DaqBook_RAW_Data!H282),"",DaqBook_RAW_Data!H282)</f>
        <v/>
      </c>
      <c r="J292" s="167" t="str">
        <f>IF(ISBLANK(DaqBook_RAW_Data!I282),"",DaqBook_RAW_Data!I282)</f>
        <v/>
      </c>
      <c r="K292" s="167" t="str">
        <f>IF(ISBLANK(DaqBook_RAW_Data!J282),"",DaqBook_RAW_Data!J282)</f>
        <v/>
      </c>
      <c r="L292" s="167" t="str">
        <f>IF(ISBLANK(DaqBook_RAW_Data!K282),"",DaqBook_RAW_Data!K282)</f>
        <v/>
      </c>
      <c r="M292" s="167" t="str">
        <f>IF(ISBLANK(DaqBook_RAW_Data!L282),"",DaqBook_RAW_Data!L282)</f>
        <v/>
      </c>
      <c r="N292" s="167" t="str">
        <f>IF(ISBLANK(DaqBook_RAW_Data!M282),"",DaqBook_RAW_Data!M282)</f>
        <v/>
      </c>
      <c r="O292" s="167" t="str">
        <f>IF(ISBLANK(DaqBook_RAW_Data!N282),"",DaqBook_RAW_Data!N282)</f>
        <v/>
      </c>
      <c r="P292" s="167" t="str">
        <f>IF(ISBLANK(DaqBook_RAW_Data!O282),"",DaqBook_RAW_Data!O282)</f>
        <v/>
      </c>
    </row>
    <row r="293" spans="1:16" x14ac:dyDescent="0.2">
      <c r="A293" s="58" t="e">
        <f t="shared" si="4"/>
        <v>#VALUE!</v>
      </c>
      <c r="B293" s="144" t="str">
        <f>IF(ISBLANK(DaqBook_RAW_Data!A283),"",TIMEVALUE(DaqBook_RAW_Data!A283))</f>
        <v/>
      </c>
      <c r="C293" s="167" t="str">
        <f>IF(ISBLANK(DaqBook_RAW_Data!B283),"",DaqBook_RAW_Data!B283)</f>
        <v/>
      </c>
      <c r="D293" s="167" t="str">
        <f>IF(ISBLANK(DaqBook_RAW_Data!C283),"",DaqBook_RAW_Data!C283)</f>
        <v/>
      </c>
      <c r="E293" s="167" t="str">
        <f>IF(ISBLANK(DaqBook_RAW_Data!D283),"",DaqBook_RAW_Data!D283)</f>
        <v/>
      </c>
      <c r="F293" s="167" t="str">
        <f>IF(ISBLANK(DaqBook_RAW_Data!E283),"",DaqBook_RAW_Data!E283)</f>
        <v/>
      </c>
      <c r="G293" s="167" t="str">
        <f>IF(ISBLANK(DaqBook_RAW_Data!F283),"",DaqBook_RAW_Data!F283)</f>
        <v/>
      </c>
      <c r="H293" s="167" t="str">
        <f>IF(ISBLANK(DaqBook_RAW_Data!G283),"",DaqBook_RAW_Data!G283)</f>
        <v/>
      </c>
      <c r="I293" s="167" t="str">
        <f>IF(ISBLANK(DaqBook_RAW_Data!H283),"",DaqBook_RAW_Data!H283)</f>
        <v/>
      </c>
      <c r="J293" s="167" t="str">
        <f>IF(ISBLANK(DaqBook_RAW_Data!I283),"",DaqBook_RAW_Data!I283)</f>
        <v/>
      </c>
      <c r="K293" s="167" t="str">
        <f>IF(ISBLANK(DaqBook_RAW_Data!J283),"",DaqBook_RAW_Data!J283)</f>
        <v/>
      </c>
      <c r="L293" s="167" t="str">
        <f>IF(ISBLANK(DaqBook_RAW_Data!K283),"",DaqBook_RAW_Data!K283)</f>
        <v/>
      </c>
      <c r="M293" s="167" t="str">
        <f>IF(ISBLANK(DaqBook_RAW_Data!L283),"",DaqBook_RAW_Data!L283)</f>
        <v/>
      </c>
      <c r="N293" s="167" t="str">
        <f>IF(ISBLANK(DaqBook_RAW_Data!M283),"",DaqBook_RAW_Data!M283)</f>
        <v/>
      </c>
      <c r="O293" s="167" t="str">
        <f>IF(ISBLANK(DaqBook_RAW_Data!N283),"",DaqBook_RAW_Data!N283)</f>
        <v/>
      </c>
      <c r="P293" s="167" t="str">
        <f>IF(ISBLANK(DaqBook_RAW_Data!O283),"",DaqBook_RAW_Data!O283)</f>
        <v/>
      </c>
    </row>
    <row r="294" spans="1:16" x14ac:dyDescent="0.2">
      <c r="A294" s="58" t="e">
        <f t="shared" si="4"/>
        <v>#VALUE!</v>
      </c>
      <c r="B294" s="144" t="str">
        <f>IF(ISBLANK(DaqBook_RAW_Data!A284),"",TIMEVALUE(DaqBook_RAW_Data!A284))</f>
        <v/>
      </c>
      <c r="C294" s="167" t="str">
        <f>IF(ISBLANK(DaqBook_RAW_Data!B284),"",DaqBook_RAW_Data!B284)</f>
        <v/>
      </c>
      <c r="D294" s="167" t="str">
        <f>IF(ISBLANK(DaqBook_RAW_Data!C284),"",DaqBook_RAW_Data!C284)</f>
        <v/>
      </c>
      <c r="E294" s="167" t="str">
        <f>IF(ISBLANK(DaqBook_RAW_Data!D284),"",DaqBook_RAW_Data!D284)</f>
        <v/>
      </c>
      <c r="F294" s="167" t="str">
        <f>IF(ISBLANK(DaqBook_RAW_Data!E284),"",DaqBook_RAW_Data!E284)</f>
        <v/>
      </c>
      <c r="G294" s="167" t="str">
        <f>IF(ISBLANK(DaqBook_RAW_Data!F284),"",DaqBook_RAW_Data!F284)</f>
        <v/>
      </c>
      <c r="H294" s="167" t="str">
        <f>IF(ISBLANK(DaqBook_RAW_Data!G284),"",DaqBook_RAW_Data!G284)</f>
        <v/>
      </c>
      <c r="I294" s="167" t="str">
        <f>IF(ISBLANK(DaqBook_RAW_Data!H284),"",DaqBook_RAW_Data!H284)</f>
        <v/>
      </c>
      <c r="J294" s="167" t="str">
        <f>IF(ISBLANK(DaqBook_RAW_Data!I284),"",DaqBook_RAW_Data!I284)</f>
        <v/>
      </c>
      <c r="K294" s="167" t="str">
        <f>IF(ISBLANK(DaqBook_RAW_Data!J284),"",DaqBook_RAW_Data!J284)</f>
        <v/>
      </c>
      <c r="L294" s="167" t="str">
        <f>IF(ISBLANK(DaqBook_RAW_Data!K284),"",DaqBook_RAW_Data!K284)</f>
        <v/>
      </c>
      <c r="M294" s="167" t="str">
        <f>IF(ISBLANK(DaqBook_RAW_Data!L284),"",DaqBook_RAW_Data!L284)</f>
        <v/>
      </c>
      <c r="N294" s="167" t="str">
        <f>IF(ISBLANK(DaqBook_RAW_Data!M284),"",DaqBook_RAW_Data!M284)</f>
        <v/>
      </c>
      <c r="O294" s="167" t="str">
        <f>IF(ISBLANK(DaqBook_RAW_Data!N284),"",DaqBook_RAW_Data!N284)</f>
        <v/>
      </c>
      <c r="P294" s="167" t="str">
        <f>IF(ISBLANK(DaqBook_RAW_Data!O284),"",DaqBook_RAW_Data!O284)</f>
        <v/>
      </c>
    </row>
    <row r="295" spans="1:16" x14ac:dyDescent="0.2">
      <c r="A295" s="58" t="e">
        <f t="shared" si="4"/>
        <v>#VALUE!</v>
      </c>
      <c r="B295" s="144" t="str">
        <f>IF(ISBLANK(DaqBook_RAW_Data!A285),"",TIMEVALUE(DaqBook_RAW_Data!A285))</f>
        <v/>
      </c>
      <c r="C295" s="167" t="str">
        <f>IF(ISBLANK(DaqBook_RAW_Data!B285),"",DaqBook_RAW_Data!B285)</f>
        <v/>
      </c>
      <c r="D295" s="167" t="str">
        <f>IF(ISBLANK(DaqBook_RAW_Data!C285),"",DaqBook_RAW_Data!C285)</f>
        <v/>
      </c>
      <c r="E295" s="167" t="str">
        <f>IF(ISBLANK(DaqBook_RAW_Data!D285),"",DaqBook_RAW_Data!D285)</f>
        <v/>
      </c>
      <c r="F295" s="167" t="str">
        <f>IF(ISBLANK(DaqBook_RAW_Data!E285),"",DaqBook_RAW_Data!E285)</f>
        <v/>
      </c>
      <c r="G295" s="167" t="str">
        <f>IF(ISBLANK(DaqBook_RAW_Data!F285),"",DaqBook_RAW_Data!F285)</f>
        <v/>
      </c>
      <c r="H295" s="167" t="str">
        <f>IF(ISBLANK(DaqBook_RAW_Data!G285),"",DaqBook_RAW_Data!G285)</f>
        <v/>
      </c>
      <c r="I295" s="167" t="str">
        <f>IF(ISBLANK(DaqBook_RAW_Data!H285),"",DaqBook_RAW_Data!H285)</f>
        <v/>
      </c>
      <c r="J295" s="167" t="str">
        <f>IF(ISBLANK(DaqBook_RAW_Data!I285),"",DaqBook_RAW_Data!I285)</f>
        <v/>
      </c>
      <c r="K295" s="167" t="str">
        <f>IF(ISBLANK(DaqBook_RAW_Data!J285),"",DaqBook_RAW_Data!J285)</f>
        <v/>
      </c>
      <c r="L295" s="167" t="str">
        <f>IF(ISBLANK(DaqBook_RAW_Data!K285),"",DaqBook_RAW_Data!K285)</f>
        <v/>
      </c>
      <c r="M295" s="167" t="str">
        <f>IF(ISBLANK(DaqBook_RAW_Data!L285),"",DaqBook_RAW_Data!L285)</f>
        <v/>
      </c>
      <c r="N295" s="167" t="str">
        <f>IF(ISBLANK(DaqBook_RAW_Data!M285),"",DaqBook_RAW_Data!M285)</f>
        <v/>
      </c>
      <c r="O295" s="167" t="str">
        <f>IF(ISBLANK(DaqBook_RAW_Data!N285),"",DaqBook_RAW_Data!N285)</f>
        <v/>
      </c>
      <c r="P295" s="167" t="str">
        <f>IF(ISBLANK(DaqBook_RAW_Data!O285),"",DaqBook_RAW_Data!O285)</f>
        <v/>
      </c>
    </row>
    <row r="296" spans="1:16" x14ac:dyDescent="0.2">
      <c r="A296" s="58" t="e">
        <f t="shared" si="4"/>
        <v>#VALUE!</v>
      </c>
      <c r="B296" s="144" t="str">
        <f>IF(ISBLANK(DaqBook_RAW_Data!A286),"",TIMEVALUE(DaqBook_RAW_Data!A286))</f>
        <v/>
      </c>
      <c r="C296" s="167" t="str">
        <f>IF(ISBLANK(DaqBook_RAW_Data!B286),"",DaqBook_RAW_Data!B286)</f>
        <v/>
      </c>
      <c r="D296" s="167" t="str">
        <f>IF(ISBLANK(DaqBook_RAW_Data!C286),"",DaqBook_RAW_Data!C286)</f>
        <v/>
      </c>
      <c r="E296" s="167" t="str">
        <f>IF(ISBLANK(DaqBook_RAW_Data!D286),"",DaqBook_RAW_Data!D286)</f>
        <v/>
      </c>
      <c r="F296" s="167" t="str">
        <f>IF(ISBLANK(DaqBook_RAW_Data!E286),"",DaqBook_RAW_Data!E286)</f>
        <v/>
      </c>
      <c r="G296" s="167" t="str">
        <f>IF(ISBLANK(DaqBook_RAW_Data!F286),"",DaqBook_RAW_Data!F286)</f>
        <v/>
      </c>
      <c r="H296" s="167" t="str">
        <f>IF(ISBLANK(DaqBook_RAW_Data!G286),"",DaqBook_RAW_Data!G286)</f>
        <v/>
      </c>
      <c r="I296" s="167" t="str">
        <f>IF(ISBLANK(DaqBook_RAW_Data!H286),"",DaqBook_RAW_Data!H286)</f>
        <v/>
      </c>
      <c r="J296" s="167" t="str">
        <f>IF(ISBLANK(DaqBook_RAW_Data!I286),"",DaqBook_RAW_Data!I286)</f>
        <v/>
      </c>
      <c r="K296" s="167" t="str">
        <f>IF(ISBLANK(DaqBook_RAW_Data!J286),"",DaqBook_RAW_Data!J286)</f>
        <v/>
      </c>
      <c r="L296" s="167" t="str">
        <f>IF(ISBLANK(DaqBook_RAW_Data!K286),"",DaqBook_RAW_Data!K286)</f>
        <v/>
      </c>
      <c r="M296" s="167" t="str">
        <f>IF(ISBLANK(DaqBook_RAW_Data!L286),"",DaqBook_RAW_Data!L286)</f>
        <v/>
      </c>
      <c r="N296" s="167" t="str">
        <f>IF(ISBLANK(DaqBook_RAW_Data!M286),"",DaqBook_RAW_Data!M286)</f>
        <v/>
      </c>
      <c r="O296" s="167" t="str">
        <f>IF(ISBLANK(DaqBook_RAW_Data!N286),"",DaqBook_RAW_Data!N286)</f>
        <v/>
      </c>
      <c r="P296" s="167" t="str">
        <f>IF(ISBLANK(DaqBook_RAW_Data!O286),"",DaqBook_RAW_Data!O286)</f>
        <v/>
      </c>
    </row>
    <row r="297" spans="1:16" x14ac:dyDescent="0.2">
      <c r="A297" s="58" t="e">
        <f t="shared" si="4"/>
        <v>#VALUE!</v>
      </c>
      <c r="B297" s="144" t="str">
        <f>IF(ISBLANK(DaqBook_RAW_Data!A287),"",TIMEVALUE(DaqBook_RAW_Data!A287))</f>
        <v/>
      </c>
      <c r="C297" s="167" t="str">
        <f>IF(ISBLANK(DaqBook_RAW_Data!B287),"",DaqBook_RAW_Data!B287)</f>
        <v/>
      </c>
      <c r="D297" s="167" t="str">
        <f>IF(ISBLANK(DaqBook_RAW_Data!C287),"",DaqBook_RAW_Data!C287)</f>
        <v/>
      </c>
      <c r="E297" s="167" t="str">
        <f>IF(ISBLANK(DaqBook_RAW_Data!D287),"",DaqBook_RAW_Data!D287)</f>
        <v/>
      </c>
      <c r="F297" s="167" t="str">
        <f>IF(ISBLANK(DaqBook_RAW_Data!E287),"",DaqBook_RAW_Data!E287)</f>
        <v/>
      </c>
      <c r="G297" s="167" t="str">
        <f>IF(ISBLANK(DaqBook_RAW_Data!F287),"",DaqBook_RAW_Data!F287)</f>
        <v/>
      </c>
      <c r="H297" s="167" t="str">
        <f>IF(ISBLANK(DaqBook_RAW_Data!G287),"",DaqBook_RAW_Data!G287)</f>
        <v/>
      </c>
      <c r="I297" s="167" t="str">
        <f>IF(ISBLANK(DaqBook_RAW_Data!H287),"",DaqBook_RAW_Data!H287)</f>
        <v/>
      </c>
      <c r="J297" s="167" t="str">
        <f>IF(ISBLANK(DaqBook_RAW_Data!I287),"",DaqBook_RAW_Data!I287)</f>
        <v/>
      </c>
      <c r="K297" s="167" t="str">
        <f>IF(ISBLANK(DaqBook_RAW_Data!J287),"",DaqBook_RAW_Data!J287)</f>
        <v/>
      </c>
      <c r="L297" s="167" t="str">
        <f>IF(ISBLANK(DaqBook_RAW_Data!K287),"",DaqBook_RAW_Data!K287)</f>
        <v/>
      </c>
      <c r="M297" s="167" t="str">
        <f>IF(ISBLANK(DaqBook_RAW_Data!L287),"",DaqBook_RAW_Data!L287)</f>
        <v/>
      </c>
      <c r="N297" s="167" t="str">
        <f>IF(ISBLANK(DaqBook_RAW_Data!M287),"",DaqBook_RAW_Data!M287)</f>
        <v/>
      </c>
      <c r="O297" s="167" t="str">
        <f>IF(ISBLANK(DaqBook_RAW_Data!N287),"",DaqBook_RAW_Data!N287)</f>
        <v/>
      </c>
      <c r="P297" s="167" t="str">
        <f>IF(ISBLANK(DaqBook_RAW_Data!O287),"",DaqBook_RAW_Data!O287)</f>
        <v/>
      </c>
    </row>
    <row r="298" spans="1:16" x14ac:dyDescent="0.2">
      <c r="A298" s="58" t="e">
        <f t="shared" si="4"/>
        <v>#VALUE!</v>
      </c>
      <c r="B298" s="144" t="str">
        <f>IF(ISBLANK(DaqBook_RAW_Data!A288),"",TIMEVALUE(DaqBook_RAW_Data!A288))</f>
        <v/>
      </c>
      <c r="C298" s="167" t="str">
        <f>IF(ISBLANK(DaqBook_RAW_Data!B288),"",DaqBook_RAW_Data!B288)</f>
        <v/>
      </c>
      <c r="D298" s="167" t="str">
        <f>IF(ISBLANK(DaqBook_RAW_Data!C288),"",DaqBook_RAW_Data!C288)</f>
        <v/>
      </c>
      <c r="E298" s="167" t="str">
        <f>IF(ISBLANK(DaqBook_RAW_Data!D288),"",DaqBook_RAW_Data!D288)</f>
        <v/>
      </c>
      <c r="F298" s="167" t="str">
        <f>IF(ISBLANK(DaqBook_RAW_Data!E288),"",DaqBook_RAW_Data!E288)</f>
        <v/>
      </c>
      <c r="G298" s="167" t="str">
        <f>IF(ISBLANK(DaqBook_RAW_Data!F288),"",DaqBook_RAW_Data!F288)</f>
        <v/>
      </c>
      <c r="H298" s="167" t="str">
        <f>IF(ISBLANK(DaqBook_RAW_Data!G288),"",DaqBook_RAW_Data!G288)</f>
        <v/>
      </c>
      <c r="I298" s="167" t="str">
        <f>IF(ISBLANK(DaqBook_RAW_Data!H288),"",DaqBook_RAW_Data!H288)</f>
        <v/>
      </c>
      <c r="J298" s="167" t="str">
        <f>IF(ISBLANK(DaqBook_RAW_Data!I288),"",DaqBook_RAW_Data!I288)</f>
        <v/>
      </c>
      <c r="K298" s="167" t="str">
        <f>IF(ISBLANK(DaqBook_RAW_Data!J288),"",DaqBook_RAW_Data!J288)</f>
        <v/>
      </c>
      <c r="L298" s="167" t="str">
        <f>IF(ISBLANK(DaqBook_RAW_Data!K288),"",DaqBook_RAW_Data!K288)</f>
        <v/>
      </c>
      <c r="M298" s="167" t="str">
        <f>IF(ISBLANK(DaqBook_RAW_Data!L288),"",DaqBook_RAW_Data!L288)</f>
        <v/>
      </c>
      <c r="N298" s="167" t="str">
        <f>IF(ISBLANK(DaqBook_RAW_Data!M288),"",DaqBook_RAW_Data!M288)</f>
        <v/>
      </c>
      <c r="O298" s="167" t="str">
        <f>IF(ISBLANK(DaqBook_RAW_Data!N288),"",DaqBook_RAW_Data!N288)</f>
        <v/>
      </c>
      <c r="P298" s="167" t="str">
        <f>IF(ISBLANK(DaqBook_RAW_Data!O288),"",DaqBook_RAW_Data!O288)</f>
        <v/>
      </c>
    </row>
    <row r="299" spans="1:16" x14ac:dyDescent="0.2">
      <c r="A299" s="58" t="e">
        <f t="shared" si="4"/>
        <v>#VALUE!</v>
      </c>
      <c r="B299" s="144" t="str">
        <f>IF(ISBLANK(DaqBook_RAW_Data!A289),"",TIMEVALUE(DaqBook_RAW_Data!A289))</f>
        <v/>
      </c>
      <c r="C299" s="167" t="str">
        <f>IF(ISBLANK(DaqBook_RAW_Data!B289),"",DaqBook_RAW_Data!B289)</f>
        <v/>
      </c>
      <c r="D299" s="167" t="str">
        <f>IF(ISBLANK(DaqBook_RAW_Data!C289),"",DaqBook_RAW_Data!C289)</f>
        <v/>
      </c>
      <c r="E299" s="167" t="str">
        <f>IF(ISBLANK(DaqBook_RAW_Data!D289),"",DaqBook_RAW_Data!D289)</f>
        <v/>
      </c>
      <c r="F299" s="167" t="str">
        <f>IF(ISBLANK(DaqBook_RAW_Data!E289),"",DaqBook_RAW_Data!E289)</f>
        <v/>
      </c>
      <c r="G299" s="167" t="str">
        <f>IF(ISBLANK(DaqBook_RAW_Data!F289),"",DaqBook_RAW_Data!F289)</f>
        <v/>
      </c>
      <c r="H299" s="167" t="str">
        <f>IF(ISBLANK(DaqBook_RAW_Data!G289),"",DaqBook_RAW_Data!G289)</f>
        <v/>
      </c>
      <c r="I299" s="167" t="str">
        <f>IF(ISBLANK(DaqBook_RAW_Data!H289),"",DaqBook_RAW_Data!H289)</f>
        <v/>
      </c>
      <c r="J299" s="167" t="str">
        <f>IF(ISBLANK(DaqBook_RAW_Data!I289),"",DaqBook_RAW_Data!I289)</f>
        <v/>
      </c>
      <c r="K299" s="167" t="str">
        <f>IF(ISBLANK(DaqBook_RAW_Data!J289),"",DaqBook_RAW_Data!J289)</f>
        <v/>
      </c>
      <c r="L299" s="167" t="str">
        <f>IF(ISBLANK(DaqBook_RAW_Data!K289),"",DaqBook_RAW_Data!K289)</f>
        <v/>
      </c>
      <c r="M299" s="167" t="str">
        <f>IF(ISBLANK(DaqBook_RAW_Data!L289),"",DaqBook_RAW_Data!L289)</f>
        <v/>
      </c>
      <c r="N299" s="167" t="str">
        <f>IF(ISBLANK(DaqBook_RAW_Data!M289),"",DaqBook_RAW_Data!M289)</f>
        <v/>
      </c>
      <c r="O299" s="167" t="str">
        <f>IF(ISBLANK(DaqBook_RAW_Data!N289),"",DaqBook_RAW_Data!N289)</f>
        <v/>
      </c>
      <c r="P299" s="167" t="str">
        <f>IF(ISBLANK(DaqBook_RAW_Data!O289),"",DaqBook_RAW_Data!O289)</f>
        <v/>
      </c>
    </row>
    <row r="300" spans="1:16" x14ac:dyDescent="0.2">
      <c r="A300" s="58" t="e">
        <f t="shared" si="4"/>
        <v>#VALUE!</v>
      </c>
      <c r="B300" s="144" t="str">
        <f>IF(ISBLANK(DaqBook_RAW_Data!A290),"",TIMEVALUE(DaqBook_RAW_Data!A290))</f>
        <v/>
      </c>
      <c r="C300" s="167" t="str">
        <f>IF(ISBLANK(DaqBook_RAW_Data!B290),"",DaqBook_RAW_Data!B290)</f>
        <v/>
      </c>
      <c r="D300" s="167" t="str">
        <f>IF(ISBLANK(DaqBook_RAW_Data!C290),"",DaqBook_RAW_Data!C290)</f>
        <v/>
      </c>
      <c r="E300" s="167" t="str">
        <f>IF(ISBLANK(DaqBook_RAW_Data!D290),"",DaqBook_RAW_Data!D290)</f>
        <v/>
      </c>
      <c r="F300" s="167" t="str">
        <f>IF(ISBLANK(DaqBook_RAW_Data!E290),"",DaqBook_RAW_Data!E290)</f>
        <v/>
      </c>
      <c r="G300" s="167" t="str">
        <f>IF(ISBLANK(DaqBook_RAW_Data!F290),"",DaqBook_RAW_Data!F290)</f>
        <v/>
      </c>
      <c r="H300" s="167" t="str">
        <f>IF(ISBLANK(DaqBook_RAW_Data!G290),"",DaqBook_RAW_Data!G290)</f>
        <v/>
      </c>
      <c r="I300" s="167" t="str">
        <f>IF(ISBLANK(DaqBook_RAW_Data!H290),"",DaqBook_RAW_Data!H290)</f>
        <v/>
      </c>
      <c r="J300" s="167" t="str">
        <f>IF(ISBLANK(DaqBook_RAW_Data!I290),"",DaqBook_RAW_Data!I290)</f>
        <v/>
      </c>
      <c r="K300" s="167" t="str">
        <f>IF(ISBLANK(DaqBook_RAW_Data!J290),"",DaqBook_RAW_Data!J290)</f>
        <v/>
      </c>
      <c r="L300" s="167" t="str">
        <f>IF(ISBLANK(DaqBook_RAW_Data!K290),"",DaqBook_RAW_Data!K290)</f>
        <v/>
      </c>
      <c r="M300" s="167" t="str">
        <f>IF(ISBLANK(DaqBook_RAW_Data!L290),"",DaqBook_RAW_Data!L290)</f>
        <v/>
      </c>
      <c r="N300" s="167" t="str">
        <f>IF(ISBLANK(DaqBook_RAW_Data!M290),"",DaqBook_RAW_Data!M290)</f>
        <v/>
      </c>
      <c r="O300" s="167" t="str">
        <f>IF(ISBLANK(DaqBook_RAW_Data!N290),"",DaqBook_RAW_Data!N290)</f>
        <v/>
      </c>
      <c r="P300" s="167" t="str">
        <f>IF(ISBLANK(DaqBook_RAW_Data!O290),"",DaqBook_RAW_Data!O290)</f>
        <v/>
      </c>
    </row>
    <row r="301" spans="1:16" x14ac:dyDescent="0.2">
      <c r="A301" s="58" t="e">
        <f t="shared" si="4"/>
        <v>#VALUE!</v>
      </c>
      <c r="B301" s="144" t="str">
        <f>IF(ISBLANK(DaqBook_RAW_Data!A291),"",TIMEVALUE(DaqBook_RAW_Data!A291))</f>
        <v/>
      </c>
      <c r="C301" s="167" t="str">
        <f>IF(ISBLANK(DaqBook_RAW_Data!B291),"",DaqBook_RAW_Data!B291)</f>
        <v/>
      </c>
      <c r="D301" s="167" t="str">
        <f>IF(ISBLANK(DaqBook_RAW_Data!C291),"",DaqBook_RAW_Data!C291)</f>
        <v/>
      </c>
      <c r="E301" s="167" t="str">
        <f>IF(ISBLANK(DaqBook_RAW_Data!D291),"",DaqBook_RAW_Data!D291)</f>
        <v/>
      </c>
      <c r="F301" s="167" t="str">
        <f>IF(ISBLANK(DaqBook_RAW_Data!E291),"",DaqBook_RAW_Data!E291)</f>
        <v/>
      </c>
      <c r="G301" s="167" t="str">
        <f>IF(ISBLANK(DaqBook_RAW_Data!F291),"",DaqBook_RAW_Data!F291)</f>
        <v/>
      </c>
      <c r="H301" s="167" t="str">
        <f>IF(ISBLANK(DaqBook_RAW_Data!G291),"",DaqBook_RAW_Data!G291)</f>
        <v/>
      </c>
      <c r="I301" s="167" t="str">
        <f>IF(ISBLANK(DaqBook_RAW_Data!H291),"",DaqBook_RAW_Data!H291)</f>
        <v/>
      </c>
      <c r="J301" s="167" t="str">
        <f>IF(ISBLANK(DaqBook_RAW_Data!I291),"",DaqBook_RAW_Data!I291)</f>
        <v/>
      </c>
      <c r="K301" s="167" t="str">
        <f>IF(ISBLANK(DaqBook_RAW_Data!J291),"",DaqBook_RAW_Data!J291)</f>
        <v/>
      </c>
      <c r="L301" s="167" t="str">
        <f>IF(ISBLANK(DaqBook_RAW_Data!K291),"",DaqBook_RAW_Data!K291)</f>
        <v/>
      </c>
      <c r="M301" s="167" t="str">
        <f>IF(ISBLANK(DaqBook_RAW_Data!L291),"",DaqBook_RAW_Data!L291)</f>
        <v/>
      </c>
      <c r="N301" s="167" t="str">
        <f>IF(ISBLANK(DaqBook_RAW_Data!M291),"",DaqBook_RAW_Data!M291)</f>
        <v/>
      </c>
      <c r="O301" s="167" t="str">
        <f>IF(ISBLANK(DaqBook_RAW_Data!N291),"",DaqBook_RAW_Data!N291)</f>
        <v/>
      </c>
      <c r="P301" s="167" t="str">
        <f>IF(ISBLANK(DaqBook_RAW_Data!O291),"",DaqBook_RAW_Data!O291)</f>
        <v/>
      </c>
    </row>
    <row r="302" spans="1:16" x14ac:dyDescent="0.2">
      <c r="A302" s="58" t="e">
        <f t="shared" si="4"/>
        <v>#VALUE!</v>
      </c>
      <c r="B302" s="144" t="str">
        <f>IF(ISBLANK(DaqBook_RAW_Data!A292),"",TIMEVALUE(DaqBook_RAW_Data!A292))</f>
        <v/>
      </c>
      <c r="C302" s="167" t="str">
        <f>IF(ISBLANK(DaqBook_RAW_Data!B292),"",DaqBook_RAW_Data!B292)</f>
        <v/>
      </c>
      <c r="D302" s="167" t="str">
        <f>IF(ISBLANK(DaqBook_RAW_Data!C292),"",DaqBook_RAW_Data!C292)</f>
        <v/>
      </c>
      <c r="E302" s="167" t="str">
        <f>IF(ISBLANK(DaqBook_RAW_Data!D292),"",DaqBook_RAW_Data!D292)</f>
        <v/>
      </c>
      <c r="F302" s="167" t="str">
        <f>IF(ISBLANK(DaqBook_RAW_Data!E292),"",DaqBook_RAW_Data!E292)</f>
        <v/>
      </c>
      <c r="G302" s="167" t="str">
        <f>IF(ISBLANK(DaqBook_RAW_Data!F292),"",DaqBook_RAW_Data!F292)</f>
        <v/>
      </c>
      <c r="H302" s="167" t="str">
        <f>IF(ISBLANK(DaqBook_RAW_Data!G292),"",DaqBook_RAW_Data!G292)</f>
        <v/>
      </c>
      <c r="I302" s="167" t="str">
        <f>IF(ISBLANK(DaqBook_RAW_Data!H292),"",DaqBook_RAW_Data!H292)</f>
        <v/>
      </c>
      <c r="J302" s="167" t="str">
        <f>IF(ISBLANK(DaqBook_RAW_Data!I292),"",DaqBook_RAW_Data!I292)</f>
        <v/>
      </c>
      <c r="K302" s="167" t="str">
        <f>IF(ISBLANK(DaqBook_RAW_Data!J292),"",DaqBook_RAW_Data!J292)</f>
        <v/>
      </c>
      <c r="L302" s="167" t="str">
        <f>IF(ISBLANK(DaqBook_RAW_Data!K292),"",DaqBook_RAW_Data!K292)</f>
        <v/>
      </c>
      <c r="M302" s="167" t="str">
        <f>IF(ISBLANK(DaqBook_RAW_Data!L292),"",DaqBook_RAW_Data!L292)</f>
        <v/>
      </c>
      <c r="N302" s="167" t="str">
        <f>IF(ISBLANK(DaqBook_RAW_Data!M292),"",DaqBook_RAW_Data!M292)</f>
        <v/>
      </c>
      <c r="O302" s="167" t="str">
        <f>IF(ISBLANK(DaqBook_RAW_Data!N292),"",DaqBook_RAW_Data!N292)</f>
        <v/>
      </c>
      <c r="P302" s="167" t="str">
        <f>IF(ISBLANK(DaqBook_RAW_Data!O292),"",DaqBook_RAW_Data!O292)</f>
        <v/>
      </c>
    </row>
    <row r="303" spans="1:16" x14ac:dyDescent="0.2">
      <c r="A303" s="58" t="e">
        <f t="shared" si="4"/>
        <v>#VALUE!</v>
      </c>
      <c r="B303" s="144" t="str">
        <f>IF(ISBLANK(DaqBook_RAW_Data!A293),"",TIMEVALUE(DaqBook_RAW_Data!A293))</f>
        <v/>
      </c>
      <c r="C303" s="167" t="str">
        <f>IF(ISBLANK(DaqBook_RAW_Data!B293),"",DaqBook_RAW_Data!B293)</f>
        <v/>
      </c>
      <c r="D303" s="167" t="str">
        <f>IF(ISBLANK(DaqBook_RAW_Data!C293),"",DaqBook_RAW_Data!C293)</f>
        <v/>
      </c>
      <c r="E303" s="167" t="str">
        <f>IF(ISBLANK(DaqBook_RAW_Data!D293),"",DaqBook_RAW_Data!D293)</f>
        <v/>
      </c>
      <c r="F303" s="167" t="str">
        <f>IF(ISBLANK(DaqBook_RAW_Data!E293),"",DaqBook_RAW_Data!E293)</f>
        <v/>
      </c>
      <c r="G303" s="167" t="str">
        <f>IF(ISBLANK(DaqBook_RAW_Data!F293),"",DaqBook_RAW_Data!F293)</f>
        <v/>
      </c>
      <c r="H303" s="167" t="str">
        <f>IF(ISBLANK(DaqBook_RAW_Data!G293),"",DaqBook_RAW_Data!G293)</f>
        <v/>
      </c>
      <c r="I303" s="167" t="str">
        <f>IF(ISBLANK(DaqBook_RAW_Data!H293),"",DaqBook_RAW_Data!H293)</f>
        <v/>
      </c>
      <c r="J303" s="167" t="str">
        <f>IF(ISBLANK(DaqBook_RAW_Data!I293),"",DaqBook_RAW_Data!I293)</f>
        <v/>
      </c>
      <c r="K303" s="167" t="str">
        <f>IF(ISBLANK(DaqBook_RAW_Data!J293),"",DaqBook_RAW_Data!J293)</f>
        <v/>
      </c>
      <c r="L303" s="167" t="str">
        <f>IF(ISBLANK(DaqBook_RAW_Data!K293),"",DaqBook_RAW_Data!K293)</f>
        <v/>
      </c>
      <c r="M303" s="167" t="str">
        <f>IF(ISBLANK(DaqBook_RAW_Data!L293),"",DaqBook_RAW_Data!L293)</f>
        <v/>
      </c>
      <c r="N303" s="167" t="str">
        <f>IF(ISBLANK(DaqBook_RAW_Data!M293),"",DaqBook_RAW_Data!M293)</f>
        <v/>
      </c>
      <c r="O303" s="167" t="str">
        <f>IF(ISBLANK(DaqBook_RAW_Data!N293),"",DaqBook_RAW_Data!N293)</f>
        <v/>
      </c>
      <c r="P303" s="167" t="str">
        <f>IF(ISBLANK(DaqBook_RAW_Data!O293),"",DaqBook_RAW_Data!O293)</f>
        <v/>
      </c>
    </row>
    <row r="304" spans="1:16" x14ac:dyDescent="0.2">
      <c r="A304" s="58" t="e">
        <f t="shared" si="4"/>
        <v>#VALUE!</v>
      </c>
      <c r="B304" s="144" t="str">
        <f>IF(ISBLANK(DaqBook_RAW_Data!A294),"",TIMEVALUE(DaqBook_RAW_Data!A294))</f>
        <v/>
      </c>
      <c r="C304" s="167" t="str">
        <f>IF(ISBLANK(DaqBook_RAW_Data!B294),"",DaqBook_RAW_Data!B294)</f>
        <v/>
      </c>
      <c r="D304" s="167" t="str">
        <f>IF(ISBLANK(DaqBook_RAW_Data!C294),"",DaqBook_RAW_Data!C294)</f>
        <v/>
      </c>
      <c r="E304" s="167" t="str">
        <f>IF(ISBLANK(DaqBook_RAW_Data!D294),"",DaqBook_RAW_Data!D294)</f>
        <v/>
      </c>
      <c r="F304" s="167" t="str">
        <f>IF(ISBLANK(DaqBook_RAW_Data!E294),"",DaqBook_RAW_Data!E294)</f>
        <v/>
      </c>
      <c r="G304" s="167" t="str">
        <f>IF(ISBLANK(DaqBook_RAW_Data!F294),"",DaqBook_RAW_Data!F294)</f>
        <v/>
      </c>
      <c r="H304" s="167" t="str">
        <f>IF(ISBLANK(DaqBook_RAW_Data!G294),"",DaqBook_RAW_Data!G294)</f>
        <v/>
      </c>
      <c r="I304" s="167" t="str">
        <f>IF(ISBLANK(DaqBook_RAW_Data!H294),"",DaqBook_RAW_Data!H294)</f>
        <v/>
      </c>
      <c r="J304" s="167" t="str">
        <f>IF(ISBLANK(DaqBook_RAW_Data!I294),"",DaqBook_RAW_Data!I294)</f>
        <v/>
      </c>
      <c r="K304" s="167" t="str">
        <f>IF(ISBLANK(DaqBook_RAW_Data!J294),"",DaqBook_RAW_Data!J294)</f>
        <v/>
      </c>
      <c r="L304" s="167" t="str">
        <f>IF(ISBLANK(DaqBook_RAW_Data!K294),"",DaqBook_RAW_Data!K294)</f>
        <v/>
      </c>
      <c r="M304" s="167" t="str">
        <f>IF(ISBLANK(DaqBook_RAW_Data!L294),"",DaqBook_RAW_Data!L294)</f>
        <v/>
      </c>
      <c r="N304" s="167" t="str">
        <f>IF(ISBLANK(DaqBook_RAW_Data!M294),"",DaqBook_RAW_Data!M294)</f>
        <v/>
      </c>
      <c r="O304" s="167" t="str">
        <f>IF(ISBLANK(DaqBook_RAW_Data!N294),"",DaqBook_RAW_Data!N294)</f>
        <v/>
      </c>
      <c r="P304" s="167" t="str">
        <f>IF(ISBLANK(DaqBook_RAW_Data!O294),"",DaqBook_RAW_Data!O294)</f>
        <v/>
      </c>
    </row>
    <row r="305" spans="1:16" x14ac:dyDescent="0.2">
      <c r="A305" s="58" t="e">
        <f t="shared" si="4"/>
        <v>#VALUE!</v>
      </c>
      <c r="B305" s="144" t="str">
        <f>IF(ISBLANK(DaqBook_RAW_Data!A295),"",TIMEVALUE(DaqBook_RAW_Data!A295))</f>
        <v/>
      </c>
      <c r="C305" s="167" t="str">
        <f>IF(ISBLANK(DaqBook_RAW_Data!B295),"",DaqBook_RAW_Data!B295)</f>
        <v/>
      </c>
      <c r="D305" s="167" t="str">
        <f>IF(ISBLANK(DaqBook_RAW_Data!C295),"",DaqBook_RAW_Data!C295)</f>
        <v/>
      </c>
      <c r="E305" s="167" t="str">
        <f>IF(ISBLANK(DaqBook_RAW_Data!D295),"",DaqBook_RAW_Data!D295)</f>
        <v/>
      </c>
      <c r="F305" s="167" t="str">
        <f>IF(ISBLANK(DaqBook_RAW_Data!E295),"",DaqBook_RAW_Data!E295)</f>
        <v/>
      </c>
      <c r="G305" s="167" t="str">
        <f>IF(ISBLANK(DaqBook_RAW_Data!F295),"",DaqBook_RAW_Data!F295)</f>
        <v/>
      </c>
      <c r="H305" s="167" t="str">
        <f>IF(ISBLANK(DaqBook_RAW_Data!G295),"",DaqBook_RAW_Data!G295)</f>
        <v/>
      </c>
      <c r="I305" s="167" t="str">
        <f>IF(ISBLANK(DaqBook_RAW_Data!H295),"",DaqBook_RAW_Data!H295)</f>
        <v/>
      </c>
      <c r="J305" s="167" t="str">
        <f>IF(ISBLANK(DaqBook_RAW_Data!I295),"",DaqBook_RAW_Data!I295)</f>
        <v/>
      </c>
      <c r="K305" s="167" t="str">
        <f>IF(ISBLANK(DaqBook_RAW_Data!J295),"",DaqBook_RAW_Data!J295)</f>
        <v/>
      </c>
      <c r="L305" s="167" t="str">
        <f>IF(ISBLANK(DaqBook_RAW_Data!K295),"",DaqBook_RAW_Data!K295)</f>
        <v/>
      </c>
      <c r="M305" s="167" t="str">
        <f>IF(ISBLANK(DaqBook_RAW_Data!L295),"",DaqBook_RAW_Data!L295)</f>
        <v/>
      </c>
      <c r="N305" s="167" t="str">
        <f>IF(ISBLANK(DaqBook_RAW_Data!M295),"",DaqBook_RAW_Data!M295)</f>
        <v/>
      </c>
      <c r="O305" s="167" t="str">
        <f>IF(ISBLANK(DaqBook_RAW_Data!N295),"",DaqBook_RAW_Data!N295)</f>
        <v/>
      </c>
      <c r="P305" s="167" t="str">
        <f>IF(ISBLANK(DaqBook_RAW_Data!O295),"",DaqBook_RAW_Data!O295)</f>
        <v/>
      </c>
    </row>
    <row r="306" spans="1:16" x14ac:dyDescent="0.2">
      <c r="A306" s="58" t="e">
        <f t="shared" si="4"/>
        <v>#VALUE!</v>
      </c>
      <c r="B306" s="144" t="str">
        <f>IF(ISBLANK(DaqBook_RAW_Data!A296),"",TIMEVALUE(DaqBook_RAW_Data!A296))</f>
        <v/>
      </c>
      <c r="C306" s="167" t="str">
        <f>IF(ISBLANK(DaqBook_RAW_Data!B296),"",DaqBook_RAW_Data!B296)</f>
        <v/>
      </c>
      <c r="D306" s="167" t="str">
        <f>IF(ISBLANK(DaqBook_RAW_Data!C296),"",DaqBook_RAW_Data!C296)</f>
        <v/>
      </c>
      <c r="E306" s="167" t="str">
        <f>IF(ISBLANK(DaqBook_RAW_Data!D296),"",DaqBook_RAW_Data!D296)</f>
        <v/>
      </c>
      <c r="F306" s="167" t="str">
        <f>IF(ISBLANK(DaqBook_RAW_Data!E296),"",DaqBook_RAW_Data!E296)</f>
        <v/>
      </c>
      <c r="G306" s="167" t="str">
        <f>IF(ISBLANK(DaqBook_RAW_Data!F296),"",DaqBook_RAW_Data!F296)</f>
        <v/>
      </c>
      <c r="H306" s="167" t="str">
        <f>IF(ISBLANK(DaqBook_RAW_Data!G296),"",DaqBook_RAW_Data!G296)</f>
        <v/>
      </c>
      <c r="I306" s="167" t="str">
        <f>IF(ISBLANK(DaqBook_RAW_Data!H296),"",DaqBook_RAW_Data!H296)</f>
        <v/>
      </c>
      <c r="J306" s="167" t="str">
        <f>IF(ISBLANK(DaqBook_RAW_Data!I296),"",DaqBook_RAW_Data!I296)</f>
        <v/>
      </c>
      <c r="K306" s="167" t="str">
        <f>IF(ISBLANK(DaqBook_RAW_Data!J296),"",DaqBook_RAW_Data!J296)</f>
        <v/>
      </c>
      <c r="L306" s="167" t="str">
        <f>IF(ISBLANK(DaqBook_RAW_Data!K296),"",DaqBook_RAW_Data!K296)</f>
        <v/>
      </c>
      <c r="M306" s="167" t="str">
        <f>IF(ISBLANK(DaqBook_RAW_Data!L296),"",DaqBook_RAW_Data!L296)</f>
        <v/>
      </c>
      <c r="N306" s="167" t="str">
        <f>IF(ISBLANK(DaqBook_RAW_Data!M296),"",DaqBook_RAW_Data!M296)</f>
        <v/>
      </c>
      <c r="O306" s="167" t="str">
        <f>IF(ISBLANK(DaqBook_RAW_Data!N296),"",DaqBook_RAW_Data!N296)</f>
        <v/>
      </c>
      <c r="P306" s="167" t="str">
        <f>IF(ISBLANK(DaqBook_RAW_Data!O296),"",DaqBook_RAW_Data!O296)</f>
        <v/>
      </c>
    </row>
    <row r="307" spans="1:16" x14ac:dyDescent="0.2">
      <c r="A307" s="58" t="e">
        <f t="shared" si="4"/>
        <v>#VALUE!</v>
      </c>
      <c r="B307" s="144" t="str">
        <f>IF(ISBLANK(DaqBook_RAW_Data!A297),"",TIMEVALUE(DaqBook_RAW_Data!A297))</f>
        <v/>
      </c>
      <c r="C307" s="167" t="str">
        <f>IF(ISBLANK(DaqBook_RAW_Data!B297),"",DaqBook_RAW_Data!B297)</f>
        <v/>
      </c>
      <c r="D307" s="167" t="str">
        <f>IF(ISBLANK(DaqBook_RAW_Data!C297),"",DaqBook_RAW_Data!C297)</f>
        <v/>
      </c>
      <c r="E307" s="167" t="str">
        <f>IF(ISBLANK(DaqBook_RAW_Data!D297),"",DaqBook_RAW_Data!D297)</f>
        <v/>
      </c>
      <c r="F307" s="167" t="str">
        <f>IF(ISBLANK(DaqBook_RAW_Data!E297),"",DaqBook_RAW_Data!E297)</f>
        <v/>
      </c>
      <c r="G307" s="167" t="str">
        <f>IF(ISBLANK(DaqBook_RAW_Data!F297),"",DaqBook_RAW_Data!F297)</f>
        <v/>
      </c>
      <c r="H307" s="167" t="str">
        <f>IF(ISBLANK(DaqBook_RAW_Data!G297),"",DaqBook_RAW_Data!G297)</f>
        <v/>
      </c>
      <c r="I307" s="167" t="str">
        <f>IF(ISBLANK(DaqBook_RAW_Data!H297),"",DaqBook_RAW_Data!H297)</f>
        <v/>
      </c>
      <c r="J307" s="167" t="str">
        <f>IF(ISBLANK(DaqBook_RAW_Data!I297),"",DaqBook_RAW_Data!I297)</f>
        <v/>
      </c>
      <c r="K307" s="167" t="str">
        <f>IF(ISBLANK(DaqBook_RAW_Data!J297),"",DaqBook_RAW_Data!J297)</f>
        <v/>
      </c>
      <c r="L307" s="167" t="str">
        <f>IF(ISBLANK(DaqBook_RAW_Data!K297),"",DaqBook_RAW_Data!K297)</f>
        <v/>
      </c>
      <c r="M307" s="167" t="str">
        <f>IF(ISBLANK(DaqBook_RAW_Data!L297),"",DaqBook_RAW_Data!L297)</f>
        <v/>
      </c>
      <c r="N307" s="167" t="str">
        <f>IF(ISBLANK(DaqBook_RAW_Data!M297),"",DaqBook_RAW_Data!M297)</f>
        <v/>
      </c>
      <c r="O307" s="167" t="str">
        <f>IF(ISBLANK(DaqBook_RAW_Data!N297),"",DaqBook_RAW_Data!N297)</f>
        <v/>
      </c>
      <c r="P307" s="167" t="str">
        <f>IF(ISBLANK(DaqBook_RAW_Data!O297),"",DaqBook_RAW_Data!O297)</f>
        <v/>
      </c>
    </row>
    <row r="308" spans="1:16" x14ac:dyDescent="0.2">
      <c r="A308" s="58" t="e">
        <f t="shared" si="4"/>
        <v>#VALUE!</v>
      </c>
      <c r="B308" s="144" t="str">
        <f>IF(ISBLANK(DaqBook_RAW_Data!A298),"",TIMEVALUE(DaqBook_RAW_Data!A298))</f>
        <v/>
      </c>
      <c r="C308" s="167" t="str">
        <f>IF(ISBLANK(DaqBook_RAW_Data!B298),"",DaqBook_RAW_Data!B298)</f>
        <v/>
      </c>
      <c r="D308" s="167" t="str">
        <f>IF(ISBLANK(DaqBook_RAW_Data!C298),"",DaqBook_RAW_Data!C298)</f>
        <v/>
      </c>
      <c r="E308" s="167" t="str">
        <f>IF(ISBLANK(DaqBook_RAW_Data!D298),"",DaqBook_RAW_Data!D298)</f>
        <v/>
      </c>
      <c r="F308" s="167" t="str">
        <f>IF(ISBLANK(DaqBook_RAW_Data!E298),"",DaqBook_RAW_Data!E298)</f>
        <v/>
      </c>
      <c r="G308" s="167" t="str">
        <f>IF(ISBLANK(DaqBook_RAW_Data!F298),"",DaqBook_RAW_Data!F298)</f>
        <v/>
      </c>
      <c r="H308" s="167" t="str">
        <f>IF(ISBLANK(DaqBook_RAW_Data!G298),"",DaqBook_RAW_Data!G298)</f>
        <v/>
      </c>
      <c r="I308" s="167" t="str">
        <f>IF(ISBLANK(DaqBook_RAW_Data!H298),"",DaqBook_RAW_Data!H298)</f>
        <v/>
      </c>
      <c r="J308" s="167" t="str">
        <f>IF(ISBLANK(DaqBook_RAW_Data!I298),"",DaqBook_RAW_Data!I298)</f>
        <v/>
      </c>
      <c r="K308" s="167" t="str">
        <f>IF(ISBLANK(DaqBook_RAW_Data!J298),"",DaqBook_RAW_Data!J298)</f>
        <v/>
      </c>
      <c r="L308" s="167" t="str">
        <f>IF(ISBLANK(DaqBook_RAW_Data!K298),"",DaqBook_RAW_Data!K298)</f>
        <v/>
      </c>
      <c r="M308" s="167" t="str">
        <f>IF(ISBLANK(DaqBook_RAW_Data!L298),"",DaqBook_RAW_Data!L298)</f>
        <v/>
      </c>
      <c r="N308" s="167" t="str">
        <f>IF(ISBLANK(DaqBook_RAW_Data!M298),"",DaqBook_RAW_Data!M298)</f>
        <v/>
      </c>
      <c r="O308" s="167" t="str">
        <f>IF(ISBLANK(DaqBook_RAW_Data!N298),"",DaqBook_RAW_Data!N298)</f>
        <v/>
      </c>
      <c r="P308" s="167" t="str">
        <f>IF(ISBLANK(DaqBook_RAW_Data!O298),"",DaqBook_RAW_Data!O298)</f>
        <v/>
      </c>
    </row>
    <row r="309" spans="1:16" x14ac:dyDescent="0.2">
      <c r="A309" s="58" t="e">
        <f t="shared" si="4"/>
        <v>#VALUE!</v>
      </c>
      <c r="B309" s="144" t="str">
        <f>IF(ISBLANK(DaqBook_RAW_Data!A299),"",TIMEVALUE(DaqBook_RAW_Data!A299))</f>
        <v/>
      </c>
      <c r="C309" s="167" t="str">
        <f>IF(ISBLANK(DaqBook_RAW_Data!B299),"",DaqBook_RAW_Data!B299)</f>
        <v/>
      </c>
      <c r="D309" s="167" t="str">
        <f>IF(ISBLANK(DaqBook_RAW_Data!C299),"",DaqBook_RAW_Data!C299)</f>
        <v/>
      </c>
      <c r="E309" s="167" t="str">
        <f>IF(ISBLANK(DaqBook_RAW_Data!D299),"",DaqBook_RAW_Data!D299)</f>
        <v/>
      </c>
      <c r="F309" s="167" t="str">
        <f>IF(ISBLANK(DaqBook_RAW_Data!E299),"",DaqBook_RAW_Data!E299)</f>
        <v/>
      </c>
      <c r="G309" s="167" t="str">
        <f>IF(ISBLANK(DaqBook_RAW_Data!F299),"",DaqBook_RAW_Data!F299)</f>
        <v/>
      </c>
      <c r="H309" s="167" t="str">
        <f>IF(ISBLANK(DaqBook_RAW_Data!G299),"",DaqBook_RAW_Data!G299)</f>
        <v/>
      </c>
      <c r="I309" s="167" t="str">
        <f>IF(ISBLANK(DaqBook_RAW_Data!H299),"",DaqBook_RAW_Data!H299)</f>
        <v/>
      </c>
      <c r="J309" s="167" t="str">
        <f>IF(ISBLANK(DaqBook_RAW_Data!I299),"",DaqBook_RAW_Data!I299)</f>
        <v/>
      </c>
      <c r="K309" s="167" t="str">
        <f>IF(ISBLANK(DaqBook_RAW_Data!J299),"",DaqBook_RAW_Data!J299)</f>
        <v/>
      </c>
      <c r="L309" s="167" t="str">
        <f>IF(ISBLANK(DaqBook_RAW_Data!K299),"",DaqBook_RAW_Data!K299)</f>
        <v/>
      </c>
      <c r="M309" s="167" t="str">
        <f>IF(ISBLANK(DaqBook_RAW_Data!L299),"",DaqBook_RAW_Data!L299)</f>
        <v/>
      </c>
      <c r="N309" s="167" t="str">
        <f>IF(ISBLANK(DaqBook_RAW_Data!M299),"",DaqBook_RAW_Data!M299)</f>
        <v/>
      </c>
      <c r="O309" s="167" t="str">
        <f>IF(ISBLANK(DaqBook_RAW_Data!N299),"",DaqBook_RAW_Data!N299)</f>
        <v/>
      </c>
      <c r="P309" s="167" t="str">
        <f>IF(ISBLANK(DaqBook_RAW_Data!O299),"",DaqBook_RAW_Data!O299)</f>
        <v/>
      </c>
    </row>
    <row r="310" spans="1:16" x14ac:dyDescent="0.2">
      <c r="A310" s="58" t="e">
        <f t="shared" si="4"/>
        <v>#VALUE!</v>
      </c>
      <c r="B310" s="144" t="str">
        <f>IF(ISBLANK(DaqBook_RAW_Data!A300),"",TIMEVALUE(DaqBook_RAW_Data!A300))</f>
        <v/>
      </c>
      <c r="C310" s="167" t="str">
        <f>IF(ISBLANK(DaqBook_RAW_Data!B300),"",DaqBook_RAW_Data!B300)</f>
        <v/>
      </c>
      <c r="D310" s="167" t="str">
        <f>IF(ISBLANK(DaqBook_RAW_Data!C300),"",DaqBook_RAW_Data!C300)</f>
        <v/>
      </c>
      <c r="E310" s="167" t="str">
        <f>IF(ISBLANK(DaqBook_RAW_Data!D300),"",DaqBook_RAW_Data!D300)</f>
        <v/>
      </c>
      <c r="F310" s="167" t="str">
        <f>IF(ISBLANK(DaqBook_RAW_Data!E300),"",DaqBook_RAW_Data!E300)</f>
        <v/>
      </c>
      <c r="G310" s="167" t="str">
        <f>IF(ISBLANK(DaqBook_RAW_Data!F300),"",DaqBook_RAW_Data!F300)</f>
        <v/>
      </c>
      <c r="H310" s="167" t="str">
        <f>IF(ISBLANK(DaqBook_RAW_Data!G300),"",DaqBook_RAW_Data!G300)</f>
        <v/>
      </c>
      <c r="I310" s="167" t="str">
        <f>IF(ISBLANK(DaqBook_RAW_Data!H300),"",DaqBook_RAW_Data!H300)</f>
        <v/>
      </c>
      <c r="J310" s="167" t="str">
        <f>IF(ISBLANK(DaqBook_RAW_Data!I300),"",DaqBook_RAW_Data!I300)</f>
        <v/>
      </c>
      <c r="K310" s="167" t="str">
        <f>IF(ISBLANK(DaqBook_RAW_Data!J300),"",DaqBook_RAW_Data!J300)</f>
        <v/>
      </c>
      <c r="L310" s="167" t="str">
        <f>IF(ISBLANK(DaqBook_RAW_Data!K300),"",DaqBook_RAW_Data!K300)</f>
        <v/>
      </c>
      <c r="M310" s="167" t="str">
        <f>IF(ISBLANK(DaqBook_RAW_Data!L300),"",DaqBook_RAW_Data!L300)</f>
        <v/>
      </c>
      <c r="N310" s="167" t="str">
        <f>IF(ISBLANK(DaqBook_RAW_Data!M300),"",DaqBook_RAW_Data!M300)</f>
        <v/>
      </c>
      <c r="O310" s="167" t="str">
        <f>IF(ISBLANK(DaqBook_RAW_Data!N300),"",DaqBook_RAW_Data!N300)</f>
        <v/>
      </c>
      <c r="P310" s="167" t="str">
        <f>IF(ISBLANK(DaqBook_RAW_Data!O300),"",DaqBook_RAW_Data!O300)</f>
        <v/>
      </c>
    </row>
    <row r="311" spans="1:16" x14ac:dyDescent="0.2">
      <c r="A311" s="58" t="e">
        <f t="shared" si="4"/>
        <v>#VALUE!</v>
      </c>
      <c r="B311" s="144" t="str">
        <f>IF(ISBLANK(DaqBook_RAW_Data!A301),"",TIMEVALUE(DaqBook_RAW_Data!A301))</f>
        <v/>
      </c>
      <c r="C311" s="167" t="str">
        <f>IF(ISBLANK(DaqBook_RAW_Data!B301),"",DaqBook_RAW_Data!B301)</f>
        <v/>
      </c>
      <c r="D311" s="167" t="str">
        <f>IF(ISBLANK(DaqBook_RAW_Data!C301),"",DaqBook_RAW_Data!C301)</f>
        <v/>
      </c>
      <c r="E311" s="167" t="str">
        <f>IF(ISBLANK(DaqBook_RAW_Data!D301),"",DaqBook_RAW_Data!D301)</f>
        <v/>
      </c>
      <c r="F311" s="167" t="str">
        <f>IF(ISBLANK(DaqBook_RAW_Data!E301),"",DaqBook_RAW_Data!E301)</f>
        <v/>
      </c>
      <c r="G311" s="167" t="str">
        <f>IF(ISBLANK(DaqBook_RAW_Data!F301),"",DaqBook_RAW_Data!F301)</f>
        <v/>
      </c>
      <c r="H311" s="167" t="str">
        <f>IF(ISBLANK(DaqBook_RAW_Data!G301),"",DaqBook_RAW_Data!G301)</f>
        <v/>
      </c>
      <c r="I311" s="167" t="str">
        <f>IF(ISBLANK(DaqBook_RAW_Data!H301),"",DaqBook_RAW_Data!H301)</f>
        <v/>
      </c>
      <c r="J311" s="167" t="str">
        <f>IF(ISBLANK(DaqBook_RAW_Data!I301),"",DaqBook_RAW_Data!I301)</f>
        <v/>
      </c>
      <c r="K311" s="167" t="str">
        <f>IF(ISBLANK(DaqBook_RAW_Data!J301),"",DaqBook_RAW_Data!J301)</f>
        <v/>
      </c>
      <c r="L311" s="167" t="str">
        <f>IF(ISBLANK(DaqBook_RAW_Data!K301),"",DaqBook_RAW_Data!K301)</f>
        <v/>
      </c>
      <c r="M311" s="167" t="str">
        <f>IF(ISBLANK(DaqBook_RAW_Data!L301),"",DaqBook_RAW_Data!L301)</f>
        <v/>
      </c>
      <c r="N311" s="167" t="str">
        <f>IF(ISBLANK(DaqBook_RAW_Data!M301),"",DaqBook_RAW_Data!M301)</f>
        <v/>
      </c>
      <c r="O311" s="167" t="str">
        <f>IF(ISBLANK(DaqBook_RAW_Data!N301),"",DaqBook_RAW_Data!N301)</f>
        <v/>
      </c>
      <c r="P311" s="167" t="str">
        <f>IF(ISBLANK(DaqBook_RAW_Data!O301),"",DaqBook_RAW_Data!O301)</f>
        <v/>
      </c>
    </row>
    <row r="312" spans="1:16" x14ac:dyDescent="0.2">
      <c r="A312" s="58" t="e">
        <f t="shared" si="4"/>
        <v>#VALUE!</v>
      </c>
      <c r="B312" s="144" t="str">
        <f>IF(ISBLANK(DaqBook_RAW_Data!A302),"",TIMEVALUE(DaqBook_RAW_Data!A302))</f>
        <v/>
      </c>
      <c r="C312" s="167" t="str">
        <f>IF(ISBLANK(DaqBook_RAW_Data!B302),"",DaqBook_RAW_Data!B302)</f>
        <v/>
      </c>
      <c r="D312" s="167" t="str">
        <f>IF(ISBLANK(DaqBook_RAW_Data!C302),"",DaqBook_RAW_Data!C302)</f>
        <v/>
      </c>
      <c r="E312" s="167" t="str">
        <f>IF(ISBLANK(DaqBook_RAW_Data!D302),"",DaqBook_RAW_Data!D302)</f>
        <v/>
      </c>
      <c r="F312" s="167" t="str">
        <f>IF(ISBLANK(DaqBook_RAW_Data!E302),"",DaqBook_RAW_Data!E302)</f>
        <v/>
      </c>
      <c r="G312" s="167" t="str">
        <f>IF(ISBLANK(DaqBook_RAW_Data!F302),"",DaqBook_RAW_Data!F302)</f>
        <v/>
      </c>
      <c r="H312" s="167" t="str">
        <f>IF(ISBLANK(DaqBook_RAW_Data!G302),"",DaqBook_RAW_Data!G302)</f>
        <v/>
      </c>
      <c r="I312" s="167" t="str">
        <f>IF(ISBLANK(DaqBook_RAW_Data!H302),"",DaqBook_RAW_Data!H302)</f>
        <v/>
      </c>
      <c r="J312" s="167" t="str">
        <f>IF(ISBLANK(DaqBook_RAW_Data!I302),"",DaqBook_RAW_Data!I302)</f>
        <v/>
      </c>
      <c r="K312" s="167" t="str">
        <f>IF(ISBLANK(DaqBook_RAW_Data!J302),"",DaqBook_RAW_Data!J302)</f>
        <v/>
      </c>
      <c r="L312" s="167" t="str">
        <f>IF(ISBLANK(DaqBook_RAW_Data!K302),"",DaqBook_RAW_Data!K302)</f>
        <v/>
      </c>
      <c r="M312" s="167" t="str">
        <f>IF(ISBLANK(DaqBook_RAW_Data!L302),"",DaqBook_RAW_Data!L302)</f>
        <v/>
      </c>
      <c r="N312" s="167" t="str">
        <f>IF(ISBLANK(DaqBook_RAW_Data!M302),"",DaqBook_RAW_Data!M302)</f>
        <v/>
      </c>
      <c r="O312" s="167" t="str">
        <f>IF(ISBLANK(DaqBook_RAW_Data!N302),"",DaqBook_RAW_Data!N302)</f>
        <v/>
      </c>
      <c r="P312" s="167" t="str">
        <f>IF(ISBLANK(DaqBook_RAW_Data!O302),"",DaqBook_RAW_Data!O302)</f>
        <v/>
      </c>
    </row>
    <row r="313" spans="1:16" x14ac:dyDescent="0.2">
      <c r="A313" s="58" t="e">
        <f t="shared" si="4"/>
        <v>#VALUE!</v>
      </c>
      <c r="B313" s="144" t="str">
        <f>IF(ISBLANK(DaqBook_RAW_Data!A303),"",TIMEVALUE(DaqBook_RAW_Data!A303))</f>
        <v/>
      </c>
      <c r="C313" s="167" t="str">
        <f>IF(ISBLANK(DaqBook_RAW_Data!B303),"",DaqBook_RAW_Data!B303)</f>
        <v/>
      </c>
      <c r="D313" s="167" t="str">
        <f>IF(ISBLANK(DaqBook_RAW_Data!C303),"",DaqBook_RAW_Data!C303)</f>
        <v/>
      </c>
      <c r="E313" s="167" t="str">
        <f>IF(ISBLANK(DaqBook_RAW_Data!D303),"",DaqBook_RAW_Data!D303)</f>
        <v/>
      </c>
      <c r="F313" s="167" t="str">
        <f>IF(ISBLANK(DaqBook_RAW_Data!E303),"",DaqBook_RAW_Data!E303)</f>
        <v/>
      </c>
      <c r="G313" s="167" t="str">
        <f>IF(ISBLANK(DaqBook_RAW_Data!F303),"",DaqBook_RAW_Data!F303)</f>
        <v/>
      </c>
      <c r="H313" s="167" t="str">
        <f>IF(ISBLANK(DaqBook_RAW_Data!G303),"",DaqBook_RAW_Data!G303)</f>
        <v/>
      </c>
      <c r="I313" s="167" t="str">
        <f>IF(ISBLANK(DaqBook_RAW_Data!H303),"",DaqBook_RAW_Data!H303)</f>
        <v/>
      </c>
      <c r="J313" s="167" t="str">
        <f>IF(ISBLANK(DaqBook_RAW_Data!I303),"",DaqBook_RAW_Data!I303)</f>
        <v/>
      </c>
      <c r="K313" s="167" t="str">
        <f>IF(ISBLANK(DaqBook_RAW_Data!J303),"",DaqBook_RAW_Data!J303)</f>
        <v/>
      </c>
      <c r="L313" s="167" t="str">
        <f>IF(ISBLANK(DaqBook_RAW_Data!K303),"",DaqBook_RAW_Data!K303)</f>
        <v/>
      </c>
      <c r="M313" s="167" t="str">
        <f>IF(ISBLANK(DaqBook_RAW_Data!L303),"",DaqBook_RAW_Data!L303)</f>
        <v/>
      </c>
      <c r="N313" s="167" t="str">
        <f>IF(ISBLANK(DaqBook_RAW_Data!M303),"",DaqBook_RAW_Data!M303)</f>
        <v/>
      </c>
      <c r="O313" s="167" t="str">
        <f>IF(ISBLANK(DaqBook_RAW_Data!N303),"",DaqBook_RAW_Data!N303)</f>
        <v/>
      </c>
      <c r="P313" s="167" t="str">
        <f>IF(ISBLANK(DaqBook_RAW_Data!O303),"",DaqBook_RAW_Data!O303)</f>
        <v/>
      </c>
    </row>
    <row r="314" spans="1:16" x14ac:dyDescent="0.2">
      <c r="A314" s="58" t="e">
        <f t="shared" si="4"/>
        <v>#VALUE!</v>
      </c>
      <c r="B314" s="144" t="str">
        <f>IF(ISBLANK(DaqBook_RAW_Data!A304),"",TIMEVALUE(DaqBook_RAW_Data!A304))</f>
        <v/>
      </c>
      <c r="C314" s="167" t="str">
        <f>IF(ISBLANK(DaqBook_RAW_Data!B304),"",DaqBook_RAW_Data!B304)</f>
        <v/>
      </c>
      <c r="D314" s="167" t="str">
        <f>IF(ISBLANK(DaqBook_RAW_Data!C304),"",DaqBook_RAW_Data!C304)</f>
        <v/>
      </c>
      <c r="E314" s="167" t="str">
        <f>IF(ISBLANK(DaqBook_RAW_Data!D304),"",DaqBook_RAW_Data!D304)</f>
        <v/>
      </c>
      <c r="F314" s="167" t="str">
        <f>IF(ISBLANK(DaqBook_RAW_Data!E304),"",DaqBook_RAW_Data!E304)</f>
        <v/>
      </c>
      <c r="G314" s="167" t="str">
        <f>IF(ISBLANK(DaqBook_RAW_Data!F304),"",DaqBook_RAW_Data!F304)</f>
        <v/>
      </c>
      <c r="H314" s="167" t="str">
        <f>IF(ISBLANK(DaqBook_RAW_Data!G304),"",DaqBook_RAW_Data!G304)</f>
        <v/>
      </c>
      <c r="I314" s="167" t="str">
        <f>IF(ISBLANK(DaqBook_RAW_Data!H304),"",DaqBook_RAW_Data!H304)</f>
        <v/>
      </c>
      <c r="J314" s="167" t="str">
        <f>IF(ISBLANK(DaqBook_RAW_Data!I304),"",DaqBook_RAW_Data!I304)</f>
        <v/>
      </c>
      <c r="K314" s="167" t="str">
        <f>IF(ISBLANK(DaqBook_RAW_Data!J304),"",DaqBook_RAW_Data!J304)</f>
        <v/>
      </c>
      <c r="L314" s="167" t="str">
        <f>IF(ISBLANK(DaqBook_RAW_Data!K304),"",DaqBook_RAW_Data!K304)</f>
        <v/>
      </c>
      <c r="M314" s="167" t="str">
        <f>IF(ISBLANK(DaqBook_RAW_Data!L304),"",DaqBook_RAW_Data!L304)</f>
        <v/>
      </c>
      <c r="N314" s="167" t="str">
        <f>IF(ISBLANK(DaqBook_RAW_Data!M304),"",DaqBook_RAW_Data!M304)</f>
        <v/>
      </c>
      <c r="O314" s="167" t="str">
        <f>IF(ISBLANK(DaqBook_RAW_Data!N304),"",DaqBook_RAW_Data!N304)</f>
        <v/>
      </c>
      <c r="P314" s="167" t="str">
        <f>IF(ISBLANK(DaqBook_RAW_Data!O304),"",DaqBook_RAW_Data!O304)</f>
        <v/>
      </c>
    </row>
    <row r="315" spans="1:16" x14ac:dyDescent="0.2">
      <c r="A315" s="58" t="e">
        <f t="shared" si="4"/>
        <v>#VALUE!</v>
      </c>
      <c r="B315" s="144" t="str">
        <f>IF(ISBLANK(DaqBook_RAW_Data!A305),"",TIMEVALUE(DaqBook_RAW_Data!A305))</f>
        <v/>
      </c>
      <c r="C315" s="167" t="str">
        <f>IF(ISBLANK(DaqBook_RAW_Data!B305),"",DaqBook_RAW_Data!B305)</f>
        <v/>
      </c>
      <c r="D315" s="167" t="str">
        <f>IF(ISBLANK(DaqBook_RAW_Data!C305),"",DaqBook_RAW_Data!C305)</f>
        <v/>
      </c>
      <c r="E315" s="167" t="str">
        <f>IF(ISBLANK(DaqBook_RAW_Data!D305),"",DaqBook_RAW_Data!D305)</f>
        <v/>
      </c>
      <c r="F315" s="167" t="str">
        <f>IF(ISBLANK(DaqBook_RAW_Data!E305),"",DaqBook_RAW_Data!E305)</f>
        <v/>
      </c>
      <c r="G315" s="167" t="str">
        <f>IF(ISBLANK(DaqBook_RAW_Data!F305),"",DaqBook_RAW_Data!F305)</f>
        <v/>
      </c>
      <c r="H315" s="167" t="str">
        <f>IF(ISBLANK(DaqBook_RAW_Data!G305),"",DaqBook_RAW_Data!G305)</f>
        <v/>
      </c>
      <c r="I315" s="167" t="str">
        <f>IF(ISBLANK(DaqBook_RAW_Data!H305),"",DaqBook_RAW_Data!H305)</f>
        <v/>
      </c>
      <c r="J315" s="167" t="str">
        <f>IF(ISBLANK(DaqBook_RAW_Data!I305),"",DaqBook_RAW_Data!I305)</f>
        <v/>
      </c>
      <c r="K315" s="167" t="str">
        <f>IF(ISBLANK(DaqBook_RAW_Data!J305),"",DaqBook_RAW_Data!J305)</f>
        <v/>
      </c>
      <c r="L315" s="167" t="str">
        <f>IF(ISBLANK(DaqBook_RAW_Data!K305),"",DaqBook_RAW_Data!K305)</f>
        <v/>
      </c>
      <c r="M315" s="167" t="str">
        <f>IF(ISBLANK(DaqBook_RAW_Data!L305),"",DaqBook_RAW_Data!L305)</f>
        <v/>
      </c>
      <c r="N315" s="167" t="str">
        <f>IF(ISBLANK(DaqBook_RAW_Data!M305),"",DaqBook_RAW_Data!M305)</f>
        <v/>
      </c>
      <c r="O315" s="167" t="str">
        <f>IF(ISBLANK(DaqBook_RAW_Data!N305),"",DaqBook_RAW_Data!N305)</f>
        <v/>
      </c>
      <c r="P315" s="167" t="str">
        <f>IF(ISBLANK(DaqBook_RAW_Data!O305),"",DaqBook_RAW_Data!O305)</f>
        <v/>
      </c>
    </row>
    <row r="316" spans="1:16" x14ac:dyDescent="0.2">
      <c r="A316" s="58" t="e">
        <f t="shared" si="4"/>
        <v>#VALUE!</v>
      </c>
      <c r="B316" s="144" t="str">
        <f>IF(ISBLANK(DaqBook_RAW_Data!A306),"",TIMEVALUE(DaqBook_RAW_Data!A306))</f>
        <v/>
      </c>
      <c r="C316" s="167" t="str">
        <f>IF(ISBLANK(DaqBook_RAW_Data!B306),"",DaqBook_RAW_Data!B306)</f>
        <v/>
      </c>
      <c r="D316" s="167" t="str">
        <f>IF(ISBLANK(DaqBook_RAW_Data!C306),"",DaqBook_RAW_Data!C306)</f>
        <v/>
      </c>
      <c r="E316" s="167" t="str">
        <f>IF(ISBLANK(DaqBook_RAW_Data!D306),"",DaqBook_RAW_Data!D306)</f>
        <v/>
      </c>
      <c r="F316" s="167" t="str">
        <f>IF(ISBLANK(DaqBook_RAW_Data!E306),"",DaqBook_RAW_Data!E306)</f>
        <v/>
      </c>
      <c r="G316" s="167" t="str">
        <f>IF(ISBLANK(DaqBook_RAW_Data!F306),"",DaqBook_RAW_Data!F306)</f>
        <v/>
      </c>
      <c r="H316" s="167" t="str">
        <f>IF(ISBLANK(DaqBook_RAW_Data!G306),"",DaqBook_RAW_Data!G306)</f>
        <v/>
      </c>
      <c r="I316" s="167" t="str">
        <f>IF(ISBLANK(DaqBook_RAW_Data!H306),"",DaqBook_RAW_Data!H306)</f>
        <v/>
      </c>
      <c r="J316" s="167" t="str">
        <f>IF(ISBLANK(DaqBook_RAW_Data!I306),"",DaqBook_RAW_Data!I306)</f>
        <v/>
      </c>
      <c r="K316" s="167" t="str">
        <f>IF(ISBLANK(DaqBook_RAW_Data!J306),"",DaqBook_RAW_Data!J306)</f>
        <v/>
      </c>
      <c r="L316" s="167" t="str">
        <f>IF(ISBLANK(DaqBook_RAW_Data!K306),"",DaqBook_RAW_Data!K306)</f>
        <v/>
      </c>
      <c r="M316" s="167" t="str">
        <f>IF(ISBLANK(DaqBook_RAW_Data!L306),"",DaqBook_RAW_Data!L306)</f>
        <v/>
      </c>
      <c r="N316" s="167" t="str">
        <f>IF(ISBLANK(DaqBook_RAW_Data!M306),"",DaqBook_RAW_Data!M306)</f>
        <v/>
      </c>
      <c r="O316" s="167" t="str">
        <f>IF(ISBLANK(DaqBook_RAW_Data!N306),"",DaqBook_RAW_Data!N306)</f>
        <v/>
      </c>
      <c r="P316" s="167" t="str">
        <f>IF(ISBLANK(DaqBook_RAW_Data!O306),"",DaqBook_RAW_Data!O306)</f>
        <v/>
      </c>
    </row>
    <row r="317" spans="1:16" x14ac:dyDescent="0.2">
      <c r="A317" s="58" t="e">
        <f t="shared" si="4"/>
        <v>#VALUE!</v>
      </c>
      <c r="B317" s="144" t="str">
        <f>IF(ISBLANK(DaqBook_RAW_Data!A307),"",TIMEVALUE(DaqBook_RAW_Data!A307))</f>
        <v/>
      </c>
      <c r="C317" s="167" t="str">
        <f>IF(ISBLANK(DaqBook_RAW_Data!B307),"",DaqBook_RAW_Data!B307)</f>
        <v/>
      </c>
      <c r="D317" s="167" t="str">
        <f>IF(ISBLANK(DaqBook_RAW_Data!C307),"",DaqBook_RAW_Data!C307)</f>
        <v/>
      </c>
      <c r="E317" s="167" t="str">
        <f>IF(ISBLANK(DaqBook_RAW_Data!D307),"",DaqBook_RAW_Data!D307)</f>
        <v/>
      </c>
      <c r="F317" s="167" t="str">
        <f>IF(ISBLANK(DaqBook_RAW_Data!E307),"",DaqBook_RAW_Data!E307)</f>
        <v/>
      </c>
      <c r="G317" s="167" t="str">
        <f>IF(ISBLANK(DaqBook_RAW_Data!F307),"",DaqBook_RAW_Data!F307)</f>
        <v/>
      </c>
      <c r="H317" s="167" t="str">
        <f>IF(ISBLANK(DaqBook_RAW_Data!G307),"",DaqBook_RAW_Data!G307)</f>
        <v/>
      </c>
      <c r="I317" s="167" t="str">
        <f>IF(ISBLANK(DaqBook_RAW_Data!H307),"",DaqBook_RAW_Data!H307)</f>
        <v/>
      </c>
      <c r="J317" s="167" t="str">
        <f>IF(ISBLANK(DaqBook_RAW_Data!I307),"",DaqBook_RAW_Data!I307)</f>
        <v/>
      </c>
      <c r="K317" s="167" t="str">
        <f>IF(ISBLANK(DaqBook_RAW_Data!J307),"",DaqBook_RAW_Data!J307)</f>
        <v/>
      </c>
      <c r="L317" s="167" t="str">
        <f>IF(ISBLANK(DaqBook_RAW_Data!K307),"",DaqBook_RAW_Data!K307)</f>
        <v/>
      </c>
      <c r="M317" s="167" t="str">
        <f>IF(ISBLANK(DaqBook_RAW_Data!L307),"",DaqBook_RAW_Data!L307)</f>
        <v/>
      </c>
      <c r="N317" s="167" t="str">
        <f>IF(ISBLANK(DaqBook_RAW_Data!M307),"",DaqBook_RAW_Data!M307)</f>
        <v/>
      </c>
      <c r="O317" s="167" t="str">
        <f>IF(ISBLANK(DaqBook_RAW_Data!N307),"",DaqBook_RAW_Data!N307)</f>
        <v/>
      </c>
      <c r="P317" s="167" t="str">
        <f>IF(ISBLANK(DaqBook_RAW_Data!O307),"",DaqBook_RAW_Data!O307)</f>
        <v/>
      </c>
    </row>
    <row r="318" spans="1:16" x14ac:dyDescent="0.2">
      <c r="A318" s="58" t="e">
        <f t="shared" si="4"/>
        <v>#VALUE!</v>
      </c>
      <c r="B318" s="144" t="str">
        <f>IF(ISBLANK(DaqBook_RAW_Data!A308),"",TIMEVALUE(DaqBook_RAW_Data!A308))</f>
        <v/>
      </c>
      <c r="C318" s="167" t="str">
        <f>IF(ISBLANK(DaqBook_RAW_Data!B308),"",DaqBook_RAW_Data!B308)</f>
        <v/>
      </c>
      <c r="D318" s="167" t="str">
        <f>IF(ISBLANK(DaqBook_RAW_Data!C308),"",DaqBook_RAW_Data!C308)</f>
        <v/>
      </c>
      <c r="E318" s="167" t="str">
        <f>IF(ISBLANK(DaqBook_RAW_Data!D308),"",DaqBook_RAW_Data!D308)</f>
        <v/>
      </c>
      <c r="F318" s="167" t="str">
        <f>IF(ISBLANK(DaqBook_RAW_Data!E308),"",DaqBook_RAW_Data!E308)</f>
        <v/>
      </c>
      <c r="G318" s="167" t="str">
        <f>IF(ISBLANK(DaqBook_RAW_Data!F308),"",DaqBook_RAW_Data!F308)</f>
        <v/>
      </c>
      <c r="H318" s="167" t="str">
        <f>IF(ISBLANK(DaqBook_RAW_Data!G308),"",DaqBook_RAW_Data!G308)</f>
        <v/>
      </c>
      <c r="I318" s="167" t="str">
        <f>IF(ISBLANK(DaqBook_RAW_Data!H308),"",DaqBook_RAW_Data!H308)</f>
        <v/>
      </c>
      <c r="J318" s="167" t="str">
        <f>IF(ISBLANK(DaqBook_RAW_Data!I308),"",DaqBook_RAW_Data!I308)</f>
        <v/>
      </c>
      <c r="K318" s="167" t="str">
        <f>IF(ISBLANK(DaqBook_RAW_Data!J308),"",DaqBook_RAW_Data!J308)</f>
        <v/>
      </c>
      <c r="L318" s="167" t="str">
        <f>IF(ISBLANK(DaqBook_RAW_Data!K308),"",DaqBook_RAW_Data!K308)</f>
        <v/>
      </c>
      <c r="M318" s="167" t="str">
        <f>IF(ISBLANK(DaqBook_RAW_Data!L308),"",DaqBook_RAW_Data!L308)</f>
        <v/>
      </c>
      <c r="N318" s="167" t="str">
        <f>IF(ISBLANK(DaqBook_RAW_Data!M308),"",DaqBook_RAW_Data!M308)</f>
        <v/>
      </c>
      <c r="O318" s="167" t="str">
        <f>IF(ISBLANK(DaqBook_RAW_Data!N308),"",DaqBook_RAW_Data!N308)</f>
        <v/>
      </c>
      <c r="P318" s="167" t="str">
        <f>IF(ISBLANK(DaqBook_RAW_Data!O308),"",DaqBook_RAW_Data!O308)</f>
        <v/>
      </c>
    </row>
    <row r="319" spans="1:16" x14ac:dyDescent="0.2">
      <c r="A319" s="58" t="e">
        <f t="shared" si="4"/>
        <v>#VALUE!</v>
      </c>
      <c r="B319" s="144" t="str">
        <f>IF(ISBLANK(DaqBook_RAW_Data!A309),"",TIMEVALUE(DaqBook_RAW_Data!A309))</f>
        <v/>
      </c>
      <c r="C319" s="167" t="str">
        <f>IF(ISBLANK(DaqBook_RAW_Data!B309),"",DaqBook_RAW_Data!B309)</f>
        <v/>
      </c>
      <c r="D319" s="167" t="str">
        <f>IF(ISBLANK(DaqBook_RAW_Data!C309),"",DaqBook_RAW_Data!C309)</f>
        <v/>
      </c>
      <c r="E319" s="167" t="str">
        <f>IF(ISBLANK(DaqBook_RAW_Data!D309),"",DaqBook_RAW_Data!D309)</f>
        <v/>
      </c>
      <c r="F319" s="167" t="str">
        <f>IF(ISBLANK(DaqBook_RAW_Data!E309),"",DaqBook_RAW_Data!E309)</f>
        <v/>
      </c>
      <c r="G319" s="167" t="str">
        <f>IF(ISBLANK(DaqBook_RAW_Data!F309),"",DaqBook_RAW_Data!F309)</f>
        <v/>
      </c>
      <c r="H319" s="167" t="str">
        <f>IF(ISBLANK(DaqBook_RAW_Data!G309),"",DaqBook_RAW_Data!G309)</f>
        <v/>
      </c>
      <c r="I319" s="167" t="str">
        <f>IF(ISBLANK(DaqBook_RAW_Data!H309),"",DaqBook_RAW_Data!H309)</f>
        <v/>
      </c>
      <c r="J319" s="167" t="str">
        <f>IF(ISBLANK(DaqBook_RAW_Data!I309),"",DaqBook_RAW_Data!I309)</f>
        <v/>
      </c>
      <c r="K319" s="167" t="str">
        <f>IF(ISBLANK(DaqBook_RAW_Data!J309),"",DaqBook_RAW_Data!J309)</f>
        <v/>
      </c>
      <c r="L319" s="167" t="str">
        <f>IF(ISBLANK(DaqBook_RAW_Data!K309),"",DaqBook_RAW_Data!K309)</f>
        <v/>
      </c>
      <c r="M319" s="167" t="str">
        <f>IF(ISBLANK(DaqBook_RAW_Data!L309),"",DaqBook_RAW_Data!L309)</f>
        <v/>
      </c>
      <c r="N319" s="167" t="str">
        <f>IF(ISBLANK(DaqBook_RAW_Data!M309),"",DaqBook_RAW_Data!M309)</f>
        <v/>
      </c>
      <c r="O319" s="167" t="str">
        <f>IF(ISBLANK(DaqBook_RAW_Data!N309),"",DaqBook_RAW_Data!N309)</f>
        <v/>
      </c>
      <c r="P319" s="167" t="str">
        <f>IF(ISBLANK(DaqBook_RAW_Data!O309),"",DaqBook_RAW_Data!O309)</f>
        <v/>
      </c>
    </row>
    <row r="320" spans="1:16" x14ac:dyDescent="0.2">
      <c r="A320" s="58" t="e">
        <f t="shared" si="4"/>
        <v>#VALUE!</v>
      </c>
      <c r="B320" s="144" t="str">
        <f>IF(ISBLANK(DaqBook_RAW_Data!A310),"",TIMEVALUE(DaqBook_RAW_Data!A310))</f>
        <v/>
      </c>
      <c r="C320" s="167" t="str">
        <f>IF(ISBLANK(DaqBook_RAW_Data!B310),"",DaqBook_RAW_Data!B310)</f>
        <v/>
      </c>
      <c r="D320" s="167" t="str">
        <f>IF(ISBLANK(DaqBook_RAW_Data!C310),"",DaqBook_RAW_Data!C310)</f>
        <v/>
      </c>
      <c r="E320" s="167" t="str">
        <f>IF(ISBLANK(DaqBook_RAW_Data!D310),"",DaqBook_RAW_Data!D310)</f>
        <v/>
      </c>
      <c r="F320" s="167" t="str">
        <f>IF(ISBLANK(DaqBook_RAW_Data!E310),"",DaqBook_RAW_Data!E310)</f>
        <v/>
      </c>
      <c r="G320" s="167" t="str">
        <f>IF(ISBLANK(DaqBook_RAW_Data!F310),"",DaqBook_RAW_Data!F310)</f>
        <v/>
      </c>
      <c r="H320" s="167" t="str">
        <f>IF(ISBLANK(DaqBook_RAW_Data!G310),"",DaqBook_RAW_Data!G310)</f>
        <v/>
      </c>
      <c r="I320" s="167" t="str">
        <f>IF(ISBLANK(DaqBook_RAW_Data!H310),"",DaqBook_RAW_Data!H310)</f>
        <v/>
      </c>
      <c r="J320" s="167" t="str">
        <f>IF(ISBLANK(DaqBook_RAW_Data!I310),"",DaqBook_RAW_Data!I310)</f>
        <v/>
      </c>
      <c r="K320" s="167" t="str">
        <f>IF(ISBLANK(DaqBook_RAW_Data!J310),"",DaqBook_RAW_Data!J310)</f>
        <v/>
      </c>
      <c r="L320" s="167" t="str">
        <f>IF(ISBLANK(DaqBook_RAW_Data!K310),"",DaqBook_RAW_Data!K310)</f>
        <v/>
      </c>
      <c r="M320" s="167" t="str">
        <f>IF(ISBLANK(DaqBook_RAW_Data!L310),"",DaqBook_RAW_Data!L310)</f>
        <v/>
      </c>
      <c r="N320" s="167" t="str">
        <f>IF(ISBLANK(DaqBook_RAW_Data!M310),"",DaqBook_RAW_Data!M310)</f>
        <v/>
      </c>
      <c r="O320" s="167" t="str">
        <f>IF(ISBLANK(DaqBook_RAW_Data!N310),"",DaqBook_RAW_Data!N310)</f>
        <v/>
      </c>
      <c r="P320" s="167" t="str">
        <f>IF(ISBLANK(DaqBook_RAW_Data!O310),"",DaqBook_RAW_Data!O310)</f>
        <v/>
      </c>
    </row>
    <row r="321" spans="1:16" x14ac:dyDescent="0.2">
      <c r="A321" s="58" t="e">
        <f t="shared" si="4"/>
        <v>#VALUE!</v>
      </c>
      <c r="B321" s="144" t="str">
        <f>IF(ISBLANK(DaqBook_RAW_Data!A311),"",TIMEVALUE(DaqBook_RAW_Data!A311))</f>
        <v/>
      </c>
      <c r="C321" s="167" t="str">
        <f>IF(ISBLANK(DaqBook_RAW_Data!B311),"",DaqBook_RAW_Data!B311)</f>
        <v/>
      </c>
      <c r="D321" s="167" t="str">
        <f>IF(ISBLANK(DaqBook_RAW_Data!C311),"",DaqBook_RAW_Data!C311)</f>
        <v/>
      </c>
      <c r="E321" s="167" t="str">
        <f>IF(ISBLANK(DaqBook_RAW_Data!D311),"",DaqBook_RAW_Data!D311)</f>
        <v/>
      </c>
      <c r="F321" s="167" t="str">
        <f>IF(ISBLANK(DaqBook_RAW_Data!E311),"",DaqBook_RAW_Data!E311)</f>
        <v/>
      </c>
      <c r="G321" s="167" t="str">
        <f>IF(ISBLANK(DaqBook_RAW_Data!F311),"",DaqBook_RAW_Data!F311)</f>
        <v/>
      </c>
      <c r="H321" s="167" t="str">
        <f>IF(ISBLANK(DaqBook_RAW_Data!G311),"",DaqBook_RAW_Data!G311)</f>
        <v/>
      </c>
      <c r="I321" s="167" t="str">
        <f>IF(ISBLANK(DaqBook_RAW_Data!H311),"",DaqBook_RAW_Data!H311)</f>
        <v/>
      </c>
      <c r="J321" s="167" t="str">
        <f>IF(ISBLANK(DaqBook_RAW_Data!I311),"",DaqBook_RAW_Data!I311)</f>
        <v/>
      </c>
      <c r="K321" s="167" t="str">
        <f>IF(ISBLANK(DaqBook_RAW_Data!J311),"",DaqBook_RAW_Data!J311)</f>
        <v/>
      </c>
      <c r="L321" s="167" t="str">
        <f>IF(ISBLANK(DaqBook_RAW_Data!K311),"",DaqBook_RAW_Data!K311)</f>
        <v/>
      </c>
      <c r="M321" s="167" t="str">
        <f>IF(ISBLANK(DaqBook_RAW_Data!L311),"",DaqBook_RAW_Data!L311)</f>
        <v/>
      </c>
      <c r="N321" s="167" t="str">
        <f>IF(ISBLANK(DaqBook_RAW_Data!M311),"",DaqBook_RAW_Data!M311)</f>
        <v/>
      </c>
      <c r="O321" s="167" t="str">
        <f>IF(ISBLANK(DaqBook_RAW_Data!N311),"",DaqBook_RAW_Data!N311)</f>
        <v/>
      </c>
      <c r="P321" s="167" t="str">
        <f>IF(ISBLANK(DaqBook_RAW_Data!O311),"",DaqBook_RAW_Data!O311)</f>
        <v/>
      </c>
    </row>
    <row r="322" spans="1:16" x14ac:dyDescent="0.2">
      <c r="A322" s="58" t="e">
        <f t="shared" si="4"/>
        <v>#VALUE!</v>
      </c>
      <c r="B322" s="144" t="str">
        <f>IF(ISBLANK(DaqBook_RAW_Data!A312),"",TIMEVALUE(DaqBook_RAW_Data!A312))</f>
        <v/>
      </c>
      <c r="C322" s="167" t="str">
        <f>IF(ISBLANK(DaqBook_RAW_Data!B312),"",DaqBook_RAW_Data!B312)</f>
        <v/>
      </c>
      <c r="D322" s="167" t="str">
        <f>IF(ISBLANK(DaqBook_RAW_Data!C312),"",DaqBook_RAW_Data!C312)</f>
        <v/>
      </c>
      <c r="E322" s="167" t="str">
        <f>IF(ISBLANK(DaqBook_RAW_Data!D312),"",DaqBook_RAW_Data!D312)</f>
        <v/>
      </c>
      <c r="F322" s="167" t="str">
        <f>IF(ISBLANK(DaqBook_RAW_Data!E312),"",DaqBook_RAW_Data!E312)</f>
        <v/>
      </c>
      <c r="G322" s="167" t="str">
        <f>IF(ISBLANK(DaqBook_RAW_Data!F312),"",DaqBook_RAW_Data!F312)</f>
        <v/>
      </c>
      <c r="H322" s="167" t="str">
        <f>IF(ISBLANK(DaqBook_RAW_Data!G312),"",DaqBook_RAW_Data!G312)</f>
        <v/>
      </c>
      <c r="I322" s="167" t="str">
        <f>IF(ISBLANK(DaqBook_RAW_Data!H312),"",DaqBook_RAW_Data!H312)</f>
        <v/>
      </c>
      <c r="J322" s="167" t="str">
        <f>IF(ISBLANK(DaqBook_RAW_Data!I312),"",DaqBook_RAW_Data!I312)</f>
        <v/>
      </c>
      <c r="K322" s="167" t="str">
        <f>IF(ISBLANK(DaqBook_RAW_Data!J312),"",DaqBook_RAW_Data!J312)</f>
        <v/>
      </c>
      <c r="L322" s="167" t="str">
        <f>IF(ISBLANK(DaqBook_RAW_Data!K312),"",DaqBook_RAW_Data!K312)</f>
        <v/>
      </c>
      <c r="M322" s="167" t="str">
        <f>IF(ISBLANK(DaqBook_RAW_Data!L312),"",DaqBook_RAW_Data!L312)</f>
        <v/>
      </c>
      <c r="N322" s="167" t="str">
        <f>IF(ISBLANK(DaqBook_RAW_Data!M312),"",DaqBook_RAW_Data!M312)</f>
        <v/>
      </c>
      <c r="O322" s="167" t="str">
        <f>IF(ISBLANK(DaqBook_RAW_Data!N312),"",DaqBook_RAW_Data!N312)</f>
        <v/>
      </c>
      <c r="P322" s="167" t="str">
        <f>IF(ISBLANK(DaqBook_RAW_Data!O312),"",DaqBook_RAW_Data!O312)</f>
        <v/>
      </c>
    </row>
    <row r="323" spans="1:16" x14ac:dyDescent="0.2">
      <c r="A323" s="58" t="e">
        <f t="shared" si="4"/>
        <v>#VALUE!</v>
      </c>
      <c r="B323" s="144" t="str">
        <f>IF(ISBLANK(DaqBook_RAW_Data!A313),"",TIMEVALUE(DaqBook_RAW_Data!A313))</f>
        <v/>
      </c>
      <c r="C323" s="167" t="str">
        <f>IF(ISBLANK(DaqBook_RAW_Data!B313),"",DaqBook_RAW_Data!B313)</f>
        <v/>
      </c>
      <c r="D323" s="167" t="str">
        <f>IF(ISBLANK(DaqBook_RAW_Data!C313),"",DaqBook_RAW_Data!C313)</f>
        <v/>
      </c>
      <c r="E323" s="167" t="str">
        <f>IF(ISBLANK(DaqBook_RAW_Data!D313),"",DaqBook_RAW_Data!D313)</f>
        <v/>
      </c>
      <c r="F323" s="167" t="str">
        <f>IF(ISBLANK(DaqBook_RAW_Data!E313),"",DaqBook_RAW_Data!E313)</f>
        <v/>
      </c>
      <c r="G323" s="167" t="str">
        <f>IF(ISBLANK(DaqBook_RAW_Data!F313),"",DaqBook_RAW_Data!F313)</f>
        <v/>
      </c>
      <c r="H323" s="167" t="str">
        <f>IF(ISBLANK(DaqBook_RAW_Data!G313),"",DaqBook_RAW_Data!G313)</f>
        <v/>
      </c>
      <c r="I323" s="167" t="str">
        <f>IF(ISBLANK(DaqBook_RAW_Data!H313),"",DaqBook_RAW_Data!H313)</f>
        <v/>
      </c>
      <c r="J323" s="167" t="str">
        <f>IF(ISBLANK(DaqBook_RAW_Data!I313),"",DaqBook_RAW_Data!I313)</f>
        <v/>
      </c>
      <c r="K323" s="167" t="str">
        <f>IF(ISBLANK(DaqBook_RAW_Data!J313),"",DaqBook_RAW_Data!J313)</f>
        <v/>
      </c>
      <c r="L323" s="167" t="str">
        <f>IF(ISBLANK(DaqBook_RAW_Data!K313),"",DaqBook_RAW_Data!K313)</f>
        <v/>
      </c>
      <c r="M323" s="167" t="str">
        <f>IF(ISBLANK(DaqBook_RAW_Data!L313),"",DaqBook_RAW_Data!L313)</f>
        <v/>
      </c>
      <c r="N323" s="167" t="str">
        <f>IF(ISBLANK(DaqBook_RAW_Data!M313),"",DaqBook_RAW_Data!M313)</f>
        <v/>
      </c>
      <c r="O323" s="167" t="str">
        <f>IF(ISBLANK(DaqBook_RAW_Data!N313),"",DaqBook_RAW_Data!N313)</f>
        <v/>
      </c>
      <c r="P323" s="167" t="str">
        <f>IF(ISBLANK(DaqBook_RAW_Data!O313),"",DaqBook_RAW_Data!O313)</f>
        <v/>
      </c>
    </row>
    <row r="324" spans="1:16" x14ac:dyDescent="0.2">
      <c r="A324" s="58" t="e">
        <f t="shared" si="4"/>
        <v>#VALUE!</v>
      </c>
      <c r="B324" s="144" t="str">
        <f>IF(ISBLANK(DaqBook_RAW_Data!A314),"",TIMEVALUE(DaqBook_RAW_Data!A314))</f>
        <v/>
      </c>
      <c r="C324" s="167" t="str">
        <f>IF(ISBLANK(DaqBook_RAW_Data!B314),"",DaqBook_RAW_Data!B314)</f>
        <v/>
      </c>
      <c r="D324" s="167" t="str">
        <f>IF(ISBLANK(DaqBook_RAW_Data!C314),"",DaqBook_RAW_Data!C314)</f>
        <v/>
      </c>
      <c r="E324" s="167" t="str">
        <f>IF(ISBLANK(DaqBook_RAW_Data!D314),"",DaqBook_RAW_Data!D314)</f>
        <v/>
      </c>
      <c r="F324" s="167" t="str">
        <f>IF(ISBLANK(DaqBook_RAW_Data!E314),"",DaqBook_RAW_Data!E314)</f>
        <v/>
      </c>
      <c r="G324" s="167" t="str">
        <f>IF(ISBLANK(DaqBook_RAW_Data!F314),"",DaqBook_RAW_Data!F314)</f>
        <v/>
      </c>
      <c r="H324" s="167" t="str">
        <f>IF(ISBLANK(DaqBook_RAW_Data!G314),"",DaqBook_RAW_Data!G314)</f>
        <v/>
      </c>
      <c r="I324" s="167" t="str">
        <f>IF(ISBLANK(DaqBook_RAW_Data!H314),"",DaqBook_RAW_Data!H314)</f>
        <v/>
      </c>
      <c r="J324" s="167" t="str">
        <f>IF(ISBLANK(DaqBook_RAW_Data!I314),"",DaqBook_RAW_Data!I314)</f>
        <v/>
      </c>
      <c r="K324" s="167" t="str">
        <f>IF(ISBLANK(DaqBook_RAW_Data!J314),"",DaqBook_RAW_Data!J314)</f>
        <v/>
      </c>
      <c r="L324" s="167" t="str">
        <f>IF(ISBLANK(DaqBook_RAW_Data!K314),"",DaqBook_RAW_Data!K314)</f>
        <v/>
      </c>
      <c r="M324" s="167" t="str">
        <f>IF(ISBLANK(DaqBook_RAW_Data!L314),"",DaqBook_RAW_Data!L314)</f>
        <v/>
      </c>
      <c r="N324" s="167" t="str">
        <f>IF(ISBLANK(DaqBook_RAW_Data!M314),"",DaqBook_RAW_Data!M314)</f>
        <v/>
      </c>
      <c r="O324" s="167" t="str">
        <f>IF(ISBLANK(DaqBook_RAW_Data!N314),"",DaqBook_RAW_Data!N314)</f>
        <v/>
      </c>
      <c r="P324" s="167" t="str">
        <f>IF(ISBLANK(DaqBook_RAW_Data!O314),"",DaqBook_RAW_Data!O314)</f>
        <v/>
      </c>
    </row>
    <row r="325" spans="1:16" x14ac:dyDescent="0.2">
      <c r="A325" s="58" t="e">
        <f t="shared" si="4"/>
        <v>#VALUE!</v>
      </c>
      <c r="B325" s="144" t="str">
        <f>IF(ISBLANK(DaqBook_RAW_Data!A315),"",TIMEVALUE(DaqBook_RAW_Data!A315))</f>
        <v/>
      </c>
      <c r="C325" s="167" t="str">
        <f>IF(ISBLANK(DaqBook_RAW_Data!B315),"",DaqBook_RAW_Data!B315)</f>
        <v/>
      </c>
      <c r="D325" s="167" t="str">
        <f>IF(ISBLANK(DaqBook_RAW_Data!C315),"",DaqBook_RAW_Data!C315)</f>
        <v/>
      </c>
      <c r="E325" s="167" t="str">
        <f>IF(ISBLANK(DaqBook_RAW_Data!D315),"",DaqBook_RAW_Data!D315)</f>
        <v/>
      </c>
      <c r="F325" s="167" t="str">
        <f>IF(ISBLANK(DaqBook_RAW_Data!E315),"",DaqBook_RAW_Data!E315)</f>
        <v/>
      </c>
      <c r="G325" s="167" t="str">
        <f>IF(ISBLANK(DaqBook_RAW_Data!F315),"",DaqBook_RAW_Data!F315)</f>
        <v/>
      </c>
      <c r="H325" s="167" t="str">
        <f>IF(ISBLANK(DaqBook_RAW_Data!G315),"",DaqBook_RAW_Data!G315)</f>
        <v/>
      </c>
      <c r="I325" s="167" t="str">
        <f>IF(ISBLANK(DaqBook_RAW_Data!H315),"",DaqBook_RAW_Data!H315)</f>
        <v/>
      </c>
      <c r="J325" s="167" t="str">
        <f>IF(ISBLANK(DaqBook_RAW_Data!I315),"",DaqBook_RAW_Data!I315)</f>
        <v/>
      </c>
      <c r="K325" s="167" t="str">
        <f>IF(ISBLANK(DaqBook_RAW_Data!J315),"",DaqBook_RAW_Data!J315)</f>
        <v/>
      </c>
      <c r="L325" s="167" t="str">
        <f>IF(ISBLANK(DaqBook_RAW_Data!K315),"",DaqBook_RAW_Data!K315)</f>
        <v/>
      </c>
      <c r="M325" s="167" t="str">
        <f>IF(ISBLANK(DaqBook_RAW_Data!L315),"",DaqBook_RAW_Data!L315)</f>
        <v/>
      </c>
      <c r="N325" s="167" t="str">
        <f>IF(ISBLANK(DaqBook_RAW_Data!M315),"",DaqBook_RAW_Data!M315)</f>
        <v/>
      </c>
      <c r="O325" s="167" t="str">
        <f>IF(ISBLANK(DaqBook_RAW_Data!N315),"",DaqBook_RAW_Data!N315)</f>
        <v/>
      </c>
      <c r="P325" s="167" t="str">
        <f>IF(ISBLANK(DaqBook_RAW_Data!O315),"",DaqBook_RAW_Data!O315)</f>
        <v/>
      </c>
    </row>
    <row r="326" spans="1:16" x14ac:dyDescent="0.2">
      <c r="A326" s="58" t="e">
        <f t="shared" si="4"/>
        <v>#VALUE!</v>
      </c>
      <c r="B326" s="144" t="str">
        <f>IF(ISBLANK(DaqBook_RAW_Data!A316),"",TIMEVALUE(DaqBook_RAW_Data!A316))</f>
        <v/>
      </c>
      <c r="C326" s="167" t="str">
        <f>IF(ISBLANK(DaqBook_RAW_Data!B316),"",DaqBook_RAW_Data!B316)</f>
        <v/>
      </c>
      <c r="D326" s="167" t="str">
        <f>IF(ISBLANK(DaqBook_RAW_Data!C316),"",DaqBook_RAW_Data!C316)</f>
        <v/>
      </c>
      <c r="E326" s="167" t="str">
        <f>IF(ISBLANK(DaqBook_RAW_Data!D316),"",DaqBook_RAW_Data!D316)</f>
        <v/>
      </c>
      <c r="F326" s="167" t="str">
        <f>IF(ISBLANK(DaqBook_RAW_Data!E316),"",DaqBook_RAW_Data!E316)</f>
        <v/>
      </c>
      <c r="G326" s="167" t="str">
        <f>IF(ISBLANK(DaqBook_RAW_Data!F316),"",DaqBook_RAW_Data!F316)</f>
        <v/>
      </c>
      <c r="H326" s="167" t="str">
        <f>IF(ISBLANK(DaqBook_RAW_Data!G316),"",DaqBook_RAW_Data!G316)</f>
        <v/>
      </c>
      <c r="I326" s="167" t="str">
        <f>IF(ISBLANK(DaqBook_RAW_Data!H316),"",DaqBook_RAW_Data!H316)</f>
        <v/>
      </c>
      <c r="J326" s="167" t="str">
        <f>IF(ISBLANK(DaqBook_RAW_Data!I316),"",DaqBook_RAW_Data!I316)</f>
        <v/>
      </c>
      <c r="K326" s="167" t="str">
        <f>IF(ISBLANK(DaqBook_RAW_Data!J316),"",DaqBook_RAW_Data!J316)</f>
        <v/>
      </c>
      <c r="L326" s="167" t="str">
        <f>IF(ISBLANK(DaqBook_RAW_Data!K316),"",DaqBook_RAW_Data!K316)</f>
        <v/>
      </c>
      <c r="M326" s="167" t="str">
        <f>IF(ISBLANK(DaqBook_RAW_Data!L316),"",DaqBook_RAW_Data!L316)</f>
        <v/>
      </c>
      <c r="N326" s="167" t="str">
        <f>IF(ISBLANK(DaqBook_RAW_Data!M316),"",DaqBook_RAW_Data!M316)</f>
        <v/>
      </c>
      <c r="O326" s="167" t="str">
        <f>IF(ISBLANK(DaqBook_RAW_Data!N316),"",DaqBook_RAW_Data!N316)</f>
        <v/>
      </c>
      <c r="P326" s="167" t="str">
        <f>IF(ISBLANK(DaqBook_RAW_Data!O316),"",DaqBook_RAW_Data!O316)</f>
        <v/>
      </c>
    </row>
    <row r="327" spans="1:16" x14ac:dyDescent="0.2">
      <c r="A327" s="58" t="e">
        <f t="shared" si="4"/>
        <v>#VALUE!</v>
      </c>
      <c r="B327" s="144" t="str">
        <f>IF(ISBLANK(DaqBook_RAW_Data!A317),"",TIMEVALUE(DaqBook_RAW_Data!A317))</f>
        <v/>
      </c>
      <c r="C327" s="167" t="str">
        <f>IF(ISBLANK(DaqBook_RAW_Data!B317),"",DaqBook_RAW_Data!B317)</f>
        <v/>
      </c>
      <c r="D327" s="167" t="str">
        <f>IF(ISBLANK(DaqBook_RAW_Data!C317),"",DaqBook_RAW_Data!C317)</f>
        <v/>
      </c>
      <c r="E327" s="167" t="str">
        <f>IF(ISBLANK(DaqBook_RAW_Data!D317),"",DaqBook_RAW_Data!D317)</f>
        <v/>
      </c>
      <c r="F327" s="167" t="str">
        <f>IF(ISBLANK(DaqBook_RAW_Data!E317),"",DaqBook_RAW_Data!E317)</f>
        <v/>
      </c>
      <c r="G327" s="167" t="str">
        <f>IF(ISBLANK(DaqBook_RAW_Data!F317),"",DaqBook_RAW_Data!F317)</f>
        <v/>
      </c>
      <c r="H327" s="167" t="str">
        <f>IF(ISBLANK(DaqBook_RAW_Data!G317),"",DaqBook_RAW_Data!G317)</f>
        <v/>
      </c>
      <c r="I327" s="167" t="str">
        <f>IF(ISBLANK(DaqBook_RAW_Data!H317),"",DaqBook_RAW_Data!H317)</f>
        <v/>
      </c>
      <c r="J327" s="167" t="str">
        <f>IF(ISBLANK(DaqBook_RAW_Data!I317),"",DaqBook_RAW_Data!I317)</f>
        <v/>
      </c>
      <c r="K327" s="167" t="str">
        <f>IF(ISBLANK(DaqBook_RAW_Data!J317),"",DaqBook_RAW_Data!J317)</f>
        <v/>
      </c>
      <c r="L327" s="167" t="str">
        <f>IF(ISBLANK(DaqBook_RAW_Data!K317),"",DaqBook_RAW_Data!K317)</f>
        <v/>
      </c>
      <c r="M327" s="167" t="str">
        <f>IF(ISBLANK(DaqBook_RAW_Data!L317),"",DaqBook_RAW_Data!L317)</f>
        <v/>
      </c>
      <c r="N327" s="167" t="str">
        <f>IF(ISBLANK(DaqBook_RAW_Data!M317),"",DaqBook_RAW_Data!M317)</f>
        <v/>
      </c>
      <c r="O327" s="167" t="str">
        <f>IF(ISBLANK(DaqBook_RAW_Data!N317),"",DaqBook_RAW_Data!N317)</f>
        <v/>
      </c>
      <c r="P327" s="167" t="str">
        <f>IF(ISBLANK(DaqBook_RAW_Data!O317),"",DaqBook_RAW_Data!O317)</f>
        <v/>
      </c>
    </row>
    <row r="328" spans="1:16" x14ac:dyDescent="0.2">
      <c r="A328" s="58" t="e">
        <f t="shared" si="4"/>
        <v>#VALUE!</v>
      </c>
      <c r="B328" s="144" t="str">
        <f>IF(ISBLANK(DaqBook_RAW_Data!A318),"",TIMEVALUE(DaqBook_RAW_Data!A318))</f>
        <v/>
      </c>
      <c r="C328" s="167" t="str">
        <f>IF(ISBLANK(DaqBook_RAW_Data!B318),"",DaqBook_RAW_Data!B318)</f>
        <v/>
      </c>
      <c r="D328" s="167" t="str">
        <f>IF(ISBLANK(DaqBook_RAW_Data!C318),"",DaqBook_RAW_Data!C318)</f>
        <v/>
      </c>
      <c r="E328" s="167" t="str">
        <f>IF(ISBLANK(DaqBook_RAW_Data!D318),"",DaqBook_RAW_Data!D318)</f>
        <v/>
      </c>
      <c r="F328" s="167" t="str">
        <f>IF(ISBLANK(DaqBook_RAW_Data!E318),"",DaqBook_RAW_Data!E318)</f>
        <v/>
      </c>
      <c r="G328" s="167" t="str">
        <f>IF(ISBLANK(DaqBook_RAW_Data!F318),"",DaqBook_RAW_Data!F318)</f>
        <v/>
      </c>
      <c r="H328" s="167" t="str">
        <f>IF(ISBLANK(DaqBook_RAW_Data!G318),"",DaqBook_RAW_Data!G318)</f>
        <v/>
      </c>
      <c r="I328" s="167" t="str">
        <f>IF(ISBLANK(DaqBook_RAW_Data!H318),"",DaqBook_RAW_Data!H318)</f>
        <v/>
      </c>
      <c r="J328" s="167" t="str">
        <f>IF(ISBLANK(DaqBook_RAW_Data!I318),"",DaqBook_RAW_Data!I318)</f>
        <v/>
      </c>
      <c r="K328" s="167" t="str">
        <f>IF(ISBLANK(DaqBook_RAW_Data!J318),"",DaqBook_RAW_Data!J318)</f>
        <v/>
      </c>
      <c r="L328" s="167" t="str">
        <f>IF(ISBLANK(DaqBook_RAW_Data!K318),"",DaqBook_RAW_Data!K318)</f>
        <v/>
      </c>
      <c r="M328" s="167" t="str">
        <f>IF(ISBLANK(DaqBook_RAW_Data!L318),"",DaqBook_RAW_Data!L318)</f>
        <v/>
      </c>
      <c r="N328" s="167" t="str">
        <f>IF(ISBLANK(DaqBook_RAW_Data!M318),"",DaqBook_RAW_Data!M318)</f>
        <v/>
      </c>
      <c r="O328" s="167" t="str">
        <f>IF(ISBLANK(DaqBook_RAW_Data!N318),"",DaqBook_RAW_Data!N318)</f>
        <v/>
      </c>
      <c r="P328" s="167" t="str">
        <f>IF(ISBLANK(DaqBook_RAW_Data!O318),"",DaqBook_RAW_Data!O318)</f>
        <v/>
      </c>
    </row>
    <row r="329" spans="1:16" x14ac:dyDescent="0.2">
      <c r="A329" s="58" t="e">
        <f t="shared" si="4"/>
        <v>#VALUE!</v>
      </c>
      <c r="B329" s="144" t="str">
        <f>IF(ISBLANK(DaqBook_RAW_Data!A319),"",TIMEVALUE(DaqBook_RAW_Data!A319))</f>
        <v/>
      </c>
      <c r="C329" s="167" t="str">
        <f>IF(ISBLANK(DaqBook_RAW_Data!B319),"",DaqBook_RAW_Data!B319)</f>
        <v/>
      </c>
      <c r="D329" s="167" t="str">
        <f>IF(ISBLANK(DaqBook_RAW_Data!C319),"",DaqBook_RAW_Data!C319)</f>
        <v/>
      </c>
      <c r="E329" s="167" t="str">
        <f>IF(ISBLANK(DaqBook_RAW_Data!D319),"",DaqBook_RAW_Data!D319)</f>
        <v/>
      </c>
      <c r="F329" s="167" t="str">
        <f>IF(ISBLANK(DaqBook_RAW_Data!E319),"",DaqBook_RAW_Data!E319)</f>
        <v/>
      </c>
      <c r="G329" s="167" t="str">
        <f>IF(ISBLANK(DaqBook_RAW_Data!F319),"",DaqBook_RAW_Data!F319)</f>
        <v/>
      </c>
      <c r="H329" s="167" t="str">
        <f>IF(ISBLANK(DaqBook_RAW_Data!G319),"",DaqBook_RAW_Data!G319)</f>
        <v/>
      </c>
      <c r="I329" s="167" t="str">
        <f>IF(ISBLANK(DaqBook_RAW_Data!H319),"",DaqBook_RAW_Data!H319)</f>
        <v/>
      </c>
      <c r="J329" s="167" t="str">
        <f>IF(ISBLANK(DaqBook_RAW_Data!I319),"",DaqBook_RAW_Data!I319)</f>
        <v/>
      </c>
      <c r="K329" s="167" t="str">
        <f>IF(ISBLANK(DaqBook_RAW_Data!J319),"",DaqBook_RAW_Data!J319)</f>
        <v/>
      </c>
      <c r="L329" s="167" t="str">
        <f>IF(ISBLANK(DaqBook_RAW_Data!K319),"",DaqBook_RAW_Data!K319)</f>
        <v/>
      </c>
      <c r="M329" s="167" t="str">
        <f>IF(ISBLANK(DaqBook_RAW_Data!L319),"",DaqBook_RAW_Data!L319)</f>
        <v/>
      </c>
      <c r="N329" s="167" t="str">
        <f>IF(ISBLANK(DaqBook_RAW_Data!M319),"",DaqBook_RAW_Data!M319)</f>
        <v/>
      </c>
      <c r="O329" s="167" t="str">
        <f>IF(ISBLANK(DaqBook_RAW_Data!N319),"",DaqBook_RAW_Data!N319)</f>
        <v/>
      </c>
      <c r="P329" s="167" t="str">
        <f>IF(ISBLANK(DaqBook_RAW_Data!O319),"",DaqBook_RAW_Data!O319)</f>
        <v/>
      </c>
    </row>
    <row r="330" spans="1:16" x14ac:dyDescent="0.2">
      <c r="A330" s="58" t="e">
        <f t="shared" si="4"/>
        <v>#VALUE!</v>
      </c>
      <c r="B330" s="144" t="str">
        <f>IF(ISBLANK(DaqBook_RAW_Data!A320),"",TIMEVALUE(DaqBook_RAW_Data!A320))</f>
        <v/>
      </c>
      <c r="C330" s="167" t="str">
        <f>IF(ISBLANK(DaqBook_RAW_Data!B320),"",DaqBook_RAW_Data!B320)</f>
        <v/>
      </c>
      <c r="D330" s="167" t="str">
        <f>IF(ISBLANK(DaqBook_RAW_Data!C320),"",DaqBook_RAW_Data!C320)</f>
        <v/>
      </c>
      <c r="E330" s="167" t="str">
        <f>IF(ISBLANK(DaqBook_RAW_Data!D320),"",DaqBook_RAW_Data!D320)</f>
        <v/>
      </c>
      <c r="F330" s="167" t="str">
        <f>IF(ISBLANK(DaqBook_RAW_Data!E320),"",DaqBook_RAW_Data!E320)</f>
        <v/>
      </c>
      <c r="G330" s="167" t="str">
        <f>IF(ISBLANK(DaqBook_RAW_Data!F320),"",DaqBook_RAW_Data!F320)</f>
        <v/>
      </c>
      <c r="H330" s="167" t="str">
        <f>IF(ISBLANK(DaqBook_RAW_Data!G320),"",DaqBook_RAW_Data!G320)</f>
        <v/>
      </c>
      <c r="I330" s="167" t="str">
        <f>IF(ISBLANK(DaqBook_RAW_Data!H320),"",DaqBook_RAW_Data!H320)</f>
        <v/>
      </c>
      <c r="J330" s="167" t="str">
        <f>IF(ISBLANK(DaqBook_RAW_Data!I320),"",DaqBook_RAW_Data!I320)</f>
        <v/>
      </c>
      <c r="K330" s="167" t="str">
        <f>IF(ISBLANK(DaqBook_RAW_Data!J320),"",DaqBook_RAW_Data!J320)</f>
        <v/>
      </c>
      <c r="L330" s="167" t="str">
        <f>IF(ISBLANK(DaqBook_RAW_Data!K320),"",DaqBook_RAW_Data!K320)</f>
        <v/>
      </c>
      <c r="M330" s="167" t="str">
        <f>IF(ISBLANK(DaqBook_RAW_Data!L320),"",DaqBook_RAW_Data!L320)</f>
        <v/>
      </c>
      <c r="N330" s="167" t="str">
        <f>IF(ISBLANK(DaqBook_RAW_Data!M320),"",DaqBook_RAW_Data!M320)</f>
        <v/>
      </c>
      <c r="O330" s="167" t="str">
        <f>IF(ISBLANK(DaqBook_RAW_Data!N320),"",DaqBook_RAW_Data!N320)</f>
        <v/>
      </c>
      <c r="P330" s="167" t="str">
        <f>IF(ISBLANK(DaqBook_RAW_Data!O320),"",DaqBook_RAW_Data!O320)</f>
        <v/>
      </c>
    </row>
    <row r="331" spans="1:16" x14ac:dyDescent="0.2">
      <c r="A331" s="58" t="e">
        <f t="shared" si="4"/>
        <v>#VALUE!</v>
      </c>
      <c r="B331" s="144" t="str">
        <f>IF(ISBLANK(DaqBook_RAW_Data!A321),"",TIMEVALUE(DaqBook_RAW_Data!A321))</f>
        <v/>
      </c>
      <c r="C331" s="167" t="str">
        <f>IF(ISBLANK(DaqBook_RAW_Data!B321),"",DaqBook_RAW_Data!B321)</f>
        <v/>
      </c>
      <c r="D331" s="167" t="str">
        <f>IF(ISBLANK(DaqBook_RAW_Data!C321),"",DaqBook_RAW_Data!C321)</f>
        <v/>
      </c>
      <c r="E331" s="167" t="str">
        <f>IF(ISBLANK(DaqBook_RAW_Data!D321),"",DaqBook_RAW_Data!D321)</f>
        <v/>
      </c>
      <c r="F331" s="167" t="str">
        <f>IF(ISBLANK(DaqBook_RAW_Data!E321),"",DaqBook_RAW_Data!E321)</f>
        <v/>
      </c>
      <c r="G331" s="167" t="str">
        <f>IF(ISBLANK(DaqBook_RAW_Data!F321),"",DaqBook_RAW_Data!F321)</f>
        <v/>
      </c>
      <c r="H331" s="167" t="str">
        <f>IF(ISBLANK(DaqBook_RAW_Data!G321),"",DaqBook_RAW_Data!G321)</f>
        <v/>
      </c>
      <c r="I331" s="167" t="str">
        <f>IF(ISBLANK(DaqBook_RAW_Data!H321),"",DaqBook_RAW_Data!H321)</f>
        <v/>
      </c>
      <c r="J331" s="167" t="str">
        <f>IF(ISBLANK(DaqBook_RAW_Data!I321),"",DaqBook_RAW_Data!I321)</f>
        <v/>
      </c>
      <c r="K331" s="167" t="str">
        <f>IF(ISBLANK(DaqBook_RAW_Data!J321),"",DaqBook_RAW_Data!J321)</f>
        <v/>
      </c>
      <c r="L331" s="167" t="str">
        <f>IF(ISBLANK(DaqBook_RAW_Data!K321),"",DaqBook_RAW_Data!K321)</f>
        <v/>
      </c>
      <c r="M331" s="167" t="str">
        <f>IF(ISBLANK(DaqBook_RAW_Data!L321),"",DaqBook_RAW_Data!L321)</f>
        <v/>
      </c>
      <c r="N331" s="167" t="str">
        <f>IF(ISBLANK(DaqBook_RAW_Data!M321),"",DaqBook_RAW_Data!M321)</f>
        <v/>
      </c>
      <c r="O331" s="167" t="str">
        <f>IF(ISBLANK(DaqBook_RAW_Data!N321),"",DaqBook_RAW_Data!N321)</f>
        <v/>
      </c>
      <c r="P331" s="167" t="str">
        <f>IF(ISBLANK(DaqBook_RAW_Data!O321),"",DaqBook_RAW_Data!O321)</f>
        <v/>
      </c>
    </row>
    <row r="332" spans="1:16" x14ac:dyDescent="0.2">
      <c r="A332" s="58" t="e">
        <f t="shared" si="4"/>
        <v>#VALUE!</v>
      </c>
      <c r="B332" s="144" t="str">
        <f>IF(ISBLANK(DaqBook_RAW_Data!A322),"",TIMEVALUE(DaqBook_RAW_Data!A322))</f>
        <v/>
      </c>
      <c r="C332" s="167" t="str">
        <f>IF(ISBLANK(DaqBook_RAW_Data!B322),"",DaqBook_RAW_Data!B322)</f>
        <v/>
      </c>
      <c r="D332" s="167" t="str">
        <f>IF(ISBLANK(DaqBook_RAW_Data!C322),"",DaqBook_RAW_Data!C322)</f>
        <v/>
      </c>
      <c r="E332" s="167" t="str">
        <f>IF(ISBLANK(DaqBook_RAW_Data!D322),"",DaqBook_RAW_Data!D322)</f>
        <v/>
      </c>
      <c r="F332" s="167" t="str">
        <f>IF(ISBLANK(DaqBook_RAW_Data!E322),"",DaqBook_RAW_Data!E322)</f>
        <v/>
      </c>
      <c r="G332" s="167" t="str">
        <f>IF(ISBLANK(DaqBook_RAW_Data!F322),"",DaqBook_RAW_Data!F322)</f>
        <v/>
      </c>
      <c r="H332" s="167" t="str">
        <f>IF(ISBLANK(DaqBook_RAW_Data!G322),"",DaqBook_RAW_Data!G322)</f>
        <v/>
      </c>
      <c r="I332" s="167" t="str">
        <f>IF(ISBLANK(DaqBook_RAW_Data!H322),"",DaqBook_RAW_Data!H322)</f>
        <v/>
      </c>
      <c r="J332" s="167" t="str">
        <f>IF(ISBLANK(DaqBook_RAW_Data!I322),"",DaqBook_RAW_Data!I322)</f>
        <v/>
      </c>
      <c r="K332" s="167" t="str">
        <f>IF(ISBLANK(DaqBook_RAW_Data!J322),"",DaqBook_RAW_Data!J322)</f>
        <v/>
      </c>
      <c r="L332" s="167" t="str">
        <f>IF(ISBLANK(DaqBook_RAW_Data!K322),"",DaqBook_RAW_Data!K322)</f>
        <v/>
      </c>
      <c r="M332" s="167" t="str">
        <f>IF(ISBLANK(DaqBook_RAW_Data!L322),"",DaqBook_RAW_Data!L322)</f>
        <v/>
      </c>
      <c r="N332" s="167" t="str">
        <f>IF(ISBLANK(DaqBook_RAW_Data!M322),"",DaqBook_RAW_Data!M322)</f>
        <v/>
      </c>
      <c r="O332" s="167" t="str">
        <f>IF(ISBLANK(DaqBook_RAW_Data!N322),"",DaqBook_RAW_Data!N322)</f>
        <v/>
      </c>
      <c r="P332" s="167" t="str">
        <f>IF(ISBLANK(DaqBook_RAW_Data!O322),"",DaqBook_RAW_Data!O322)</f>
        <v/>
      </c>
    </row>
    <row r="333" spans="1:16" x14ac:dyDescent="0.2">
      <c r="A333" s="58" t="e">
        <f t="shared" si="4"/>
        <v>#VALUE!</v>
      </c>
      <c r="B333" s="144" t="str">
        <f>IF(ISBLANK(DaqBook_RAW_Data!A323),"",TIMEVALUE(DaqBook_RAW_Data!A323))</f>
        <v/>
      </c>
      <c r="C333" s="167" t="str">
        <f>IF(ISBLANK(DaqBook_RAW_Data!B323),"",DaqBook_RAW_Data!B323)</f>
        <v/>
      </c>
      <c r="D333" s="167" t="str">
        <f>IF(ISBLANK(DaqBook_RAW_Data!C323),"",DaqBook_RAW_Data!C323)</f>
        <v/>
      </c>
      <c r="E333" s="167" t="str">
        <f>IF(ISBLANK(DaqBook_RAW_Data!D323),"",DaqBook_RAW_Data!D323)</f>
        <v/>
      </c>
      <c r="F333" s="167" t="str">
        <f>IF(ISBLANK(DaqBook_RAW_Data!E323),"",DaqBook_RAW_Data!E323)</f>
        <v/>
      </c>
      <c r="G333" s="167" t="str">
        <f>IF(ISBLANK(DaqBook_RAW_Data!F323),"",DaqBook_RAW_Data!F323)</f>
        <v/>
      </c>
      <c r="H333" s="167" t="str">
        <f>IF(ISBLANK(DaqBook_RAW_Data!G323),"",DaqBook_RAW_Data!G323)</f>
        <v/>
      </c>
      <c r="I333" s="167" t="str">
        <f>IF(ISBLANK(DaqBook_RAW_Data!H323),"",DaqBook_RAW_Data!H323)</f>
        <v/>
      </c>
      <c r="J333" s="167" t="str">
        <f>IF(ISBLANK(DaqBook_RAW_Data!I323),"",DaqBook_RAW_Data!I323)</f>
        <v/>
      </c>
      <c r="K333" s="167" t="str">
        <f>IF(ISBLANK(DaqBook_RAW_Data!J323),"",DaqBook_RAW_Data!J323)</f>
        <v/>
      </c>
      <c r="L333" s="167" t="str">
        <f>IF(ISBLANK(DaqBook_RAW_Data!K323),"",DaqBook_RAW_Data!K323)</f>
        <v/>
      </c>
      <c r="M333" s="167" t="str">
        <f>IF(ISBLANK(DaqBook_RAW_Data!L323),"",DaqBook_RAW_Data!L323)</f>
        <v/>
      </c>
      <c r="N333" s="167" t="str">
        <f>IF(ISBLANK(DaqBook_RAW_Data!M323),"",DaqBook_RAW_Data!M323)</f>
        <v/>
      </c>
      <c r="O333" s="167" t="str">
        <f>IF(ISBLANK(DaqBook_RAW_Data!N323),"",DaqBook_RAW_Data!N323)</f>
        <v/>
      </c>
      <c r="P333" s="167" t="str">
        <f>IF(ISBLANK(DaqBook_RAW_Data!O323),"",DaqBook_RAW_Data!O323)</f>
        <v/>
      </c>
    </row>
    <row r="334" spans="1:16" x14ac:dyDescent="0.2">
      <c r="A334" s="58" t="e">
        <f t="shared" si="4"/>
        <v>#VALUE!</v>
      </c>
      <c r="B334" s="144" t="str">
        <f>IF(ISBLANK(DaqBook_RAW_Data!A324),"",TIMEVALUE(DaqBook_RAW_Data!A324))</f>
        <v/>
      </c>
      <c r="C334" s="167" t="str">
        <f>IF(ISBLANK(DaqBook_RAW_Data!B324),"",DaqBook_RAW_Data!B324)</f>
        <v/>
      </c>
      <c r="D334" s="167" t="str">
        <f>IF(ISBLANK(DaqBook_RAW_Data!C324),"",DaqBook_RAW_Data!C324)</f>
        <v/>
      </c>
      <c r="E334" s="167" t="str">
        <f>IF(ISBLANK(DaqBook_RAW_Data!D324),"",DaqBook_RAW_Data!D324)</f>
        <v/>
      </c>
      <c r="F334" s="167" t="str">
        <f>IF(ISBLANK(DaqBook_RAW_Data!E324),"",DaqBook_RAW_Data!E324)</f>
        <v/>
      </c>
      <c r="G334" s="167" t="str">
        <f>IF(ISBLANK(DaqBook_RAW_Data!F324),"",DaqBook_RAW_Data!F324)</f>
        <v/>
      </c>
      <c r="H334" s="167" t="str">
        <f>IF(ISBLANK(DaqBook_RAW_Data!G324),"",DaqBook_RAW_Data!G324)</f>
        <v/>
      </c>
      <c r="I334" s="167" t="str">
        <f>IF(ISBLANK(DaqBook_RAW_Data!H324),"",DaqBook_RAW_Data!H324)</f>
        <v/>
      </c>
      <c r="J334" s="167" t="str">
        <f>IF(ISBLANK(DaqBook_RAW_Data!I324),"",DaqBook_RAW_Data!I324)</f>
        <v/>
      </c>
      <c r="K334" s="167" t="str">
        <f>IF(ISBLANK(DaqBook_RAW_Data!J324),"",DaqBook_RAW_Data!J324)</f>
        <v/>
      </c>
      <c r="L334" s="167" t="str">
        <f>IF(ISBLANK(DaqBook_RAW_Data!K324),"",DaqBook_RAW_Data!K324)</f>
        <v/>
      </c>
      <c r="M334" s="167" t="str">
        <f>IF(ISBLANK(DaqBook_RAW_Data!L324),"",DaqBook_RAW_Data!L324)</f>
        <v/>
      </c>
      <c r="N334" s="167" t="str">
        <f>IF(ISBLANK(DaqBook_RAW_Data!M324),"",DaqBook_RAW_Data!M324)</f>
        <v/>
      </c>
      <c r="O334" s="167" t="str">
        <f>IF(ISBLANK(DaqBook_RAW_Data!N324),"",DaqBook_RAW_Data!N324)</f>
        <v/>
      </c>
      <c r="P334" s="167" t="str">
        <f>IF(ISBLANK(DaqBook_RAW_Data!O324),"",DaqBook_RAW_Data!O324)</f>
        <v/>
      </c>
    </row>
    <row r="335" spans="1:16" x14ac:dyDescent="0.2">
      <c r="A335" s="58" t="e">
        <f t="shared" ref="A335:A398" si="5">HOUR(B335)&amp;":"&amp;MINUTE(B335)</f>
        <v>#VALUE!</v>
      </c>
      <c r="B335" s="144" t="str">
        <f>IF(ISBLANK(DaqBook_RAW_Data!A325),"",TIMEVALUE(DaqBook_RAW_Data!A325))</f>
        <v/>
      </c>
      <c r="C335" s="167" t="str">
        <f>IF(ISBLANK(DaqBook_RAW_Data!B325),"",DaqBook_RAW_Data!B325)</f>
        <v/>
      </c>
      <c r="D335" s="167" t="str">
        <f>IF(ISBLANK(DaqBook_RAW_Data!C325),"",DaqBook_RAW_Data!C325)</f>
        <v/>
      </c>
      <c r="E335" s="167" t="str">
        <f>IF(ISBLANK(DaqBook_RAW_Data!D325),"",DaqBook_RAW_Data!D325)</f>
        <v/>
      </c>
      <c r="F335" s="167" t="str">
        <f>IF(ISBLANK(DaqBook_RAW_Data!E325),"",DaqBook_RAW_Data!E325)</f>
        <v/>
      </c>
      <c r="G335" s="167" t="str">
        <f>IF(ISBLANK(DaqBook_RAW_Data!F325),"",DaqBook_RAW_Data!F325)</f>
        <v/>
      </c>
      <c r="H335" s="167" t="str">
        <f>IF(ISBLANK(DaqBook_RAW_Data!G325),"",DaqBook_RAW_Data!G325)</f>
        <v/>
      </c>
      <c r="I335" s="167" t="str">
        <f>IF(ISBLANK(DaqBook_RAW_Data!H325),"",DaqBook_RAW_Data!H325)</f>
        <v/>
      </c>
      <c r="J335" s="167" t="str">
        <f>IF(ISBLANK(DaqBook_RAW_Data!I325),"",DaqBook_RAW_Data!I325)</f>
        <v/>
      </c>
      <c r="K335" s="167" t="str">
        <f>IF(ISBLANK(DaqBook_RAW_Data!J325),"",DaqBook_RAW_Data!J325)</f>
        <v/>
      </c>
      <c r="L335" s="167" t="str">
        <f>IF(ISBLANK(DaqBook_RAW_Data!K325),"",DaqBook_RAW_Data!K325)</f>
        <v/>
      </c>
      <c r="M335" s="167" t="str">
        <f>IF(ISBLANK(DaqBook_RAW_Data!L325),"",DaqBook_RAW_Data!L325)</f>
        <v/>
      </c>
      <c r="N335" s="167" t="str">
        <f>IF(ISBLANK(DaqBook_RAW_Data!M325),"",DaqBook_RAW_Data!M325)</f>
        <v/>
      </c>
      <c r="O335" s="167" t="str">
        <f>IF(ISBLANK(DaqBook_RAW_Data!N325),"",DaqBook_RAW_Data!N325)</f>
        <v/>
      </c>
      <c r="P335" s="167" t="str">
        <f>IF(ISBLANK(DaqBook_RAW_Data!O325),"",DaqBook_RAW_Data!O325)</f>
        <v/>
      </c>
    </row>
    <row r="336" spans="1:16" x14ac:dyDescent="0.2">
      <c r="A336" s="58" t="e">
        <f t="shared" si="5"/>
        <v>#VALUE!</v>
      </c>
      <c r="B336" s="144" t="str">
        <f>IF(ISBLANK(DaqBook_RAW_Data!A326),"",TIMEVALUE(DaqBook_RAW_Data!A326))</f>
        <v/>
      </c>
      <c r="C336" s="167" t="str">
        <f>IF(ISBLANK(DaqBook_RAW_Data!B326),"",DaqBook_RAW_Data!B326)</f>
        <v/>
      </c>
      <c r="D336" s="167" t="str">
        <f>IF(ISBLANK(DaqBook_RAW_Data!C326),"",DaqBook_RAW_Data!C326)</f>
        <v/>
      </c>
      <c r="E336" s="167" t="str">
        <f>IF(ISBLANK(DaqBook_RAW_Data!D326),"",DaqBook_RAW_Data!D326)</f>
        <v/>
      </c>
      <c r="F336" s="167" t="str">
        <f>IF(ISBLANK(DaqBook_RAW_Data!E326),"",DaqBook_RAW_Data!E326)</f>
        <v/>
      </c>
      <c r="G336" s="167" t="str">
        <f>IF(ISBLANK(DaqBook_RAW_Data!F326),"",DaqBook_RAW_Data!F326)</f>
        <v/>
      </c>
      <c r="H336" s="167" t="str">
        <f>IF(ISBLANK(DaqBook_RAW_Data!G326),"",DaqBook_RAW_Data!G326)</f>
        <v/>
      </c>
      <c r="I336" s="167" t="str">
        <f>IF(ISBLANK(DaqBook_RAW_Data!H326),"",DaqBook_RAW_Data!H326)</f>
        <v/>
      </c>
      <c r="J336" s="167" t="str">
        <f>IF(ISBLANK(DaqBook_RAW_Data!I326),"",DaqBook_RAW_Data!I326)</f>
        <v/>
      </c>
      <c r="K336" s="167" t="str">
        <f>IF(ISBLANK(DaqBook_RAW_Data!J326),"",DaqBook_RAW_Data!J326)</f>
        <v/>
      </c>
      <c r="L336" s="167" t="str">
        <f>IF(ISBLANK(DaqBook_RAW_Data!K326),"",DaqBook_RAW_Data!K326)</f>
        <v/>
      </c>
      <c r="M336" s="167" t="str">
        <f>IF(ISBLANK(DaqBook_RAW_Data!L326),"",DaqBook_RAW_Data!L326)</f>
        <v/>
      </c>
      <c r="N336" s="167" t="str">
        <f>IF(ISBLANK(DaqBook_RAW_Data!M326),"",DaqBook_RAW_Data!M326)</f>
        <v/>
      </c>
      <c r="O336" s="167" t="str">
        <f>IF(ISBLANK(DaqBook_RAW_Data!N326),"",DaqBook_RAW_Data!N326)</f>
        <v/>
      </c>
      <c r="P336" s="167" t="str">
        <f>IF(ISBLANK(DaqBook_RAW_Data!O326),"",DaqBook_RAW_Data!O326)</f>
        <v/>
      </c>
    </row>
    <row r="337" spans="1:16" x14ac:dyDescent="0.2">
      <c r="A337" s="58" t="e">
        <f t="shared" si="5"/>
        <v>#VALUE!</v>
      </c>
      <c r="B337" s="144" t="str">
        <f>IF(ISBLANK(DaqBook_RAW_Data!A327),"",TIMEVALUE(DaqBook_RAW_Data!A327))</f>
        <v/>
      </c>
      <c r="C337" s="167" t="str">
        <f>IF(ISBLANK(DaqBook_RAW_Data!B327),"",DaqBook_RAW_Data!B327)</f>
        <v/>
      </c>
      <c r="D337" s="167" t="str">
        <f>IF(ISBLANK(DaqBook_RAW_Data!C327),"",DaqBook_RAW_Data!C327)</f>
        <v/>
      </c>
      <c r="E337" s="167" t="str">
        <f>IF(ISBLANK(DaqBook_RAW_Data!D327),"",DaqBook_RAW_Data!D327)</f>
        <v/>
      </c>
      <c r="F337" s="167" t="str">
        <f>IF(ISBLANK(DaqBook_RAW_Data!E327),"",DaqBook_RAW_Data!E327)</f>
        <v/>
      </c>
      <c r="G337" s="167" t="str">
        <f>IF(ISBLANK(DaqBook_RAW_Data!F327),"",DaqBook_RAW_Data!F327)</f>
        <v/>
      </c>
      <c r="H337" s="167" t="str">
        <f>IF(ISBLANK(DaqBook_RAW_Data!G327),"",DaqBook_RAW_Data!G327)</f>
        <v/>
      </c>
      <c r="I337" s="167" t="str">
        <f>IF(ISBLANK(DaqBook_RAW_Data!H327),"",DaqBook_RAW_Data!H327)</f>
        <v/>
      </c>
      <c r="J337" s="167" t="str">
        <f>IF(ISBLANK(DaqBook_RAW_Data!I327),"",DaqBook_RAW_Data!I327)</f>
        <v/>
      </c>
      <c r="K337" s="167" t="str">
        <f>IF(ISBLANK(DaqBook_RAW_Data!J327),"",DaqBook_RAW_Data!J327)</f>
        <v/>
      </c>
      <c r="L337" s="167" t="str">
        <f>IF(ISBLANK(DaqBook_RAW_Data!K327),"",DaqBook_RAW_Data!K327)</f>
        <v/>
      </c>
      <c r="M337" s="167" t="str">
        <f>IF(ISBLANK(DaqBook_RAW_Data!L327),"",DaqBook_RAW_Data!L327)</f>
        <v/>
      </c>
      <c r="N337" s="167" t="str">
        <f>IF(ISBLANK(DaqBook_RAW_Data!M327),"",DaqBook_RAW_Data!M327)</f>
        <v/>
      </c>
      <c r="O337" s="167" t="str">
        <f>IF(ISBLANK(DaqBook_RAW_Data!N327),"",DaqBook_RAW_Data!N327)</f>
        <v/>
      </c>
      <c r="P337" s="167" t="str">
        <f>IF(ISBLANK(DaqBook_RAW_Data!O327),"",DaqBook_RAW_Data!O327)</f>
        <v/>
      </c>
    </row>
    <row r="338" spans="1:16" x14ac:dyDescent="0.2">
      <c r="A338" s="58" t="e">
        <f t="shared" si="5"/>
        <v>#VALUE!</v>
      </c>
      <c r="B338" s="144" t="str">
        <f>IF(ISBLANK(DaqBook_RAW_Data!A328),"",TIMEVALUE(DaqBook_RAW_Data!A328))</f>
        <v/>
      </c>
      <c r="C338" s="167" t="str">
        <f>IF(ISBLANK(DaqBook_RAW_Data!B328),"",DaqBook_RAW_Data!B328)</f>
        <v/>
      </c>
      <c r="D338" s="167" t="str">
        <f>IF(ISBLANK(DaqBook_RAW_Data!C328),"",DaqBook_RAW_Data!C328)</f>
        <v/>
      </c>
      <c r="E338" s="167" t="str">
        <f>IF(ISBLANK(DaqBook_RAW_Data!D328),"",DaqBook_RAW_Data!D328)</f>
        <v/>
      </c>
      <c r="F338" s="167" t="str">
        <f>IF(ISBLANK(DaqBook_RAW_Data!E328),"",DaqBook_RAW_Data!E328)</f>
        <v/>
      </c>
      <c r="G338" s="167" t="str">
        <f>IF(ISBLANK(DaqBook_RAW_Data!F328),"",DaqBook_RAW_Data!F328)</f>
        <v/>
      </c>
      <c r="H338" s="167" t="str">
        <f>IF(ISBLANK(DaqBook_RAW_Data!G328),"",DaqBook_RAW_Data!G328)</f>
        <v/>
      </c>
      <c r="I338" s="167" t="str">
        <f>IF(ISBLANK(DaqBook_RAW_Data!H328),"",DaqBook_RAW_Data!H328)</f>
        <v/>
      </c>
      <c r="J338" s="167" t="str">
        <f>IF(ISBLANK(DaqBook_RAW_Data!I328),"",DaqBook_RAW_Data!I328)</f>
        <v/>
      </c>
      <c r="K338" s="167" t="str">
        <f>IF(ISBLANK(DaqBook_RAW_Data!J328),"",DaqBook_RAW_Data!J328)</f>
        <v/>
      </c>
      <c r="L338" s="167" t="str">
        <f>IF(ISBLANK(DaqBook_RAW_Data!K328),"",DaqBook_RAW_Data!K328)</f>
        <v/>
      </c>
      <c r="M338" s="167" t="str">
        <f>IF(ISBLANK(DaqBook_RAW_Data!L328),"",DaqBook_RAW_Data!L328)</f>
        <v/>
      </c>
      <c r="N338" s="167" t="str">
        <f>IF(ISBLANK(DaqBook_RAW_Data!M328),"",DaqBook_RAW_Data!M328)</f>
        <v/>
      </c>
      <c r="O338" s="167" t="str">
        <f>IF(ISBLANK(DaqBook_RAW_Data!N328),"",DaqBook_RAW_Data!N328)</f>
        <v/>
      </c>
      <c r="P338" s="167" t="str">
        <f>IF(ISBLANK(DaqBook_RAW_Data!O328),"",DaqBook_RAW_Data!O328)</f>
        <v/>
      </c>
    </row>
    <row r="339" spans="1:16" x14ac:dyDescent="0.2">
      <c r="A339" s="58" t="e">
        <f t="shared" si="5"/>
        <v>#VALUE!</v>
      </c>
      <c r="B339" s="144" t="str">
        <f>IF(ISBLANK(DaqBook_RAW_Data!A329),"",TIMEVALUE(DaqBook_RAW_Data!A329))</f>
        <v/>
      </c>
      <c r="C339" s="167" t="str">
        <f>IF(ISBLANK(DaqBook_RAW_Data!B329),"",DaqBook_RAW_Data!B329)</f>
        <v/>
      </c>
      <c r="D339" s="167" t="str">
        <f>IF(ISBLANK(DaqBook_RAW_Data!C329),"",DaqBook_RAW_Data!C329)</f>
        <v/>
      </c>
      <c r="E339" s="167" t="str">
        <f>IF(ISBLANK(DaqBook_RAW_Data!D329),"",DaqBook_RAW_Data!D329)</f>
        <v/>
      </c>
      <c r="F339" s="167" t="str">
        <f>IF(ISBLANK(DaqBook_RAW_Data!E329),"",DaqBook_RAW_Data!E329)</f>
        <v/>
      </c>
      <c r="G339" s="167" t="str">
        <f>IF(ISBLANK(DaqBook_RAW_Data!F329),"",DaqBook_RAW_Data!F329)</f>
        <v/>
      </c>
      <c r="H339" s="167" t="str">
        <f>IF(ISBLANK(DaqBook_RAW_Data!G329),"",DaqBook_RAW_Data!G329)</f>
        <v/>
      </c>
      <c r="I339" s="167" t="str">
        <f>IF(ISBLANK(DaqBook_RAW_Data!H329),"",DaqBook_RAW_Data!H329)</f>
        <v/>
      </c>
      <c r="J339" s="167" t="str">
        <f>IF(ISBLANK(DaqBook_RAW_Data!I329),"",DaqBook_RAW_Data!I329)</f>
        <v/>
      </c>
      <c r="K339" s="167" t="str">
        <f>IF(ISBLANK(DaqBook_RAW_Data!J329),"",DaqBook_RAW_Data!J329)</f>
        <v/>
      </c>
      <c r="L339" s="167" t="str">
        <f>IF(ISBLANK(DaqBook_RAW_Data!K329),"",DaqBook_RAW_Data!K329)</f>
        <v/>
      </c>
      <c r="M339" s="167" t="str">
        <f>IF(ISBLANK(DaqBook_RAW_Data!L329),"",DaqBook_RAW_Data!L329)</f>
        <v/>
      </c>
      <c r="N339" s="167" t="str">
        <f>IF(ISBLANK(DaqBook_RAW_Data!M329),"",DaqBook_RAW_Data!M329)</f>
        <v/>
      </c>
      <c r="O339" s="167" t="str">
        <f>IF(ISBLANK(DaqBook_RAW_Data!N329),"",DaqBook_RAW_Data!N329)</f>
        <v/>
      </c>
      <c r="P339" s="167" t="str">
        <f>IF(ISBLANK(DaqBook_RAW_Data!O329),"",DaqBook_RAW_Data!O329)</f>
        <v/>
      </c>
    </row>
    <row r="340" spans="1:16" x14ac:dyDescent="0.2">
      <c r="A340" s="58" t="e">
        <f t="shared" si="5"/>
        <v>#VALUE!</v>
      </c>
      <c r="B340" s="144" t="str">
        <f>IF(ISBLANK(DaqBook_RAW_Data!A330),"",TIMEVALUE(DaqBook_RAW_Data!A330))</f>
        <v/>
      </c>
      <c r="C340" s="167" t="str">
        <f>IF(ISBLANK(DaqBook_RAW_Data!B330),"",DaqBook_RAW_Data!B330)</f>
        <v/>
      </c>
      <c r="D340" s="167" t="str">
        <f>IF(ISBLANK(DaqBook_RAW_Data!C330),"",DaqBook_RAW_Data!C330)</f>
        <v/>
      </c>
      <c r="E340" s="167" t="str">
        <f>IF(ISBLANK(DaqBook_RAW_Data!D330),"",DaqBook_RAW_Data!D330)</f>
        <v/>
      </c>
      <c r="F340" s="167" t="str">
        <f>IF(ISBLANK(DaqBook_RAW_Data!E330),"",DaqBook_RAW_Data!E330)</f>
        <v/>
      </c>
      <c r="G340" s="167" t="str">
        <f>IF(ISBLANK(DaqBook_RAW_Data!F330),"",DaqBook_RAW_Data!F330)</f>
        <v/>
      </c>
      <c r="H340" s="167" t="str">
        <f>IF(ISBLANK(DaqBook_RAW_Data!G330),"",DaqBook_RAW_Data!G330)</f>
        <v/>
      </c>
      <c r="I340" s="167" t="str">
        <f>IF(ISBLANK(DaqBook_RAW_Data!H330),"",DaqBook_RAW_Data!H330)</f>
        <v/>
      </c>
      <c r="J340" s="167" t="str">
        <f>IF(ISBLANK(DaqBook_RAW_Data!I330),"",DaqBook_RAW_Data!I330)</f>
        <v/>
      </c>
      <c r="K340" s="167" t="str">
        <f>IF(ISBLANK(DaqBook_RAW_Data!J330),"",DaqBook_RAW_Data!J330)</f>
        <v/>
      </c>
      <c r="L340" s="167" t="str">
        <f>IF(ISBLANK(DaqBook_RAW_Data!K330),"",DaqBook_RAW_Data!K330)</f>
        <v/>
      </c>
      <c r="M340" s="167" t="str">
        <f>IF(ISBLANK(DaqBook_RAW_Data!L330),"",DaqBook_RAW_Data!L330)</f>
        <v/>
      </c>
      <c r="N340" s="167" t="str">
        <f>IF(ISBLANK(DaqBook_RAW_Data!M330),"",DaqBook_RAW_Data!M330)</f>
        <v/>
      </c>
      <c r="O340" s="167" t="str">
        <f>IF(ISBLANK(DaqBook_RAW_Data!N330),"",DaqBook_RAW_Data!N330)</f>
        <v/>
      </c>
      <c r="P340" s="167" t="str">
        <f>IF(ISBLANK(DaqBook_RAW_Data!O330),"",DaqBook_RAW_Data!O330)</f>
        <v/>
      </c>
    </row>
    <row r="341" spans="1:16" x14ac:dyDescent="0.2">
      <c r="A341" s="58" t="e">
        <f t="shared" si="5"/>
        <v>#VALUE!</v>
      </c>
      <c r="B341" s="144" t="str">
        <f>IF(ISBLANK(DaqBook_RAW_Data!A331),"",TIMEVALUE(DaqBook_RAW_Data!A331))</f>
        <v/>
      </c>
      <c r="C341" s="167" t="str">
        <f>IF(ISBLANK(DaqBook_RAW_Data!B331),"",DaqBook_RAW_Data!B331)</f>
        <v/>
      </c>
      <c r="D341" s="167" t="str">
        <f>IF(ISBLANK(DaqBook_RAW_Data!C331),"",DaqBook_RAW_Data!C331)</f>
        <v/>
      </c>
      <c r="E341" s="167" t="str">
        <f>IF(ISBLANK(DaqBook_RAW_Data!D331),"",DaqBook_RAW_Data!D331)</f>
        <v/>
      </c>
      <c r="F341" s="167" t="str">
        <f>IF(ISBLANK(DaqBook_RAW_Data!E331),"",DaqBook_RAW_Data!E331)</f>
        <v/>
      </c>
      <c r="G341" s="167" t="str">
        <f>IF(ISBLANK(DaqBook_RAW_Data!F331),"",DaqBook_RAW_Data!F331)</f>
        <v/>
      </c>
      <c r="H341" s="167" t="str">
        <f>IF(ISBLANK(DaqBook_RAW_Data!G331),"",DaqBook_RAW_Data!G331)</f>
        <v/>
      </c>
      <c r="I341" s="167" t="str">
        <f>IF(ISBLANK(DaqBook_RAW_Data!H331),"",DaqBook_RAW_Data!H331)</f>
        <v/>
      </c>
      <c r="J341" s="167" t="str">
        <f>IF(ISBLANK(DaqBook_RAW_Data!I331),"",DaqBook_RAW_Data!I331)</f>
        <v/>
      </c>
      <c r="K341" s="167" t="str">
        <f>IF(ISBLANK(DaqBook_RAW_Data!J331),"",DaqBook_RAW_Data!J331)</f>
        <v/>
      </c>
      <c r="L341" s="167" t="str">
        <f>IF(ISBLANK(DaqBook_RAW_Data!K331),"",DaqBook_RAW_Data!K331)</f>
        <v/>
      </c>
      <c r="M341" s="167" t="str">
        <f>IF(ISBLANK(DaqBook_RAW_Data!L331),"",DaqBook_RAW_Data!L331)</f>
        <v/>
      </c>
      <c r="N341" s="167" t="str">
        <f>IF(ISBLANK(DaqBook_RAW_Data!M331),"",DaqBook_RAW_Data!M331)</f>
        <v/>
      </c>
      <c r="O341" s="167" t="str">
        <f>IF(ISBLANK(DaqBook_RAW_Data!N331),"",DaqBook_RAW_Data!N331)</f>
        <v/>
      </c>
      <c r="P341" s="167" t="str">
        <f>IF(ISBLANK(DaqBook_RAW_Data!O331),"",DaqBook_RAW_Data!O331)</f>
        <v/>
      </c>
    </row>
    <row r="342" spans="1:16" x14ac:dyDescent="0.2">
      <c r="A342" s="58" t="e">
        <f t="shared" si="5"/>
        <v>#VALUE!</v>
      </c>
      <c r="B342" s="144" t="str">
        <f>IF(ISBLANK(DaqBook_RAW_Data!A332),"",TIMEVALUE(DaqBook_RAW_Data!A332))</f>
        <v/>
      </c>
      <c r="C342" s="167" t="str">
        <f>IF(ISBLANK(DaqBook_RAW_Data!B332),"",DaqBook_RAW_Data!B332)</f>
        <v/>
      </c>
      <c r="D342" s="167" t="str">
        <f>IF(ISBLANK(DaqBook_RAW_Data!C332),"",DaqBook_RAW_Data!C332)</f>
        <v/>
      </c>
      <c r="E342" s="167" t="str">
        <f>IF(ISBLANK(DaqBook_RAW_Data!D332),"",DaqBook_RAW_Data!D332)</f>
        <v/>
      </c>
      <c r="F342" s="167" t="str">
        <f>IF(ISBLANK(DaqBook_RAW_Data!E332),"",DaqBook_RAW_Data!E332)</f>
        <v/>
      </c>
      <c r="G342" s="167" t="str">
        <f>IF(ISBLANK(DaqBook_RAW_Data!F332),"",DaqBook_RAW_Data!F332)</f>
        <v/>
      </c>
      <c r="H342" s="167" t="str">
        <f>IF(ISBLANK(DaqBook_RAW_Data!G332),"",DaqBook_RAW_Data!G332)</f>
        <v/>
      </c>
      <c r="I342" s="167" t="str">
        <f>IF(ISBLANK(DaqBook_RAW_Data!H332),"",DaqBook_RAW_Data!H332)</f>
        <v/>
      </c>
      <c r="J342" s="167" t="str">
        <f>IF(ISBLANK(DaqBook_RAW_Data!I332),"",DaqBook_RAW_Data!I332)</f>
        <v/>
      </c>
      <c r="K342" s="167" t="str">
        <f>IF(ISBLANK(DaqBook_RAW_Data!J332),"",DaqBook_RAW_Data!J332)</f>
        <v/>
      </c>
      <c r="L342" s="167" t="str">
        <f>IF(ISBLANK(DaqBook_RAW_Data!K332),"",DaqBook_RAW_Data!K332)</f>
        <v/>
      </c>
      <c r="M342" s="167" t="str">
        <f>IF(ISBLANK(DaqBook_RAW_Data!L332),"",DaqBook_RAW_Data!L332)</f>
        <v/>
      </c>
      <c r="N342" s="167" t="str">
        <f>IF(ISBLANK(DaqBook_RAW_Data!M332),"",DaqBook_RAW_Data!M332)</f>
        <v/>
      </c>
      <c r="O342" s="167" t="str">
        <f>IF(ISBLANK(DaqBook_RAW_Data!N332),"",DaqBook_RAW_Data!N332)</f>
        <v/>
      </c>
      <c r="P342" s="167" t="str">
        <f>IF(ISBLANK(DaqBook_RAW_Data!O332),"",DaqBook_RAW_Data!O332)</f>
        <v/>
      </c>
    </row>
    <row r="343" spans="1:16" x14ac:dyDescent="0.2">
      <c r="A343" s="58" t="e">
        <f t="shared" si="5"/>
        <v>#VALUE!</v>
      </c>
      <c r="B343" s="144" t="str">
        <f>IF(ISBLANK(DaqBook_RAW_Data!A333),"",TIMEVALUE(DaqBook_RAW_Data!A333))</f>
        <v/>
      </c>
      <c r="C343" s="167" t="str">
        <f>IF(ISBLANK(DaqBook_RAW_Data!B333),"",DaqBook_RAW_Data!B333)</f>
        <v/>
      </c>
      <c r="D343" s="167" t="str">
        <f>IF(ISBLANK(DaqBook_RAW_Data!C333),"",DaqBook_RAW_Data!C333)</f>
        <v/>
      </c>
      <c r="E343" s="167" t="str">
        <f>IF(ISBLANK(DaqBook_RAW_Data!D333),"",DaqBook_RAW_Data!D333)</f>
        <v/>
      </c>
      <c r="F343" s="167" t="str">
        <f>IF(ISBLANK(DaqBook_RAW_Data!E333),"",DaqBook_RAW_Data!E333)</f>
        <v/>
      </c>
      <c r="G343" s="167" t="str">
        <f>IF(ISBLANK(DaqBook_RAW_Data!F333),"",DaqBook_RAW_Data!F333)</f>
        <v/>
      </c>
      <c r="H343" s="167" t="str">
        <f>IF(ISBLANK(DaqBook_RAW_Data!G333),"",DaqBook_RAW_Data!G333)</f>
        <v/>
      </c>
      <c r="I343" s="167" t="str">
        <f>IF(ISBLANK(DaqBook_RAW_Data!H333),"",DaqBook_RAW_Data!H333)</f>
        <v/>
      </c>
      <c r="J343" s="167" t="str">
        <f>IF(ISBLANK(DaqBook_RAW_Data!I333),"",DaqBook_RAW_Data!I333)</f>
        <v/>
      </c>
      <c r="K343" s="167" t="str">
        <f>IF(ISBLANK(DaqBook_RAW_Data!J333),"",DaqBook_RAW_Data!J333)</f>
        <v/>
      </c>
      <c r="L343" s="167" t="str">
        <f>IF(ISBLANK(DaqBook_RAW_Data!K333),"",DaqBook_RAW_Data!K333)</f>
        <v/>
      </c>
      <c r="M343" s="167" t="str">
        <f>IF(ISBLANK(DaqBook_RAW_Data!L333),"",DaqBook_RAW_Data!L333)</f>
        <v/>
      </c>
      <c r="N343" s="167" t="str">
        <f>IF(ISBLANK(DaqBook_RAW_Data!M333),"",DaqBook_RAW_Data!M333)</f>
        <v/>
      </c>
      <c r="O343" s="167" t="str">
        <f>IF(ISBLANK(DaqBook_RAW_Data!N333),"",DaqBook_RAW_Data!N333)</f>
        <v/>
      </c>
      <c r="P343" s="167" t="str">
        <f>IF(ISBLANK(DaqBook_RAW_Data!O333),"",DaqBook_RAW_Data!O333)</f>
        <v/>
      </c>
    </row>
    <row r="344" spans="1:16" x14ac:dyDescent="0.2">
      <c r="A344" s="58" t="e">
        <f t="shared" si="5"/>
        <v>#VALUE!</v>
      </c>
      <c r="B344" s="144" t="str">
        <f>IF(ISBLANK(DaqBook_RAW_Data!A334),"",TIMEVALUE(DaqBook_RAW_Data!A334))</f>
        <v/>
      </c>
      <c r="C344" s="167" t="str">
        <f>IF(ISBLANK(DaqBook_RAW_Data!B334),"",DaqBook_RAW_Data!B334)</f>
        <v/>
      </c>
      <c r="D344" s="167" t="str">
        <f>IF(ISBLANK(DaqBook_RAW_Data!C334),"",DaqBook_RAW_Data!C334)</f>
        <v/>
      </c>
      <c r="E344" s="167" t="str">
        <f>IF(ISBLANK(DaqBook_RAW_Data!D334),"",DaqBook_RAW_Data!D334)</f>
        <v/>
      </c>
      <c r="F344" s="167" t="str">
        <f>IF(ISBLANK(DaqBook_RAW_Data!E334),"",DaqBook_RAW_Data!E334)</f>
        <v/>
      </c>
      <c r="G344" s="167" t="str">
        <f>IF(ISBLANK(DaqBook_RAW_Data!F334),"",DaqBook_RAW_Data!F334)</f>
        <v/>
      </c>
      <c r="H344" s="167" t="str">
        <f>IF(ISBLANK(DaqBook_RAW_Data!G334),"",DaqBook_RAW_Data!G334)</f>
        <v/>
      </c>
      <c r="I344" s="167" t="str">
        <f>IF(ISBLANK(DaqBook_RAW_Data!H334),"",DaqBook_RAW_Data!H334)</f>
        <v/>
      </c>
      <c r="J344" s="167" t="str">
        <f>IF(ISBLANK(DaqBook_RAW_Data!I334),"",DaqBook_RAW_Data!I334)</f>
        <v/>
      </c>
      <c r="K344" s="167" t="str">
        <f>IF(ISBLANK(DaqBook_RAW_Data!J334),"",DaqBook_RAW_Data!J334)</f>
        <v/>
      </c>
      <c r="L344" s="167" t="str">
        <f>IF(ISBLANK(DaqBook_RAW_Data!K334),"",DaqBook_RAW_Data!K334)</f>
        <v/>
      </c>
      <c r="M344" s="167" t="str">
        <f>IF(ISBLANK(DaqBook_RAW_Data!L334),"",DaqBook_RAW_Data!L334)</f>
        <v/>
      </c>
      <c r="N344" s="167" t="str">
        <f>IF(ISBLANK(DaqBook_RAW_Data!M334),"",DaqBook_RAW_Data!M334)</f>
        <v/>
      </c>
      <c r="O344" s="167" t="str">
        <f>IF(ISBLANK(DaqBook_RAW_Data!N334),"",DaqBook_RAW_Data!N334)</f>
        <v/>
      </c>
      <c r="P344" s="167" t="str">
        <f>IF(ISBLANK(DaqBook_RAW_Data!O334),"",DaqBook_RAW_Data!O334)</f>
        <v/>
      </c>
    </row>
    <row r="345" spans="1:16" x14ac:dyDescent="0.2">
      <c r="A345" s="58" t="e">
        <f t="shared" si="5"/>
        <v>#VALUE!</v>
      </c>
      <c r="B345" s="144" t="str">
        <f>IF(ISBLANK(DaqBook_RAW_Data!A335),"",TIMEVALUE(DaqBook_RAW_Data!A335))</f>
        <v/>
      </c>
      <c r="C345" s="167" t="str">
        <f>IF(ISBLANK(DaqBook_RAW_Data!B335),"",DaqBook_RAW_Data!B335)</f>
        <v/>
      </c>
      <c r="D345" s="167" t="str">
        <f>IF(ISBLANK(DaqBook_RAW_Data!C335),"",DaqBook_RAW_Data!C335)</f>
        <v/>
      </c>
      <c r="E345" s="167" t="str">
        <f>IF(ISBLANK(DaqBook_RAW_Data!D335),"",DaqBook_RAW_Data!D335)</f>
        <v/>
      </c>
      <c r="F345" s="167" t="str">
        <f>IF(ISBLANK(DaqBook_RAW_Data!E335),"",DaqBook_RAW_Data!E335)</f>
        <v/>
      </c>
      <c r="G345" s="167" t="str">
        <f>IF(ISBLANK(DaqBook_RAW_Data!F335),"",DaqBook_RAW_Data!F335)</f>
        <v/>
      </c>
      <c r="H345" s="167" t="str">
        <f>IF(ISBLANK(DaqBook_RAW_Data!G335),"",DaqBook_RAW_Data!G335)</f>
        <v/>
      </c>
      <c r="I345" s="167" t="str">
        <f>IF(ISBLANK(DaqBook_RAW_Data!H335),"",DaqBook_RAW_Data!H335)</f>
        <v/>
      </c>
      <c r="J345" s="167" t="str">
        <f>IF(ISBLANK(DaqBook_RAW_Data!I335),"",DaqBook_RAW_Data!I335)</f>
        <v/>
      </c>
      <c r="K345" s="167" t="str">
        <f>IF(ISBLANK(DaqBook_RAW_Data!J335),"",DaqBook_RAW_Data!J335)</f>
        <v/>
      </c>
      <c r="L345" s="167" t="str">
        <f>IF(ISBLANK(DaqBook_RAW_Data!K335),"",DaqBook_RAW_Data!K335)</f>
        <v/>
      </c>
      <c r="M345" s="167" t="str">
        <f>IF(ISBLANK(DaqBook_RAW_Data!L335),"",DaqBook_RAW_Data!L335)</f>
        <v/>
      </c>
      <c r="N345" s="167" t="str">
        <f>IF(ISBLANK(DaqBook_RAW_Data!M335),"",DaqBook_RAW_Data!M335)</f>
        <v/>
      </c>
      <c r="O345" s="167" t="str">
        <f>IF(ISBLANK(DaqBook_RAW_Data!N335),"",DaqBook_RAW_Data!N335)</f>
        <v/>
      </c>
      <c r="P345" s="167" t="str">
        <f>IF(ISBLANK(DaqBook_RAW_Data!O335),"",DaqBook_RAW_Data!O335)</f>
        <v/>
      </c>
    </row>
    <row r="346" spans="1:16" x14ac:dyDescent="0.2">
      <c r="A346" s="58" t="e">
        <f t="shared" si="5"/>
        <v>#VALUE!</v>
      </c>
      <c r="B346" s="144" t="str">
        <f>IF(ISBLANK(DaqBook_RAW_Data!A336),"",TIMEVALUE(DaqBook_RAW_Data!A336))</f>
        <v/>
      </c>
      <c r="C346" s="167" t="str">
        <f>IF(ISBLANK(DaqBook_RAW_Data!B336),"",DaqBook_RAW_Data!B336)</f>
        <v/>
      </c>
      <c r="D346" s="167" t="str">
        <f>IF(ISBLANK(DaqBook_RAW_Data!C336),"",DaqBook_RAW_Data!C336)</f>
        <v/>
      </c>
      <c r="E346" s="167" t="str">
        <f>IF(ISBLANK(DaqBook_RAW_Data!D336),"",DaqBook_RAW_Data!D336)</f>
        <v/>
      </c>
      <c r="F346" s="167" t="str">
        <f>IF(ISBLANK(DaqBook_RAW_Data!E336),"",DaqBook_RAW_Data!E336)</f>
        <v/>
      </c>
      <c r="G346" s="167" t="str">
        <f>IF(ISBLANK(DaqBook_RAW_Data!F336),"",DaqBook_RAW_Data!F336)</f>
        <v/>
      </c>
      <c r="H346" s="167" t="str">
        <f>IF(ISBLANK(DaqBook_RAW_Data!G336),"",DaqBook_RAW_Data!G336)</f>
        <v/>
      </c>
      <c r="I346" s="167" t="str">
        <f>IF(ISBLANK(DaqBook_RAW_Data!H336),"",DaqBook_RAW_Data!H336)</f>
        <v/>
      </c>
      <c r="J346" s="167" t="str">
        <f>IF(ISBLANK(DaqBook_RAW_Data!I336),"",DaqBook_RAW_Data!I336)</f>
        <v/>
      </c>
      <c r="K346" s="167" t="str">
        <f>IF(ISBLANK(DaqBook_RAW_Data!J336),"",DaqBook_RAW_Data!J336)</f>
        <v/>
      </c>
      <c r="L346" s="167" t="str">
        <f>IF(ISBLANK(DaqBook_RAW_Data!K336),"",DaqBook_RAW_Data!K336)</f>
        <v/>
      </c>
      <c r="M346" s="167" t="str">
        <f>IF(ISBLANK(DaqBook_RAW_Data!L336),"",DaqBook_RAW_Data!L336)</f>
        <v/>
      </c>
      <c r="N346" s="167" t="str">
        <f>IF(ISBLANK(DaqBook_RAW_Data!M336),"",DaqBook_RAW_Data!M336)</f>
        <v/>
      </c>
      <c r="O346" s="167" t="str">
        <f>IF(ISBLANK(DaqBook_RAW_Data!N336),"",DaqBook_RAW_Data!N336)</f>
        <v/>
      </c>
      <c r="P346" s="167" t="str">
        <f>IF(ISBLANK(DaqBook_RAW_Data!O336),"",DaqBook_RAW_Data!O336)</f>
        <v/>
      </c>
    </row>
    <row r="347" spans="1:16" x14ac:dyDescent="0.2">
      <c r="A347" s="58" t="e">
        <f t="shared" si="5"/>
        <v>#VALUE!</v>
      </c>
      <c r="B347" s="144" t="str">
        <f>IF(ISBLANK(DaqBook_RAW_Data!A337),"",TIMEVALUE(DaqBook_RAW_Data!A337))</f>
        <v/>
      </c>
      <c r="C347" s="167" t="str">
        <f>IF(ISBLANK(DaqBook_RAW_Data!B337),"",DaqBook_RAW_Data!B337)</f>
        <v/>
      </c>
      <c r="D347" s="167" t="str">
        <f>IF(ISBLANK(DaqBook_RAW_Data!C337),"",DaqBook_RAW_Data!C337)</f>
        <v/>
      </c>
      <c r="E347" s="167" t="str">
        <f>IF(ISBLANK(DaqBook_RAW_Data!D337),"",DaqBook_RAW_Data!D337)</f>
        <v/>
      </c>
      <c r="F347" s="167" t="str">
        <f>IF(ISBLANK(DaqBook_RAW_Data!E337),"",DaqBook_RAW_Data!E337)</f>
        <v/>
      </c>
      <c r="G347" s="167" t="str">
        <f>IF(ISBLANK(DaqBook_RAW_Data!F337),"",DaqBook_RAW_Data!F337)</f>
        <v/>
      </c>
      <c r="H347" s="167" t="str">
        <f>IF(ISBLANK(DaqBook_RAW_Data!G337),"",DaqBook_RAW_Data!G337)</f>
        <v/>
      </c>
      <c r="I347" s="167" t="str">
        <f>IF(ISBLANK(DaqBook_RAW_Data!H337),"",DaqBook_RAW_Data!H337)</f>
        <v/>
      </c>
      <c r="J347" s="167" t="str">
        <f>IF(ISBLANK(DaqBook_RAW_Data!I337),"",DaqBook_RAW_Data!I337)</f>
        <v/>
      </c>
      <c r="K347" s="167" t="str">
        <f>IF(ISBLANK(DaqBook_RAW_Data!J337),"",DaqBook_RAW_Data!J337)</f>
        <v/>
      </c>
      <c r="L347" s="167" t="str">
        <f>IF(ISBLANK(DaqBook_RAW_Data!K337),"",DaqBook_RAW_Data!K337)</f>
        <v/>
      </c>
      <c r="M347" s="167" t="str">
        <f>IF(ISBLANK(DaqBook_RAW_Data!L337),"",DaqBook_RAW_Data!L337)</f>
        <v/>
      </c>
      <c r="N347" s="167" t="str">
        <f>IF(ISBLANK(DaqBook_RAW_Data!M337),"",DaqBook_RAW_Data!M337)</f>
        <v/>
      </c>
      <c r="O347" s="167" t="str">
        <f>IF(ISBLANK(DaqBook_RAW_Data!N337),"",DaqBook_RAW_Data!N337)</f>
        <v/>
      </c>
      <c r="P347" s="167" t="str">
        <f>IF(ISBLANK(DaqBook_RAW_Data!O337),"",DaqBook_RAW_Data!O337)</f>
        <v/>
      </c>
    </row>
    <row r="348" spans="1:16" x14ac:dyDescent="0.2">
      <c r="A348" s="58" t="e">
        <f t="shared" si="5"/>
        <v>#VALUE!</v>
      </c>
      <c r="B348" s="144" t="str">
        <f>IF(ISBLANK(DaqBook_RAW_Data!A338),"",TIMEVALUE(DaqBook_RAW_Data!A338))</f>
        <v/>
      </c>
      <c r="C348" s="167" t="str">
        <f>IF(ISBLANK(DaqBook_RAW_Data!B338),"",DaqBook_RAW_Data!B338)</f>
        <v/>
      </c>
      <c r="D348" s="167" t="str">
        <f>IF(ISBLANK(DaqBook_RAW_Data!C338),"",DaqBook_RAW_Data!C338)</f>
        <v/>
      </c>
      <c r="E348" s="167" t="str">
        <f>IF(ISBLANK(DaqBook_RAW_Data!D338),"",DaqBook_RAW_Data!D338)</f>
        <v/>
      </c>
      <c r="F348" s="167" t="str">
        <f>IF(ISBLANK(DaqBook_RAW_Data!E338),"",DaqBook_RAW_Data!E338)</f>
        <v/>
      </c>
      <c r="G348" s="167" t="str">
        <f>IF(ISBLANK(DaqBook_RAW_Data!F338),"",DaqBook_RAW_Data!F338)</f>
        <v/>
      </c>
      <c r="H348" s="167" t="str">
        <f>IF(ISBLANK(DaqBook_RAW_Data!G338),"",DaqBook_RAW_Data!G338)</f>
        <v/>
      </c>
      <c r="I348" s="167" t="str">
        <f>IF(ISBLANK(DaqBook_RAW_Data!H338),"",DaqBook_RAW_Data!H338)</f>
        <v/>
      </c>
      <c r="J348" s="167" t="str">
        <f>IF(ISBLANK(DaqBook_RAW_Data!I338),"",DaqBook_RAW_Data!I338)</f>
        <v/>
      </c>
      <c r="K348" s="167" t="str">
        <f>IF(ISBLANK(DaqBook_RAW_Data!J338),"",DaqBook_RAW_Data!J338)</f>
        <v/>
      </c>
      <c r="L348" s="167" t="str">
        <f>IF(ISBLANK(DaqBook_RAW_Data!K338),"",DaqBook_RAW_Data!K338)</f>
        <v/>
      </c>
      <c r="M348" s="167" t="str">
        <f>IF(ISBLANK(DaqBook_RAW_Data!L338),"",DaqBook_RAW_Data!L338)</f>
        <v/>
      </c>
      <c r="N348" s="167" t="str">
        <f>IF(ISBLANK(DaqBook_RAW_Data!M338),"",DaqBook_RAW_Data!M338)</f>
        <v/>
      </c>
      <c r="O348" s="167" t="str">
        <f>IF(ISBLANK(DaqBook_RAW_Data!N338),"",DaqBook_RAW_Data!N338)</f>
        <v/>
      </c>
      <c r="P348" s="167" t="str">
        <f>IF(ISBLANK(DaqBook_RAW_Data!O338),"",DaqBook_RAW_Data!O338)</f>
        <v/>
      </c>
    </row>
    <row r="349" spans="1:16" x14ac:dyDescent="0.2">
      <c r="A349" s="58" t="e">
        <f t="shared" si="5"/>
        <v>#VALUE!</v>
      </c>
      <c r="B349" s="144" t="str">
        <f>IF(ISBLANK(DaqBook_RAW_Data!A339),"",TIMEVALUE(DaqBook_RAW_Data!A339))</f>
        <v/>
      </c>
      <c r="C349" s="167" t="str">
        <f>IF(ISBLANK(DaqBook_RAW_Data!B339),"",DaqBook_RAW_Data!B339)</f>
        <v/>
      </c>
      <c r="D349" s="167" t="str">
        <f>IF(ISBLANK(DaqBook_RAW_Data!C339),"",DaqBook_RAW_Data!C339)</f>
        <v/>
      </c>
      <c r="E349" s="167" t="str">
        <f>IF(ISBLANK(DaqBook_RAW_Data!D339),"",DaqBook_RAW_Data!D339)</f>
        <v/>
      </c>
      <c r="F349" s="167" t="str">
        <f>IF(ISBLANK(DaqBook_RAW_Data!E339),"",DaqBook_RAW_Data!E339)</f>
        <v/>
      </c>
      <c r="G349" s="167" t="str">
        <f>IF(ISBLANK(DaqBook_RAW_Data!F339),"",DaqBook_RAW_Data!F339)</f>
        <v/>
      </c>
      <c r="H349" s="167" t="str">
        <f>IF(ISBLANK(DaqBook_RAW_Data!G339),"",DaqBook_RAW_Data!G339)</f>
        <v/>
      </c>
      <c r="I349" s="167" t="str">
        <f>IF(ISBLANK(DaqBook_RAW_Data!H339),"",DaqBook_RAW_Data!H339)</f>
        <v/>
      </c>
      <c r="J349" s="167" t="str">
        <f>IF(ISBLANK(DaqBook_RAW_Data!I339),"",DaqBook_RAW_Data!I339)</f>
        <v/>
      </c>
      <c r="K349" s="167" t="str">
        <f>IF(ISBLANK(DaqBook_RAW_Data!J339),"",DaqBook_RAW_Data!J339)</f>
        <v/>
      </c>
      <c r="L349" s="167" t="str">
        <f>IF(ISBLANK(DaqBook_RAW_Data!K339),"",DaqBook_RAW_Data!K339)</f>
        <v/>
      </c>
      <c r="M349" s="167" t="str">
        <f>IF(ISBLANK(DaqBook_RAW_Data!L339),"",DaqBook_RAW_Data!L339)</f>
        <v/>
      </c>
      <c r="N349" s="167" t="str">
        <f>IF(ISBLANK(DaqBook_RAW_Data!M339),"",DaqBook_RAW_Data!M339)</f>
        <v/>
      </c>
      <c r="O349" s="167" t="str">
        <f>IF(ISBLANK(DaqBook_RAW_Data!N339),"",DaqBook_RAW_Data!N339)</f>
        <v/>
      </c>
      <c r="P349" s="167" t="str">
        <f>IF(ISBLANK(DaqBook_RAW_Data!O339),"",DaqBook_RAW_Data!O339)</f>
        <v/>
      </c>
    </row>
    <row r="350" spans="1:16" x14ac:dyDescent="0.2">
      <c r="A350" s="58" t="e">
        <f t="shared" si="5"/>
        <v>#VALUE!</v>
      </c>
      <c r="B350" s="144" t="str">
        <f>IF(ISBLANK(DaqBook_RAW_Data!A340),"",TIMEVALUE(DaqBook_RAW_Data!A340))</f>
        <v/>
      </c>
      <c r="C350" s="167" t="str">
        <f>IF(ISBLANK(DaqBook_RAW_Data!B340),"",DaqBook_RAW_Data!B340)</f>
        <v/>
      </c>
      <c r="D350" s="167" t="str">
        <f>IF(ISBLANK(DaqBook_RAW_Data!C340),"",DaqBook_RAW_Data!C340)</f>
        <v/>
      </c>
      <c r="E350" s="167" t="str">
        <f>IF(ISBLANK(DaqBook_RAW_Data!D340),"",DaqBook_RAW_Data!D340)</f>
        <v/>
      </c>
      <c r="F350" s="167" t="str">
        <f>IF(ISBLANK(DaqBook_RAW_Data!E340),"",DaqBook_RAW_Data!E340)</f>
        <v/>
      </c>
      <c r="G350" s="167" t="str">
        <f>IF(ISBLANK(DaqBook_RAW_Data!F340),"",DaqBook_RAW_Data!F340)</f>
        <v/>
      </c>
      <c r="H350" s="167" t="str">
        <f>IF(ISBLANK(DaqBook_RAW_Data!G340),"",DaqBook_RAW_Data!G340)</f>
        <v/>
      </c>
      <c r="I350" s="167" t="str">
        <f>IF(ISBLANK(DaqBook_RAW_Data!H340),"",DaqBook_RAW_Data!H340)</f>
        <v/>
      </c>
      <c r="J350" s="167" t="str">
        <f>IF(ISBLANK(DaqBook_RAW_Data!I340),"",DaqBook_RAW_Data!I340)</f>
        <v/>
      </c>
      <c r="K350" s="167" t="str">
        <f>IF(ISBLANK(DaqBook_RAW_Data!J340),"",DaqBook_RAW_Data!J340)</f>
        <v/>
      </c>
      <c r="L350" s="167" t="str">
        <f>IF(ISBLANK(DaqBook_RAW_Data!K340),"",DaqBook_RAW_Data!K340)</f>
        <v/>
      </c>
      <c r="M350" s="167" t="str">
        <f>IF(ISBLANK(DaqBook_RAW_Data!L340),"",DaqBook_RAW_Data!L340)</f>
        <v/>
      </c>
      <c r="N350" s="167" t="str">
        <f>IF(ISBLANK(DaqBook_RAW_Data!M340),"",DaqBook_RAW_Data!M340)</f>
        <v/>
      </c>
      <c r="O350" s="167" t="str">
        <f>IF(ISBLANK(DaqBook_RAW_Data!N340),"",DaqBook_RAW_Data!N340)</f>
        <v/>
      </c>
      <c r="P350" s="167" t="str">
        <f>IF(ISBLANK(DaqBook_RAW_Data!O340),"",DaqBook_RAW_Data!O340)</f>
        <v/>
      </c>
    </row>
    <row r="351" spans="1:16" x14ac:dyDescent="0.2">
      <c r="A351" s="58" t="e">
        <f t="shared" si="5"/>
        <v>#VALUE!</v>
      </c>
      <c r="B351" s="144" t="str">
        <f>IF(ISBLANK(DaqBook_RAW_Data!A341),"",TIMEVALUE(DaqBook_RAW_Data!A341))</f>
        <v/>
      </c>
      <c r="C351" s="167" t="str">
        <f>IF(ISBLANK(DaqBook_RAW_Data!B341),"",DaqBook_RAW_Data!B341)</f>
        <v/>
      </c>
      <c r="D351" s="167" t="str">
        <f>IF(ISBLANK(DaqBook_RAW_Data!C341),"",DaqBook_RAW_Data!C341)</f>
        <v/>
      </c>
      <c r="E351" s="167" t="str">
        <f>IF(ISBLANK(DaqBook_RAW_Data!D341),"",DaqBook_RAW_Data!D341)</f>
        <v/>
      </c>
      <c r="F351" s="167" t="str">
        <f>IF(ISBLANK(DaqBook_RAW_Data!E341),"",DaqBook_RAW_Data!E341)</f>
        <v/>
      </c>
      <c r="G351" s="167" t="str">
        <f>IF(ISBLANK(DaqBook_RAW_Data!F341),"",DaqBook_RAW_Data!F341)</f>
        <v/>
      </c>
      <c r="H351" s="167" t="str">
        <f>IF(ISBLANK(DaqBook_RAW_Data!G341),"",DaqBook_RAW_Data!G341)</f>
        <v/>
      </c>
      <c r="I351" s="167" t="str">
        <f>IF(ISBLANK(DaqBook_RAW_Data!H341),"",DaqBook_RAW_Data!H341)</f>
        <v/>
      </c>
      <c r="J351" s="167" t="str">
        <f>IF(ISBLANK(DaqBook_RAW_Data!I341),"",DaqBook_RAW_Data!I341)</f>
        <v/>
      </c>
      <c r="K351" s="167" t="str">
        <f>IF(ISBLANK(DaqBook_RAW_Data!J341),"",DaqBook_RAW_Data!J341)</f>
        <v/>
      </c>
      <c r="L351" s="167" t="str">
        <f>IF(ISBLANK(DaqBook_RAW_Data!K341),"",DaqBook_RAW_Data!K341)</f>
        <v/>
      </c>
      <c r="M351" s="167" t="str">
        <f>IF(ISBLANK(DaqBook_RAW_Data!L341),"",DaqBook_RAW_Data!L341)</f>
        <v/>
      </c>
      <c r="N351" s="167" t="str">
        <f>IF(ISBLANK(DaqBook_RAW_Data!M341),"",DaqBook_RAW_Data!M341)</f>
        <v/>
      </c>
      <c r="O351" s="167" t="str">
        <f>IF(ISBLANK(DaqBook_RAW_Data!N341),"",DaqBook_RAW_Data!N341)</f>
        <v/>
      </c>
      <c r="P351" s="167" t="str">
        <f>IF(ISBLANK(DaqBook_RAW_Data!O341),"",DaqBook_RAW_Data!O341)</f>
        <v/>
      </c>
    </row>
    <row r="352" spans="1:16" x14ac:dyDescent="0.2">
      <c r="A352" s="58" t="e">
        <f t="shared" si="5"/>
        <v>#VALUE!</v>
      </c>
      <c r="B352" s="144" t="str">
        <f>IF(ISBLANK(DaqBook_RAW_Data!A342),"",TIMEVALUE(DaqBook_RAW_Data!A342))</f>
        <v/>
      </c>
      <c r="C352" s="167" t="str">
        <f>IF(ISBLANK(DaqBook_RAW_Data!B342),"",DaqBook_RAW_Data!B342)</f>
        <v/>
      </c>
      <c r="D352" s="167" t="str">
        <f>IF(ISBLANK(DaqBook_RAW_Data!C342),"",DaqBook_RAW_Data!C342)</f>
        <v/>
      </c>
      <c r="E352" s="167" t="str">
        <f>IF(ISBLANK(DaqBook_RAW_Data!D342),"",DaqBook_RAW_Data!D342)</f>
        <v/>
      </c>
      <c r="F352" s="167" t="str">
        <f>IF(ISBLANK(DaqBook_RAW_Data!E342),"",DaqBook_RAW_Data!E342)</f>
        <v/>
      </c>
      <c r="G352" s="167" t="str">
        <f>IF(ISBLANK(DaqBook_RAW_Data!F342),"",DaqBook_RAW_Data!F342)</f>
        <v/>
      </c>
      <c r="H352" s="167" t="str">
        <f>IF(ISBLANK(DaqBook_RAW_Data!G342),"",DaqBook_RAW_Data!G342)</f>
        <v/>
      </c>
      <c r="I352" s="167" t="str">
        <f>IF(ISBLANK(DaqBook_RAW_Data!H342),"",DaqBook_RAW_Data!H342)</f>
        <v/>
      </c>
      <c r="J352" s="167" t="str">
        <f>IF(ISBLANK(DaqBook_RAW_Data!I342),"",DaqBook_RAW_Data!I342)</f>
        <v/>
      </c>
      <c r="K352" s="167" t="str">
        <f>IF(ISBLANK(DaqBook_RAW_Data!J342),"",DaqBook_RAW_Data!J342)</f>
        <v/>
      </c>
      <c r="L352" s="167" t="str">
        <f>IF(ISBLANK(DaqBook_RAW_Data!K342),"",DaqBook_RAW_Data!K342)</f>
        <v/>
      </c>
      <c r="M352" s="167" t="str">
        <f>IF(ISBLANK(DaqBook_RAW_Data!L342),"",DaqBook_RAW_Data!L342)</f>
        <v/>
      </c>
      <c r="N352" s="167" t="str">
        <f>IF(ISBLANK(DaqBook_RAW_Data!M342),"",DaqBook_RAW_Data!M342)</f>
        <v/>
      </c>
      <c r="O352" s="167" t="str">
        <f>IF(ISBLANK(DaqBook_RAW_Data!N342),"",DaqBook_RAW_Data!N342)</f>
        <v/>
      </c>
      <c r="P352" s="167" t="str">
        <f>IF(ISBLANK(DaqBook_RAW_Data!O342),"",DaqBook_RAW_Data!O342)</f>
        <v/>
      </c>
    </row>
    <row r="353" spans="1:16" x14ac:dyDescent="0.2">
      <c r="A353" s="58" t="e">
        <f t="shared" si="5"/>
        <v>#VALUE!</v>
      </c>
      <c r="B353" s="144" t="str">
        <f>IF(ISBLANK(DaqBook_RAW_Data!A343),"",TIMEVALUE(DaqBook_RAW_Data!A343))</f>
        <v/>
      </c>
      <c r="C353" s="167" t="str">
        <f>IF(ISBLANK(DaqBook_RAW_Data!B343),"",DaqBook_RAW_Data!B343)</f>
        <v/>
      </c>
      <c r="D353" s="167" t="str">
        <f>IF(ISBLANK(DaqBook_RAW_Data!C343),"",DaqBook_RAW_Data!C343)</f>
        <v/>
      </c>
      <c r="E353" s="167" t="str">
        <f>IF(ISBLANK(DaqBook_RAW_Data!D343),"",DaqBook_RAW_Data!D343)</f>
        <v/>
      </c>
      <c r="F353" s="167" t="str">
        <f>IF(ISBLANK(DaqBook_RAW_Data!E343),"",DaqBook_RAW_Data!E343)</f>
        <v/>
      </c>
      <c r="G353" s="167" t="str">
        <f>IF(ISBLANK(DaqBook_RAW_Data!F343),"",DaqBook_RAW_Data!F343)</f>
        <v/>
      </c>
      <c r="H353" s="167" t="str">
        <f>IF(ISBLANK(DaqBook_RAW_Data!G343),"",DaqBook_RAW_Data!G343)</f>
        <v/>
      </c>
      <c r="I353" s="167" t="str">
        <f>IF(ISBLANK(DaqBook_RAW_Data!H343),"",DaqBook_RAW_Data!H343)</f>
        <v/>
      </c>
      <c r="J353" s="167" t="str">
        <f>IF(ISBLANK(DaqBook_RAW_Data!I343),"",DaqBook_RAW_Data!I343)</f>
        <v/>
      </c>
      <c r="K353" s="167" t="str">
        <f>IF(ISBLANK(DaqBook_RAW_Data!J343),"",DaqBook_RAW_Data!J343)</f>
        <v/>
      </c>
      <c r="L353" s="167" t="str">
        <f>IF(ISBLANK(DaqBook_RAW_Data!K343),"",DaqBook_RAW_Data!K343)</f>
        <v/>
      </c>
      <c r="M353" s="167" t="str">
        <f>IF(ISBLANK(DaqBook_RAW_Data!L343),"",DaqBook_RAW_Data!L343)</f>
        <v/>
      </c>
      <c r="N353" s="167" t="str">
        <f>IF(ISBLANK(DaqBook_RAW_Data!M343),"",DaqBook_RAW_Data!M343)</f>
        <v/>
      </c>
      <c r="O353" s="167" t="str">
        <f>IF(ISBLANK(DaqBook_RAW_Data!N343),"",DaqBook_RAW_Data!N343)</f>
        <v/>
      </c>
      <c r="P353" s="167" t="str">
        <f>IF(ISBLANK(DaqBook_RAW_Data!O343),"",DaqBook_RAW_Data!O343)</f>
        <v/>
      </c>
    </row>
    <row r="354" spans="1:16" x14ac:dyDescent="0.2">
      <c r="A354" s="58" t="e">
        <f t="shared" si="5"/>
        <v>#VALUE!</v>
      </c>
      <c r="B354" s="144" t="str">
        <f>IF(ISBLANK(DaqBook_RAW_Data!A344),"",TIMEVALUE(DaqBook_RAW_Data!A344))</f>
        <v/>
      </c>
      <c r="C354" s="167" t="str">
        <f>IF(ISBLANK(DaqBook_RAW_Data!B344),"",DaqBook_RAW_Data!B344)</f>
        <v/>
      </c>
      <c r="D354" s="167" t="str">
        <f>IF(ISBLANK(DaqBook_RAW_Data!C344),"",DaqBook_RAW_Data!C344)</f>
        <v/>
      </c>
      <c r="E354" s="167" t="str">
        <f>IF(ISBLANK(DaqBook_RAW_Data!D344),"",DaqBook_RAW_Data!D344)</f>
        <v/>
      </c>
      <c r="F354" s="167" t="str">
        <f>IF(ISBLANK(DaqBook_RAW_Data!E344),"",DaqBook_RAW_Data!E344)</f>
        <v/>
      </c>
      <c r="G354" s="167" t="str">
        <f>IF(ISBLANK(DaqBook_RAW_Data!F344),"",DaqBook_RAW_Data!F344)</f>
        <v/>
      </c>
      <c r="H354" s="167" t="str">
        <f>IF(ISBLANK(DaqBook_RAW_Data!G344),"",DaqBook_RAW_Data!G344)</f>
        <v/>
      </c>
      <c r="I354" s="167" t="str">
        <f>IF(ISBLANK(DaqBook_RAW_Data!H344),"",DaqBook_RAW_Data!H344)</f>
        <v/>
      </c>
      <c r="J354" s="167" t="str">
        <f>IF(ISBLANK(DaqBook_RAW_Data!I344),"",DaqBook_RAW_Data!I344)</f>
        <v/>
      </c>
      <c r="K354" s="167" t="str">
        <f>IF(ISBLANK(DaqBook_RAW_Data!J344),"",DaqBook_RAW_Data!J344)</f>
        <v/>
      </c>
      <c r="L354" s="167" t="str">
        <f>IF(ISBLANK(DaqBook_RAW_Data!K344),"",DaqBook_RAW_Data!K344)</f>
        <v/>
      </c>
      <c r="M354" s="167" t="str">
        <f>IF(ISBLANK(DaqBook_RAW_Data!L344),"",DaqBook_RAW_Data!L344)</f>
        <v/>
      </c>
      <c r="N354" s="167" t="str">
        <f>IF(ISBLANK(DaqBook_RAW_Data!M344),"",DaqBook_RAW_Data!M344)</f>
        <v/>
      </c>
      <c r="O354" s="167" t="str">
        <f>IF(ISBLANK(DaqBook_RAW_Data!N344),"",DaqBook_RAW_Data!N344)</f>
        <v/>
      </c>
      <c r="P354" s="167" t="str">
        <f>IF(ISBLANK(DaqBook_RAW_Data!O344),"",DaqBook_RAW_Data!O344)</f>
        <v/>
      </c>
    </row>
    <row r="355" spans="1:16" x14ac:dyDescent="0.2">
      <c r="A355" s="58" t="e">
        <f t="shared" si="5"/>
        <v>#VALUE!</v>
      </c>
      <c r="B355" s="144" t="str">
        <f>IF(ISBLANK(DaqBook_RAW_Data!A345),"",TIMEVALUE(DaqBook_RAW_Data!A345))</f>
        <v/>
      </c>
      <c r="C355" s="167" t="str">
        <f>IF(ISBLANK(DaqBook_RAW_Data!B345),"",DaqBook_RAW_Data!B345)</f>
        <v/>
      </c>
      <c r="D355" s="167" t="str">
        <f>IF(ISBLANK(DaqBook_RAW_Data!C345),"",DaqBook_RAW_Data!C345)</f>
        <v/>
      </c>
      <c r="E355" s="167" t="str">
        <f>IF(ISBLANK(DaqBook_RAW_Data!D345),"",DaqBook_RAW_Data!D345)</f>
        <v/>
      </c>
      <c r="F355" s="167" t="str">
        <f>IF(ISBLANK(DaqBook_RAW_Data!E345),"",DaqBook_RAW_Data!E345)</f>
        <v/>
      </c>
      <c r="G355" s="167" t="str">
        <f>IF(ISBLANK(DaqBook_RAW_Data!F345),"",DaqBook_RAW_Data!F345)</f>
        <v/>
      </c>
      <c r="H355" s="167" t="str">
        <f>IF(ISBLANK(DaqBook_RAW_Data!G345),"",DaqBook_RAW_Data!G345)</f>
        <v/>
      </c>
      <c r="I355" s="167" t="str">
        <f>IF(ISBLANK(DaqBook_RAW_Data!H345),"",DaqBook_RAW_Data!H345)</f>
        <v/>
      </c>
      <c r="J355" s="167" t="str">
        <f>IF(ISBLANK(DaqBook_RAW_Data!I345),"",DaqBook_RAW_Data!I345)</f>
        <v/>
      </c>
      <c r="K355" s="167" t="str">
        <f>IF(ISBLANK(DaqBook_RAW_Data!J345),"",DaqBook_RAW_Data!J345)</f>
        <v/>
      </c>
      <c r="L355" s="167" t="str">
        <f>IF(ISBLANK(DaqBook_RAW_Data!K345),"",DaqBook_RAW_Data!K345)</f>
        <v/>
      </c>
      <c r="M355" s="167" t="str">
        <f>IF(ISBLANK(DaqBook_RAW_Data!L345),"",DaqBook_RAW_Data!L345)</f>
        <v/>
      </c>
      <c r="N355" s="167" t="str">
        <f>IF(ISBLANK(DaqBook_RAW_Data!M345),"",DaqBook_RAW_Data!M345)</f>
        <v/>
      </c>
      <c r="O355" s="167" t="str">
        <f>IF(ISBLANK(DaqBook_RAW_Data!N345),"",DaqBook_RAW_Data!N345)</f>
        <v/>
      </c>
      <c r="P355" s="167" t="str">
        <f>IF(ISBLANK(DaqBook_RAW_Data!O345),"",DaqBook_RAW_Data!O345)</f>
        <v/>
      </c>
    </row>
    <row r="356" spans="1:16" x14ac:dyDescent="0.2">
      <c r="A356" s="58" t="e">
        <f t="shared" si="5"/>
        <v>#VALUE!</v>
      </c>
      <c r="B356" s="144" t="str">
        <f>IF(ISBLANK(DaqBook_RAW_Data!A346),"",TIMEVALUE(DaqBook_RAW_Data!A346))</f>
        <v/>
      </c>
      <c r="C356" s="167" t="str">
        <f>IF(ISBLANK(DaqBook_RAW_Data!B346),"",DaqBook_RAW_Data!B346)</f>
        <v/>
      </c>
      <c r="D356" s="167" t="str">
        <f>IF(ISBLANK(DaqBook_RAW_Data!C346),"",DaqBook_RAW_Data!C346)</f>
        <v/>
      </c>
      <c r="E356" s="167" t="str">
        <f>IF(ISBLANK(DaqBook_RAW_Data!D346),"",DaqBook_RAW_Data!D346)</f>
        <v/>
      </c>
      <c r="F356" s="167" t="str">
        <f>IF(ISBLANK(DaqBook_RAW_Data!E346),"",DaqBook_RAW_Data!E346)</f>
        <v/>
      </c>
      <c r="G356" s="167" t="str">
        <f>IF(ISBLANK(DaqBook_RAW_Data!F346),"",DaqBook_RAW_Data!F346)</f>
        <v/>
      </c>
      <c r="H356" s="167" t="str">
        <f>IF(ISBLANK(DaqBook_RAW_Data!G346),"",DaqBook_RAW_Data!G346)</f>
        <v/>
      </c>
      <c r="I356" s="167" t="str">
        <f>IF(ISBLANK(DaqBook_RAW_Data!H346),"",DaqBook_RAW_Data!H346)</f>
        <v/>
      </c>
      <c r="J356" s="167" t="str">
        <f>IF(ISBLANK(DaqBook_RAW_Data!I346),"",DaqBook_RAW_Data!I346)</f>
        <v/>
      </c>
      <c r="K356" s="167" t="str">
        <f>IF(ISBLANK(DaqBook_RAW_Data!J346),"",DaqBook_RAW_Data!J346)</f>
        <v/>
      </c>
      <c r="L356" s="167" t="str">
        <f>IF(ISBLANK(DaqBook_RAW_Data!K346),"",DaqBook_RAW_Data!K346)</f>
        <v/>
      </c>
      <c r="M356" s="167" t="str">
        <f>IF(ISBLANK(DaqBook_RAW_Data!L346),"",DaqBook_RAW_Data!L346)</f>
        <v/>
      </c>
      <c r="N356" s="167" t="str">
        <f>IF(ISBLANK(DaqBook_RAW_Data!M346),"",DaqBook_RAW_Data!M346)</f>
        <v/>
      </c>
      <c r="O356" s="167" t="str">
        <f>IF(ISBLANK(DaqBook_RAW_Data!N346),"",DaqBook_RAW_Data!N346)</f>
        <v/>
      </c>
      <c r="P356" s="167" t="str">
        <f>IF(ISBLANK(DaqBook_RAW_Data!O346),"",DaqBook_RAW_Data!O346)</f>
        <v/>
      </c>
    </row>
    <row r="357" spans="1:16" x14ac:dyDescent="0.2">
      <c r="A357" s="58" t="e">
        <f t="shared" si="5"/>
        <v>#VALUE!</v>
      </c>
      <c r="B357" s="144" t="str">
        <f>IF(ISBLANK(DaqBook_RAW_Data!A347),"",TIMEVALUE(DaqBook_RAW_Data!A347))</f>
        <v/>
      </c>
      <c r="C357" s="167" t="str">
        <f>IF(ISBLANK(DaqBook_RAW_Data!B347),"",DaqBook_RAW_Data!B347)</f>
        <v/>
      </c>
      <c r="D357" s="167" t="str">
        <f>IF(ISBLANK(DaqBook_RAW_Data!C347),"",DaqBook_RAW_Data!C347)</f>
        <v/>
      </c>
      <c r="E357" s="167" t="str">
        <f>IF(ISBLANK(DaqBook_RAW_Data!D347),"",DaqBook_RAW_Data!D347)</f>
        <v/>
      </c>
      <c r="F357" s="167" t="str">
        <f>IF(ISBLANK(DaqBook_RAW_Data!E347),"",DaqBook_RAW_Data!E347)</f>
        <v/>
      </c>
      <c r="G357" s="167" t="str">
        <f>IF(ISBLANK(DaqBook_RAW_Data!F347),"",DaqBook_RAW_Data!F347)</f>
        <v/>
      </c>
      <c r="H357" s="167" t="str">
        <f>IF(ISBLANK(DaqBook_RAW_Data!G347),"",DaqBook_RAW_Data!G347)</f>
        <v/>
      </c>
      <c r="I357" s="167" t="str">
        <f>IF(ISBLANK(DaqBook_RAW_Data!H347),"",DaqBook_RAW_Data!H347)</f>
        <v/>
      </c>
      <c r="J357" s="167" t="str">
        <f>IF(ISBLANK(DaqBook_RAW_Data!I347),"",DaqBook_RAW_Data!I347)</f>
        <v/>
      </c>
      <c r="K357" s="167" t="str">
        <f>IF(ISBLANK(DaqBook_RAW_Data!J347),"",DaqBook_RAW_Data!J347)</f>
        <v/>
      </c>
      <c r="L357" s="167" t="str">
        <f>IF(ISBLANK(DaqBook_RAW_Data!K347),"",DaqBook_RAW_Data!K347)</f>
        <v/>
      </c>
      <c r="M357" s="167" t="str">
        <f>IF(ISBLANK(DaqBook_RAW_Data!L347),"",DaqBook_RAW_Data!L347)</f>
        <v/>
      </c>
      <c r="N357" s="167" t="str">
        <f>IF(ISBLANK(DaqBook_RAW_Data!M347),"",DaqBook_RAW_Data!M347)</f>
        <v/>
      </c>
      <c r="O357" s="167" t="str">
        <f>IF(ISBLANK(DaqBook_RAW_Data!N347),"",DaqBook_RAW_Data!N347)</f>
        <v/>
      </c>
      <c r="P357" s="167" t="str">
        <f>IF(ISBLANK(DaqBook_RAW_Data!O347),"",DaqBook_RAW_Data!O347)</f>
        <v/>
      </c>
    </row>
    <row r="358" spans="1:16" x14ac:dyDescent="0.2">
      <c r="A358" s="58" t="e">
        <f t="shared" si="5"/>
        <v>#VALUE!</v>
      </c>
      <c r="B358" s="144" t="str">
        <f>IF(ISBLANK(DaqBook_RAW_Data!A348),"",TIMEVALUE(DaqBook_RAW_Data!A348))</f>
        <v/>
      </c>
      <c r="C358" s="167" t="str">
        <f>IF(ISBLANK(DaqBook_RAW_Data!B348),"",DaqBook_RAW_Data!B348)</f>
        <v/>
      </c>
      <c r="D358" s="167" t="str">
        <f>IF(ISBLANK(DaqBook_RAW_Data!C348),"",DaqBook_RAW_Data!C348)</f>
        <v/>
      </c>
      <c r="E358" s="167" t="str">
        <f>IF(ISBLANK(DaqBook_RAW_Data!D348),"",DaqBook_RAW_Data!D348)</f>
        <v/>
      </c>
      <c r="F358" s="167" t="str">
        <f>IF(ISBLANK(DaqBook_RAW_Data!E348),"",DaqBook_RAW_Data!E348)</f>
        <v/>
      </c>
      <c r="G358" s="167" t="str">
        <f>IF(ISBLANK(DaqBook_RAW_Data!F348),"",DaqBook_RAW_Data!F348)</f>
        <v/>
      </c>
      <c r="H358" s="167" t="str">
        <f>IF(ISBLANK(DaqBook_RAW_Data!G348),"",DaqBook_RAW_Data!G348)</f>
        <v/>
      </c>
      <c r="I358" s="167" t="str">
        <f>IF(ISBLANK(DaqBook_RAW_Data!H348),"",DaqBook_RAW_Data!H348)</f>
        <v/>
      </c>
      <c r="J358" s="167" t="str">
        <f>IF(ISBLANK(DaqBook_RAW_Data!I348),"",DaqBook_RAW_Data!I348)</f>
        <v/>
      </c>
      <c r="K358" s="167" t="str">
        <f>IF(ISBLANK(DaqBook_RAW_Data!J348),"",DaqBook_RAW_Data!J348)</f>
        <v/>
      </c>
      <c r="L358" s="167" t="str">
        <f>IF(ISBLANK(DaqBook_RAW_Data!K348),"",DaqBook_RAW_Data!K348)</f>
        <v/>
      </c>
      <c r="M358" s="167" t="str">
        <f>IF(ISBLANK(DaqBook_RAW_Data!L348),"",DaqBook_RAW_Data!L348)</f>
        <v/>
      </c>
      <c r="N358" s="167" t="str">
        <f>IF(ISBLANK(DaqBook_RAW_Data!M348),"",DaqBook_RAW_Data!M348)</f>
        <v/>
      </c>
      <c r="O358" s="167" t="str">
        <f>IF(ISBLANK(DaqBook_RAW_Data!N348),"",DaqBook_RAW_Data!N348)</f>
        <v/>
      </c>
      <c r="P358" s="167" t="str">
        <f>IF(ISBLANK(DaqBook_RAW_Data!O348),"",DaqBook_RAW_Data!O348)</f>
        <v/>
      </c>
    </row>
    <row r="359" spans="1:16" x14ac:dyDescent="0.2">
      <c r="A359" s="58" t="e">
        <f t="shared" si="5"/>
        <v>#VALUE!</v>
      </c>
      <c r="B359" s="144" t="str">
        <f>IF(ISBLANK(DaqBook_RAW_Data!A349),"",TIMEVALUE(DaqBook_RAW_Data!A349))</f>
        <v/>
      </c>
      <c r="C359" s="167" t="str">
        <f>IF(ISBLANK(DaqBook_RAW_Data!B349),"",DaqBook_RAW_Data!B349)</f>
        <v/>
      </c>
      <c r="D359" s="167" t="str">
        <f>IF(ISBLANK(DaqBook_RAW_Data!C349),"",DaqBook_RAW_Data!C349)</f>
        <v/>
      </c>
      <c r="E359" s="167" t="str">
        <f>IF(ISBLANK(DaqBook_RAW_Data!D349),"",DaqBook_RAW_Data!D349)</f>
        <v/>
      </c>
      <c r="F359" s="167" t="str">
        <f>IF(ISBLANK(DaqBook_RAW_Data!E349),"",DaqBook_RAW_Data!E349)</f>
        <v/>
      </c>
      <c r="G359" s="167" t="str">
        <f>IF(ISBLANK(DaqBook_RAW_Data!F349),"",DaqBook_RAW_Data!F349)</f>
        <v/>
      </c>
      <c r="H359" s="167" t="str">
        <f>IF(ISBLANK(DaqBook_RAW_Data!G349),"",DaqBook_RAW_Data!G349)</f>
        <v/>
      </c>
      <c r="I359" s="167" t="str">
        <f>IF(ISBLANK(DaqBook_RAW_Data!H349),"",DaqBook_RAW_Data!H349)</f>
        <v/>
      </c>
      <c r="J359" s="167" t="str">
        <f>IF(ISBLANK(DaqBook_RAW_Data!I349),"",DaqBook_RAW_Data!I349)</f>
        <v/>
      </c>
      <c r="K359" s="167" t="str">
        <f>IF(ISBLANK(DaqBook_RAW_Data!J349),"",DaqBook_RAW_Data!J349)</f>
        <v/>
      </c>
      <c r="L359" s="167" t="str">
        <f>IF(ISBLANK(DaqBook_RAW_Data!K349),"",DaqBook_RAW_Data!K349)</f>
        <v/>
      </c>
      <c r="M359" s="167" t="str">
        <f>IF(ISBLANK(DaqBook_RAW_Data!L349),"",DaqBook_RAW_Data!L349)</f>
        <v/>
      </c>
      <c r="N359" s="167" t="str">
        <f>IF(ISBLANK(DaqBook_RAW_Data!M349),"",DaqBook_RAW_Data!M349)</f>
        <v/>
      </c>
      <c r="O359" s="167" t="str">
        <f>IF(ISBLANK(DaqBook_RAW_Data!N349),"",DaqBook_RAW_Data!N349)</f>
        <v/>
      </c>
      <c r="P359" s="167" t="str">
        <f>IF(ISBLANK(DaqBook_RAW_Data!O349),"",DaqBook_RAW_Data!O349)</f>
        <v/>
      </c>
    </row>
    <row r="360" spans="1:16" x14ac:dyDescent="0.2">
      <c r="A360" s="58" t="e">
        <f t="shared" si="5"/>
        <v>#VALUE!</v>
      </c>
      <c r="B360" s="144" t="str">
        <f>IF(ISBLANK(DaqBook_RAW_Data!A350),"",TIMEVALUE(DaqBook_RAW_Data!A350))</f>
        <v/>
      </c>
      <c r="C360" s="167" t="str">
        <f>IF(ISBLANK(DaqBook_RAW_Data!B350),"",DaqBook_RAW_Data!B350)</f>
        <v/>
      </c>
      <c r="D360" s="167" t="str">
        <f>IF(ISBLANK(DaqBook_RAW_Data!C350),"",DaqBook_RAW_Data!C350)</f>
        <v/>
      </c>
      <c r="E360" s="167" t="str">
        <f>IF(ISBLANK(DaqBook_RAW_Data!D350),"",DaqBook_RAW_Data!D350)</f>
        <v/>
      </c>
      <c r="F360" s="167" t="str">
        <f>IF(ISBLANK(DaqBook_RAW_Data!E350),"",DaqBook_RAW_Data!E350)</f>
        <v/>
      </c>
      <c r="G360" s="167" t="str">
        <f>IF(ISBLANK(DaqBook_RAW_Data!F350),"",DaqBook_RAW_Data!F350)</f>
        <v/>
      </c>
      <c r="H360" s="167" t="str">
        <f>IF(ISBLANK(DaqBook_RAW_Data!G350),"",DaqBook_RAW_Data!G350)</f>
        <v/>
      </c>
      <c r="I360" s="167" t="str">
        <f>IF(ISBLANK(DaqBook_RAW_Data!H350),"",DaqBook_RAW_Data!H350)</f>
        <v/>
      </c>
      <c r="J360" s="167" t="str">
        <f>IF(ISBLANK(DaqBook_RAW_Data!I350),"",DaqBook_RAW_Data!I350)</f>
        <v/>
      </c>
      <c r="K360" s="167" t="str">
        <f>IF(ISBLANK(DaqBook_RAW_Data!J350),"",DaqBook_RAW_Data!J350)</f>
        <v/>
      </c>
      <c r="L360" s="167" t="str">
        <f>IF(ISBLANK(DaqBook_RAW_Data!K350),"",DaqBook_RAW_Data!K350)</f>
        <v/>
      </c>
      <c r="M360" s="167" t="str">
        <f>IF(ISBLANK(DaqBook_RAW_Data!L350),"",DaqBook_RAW_Data!L350)</f>
        <v/>
      </c>
      <c r="N360" s="167" t="str">
        <f>IF(ISBLANK(DaqBook_RAW_Data!M350),"",DaqBook_RAW_Data!M350)</f>
        <v/>
      </c>
      <c r="O360" s="167" t="str">
        <f>IF(ISBLANK(DaqBook_RAW_Data!N350),"",DaqBook_RAW_Data!N350)</f>
        <v/>
      </c>
      <c r="P360" s="167" t="str">
        <f>IF(ISBLANK(DaqBook_RAW_Data!O350),"",DaqBook_RAW_Data!O350)</f>
        <v/>
      </c>
    </row>
    <row r="361" spans="1:16" x14ac:dyDescent="0.2">
      <c r="A361" s="58" t="e">
        <f t="shared" si="5"/>
        <v>#VALUE!</v>
      </c>
      <c r="B361" s="144" t="str">
        <f>IF(ISBLANK(DaqBook_RAW_Data!A351),"",TIMEVALUE(DaqBook_RAW_Data!A351))</f>
        <v/>
      </c>
      <c r="C361" s="167" t="str">
        <f>IF(ISBLANK(DaqBook_RAW_Data!B351),"",DaqBook_RAW_Data!B351)</f>
        <v/>
      </c>
      <c r="D361" s="167" t="str">
        <f>IF(ISBLANK(DaqBook_RAW_Data!C351),"",DaqBook_RAW_Data!C351)</f>
        <v/>
      </c>
      <c r="E361" s="167" t="str">
        <f>IF(ISBLANK(DaqBook_RAW_Data!D351),"",DaqBook_RAW_Data!D351)</f>
        <v/>
      </c>
      <c r="F361" s="167" t="str">
        <f>IF(ISBLANK(DaqBook_RAW_Data!E351),"",DaqBook_RAW_Data!E351)</f>
        <v/>
      </c>
      <c r="G361" s="167" t="str">
        <f>IF(ISBLANK(DaqBook_RAW_Data!F351),"",DaqBook_RAW_Data!F351)</f>
        <v/>
      </c>
      <c r="H361" s="167" t="str">
        <f>IF(ISBLANK(DaqBook_RAW_Data!G351),"",DaqBook_RAW_Data!G351)</f>
        <v/>
      </c>
      <c r="I361" s="167" t="str">
        <f>IF(ISBLANK(DaqBook_RAW_Data!H351),"",DaqBook_RAW_Data!H351)</f>
        <v/>
      </c>
      <c r="J361" s="167" t="str">
        <f>IF(ISBLANK(DaqBook_RAW_Data!I351),"",DaqBook_RAW_Data!I351)</f>
        <v/>
      </c>
      <c r="K361" s="167" t="str">
        <f>IF(ISBLANK(DaqBook_RAW_Data!J351),"",DaqBook_RAW_Data!J351)</f>
        <v/>
      </c>
      <c r="L361" s="167" t="str">
        <f>IF(ISBLANK(DaqBook_RAW_Data!K351),"",DaqBook_RAW_Data!K351)</f>
        <v/>
      </c>
      <c r="M361" s="167" t="str">
        <f>IF(ISBLANK(DaqBook_RAW_Data!L351),"",DaqBook_RAW_Data!L351)</f>
        <v/>
      </c>
      <c r="N361" s="167" t="str">
        <f>IF(ISBLANK(DaqBook_RAW_Data!M351),"",DaqBook_RAW_Data!M351)</f>
        <v/>
      </c>
      <c r="O361" s="167" t="str">
        <f>IF(ISBLANK(DaqBook_RAW_Data!N351),"",DaqBook_RAW_Data!N351)</f>
        <v/>
      </c>
      <c r="P361" s="167" t="str">
        <f>IF(ISBLANK(DaqBook_RAW_Data!O351),"",DaqBook_RAW_Data!O351)</f>
        <v/>
      </c>
    </row>
    <row r="362" spans="1:16" x14ac:dyDescent="0.2">
      <c r="A362" s="58" t="e">
        <f t="shared" si="5"/>
        <v>#VALUE!</v>
      </c>
      <c r="B362" s="144" t="str">
        <f>IF(ISBLANK(DaqBook_RAW_Data!A352),"",TIMEVALUE(DaqBook_RAW_Data!A352))</f>
        <v/>
      </c>
      <c r="C362" s="167" t="str">
        <f>IF(ISBLANK(DaqBook_RAW_Data!B352),"",DaqBook_RAW_Data!B352)</f>
        <v/>
      </c>
      <c r="D362" s="167" t="str">
        <f>IF(ISBLANK(DaqBook_RAW_Data!C352),"",DaqBook_RAW_Data!C352)</f>
        <v/>
      </c>
      <c r="E362" s="167" t="str">
        <f>IF(ISBLANK(DaqBook_RAW_Data!D352),"",DaqBook_RAW_Data!D352)</f>
        <v/>
      </c>
      <c r="F362" s="167" t="str">
        <f>IF(ISBLANK(DaqBook_RAW_Data!E352),"",DaqBook_RAW_Data!E352)</f>
        <v/>
      </c>
      <c r="G362" s="167" t="str">
        <f>IF(ISBLANK(DaqBook_RAW_Data!F352),"",DaqBook_RAW_Data!F352)</f>
        <v/>
      </c>
      <c r="H362" s="167" t="str">
        <f>IF(ISBLANK(DaqBook_RAW_Data!G352),"",DaqBook_RAW_Data!G352)</f>
        <v/>
      </c>
      <c r="I362" s="167" t="str">
        <f>IF(ISBLANK(DaqBook_RAW_Data!H352),"",DaqBook_RAW_Data!H352)</f>
        <v/>
      </c>
      <c r="J362" s="167" t="str">
        <f>IF(ISBLANK(DaqBook_RAW_Data!I352),"",DaqBook_RAW_Data!I352)</f>
        <v/>
      </c>
      <c r="K362" s="167" t="str">
        <f>IF(ISBLANK(DaqBook_RAW_Data!J352),"",DaqBook_RAW_Data!J352)</f>
        <v/>
      </c>
      <c r="L362" s="167" t="str">
        <f>IF(ISBLANK(DaqBook_RAW_Data!K352),"",DaqBook_RAW_Data!K352)</f>
        <v/>
      </c>
      <c r="M362" s="167" t="str">
        <f>IF(ISBLANK(DaqBook_RAW_Data!L352),"",DaqBook_RAW_Data!L352)</f>
        <v/>
      </c>
      <c r="N362" s="167" t="str">
        <f>IF(ISBLANK(DaqBook_RAW_Data!M352),"",DaqBook_RAW_Data!M352)</f>
        <v/>
      </c>
      <c r="O362" s="167" t="str">
        <f>IF(ISBLANK(DaqBook_RAW_Data!N352),"",DaqBook_RAW_Data!N352)</f>
        <v/>
      </c>
      <c r="P362" s="167" t="str">
        <f>IF(ISBLANK(DaqBook_RAW_Data!O352),"",DaqBook_RAW_Data!O352)</f>
        <v/>
      </c>
    </row>
    <row r="363" spans="1:16" x14ac:dyDescent="0.2">
      <c r="A363" s="58" t="e">
        <f t="shared" si="5"/>
        <v>#VALUE!</v>
      </c>
      <c r="B363" s="144" t="str">
        <f>IF(ISBLANK(DaqBook_RAW_Data!A353),"",TIMEVALUE(DaqBook_RAW_Data!A353))</f>
        <v/>
      </c>
      <c r="C363" s="167" t="str">
        <f>IF(ISBLANK(DaqBook_RAW_Data!B353),"",DaqBook_RAW_Data!B353)</f>
        <v/>
      </c>
      <c r="D363" s="167" t="str">
        <f>IF(ISBLANK(DaqBook_RAW_Data!C353),"",DaqBook_RAW_Data!C353)</f>
        <v/>
      </c>
      <c r="E363" s="167" t="str">
        <f>IF(ISBLANK(DaqBook_RAW_Data!D353),"",DaqBook_RAW_Data!D353)</f>
        <v/>
      </c>
      <c r="F363" s="167" t="str">
        <f>IF(ISBLANK(DaqBook_RAW_Data!E353),"",DaqBook_RAW_Data!E353)</f>
        <v/>
      </c>
      <c r="G363" s="167" t="str">
        <f>IF(ISBLANK(DaqBook_RAW_Data!F353),"",DaqBook_RAW_Data!F353)</f>
        <v/>
      </c>
      <c r="H363" s="167" t="str">
        <f>IF(ISBLANK(DaqBook_RAW_Data!G353),"",DaqBook_RAW_Data!G353)</f>
        <v/>
      </c>
      <c r="I363" s="167" t="str">
        <f>IF(ISBLANK(DaqBook_RAW_Data!H353),"",DaqBook_RAW_Data!H353)</f>
        <v/>
      </c>
      <c r="J363" s="167" t="str">
        <f>IF(ISBLANK(DaqBook_RAW_Data!I353),"",DaqBook_RAW_Data!I353)</f>
        <v/>
      </c>
      <c r="K363" s="167" t="str">
        <f>IF(ISBLANK(DaqBook_RAW_Data!J353),"",DaqBook_RAW_Data!J353)</f>
        <v/>
      </c>
      <c r="L363" s="167" t="str">
        <f>IF(ISBLANK(DaqBook_RAW_Data!K353),"",DaqBook_RAW_Data!K353)</f>
        <v/>
      </c>
      <c r="M363" s="167" t="str">
        <f>IF(ISBLANK(DaqBook_RAW_Data!L353),"",DaqBook_RAW_Data!L353)</f>
        <v/>
      </c>
      <c r="N363" s="167" t="str">
        <f>IF(ISBLANK(DaqBook_RAW_Data!M353),"",DaqBook_RAW_Data!M353)</f>
        <v/>
      </c>
      <c r="O363" s="167" t="str">
        <f>IF(ISBLANK(DaqBook_RAW_Data!N353),"",DaqBook_RAW_Data!N353)</f>
        <v/>
      </c>
      <c r="P363" s="167" t="str">
        <f>IF(ISBLANK(DaqBook_RAW_Data!O353),"",DaqBook_RAW_Data!O353)</f>
        <v/>
      </c>
    </row>
    <row r="364" spans="1:16" x14ac:dyDescent="0.2">
      <c r="A364" s="58" t="e">
        <f t="shared" si="5"/>
        <v>#VALUE!</v>
      </c>
      <c r="B364" s="144" t="str">
        <f>IF(ISBLANK(DaqBook_RAW_Data!A354),"",TIMEVALUE(DaqBook_RAW_Data!A354))</f>
        <v/>
      </c>
      <c r="C364" s="167" t="str">
        <f>IF(ISBLANK(DaqBook_RAW_Data!B354),"",DaqBook_RAW_Data!B354)</f>
        <v/>
      </c>
      <c r="D364" s="167" t="str">
        <f>IF(ISBLANK(DaqBook_RAW_Data!C354),"",DaqBook_RAW_Data!C354)</f>
        <v/>
      </c>
      <c r="E364" s="167" t="str">
        <f>IF(ISBLANK(DaqBook_RAW_Data!D354),"",DaqBook_RAW_Data!D354)</f>
        <v/>
      </c>
      <c r="F364" s="167" t="str">
        <f>IF(ISBLANK(DaqBook_RAW_Data!E354),"",DaqBook_RAW_Data!E354)</f>
        <v/>
      </c>
      <c r="G364" s="167" t="str">
        <f>IF(ISBLANK(DaqBook_RAW_Data!F354),"",DaqBook_RAW_Data!F354)</f>
        <v/>
      </c>
      <c r="H364" s="167" t="str">
        <f>IF(ISBLANK(DaqBook_RAW_Data!G354),"",DaqBook_RAW_Data!G354)</f>
        <v/>
      </c>
      <c r="I364" s="167" t="str">
        <f>IF(ISBLANK(DaqBook_RAW_Data!H354),"",DaqBook_RAW_Data!H354)</f>
        <v/>
      </c>
      <c r="J364" s="167" t="str">
        <f>IF(ISBLANK(DaqBook_RAW_Data!I354),"",DaqBook_RAW_Data!I354)</f>
        <v/>
      </c>
      <c r="K364" s="167" t="str">
        <f>IF(ISBLANK(DaqBook_RAW_Data!J354),"",DaqBook_RAW_Data!J354)</f>
        <v/>
      </c>
      <c r="L364" s="167" t="str">
        <f>IF(ISBLANK(DaqBook_RAW_Data!K354),"",DaqBook_RAW_Data!K354)</f>
        <v/>
      </c>
      <c r="M364" s="167" t="str">
        <f>IF(ISBLANK(DaqBook_RAW_Data!L354),"",DaqBook_RAW_Data!L354)</f>
        <v/>
      </c>
      <c r="N364" s="167" t="str">
        <f>IF(ISBLANK(DaqBook_RAW_Data!M354),"",DaqBook_RAW_Data!M354)</f>
        <v/>
      </c>
      <c r="O364" s="167" t="str">
        <f>IF(ISBLANK(DaqBook_RAW_Data!N354),"",DaqBook_RAW_Data!N354)</f>
        <v/>
      </c>
      <c r="P364" s="167" t="str">
        <f>IF(ISBLANK(DaqBook_RAW_Data!O354),"",DaqBook_RAW_Data!O354)</f>
        <v/>
      </c>
    </row>
    <row r="365" spans="1:16" x14ac:dyDescent="0.2">
      <c r="A365" s="58" t="e">
        <f t="shared" si="5"/>
        <v>#VALUE!</v>
      </c>
      <c r="B365" s="144" t="str">
        <f>IF(ISBLANK(DaqBook_RAW_Data!A355),"",TIMEVALUE(DaqBook_RAW_Data!A355))</f>
        <v/>
      </c>
      <c r="C365" s="167" t="str">
        <f>IF(ISBLANK(DaqBook_RAW_Data!B355),"",DaqBook_RAW_Data!B355)</f>
        <v/>
      </c>
      <c r="D365" s="167" t="str">
        <f>IF(ISBLANK(DaqBook_RAW_Data!C355),"",DaqBook_RAW_Data!C355)</f>
        <v/>
      </c>
      <c r="E365" s="167" t="str">
        <f>IF(ISBLANK(DaqBook_RAW_Data!D355),"",DaqBook_RAW_Data!D355)</f>
        <v/>
      </c>
      <c r="F365" s="167" t="str">
        <f>IF(ISBLANK(DaqBook_RAW_Data!E355),"",DaqBook_RAW_Data!E355)</f>
        <v/>
      </c>
      <c r="G365" s="167" t="str">
        <f>IF(ISBLANK(DaqBook_RAW_Data!F355),"",DaqBook_RAW_Data!F355)</f>
        <v/>
      </c>
      <c r="H365" s="167" t="str">
        <f>IF(ISBLANK(DaqBook_RAW_Data!G355),"",DaqBook_RAW_Data!G355)</f>
        <v/>
      </c>
      <c r="I365" s="167" t="str">
        <f>IF(ISBLANK(DaqBook_RAW_Data!H355),"",DaqBook_RAW_Data!H355)</f>
        <v/>
      </c>
      <c r="J365" s="167" t="str">
        <f>IF(ISBLANK(DaqBook_RAW_Data!I355),"",DaqBook_RAW_Data!I355)</f>
        <v/>
      </c>
      <c r="K365" s="167" t="str">
        <f>IF(ISBLANK(DaqBook_RAW_Data!J355),"",DaqBook_RAW_Data!J355)</f>
        <v/>
      </c>
      <c r="L365" s="167" t="str">
        <f>IF(ISBLANK(DaqBook_RAW_Data!K355),"",DaqBook_RAW_Data!K355)</f>
        <v/>
      </c>
      <c r="M365" s="167" t="str">
        <f>IF(ISBLANK(DaqBook_RAW_Data!L355),"",DaqBook_RAW_Data!L355)</f>
        <v/>
      </c>
      <c r="N365" s="167" t="str">
        <f>IF(ISBLANK(DaqBook_RAW_Data!M355),"",DaqBook_RAW_Data!M355)</f>
        <v/>
      </c>
      <c r="O365" s="167" t="str">
        <f>IF(ISBLANK(DaqBook_RAW_Data!N355),"",DaqBook_RAW_Data!N355)</f>
        <v/>
      </c>
      <c r="P365" s="167" t="str">
        <f>IF(ISBLANK(DaqBook_RAW_Data!O355),"",DaqBook_RAW_Data!O355)</f>
        <v/>
      </c>
    </row>
    <row r="366" spans="1:16" x14ac:dyDescent="0.2">
      <c r="A366" s="58" t="e">
        <f t="shared" si="5"/>
        <v>#VALUE!</v>
      </c>
      <c r="B366" s="144" t="str">
        <f>IF(ISBLANK(DaqBook_RAW_Data!A356),"",TIMEVALUE(DaqBook_RAW_Data!A356))</f>
        <v/>
      </c>
      <c r="C366" s="167" t="str">
        <f>IF(ISBLANK(DaqBook_RAW_Data!B356),"",DaqBook_RAW_Data!B356)</f>
        <v/>
      </c>
      <c r="D366" s="167" t="str">
        <f>IF(ISBLANK(DaqBook_RAW_Data!C356),"",DaqBook_RAW_Data!C356)</f>
        <v/>
      </c>
      <c r="E366" s="167" t="str">
        <f>IF(ISBLANK(DaqBook_RAW_Data!D356),"",DaqBook_RAW_Data!D356)</f>
        <v/>
      </c>
      <c r="F366" s="167" t="str">
        <f>IF(ISBLANK(DaqBook_RAW_Data!E356),"",DaqBook_RAW_Data!E356)</f>
        <v/>
      </c>
      <c r="G366" s="167" t="str">
        <f>IF(ISBLANK(DaqBook_RAW_Data!F356),"",DaqBook_RAW_Data!F356)</f>
        <v/>
      </c>
      <c r="H366" s="167" t="str">
        <f>IF(ISBLANK(DaqBook_RAW_Data!G356),"",DaqBook_RAW_Data!G356)</f>
        <v/>
      </c>
      <c r="I366" s="167" t="str">
        <f>IF(ISBLANK(DaqBook_RAW_Data!H356),"",DaqBook_RAW_Data!H356)</f>
        <v/>
      </c>
      <c r="J366" s="167" t="str">
        <f>IF(ISBLANK(DaqBook_RAW_Data!I356),"",DaqBook_RAW_Data!I356)</f>
        <v/>
      </c>
      <c r="K366" s="167" t="str">
        <f>IF(ISBLANK(DaqBook_RAW_Data!J356),"",DaqBook_RAW_Data!J356)</f>
        <v/>
      </c>
      <c r="L366" s="167" t="str">
        <f>IF(ISBLANK(DaqBook_RAW_Data!K356),"",DaqBook_RAW_Data!K356)</f>
        <v/>
      </c>
      <c r="M366" s="167" t="str">
        <f>IF(ISBLANK(DaqBook_RAW_Data!L356),"",DaqBook_RAW_Data!L356)</f>
        <v/>
      </c>
      <c r="N366" s="167" t="str">
        <f>IF(ISBLANK(DaqBook_RAW_Data!M356),"",DaqBook_RAW_Data!M356)</f>
        <v/>
      </c>
      <c r="O366" s="167" t="str">
        <f>IF(ISBLANK(DaqBook_RAW_Data!N356),"",DaqBook_RAW_Data!N356)</f>
        <v/>
      </c>
      <c r="P366" s="167" t="str">
        <f>IF(ISBLANK(DaqBook_RAW_Data!O356),"",DaqBook_RAW_Data!O356)</f>
        <v/>
      </c>
    </row>
    <row r="367" spans="1:16" x14ac:dyDescent="0.2">
      <c r="A367" s="58" t="e">
        <f t="shared" si="5"/>
        <v>#VALUE!</v>
      </c>
      <c r="B367" s="144" t="str">
        <f>IF(ISBLANK(DaqBook_RAW_Data!A357),"",TIMEVALUE(DaqBook_RAW_Data!A357))</f>
        <v/>
      </c>
      <c r="C367" s="167" t="str">
        <f>IF(ISBLANK(DaqBook_RAW_Data!B357),"",DaqBook_RAW_Data!B357)</f>
        <v/>
      </c>
      <c r="D367" s="167" t="str">
        <f>IF(ISBLANK(DaqBook_RAW_Data!C357),"",DaqBook_RAW_Data!C357)</f>
        <v/>
      </c>
      <c r="E367" s="167" t="str">
        <f>IF(ISBLANK(DaqBook_RAW_Data!D357),"",DaqBook_RAW_Data!D357)</f>
        <v/>
      </c>
      <c r="F367" s="167" t="str">
        <f>IF(ISBLANK(DaqBook_RAW_Data!E357),"",DaqBook_RAW_Data!E357)</f>
        <v/>
      </c>
      <c r="G367" s="167" t="str">
        <f>IF(ISBLANK(DaqBook_RAW_Data!F357),"",DaqBook_RAW_Data!F357)</f>
        <v/>
      </c>
      <c r="H367" s="167" t="str">
        <f>IF(ISBLANK(DaqBook_RAW_Data!G357),"",DaqBook_RAW_Data!G357)</f>
        <v/>
      </c>
      <c r="I367" s="167" t="str">
        <f>IF(ISBLANK(DaqBook_RAW_Data!H357),"",DaqBook_RAW_Data!H357)</f>
        <v/>
      </c>
      <c r="J367" s="167" t="str">
        <f>IF(ISBLANK(DaqBook_RAW_Data!I357),"",DaqBook_RAW_Data!I357)</f>
        <v/>
      </c>
      <c r="K367" s="167" t="str">
        <f>IF(ISBLANK(DaqBook_RAW_Data!J357),"",DaqBook_RAW_Data!J357)</f>
        <v/>
      </c>
      <c r="L367" s="167" t="str">
        <f>IF(ISBLANK(DaqBook_RAW_Data!K357),"",DaqBook_RAW_Data!K357)</f>
        <v/>
      </c>
      <c r="M367" s="167" t="str">
        <f>IF(ISBLANK(DaqBook_RAW_Data!L357),"",DaqBook_RAW_Data!L357)</f>
        <v/>
      </c>
      <c r="N367" s="167" t="str">
        <f>IF(ISBLANK(DaqBook_RAW_Data!M357),"",DaqBook_RAW_Data!M357)</f>
        <v/>
      </c>
      <c r="O367" s="167" t="str">
        <f>IF(ISBLANK(DaqBook_RAW_Data!N357),"",DaqBook_RAW_Data!N357)</f>
        <v/>
      </c>
      <c r="P367" s="167" t="str">
        <f>IF(ISBLANK(DaqBook_RAW_Data!O357),"",DaqBook_RAW_Data!O357)</f>
        <v/>
      </c>
    </row>
    <row r="368" spans="1:16" x14ac:dyDescent="0.2">
      <c r="A368" s="58" t="e">
        <f t="shared" si="5"/>
        <v>#VALUE!</v>
      </c>
      <c r="B368" s="144" t="str">
        <f>IF(ISBLANK(DaqBook_RAW_Data!A358),"",TIMEVALUE(DaqBook_RAW_Data!A358))</f>
        <v/>
      </c>
      <c r="C368" s="167" t="str">
        <f>IF(ISBLANK(DaqBook_RAW_Data!B358),"",DaqBook_RAW_Data!B358)</f>
        <v/>
      </c>
      <c r="D368" s="167" t="str">
        <f>IF(ISBLANK(DaqBook_RAW_Data!C358),"",DaqBook_RAW_Data!C358)</f>
        <v/>
      </c>
      <c r="E368" s="167" t="str">
        <f>IF(ISBLANK(DaqBook_RAW_Data!D358),"",DaqBook_RAW_Data!D358)</f>
        <v/>
      </c>
      <c r="F368" s="167" t="str">
        <f>IF(ISBLANK(DaqBook_RAW_Data!E358),"",DaqBook_RAW_Data!E358)</f>
        <v/>
      </c>
      <c r="G368" s="167" t="str">
        <f>IF(ISBLANK(DaqBook_RAW_Data!F358),"",DaqBook_RAW_Data!F358)</f>
        <v/>
      </c>
      <c r="H368" s="167" t="str">
        <f>IF(ISBLANK(DaqBook_RAW_Data!G358),"",DaqBook_RAW_Data!G358)</f>
        <v/>
      </c>
      <c r="I368" s="167" t="str">
        <f>IF(ISBLANK(DaqBook_RAW_Data!H358),"",DaqBook_RAW_Data!H358)</f>
        <v/>
      </c>
      <c r="J368" s="167" t="str">
        <f>IF(ISBLANK(DaqBook_RAW_Data!I358),"",DaqBook_RAW_Data!I358)</f>
        <v/>
      </c>
      <c r="K368" s="167" t="str">
        <f>IF(ISBLANK(DaqBook_RAW_Data!J358),"",DaqBook_RAW_Data!J358)</f>
        <v/>
      </c>
      <c r="L368" s="167" t="str">
        <f>IF(ISBLANK(DaqBook_RAW_Data!K358),"",DaqBook_RAW_Data!K358)</f>
        <v/>
      </c>
      <c r="M368" s="167" t="str">
        <f>IF(ISBLANK(DaqBook_RAW_Data!L358),"",DaqBook_RAW_Data!L358)</f>
        <v/>
      </c>
      <c r="N368" s="167" t="str">
        <f>IF(ISBLANK(DaqBook_RAW_Data!M358),"",DaqBook_RAW_Data!M358)</f>
        <v/>
      </c>
      <c r="O368" s="167" t="str">
        <f>IF(ISBLANK(DaqBook_RAW_Data!N358),"",DaqBook_RAW_Data!N358)</f>
        <v/>
      </c>
      <c r="P368" s="167" t="str">
        <f>IF(ISBLANK(DaqBook_RAW_Data!O358),"",DaqBook_RAW_Data!O358)</f>
        <v/>
      </c>
    </row>
    <row r="369" spans="1:16" x14ac:dyDescent="0.2">
      <c r="A369" s="58" t="e">
        <f t="shared" si="5"/>
        <v>#VALUE!</v>
      </c>
      <c r="B369" s="144" t="str">
        <f>IF(ISBLANK(DaqBook_RAW_Data!A359),"",TIMEVALUE(DaqBook_RAW_Data!A359))</f>
        <v/>
      </c>
      <c r="C369" s="167" t="str">
        <f>IF(ISBLANK(DaqBook_RAW_Data!B359),"",DaqBook_RAW_Data!B359)</f>
        <v/>
      </c>
      <c r="D369" s="167" t="str">
        <f>IF(ISBLANK(DaqBook_RAW_Data!C359),"",DaqBook_RAW_Data!C359)</f>
        <v/>
      </c>
      <c r="E369" s="167" t="str">
        <f>IF(ISBLANK(DaqBook_RAW_Data!D359),"",DaqBook_RAW_Data!D359)</f>
        <v/>
      </c>
      <c r="F369" s="167" t="str">
        <f>IF(ISBLANK(DaqBook_RAW_Data!E359),"",DaqBook_RAW_Data!E359)</f>
        <v/>
      </c>
      <c r="G369" s="167" t="str">
        <f>IF(ISBLANK(DaqBook_RAW_Data!F359),"",DaqBook_RAW_Data!F359)</f>
        <v/>
      </c>
      <c r="H369" s="167" t="str">
        <f>IF(ISBLANK(DaqBook_RAW_Data!G359),"",DaqBook_RAW_Data!G359)</f>
        <v/>
      </c>
      <c r="I369" s="167" t="str">
        <f>IF(ISBLANK(DaqBook_RAW_Data!H359),"",DaqBook_RAW_Data!H359)</f>
        <v/>
      </c>
      <c r="J369" s="167" t="str">
        <f>IF(ISBLANK(DaqBook_RAW_Data!I359),"",DaqBook_RAW_Data!I359)</f>
        <v/>
      </c>
      <c r="K369" s="167" t="str">
        <f>IF(ISBLANK(DaqBook_RAW_Data!J359),"",DaqBook_RAW_Data!J359)</f>
        <v/>
      </c>
      <c r="L369" s="167" t="str">
        <f>IF(ISBLANK(DaqBook_RAW_Data!K359),"",DaqBook_RAW_Data!K359)</f>
        <v/>
      </c>
      <c r="M369" s="167" t="str">
        <f>IF(ISBLANK(DaqBook_RAW_Data!L359),"",DaqBook_RAW_Data!L359)</f>
        <v/>
      </c>
      <c r="N369" s="167" t="str">
        <f>IF(ISBLANK(DaqBook_RAW_Data!M359),"",DaqBook_RAW_Data!M359)</f>
        <v/>
      </c>
      <c r="O369" s="167" t="str">
        <f>IF(ISBLANK(DaqBook_RAW_Data!N359),"",DaqBook_RAW_Data!N359)</f>
        <v/>
      </c>
      <c r="P369" s="167" t="str">
        <f>IF(ISBLANK(DaqBook_RAW_Data!O359),"",DaqBook_RAW_Data!O359)</f>
        <v/>
      </c>
    </row>
    <row r="370" spans="1:16" x14ac:dyDescent="0.2">
      <c r="A370" s="58" t="e">
        <f t="shared" si="5"/>
        <v>#VALUE!</v>
      </c>
      <c r="B370" s="144" t="str">
        <f>IF(ISBLANK(DaqBook_RAW_Data!A360),"",TIMEVALUE(DaqBook_RAW_Data!A360))</f>
        <v/>
      </c>
      <c r="C370" s="167" t="str">
        <f>IF(ISBLANK(DaqBook_RAW_Data!B360),"",DaqBook_RAW_Data!B360)</f>
        <v/>
      </c>
      <c r="D370" s="167" t="str">
        <f>IF(ISBLANK(DaqBook_RAW_Data!C360),"",DaqBook_RAW_Data!C360)</f>
        <v/>
      </c>
      <c r="E370" s="167" t="str">
        <f>IF(ISBLANK(DaqBook_RAW_Data!D360),"",DaqBook_RAW_Data!D360)</f>
        <v/>
      </c>
      <c r="F370" s="167" t="str">
        <f>IF(ISBLANK(DaqBook_RAW_Data!E360),"",DaqBook_RAW_Data!E360)</f>
        <v/>
      </c>
      <c r="G370" s="167" t="str">
        <f>IF(ISBLANK(DaqBook_RAW_Data!F360),"",DaqBook_RAW_Data!F360)</f>
        <v/>
      </c>
      <c r="H370" s="167" t="str">
        <f>IF(ISBLANK(DaqBook_RAW_Data!G360),"",DaqBook_RAW_Data!G360)</f>
        <v/>
      </c>
      <c r="I370" s="167" t="str">
        <f>IF(ISBLANK(DaqBook_RAW_Data!H360),"",DaqBook_RAW_Data!H360)</f>
        <v/>
      </c>
      <c r="J370" s="167" t="str">
        <f>IF(ISBLANK(DaqBook_RAW_Data!I360),"",DaqBook_RAW_Data!I360)</f>
        <v/>
      </c>
      <c r="K370" s="167" t="str">
        <f>IF(ISBLANK(DaqBook_RAW_Data!J360),"",DaqBook_RAW_Data!J360)</f>
        <v/>
      </c>
      <c r="L370" s="167" t="str">
        <f>IF(ISBLANK(DaqBook_RAW_Data!K360),"",DaqBook_RAW_Data!K360)</f>
        <v/>
      </c>
      <c r="M370" s="167" t="str">
        <f>IF(ISBLANK(DaqBook_RAW_Data!L360),"",DaqBook_RAW_Data!L360)</f>
        <v/>
      </c>
      <c r="N370" s="167" t="str">
        <f>IF(ISBLANK(DaqBook_RAW_Data!M360),"",DaqBook_RAW_Data!M360)</f>
        <v/>
      </c>
      <c r="O370" s="167" t="str">
        <f>IF(ISBLANK(DaqBook_RAW_Data!N360),"",DaqBook_RAW_Data!N360)</f>
        <v/>
      </c>
      <c r="P370" s="167" t="str">
        <f>IF(ISBLANK(DaqBook_RAW_Data!O360),"",DaqBook_RAW_Data!O360)</f>
        <v/>
      </c>
    </row>
    <row r="371" spans="1:16" x14ac:dyDescent="0.2">
      <c r="A371" s="58" t="e">
        <f t="shared" si="5"/>
        <v>#VALUE!</v>
      </c>
      <c r="B371" s="144" t="str">
        <f>IF(ISBLANK(DaqBook_RAW_Data!A361),"",TIMEVALUE(DaqBook_RAW_Data!A361))</f>
        <v/>
      </c>
      <c r="C371" s="167" t="str">
        <f>IF(ISBLANK(DaqBook_RAW_Data!B361),"",DaqBook_RAW_Data!B361)</f>
        <v/>
      </c>
      <c r="D371" s="167" t="str">
        <f>IF(ISBLANK(DaqBook_RAW_Data!C361),"",DaqBook_RAW_Data!C361)</f>
        <v/>
      </c>
      <c r="E371" s="167" t="str">
        <f>IF(ISBLANK(DaqBook_RAW_Data!D361),"",DaqBook_RAW_Data!D361)</f>
        <v/>
      </c>
      <c r="F371" s="167" t="str">
        <f>IF(ISBLANK(DaqBook_RAW_Data!E361),"",DaqBook_RAW_Data!E361)</f>
        <v/>
      </c>
      <c r="G371" s="167" t="str">
        <f>IF(ISBLANK(DaqBook_RAW_Data!F361),"",DaqBook_RAW_Data!F361)</f>
        <v/>
      </c>
      <c r="H371" s="167" t="str">
        <f>IF(ISBLANK(DaqBook_RAW_Data!G361),"",DaqBook_RAW_Data!G361)</f>
        <v/>
      </c>
      <c r="I371" s="167" t="str">
        <f>IF(ISBLANK(DaqBook_RAW_Data!H361),"",DaqBook_RAW_Data!H361)</f>
        <v/>
      </c>
      <c r="J371" s="167" t="str">
        <f>IF(ISBLANK(DaqBook_RAW_Data!I361),"",DaqBook_RAW_Data!I361)</f>
        <v/>
      </c>
      <c r="K371" s="167" t="str">
        <f>IF(ISBLANK(DaqBook_RAW_Data!J361),"",DaqBook_RAW_Data!J361)</f>
        <v/>
      </c>
      <c r="L371" s="167" t="str">
        <f>IF(ISBLANK(DaqBook_RAW_Data!K361),"",DaqBook_RAW_Data!K361)</f>
        <v/>
      </c>
      <c r="M371" s="167" t="str">
        <f>IF(ISBLANK(DaqBook_RAW_Data!L361),"",DaqBook_RAW_Data!L361)</f>
        <v/>
      </c>
      <c r="N371" s="167" t="str">
        <f>IF(ISBLANK(DaqBook_RAW_Data!M361),"",DaqBook_RAW_Data!M361)</f>
        <v/>
      </c>
      <c r="O371" s="167" t="str">
        <f>IF(ISBLANK(DaqBook_RAW_Data!N361),"",DaqBook_RAW_Data!N361)</f>
        <v/>
      </c>
      <c r="P371" s="167" t="str">
        <f>IF(ISBLANK(DaqBook_RAW_Data!O361),"",DaqBook_RAW_Data!O361)</f>
        <v/>
      </c>
    </row>
    <row r="372" spans="1:16" x14ac:dyDescent="0.2">
      <c r="A372" s="58" t="e">
        <f t="shared" si="5"/>
        <v>#VALUE!</v>
      </c>
      <c r="B372" s="144" t="str">
        <f>IF(ISBLANK(DaqBook_RAW_Data!A362),"",TIMEVALUE(DaqBook_RAW_Data!A362))</f>
        <v/>
      </c>
      <c r="C372" s="167" t="str">
        <f>IF(ISBLANK(DaqBook_RAW_Data!B362),"",DaqBook_RAW_Data!B362)</f>
        <v/>
      </c>
      <c r="D372" s="167" t="str">
        <f>IF(ISBLANK(DaqBook_RAW_Data!C362),"",DaqBook_RAW_Data!C362)</f>
        <v/>
      </c>
      <c r="E372" s="167" t="str">
        <f>IF(ISBLANK(DaqBook_RAW_Data!D362),"",DaqBook_RAW_Data!D362)</f>
        <v/>
      </c>
      <c r="F372" s="167" t="str">
        <f>IF(ISBLANK(DaqBook_RAW_Data!E362),"",DaqBook_RAW_Data!E362)</f>
        <v/>
      </c>
      <c r="G372" s="167" t="str">
        <f>IF(ISBLANK(DaqBook_RAW_Data!F362),"",DaqBook_RAW_Data!F362)</f>
        <v/>
      </c>
      <c r="H372" s="167" t="str">
        <f>IF(ISBLANK(DaqBook_RAW_Data!G362),"",DaqBook_RAW_Data!G362)</f>
        <v/>
      </c>
      <c r="I372" s="167" t="str">
        <f>IF(ISBLANK(DaqBook_RAW_Data!H362),"",DaqBook_RAW_Data!H362)</f>
        <v/>
      </c>
      <c r="J372" s="167" t="str">
        <f>IF(ISBLANK(DaqBook_RAW_Data!I362),"",DaqBook_RAW_Data!I362)</f>
        <v/>
      </c>
      <c r="K372" s="167" t="str">
        <f>IF(ISBLANK(DaqBook_RAW_Data!J362),"",DaqBook_RAW_Data!J362)</f>
        <v/>
      </c>
      <c r="L372" s="167" t="str">
        <f>IF(ISBLANK(DaqBook_RAW_Data!K362),"",DaqBook_RAW_Data!K362)</f>
        <v/>
      </c>
      <c r="M372" s="167" t="str">
        <f>IF(ISBLANK(DaqBook_RAW_Data!L362),"",DaqBook_RAW_Data!L362)</f>
        <v/>
      </c>
      <c r="N372" s="167" t="str">
        <f>IF(ISBLANK(DaqBook_RAW_Data!M362),"",DaqBook_RAW_Data!M362)</f>
        <v/>
      </c>
      <c r="O372" s="167" t="str">
        <f>IF(ISBLANK(DaqBook_RAW_Data!N362),"",DaqBook_RAW_Data!N362)</f>
        <v/>
      </c>
      <c r="P372" s="167" t="str">
        <f>IF(ISBLANK(DaqBook_RAW_Data!O362),"",DaqBook_RAW_Data!O362)</f>
        <v/>
      </c>
    </row>
    <row r="373" spans="1:16" x14ac:dyDescent="0.2">
      <c r="A373" s="58" t="e">
        <f t="shared" si="5"/>
        <v>#VALUE!</v>
      </c>
      <c r="B373" s="144" t="str">
        <f>IF(ISBLANK(DaqBook_RAW_Data!A363),"",TIMEVALUE(DaqBook_RAW_Data!A363))</f>
        <v/>
      </c>
      <c r="C373" s="167" t="str">
        <f>IF(ISBLANK(DaqBook_RAW_Data!B363),"",DaqBook_RAW_Data!B363)</f>
        <v/>
      </c>
      <c r="D373" s="167" t="str">
        <f>IF(ISBLANK(DaqBook_RAW_Data!C363),"",DaqBook_RAW_Data!C363)</f>
        <v/>
      </c>
      <c r="E373" s="167" t="str">
        <f>IF(ISBLANK(DaqBook_RAW_Data!D363),"",DaqBook_RAW_Data!D363)</f>
        <v/>
      </c>
      <c r="F373" s="167" t="str">
        <f>IF(ISBLANK(DaqBook_RAW_Data!E363),"",DaqBook_RAW_Data!E363)</f>
        <v/>
      </c>
      <c r="G373" s="167" t="str">
        <f>IF(ISBLANK(DaqBook_RAW_Data!F363),"",DaqBook_RAW_Data!F363)</f>
        <v/>
      </c>
      <c r="H373" s="167" t="str">
        <f>IF(ISBLANK(DaqBook_RAW_Data!G363),"",DaqBook_RAW_Data!G363)</f>
        <v/>
      </c>
      <c r="I373" s="167" t="str">
        <f>IF(ISBLANK(DaqBook_RAW_Data!H363),"",DaqBook_RAW_Data!H363)</f>
        <v/>
      </c>
      <c r="J373" s="167" t="str">
        <f>IF(ISBLANK(DaqBook_RAW_Data!I363),"",DaqBook_RAW_Data!I363)</f>
        <v/>
      </c>
      <c r="K373" s="167" t="str">
        <f>IF(ISBLANK(DaqBook_RAW_Data!J363),"",DaqBook_RAW_Data!J363)</f>
        <v/>
      </c>
      <c r="L373" s="167" t="str">
        <f>IF(ISBLANK(DaqBook_RAW_Data!K363),"",DaqBook_RAW_Data!K363)</f>
        <v/>
      </c>
      <c r="M373" s="167" t="str">
        <f>IF(ISBLANK(DaqBook_RAW_Data!L363),"",DaqBook_RAW_Data!L363)</f>
        <v/>
      </c>
      <c r="N373" s="167" t="str">
        <f>IF(ISBLANK(DaqBook_RAW_Data!M363),"",DaqBook_RAW_Data!M363)</f>
        <v/>
      </c>
      <c r="O373" s="167" t="str">
        <f>IF(ISBLANK(DaqBook_RAW_Data!N363),"",DaqBook_RAW_Data!N363)</f>
        <v/>
      </c>
      <c r="P373" s="167" t="str">
        <f>IF(ISBLANK(DaqBook_RAW_Data!O363),"",DaqBook_RAW_Data!O363)</f>
        <v/>
      </c>
    </row>
    <row r="374" spans="1:16" x14ac:dyDescent="0.2">
      <c r="A374" s="58" t="e">
        <f t="shared" si="5"/>
        <v>#VALUE!</v>
      </c>
      <c r="B374" s="144" t="str">
        <f>IF(ISBLANK(DaqBook_RAW_Data!A364),"",TIMEVALUE(DaqBook_RAW_Data!A364))</f>
        <v/>
      </c>
      <c r="C374" s="167" t="str">
        <f>IF(ISBLANK(DaqBook_RAW_Data!B364),"",DaqBook_RAW_Data!B364)</f>
        <v/>
      </c>
      <c r="D374" s="167" t="str">
        <f>IF(ISBLANK(DaqBook_RAW_Data!C364),"",DaqBook_RAW_Data!C364)</f>
        <v/>
      </c>
      <c r="E374" s="167" t="str">
        <f>IF(ISBLANK(DaqBook_RAW_Data!D364),"",DaqBook_RAW_Data!D364)</f>
        <v/>
      </c>
      <c r="F374" s="167" t="str">
        <f>IF(ISBLANK(DaqBook_RAW_Data!E364),"",DaqBook_RAW_Data!E364)</f>
        <v/>
      </c>
      <c r="G374" s="167" t="str">
        <f>IF(ISBLANK(DaqBook_RAW_Data!F364),"",DaqBook_RAW_Data!F364)</f>
        <v/>
      </c>
      <c r="H374" s="167" t="str">
        <f>IF(ISBLANK(DaqBook_RAW_Data!G364),"",DaqBook_RAW_Data!G364)</f>
        <v/>
      </c>
      <c r="I374" s="167" t="str">
        <f>IF(ISBLANK(DaqBook_RAW_Data!H364),"",DaqBook_RAW_Data!H364)</f>
        <v/>
      </c>
      <c r="J374" s="167" t="str">
        <f>IF(ISBLANK(DaqBook_RAW_Data!I364),"",DaqBook_RAW_Data!I364)</f>
        <v/>
      </c>
      <c r="K374" s="167" t="str">
        <f>IF(ISBLANK(DaqBook_RAW_Data!J364),"",DaqBook_RAW_Data!J364)</f>
        <v/>
      </c>
      <c r="L374" s="167" t="str">
        <f>IF(ISBLANK(DaqBook_RAW_Data!K364),"",DaqBook_RAW_Data!K364)</f>
        <v/>
      </c>
      <c r="M374" s="167" t="str">
        <f>IF(ISBLANK(DaqBook_RAW_Data!L364),"",DaqBook_RAW_Data!L364)</f>
        <v/>
      </c>
      <c r="N374" s="167" t="str">
        <f>IF(ISBLANK(DaqBook_RAW_Data!M364),"",DaqBook_RAW_Data!M364)</f>
        <v/>
      </c>
      <c r="O374" s="167" t="str">
        <f>IF(ISBLANK(DaqBook_RAW_Data!N364),"",DaqBook_RAW_Data!N364)</f>
        <v/>
      </c>
      <c r="P374" s="167" t="str">
        <f>IF(ISBLANK(DaqBook_RAW_Data!O364),"",DaqBook_RAW_Data!O364)</f>
        <v/>
      </c>
    </row>
    <row r="375" spans="1:16" x14ac:dyDescent="0.2">
      <c r="A375" s="58" t="e">
        <f t="shared" si="5"/>
        <v>#VALUE!</v>
      </c>
      <c r="B375" s="144" t="str">
        <f>IF(ISBLANK(DaqBook_RAW_Data!A365),"",TIMEVALUE(DaqBook_RAW_Data!A365))</f>
        <v/>
      </c>
      <c r="C375" s="167" t="str">
        <f>IF(ISBLANK(DaqBook_RAW_Data!B365),"",DaqBook_RAW_Data!B365)</f>
        <v/>
      </c>
      <c r="D375" s="167" t="str">
        <f>IF(ISBLANK(DaqBook_RAW_Data!C365),"",DaqBook_RAW_Data!C365)</f>
        <v/>
      </c>
      <c r="E375" s="167" t="str">
        <f>IF(ISBLANK(DaqBook_RAW_Data!D365),"",DaqBook_RAW_Data!D365)</f>
        <v/>
      </c>
      <c r="F375" s="167" t="str">
        <f>IF(ISBLANK(DaqBook_RAW_Data!E365),"",DaqBook_RAW_Data!E365)</f>
        <v/>
      </c>
      <c r="G375" s="167" t="str">
        <f>IF(ISBLANK(DaqBook_RAW_Data!F365),"",DaqBook_RAW_Data!F365)</f>
        <v/>
      </c>
      <c r="H375" s="167" t="str">
        <f>IF(ISBLANK(DaqBook_RAW_Data!G365),"",DaqBook_RAW_Data!G365)</f>
        <v/>
      </c>
      <c r="I375" s="167" t="str">
        <f>IF(ISBLANK(DaqBook_RAW_Data!H365),"",DaqBook_RAW_Data!H365)</f>
        <v/>
      </c>
      <c r="J375" s="167" t="str">
        <f>IF(ISBLANK(DaqBook_RAW_Data!I365),"",DaqBook_RAW_Data!I365)</f>
        <v/>
      </c>
      <c r="K375" s="167" t="str">
        <f>IF(ISBLANK(DaqBook_RAW_Data!J365),"",DaqBook_RAW_Data!J365)</f>
        <v/>
      </c>
      <c r="L375" s="167" t="str">
        <f>IF(ISBLANK(DaqBook_RAW_Data!K365),"",DaqBook_RAW_Data!K365)</f>
        <v/>
      </c>
      <c r="M375" s="167" t="str">
        <f>IF(ISBLANK(DaqBook_RAW_Data!L365),"",DaqBook_RAW_Data!L365)</f>
        <v/>
      </c>
      <c r="N375" s="167" t="str">
        <f>IF(ISBLANK(DaqBook_RAW_Data!M365),"",DaqBook_RAW_Data!M365)</f>
        <v/>
      </c>
      <c r="O375" s="167" t="str">
        <f>IF(ISBLANK(DaqBook_RAW_Data!N365),"",DaqBook_RAW_Data!N365)</f>
        <v/>
      </c>
      <c r="P375" s="167" t="str">
        <f>IF(ISBLANK(DaqBook_RAW_Data!O365),"",DaqBook_RAW_Data!O365)</f>
        <v/>
      </c>
    </row>
    <row r="376" spans="1:16" x14ac:dyDescent="0.2">
      <c r="A376" s="58" t="e">
        <f t="shared" si="5"/>
        <v>#VALUE!</v>
      </c>
      <c r="B376" s="144" t="str">
        <f>IF(ISBLANK(DaqBook_RAW_Data!A366),"",TIMEVALUE(DaqBook_RAW_Data!A366))</f>
        <v/>
      </c>
      <c r="C376" s="167" t="str">
        <f>IF(ISBLANK(DaqBook_RAW_Data!B366),"",DaqBook_RAW_Data!B366)</f>
        <v/>
      </c>
      <c r="D376" s="167" t="str">
        <f>IF(ISBLANK(DaqBook_RAW_Data!C366),"",DaqBook_RAW_Data!C366)</f>
        <v/>
      </c>
      <c r="E376" s="167" t="str">
        <f>IF(ISBLANK(DaqBook_RAW_Data!D366),"",DaqBook_RAW_Data!D366)</f>
        <v/>
      </c>
      <c r="F376" s="167" t="str">
        <f>IF(ISBLANK(DaqBook_RAW_Data!E366),"",DaqBook_RAW_Data!E366)</f>
        <v/>
      </c>
      <c r="G376" s="167" t="str">
        <f>IF(ISBLANK(DaqBook_RAW_Data!F366),"",DaqBook_RAW_Data!F366)</f>
        <v/>
      </c>
      <c r="H376" s="167" t="str">
        <f>IF(ISBLANK(DaqBook_RAW_Data!G366),"",DaqBook_RAW_Data!G366)</f>
        <v/>
      </c>
      <c r="I376" s="167" t="str">
        <f>IF(ISBLANK(DaqBook_RAW_Data!H366),"",DaqBook_RAW_Data!H366)</f>
        <v/>
      </c>
      <c r="J376" s="167" t="str">
        <f>IF(ISBLANK(DaqBook_RAW_Data!I366),"",DaqBook_RAW_Data!I366)</f>
        <v/>
      </c>
      <c r="K376" s="167" t="str">
        <f>IF(ISBLANK(DaqBook_RAW_Data!J366),"",DaqBook_RAW_Data!J366)</f>
        <v/>
      </c>
      <c r="L376" s="167" t="str">
        <f>IF(ISBLANK(DaqBook_RAW_Data!K366),"",DaqBook_RAW_Data!K366)</f>
        <v/>
      </c>
      <c r="M376" s="167" t="str">
        <f>IF(ISBLANK(DaqBook_RAW_Data!L366),"",DaqBook_RAW_Data!L366)</f>
        <v/>
      </c>
      <c r="N376" s="167" t="str">
        <f>IF(ISBLANK(DaqBook_RAW_Data!M366),"",DaqBook_RAW_Data!M366)</f>
        <v/>
      </c>
      <c r="O376" s="167" t="str">
        <f>IF(ISBLANK(DaqBook_RAW_Data!N366),"",DaqBook_RAW_Data!N366)</f>
        <v/>
      </c>
      <c r="P376" s="167" t="str">
        <f>IF(ISBLANK(DaqBook_RAW_Data!O366),"",DaqBook_RAW_Data!O366)</f>
        <v/>
      </c>
    </row>
    <row r="377" spans="1:16" x14ac:dyDescent="0.2">
      <c r="A377" s="58" t="e">
        <f t="shared" si="5"/>
        <v>#VALUE!</v>
      </c>
      <c r="B377" s="144" t="str">
        <f>IF(ISBLANK(DaqBook_RAW_Data!A367),"",TIMEVALUE(DaqBook_RAW_Data!A367))</f>
        <v/>
      </c>
      <c r="C377" s="167" t="str">
        <f>IF(ISBLANK(DaqBook_RAW_Data!B367),"",DaqBook_RAW_Data!B367)</f>
        <v/>
      </c>
      <c r="D377" s="167" t="str">
        <f>IF(ISBLANK(DaqBook_RAW_Data!C367),"",DaqBook_RAW_Data!C367)</f>
        <v/>
      </c>
      <c r="E377" s="167" t="str">
        <f>IF(ISBLANK(DaqBook_RAW_Data!D367),"",DaqBook_RAW_Data!D367)</f>
        <v/>
      </c>
      <c r="F377" s="167" t="str">
        <f>IF(ISBLANK(DaqBook_RAW_Data!E367),"",DaqBook_RAW_Data!E367)</f>
        <v/>
      </c>
      <c r="G377" s="167" t="str">
        <f>IF(ISBLANK(DaqBook_RAW_Data!F367),"",DaqBook_RAW_Data!F367)</f>
        <v/>
      </c>
      <c r="H377" s="167" t="str">
        <f>IF(ISBLANK(DaqBook_RAW_Data!G367),"",DaqBook_RAW_Data!G367)</f>
        <v/>
      </c>
      <c r="I377" s="167" t="str">
        <f>IF(ISBLANK(DaqBook_RAW_Data!H367),"",DaqBook_RAW_Data!H367)</f>
        <v/>
      </c>
      <c r="J377" s="167" t="str">
        <f>IF(ISBLANK(DaqBook_RAW_Data!I367),"",DaqBook_RAW_Data!I367)</f>
        <v/>
      </c>
      <c r="K377" s="167" t="str">
        <f>IF(ISBLANK(DaqBook_RAW_Data!J367),"",DaqBook_RAW_Data!J367)</f>
        <v/>
      </c>
      <c r="L377" s="167" t="str">
        <f>IF(ISBLANK(DaqBook_RAW_Data!K367),"",DaqBook_RAW_Data!K367)</f>
        <v/>
      </c>
      <c r="M377" s="167" t="str">
        <f>IF(ISBLANK(DaqBook_RAW_Data!L367),"",DaqBook_RAW_Data!L367)</f>
        <v/>
      </c>
      <c r="N377" s="167" t="str">
        <f>IF(ISBLANK(DaqBook_RAW_Data!M367),"",DaqBook_RAW_Data!M367)</f>
        <v/>
      </c>
      <c r="O377" s="167" t="str">
        <f>IF(ISBLANK(DaqBook_RAW_Data!N367),"",DaqBook_RAW_Data!N367)</f>
        <v/>
      </c>
      <c r="P377" s="167" t="str">
        <f>IF(ISBLANK(DaqBook_RAW_Data!O367),"",DaqBook_RAW_Data!O367)</f>
        <v/>
      </c>
    </row>
    <row r="378" spans="1:16" x14ac:dyDescent="0.2">
      <c r="A378" s="58" t="e">
        <f t="shared" si="5"/>
        <v>#VALUE!</v>
      </c>
      <c r="B378" s="144" t="str">
        <f>IF(ISBLANK(DaqBook_RAW_Data!A368),"",TIMEVALUE(DaqBook_RAW_Data!A368))</f>
        <v/>
      </c>
      <c r="C378" s="167" t="str">
        <f>IF(ISBLANK(DaqBook_RAW_Data!B368),"",DaqBook_RAW_Data!B368)</f>
        <v/>
      </c>
      <c r="D378" s="167" t="str">
        <f>IF(ISBLANK(DaqBook_RAW_Data!C368),"",DaqBook_RAW_Data!C368)</f>
        <v/>
      </c>
      <c r="E378" s="167" t="str">
        <f>IF(ISBLANK(DaqBook_RAW_Data!D368),"",DaqBook_RAW_Data!D368)</f>
        <v/>
      </c>
      <c r="F378" s="167" t="str">
        <f>IF(ISBLANK(DaqBook_RAW_Data!E368),"",DaqBook_RAW_Data!E368)</f>
        <v/>
      </c>
      <c r="G378" s="167" t="str">
        <f>IF(ISBLANK(DaqBook_RAW_Data!F368),"",DaqBook_RAW_Data!F368)</f>
        <v/>
      </c>
      <c r="H378" s="167" t="str">
        <f>IF(ISBLANK(DaqBook_RAW_Data!G368),"",DaqBook_RAW_Data!G368)</f>
        <v/>
      </c>
      <c r="I378" s="167" t="str">
        <f>IF(ISBLANK(DaqBook_RAW_Data!H368),"",DaqBook_RAW_Data!H368)</f>
        <v/>
      </c>
      <c r="J378" s="167" t="str">
        <f>IF(ISBLANK(DaqBook_RAW_Data!I368),"",DaqBook_RAW_Data!I368)</f>
        <v/>
      </c>
      <c r="K378" s="167" t="str">
        <f>IF(ISBLANK(DaqBook_RAW_Data!J368),"",DaqBook_RAW_Data!J368)</f>
        <v/>
      </c>
      <c r="L378" s="167" t="str">
        <f>IF(ISBLANK(DaqBook_RAW_Data!K368),"",DaqBook_RAW_Data!K368)</f>
        <v/>
      </c>
      <c r="M378" s="167" t="str">
        <f>IF(ISBLANK(DaqBook_RAW_Data!L368),"",DaqBook_RAW_Data!L368)</f>
        <v/>
      </c>
      <c r="N378" s="167" t="str">
        <f>IF(ISBLANK(DaqBook_RAW_Data!M368),"",DaqBook_RAW_Data!M368)</f>
        <v/>
      </c>
      <c r="O378" s="167" t="str">
        <f>IF(ISBLANK(DaqBook_RAW_Data!N368),"",DaqBook_RAW_Data!N368)</f>
        <v/>
      </c>
      <c r="P378" s="167" t="str">
        <f>IF(ISBLANK(DaqBook_RAW_Data!O368),"",DaqBook_RAW_Data!O368)</f>
        <v/>
      </c>
    </row>
    <row r="379" spans="1:16" x14ac:dyDescent="0.2">
      <c r="A379" s="58" t="e">
        <f t="shared" si="5"/>
        <v>#VALUE!</v>
      </c>
      <c r="B379" s="144" t="str">
        <f>IF(ISBLANK(DaqBook_RAW_Data!A369),"",TIMEVALUE(DaqBook_RAW_Data!A369))</f>
        <v/>
      </c>
      <c r="C379" s="167" t="str">
        <f>IF(ISBLANK(DaqBook_RAW_Data!B369),"",DaqBook_RAW_Data!B369)</f>
        <v/>
      </c>
      <c r="D379" s="167" t="str">
        <f>IF(ISBLANK(DaqBook_RAW_Data!C369),"",DaqBook_RAW_Data!C369)</f>
        <v/>
      </c>
      <c r="E379" s="167" t="str">
        <f>IF(ISBLANK(DaqBook_RAW_Data!D369),"",DaqBook_RAW_Data!D369)</f>
        <v/>
      </c>
      <c r="F379" s="167" t="str">
        <f>IF(ISBLANK(DaqBook_RAW_Data!E369),"",DaqBook_RAW_Data!E369)</f>
        <v/>
      </c>
      <c r="G379" s="167" t="str">
        <f>IF(ISBLANK(DaqBook_RAW_Data!F369),"",DaqBook_RAW_Data!F369)</f>
        <v/>
      </c>
      <c r="H379" s="167" t="str">
        <f>IF(ISBLANK(DaqBook_RAW_Data!G369),"",DaqBook_RAW_Data!G369)</f>
        <v/>
      </c>
      <c r="I379" s="167" t="str">
        <f>IF(ISBLANK(DaqBook_RAW_Data!H369),"",DaqBook_RAW_Data!H369)</f>
        <v/>
      </c>
      <c r="J379" s="167" t="str">
        <f>IF(ISBLANK(DaqBook_RAW_Data!I369),"",DaqBook_RAW_Data!I369)</f>
        <v/>
      </c>
      <c r="K379" s="167" t="str">
        <f>IF(ISBLANK(DaqBook_RAW_Data!J369),"",DaqBook_RAW_Data!J369)</f>
        <v/>
      </c>
      <c r="L379" s="167" t="str">
        <f>IF(ISBLANK(DaqBook_RAW_Data!K369),"",DaqBook_RAW_Data!K369)</f>
        <v/>
      </c>
      <c r="M379" s="167" t="str">
        <f>IF(ISBLANK(DaqBook_RAW_Data!L369),"",DaqBook_RAW_Data!L369)</f>
        <v/>
      </c>
      <c r="N379" s="167" t="str">
        <f>IF(ISBLANK(DaqBook_RAW_Data!M369),"",DaqBook_RAW_Data!M369)</f>
        <v/>
      </c>
      <c r="O379" s="167" t="str">
        <f>IF(ISBLANK(DaqBook_RAW_Data!N369),"",DaqBook_RAW_Data!N369)</f>
        <v/>
      </c>
      <c r="P379" s="167" t="str">
        <f>IF(ISBLANK(DaqBook_RAW_Data!O369),"",DaqBook_RAW_Data!O369)</f>
        <v/>
      </c>
    </row>
    <row r="380" spans="1:16" x14ac:dyDescent="0.2">
      <c r="A380" s="58" t="e">
        <f t="shared" si="5"/>
        <v>#VALUE!</v>
      </c>
      <c r="B380" s="144" t="str">
        <f>IF(ISBLANK(DaqBook_RAW_Data!A370),"",TIMEVALUE(DaqBook_RAW_Data!A370))</f>
        <v/>
      </c>
      <c r="C380" s="167" t="str">
        <f>IF(ISBLANK(DaqBook_RAW_Data!B370),"",DaqBook_RAW_Data!B370)</f>
        <v/>
      </c>
      <c r="D380" s="167" t="str">
        <f>IF(ISBLANK(DaqBook_RAW_Data!C370),"",DaqBook_RAW_Data!C370)</f>
        <v/>
      </c>
      <c r="E380" s="167" t="str">
        <f>IF(ISBLANK(DaqBook_RAW_Data!D370),"",DaqBook_RAW_Data!D370)</f>
        <v/>
      </c>
      <c r="F380" s="167" t="str">
        <f>IF(ISBLANK(DaqBook_RAW_Data!E370),"",DaqBook_RAW_Data!E370)</f>
        <v/>
      </c>
      <c r="G380" s="167" t="str">
        <f>IF(ISBLANK(DaqBook_RAW_Data!F370),"",DaqBook_RAW_Data!F370)</f>
        <v/>
      </c>
      <c r="H380" s="167" t="str">
        <f>IF(ISBLANK(DaqBook_RAW_Data!G370),"",DaqBook_RAW_Data!G370)</f>
        <v/>
      </c>
      <c r="I380" s="167" t="str">
        <f>IF(ISBLANK(DaqBook_RAW_Data!H370),"",DaqBook_RAW_Data!H370)</f>
        <v/>
      </c>
      <c r="J380" s="167" t="str">
        <f>IF(ISBLANK(DaqBook_RAW_Data!I370),"",DaqBook_RAW_Data!I370)</f>
        <v/>
      </c>
      <c r="K380" s="167" t="str">
        <f>IF(ISBLANK(DaqBook_RAW_Data!J370),"",DaqBook_RAW_Data!J370)</f>
        <v/>
      </c>
      <c r="L380" s="167" t="str">
        <f>IF(ISBLANK(DaqBook_RAW_Data!K370),"",DaqBook_RAW_Data!K370)</f>
        <v/>
      </c>
      <c r="M380" s="167" t="str">
        <f>IF(ISBLANK(DaqBook_RAW_Data!L370),"",DaqBook_RAW_Data!L370)</f>
        <v/>
      </c>
      <c r="N380" s="167" t="str">
        <f>IF(ISBLANK(DaqBook_RAW_Data!M370),"",DaqBook_RAW_Data!M370)</f>
        <v/>
      </c>
      <c r="O380" s="167" t="str">
        <f>IF(ISBLANK(DaqBook_RAW_Data!N370),"",DaqBook_RAW_Data!N370)</f>
        <v/>
      </c>
      <c r="P380" s="167" t="str">
        <f>IF(ISBLANK(DaqBook_RAW_Data!O370),"",DaqBook_RAW_Data!O370)</f>
        <v/>
      </c>
    </row>
    <row r="381" spans="1:16" x14ac:dyDescent="0.2">
      <c r="A381" s="58" t="e">
        <f t="shared" si="5"/>
        <v>#VALUE!</v>
      </c>
      <c r="B381" s="144" t="str">
        <f>IF(ISBLANK(DaqBook_RAW_Data!A371),"",TIMEVALUE(DaqBook_RAW_Data!A371))</f>
        <v/>
      </c>
      <c r="C381" s="167" t="str">
        <f>IF(ISBLANK(DaqBook_RAW_Data!B371),"",DaqBook_RAW_Data!B371)</f>
        <v/>
      </c>
      <c r="D381" s="167" t="str">
        <f>IF(ISBLANK(DaqBook_RAW_Data!C371),"",DaqBook_RAW_Data!C371)</f>
        <v/>
      </c>
      <c r="E381" s="167" t="str">
        <f>IF(ISBLANK(DaqBook_RAW_Data!D371),"",DaqBook_RAW_Data!D371)</f>
        <v/>
      </c>
      <c r="F381" s="167" t="str">
        <f>IF(ISBLANK(DaqBook_RAW_Data!E371),"",DaqBook_RAW_Data!E371)</f>
        <v/>
      </c>
      <c r="G381" s="167" t="str">
        <f>IF(ISBLANK(DaqBook_RAW_Data!F371),"",DaqBook_RAW_Data!F371)</f>
        <v/>
      </c>
      <c r="H381" s="167" t="str">
        <f>IF(ISBLANK(DaqBook_RAW_Data!G371),"",DaqBook_RAW_Data!G371)</f>
        <v/>
      </c>
      <c r="I381" s="167" t="str">
        <f>IF(ISBLANK(DaqBook_RAW_Data!H371),"",DaqBook_RAW_Data!H371)</f>
        <v/>
      </c>
      <c r="J381" s="167" t="str">
        <f>IF(ISBLANK(DaqBook_RAW_Data!I371),"",DaqBook_RAW_Data!I371)</f>
        <v/>
      </c>
      <c r="K381" s="167" t="str">
        <f>IF(ISBLANK(DaqBook_RAW_Data!J371),"",DaqBook_RAW_Data!J371)</f>
        <v/>
      </c>
      <c r="L381" s="167" t="str">
        <f>IF(ISBLANK(DaqBook_RAW_Data!K371),"",DaqBook_RAW_Data!K371)</f>
        <v/>
      </c>
      <c r="M381" s="167" t="str">
        <f>IF(ISBLANK(DaqBook_RAW_Data!L371),"",DaqBook_RAW_Data!L371)</f>
        <v/>
      </c>
      <c r="N381" s="167" t="str">
        <f>IF(ISBLANK(DaqBook_RAW_Data!M371),"",DaqBook_RAW_Data!M371)</f>
        <v/>
      </c>
      <c r="O381" s="167" t="str">
        <f>IF(ISBLANK(DaqBook_RAW_Data!N371),"",DaqBook_RAW_Data!N371)</f>
        <v/>
      </c>
      <c r="P381" s="167" t="str">
        <f>IF(ISBLANK(DaqBook_RAW_Data!O371),"",DaqBook_RAW_Data!O371)</f>
        <v/>
      </c>
    </row>
    <row r="382" spans="1:16" x14ac:dyDescent="0.2">
      <c r="A382" s="58" t="e">
        <f t="shared" si="5"/>
        <v>#VALUE!</v>
      </c>
      <c r="B382" s="144" t="str">
        <f>IF(ISBLANK(DaqBook_RAW_Data!A372),"",TIMEVALUE(DaqBook_RAW_Data!A372))</f>
        <v/>
      </c>
      <c r="C382" s="167" t="str">
        <f>IF(ISBLANK(DaqBook_RAW_Data!B372),"",DaqBook_RAW_Data!B372)</f>
        <v/>
      </c>
      <c r="D382" s="167" t="str">
        <f>IF(ISBLANK(DaqBook_RAW_Data!C372),"",DaqBook_RAW_Data!C372)</f>
        <v/>
      </c>
      <c r="E382" s="167" t="str">
        <f>IF(ISBLANK(DaqBook_RAW_Data!D372),"",DaqBook_RAW_Data!D372)</f>
        <v/>
      </c>
      <c r="F382" s="167" t="str">
        <f>IF(ISBLANK(DaqBook_RAW_Data!E372),"",DaqBook_RAW_Data!E372)</f>
        <v/>
      </c>
      <c r="G382" s="167" t="str">
        <f>IF(ISBLANK(DaqBook_RAW_Data!F372),"",DaqBook_RAW_Data!F372)</f>
        <v/>
      </c>
      <c r="H382" s="167" t="str">
        <f>IF(ISBLANK(DaqBook_RAW_Data!G372),"",DaqBook_RAW_Data!G372)</f>
        <v/>
      </c>
      <c r="I382" s="167" t="str">
        <f>IF(ISBLANK(DaqBook_RAW_Data!H372),"",DaqBook_RAW_Data!H372)</f>
        <v/>
      </c>
      <c r="J382" s="167" t="str">
        <f>IF(ISBLANK(DaqBook_RAW_Data!I372),"",DaqBook_RAW_Data!I372)</f>
        <v/>
      </c>
      <c r="K382" s="167" t="str">
        <f>IF(ISBLANK(DaqBook_RAW_Data!J372),"",DaqBook_RAW_Data!J372)</f>
        <v/>
      </c>
      <c r="L382" s="167" t="str">
        <f>IF(ISBLANK(DaqBook_RAW_Data!K372),"",DaqBook_RAW_Data!K372)</f>
        <v/>
      </c>
      <c r="M382" s="167" t="str">
        <f>IF(ISBLANK(DaqBook_RAW_Data!L372),"",DaqBook_RAW_Data!L372)</f>
        <v/>
      </c>
      <c r="N382" s="167" t="str">
        <f>IF(ISBLANK(DaqBook_RAW_Data!M372),"",DaqBook_RAW_Data!M372)</f>
        <v/>
      </c>
      <c r="O382" s="167" t="str">
        <f>IF(ISBLANK(DaqBook_RAW_Data!N372),"",DaqBook_RAW_Data!N372)</f>
        <v/>
      </c>
      <c r="P382" s="167" t="str">
        <f>IF(ISBLANK(DaqBook_RAW_Data!O372),"",DaqBook_RAW_Data!O372)</f>
        <v/>
      </c>
    </row>
    <row r="383" spans="1:16" x14ac:dyDescent="0.2">
      <c r="A383" s="58" t="e">
        <f t="shared" si="5"/>
        <v>#VALUE!</v>
      </c>
      <c r="B383" s="144" t="str">
        <f>IF(ISBLANK(DaqBook_RAW_Data!A373),"",TIMEVALUE(DaqBook_RAW_Data!A373))</f>
        <v/>
      </c>
      <c r="C383" s="167" t="str">
        <f>IF(ISBLANK(DaqBook_RAW_Data!B373),"",DaqBook_RAW_Data!B373)</f>
        <v/>
      </c>
      <c r="D383" s="167" t="str">
        <f>IF(ISBLANK(DaqBook_RAW_Data!C373),"",DaqBook_RAW_Data!C373)</f>
        <v/>
      </c>
      <c r="E383" s="167" t="str">
        <f>IF(ISBLANK(DaqBook_RAW_Data!D373),"",DaqBook_RAW_Data!D373)</f>
        <v/>
      </c>
      <c r="F383" s="167" t="str">
        <f>IF(ISBLANK(DaqBook_RAW_Data!E373),"",DaqBook_RAW_Data!E373)</f>
        <v/>
      </c>
      <c r="G383" s="167" t="str">
        <f>IF(ISBLANK(DaqBook_RAW_Data!F373),"",DaqBook_RAW_Data!F373)</f>
        <v/>
      </c>
      <c r="H383" s="167" t="str">
        <f>IF(ISBLANK(DaqBook_RAW_Data!G373),"",DaqBook_RAW_Data!G373)</f>
        <v/>
      </c>
      <c r="I383" s="167" t="str">
        <f>IF(ISBLANK(DaqBook_RAW_Data!H373),"",DaqBook_RAW_Data!H373)</f>
        <v/>
      </c>
      <c r="J383" s="167" t="str">
        <f>IF(ISBLANK(DaqBook_RAW_Data!I373),"",DaqBook_RAW_Data!I373)</f>
        <v/>
      </c>
      <c r="K383" s="167" t="str">
        <f>IF(ISBLANK(DaqBook_RAW_Data!J373),"",DaqBook_RAW_Data!J373)</f>
        <v/>
      </c>
      <c r="L383" s="167" t="str">
        <f>IF(ISBLANK(DaqBook_RAW_Data!K373),"",DaqBook_RAW_Data!K373)</f>
        <v/>
      </c>
      <c r="M383" s="167" t="str">
        <f>IF(ISBLANK(DaqBook_RAW_Data!L373),"",DaqBook_RAW_Data!L373)</f>
        <v/>
      </c>
      <c r="N383" s="167" t="str">
        <f>IF(ISBLANK(DaqBook_RAW_Data!M373),"",DaqBook_RAW_Data!M373)</f>
        <v/>
      </c>
      <c r="O383" s="167" t="str">
        <f>IF(ISBLANK(DaqBook_RAW_Data!N373),"",DaqBook_RAW_Data!N373)</f>
        <v/>
      </c>
      <c r="P383" s="167" t="str">
        <f>IF(ISBLANK(DaqBook_RAW_Data!O373),"",DaqBook_RAW_Data!O373)</f>
        <v/>
      </c>
    </row>
    <row r="384" spans="1:16" x14ac:dyDescent="0.2">
      <c r="A384" s="58" t="e">
        <f t="shared" si="5"/>
        <v>#VALUE!</v>
      </c>
      <c r="B384" s="144" t="str">
        <f>IF(ISBLANK(DaqBook_RAW_Data!A374),"",TIMEVALUE(DaqBook_RAW_Data!A374))</f>
        <v/>
      </c>
      <c r="C384" s="167" t="str">
        <f>IF(ISBLANK(DaqBook_RAW_Data!B374),"",DaqBook_RAW_Data!B374)</f>
        <v/>
      </c>
      <c r="D384" s="167" t="str">
        <f>IF(ISBLANK(DaqBook_RAW_Data!C374),"",DaqBook_RAW_Data!C374)</f>
        <v/>
      </c>
      <c r="E384" s="167" t="str">
        <f>IF(ISBLANK(DaqBook_RAW_Data!D374),"",DaqBook_RAW_Data!D374)</f>
        <v/>
      </c>
      <c r="F384" s="167" t="str">
        <f>IF(ISBLANK(DaqBook_RAW_Data!E374),"",DaqBook_RAW_Data!E374)</f>
        <v/>
      </c>
      <c r="G384" s="167" t="str">
        <f>IF(ISBLANK(DaqBook_RAW_Data!F374),"",DaqBook_RAW_Data!F374)</f>
        <v/>
      </c>
      <c r="H384" s="167" t="str">
        <f>IF(ISBLANK(DaqBook_RAW_Data!G374),"",DaqBook_RAW_Data!G374)</f>
        <v/>
      </c>
      <c r="I384" s="167" t="str">
        <f>IF(ISBLANK(DaqBook_RAW_Data!H374),"",DaqBook_RAW_Data!H374)</f>
        <v/>
      </c>
      <c r="J384" s="167" t="str">
        <f>IF(ISBLANK(DaqBook_RAW_Data!I374),"",DaqBook_RAW_Data!I374)</f>
        <v/>
      </c>
      <c r="K384" s="167" t="str">
        <f>IF(ISBLANK(DaqBook_RAW_Data!J374),"",DaqBook_RAW_Data!J374)</f>
        <v/>
      </c>
      <c r="L384" s="167" t="str">
        <f>IF(ISBLANK(DaqBook_RAW_Data!K374),"",DaqBook_RAW_Data!K374)</f>
        <v/>
      </c>
      <c r="M384" s="167" t="str">
        <f>IF(ISBLANK(DaqBook_RAW_Data!L374),"",DaqBook_RAW_Data!L374)</f>
        <v/>
      </c>
      <c r="N384" s="167" t="str">
        <f>IF(ISBLANK(DaqBook_RAW_Data!M374),"",DaqBook_RAW_Data!M374)</f>
        <v/>
      </c>
      <c r="O384" s="167" t="str">
        <f>IF(ISBLANK(DaqBook_RAW_Data!N374),"",DaqBook_RAW_Data!N374)</f>
        <v/>
      </c>
      <c r="P384" s="167" t="str">
        <f>IF(ISBLANK(DaqBook_RAW_Data!O374),"",DaqBook_RAW_Data!O374)</f>
        <v/>
      </c>
    </row>
    <row r="385" spans="1:16" x14ac:dyDescent="0.2">
      <c r="A385" s="58" t="e">
        <f t="shared" si="5"/>
        <v>#VALUE!</v>
      </c>
      <c r="B385" s="144" t="str">
        <f>IF(ISBLANK(DaqBook_RAW_Data!A375),"",TIMEVALUE(DaqBook_RAW_Data!A375))</f>
        <v/>
      </c>
      <c r="C385" s="167" t="str">
        <f>IF(ISBLANK(DaqBook_RAW_Data!B375),"",DaqBook_RAW_Data!B375)</f>
        <v/>
      </c>
      <c r="D385" s="167" t="str">
        <f>IF(ISBLANK(DaqBook_RAW_Data!C375),"",DaqBook_RAW_Data!C375)</f>
        <v/>
      </c>
      <c r="E385" s="167" t="str">
        <f>IF(ISBLANK(DaqBook_RAW_Data!D375),"",DaqBook_RAW_Data!D375)</f>
        <v/>
      </c>
      <c r="F385" s="167" t="str">
        <f>IF(ISBLANK(DaqBook_RAW_Data!E375),"",DaqBook_RAW_Data!E375)</f>
        <v/>
      </c>
      <c r="G385" s="167" t="str">
        <f>IF(ISBLANK(DaqBook_RAW_Data!F375),"",DaqBook_RAW_Data!F375)</f>
        <v/>
      </c>
      <c r="H385" s="167" t="str">
        <f>IF(ISBLANK(DaqBook_RAW_Data!G375),"",DaqBook_RAW_Data!G375)</f>
        <v/>
      </c>
      <c r="I385" s="167" t="str">
        <f>IF(ISBLANK(DaqBook_RAW_Data!H375),"",DaqBook_RAW_Data!H375)</f>
        <v/>
      </c>
      <c r="J385" s="167" t="str">
        <f>IF(ISBLANK(DaqBook_RAW_Data!I375),"",DaqBook_RAW_Data!I375)</f>
        <v/>
      </c>
      <c r="K385" s="167" t="str">
        <f>IF(ISBLANK(DaqBook_RAW_Data!J375),"",DaqBook_RAW_Data!J375)</f>
        <v/>
      </c>
      <c r="L385" s="167" t="str">
        <f>IF(ISBLANK(DaqBook_RAW_Data!K375),"",DaqBook_RAW_Data!K375)</f>
        <v/>
      </c>
      <c r="M385" s="167" t="str">
        <f>IF(ISBLANK(DaqBook_RAW_Data!L375),"",DaqBook_RAW_Data!L375)</f>
        <v/>
      </c>
      <c r="N385" s="167" t="str">
        <f>IF(ISBLANK(DaqBook_RAW_Data!M375),"",DaqBook_RAW_Data!M375)</f>
        <v/>
      </c>
      <c r="O385" s="167" t="str">
        <f>IF(ISBLANK(DaqBook_RAW_Data!N375),"",DaqBook_RAW_Data!N375)</f>
        <v/>
      </c>
      <c r="P385" s="167" t="str">
        <f>IF(ISBLANK(DaqBook_RAW_Data!O375),"",DaqBook_RAW_Data!O375)</f>
        <v/>
      </c>
    </row>
    <row r="386" spans="1:16" x14ac:dyDescent="0.2">
      <c r="A386" s="58" t="e">
        <f t="shared" si="5"/>
        <v>#VALUE!</v>
      </c>
      <c r="B386" s="144" t="str">
        <f>IF(ISBLANK(DaqBook_RAW_Data!A376),"",TIMEVALUE(DaqBook_RAW_Data!A376))</f>
        <v/>
      </c>
      <c r="C386" s="167" t="str">
        <f>IF(ISBLANK(DaqBook_RAW_Data!B376),"",DaqBook_RAW_Data!B376)</f>
        <v/>
      </c>
      <c r="D386" s="167" t="str">
        <f>IF(ISBLANK(DaqBook_RAW_Data!C376),"",DaqBook_RAW_Data!C376)</f>
        <v/>
      </c>
      <c r="E386" s="167" t="str">
        <f>IF(ISBLANK(DaqBook_RAW_Data!D376),"",DaqBook_RAW_Data!D376)</f>
        <v/>
      </c>
      <c r="F386" s="167" t="str">
        <f>IF(ISBLANK(DaqBook_RAW_Data!E376),"",DaqBook_RAW_Data!E376)</f>
        <v/>
      </c>
      <c r="G386" s="167" t="str">
        <f>IF(ISBLANK(DaqBook_RAW_Data!F376),"",DaqBook_RAW_Data!F376)</f>
        <v/>
      </c>
      <c r="H386" s="167" t="str">
        <f>IF(ISBLANK(DaqBook_RAW_Data!G376),"",DaqBook_RAW_Data!G376)</f>
        <v/>
      </c>
      <c r="I386" s="167" t="str">
        <f>IF(ISBLANK(DaqBook_RAW_Data!H376),"",DaqBook_RAW_Data!H376)</f>
        <v/>
      </c>
      <c r="J386" s="167" t="str">
        <f>IF(ISBLANK(DaqBook_RAW_Data!I376),"",DaqBook_RAW_Data!I376)</f>
        <v/>
      </c>
      <c r="K386" s="167" t="str">
        <f>IF(ISBLANK(DaqBook_RAW_Data!J376),"",DaqBook_RAW_Data!J376)</f>
        <v/>
      </c>
      <c r="L386" s="167" t="str">
        <f>IF(ISBLANK(DaqBook_RAW_Data!K376),"",DaqBook_RAW_Data!K376)</f>
        <v/>
      </c>
      <c r="M386" s="167" t="str">
        <f>IF(ISBLANK(DaqBook_RAW_Data!L376),"",DaqBook_RAW_Data!L376)</f>
        <v/>
      </c>
      <c r="N386" s="167" t="str">
        <f>IF(ISBLANK(DaqBook_RAW_Data!M376),"",DaqBook_RAW_Data!M376)</f>
        <v/>
      </c>
      <c r="O386" s="167" t="str">
        <f>IF(ISBLANK(DaqBook_RAW_Data!N376),"",DaqBook_RAW_Data!N376)</f>
        <v/>
      </c>
      <c r="P386" s="167" t="str">
        <f>IF(ISBLANK(DaqBook_RAW_Data!O376),"",DaqBook_RAW_Data!O376)</f>
        <v/>
      </c>
    </row>
    <row r="387" spans="1:16" x14ac:dyDescent="0.2">
      <c r="A387" s="58" t="e">
        <f t="shared" si="5"/>
        <v>#VALUE!</v>
      </c>
      <c r="B387" s="144" t="str">
        <f>IF(ISBLANK(DaqBook_RAW_Data!A377),"",TIMEVALUE(DaqBook_RAW_Data!A377))</f>
        <v/>
      </c>
      <c r="C387" s="167" t="str">
        <f>IF(ISBLANK(DaqBook_RAW_Data!B377),"",DaqBook_RAW_Data!B377)</f>
        <v/>
      </c>
      <c r="D387" s="167" t="str">
        <f>IF(ISBLANK(DaqBook_RAW_Data!C377),"",DaqBook_RAW_Data!C377)</f>
        <v/>
      </c>
      <c r="E387" s="167" t="str">
        <f>IF(ISBLANK(DaqBook_RAW_Data!D377),"",DaqBook_RAW_Data!D377)</f>
        <v/>
      </c>
      <c r="F387" s="167" t="str">
        <f>IF(ISBLANK(DaqBook_RAW_Data!E377),"",DaqBook_RAW_Data!E377)</f>
        <v/>
      </c>
      <c r="G387" s="167" t="str">
        <f>IF(ISBLANK(DaqBook_RAW_Data!F377),"",DaqBook_RAW_Data!F377)</f>
        <v/>
      </c>
      <c r="H387" s="167" t="str">
        <f>IF(ISBLANK(DaqBook_RAW_Data!G377),"",DaqBook_RAW_Data!G377)</f>
        <v/>
      </c>
      <c r="I387" s="167" t="str">
        <f>IF(ISBLANK(DaqBook_RAW_Data!H377),"",DaqBook_RAW_Data!H377)</f>
        <v/>
      </c>
      <c r="J387" s="167" t="str">
        <f>IF(ISBLANK(DaqBook_RAW_Data!I377),"",DaqBook_RAW_Data!I377)</f>
        <v/>
      </c>
      <c r="K387" s="167" t="str">
        <f>IF(ISBLANK(DaqBook_RAW_Data!J377),"",DaqBook_RAW_Data!J377)</f>
        <v/>
      </c>
      <c r="L387" s="167" t="str">
        <f>IF(ISBLANK(DaqBook_RAW_Data!K377),"",DaqBook_RAW_Data!K377)</f>
        <v/>
      </c>
      <c r="M387" s="167" t="str">
        <f>IF(ISBLANK(DaqBook_RAW_Data!L377),"",DaqBook_RAW_Data!L377)</f>
        <v/>
      </c>
      <c r="N387" s="167" t="str">
        <f>IF(ISBLANK(DaqBook_RAW_Data!M377),"",DaqBook_RAW_Data!M377)</f>
        <v/>
      </c>
      <c r="O387" s="167" t="str">
        <f>IF(ISBLANK(DaqBook_RAW_Data!N377),"",DaqBook_RAW_Data!N377)</f>
        <v/>
      </c>
      <c r="P387" s="167" t="str">
        <f>IF(ISBLANK(DaqBook_RAW_Data!O377),"",DaqBook_RAW_Data!O377)</f>
        <v/>
      </c>
    </row>
    <row r="388" spans="1:16" x14ac:dyDescent="0.2">
      <c r="A388" s="58" t="e">
        <f t="shared" si="5"/>
        <v>#VALUE!</v>
      </c>
      <c r="B388" s="144" t="str">
        <f>IF(ISBLANK(DaqBook_RAW_Data!A378),"",TIMEVALUE(DaqBook_RAW_Data!A378))</f>
        <v/>
      </c>
      <c r="C388" s="167" t="str">
        <f>IF(ISBLANK(DaqBook_RAW_Data!B378),"",DaqBook_RAW_Data!B378)</f>
        <v/>
      </c>
      <c r="D388" s="167" t="str">
        <f>IF(ISBLANK(DaqBook_RAW_Data!C378),"",DaqBook_RAW_Data!C378)</f>
        <v/>
      </c>
      <c r="E388" s="167" t="str">
        <f>IF(ISBLANK(DaqBook_RAW_Data!D378),"",DaqBook_RAW_Data!D378)</f>
        <v/>
      </c>
      <c r="F388" s="167" t="str">
        <f>IF(ISBLANK(DaqBook_RAW_Data!E378),"",DaqBook_RAW_Data!E378)</f>
        <v/>
      </c>
      <c r="G388" s="167" t="str">
        <f>IF(ISBLANK(DaqBook_RAW_Data!F378),"",DaqBook_RAW_Data!F378)</f>
        <v/>
      </c>
      <c r="H388" s="167" t="str">
        <f>IF(ISBLANK(DaqBook_RAW_Data!G378),"",DaqBook_RAW_Data!G378)</f>
        <v/>
      </c>
      <c r="I388" s="167" t="str">
        <f>IF(ISBLANK(DaqBook_RAW_Data!H378),"",DaqBook_RAW_Data!H378)</f>
        <v/>
      </c>
      <c r="J388" s="167" t="str">
        <f>IF(ISBLANK(DaqBook_RAW_Data!I378),"",DaqBook_RAW_Data!I378)</f>
        <v/>
      </c>
      <c r="K388" s="167" t="str">
        <f>IF(ISBLANK(DaqBook_RAW_Data!J378),"",DaqBook_RAW_Data!J378)</f>
        <v/>
      </c>
      <c r="L388" s="167" t="str">
        <f>IF(ISBLANK(DaqBook_RAW_Data!K378),"",DaqBook_RAW_Data!K378)</f>
        <v/>
      </c>
      <c r="M388" s="167" t="str">
        <f>IF(ISBLANK(DaqBook_RAW_Data!L378),"",DaqBook_RAW_Data!L378)</f>
        <v/>
      </c>
      <c r="N388" s="167" t="str">
        <f>IF(ISBLANK(DaqBook_RAW_Data!M378),"",DaqBook_RAW_Data!M378)</f>
        <v/>
      </c>
      <c r="O388" s="167" t="str">
        <f>IF(ISBLANK(DaqBook_RAW_Data!N378),"",DaqBook_RAW_Data!N378)</f>
        <v/>
      </c>
      <c r="P388" s="167" t="str">
        <f>IF(ISBLANK(DaqBook_RAW_Data!O378),"",DaqBook_RAW_Data!O378)</f>
        <v/>
      </c>
    </row>
    <row r="389" spans="1:16" x14ac:dyDescent="0.2">
      <c r="A389" s="58" t="e">
        <f t="shared" si="5"/>
        <v>#VALUE!</v>
      </c>
      <c r="B389" s="144" t="str">
        <f>IF(ISBLANK(DaqBook_RAW_Data!A379),"",TIMEVALUE(DaqBook_RAW_Data!A379))</f>
        <v/>
      </c>
      <c r="C389" s="167" t="str">
        <f>IF(ISBLANK(DaqBook_RAW_Data!B379),"",DaqBook_RAW_Data!B379)</f>
        <v/>
      </c>
      <c r="D389" s="167" t="str">
        <f>IF(ISBLANK(DaqBook_RAW_Data!C379),"",DaqBook_RAW_Data!C379)</f>
        <v/>
      </c>
      <c r="E389" s="167" t="str">
        <f>IF(ISBLANK(DaqBook_RAW_Data!D379),"",DaqBook_RAW_Data!D379)</f>
        <v/>
      </c>
      <c r="F389" s="167" t="str">
        <f>IF(ISBLANK(DaqBook_RAW_Data!E379),"",DaqBook_RAW_Data!E379)</f>
        <v/>
      </c>
      <c r="G389" s="167" t="str">
        <f>IF(ISBLANK(DaqBook_RAW_Data!F379),"",DaqBook_RAW_Data!F379)</f>
        <v/>
      </c>
      <c r="H389" s="167" t="str">
        <f>IF(ISBLANK(DaqBook_RAW_Data!G379),"",DaqBook_RAW_Data!G379)</f>
        <v/>
      </c>
      <c r="I389" s="167" t="str">
        <f>IF(ISBLANK(DaqBook_RAW_Data!H379),"",DaqBook_RAW_Data!H379)</f>
        <v/>
      </c>
      <c r="J389" s="167" t="str">
        <f>IF(ISBLANK(DaqBook_RAW_Data!I379),"",DaqBook_RAW_Data!I379)</f>
        <v/>
      </c>
      <c r="K389" s="167" t="str">
        <f>IF(ISBLANK(DaqBook_RAW_Data!J379),"",DaqBook_RAW_Data!J379)</f>
        <v/>
      </c>
      <c r="L389" s="167" t="str">
        <f>IF(ISBLANK(DaqBook_RAW_Data!K379),"",DaqBook_RAW_Data!K379)</f>
        <v/>
      </c>
      <c r="M389" s="167" t="str">
        <f>IF(ISBLANK(DaqBook_RAW_Data!L379),"",DaqBook_RAW_Data!L379)</f>
        <v/>
      </c>
      <c r="N389" s="167" t="str">
        <f>IF(ISBLANK(DaqBook_RAW_Data!M379),"",DaqBook_RAW_Data!M379)</f>
        <v/>
      </c>
      <c r="O389" s="167" t="str">
        <f>IF(ISBLANK(DaqBook_RAW_Data!N379),"",DaqBook_RAW_Data!N379)</f>
        <v/>
      </c>
      <c r="P389" s="167" t="str">
        <f>IF(ISBLANK(DaqBook_RAW_Data!O379),"",DaqBook_RAW_Data!O379)</f>
        <v/>
      </c>
    </row>
    <row r="390" spans="1:16" x14ac:dyDescent="0.2">
      <c r="A390" s="58" t="e">
        <f t="shared" si="5"/>
        <v>#VALUE!</v>
      </c>
      <c r="B390" s="144" t="str">
        <f>IF(ISBLANK(DaqBook_RAW_Data!A380),"",TIMEVALUE(DaqBook_RAW_Data!A380))</f>
        <v/>
      </c>
      <c r="C390" s="167" t="str">
        <f>IF(ISBLANK(DaqBook_RAW_Data!B380),"",DaqBook_RAW_Data!B380)</f>
        <v/>
      </c>
      <c r="D390" s="167" t="str">
        <f>IF(ISBLANK(DaqBook_RAW_Data!C380),"",DaqBook_RAW_Data!C380)</f>
        <v/>
      </c>
      <c r="E390" s="167" t="str">
        <f>IF(ISBLANK(DaqBook_RAW_Data!D380),"",DaqBook_RAW_Data!D380)</f>
        <v/>
      </c>
      <c r="F390" s="167" t="str">
        <f>IF(ISBLANK(DaqBook_RAW_Data!E380),"",DaqBook_RAW_Data!E380)</f>
        <v/>
      </c>
      <c r="G390" s="167" t="str">
        <f>IF(ISBLANK(DaqBook_RAW_Data!F380),"",DaqBook_RAW_Data!F380)</f>
        <v/>
      </c>
      <c r="H390" s="167" t="str">
        <f>IF(ISBLANK(DaqBook_RAW_Data!G380),"",DaqBook_RAW_Data!G380)</f>
        <v/>
      </c>
      <c r="I390" s="167" t="str">
        <f>IF(ISBLANK(DaqBook_RAW_Data!H380),"",DaqBook_RAW_Data!H380)</f>
        <v/>
      </c>
      <c r="J390" s="167" t="str">
        <f>IF(ISBLANK(DaqBook_RAW_Data!I380),"",DaqBook_RAW_Data!I380)</f>
        <v/>
      </c>
      <c r="K390" s="167" t="str">
        <f>IF(ISBLANK(DaqBook_RAW_Data!J380),"",DaqBook_RAW_Data!J380)</f>
        <v/>
      </c>
      <c r="L390" s="167" t="str">
        <f>IF(ISBLANK(DaqBook_RAW_Data!K380),"",DaqBook_RAW_Data!K380)</f>
        <v/>
      </c>
      <c r="M390" s="167" t="str">
        <f>IF(ISBLANK(DaqBook_RAW_Data!L380),"",DaqBook_RAW_Data!L380)</f>
        <v/>
      </c>
      <c r="N390" s="167" t="str">
        <f>IF(ISBLANK(DaqBook_RAW_Data!M380),"",DaqBook_RAW_Data!M380)</f>
        <v/>
      </c>
      <c r="O390" s="167" t="str">
        <f>IF(ISBLANK(DaqBook_RAW_Data!N380),"",DaqBook_RAW_Data!N380)</f>
        <v/>
      </c>
      <c r="P390" s="167" t="str">
        <f>IF(ISBLANK(DaqBook_RAW_Data!O380),"",DaqBook_RAW_Data!O380)</f>
        <v/>
      </c>
    </row>
    <row r="391" spans="1:16" x14ac:dyDescent="0.2">
      <c r="A391" s="58" t="e">
        <f t="shared" si="5"/>
        <v>#VALUE!</v>
      </c>
      <c r="B391" s="144" t="str">
        <f>IF(ISBLANK(DaqBook_RAW_Data!A381),"",TIMEVALUE(DaqBook_RAW_Data!A381))</f>
        <v/>
      </c>
      <c r="C391" s="167" t="str">
        <f>IF(ISBLANK(DaqBook_RAW_Data!B381),"",DaqBook_RAW_Data!B381)</f>
        <v/>
      </c>
      <c r="D391" s="167" t="str">
        <f>IF(ISBLANK(DaqBook_RAW_Data!C381),"",DaqBook_RAW_Data!C381)</f>
        <v/>
      </c>
      <c r="E391" s="167" t="str">
        <f>IF(ISBLANK(DaqBook_RAW_Data!D381),"",DaqBook_RAW_Data!D381)</f>
        <v/>
      </c>
      <c r="F391" s="167" t="str">
        <f>IF(ISBLANK(DaqBook_RAW_Data!E381),"",DaqBook_RAW_Data!E381)</f>
        <v/>
      </c>
      <c r="G391" s="167" t="str">
        <f>IF(ISBLANK(DaqBook_RAW_Data!F381),"",DaqBook_RAW_Data!F381)</f>
        <v/>
      </c>
      <c r="H391" s="167" t="str">
        <f>IF(ISBLANK(DaqBook_RAW_Data!G381),"",DaqBook_RAW_Data!G381)</f>
        <v/>
      </c>
      <c r="I391" s="167" t="str">
        <f>IF(ISBLANK(DaqBook_RAW_Data!H381),"",DaqBook_RAW_Data!H381)</f>
        <v/>
      </c>
      <c r="J391" s="167" t="str">
        <f>IF(ISBLANK(DaqBook_RAW_Data!I381),"",DaqBook_RAW_Data!I381)</f>
        <v/>
      </c>
      <c r="K391" s="167" t="str">
        <f>IF(ISBLANK(DaqBook_RAW_Data!J381),"",DaqBook_RAW_Data!J381)</f>
        <v/>
      </c>
      <c r="L391" s="167" t="str">
        <f>IF(ISBLANK(DaqBook_RAW_Data!K381),"",DaqBook_RAW_Data!K381)</f>
        <v/>
      </c>
      <c r="M391" s="167" t="str">
        <f>IF(ISBLANK(DaqBook_RAW_Data!L381),"",DaqBook_RAW_Data!L381)</f>
        <v/>
      </c>
      <c r="N391" s="167" t="str">
        <f>IF(ISBLANK(DaqBook_RAW_Data!M381),"",DaqBook_RAW_Data!M381)</f>
        <v/>
      </c>
      <c r="O391" s="167" t="str">
        <f>IF(ISBLANK(DaqBook_RAW_Data!N381),"",DaqBook_RAW_Data!N381)</f>
        <v/>
      </c>
      <c r="P391" s="167" t="str">
        <f>IF(ISBLANK(DaqBook_RAW_Data!O381),"",DaqBook_RAW_Data!O381)</f>
        <v/>
      </c>
    </row>
    <row r="392" spans="1:16" x14ac:dyDescent="0.2">
      <c r="A392" s="58" t="e">
        <f t="shared" si="5"/>
        <v>#VALUE!</v>
      </c>
      <c r="B392" s="144" t="str">
        <f>IF(ISBLANK(DaqBook_RAW_Data!A382),"",TIMEVALUE(DaqBook_RAW_Data!A382))</f>
        <v/>
      </c>
      <c r="C392" s="167" t="str">
        <f>IF(ISBLANK(DaqBook_RAW_Data!B382),"",DaqBook_RAW_Data!B382)</f>
        <v/>
      </c>
      <c r="D392" s="167" t="str">
        <f>IF(ISBLANK(DaqBook_RAW_Data!C382),"",DaqBook_RAW_Data!C382)</f>
        <v/>
      </c>
      <c r="E392" s="167" t="str">
        <f>IF(ISBLANK(DaqBook_RAW_Data!D382),"",DaqBook_RAW_Data!D382)</f>
        <v/>
      </c>
      <c r="F392" s="167" t="str">
        <f>IF(ISBLANK(DaqBook_RAW_Data!E382),"",DaqBook_RAW_Data!E382)</f>
        <v/>
      </c>
      <c r="G392" s="167" t="str">
        <f>IF(ISBLANK(DaqBook_RAW_Data!F382),"",DaqBook_RAW_Data!F382)</f>
        <v/>
      </c>
      <c r="H392" s="167" t="str">
        <f>IF(ISBLANK(DaqBook_RAW_Data!G382),"",DaqBook_RAW_Data!G382)</f>
        <v/>
      </c>
      <c r="I392" s="167" t="str">
        <f>IF(ISBLANK(DaqBook_RAW_Data!H382),"",DaqBook_RAW_Data!H382)</f>
        <v/>
      </c>
      <c r="J392" s="167" t="str">
        <f>IF(ISBLANK(DaqBook_RAW_Data!I382),"",DaqBook_RAW_Data!I382)</f>
        <v/>
      </c>
      <c r="K392" s="167" t="str">
        <f>IF(ISBLANK(DaqBook_RAW_Data!J382),"",DaqBook_RAW_Data!J382)</f>
        <v/>
      </c>
      <c r="L392" s="167" t="str">
        <f>IF(ISBLANK(DaqBook_RAW_Data!K382),"",DaqBook_RAW_Data!K382)</f>
        <v/>
      </c>
      <c r="M392" s="167" t="str">
        <f>IF(ISBLANK(DaqBook_RAW_Data!L382),"",DaqBook_RAW_Data!L382)</f>
        <v/>
      </c>
      <c r="N392" s="167" t="str">
        <f>IF(ISBLANK(DaqBook_RAW_Data!M382),"",DaqBook_RAW_Data!M382)</f>
        <v/>
      </c>
      <c r="O392" s="167" t="str">
        <f>IF(ISBLANK(DaqBook_RAW_Data!N382),"",DaqBook_RAW_Data!N382)</f>
        <v/>
      </c>
      <c r="P392" s="167" t="str">
        <f>IF(ISBLANK(DaqBook_RAW_Data!O382),"",DaqBook_RAW_Data!O382)</f>
        <v/>
      </c>
    </row>
    <row r="393" spans="1:16" x14ac:dyDescent="0.2">
      <c r="A393" s="58" t="e">
        <f t="shared" si="5"/>
        <v>#VALUE!</v>
      </c>
      <c r="B393" s="144" t="str">
        <f>IF(ISBLANK(DaqBook_RAW_Data!A383),"",TIMEVALUE(DaqBook_RAW_Data!A383))</f>
        <v/>
      </c>
      <c r="C393" s="167" t="str">
        <f>IF(ISBLANK(DaqBook_RAW_Data!B383),"",DaqBook_RAW_Data!B383)</f>
        <v/>
      </c>
      <c r="D393" s="167" t="str">
        <f>IF(ISBLANK(DaqBook_RAW_Data!C383),"",DaqBook_RAW_Data!C383)</f>
        <v/>
      </c>
      <c r="E393" s="167" t="str">
        <f>IF(ISBLANK(DaqBook_RAW_Data!D383),"",DaqBook_RAW_Data!D383)</f>
        <v/>
      </c>
      <c r="F393" s="167" t="str">
        <f>IF(ISBLANK(DaqBook_RAW_Data!E383),"",DaqBook_RAW_Data!E383)</f>
        <v/>
      </c>
      <c r="G393" s="167" t="str">
        <f>IF(ISBLANK(DaqBook_RAW_Data!F383),"",DaqBook_RAW_Data!F383)</f>
        <v/>
      </c>
      <c r="H393" s="167" t="str">
        <f>IF(ISBLANK(DaqBook_RAW_Data!G383),"",DaqBook_RAW_Data!G383)</f>
        <v/>
      </c>
      <c r="I393" s="167" t="str">
        <f>IF(ISBLANK(DaqBook_RAW_Data!H383),"",DaqBook_RAW_Data!H383)</f>
        <v/>
      </c>
      <c r="J393" s="167" t="str">
        <f>IF(ISBLANK(DaqBook_RAW_Data!I383),"",DaqBook_RAW_Data!I383)</f>
        <v/>
      </c>
      <c r="K393" s="167" t="str">
        <f>IF(ISBLANK(DaqBook_RAW_Data!J383),"",DaqBook_RAW_Data!J383)</f>
        <v/>
      </c>
      <c r="L393" s="167" t="str">
        <f>IF(ISBLANK(DaqBook_RAW_Data!K383),"",DaqBook_RAW_Data!K383)</f>
        <v/>
      </c>
      <c r="M393" s="167" t="str">
        <f>IF(ISBLANK(DaqBook_RAW_Data!L383),"",DaqBook_RAW_Data!L383)</f>
        <v/>
      </c>
      <c r="N393" s="167" t="str">
        <f>IF(ISBLANK(DaqBook_RAW_Data!M383),"",DaqBook_RAW_Data!M383)</f>
        <v/>
      </c>
      <c r="O393" s="167" t="str">
        <f>IF(ISBLANK(DaqBook_RAW_Data!N383),"",DaqBook_RAW_Data!N383)</f>
        <v/>
      </c>
      <c r="P393" s="167" t="str">
        <f>IF(ISBLANK(DaqBook_RAW_Data!O383),"",DaqBook_RAW_Data!O383)</f>
        <v/>
      </c>
    </row>
    <row r="394" spans="1:16" x14ac:dyDescent="0.2">
      <c r="A394" s="58" t="e">
        <f t="shared" si="5"/>
        <v>#VALUE!</v>
      </c>
      <c r="B394" s="144" t="str">
        <f>IF(ISBLANK(DaqBook_RAW_Data!A384),"",TIMEVALUE(DaqBook_RAW_Data!A384))</f>
        <v/>
      </c>
      <c r="C394" s="167" t="str">
        <f>IF(ISBLANK(DaqBook_RAW_Data!B384),"",DaqBook_RAW_Data!B384)</f>
        <v/>
      </c>
      <c r="D394" s="167" t="str">
        <f>IF(ISBLANK(DaqBook_RAW_Data!C384),"",DaqBook_RAW_Data!C384)</f>
        <v/>
      </c>
      <c r="E394" s="167" t="str">
        <f>IF(ISBLANK(DaqBook_RAW_Data!D384),"",DaqBook_RAW_Data!D384)</f>
        <v/>
      </c>
      <c r="F394" s="167" t="str">
        <f>IF(ISBLANK(DaqBook_RAW_Data!E384),"",DaqBook_RAW_Data!E384)</f>
        <v/>
      </c>
      <c r="G394" s="167" t="str">
        <f>IF(ISBLANK(DaqBook_RAW_Data!F384),"",DaqBook_RAW_Data!F384)</f>
        <v/>
      </c>
      <c r="H394" s="167" t="str">
        <f>IF(ISBLANK(DaqBook_RAW_Data!G384),"",DaqBook_RAW_Data!G384)</f>
        <v/>
      </c>
      <c r="I394" s="167" t="str">
        <f>IF(ISBLANK(DaqBook_RAW_Data!H384),"",DaqBook_RAW_Data!H384)</f>
        <v/>
      </c>
      <c r="J394" s="167" t="str">
        <f>IF(ISBLANK(DaqBook_RAW_Data!I384),"",DaqBook_RAW_Data!I384)</f>
        <v/>
      </c>
      <c r="K394" s="167" t="str">
        <f>IF(ISBLANK(DaqBook_RAW_Data!J384),"",DaqBook_RAW_Data!J384)</f>
        <v/>
      </c>
      <c r="L394" s="167" t="str">
        <f>IF(ISBLANK(DaqBook_RAW_Data!K384),"",DaqBook_RAW_Data!K384)</f>
        <v/>
      </c>
      <c r="M394" s="167" t="str">
        <f>IF(ISBLANK(DaqBook_RAW_Data!L384),"",DaqBook_RAW_Data!L384)</f>
        <v/>
      </c>
      <c r="N394" s="167" t="str">
        <f>IF(ISBLANK(DaqBook_RAW_Data!M384),"",DaqBook_RAW_Data!M384)</f>
        <v/>
      </c>
      <c r="O394" s="167" t="str">
        <f>IF(ISBLANK(DaqBook_RAW_Data!N384),"",DaqBook_RAW_Data!N384)</f>
        <v/>
      </c>
      <c r="P394" s="167" t="str">
        <f>IF(ISBLANK(DaqBook_RAW_Data!O384),"",DaqBook_RAW_Data!O384)</f>
        <v/>
      </c>
    </row>
    <row r="395" spans="1:16" x14ac:dyDescent="0.2">
      <c r="A395" s="58" t="e">
        <f t="shared" si="5"/>
        <v>#VALUE!</v>
      </c>
      <c r="B395" s="144" t="str">
        <f>IF(ISBLANK(DaqBook_RAW_Data!A385),"",TIMEVALUE(DaqBook_RAW_Data!A385))</f>
        <v/>
      </c>
      <c r="C395" s="167" t="str">
        <f>IF(ISBLANK(DaqBook_RAW_Data!B385),"",DaqBook_RAW_Data!B385)</f>
        <v/>
      </c>
      <c r="D395" s="167" t="str">
        <f>IF(ISBLANK(DaqBook_RAW_Data!C385),"",DaqBook_RAW_Data!C385)</f>
        <v/>
      </c>
      <c r="E395" s="167" t="str">
        <f>IF(ISBLANK(DaqBook_RAW_Data!D385),"",DaqBook_RAW_Data!D385)</f>
        <v/>
      </c>
      <c r="F395" s="167" t="str">
        <f>IF(ISBLANK(DaqBook_RAW_Data!E385),"",DaqBook_RAW_Data!E385)</f>
        <v/>
      </c>
      <c r="G395" s="167" t="str">
        <f>IF(ISBLANK(DaqBook_RAW_Data!F385),"",DaqBook_RAW_Data!F385)</f>
        <v/>
      </c>
      <c r="H395" s="167" t="str">
        <f>IF(ISBLANK(DaqBook_RAW_Data!G385),"",DaqBook_RAW_Data!G385)</f>
        <v/>
      </c>
      <c r="I395" s="167" t="str">
        <f>IF(ISBLANK(DaqBook_RAW_Data!H385),"",DaqBook_RAW_Data!H385)</f>
        <v/>
      </c>
      <c r="J395" s="167" t="str">
        <f>IF(ISBLANK(DaqBook_RAW_Data!I385),"",DaqBook_RAW_Data!I385)</f>
        <v/>
      </c>
      <c r="K395" s="167" t="str">
        <f>IF(ISBLANK(DaqBook_RAW_Data!J385),"",DaqBook_RAW_Data!J385)</f>
        <v/>
      </c>
      <c r="L395" s="167" t="str">
        <f>IF(ISBLANK(DaqBook_RAW_Data!K385),"",DaqBook_RAW_Data!K385)</f>
        <v/>
      </c>
      <c r="M395" s="167" t="str">
        <f>IF(ISBLANK(DaqBook_RAW_Data!L385),"",DaqBook_RAW_Data!L385)</f>
        <v/>
      </c>
      <c r="N395" s="167" t="str">
        <f>IF(ISBLANK(DaqBook_RAW_Data!M385),"",DaqBook_RAW_Data!M385)</f>
        <v/>
      </c>
      <c r="O395" s="167" t="str">
        <f>IF(ISBLANK(DaqBook_RAW_Data!N385),"",DaqBook_RAW_Data!N385)</f>
        <v/>
      </c>
      <c r="P395" s="167" t="str">
        <f>IF(ISBLANK(DaqBook_RAW_Data!O385),"",DaqBook_RAW_Data!O385)</f>
        <v/>
      </c>
    </row>
    <row r="396" spans="1:16" x14ac:dyDescent="0.2">
      <c r="A396" s="58" t="e">
        <f t="shared" si="5"/>
        <v>#VALUE!</v>
      </c>
      <c r="B396" s="144" t="str">
        <f>IF(ISBLANK(DaqBook_RAW_Data!A386),"",TIMEVALUE(DaqBook_RAW_Data!A386))</f>
        <v/>
      </c>
      <c r="C396" s="167" t="str">
        <f>IF(ISBLANK(DaqBook_RAW_Data!B386),"",DaqBook_RAW_Data!B386)</f>
        <v/>
      </c>
      <c r="D396" s="167" t="str">
        <f>IF(ISBLANK(DaqBook_RAW_Data!C386),"",DaqBook_RAW_Data!C386)</f>
        <v/>
      </c>
      <c r="E396" s="167" t="str">
        <f>IF(ISBLANK(DaqBook_RAW_Data!D386),"",DaqBook_RAW_Data!D386)</f>
        <v/>
      </c>
      <c r="F396" s="167" t="str">
        <f>IF(ISBLANK(DaqBook_RAW_Data!E386),"",DaqBook_RAW_Data!E386)</f>
        <v/>
      </c>
      <c r="G396" s="167" t="str">
        <f>IF(ISBLANK(DaqBook_RAW_Data!F386),"",DaqBook_RAW_Data!F386)</f>
        <v/>
      </c>
      <c r="H396" s="167" t="str">
        <f>IF(ISBLANK(DaqBook_RAW_Data!G386),"",DaqBook_RAW_Data!G386)</f>
        <v/>
      </c>
      <c r="I396" s="167" t="str">
        <f>IF(ISBLANK(DaqBook_RAW_Data!H386),"",DaqBook_RAW_Data!H386)</f>
        <v/>
      </c>
      <c r="J396" s="167" t="str">
        <f>IF(ISBLANK(DaqBook_RAW_Data!I386),"",DaqBook_RAW_Data!I386)</f>
        <v/>
      </c>
      <c r="K396" s="167" t="str">
        <f>IF(ISBLANK(DaqBook_RAW_Data!J386),"",DaqBook_RAW_Data!J386)</f>
        <v/>
      </c>
      <c r="L396" s="167" t="str">
        <f>IF(ISBLANK(DaqBook_RAW_Data!K386),"",DaqBook_RAW_Data!K386)</f>
        <v/>
      </c>
      <c r="M396" s="167" t="str">
        <f>IF(ISBLANK(DaqBook_RAW_Data!L386),"",DaqBook_RAW_Data!L386)</f>
        <v/>
      </c>
      <c r="N396" s="167" t="str">
        <f>IF(ISBLANK(DaqBook_RAW_Data!M386),"",DaqBook_RAW_Data!M386)</f>
        <v/>
      </c>
      <c r="O396" s="167" t="str">
        <f>IF(ISBLANK(DaqBook_RAW_Data!N386),"",DaqBook_RAW_Data!N386)</f>
        <v/>
      </c>
      <c r="P396" s="167" t="str">
        <f>IF(ISBLANK(DaqBook_RAW_Data!O386),"",DaqBook_RAW_Data!O386)</f>
        <v/>
      </c>
    </row>
    <row r="397" spans="1:16" x14ac:dyDescent="0.2">
      <c r="A397" s="58" t="e">
        <f t="shared" si="5"/>
        <v>#VALUE!</v>
      </c>
      <c r="B397" s="144" t="str">
        <f>IF(ISBLANK(DaqBook_RAW_Data!A387),"",TIMEVALUE(DaqBook_RAW_Data!A387))</f>
        <v/>
      </c>
      <c r="C397" s="167" t="str">
        <f>IF(ISBLANK(DaqBook_RAW_Data!B387),"",DaqBook_RAW_Data!B387)</f>
        <v/>
      </c>
      <c r="D397" s="167" t="str">
        <f>IF(ISBLANK(DaqBook_RAW_Data!C387),"",DaqBook_RAW_Data!C387)</f>
        <v/>
      </c>
      <c r="E397" s="167" t="str">
        <f>IF(ISBLANK(DaqBook_RAW_Data!D387),"",DaqBook_RAW_Data!D387)</f>
        <v/>
      </c>
      <c r="F397" s="167" t="str">
        <f>IF(ISBLANK(DaqBook_RAW_Data!E387),"",DaqBook_RAW_Data!E387)</f>
        <v/>
      </c>
      <c r="G397" s="167" t="str">
        <f>IF(ISBLANK(DaqBook_RAW_Data!F387),"",DaqBook_RAW_Data!F387)</f>
        <v/>
      </c>
      <c r="H397" s="167" t="str">
        <f>IF(ISBLANK(DaqBook_RAW_Data!G387),"",DaqBook_RAW_Data!G387)</f>
        <v/>
      </c>
      <c r="I397" s="167" t="str">
        <f>IF(ISBLANK(DaqBook_RAW_Data!H387),"",DaqBook_RAW_Data!H387)</f>
        <v/>
      </c>
      <c r="J397" s="167" t="str">
        <f>IF(ISBLANK(DaqBook_RAW_Data!I387),"",DaqBook_RAW_Data!I387)</f>
        <v/>
      </c>
      <c r="K397" s="167" t="str">
        <f>IF(ISBLANK(DaqBook_RAW_Data!J387),"",DaqBook_RAW_Data!J387)</f>
        <v/>
      </c>
      <c r="L397" s="167" t="str">
        <f>IF(ISBLANK(DaqBook_RAW_Data!K387),"",DaqBook_RAW_Data!K387)</f>
        <v/>
      </c>
      <c r="M397" s="167" t="str">
        <f>IF(ISBLANK(DaqBook_RAW_Data!L387),"",DaqBook_RAW_Data!L387)</f>
        <v/>
      </c>
      <c r="N397" s="167" t="str">
        <f>IF(ISBLANK(DaqBook_RAW_Data!M387),"",DaqBook_RAW_Data!M387)</f>
        <v/>
      </c>
      <c r="O397" s="167" t="str">
        <f>IF(ISBLANK(DaqBook_RAW_Data!N387),"",DaqBook_RAW_Data!N387)</f>
        <v/>
      </c>
      <c r="P397" s="167" t="str">
        <f>IF(ISBLANK(DaqBook_RAW_Data!O387),"",DaqBook_RAW_Data!O387)</f>
        <v/>
      </c>
    </row>
    <row r="398" spans="1:16" x14ac:dyDescent="0.2">
      <c r="A398" s="58" t="e">
        <f t="shared" si="5"/>
        <v>#VALUE!</v>
      </c>
      <c r="B398" s="144" t="str">
        <f>IF(ISBLANK(DaqBook_RAW_Data!A388),"",TIMEVALUE(DaqBook_RAW_Data!A388))</f>
        <v/>
      </c>
      <c r="C398" s="167" t="str">
        <f>IF(ISBLANK(DaqBook_RAW_Data!B388),"",DaqBook_RAW_Data!B388)</f>
        <v/>
      </c>
      <c r="D398" s="167" t="str">
        <f>IF(ISBLANK(DaqBook_RAW_Data!C388),"",DaqBook_RAW_Data!C388)</f>
        <v/>
      </c>
      <c r="E398" s="167" t="str">
        <f>IF(ISBLANK(DaqBook_RAW_Data!D388),"",DaqBook_RAW_Data!D388)</f>
        <v/>
      </c>
      <c r="F398" s="167" t="str">
        <f>IF(ISBLANK(DaqBook_RAW_Data!E388),"",DaqBook_RAW_Data!E388)</f>
        <v/>
      </c>
      <c r="G398" s="167" t="str">
        <f>IF(ISBLANK(DaqBook_RAW_Data!F388),"",DaqBook_RAW_Data!F388)</f>
        <v/>
      </c>
      <c r="H398" s="167" t="str">
        <f>IF(ISBLANK(DaqBook_RAW_Data!G388),"",DaqBook_RAW_Data!G388)</f>
        <v/>
      </c>
      <c r="I398" s="167" t="str">
        <f>IF(ISBLANK(DaqBook_RAW_Data!H388),"",DaqBook_RAW_Data!H388)</f>
        <v/>
      </c>
      <c r="J398" s="167" t="str">
        <f>IF(ISBLANK(DaqBook_RAW_Data!I388),"",DaqBook_RAW_Data!I388)</f>
        <v/>
      </c>
      <c r="K398" s="167" t="str">
        <f>IF(ISBLANK(DaqBook_RAW_Data!J388),"",DaqBook_RAW_Data!J388)</f>
        <v/>
      </c>
      <c r="L398" s="167" t="str">
        <f>IF(ISBLANK(DaqBook_RAW_Data!K388),"",DaqBook_RAW_Data!K388)</f>
        <v/>
      </c>
      <c r="M398" s="167" t="str">
        <f>IF(ISBLANK(DaqBook_RAW_Data!L388),"",DaqBook_RAW_Data!L388)</f>
        <v/>
      </c>
      <c r="N398" s="167" t="str">
        <f>IF(ISBLANK(DaqBook_RAW_Data!M388),"",DaqBook_RAW_Data!M388)</f>
        <v/>
      </c>
      <c r="O398" s="167" t="str">
        <f>IF(ISBLANK(DaqBook_RAW_Data!N388),"",DaqBook_RAW_Data!N388)</f>
        <v/>
      </c>
      <c r="P398" s="167" t="str">
        <f>IF(ISBLANK(DaqBook_RAW_Data!O388),"",DaqBook_RAW_Data!O388)</f>
        <v/>
      </c>
    </row>
    <row r="399" spans="1:16" x14ac:dyDescent="0.2">
      <c r="A399" s="58" t="e">
        <f t="shared" ref="A399:A462" si="6">HOUR(B399)&amp;":"&amp;MINUTE(B399)</f>
        <v>#VALUE!</v>
      </c>
      <c r="B399" s="144" t="str">
        <f>IF(ISBLANK(DaqBook_RAW_Data!A389),"",TIMEVALUE(DaqBook_RAW_Data!A389))</f>
        <v/>
      </c>
      <c r="C399" s="167" t="str">
        <f>IF(ISBLANK(DaqBook_RAW_Data!B389),"",DaqBook_RAW_Data!B389)</f>
        <v/>
      </c>
      <c r="D399" s="167" t="str">
        <f>IF(ISBLANK(DaqBook_RAW_Data!C389),"",DaqBook_RAW_Data!C389)</f>
        <v/>
      </c>
      <c r="E399" s="167" t="str">
        <f>IF(ISBLANK(DaqBook_RAW_Data!D389),"",DaqBook_RAW_Data!D389)</f>
        <v/>
      </c>
      <c r="F399" s="167" t="str">
        <f>IF(ISBLANK(DaqBook_RAW_Data!E389),"",DaqBook_RAW_Data!E389)</f>
        <v/>
      </c>
      <c r="G399" s="167" t="str">
        <f>IF(ISBLANK(DaqBook_RAW_Data!F389),"",DaqBook_RAW_Data!F389)</f>
        <v/>
      </c>
      <c r="H399" s="167" t="str">
        <f>IF(ISBLANK(DaqBook_RAW_Data!G389),"",DaqBook_RAW_Data!G389)</f>
        <v/>
      </c>
      <c r="I399" s="167" t="str">
        <f>IF(ISBLANK(DaqBook_RAW_Data!H389),"",DaqBook_RAW_Data!H389)</f>
        <v/>
      </c>
      <c r="J399" s="167" t="str">
        <f>IF(ISBLANK(DaqBook_RAW_Data!I389),"",DaqBook_RAW_Data!I389)</f>
        <v/>
      </c>
      <c r="K399" s="167" t="str">
        <f>IF(ISBLANK(DaqBook_RAW_Data!J389),"",DaqBook_RAW_Data!J389)</f>
        <v/>
      </c>
      <c r="L399" s="167" t="str">
        <f>IF(ISBLANK(DaqBook_RAW_Data!K389),"",DaqBook_RAW_Data!K389)</f>
        <v/>
      </c>
      <c r="M399" s="167" t="str">
        <f>IF(ISBLANK(DaqBook_RAW_Data!L389),"",DaqBook_RAW_Data!L389)</f>
        <v/>
      </c>
      <c r="N399" s="167" t="str">
        <f>IF(ISBLANK(DaqBook_RAW_Data!M389),"",DaqBook_RAW_Data!M389)</f>
        <v/>
      </c>
      <c r="O399" s="167" t="str">
        <f>IF(ISBLANK(DaqBook_RAW_Data!N389),"",DaqBook_RAW_Data!N389)</f>
        <v/>
      </c>
      <c r="P399" s="167" t="str">
        <f>IF(ISBLANK(DaqBook_RAW_Data!O389),"",DaqBook_RAW_Data!O389)</f>
        <v/>
      </c>
    </row>
    <row r="400" spans="1:16" x14ac:dyDescent="0.2">
      <c r="A400" s="58" t="e">
        <f t="shared" si="6"/>
        <v>#VALUE!</v>
      </c>
      <c r="B400" s="144" t="str">
        <f>IF(ISBLANK(DaqBook_RAW_Data!A390),"",TIMEVALUE(DaqBook_RAW_Data!A390))</f>
        <v/>
      </c>
      <c r="C400" s="167" t="str">
        <f>IF(ISBLANK(DaqBook_RAW_Data!B390),"",DaqBook_RAW_Data!B390)</f>
        <v/>
      </c>
      <c r="D400" s="167" t="str">
        <f>IF(ISBLANK(DaqBook_RAW_Data!C390),"",DaqBook_RAW_Data!C390)</f>
        <v/>
      </c>
      <c r="E400" s="167" t="str">
        <f>IF(ISBLANK(DaqBook_RAW_Data!D390),"",DaqBook_RAW_Data!D390)</f>
        <v/>
      </c>
      <c r="F400" s="167" t="str">
        <f>IF(ISBLANK(DaqBook_RAW_Data!E390),"",DaqBook_RAW_Data!E390)</f>
        <v/>
      </c>
      <c r="G400" s="167" t="str">
        <f>IF(ISBLANK(DaqBook_RAW_Data!F390),"",DaqBook_RAW_Data!F390)</f>
        <v/>
      </c>
      <c r="H400" s="167" t="str">
        <f>IF(ISBLANK(DaqBook_RAW_Data!G390),"",DaqBook_RAW_Data!G390)</f>
        <v/>
      </c>
      <c r="I400" s="167" t="str">
        <f>IF(ISBLANK(DaqBook_RAW_Data!H390),"",DaqBook_RAW_Data!H390)</f>
        <v/>
      </c>
      <c r="J400" s="167" t="str">
        <f>IF(ISBLANK(DaqBook_RAW_Data!I390),"",DaqBook_RAW_Data!I390)</f>
        <v/>
      </c>
      <c r="K400" s="167" t="str">
        <f>IF(ISBLANK(DaqBook_RAW_Data!J390),"",DaqBook_RAW_Data!J390)</f>
        <v/>
      </c>
      <c r="L400" s="167" t="str">
        <f>IF(ISBLANK(DaqBook_RAW_Data!K390),"",DaqBook_RAW_Data!K390)</f>
        <v/>
      </c>
      <c r="M400" s="167" t="str">
        <f>IF(ISBLANK(DaqBook_RAW_Data!L390),"",DaqBook_RAW_Data!L390)</f>
        <v/>
      </c>
      <c r="N400" s="167" t="str">
        <f>IF(ISBLANK(DaqBook_RAW_Data!M390),"",DaqBook_RAW_Data!M390)</f>
        <v/>
      </c>
      <c r="O400" s="167" t="str">
        <f>IF(ISBLANK(DaqBook_RAW_Data!N390),"",DaqBook_RAW_Data!N390)</f>
        <v/>
      </c>
      <c r="P400" s="167" t="str">
        <f>IF(ISBLANK(DaqBook_RAW_Data!O390),"",DaqBook_RAW_Data!O390)</f>
        <v/>
      </c>
    </row>
    <row r="401" spans="1:16" x14ac:dyDescent="0.2">
      <c r="A401" s="58" t="e">
        <f t="shared" si="6"/>
        <v>#VALUE!</v>
      </c>
      <c r="B401" s="144" t="str">
        <f>IF(ISBLANK(DaqBook_RAW_Data!A391),"",TIMEVALUE(DaqBook_RAW_Data!A391))</f>
        <v/>
      </c>
      <c r="C401" s="167" t="str">
        <f>IF(ISBLANK(DaqBook_RAW_Data!B391),"",DaqBook_RAW_Data!B391)</f>
        <v/>
      </c>
      <c r="D401" s="167" t="str">
        <f>IF(ISBLANK(DaqBook_RAW_Data!C391),"",DaqBook_RAW_Data!C391)</f>
        <v/>
      </c>
      <c r="E401" s="167" t="str">
        <f>IF(ISBLANK(DaqBook_RAW_Data!D391),"",DaqBook_RAW_Data!D391)</f>
        <v/>
      </c>
      <c r="F401" s="167" t="str">
        <f>IF(ISBLANK(DaqBook_RAW_Data!E391),"",DaqBook_RAW_Data!E391)</f>
        <v/>
      </c>
      <c r="G401" s="167" t="str">
        <f>IF(ISBLANK(DaqBook_RAW_Data!F391),"",DaqBook_RAW_Data!F391)</f>
        <v/>
      </c>
      <c r="H401" s="167" t="str">
        <f>IF(ISBLANK(DaqBook_RAW_Data!G391),"",DaqBook_RAW_Data!G391)</f>
        <v/>
      </c>
      <c r="I401" s="167" t="str">
        <f>IF(ISBLANK(DaqBook_RAW_Data!H391),"",DaqBook_RAW_Data!H391)</f>
        <v/>
      </c>
      <c r="J401" s="167" t="str">
        <f>IF(ISBLANK(DaqBook_RAW_Data!I391),"",DaqBook_RAW_Data!I391)</f>
        <v/>
      </c>
      <c r="K401" s="167" t="str">
        <f>IF(ISBLANK(DaqBook_RAW_Data!J391),"",DaqBook_RAW_Data!J391)</f>
        <v/>
      </c>
      <c r="L401" s="167" t="str">
        <f>IF(ISBLANK(DaqBook_RAW_Data!K391),"",DaqBook_RAW_Data!K391)</f>
        <v/>
      </c>
      <c r="M401" s="167" t="str">
        <f>IF(ISBLANK(DaqBook_RAW_Data!L391),"",DaqBook_RAW_Data!L391)</f>
        <v/>
      </c>
      <c r="N401" s="167" t="str">
        <f>IF(ISBLANK(DaqBook_RAW_Data!M391),"",DaqBook_RAW_Data!M391)</f>
        <v/>
      </c>
      <c r="O401" s="167" t="str">
        <f>IF(ISBLANK(DaqBook_RAW_Data!N391),"",DaqBook_RAW_Data!N391)</f>
        <v/>
      </c>
      <c r="P401" s="167" t="str">
        <f>IF(ISBLANK(DaqBook_RAW_Data!O391),"",DaqBook_RAW_Data!O391)</f>
        <v/>
      </c>
    </row>
    <row r="402" spans="1:16" x14ac:dyDescent="0.2">
      <c r="A402" s="58" t="e">
        <f t="shared" si="6"/>
        <v>#VALUE!</v>
      </c>
      <c r="B402" s="144" t="str">
        <f>IF(ISBLANK(DaqBook_RAW_Data!A392),"",TIMEVALUE(DaqBook_RAW_Data!A392))</f>
        <v/>
      </c>
      <c r="C402" s="167" t="str">
        <f>IF(ISBLANK(DaqBook_RAW_Data!B392),"",DaqBook_RAW_Data!B392)</f>
        <v/>
      </c>
      <c r="D402" s="167" t="str">
        <f>IF(ISBLANK(DaqBook_RAW_Data!C392),"",DaqBook_RAW_Data!C392)</f>
        <v/>
      </c>
      <c r="E402" s="167" t="str">
        <f>IF(ISBLANK(DaqBook_RAW_Data!D392),"",DaqBook_RAW_Data!D392)</f>
        <v/>
      </c>
      <c r="F402" s="167" t="str">
        <f>IF(ISBLANK(DaqBook_RAW_Data!E392),"",DaqBook_RAW_Data!E392)</f>
        <v/>
      </c>
      <c r="G402" s="167" t="str">
        <f>IF(ISBLANK(DaqBook_RAW_Data!F392),"",DaqBook_RAW_Data!F392)</f>
        <v/>
      </c>
      <c r="H402" s="167" t="str">
        <f>IF(ISBLANK(DaqBook_RAW_Data!G392),"",DaqBook_RAW_Data!G392)</f>
        <v/>
      </c>
      <c r="I402" s="167" t="str">
        <f>IF(ISBLANK(DaqBook_RAW_Data!H392),"",DaqBook_RAW_Data!H392)</f>
        <v/>
      </c>
      <c r="J402" s="167" t="str">
        <f>IF(ISBLANK(DaqBook_RAW_Data!I392),"",DaqBook_RAW_Data!I392)</f>
        <v/>
      </c>
      <c r="K402" s="167" t="str">
        <f>IF(ISBLANK(DaqBook_RAW_Data!J392),"",DaqBook_RAW_Data!J392)</f>
        <v/>
      </c>
      <c r="L402" s="167" t="str">
        <f>IF(ISBLANK(DaqBook_RAW_Data!K392),"",DaqBook_RAW_Data!K392)</f>
        <v/>
      </c>
      <c r="M402" s="167" t="str">
        <f>IF(ISBLANK(DaqBook_RAW_Data!L392),"",DaqBook_RAW_Data!L392)</f>
        <v/>
      </c>
      <c r="N402" s="167" t="str">
        <f>IF(ISBLANK(DaqBook_RAW_Data!M392),"",DaqBook_RAW_Data!M392)</f>
        <v/>
      </c>
      <c r="O402" s="167" t="str">
        <f>IF(ISBLANK(DaqBook_RAW_Data!N392),"",DaqBook_RAW_Data!N392)</f>
        <v/>
      </c>
      <c r="P402" s="167" t="str">
        <f>IF(ISBLANK(DaqBook_RAW_Data!O392),"",DaqBook_RAW_Data!O392)</f>
        <v/>
      </c>
    </row>
    <row r="403" spans="1:16" x14ac:dyDescent="0.2">
      <c r="A403" s="58" t="e">
        <f t="shared" si="6"/>
        <v>#VALUE!</v>
      </c>
      <c r="B403" s="144" t="str">
        <f>IF(ISBLANK(DaqBook_RAW_Data!A393),"",TIMEVALUE(DaqBook_RAW_Data!A393))</f>
        <v/>
      </c>
      <c r="C403" s="167" t="str">
        <f>IF(ISBLANK(DaqBook_RAW_Data!B393),"",DaqBook_RAW_Data!B393)</f>
        <v/>
      </c>
      <c r="D403" s="167" t="str">
        <f>IF(ISBLANK(DaqBook_RAW_Data!C393),"",DaqBook_RAW_Data!C393)</f>
        <v/>
      </c>
      <c r="E403" s="167" t="str">
        <f>IF(ISBLANK(DaqBook_RAW_Data!D393),"",DaqBook_RAW_Data!D393)</f>
        <v/>
      </c>
      <c r="F403" s="167" t="str">
        <f>IF(ISBLANK(DaqBook_RAW_Data!E393),"",DaqBook_RAW_Data!E393)</f>
        <v/>
      </c>
      <c r="G403" s="167" t="str">
        <f>IF(ISBLANK(DaqBook_RAW_Data!F393),"",DaqBook_RAW_Data!F393)</f>
        <v/>
      </c>
      <c r="H403" s="167" t="str">
        <f>IF(ISBLANK(DaqBook_RAW_Data!G393),"",DaqBook_RAW_Data!G393)</f>
        <v/>
      </c>
      <c r="I403" s="167" t="str">
        <f>IF(ISBLANK(DaqBook_RAW_Data!H393),"",DaqBook_RAW_Data!H393)</f>
        <v/>
      </c>
      <c r="J403" s="167" t="str">
        <f>IF(ISBLANK(DaqBook_RAW_Data!I393),"",DaqBook_RAW_Data!I393)</f>
        <v/>
      </c>
      <c r="K403" s="167" t="str">
        <f>IF(ISBLANK(DaqBook_RAW_Data!J393),"",DaqBook_RAW_Data!J393)</f>
        <v/>
      </c>
      <c r="L403" s="167" t="str">
        <f>IF(ISBLANK(DaqBook_RAW_Data!K393),"",DaqBook_RAW_Data!K393)</f>
        <v/>
      </c>
      <c r="M403" s="167" t="str">
        <f>IF(ISBLANK(DaqBook_RAW_Data!L393),"",DaqBook_RAW_Data!L393)</f>
        <v/>
      </c>
      <c r="N403" s="167" t="str">
        <f>IF(ISBLANK(DaqBook_RAW_Data!M393),"",DaqBook_RAW_Data!M393)</f>
        <v/>
      </c>
      <c r="O403" s="167" t="str">
        <f>IF(ISBLANK(DaqBook_RAW_Data!N393),"",DaqBook_RAW_Data!N393)</f>
        <v/>
      </c>
      <c r="P403" s="167" t="str">
        <f>IF(ISBLANK(DaqBook_RAW_Data!O393),"",DaqBook_RAW_Data!O393)</f>
        <v/>
      </c>
    </row>
    <row r="404" spans="1:16" x14ac:dyDescent="0.2">
      <c r="A404" s="58" t="e">
        <f t="shared" si="6"/>
        <v>#VALUE!</v>
      </c>
      <c r="B404" s="144" t="str">
        <f>IF(ISBLANK(DaqBook_RAW_Data!A394),"",TIMEVALUE(DaqBook_RAW_Data!A394))</f>
        <v/>
      </c>
      <c r="C404" s="167" t="str">
        <f>IF(ISBLANK(DaqBook_RAW_Data!B394),"",DaqBook_RAW_Data!B394)</f>
        <v/>
      </c>
      <c r="D404" s="167" t="str">
        <f>IF(ISBLANK(DaqBook_RAW_Data!C394),"",DaqBook_RAW_Data!C394)</f>
        <v/>
      </c>
      <c r="E404" s="167" t="str">
        <f>IF(ISBLANK(DaqBook_RAW_Data!D394),"",DaqBook_RAW_Data!D394)</f>
        <v/>
      </c>
      <c r="F404" s="167" t="str">
        <f>IF(ISBLANK(DaqBook_RAW_Data!E394),"",DaqBook_RAW_Data!E394)</f>
        <v/>
      </c>
      <c r="G404" s="167" t="str">
        <f>IF(ISBLANK(DaqBook_RAW_Data!F394),"",DaqBook_RAW_Data!F394)</f>
        <v/>
      </c>
      <c r="H404" s="167" t="str">
        <f>IF(ISBLANK(DaqBook_RAW_Data!G394),"",DaqBook_RAW_Data!G394)</f>
        <v/>
      </c>
      <c r="I404" s="167" t="str">
        <f>IF(ISBLANK(DaqBook_RAW_Data!H394),"",DaqBook_RAW_Data!H394)</f>
        <v/>
      </c>
      <c r="J404" s="167" t="str">
        <f>IF(ISBLANK(DaqBook_RAW_Data!I394),"",DaqBook_RAW_Data!I394)</f>
        <v/>
      </c>
      <c r="K404" s="167" t="str">
        <f>IF(ISBLANK(DaqBook_RAW_Data!J394),"",DaqBook_RAW_Data!J394)</f>
        <v/>
      </c>
      <c r="L404" s="167" t="str">
        <f>IF(ISBLANK(DaqBook_RAW_Data!K394),"",DaqBook_RAW_Data!K394)</f>
        <v/>
      </c>
      <c r="M404" s="167" t="str">
        <f>IF(ISBLANK(DaqBook_RAW_Data!L394),"",DaqBook_RAW_Data!L394)</f>
        <v/>
      </c>
      <c r="N404" s="167" t="str">
        <f>IF(ISBLANK(DaqBook_RAW_Data!M394),"",DaqBook_RAW_Data!M394)</f>
        <v/>
      </c>
      <c r="O404" s="167" t="str">
        <f>IF(ISBLANK(DaqBook_RAW_Data!N394),"",DaqBook_RAW_Data!N394)</f>
        <v/>
      </c>
      <c r="P404" s="167" t="str">
        <f>IF(ISBLANK(DaqBook_RAW_Data!O394),"",DaqBook_RAW_Data!O394)</f>
        <v/>
      </c>
    </row>
    <row r="405" spans="1:16" x14ac:dyDescent="0.2">
      <c r="A405" s="58" t="e">
        <f t="shared" si="6"/>
        <v>#VALUE!</v>
      </c>
      <c r="B405" s="144" t="str">
        <f>IF(ISBLANK(DaqBook_RAW_Data!A395),"",TIMEVALUE(DaqBook_RAW_Data!A395))</f>
        <v/>
      </c>
      <c r="C405" s="167" t="str">
        <f>IF(ISBLANK(DaqBook_RAW_Data!B395),"",DaqBook_RAW_Data!B395)</f>
        <v/>
      </c>
      <c r="D405" s="167" t="str">
        <f>IF(ISBLANK(DaqBook_RAW_Data!C395),"",DaqBook_RAW_Data!C395)</f>
        <v/>
      </c>
      <c r="E405" s="167" t="str">
        <f>IF(ISBLANK(DaqBook_RAW_Data!D395),"",DaqBook_RAW_Data!D395)</f>
        <v/>
      </c>
      <c r="F405" s="167" t="str">
        <f>IF(ISBLANK(DaqBook_RAW_Data!E395),"",DaqBook_RAW_Data!E395)</f>
        <v/>
      </c>
      <c r="G405" s="167" t="str">
        <f>IF(ISBLANK(DaqBook_RAW_Data!F395),"",DaqBook_RAW_Data!F395)</f>
        <v/>
      </c>
      <c r="H405" s="167" t="str">
        <f>IF(ISBLANK(DaqBook_RAW_Data!G395),"",DaqBook_RAW_Data!G395)</f>
        <v/>
      </c>
      <c r="I405" s="167" t="str">
        <f>IF(ISBLANK(DaqBook_RAW_Data!H395),"",DaqBook_RAW_Data!H395)</f>
        <v/>
      </c>
      <c r="J405" s="167" t="str">
        <f>IF(ISBLANK(DaqBook_RAW_Data!I395),"",DaqBook_RAW_Data!I395)</f>
        <v/>
      </c>
      <c r="K405" s="167" t="str">
        <f>IF(ISBLANK(DaqBook_RAW_Data!J395),"",DaqBook_RAW_Data!J395)</f>
        <v/>
      </c>
      <c r="L405" s="167" t="str">
        <f>IF(ISBLANK(DaqBook_RAW_Data!K395),"",DaqBook_RAW_Data!K395)</f>
        <v/>
      </c>
      <c r="M405" s="167" t="str">
        <f>IF(ISBLANK(DaqBook_RAW_Data!L395),"",DaqBook_RAW_Data!L395)</f>
        <v/>
      </c>
      <c r="N405" s="167" t="str">
        <f>IF(ISBLANK(DaqBook_RAW_Data!M395),"",DaqBook_RAW_Data!M395)</f>
        <v/>
      </c>
      <c r="O405" s="167" t="str">
        <f>IF(ISBLANK(DaqBook_RAW_Data!N395),"",DaqBook_RAW_Data!N395)</f>
        <v/>
      </c>
      <c r="P405" s="167" t="str">
        <f>IF(ISBLANK(DaqBook_RAW_Data!O395),"",DaqBook_RAW_Data!O395)</f>
        <v/>
      </c>
    </row>
    <row r="406" spans="1:16" x14ac:dyDescent="0.2">
      <c r="A406" s="58" t="e">
        <f t="shared" si="6"/>
        <v>#VALUE!</v>
      </c>
      <c r="B406" s="144" t="str">
        <f>IF(ISBLANK(DaqBook_RAW_Data!A396),"",TIMEVALUE(DaqBook_RAW_Data!A396))</f>
        <v/>
      </c>
      <c r="C406" s="167" t="str">
        <f>IF(ISBLANK(DaqBook_RAW_Data!B396),"",DaqBook_RAW_Data!B396)</f>
        <v/>
      </c>
      <c r="D406" s="167" t="str">
        <f>IF(ISBLANK(DaqBook_RAW_Data!C396),"",DaqBook_RAW_Data!C396)</f>
        <v/>
      </c>
      <c r="E406" s="167" t="str">
        <f>IF(ISBLANK(DaqBook_RAW_Data!D396),"",DaqBook_RAW_Data!D396)</f>
        <v/>
      </c>
      <c r="F406" s="167" t="str">
        <f>IF(ISBLANK(DaqBook_RAW_Data!E396),"",DaqBook_RAW_Data!E396)</f>
        <v/>
      </c>
      <c r="G406" s="167" t="str">
        <f>IF(ISBLANK(DaqBook_RAW_Data!F396),"",DaqBook_RAW_Data!F396)</f>
        <v/>
      </c>
      <c r="H406" s="167" t="str">
        <f>IF(ISBLANK(DaqBook_RAW_Data!G396),"",DaqBook_RAW_Data!G396)</f>
        <v/>
      </c>
      <c r="I406" s="167" t="str">
        <f>IF(ISBLANK(DaqBook_RAW_Data!H396),"",DaqBook_RAW_Data!H396)</f>
        <v/>
      </c>
      <c r="J406" s="167" t="str">
        <f>IF(ISBLANK(DaqBook_RAW_Data!I396),"",DaqBook_RAW_Data!I396)</f>
        <v/>
      </c>
      <c r="K406" s="167" t="str">
        <f>IF(ISBLANK(DaqBook_RAW_Data!J396),"",DaqBook_RAW_Data!J396)</f>
        <v/>
      </c>
      <c r="L406" s="167" t="str">
        <f>IF(ISBLANK(DaqBook_RAW_Data!K396),"",DaqBook_RAW_Data!K396)</f>
        <v/>
      </c>
      <c r="M406" s="167" t="str">
        <f>IF(ISBLANK(DaqBook_RAW_Data!L396),"",DaqBook_RAW_Data!L396)</f>
        <v/>
      </c>
      <c r="N406" s="167" t="str">
        <f>IF(ISBLANK(DaqBook_RAW_Data!M396),"",DaqBook_RAW_Data!M396)</f>
        <v/>
      </c>
      <c r="O406" s="167" t="str">
        <f>IF(ISBLANK(DaqBook_RAW_Data!N396),"",DaqBook_RAW_Data!N396)</f>
        <v/>
      </c>
      <c r="P406" s="167" t="str">
        <f>IF(ISBLANK(DaqBook_RAW_Data!O396),"",DaqBook_RAW_Data!O396)</f>
        <v/>
      </c>
    </row>
    <row r="407" spans="1:16" x14ac:dyDescent="0.2">
      <c r="A407" s="58" t="e">
        <f t="shared" si="6"/>
        <v>#VALUE!</v>
      </c>
      <c r="B407" s="144" t="str">
        <f>IF(ISBLANK(DaqBook_RAW_Data!A397),"",TIMEVALUE(DaqBook_RAW_Data!A397))</f>
        <v/>
      </c>
      <c r="C407" s="167" t="str">
        <f>IF(ISBLANK(DaqBook_RAW_Data!B397),"",DaqBook_RAW_Data!B397)</f>
        <v/>
      </c>
      <c r="D407" s="167" t="str">
        <f>IF(ISBLANK(DaqBook_RAW_Data!C397),"",DaqBook_RAW_Data!C397)</f>
        <v/>
      </c>
      <c r="E407" s="167" t="str">
        <f>IF(ISBLANK(DaqBook_RAW_Data!D397),"",DaqBook_RAW_Data!D397)</f>
        <v/>
      </c>
      <c r="F407" s="167" t="str">
        <f>IF(ISBLANK(DaqBook_RAW_Data!E397),"",DaqBook_RAW_Data!E397)</f>
        <v/>
      </c>
      <c r="G407" s="167" t="str">
        <f>IF(ISBLANK(DaqBook_RAW_Data!F397),"",DaqBook_RAW_Data!F397)</f>
        <v/>
      </c>
      <c r="H407" s="167" t="str">
        <f>IF(ISBLANK(DaqBook_RAW_Data!G397),"",DaqBook_RAW_Data!G397)</f>
        <v/>
      </c>
      <c r="I407" s="167" t="str">
        <f>IF(ISBLANK(DaqBook_RAW_Data!H397),"",DaqBook_RAW_Data!H397)</f>
        <v/>
      </c>
      <c r="J407" s="167" t="str">
        <f>IF(ISBLANK(DaqBook_RAW_Data!I397),"",DaqBook_RAW_Data!I397)</f>
        <v/>
      </c>
      <c r="K407" s="167" t="str">
        <f>IF(ISBLANK(DaqBook_RAW_Data!J397),"",DaqBook_RAW_Data!J397)</f>
        <v/>
      </c>
      <c r="L407" s="167" t="str">
        <f>IF(ISBLANK(DaqBook_RAW_Data!K397),"",DaqBook_RAW_Data!K397)</f>
        <v/>
      </c>
      <c r="M407" s="167" t="str">
        <f>IF(ISBLANK(DaqBook_RAW_Data!L397),"",DaqBook_RAW_Data!L397)</f>
        <v/>
      </c>
      <c r="N407" s="167" t="str">
        <f>IF(ISBLANK(DaqBook_RAW_Data!M397),"",DaqBook_RAW_Data!M397)</f>
        <v/>
      </c>
      <c r="O407" s="167" t="str">
        <f>IF(ISBLANK(DaqBook_RAW_Data!N397),"",DaqBook_RAW_Data!N397)</f>
        <v/>
      </c>
      <c r="P407" s="167" t="str">
        <f>IF(ISBLANK(DaqBook_RAW_Data!O397),"",DaqBook_RAW_Data!O397)</f>
        <v/>
      </c>
    </row>
    <row r="408" spans="1:16" x14ac:dyDescent="0.2">
      <c r="A408" s="58" t="e">
        <f t="shared" si="6"/>
        <v>#VALUE!</v>
      </c>
      <c r="B408" s="144" t="str">
        <f>IF(ISBLANK(DaqBook_RAW_Data!A398),"",TIMEVALUE(DaqBook_RAW_Data!A398))</f>
        <v/>
      </c>
      <c r="C408" s="167" t="str">
        <f>IF(ISBLANK(DaqBook_RAW_Data!B398),"",DaqBook_RAW_Data!B398)</f>
        <v/>
      </c>
      <c r="D408" s="167" t="str">
        <f>IF(ISBLANK(DaqBook_RAW_Data!C398),"",DaqBook_RAW_Data!C398)</f>
        <v/>
      </c>
      <c r="E408" s="167" t="str">
        <f>IF(ISBLANK(DaqBook_RAW_Data!D398),"",DaqBook_RAW_Data!D398)</f>
        <v/>
      </c>
      <c r="F408" s="167" t="str">
        <f>IF(ISBLANK(DaqBook_RAW_Data!E398),"",DaqBook_RAW_Data!E398)</f>
        <v/>
      </c>
      <c r="G408" s="167" t="str">
        <f>IF(ISBLANK(DaqBook_RAW_Data!F398),"",DaqBook_RAW_Data!F398)</f>
        <v/>
      </c>
      <c r="H408" s="167" t="str">
        <f>IF(ISBLANK(DaqBook_RAW_Data!G398),"",DaqBook_RAW_Data!G398)</f>
        <v/>
      </c>
      <c r="I408" s="167" t="str">
        <f>IF(ISBLANK(DaqBook_RAW_Data!H398),"",DaqBook_RAW_Data!H398)</f>
        <v/>
      </c>
      <c r="J408" s="167" t="str">
        <f>IF(ISBLANK(DaqBook_RAW_Data!I398),"",DaqBook_RAW_Data!I398)</f>
        <v/>
      </c>
      <c r="K408" s="167" t="str">
        <f>IF(ISBLANK(DaqBook_RAW_Data!J398),"",DaqBook_RAW_Data!J398)</f>
        <v/>
      </c>
      <c r="L408" s="167" t="str">
        <f>IF(ISBLANK(DaqBook_RAW_Data!K398),"",DaqBook_RAW_Data!K398)</f>
        <v/>
      </c>
      <c r="M408" s="167" t="str">
        <f>IF(ISBLANK(DaqBook_RAW_Data!L398),"",DaqBook_RAW_Data!L398)</f>
        <v/>
      </c>
      <c r="N408" s="167" t="str">
        <f>IF(ISBLANK(DaqBook_RAW_Data!M398),"",DaqBook_RAW_Data!M398)</f>
        <v/>
      </c>
      <c r="O408" s="167" t="str">
        <f>IF(ISBLANK(DaqBook_RAW_Data!N398),"",DaqBook_RAW_Data!N398)</f>
        <v/>
      </c>
      <c r="P408" s="167" t="str">
        <f>IF(ISBLANK(DaqBook_RAW_Data!O398),"",DaqBook_RAW_Data!O398)</f>
        <v/>
      </c>
    </row>
    <row r="409" spans="1:16" x14ac:dyDescent="0.2">
      <c r="A409" s="58" t="e">
        <f t="shared" si="6"/>
        <v>#VALUE!</v>
      </c>
      <c r="B409" s="144" t="str">
        <f>IF(ISBLANK(DaqBook_RAW_Data!A399),"",TIMEVALUE(DaqBook_RAW_Data!A399))</f>
        <v/>
      </c>
      <c r="C409" s="167" t="str">
        <f>IF(ISBLANK(DaqBook_RAW_Data!B399),"",DaqBook_RAW_Data!B399)</f>
        <v/>
      </c>
      <c r="D409" s="167" t="str">
        <f>IF(ISBLANK(DaqBook_RAW_Data!C399),"",DaqBook_RAW_Data!C399)</f>
        <v/>
      </c>
      <c r="E409" s="167" t="str">
        <f>IF(ISBLANK(DaqBook_RAW_Data!D399),"",DaqBook_RAW_Data!D399)</f>
        <v/>
      </c>
      <c r="F409" s="167" t="str">
        <f>IF(ISBLANK(DaqBook_RAW_Data!E399),"",DaqBook_RAW_Data!E399)</f>
        <v/>
      </c>
      <c r="G409" s="167" t="str">
        <f>IF(ISBLANK(DaqBook_RAW_Data!F399),"",DaqBook_RAW_Data!F399)</f>
        <v/>
      </c>
      <c r="H409" s="167" t="str">
        <f>IF(ISBLANK(DaqBook_RAW_Data!G399),"",DaqBook_RAW_Data!G399)</f>
        <v/>
      </c>
      <c r="I409" s="167" t="str">
        <f>IF(ISBLANK(DaqBook_RAW_Data!H399),"",DaqBook_RAW_Data!H399)</f>
        <v/>
      </c>
      <c r="J409" s="167" t="str">
        <f>IF(ISBLANK(DaqBook_RAW_Data!I399),"",DaqBook_RAW_Data!I399)</f>
        <v/>
      </c>
      <c r="K409" s="167" t="str">
        <f>IF(ISBLANK(DaqBook_RAW_Data!J399),"",DaqBook_RAW_Data!J399)</f>
        <v/>
      </c>
      <c r="L409" s="167" t="str">
        <f>IF(ISBLANK(DaqBook_RAW_Data!K399),"",DaqBook_RAW_Data!K399)</f>
        <v/>
      </c>
      <c r="M409" s="167" t="str">
        <f>IF(ISBLANK(DaqBook_RAW_Data!L399),"",DaqBook_RAW_Data!L399)</f>
        <v/>
      </c>
      <c r="N409" s="167" t="str">
        <f>IF(ISBLANK(DaqBook_RAW_Data!M399),"",DaqBook_RAW_Data!M399)</f>
        <v/>
      </c>
      <c r="O409" s="167" t="str">
        <f>IF(ISBLANK(DaqBook_RAW_Data!N399),"",DaqBook_RAW_Data!N399)</f>
        <v/>
      </c>
      <c r="P409" s="167" t="str">
        <f>IF(ISBLANK(DaqBook_RAW_Data!O399),"",DaqBook_RAW_Data!O399)</f>
        <v/>
      </c>
    </row>
    <row r="410" spans="1:16" x14ac:dyDescent="0.2">
      <c r="A410" s="58" t="e">
        <f t="shared" si="6"/>
        <v>#VALUE!</v>
      </c>
      <c r="B410" s="144" t="str">
        <f>IF(ISBLANK(DaqBook_RAW_Data!A400),"",TIMEVALUE(DaqBook_RAW_Data!A400))</f>
        <v/>
      </c>
      <c r="C410" s="167" t="str">
        <f>IF(ISBLANK(DaqBook_RAW_Data!B400),"",DaqBook_RAW_Data!B400)</f>
        <v/>
      </c>
      <c r="D410" s="167" t="str">
        <f>IF(ISBLANK(DaqBook_RAW_Data!C400),"",DaqBook_RAW_Data!C400)</f>
        <v/>
      </c>
      <c r="E410" s="167" t="str">
        <f>IF(ISBLANK(DaqBook_RAW_Data!D400),"",DaqBook_RAW_Data!D400)</f>
        <v/>
      </c>
      <c r="F410" s="167" t="str">
        <f>IF(ISBLANK(DaqBook_RAW_Data!E400),"",DaqBook_RAW_Data!E400)</f>
        <v/>
      </c>
      <c r="G410" s="167" t="str">
        <f>IF(ISBLANK(DaqBook_RAW_Data!F400),"",DaqBook_RAW_Data!F400)</f>
        <v/>
      </c>
      <c r="H410" s="167" t="str">
        <f>IF(ISBLANK(DaqBook_RAW_Data!G400),"",DaqBook_RAW_Data!G400)</f>
        <v/>
      </c>
      <c r="I410" s="167" t="str">
        <f>IF(ISBLANK(DaqBook_RAW_Data!H400),"",DaqBook_RAW_Data!H400)</f>
        <v/>
      </c>
      <c r="J410" s="167" t="str">
        <f>IF(ISBLANK(DaqBook_RAW_Data!I400),"",DaqBook_RAW_Data!I400)</f>
        <v/>
      </c>
      <c r="K410" s="167" t="str">
        <f>IF(ISBLANK(DaqBook_RAW_Data!J400),"",DaqBook_RAW_Data!J400)</f>
        <v/>
      </c>
      <c r="L410" s="167" t="str">
        <f>IF(ISBLANK(DaqBook_RAW_Data!K400),"",DaqBook_RAW_Data!K400)</f>
        <v/>
      </c>
      <c r="M410" s="167" t="str">
        <f>IF(ISBLANK(DaqBook_RAW_Data!L400),"",DaqBook_RAW_Data!L400)</f>
        <v/>
      </c>
      <c r="N410" s="167" t="str">
        <f>IF(ISBLANK(DaqBook_RAW_Data!M400),"",DaqBook_RAW_Data!M400)</f>
        <v/>
      </c>
      <c r="O410" s="167" t="str">
        <f>IF(ISBLANK(DaqBook_RAW_Data!N400),"",DaqBook_RAW_Data!N400)</f>
        <v/>
      </c>
      <c r="P410" s="167" t="str">
        <f>IF(ISBLANK(DaqBook_RAW_Data!O400),"",DaqBook_RAW_Data!O400)</f>
        <v/>
      </c>
    </row>
    <row r="411" spans="1:16" x14ac:dyDescent="0.2">
      <c r="A411" s="58" t="e">
        <f t="shared" si="6"/>
        <v>#VALUE!</v>
      </c>
      <c r="B411" s="144" t="str">
        <f>IF(ISBLANK(DaqBook_RAW_Data!A401),"",TIMEVALUE(DaqBook_RAW_Data!A401))</f>
        <v/>
      </c>
      <c r="C411" s="167" t="str">
        <f>IF(ISBLANK(DaqBook_RAW_Data!B401),"",DaqBook_RAW_Data!B401)</f>
        <v/>
      </c>
      <c r="D411" s="167" t="str">
        <f>IF(ISBLANK(DaqBook_RAW_Data!C401),"",DaqBook_RAW_Data!C401)</f>
        <v/>
      </c>
      <c r="E411" s="167" t="str">
        <f>IF(ISBLANK(DaqBook_RAW_Data!D401),"",DaqBook_RAW_Data!D401)</f>
        <v/>
      </c>
      <c r="F411" s="167" t="str">
        <f>IF(ISBLANK(DaqBook_RAW_Data!E401),"",DaqBook_RAW_Data!E401)</f>
        <v/>
      </c>
      <c r="G411" s="167" t="str">
        <f>IF(ISBLANK(DaqBook_RAW_Data!F401),"",DaqBook_RAW_Data!F401)</f>
        <v/>
      </c>
      <c r="H411" s="167" t="str">
        <f>IF(ISBLANK(DaqBook_RAW_Data!G401),"",DaqBook_RAW_Data!G401)</f>
        <v/>
      </c>
      <c r="I411" s="167" t="str">
        <f>IF(ISBLANK(DaqBook_RAW_Data!H401),"",DaqBook_RAW_Data!H401)</f>
        <v/>
      </c>
      <c r="J411" s="167" t="str">
        <f>IF(ISBLANK(DaqBook_RAW_Data!I401),"",DaqBook_RAW_Data!I401)</f>
        <v/>
      </c>
      <c r="K411" s="167" t="str">
        <f>IF(ISBLANK(DaqBook_RAW_Data!J401),"",DaqBook_RAW_Data!J401)</f>
        <v/>
      </c>
      <c r="L411" s="167" t="str">
        <f>IF(ISBLANK(DaqBook_RAW_Data!K401),"",DaqBook_RAW_Data!K401)</f>
        <v/>
      </c>
      <c r="M411" s="167" t="str">
        <f>IF(ISBLANK(DaqBook_RAW_Data!L401),"",DaqBook_RAW_Data!L401)</f>
        <v/>
      </c>
      <c r="N411" s="167" t="str">
        <f>IF(ISBLANK(DaqBook_RAW_Data!M401),"",DaqBook_RAW_Data!M401)</f>
        <v/>
      </c>
      <c r="O411" s="167" t="str">
        <f>IF(ISBLANK(DaqBook_RAW_Data!N401),"",DaqBook_RAW_Data!N401)</f>
        <v/>
      </c>
      <c r="P411" s="167" t="str">
        <f>IF(ISBLANK(DaqBook_RAW_Data!O401),"",DaqBook_RAW_Data!O401)</f>
        <v/>
      </c>
    </row>
    <row r="412" spans="1:16" x14ac:dyDescent="0.2">
      <c r="A412" s="58" t="e">
        <f t="shared" si="6"/>
        <v>#VALUE!</v>
      </c>
      <c r="B412" s="144" t="str">
        <f>IF(ISBLANK(DaqBook_RAW_Data!A402),"",TIMEVALUE(DaqBook_RAW_Data!A402))</f>
        <v/>
      </c>
      <c r="C412" s="167" t="str">
        <f>IF(ISBLANK(DaqBook_RAW_Data!B402),"",DaqBook_RAW_Data!B402)</f>
        <v/>
      </c>
      <c r="D412" s="167" t="str">
        <f>IF(ISBLANK(DaqBook_RAW_Data!C402),"",DaqBook_RAW_Data!C402)</f>
        <v/>
      </c>
      <c r="E412" s="167" t="str">
        <f>IF(ISBLANK(DaqBook_RAW_Data!D402),"",DaqBook_RAW_Data!D402)</f>
        <v/>
      </c>
      <c r="F412" s="167" t="str">
        <f>IF(ISBLANK(DaqBook_RAW_Data!E402),"",DaqBook_RAW_Data!E402)</f>
        <v/>
      </c>
      <c r="G412" s="167" t="str">
        <f>IF(ISBLANK(DaqBook_RAW_Data!F402),"",DaqBook_RAW_Data!F402)</f>
        <v/>
      </c>
      <c r="H412" s="167" t="str">
        <f>IF(ISBLANK(DaqBook_RAW_Data!G402),"",DaqBook_RAW_Data!G402)</f>
        <v/>
      </c>
      <c r="I412" s="167" t="str">
        <f>IF(ISBLANK(DaqBook_RAW_Data!H402),"",DaqBook_RAW_Data!H402)</f>
        <v/>
      </c>
      <c r="J412" s="167" t="str">
        <f>IF(ISBLANK(DaqBook_RAW_Data!I402),"",DaqBook_RAW_Data!I402)</f>
        <v/>
      </c>
      <c r="K412" s="167" t="str">
        <f>IF(ISBLANK(DaqBook_RAW_Data!J402),"",DaqBook_RAW_Data!J402)</f>
        <v/>
      </c>
      <c r="L412" s="167" t="str">
        <f>IF(ISBLANK(DaqBook_RAW_Data!K402),"",DaqBook_RAW_Data!K402)</f>
        <v/>
      </c>
      <c r="M412" s="167" t="str">
        <f>IF(ISBLANK(DaqBook_RAW_Data!L402),"",DaqBook_RAW_Data!L402)</f>
        <v/>
      </c>
      <c r="N412" s="167" t="str">
        <f>IF(ISBLANK(DaqBook_RAW_Data!M402),"",DaqBook_RAW_Data!M402)</f>
        <v/>
      </c>
      <c r="O412" s="167" t="str">
        <f>IF(ISBLANK(DaqBook_RAW_Data!N402),"",DaqBook_RAW_Data!N402)</f>
        <v/>
      </c>
      <c r="P412" s="167" t="str">
        <f>IF(ISBLANK(DaqBook_RAW_Data!O402),"",DaqBook_RAW_Data!O402)</f>
        <v/>
      </c>
    </row>
    <row r="413" spans="1:16" x14ac:dyDescent="0.2">
      <c r="A413" s="58" t="e">
        <f t="shared" si="6"/>
        <v>#VALUE!</v>
      </c>
      <c r="B413" s="144" t="str">
        <f>IF(ISBLANK(DaqBook_RAW_Data!A403),"",TIMEVALUE(DaqBook_RAW_Data!A403))</f>
        <v/>
      </c>
      <c r="C413" s="167" t="str">
        <f>IF(ISBLANK(DaqBook_RAW_Data!B403),"",DaqBook_RAW_Data!B403)</f>
        <v/>
      </c>
      <c r="D413" s="167" t="str">
        <f>IF(ISBLANK(DaqBook_RAW_Data!C403),"",DaqBook_RAW_Data!C403)</f>
        <v/>
      </c>
      <c r="E413" s="167" t="str">
        <f>IF(ISBLANK(DaqBook_RAW_Data!D403),"",DaqBook_RAW_Data!D403)</f>
        <v/>
      </c>
      <c r="F413" s="167" t="str">
        <f>IF(ISBLANK(DaqBook_RAW_Data!E403),"",DaqBook_RAW_Data!E403)</f>
        <v/>
      </c>
      <c r="G413" s="167" t="str">
        <f>IF(ISBLANK(DaqBook_RAW_Data!F403),"",DaqBook_RAW_Data!F403)</f>
        <v/>
      </c>
      <c r="H413" s="167" t="str">
        <f>IF(ISBLANK(DaqBook_RAW_Data!G403),"",DaqBook_RAW_Data!G403)</f>
        <v/>
      </c>
      <c r="I413" s="167" t="str">
        <f>IF(ISBLANK(DaqBook_RAW_Data!H403),"",DaqBook_RAW_Data!H403)</f>
        <v/>
      </c>
      <c r="J413" s="167" t="str">
        <f>IF(ISBLANK(DaqBook_RAW_Data!I403),"",DaqBook_RAW_Data!I403)</f>
        <v/>
      </c>
      <c r="K413" s="167" t="str">
        <f>IF(ISBLANK(DaqBook_RAW_Data!J403),"",DaqBook_RAW_Data!J403)</f>
        <v/>
      </c>
      <c r="L413" s="167" t="str">
        <f>IF(ISBLANK(DaqBook_RAW_Data!K403),"",DaqBook_RAW_Data!K403)</f>
        <v/>
      </c>
      <c r="M413" s="167" t="str">
        <f>IF(ISBLANK(DaqBook_RAW_Data!L403),"",DaqBook_RAW_Data!L403)</f>
        <v/>
      </c>
      <c r="N413" s="167" t="str">
        <f>IF(ISBLANK(DaqBook_RAW_Data!M403),"",DaqBook_RAW_Data!M403)</f>
        <v/>
      </c>
      <c r="O413" s="167" t="str">
        <f>IF(ISBLANK(DaqBook_RAW_Data!N403),"",DaqBook_RAW_Data!N403)</f>
        <v/>
      </c>
      <c r="P413" s="167" t="str">
        <f>IF(ISBLANK(DaqBook_RAW_Data!O403),"",DaqBook_RAW_Data!O403)</f>
        <v/>
      </c>
    </row>
    <row r="414" spans="1:16" x14ac:dyDescent="0.2">
      <c r="A414" s="58" t="e">
        <f t="shared" si="6"/>
        <v>#VALUE!</v>
      </c>
      <c r="B414" s="144" t="str">
        <f>IF(ISBLANK(DaqBook_RAW_Data!A404),"",TIMEVALUE(DaqBook_RAW_Data!A404))</f>
        <v/>
      </c>
      <c r="C414" s="167" t="str">
        <f>IF(ISBLANK(DaqBook_RAW_Data!B404),"",DaqBook_RAW_Data!B404)</f>
        <v/>
      </c>
      <c r="D414" s="167" t="str">
        <f>IF(ISBLANK(DaqBook_RAW_Data!C404),"",DaqBook_RAW_Data!C404)</f>
        <v/>
      </c>
      <c r="E414" s="167" t="str">
        <f>IF(ISBLANK(DaqBook_RAW_Data!D404),"",DaqBook_RAW_Data!D404)</f>
        <v/>
      </c>
      <c r="F414" s="167" t="str">
        <f>IF(ISBLANK(DaqBook_RAW_Data!E404),"",DaqBook_RAW_Data!E404)</f>
        <v/>
      </c>
      <c r="G414" s="167" t="str">
        <f>IF(ISBLANK(DaqBook_RAW_Data!F404),"",DaqBook_RAW_Data!F404)</f>
        <v/>
      </c>
      <c r="H414" s="167" t="str">
        <f>IF(ISBLANK(DaqBook_RAW_Data!G404),"",DaqBook_RAW_Data!G404)</f>
        <v/>
      </c>
      <c r="I414" s="167" t="str">
        <f>IF(ISBLANK(DaqBook_RAW_Data!H404),"",DaqBook_RAW_Data!H404)</f>
        <v/>
      </c>
      <c r="J414" s="167" t="str">
        <f>IF(ISBLANK(DaqBook_RAW_Data!I404),"",DaqBook_RAW_Data!I404)</f>
        <v/>
      </c>
      <c r="K414" s="167" t="str">
        <f>IF(ISBLANK(DaqBook_RAW_Data!J404),"",DaqBook_RAW_Data!J404)</f>
        <v/>
      </c>
      <c r="L414" s="167" t="str">
        <f>IF(ISBLANK(DaqBook_RAW_Data!K404),"",DaqBook_RAW_Data!K404)</f>
        <v/>
      </c>
      <c r="M414" s="167" t="str">
        <f>IF(ISBLANK(DaqBook_RAW_Data!L404),"",DaqBook_RAW_Data!L404)</f>
        <v/>
      </c>
      <c r="N414" s="167" t="str">
        <f>IF(ISBLANK(DaqBook_RAW_Data!M404),"",DaqBook_RAW_Data!M404)</f>
        <v/>
      </c>
      <c r="O414" s="167" t="str">
        <f>IF(ISBLANK(DaqBook_RAW_Data!N404),"",DaqBook_RAW_Data!N404)</f>
        <v/>
      </c>
      <c r="P414" s="167" t="str">
        <f>IF(ISBLANK(DaqBook_RAW_Data!O404),"",DaqBook_RAW_Data!O404)</f>
        <v/>
      </c>
    </row>
    <row r="415" spans="1:16" x14ac:dyDescent="0.2">
      <c r="A415" s="58" t="e">
        <f t="shared" si="6"/>
        <v>#VALUE!</v>
      </c>
      <c r="B415" s="144" t="str">
        <f>IF(ISBLANK(DaqBook_RAW_Data!A405),"",TIMEVALUE(DaqBook_RAW_Data!A405))</f>
        <v/>
      </c>
      <c r="C415" s="167" t="str">
        <f>IF(ISBLANK(DaqBook_RAW_Data!B405),"",DaqBook_RAW_Data!B405)</f>
        <v/>
      </c>
      <c r="D415" s="167" t="str">
        <f>IF(ISBLANK(DaqBook_RAW_Data!C405),"",DaqBook_RAW_Data!C405)</f>
        <v/>
      </c>
      <c r="E415" s="167" t="str">
        <f>IF(ISBLANK(DaqBook_RAW_Data!D405),"",DaqBook_RAW_Data!D405)</f>
        <v/>
      </c>
      <c r="F415" s="167" t="str">
        <f>IF(ISBLANK(DaqBook_RAW_Data!E405),"",DaqBook_RAW_Data!E405)</f>
        <v/>
      </c>
      <c r="G415" s="167" t="str">
        <f>IF(ISBLANK(DaqBook_RAW_Data!F405),"",DaqBook_RAW_Data!F405)</f>
        <v/>
      </c>
      <c r="H415" s="167" t="str">
        <f>IF(ISBLANK(DaqBook_RAW_Data!G405),"",DaqBook_RAW_Data!G405)</f>
        <v/>
      </c>
      <c r="I415" s="167" t="str">
        <f>IF(ISBLANK(DaqBook_RAW_Data!H405),"",DaqBook_RAW_Data!H405)</f>
        <v/>
      </c>
      <c r="J415" s="167" t="str">
        <f>IF(ISBLANK(DaqBook_RAW_Data!I405),"",DaqBook_RAW_Data!I405)</f>
        <v/>
      </c>
      <c r="K415" s="167" t="str">
        <f>IF(ISBLANK(DaqBook_RAW_Data!J405),"",DaqBook_RAW_Data!J405)</f>
        <v/>
      </c>
      <c r="L415" s="167" t="str">
        <f>IF(ISBLANK(DaqBook_RAW_Data!K405),"",DaqBook_RAW_Data!K405)</f>
        <v/>
      </c>
      <c r="M415" s="167" t="str">
        <f>IF(ISBLANK(DaqBook_RAW_Data!L405),"",DaqBook_RAW_Data!L405)</f>
        <v/>
      </c>
      <c r="N415" s="167" t="str">
        <f>IF(ISBLANK(DaqBook_RAW_Data!M405),"",DaqBook_RAW_Data!M405)</f>
        <v/>
      </c>
      <c r="O415" s="167" t="str">
        <f>IF(ISBLANK(DaqBook_RAW_Data!N405),"",DaqBook_RAW_Data!N405)</f>
        <v/>
      </c>
      <c r="P415" s="167" t="str">
        <f>IF(ISBLANK(DaqBook_RAW_Data!O405),"",DaqBook_RAW_Data!O405)</f>
        <v/>
      </c>
    </row>
    <row r="416" spans="1:16" x14ac:dyDescent="0.2">
      <c r="A416" s="58" t="e">
        <f t="shared" si="6"/>
        <v>#VALUE!</v>
      </c>
      <c r="B416" s="144" t="str">
        <f>IF(ISBLANK(DaqBook_RAW_Data!A406),"",TIMEVALUE(DaqBook_RAW_Data!A406))</f>
        <v/>
      </c>
      <c r="C416" s="167" t="str">
        <f>IF(ISBLANK(DaqBook_RAW_Data!B406),"",DaqBook_RAW_Data!B406)</f>
        <v/>
      </c>
      <c r="D416" s="167" t="str">
        <f>IF(ISBLANK(DaqBook_RAW_Data!C406),"",DaqBook_RAW_Data!C406)</f>
        <v/>
      </c>
      <c r="E416" s="167" t="str">
        <f>IF(ISBLANK(DaqBook_RAW_Data!D406),"",DaqBook_RAW_Data!D406)</f>
        <v/>
      </c>
      <c r="F416" s="167" t="str">
        <f>IF(ISBLANK(DaqBook_RAW_Data!E406),"",DaqBook_RAW_Data!E406)</f>
        <v/>
      </c>
      <c r="G416" s="167" t="str">
        <f>IF(ISBLANK(DaqBook_RAW_Data!F406),"",DaqBook_RAW_Data!F406)</f>
        <v/>
      </c>
      <c r="H416" s="167" t="str">
        <f>IF(ISBLANK(DaqBook_RAW_Data!G406),"",DaqBook_RAW_Data!G406)</f>
        <v/>
      </c>
      <c r="I416" s="167" t="str">
        <f>IF(ISBLANK(DaqBook_RAW_Data!H406),"",DaqBook_RAW_Data!H406)</f>
        <v/>
      </c>
      <c r="J416" s="167" t="str">
        <f>IF(ISBLANK(DaqBook_RAW_Data!I406),"",DaqBook_RAW_Data!I406)</f>
        <v/>
      </c>
      <c r="K416" s="167" t="str">
        <f>IF(ISBLANK(DaqBook_RAW_Data!J406),"",DaqBook_RAW_Data!J406)</f>
        <v/>
      </c>
      <c r="L416" s="167" t="str">
        <f>IF(ISBLANK(DaqBook_RAW_Data!K406),"",DaqBook_RAW_Data!K406)</f>
        <v/>
      </c>
      <c r="M416" s="167" t="str">
        <f>IF(ISBLANK(DaqBook_RAW_Data!L406),"",DaqBook_RAW_Data!L406)</f>
        <v/>
      </c>
      <c r="N416" s="167" t="str">
        <f>IF(ISBLANK(DaqBook_RAW_Data!M406),"",DaqBook_RAW_Data!M406)</f>
        <v/>
      </c>
      <c r="O416" s="167" t="str">
        <f>IF(ISBLANK(DaqBook_RAW_Data!N406),"",DaqBook_RAW_Data!N406)</f>
        <v/>
      </c>
      <c r="P416" s="167" t="str">
        <f>IF(ISBLANK(DaqBook_RAW_Data!O406),"",DaqBook_RAW_Data!O406)</f>
        <v/>
      </c>
    </row>
    <row r="417" spans="1:16" x14ac:dyDescent="0.2">
      <c r="A417" s="58" t="e">
        <f t="shared" si="6"/>
        <v>#VALUE!</v>
      </c>
      <c r="B417" s="144" t="str">
        <f>IF(ISBLANK(DaqBook_RAW_Data!A407),"",TIMEVALUE(DaqBook_RAW_Data!A407))</f>
        <v/>
      </c>
      <c r="C417" s="167" t="str">
        <f>IF(ISBLANK(DaqBook_RAW_Data!B407),"",DaqBook_RAW_Data!B407)</f>
        <v/>
      </c>
      <c r="D417" s="167" t="str">
        <f>IF(ISBLANK(DaqBook_RAW_Data!C407),"",DaqBook_RAW_Data!C407)</f>
        <v/>
      </c>
      <c r="E417" s="167" t="str">
        <f>IF(ISBLANK(DaqBook_RAW_Data!D407),"",DaqBook_RAW_Data!D407)</f>
        <v/>
      </c>
      <c r="F417" s="167" t="str">
        <f>IF(ISBLANK(DaqBook_RAW_Data!E407),"",DaqBook_RAW_Data!E407)</f>
        <v/>
      </c>
      <c r="G417" s="167" t="str">
        <f>IF(ISBLANK(DaqBook_RAW_Data!F407),"",DaqBook_RAW_Data!F407)</f>
        <v/>
      </c>
      <c r="H417" s="167" t="str">
        <f>IF(ISBLANK(DaqBook_RAW_Data!G407),"",DaqBook_RAW_Data!G407)</f>
        <v/>
      </c>
      <c r="I417" s="167" t="str">
        <f>IF(ISBLANK(DaqBook_RAW_Data!H407),"",DaqBook_RAW_Data!H407)</f>
        <v/>
      </c>
      <c r="J417" s="167" t="str">
        <f>IF(ISBLANK(DaqBook_RAW_Data!I407),"",DaqBook_RAW_Data!I407)</f>
        <v/>
      </c>
      <c r="K417" s="167" t="str">
        <f>IF(ISBLANK(DaqBook_RAW_Data!J407),"",DaqBook_RAW_Data!J407)</f>
        <v/>
      </c>
      <c r="L417" s="167" t="str">
        <f>IF(ISBLANK(DaqBook_RAW_Data!K407),"",DaqBook_RAW_Data!K407)</f>
        <v/>
      </c>
      <c r="M417" s="167" t="str">
        <f>IF(ISBLANK(DaqBook_RAW_Data!L407),"",DaqBook_RAW_Data!L407)</f>
        <v/>
      </c>
      <c r="N417" s="167" t="str">
        <f>IF(ISBLANK(DaqBook_RAW_Data!M407),"",DaqBook_RAW_Data!M407)</f>
        <v/>
      </c>
      <c r="O417" s="167" t="str">
        <f>IF(ISBLANK(DaqBook_RAW_Data!N407),"",DaqBook_RAW_Data!N407)</f>
        <v/>
      </c>
      <c r="P417" s="167" t="str">
        <f>IF(ISBLANK(DaqBook_RAW_Data!O407),"",DaqBook_RAW_Data!O407)</f>
        <v/>
      </c>
    </row>
    <row r="418" spans="1:16" x14ac:dyDescent="0.2">
      <c r="A418" s="58" t="e">
        <f t="shared" si="6"/>
        <v>#VALUE!</v>
      </c>
      <c r="B418" s="144" t="str">
        <f>IF(ISBLANK(DaqBook_RAW_Data!A408),"",TIMEVALUE(DaqBook_RAW_Data!A408))</f>
        <v/>
      </c>
      <c r="C418" s="167" t="str">
        <f>IF(ISBLANK(DaqBook_RAW_Data!B408),"",DaqBook_RAW_Data!B408)</f>
        <v/>
      </c>
      <c r="D418" s="167" t="str">
        <f>IF(ISBLANK(DaqBook_RAW_Data!C408),"",DaqBook_RAW_Data!C408)</f>
        <v/>
      </c>
      <c r="E418" s="167" t="str">
        <f>IF(ISBLANK(DaqBook_RAW_Data!D408),"",DaqBook_RAW_Data!D408)</f>
        <v/>
      </c>
      <c r="F418" s="167" t="str">
        <f>IF(ISBLANK(DaqBook_RAW_Data!E408),"",DaqBook_RAW_Data!E408)</f>
        <v/>
      </c>
      <c r="G418" s="167" t="str">
        <f>IF(ISBLANK(DaqBook_RAW_Data!F408),"",DaqBook_RAW_Data!F408)</f>
        <v/>
      </c>
      <c r="H418" s="167" t="str">
        <f>IF(ISBLANK(DaqBook_RAW_Data!G408),"",DaqBook_RAW_Data!G408)</f>
        <v/>
      </c>
      <c r="I418" s="167" t="str">
        <f>IF(ISBLANK(DaqBook_RAW_Data!H408),"",DaqBook_RAW_Data!H408)</f>
        <v/>
      </c>
      <c r="J418" s="167" t="str">
        <f>IF(ISBLANK(DaqBook_RAW_Data!I408),"",DaqBook_RAW_Data!I408)</f>
        <v/>
      </c>
      <c r="K418" s="167" t="str">
        <f>IF(ISBLANK(DaqBook_RAW_Data!J408),"",DaqBook_RAW_Data!J408)</f>
        <v/>
      </c>
      <c r="L418" s="167" t="str">
        <f>IF(ISBLANK(DaqBook_RAW_Data!K408),"",DaqBook_RAW_Data!K408)</f>
        <v/>
      </c>
      <c r="M418" s="167" t="str">
        <f>IF(ISBLANK(DaqBook_RAW_Data!L408),"",DaqBook_RAW_Data!L408)</f>
        <v/>
      </c>
      <c r="N418" s="167" t="str">
        <f>IF(ISBLANK(DaqBook_RAW_Data!M408),"",DaqBook_RAW_Data!M408)</f>
        <v/>
      </c>
      <c r="O418" s="167" t="str">
        <f>IF(ISBLANK(DaqBook_RAW_Data!N408),"",DaqBook_RAW_Data!N408)</f>
        <v/>
      </c>
      <c r="P418" s="167" t="str">
        <f>IF(ISBLANK(DaqBook_RAW_Data!O408),"",DaqBook_RAW_Data!O408)</f>
        <v/>
      </c>
    </row>
    <row r="419" spans="1:16" x14ac:dyDescent="0.2">
      <c r="A419" s="58" t="e">
        <f t="shared" si="6"/>
        <v>#VALUE!</v>
      </c>
      <c r="B419" s="144" t="str">
        <f>IF(ISBLANK(DaqBook_RAW_Data!A409),"",TIMEVALUE(DaqBook_RAW_Data!A409))</f>
        <v/>
      </c>
      <c r="C419" s="167" t="str">
        <f>IF(ISBLANK(DaqBook_RAW_Data!B409),"",DaqBook_RAW_Data!B409)</f>
        <v/>
      </c>
      <c r="D419" s="167" t="str">
        <f>IF(ISBLANK(DaqBook_RAW_Data!C409),"",DaqBook_RAW_Data!C409)</f>
        <v/>
      </c>
      <c r="E419" s="167" t="str">
        <f>IF(ISBLANK(DaqBook_RAW_Data!D409),"",DaqBook_RAW_Data!D409)</f>
        <v/>
      </c>
      <c r="F419" s="167" t="str">
        <f>IF(ISBLANK(DaqBook_RAW_Data!E409),"",DaqBook_RAW_Data!E409)</f>
        <v/>
      </c>
      <c r="G419" s="167" t="str">
        <f>IF(ISBLANK(DaqBook_RAW_Data!F409),"",DaqBook_RAW_Data!F409)</f>
        <v/>
      </c>
      <c r="H419" s="167" t="str">
        <f>IF(ISBLANK(DaqBook_RAW_Data!G409),"",DaqBook_RAW_Data!G409)</f>
        <v/>
      </c>
      <c r="I419" s="167" t="str">
        <f>IF(ISBLANK(DaqBook_RAW_Data!H409),"",DaqBook_RAW_Data!H409)</f>
        <v/>
      </c>
      <c r="J419" s="167" t="str">
        <f>IF(ISBLANK(DaqBook_RAW_Data!I409),"",DaqBook_RAW_Data!I409)</f>
        <v/>
      </c>
      <c r="K419" s="167" t="str">
        <f>IF(ISBLANK(DaqBook_RAW_Data!J409),"",DaqBook_RAW_Data!J409)</f>
        <v/>
      </c>
      <c r="L419" s="167" t="str">
        <f>IF(ISBLANK(DaqBook_RAW_Data!K409),"",DaqBook_RAW_Data!K409)</f>
        <v/>
      </c>
      <c r="M419" s="167" t="str">
        <f>IF(ISBLANK(DaqBook_RAW_Data!L409),"",DaqBook_RAW_Data!L409)</f>
        <v/>
      </c>
      <c r="N419" s="167" t="str">
        <f>IF(ISBLANK(DaqBook_RAW_Data!M409),"",DaqBook_RAW_Data!M409)</f>
        <v/>
      </c>
      <c r="O419" s="167" t="str">
        <f>IF(ISBLANK(DaqBook_RAW_Data!N409),"",DaqBook_RAW_Data!N409)</f>
        <v/>
      </c>
      <c r="P419" s="167" t="str">
        <f>IF(ISBLANK(DaqBook_RAW_Data!O409),"",DaqBook_RAW_Data!O409)</f>
        <v/>
      </c>
    </row>
    <row r="420" spans="1:16" x14ac:dyDescent="0.2">
      <c r="A420" s="58" t="e">
        <f t="shared" si="6"/>
        <v>#VALUE!</v>
      </c>
      <c r="B420" s="144" t="str">
        <f>IF(ISBLANK(DaqBook_RAW_Data!A410),"",TIMEVALUE(DaqBook_RAW_Data!A410))</f>
        <v/>
      </c>
      <c r="C420" s="167" t="str">
        <f>IF(ISBLANK(DaqBook_RAW_Data!B410),"",DaqBook_RAW_Data!B410)</f>
        <v/>
      </c>
      <c r="D420" s="167" t="str">
        <f>IF(ISBLANK(DaqBook_RAW_Data!C410),"",DaqBook_RAW_Data!C410)</f>
        <v/>
      </c>
      <c r="E420" s="167" t="str">
        <f>IF(ISBLANK(DaqBook_RAW_Data!D410),"",DaqBook_RAW_Data!D410)</f>
        <v/>
      </c>
      <c r="F420" s="167" t="str">
        <f>IF(ISBLANK(DaqBook_RAW_Data!E410),"",DaqBook_RAW_Data!E410)</f>
        <v/>
      </c>
      <c r="G420" s="167" t="str">
        <f>IF(ISBLANK(DaqBook_RAW_Data!F410),"",DaqBook_RAW_Data!F410)</f>
        <v/>
      </c>
      <c r="H420" s="167" t="str">
        <f>IF(ISBLANK(DaqBook_RAW_Data!G410),"",DaqBook_RAW_Data!G410)</f>
        <v/>
      </c>
      <c r="I420" s="167" t="str">
        <f>IF(ISBLANK(DaqBook_RAW_Data!H410),"",DaqBook_RAW_Data!H410)</f>
        <v/>
      </c>
      <c r="J420" s="167" t="str">
        <f>IF(ISBLANK(DaqBook_RAW_Data!I410),"",DaqBook_RAW_Data!I410)</f>
        <v/>
      </c>
      <c r="K420" s="167" t="str">
        <f>IF(ISBLANK(DaqBook_RAW_Data!J410),"",DaqBook_RAW_Data!J410)</f>
        <v/>
      </c>
      <c r="L420" s="167" t="str">
        <f>IF(ISBLANK(DaqBook_RAW_Data!K410),"",DaqBook_RAW_Data!K410)</f>
        <v/>
      </c>
      <c r="M420" s="167" t="str">
        <f>IF(ISBLANK(DaqBook_RAW_Data!L410),"",DaqBook_RAW_Data!L410)</f>
        <v/>
      </c>
      <c r="N420" s="167" t="str">
        <f>IF(ISBLANK(DaqBook_RAW_Data!M410),"",DaqBook_RAW_Data!M410)</f>
        <v/>
      </c>
      <c r="O420" s="167" t="str">
        <f>IF(ISBLANK(DaqBook_RAW_Data!N410),"",DaqBook_RAW_Data!N410)</f>
        <v/>
      </c>
      <c r="P420" s="167" t="str">
        <f>IF(ISBLANK(DaqBook_RAW_Data!O410),"",DaqBook_RAW_Data!O410)</f>
        <v/>
      </c>
    </row>
    <row r="421" spans="1:16" x14ac:dyDescent="0.2">
      <c r="A421" s="58" t="e">
        <f t="shared" si="6"/>
        <v>#VALUE!</v>
      </c>
      <c r="B421" s="144" t="str">
        <f>IF(ISBLANK(DaqBook_RAW_Data!A411),"",TIMEVALUE(DaqBook_RAW_Data!A411))</f>
        <v/>
      </c>
      <c r="C421" s="167" t="str">
        <f>IF(ISBLANK(DaqBook_RAW_Data!B411),"",DaqBook_RAW_Data!B411)</f>
        <v/>
      </c>
      <c r="D421" s="167" t="str">
        <f>IF(ISBLANK(DaqBook_RAW_Data!C411),"",DaqBook_RAW_Data!C411)</f>
        <v/>
      </c>
      <c r="E421" s="167" t="str">
        <f>IF(ISBLANK(DaqBook_RAW_Data!D411),"",DaqBook_RAW_Data!D411)</f>
        <v/>
      </c>
      <c r="F421" s="167" t="str">
        <f>IF(ISBLANK(DaqBook_RAW_Data!E411),"",DaqBook_RAW_Data!E411)</f>
        <v/>
      </c>
      <c r="G421" s="167" t="str">
        <f>IF(ISBLANK(DaqBook_RAW_Data!F411),"",DaqBook_RAW_Data!F411)</f>
        <v/>
      </c>
      <c r="H421" s="167" t="str">
        <f>IF(ISBLANK(DaqBook_RAW_Data!G411),"",DaqBook_RAW_Data!G411)</f>
        <v/>
      </c>
      <c r="I421" s="167" t="str">
        <f>IF(ISBLANK(DaqBook_RAW_Data!H411),"",DaqBook_RAW_Data!H411)</f>
        <v/>
      </c>
      <c r="J421" s="167" t="str">
        <f>IF(ISBLANK(DaqBook_RAW_Data!I411),"",DaqBook_RAW_Data!I411)</f>
        <v/>
      </c>
      <c r="K421" s="167" t="str">
        <f>IF(ISBLANK(DaqBook_RAW_Data!J411),"",DaqBook_RAW_Data!J411)</f>
        <v/>
      </c>
      <c r="L421" s="167" t="str">
        <f>IF(ISBLANK(DaqBook_RAW_Data!K411),"",DaqBook_RAW_Data!K411)</f>
        <v/>
      </c>
      <c r="M421" s="167" t="str">
        <f>IF(ISBLANK(DaqBook_RAW_Data!L411),"",DaqBook_RAW_Data!L411)</f>
        <v/>
      </c>
      <c r="N421" s="167" t="str">
        <f>IF(ISBLANK(DaqBook_RAW_Data!M411),"",DaqBook_RAW_Data!M411)</f>
        <v/>
      </c>
      <c r="O421" s="167" t="str">
        <f>IF(ISBLANK(DaqBook_RAW_Data!N411),"",DaqBook_RAW_Data!N411)</f>
        <v/>
      </c>
      <c r="P421" s="167" t="str">
        <f>IF(ISBLANK(DaqBook_RAW_Data!O411),"",DaqBook_RAW_Data!O411)</f>
        <v/>
      </c>
    </row>
    <row r="422" spans="1:16" x14ac:dyDescent="0.2">
      <c r="A422" s="58" t="e">
        <f t="shared" si="6"/>
        <v>#VALUE!</v>
      </c>
      <c r="B422" s="144" t="str">
        <f>IF(ISBLANK(DaqBook_RAW_Data!A412),"",TIMEVALUE(DaqBook_RAW_Data!A412))</f>
        <v/>
      </c>
      <c r="C422" s="167" t="str">
        <f>IF(ISBLANK(DaqBook_RAW_Data!B412),"",DaqBook_RAW_Data!B412)</f>
        <v/>
      </c>
      <c r="D422" s="167" t="str">
        <f>IF(ISBLANK(DaqBook_RAW_Data!C412),"",DaqBook_RAW_Data!C412)</f>
        <v/>
      </c>
      <c r="E422" s="167" t="str">
        <f>IF(ISBLANK(DaqBook_RAW_Data!D412),"",DaqBook_RAW_Data!D412)</f>
        <v/>
      </c>
      <c r="F422" s="167" t="str">
        <f>IF(ISBLANK(DaqBook_RAW_Data!E412),"",DaqBook_RAW_Data!E412)</f>
        <v/>
      </c>
      <c r="G422" s="167" t="str">
        <f>IF(ISBLANK(DaqBook_RAW_Data!F412),"",DaqBook_RAW_Data!F412)</f>
        <v/>
      </c>
      <c r="H422" s="167" t="str">
        <f>IF(ISBLANK(DaqBook_RAW_Data!G412),"",DaqBook_RAW_Data!G412)</f>
        <v/>
      </c>
      <c r="I422" s="167" t="str">
        <f>IF(ISBLANK(DaqBook_RAW_Data!H412),"",DaqBook_RAW_Data!H412)</f>
        <v/>
      </c>
      <c r="J422" s="167" t="str">
        <f>IF(ISBLANK(DaqBook_RAW_Data!I412),"",DaqBook_RAW_Data!I412)</f>
        <v/>
      </c>
      <c r="K422" s="167" t="str">
        <f>IF(ISBLANK(DaqBook_RAW_Data!J412),"",DaqBook_RAW_Data!J412)</f>
        <v/>
      </c>
      <c r="L422" s="167" t="str">
        <f>IF(ISBLANK(DaqBook_RAW_Data!K412),"",DaqBook_RAW_Data!K412)</f>
        <v/>
      </c>
      <c r="M422" s="167" t="str">
        <f>IF(ISBLANK(DaqBook_RAW_Data!L412),"",DaqBook_RAW_Data!L412)</f>
        <v/>
      </c>
      <c r="N422" s="167" t="str">
        <f>IF(ISBLANK(DaqBook_RAW_Data!M412),"",DaqBook_RAW_Data!M412)</f>
        <v/>
      </c>
      <c r="O422" s="167" t="str">
        <f>IF(ISBLANK(DaqBook_RAW_Data!N412),"",DaqBook_RAW_Data!N412)</f>
        <v/>
      </c>
      <c r="P422" s="167" t="str">
        <f>IF(ISBLANK(DaqBook_RAW_Data!O412),"",DaqBook_RAW_Data!O412)</f>
        <v/>
      </c>
    </row>
    <row r="423" spans="1:16" x14ac:dyDescent="0.2">
      <c r="A423" s="58" t="e">
        <f t="shared" si="6"/>
        <v>#VALUE!</v>
      </c>
      <c r="B423" s="144" t="str">
        <f>IF(ISBLANK(DaqBook_RAW_Data!A413),"",TIMEVALUE(DaqBook_RAW_Data!A413))</f>
        <v/>
      </c>
      <c r="C423" s="167" t="str">
        <f>IF(ISBLANK(DaqBook_RAW_Data!B413),"",DaqBook_RAW_Data!B413)</f>
        <v/>
      </c>
      <c r="D423" s="167" t="str">
        <f>IF(ISBLANK(DaqBook_RAW_Data!C413),"",DaqBook_RAW_Data!C413)</f>
        <v/>
      </c>
      <c r="E423" s="167" t="str">
        <f>IF(ISBLANK(DaqBook_RAW_Data!D413),"",DaqBook_RAW_Data!D413)</f>
        <v/>
      </c>
      <c r="F423" s="167" t="str">
        <f>IF(ISBLANK(DaqBook_RAW_Data!E413),"",DaqBook_RAW_Data!E413)</f>
        <v/>
      </c>
      <c r="G423" s="167" t="str">
        <f>IF(ISBLANK(DaqBook_RAW_Data!F413),"",DaqBook_RAW_Data!F413)</f>
        <v/>
      </c>
      <c r="H423" s="167" t="str">
        <f>IF(ISBLANK(DaqBook_RAW_Data!G413),"",DaqBook_RAW_Data!G413)</f>
        <v/>
      </c>
      <c r="I423" s="167" t="str">
        <f>IF(ISBLANK(DaqBook_RAW_Data!H413),"",DaqBook_RAW_Data!H413)</f>
        <v/>
      </c>
      <c r="J423" s="167" t="str">
        <f>IF(ISBLANK(DaqBook_RAW_Data!I413),"",DaqBook_RAW_Data!I413)</f>
        <v/>
      </c>
      <c r="K423" s="167" t="str">
        <f>IF(ISBLANK(DaqBook_RAW_Data!J413),"",DaqBook_RAW_Data!J413)</f>
        <v/>
      </c>
      <c r="L423" s="167" t="str">
        <f>IF(ISBLANK(DaqBook_RAW_Data!K413),"",DaqBook_RAW_Data!K413)</f>
        <v/>
      </c>
      <c r="M423" s="167" t="str">
        <f>IF(ISBLANK(DaqBook_RAW_Data!L413),"",DaqBook_RAW_Data!L413)</f>
        <v/>
      </c>
      <c r="N423" s="167" t="str">
        <f>IF(ISBLANK(DaqBook_RAW_Data!M413),"",DaqBook_RAW_Data!M413)</f>
        <v/>
      </c>
      <c r="O423" s="167" t="str">
        <f>IF(ISBLANK(DaqBook_RAW_Data!N413),"",DaqBook_RAW_Data!N413)</f>
        <v/>
      </c>
      <c r="P423" s="167" t="str">
        <f>IF(ISBLANK(DaqBook_RAW_Data!O413),"",DaqBook_RAW_Data!O413)</f>
        <v/>
      </c>
    </row>
    <row r="424" spans="1:16" x14ac:dyDescent="0.2">
      <c r="A424" s="58" t="e">
        <f t="shared" si="6"/>
        <v>#VALUE!</v>
      </c>
      <c r="B424" s="144" t="str">
        <f>IF(ISBLANK(DaqBook_RAW_Data!A414),"",TIMEVALUE(DaqBook_RAW_Data!A414))</f>
        <v/>
      </c>
      <c r="C424" s="167" t="str">
        <f>IF(ISBLANK(DaqBook_RAW_Data!B414),"",DaqBook_RAW_Data!B414)</f>
        <v/>
      </c>
      <c r="D424" s="167" t="str">
        <f>IF(ISBLANK(DaqBook_RAW_Data!C414),"",DaqBook_RAW_Data!C414)</f>
        <v/>
      </c>
      <c r="E424" s="167" t="str">
        <f>IF(ISBLANK(DaqBook_RAW_Data!D414),"",DaqBook_RAW_Data!D414)</f>
        <v/>
      </c>
      <c r="F424" s="167" t="str">
        <f>IF(ISBLANK(DaqBook_RAW_Data!E414),"",DaqBook_RAW_Data!E414)</f>
        <v/>
      </c>
      <c r="G424" s="167" t="str">
        <f>IF(ISBLANK(DaqBook_RAW_Data!F414),"",DaqBook_RAW_Data!F414)</f>
        <v/>
      </c>
      <c r="H424" s="167" t="str">
        <f>IF(ISBLANK(DaqBook_RAW_Data!G414),"",DaqBook_RAW_Data!G414)</f>
        <v/>
      </c>
      <c r="I424" s="167" t="str">
        <f>IF(ISBLANK(DaqBook_RAW_Data!H414),"",DaqBook_RAW_Data!H414)</f>
        <v/>
      </c>
      <c r="J424" s="167" t="str">
        <f>IF(ISBLANK(DaqBook_RAW_Data!I414),"",DaqBook_RAW_Data!I414)</f>
        <v/>
      </c>
      <c r="K424" s="167" t="str">
        <f>IF(ISBLANK(DaqBook_RAW_Data!J414),"",DaqBook_RAW_Data!J414)</f>
        <v/>
      </c>
      <c r="L424" s="167" t="str">
        <f>IF(ISBLANK(DaqBook_RAW_Data!K414),"",DaqBook_RAW_Data!K414)</f>
        <v/>
      </c>
      <c r="M424" s="167" t="str">
        <f>IF(ISBLANK(DaqBook_RAW_Data!L414),"",DaqBook_RAW_Data!L414)</f>
        <v/>
      </c>
      <c r="N424" s="167" t="str">
        <f>IF(ISBLANK(DaqBook_RAW_Data!M414),"",DaqBook_RAW_Data!M414)</f>
        <v/>
      </c>
      <c r="O424" s="167" t="str">
        <f>IF(ISBLANK(DaqBook_RAW_Data!N414),"",DaqBook_RAW_Data!N414)</f>
        <v/>
      </c>
      <c r="P424" s="167" t="str">
        <f>IF(ISBLANK(DaqBook_RAW_Data!O414),"",DaqBook_RAW_Data!O414)</f>
        <v/>
      </c>
    </row>
    <row r="425" spans="1:16" x14ac:dyDescent="0.2">
      <c r="A425" s="58" t="e">
        <f t="shared" si="6"/>
        <v>#VALUE!</v>
      </c>
      <c r="B425" s="144" t="str">
        <f>IF(ISBLANK(DaqBook_RAW_Data!A415),"",TIMEVALUE(DaqBook_RAW_Data!A415))</f>
        <v/>
      </c>
      <c r="C425" s="167" t="str">
        <f>IF(ISBLANK(DaqBook_RAW_Data!B415),"",DaqBook_RAW_Data!B415)</f>
        <v/>
      </c>
      <c r="D425" s="167" t="str">
        <f>IF(ISBLANK(DaqBook_RAW_Data!C415),"",DaqBook_RAW_Data!C415)</f>
        <v/>
      </c>
      <c r="E425" s="167" t="str">
        <f>IF(ISBLANK(DaqBook_RAW_Data!D415),"",DaqBook_RAW_Data!D415)</f>
        <v/>
      </c>
      <c r="F425" s="167" t="str">
        <f>IF(ISBLANK(DaqBook_RAW_Data!E415),"",DaqBook_RAW_Data!E415)</f>
        <v/>
      </c>
      <c r="G425" s="167" t="str">
        <f>IF(ISBLANK(DaqBook_RAW_Data!F415),"",DaqBook_RAW_Data!F415)</f>
        <v/>
      </c>
      <c r="H425" s="167" t="str">
        <f>IF(ISBLANK(DaqBook_RAW_Data!G415),"",DaqBook_RAW_Data!G415)</f>
        <v/>
      </c>
      <c r="I425" s="167" t="str">
        <f>IF(ISBLANK(DaqBook_RAW_Data!H415),"",DaqBook_RAW_Data!H415)</f>
        <v/>
      </c>
      <c r="J425" s="167" t="str">
        <f>IF(ISBLANK(DaqBook_RAW_Data!I415),"",DaqBook_RAW_Data!I415)</f>
        <v/>
      </c>
      <c r="K425" s="167" t="str">
        <f>IF(ISBLANK(DaqBook_RAW_Data!J415),"",DaqBook_RAW_Data!J415)</f>
        <v/>
      </c>
      <c r="L425" s="167" t="str">
        <f>IF(ISBLANK(DaqBook_RAW_Data!K415),"",DaqBook_RAW_Data!K415)</f>
        <v/>
      </c>
      <c r="M425" s="167" t="str">
        <f>IF(ISBLANK(DaqBook_RAW_Data!L415),"",DaqBook_RAW_Data!L415)</f>
        <v/>
      </c>
      <c r="N425" s="167" t="str">
        <f>IF(ISBLANK(DaqBook_RAW_Data!M415),"",DaqBook_RAW_Data!M415)</f>
        <v/>
      </c>
      <c r="O425" s="167" t="str">
        <f>IF(ISBLANK(DaqBook_RAW_Data!N415),"",DaqBook_RAW_Data!N415)</f>
        <v/>
      </c>
      <c r="P425" s="167" t="str">
        <f>IF(ISBLANK(DaqBook_RAW_Data!O415),"",DaqBook_RAW_Data!O415)</f>
        <v/>
      </c>
    </row>
    <row r="426" spans="1:16" x14ac:dyDescent="0.2">
      <c r="A426" s="58" t="e">
        <f t="shared" si="6"/>
        <v>#VALUE!</v>
      </c>
      <c r="B426" s="144" t="str">
        <f>IF(ISBLANK(DaqBook_RAW_Data!A416),"",TIMEVALUE(DaqBook_RAW_Data!A416))</f>
        <v/>
      </c>
      <c r="C426" s="167" t="str">
        <f>IF(ISBLANK(DaqBook_RAW_Data!B416),"",DaqBook_RAW_Data!B416)</f>
        <v/>
      </c>
      <c r="D426" s="167" t="str">
        <f>IF(ISBLANK(DaqBook_RAW_Data!C416),"",DaqBook_RAW_Data!C416)</f>
        <v/>
      </c>
      <c r="E426" s="167" t="str">
        <f>IF(ISBLANK(DaqBook_RAW_Data!D416),"",DaqBook_RAW_Data!D416)</f>
        <v/>
      </c>
      <c r="F426" s="167" t="str">
        <f>IF(ISBLANK(DaqBook_RAW_Data!E416),"",DaqBook_RAW_Data!E416)</f>
        <v/>
      </c>
      <c r="G426" s="167" t="str">
        <f>IF(ISBLANK(DaqBook_RAW_Data!F416),"",DaqBook_RAW_Data!F416)</f>
        <v/>
      </c>
      <c r="H426" s="167" t="str">
        <f>IF(ISBLANK(DaqBook_RAW_Data!G416),"",DaqBook_RAW_Data!G416)</f>
        <v/>
      </c>
      <c r="I426" s="167" t="str">
        <f>IF(ISBLANK(DaqBook_RAW_Data!H416),"",DaqBook_RAW_Data!H416)</f>
        <v/>
      </c>
      <c r="J426" s="167" t="str">
        <f>IF(ISBLANK(DaqBook_RAW_Data!I416),"",DaqBook_RAW_Data!I416)</f>
        <v/>
      </c>
      <c r="K426" s="167" t="str">
        <f>IF(ISBLANK(DaqBook_RAW_Data!J416),"",DaqBook_RAW_Data!J416)</f>
        <v/>
      </c>
      <c r="L426" s="167" t="str">
        <f>IF(ISBLANK(DaqBook_RAW_Data!K416),"",DaqBook_RAW_Data!K416)</f>
        <v/>
      </c>
      <c r="M426" s="167" t="str">
        <f>IF(ISBLANK(DaqBook_RAW_Data!L416),"",DaqBook_RAW_Data!L416)</f>
        <v/>
      </c>
      <c r="N426" s="167" t="str">
        <f>IF(ISBLANK(DaqBook_RAW_Data!M416),"",DaqBook_RAW_Data!M416)</f>
        <v/>
      </c>
      <c r="O426" s="167" t="str">
        <f>IF(ISBLANK(DaqBook_RAW_Data!N416),"",DaqBook_RAW_Data!N416)</f>
        <v/>
      </c>
      <c r="P426" s="167" t="str">
        <f>IF(ISBLANK(DaqBook_RAW_Data!O416),"",DaqBook_RAW_Data!O416)</f>
        <v/>
      </c>
    </row>
    <row r="427" spans="1:16" x14ac:dyDescent="0.2">
      <c r="A427" s="58" t="e">
        <f t="shared" si="6"/>
        <v>#VALUE!</v>
      </c>
      <c r="B427" s="144" t="str">
        <f>IF(ISBLANK(DaqBook_RAW_Data!A417),"",TIMEVALUE(DaqBook_RAW_Data!A417))</f>
        <v/>
      </c>
      <c r="C427" s="167" t="str">
        <f>IF(ISBLANK(DaqBook_RAW_Data!B417),"",DaqBook_RAW_Data!B417)</f>
        <v/>
      </c>
      <c r="D427" s="167" t="str">
        <f>IF(ISBLANK(DaqBook_RAW_Data!C417),"",DaqBook_RAW_Data!C417)</f>
        <v/>
      </c>
      <c r="E427" s="167" t="str">
        <f>IF(ISBLANK(DaqBook_RAW_Data!D417),"",DaqBook_RAW_Data!D417)</f>
        <v/>
      </c>
      <c r="F427" s="167" t="str">
        <f>IF(ISBLANK(DaqBook_RAW_Data!E417),"",DaqBook_RAW_Data!E417)</f>
        <v/>
      </c>
      <c r="G427" s="167" t="str">
        <f>IF(ISBLANK(DaqBook_RAW_Data!F417),"",DaqBook_RAW_Data!F417)</f>
        <v/>
      </c>
      <c r="H427" s="167" t="str">
        <f>IF(ISBLANK(DaqBook_RAW_Data!G417),"",DaqBook_RAW_Data!G417)</f>
        <v/>
      </c>
      <c r="I427" s="167" t="str">
        <f>IF(ISBLANK(DaqBook_RAW_Data!H417),"",DaqBook_RAW_Data!H417)</f>
        <v/>
      </c>
      <c r="J427" s="167" t="str">
        <f>IF(ISBLANK(DaqBook_RAW_Data!I417),"",DaqBook_RAW_Data!I417)</f>
        <v/>
      </c>
      <c r="K427" s="167" t="str">
        <f>IF(ISBLANK(DaqBook_RAW_Data!J417),"",DaqBook_RAW_Data!J417)</f>
        <v/>
      </c>
      <c r="L427" s="167" t="str">
        <f>IF(ISBLANK(DaqBook_RAW_Data!K417),"",DaqBook_RAW_Data!K417)</f>
        <v/>
      </c>
      <c r="M427" s="167" t="str">
        <f>IF(ISBLANK(DaqBook_RAW_Data!L417),"",DaqBook_RAW_Data!L417)</f>
        <v/>
      </c>
      <c r="N427" s="167" t="str">
        <f>IF(ISBLANK(DaqBook_RAW_Data!M417),"",DaqBook_RAW_Data!M417)</f>
        <v/>
      </c>
      <c r="O427" s="167" t="str">
        <f>IF(ISBLANK(DaqBook_RAW_Data!N417),"",DaqBook_RAW_Data!N417)</f>
        <v/>
      </c>
      <c r="P427" s="167" t="str">
        <f>IF(ISBLANK(DaqBook_RAW_Data!O417),"",DaqBook_RAW_Data!O417)</f>
        <v/>
      </c>
    </row>
    <row r="428" spans="1:16" x14ac:dyDescent="0.2">
      <c r="A428" s="58" t="e">
        <f t="shared" si="6"/>
        <v>#VALUE!</v>
      </c>
      <c r="B428" s="144" t="str">
        <f>IF(ISBLANK(DaqBook_RAW_Data!A418),"",TIMEVALUE(DaqBook_RAW_Data!A418))</f>
        <v/>
      </c>
      <c r="C428" s="167" t="str">
        <f>IF(ISBLANK(DaqBook_RAW_Data!B418),"",DaqBook_RAW_Data!B418)</f>
        <v/>
      </c>
      <c r="D428" s="167" t="str">
        <f>IF(ISBLANK(DaqBook_RAW_Data!C418),"",DaqBook_RAW_Data!C418)</f>
        <v/>
      </c>
      <c r="E428" s="167" t="str">
        <f>IF(ISBLANK(DaqBook_RAW_Data!D418),"",DaqBook_RAW_Data!D418)</f>
        <v/>
      </c>
      <c r="F428" s="167" t="str">
        <f>IF(ISBLANK(DaqBook_RAW_Data!E418),"",DaqBook_RAW_Data!E418)</f>
        <v/>
      </c>
      <c r="G428" s="167" t="str">
        <f>IF(ISBLANK(DaqBook_RAW_Data!F418),"",DaqBook_RAW_Data!F418)</f>
        <v/>
      </c>
      <c r="H428" s="167" t="str">
        <f>IF(ISBLANK(DaqBook_RAW_Data!G418),"",DaqBook_RAW_Data!G418)</f>
        <v/>
      </c>
      <c r="I428" s="167" t="str">
        <f>IF(ISBLANK(DaqBook_RAW_Data!H418),"",DaqBook_RAW_Data!H418)</f>
        <v/>
      </c>
      <c r="J428" s="167" t="str">
        <f>IF(ISBLANK(DaqBook_RAW_Data!I418),"",DaqBook_RAW_Data!I418)</f>
        <v/>
      </c>
      <c r="K428" s="167" t="str">
        <f>IF(ISBLANK(DaqBook_RAW_Data!J418),"",DaqBook_RAW_Data!J418)</f>
        <v/>
      </c>
      <c r="L428" s="167" t="str">
        <f>IF(ISBLANK(DaqBook_RAW_Data!K418),"",DaqBook_RAW_Data!K418)</f>
        <v/>
      </c>
      <c r="M428" s="167" t="str">
        <f>IF(ISBLANK(DaqBook_RAW_Data!L418),"",DaqBook_RAW_Data!L418)</f>
        <v/>
      </c>
      <c r="N428" s="167" t="str">
        <f>IF(ISBLANK(DaqBook_RAW_Data!M418),"",DaqBook_RAW_Data!M418)</f>
        <v/>
      </c>
      <c r="O428" s="167" t="str">
        <f>IF(ISBLANK(DaqBook_RAW_Data!N418),"",DaqBook_RAW_Data!N418)</f>
        <v/>
      </c>
      <c r="P428" s="167" t="str">
        <f>IF(ISBLANK(DaqBook_RAW_Data!O418),"",DaqBook_RAW_Data!O418)</f>
        <v/>
      </c>
    </row>
    <row r="429" spans="1:16" x14ac:dyDescent="0.2">
      <c r="A429" s="58" t="e">
        <f t="shared" si="6"/>
        <v>#VALUE!</v>
      </c>
      <c r="B429" s="144" t="str">
        <f>IF(ISBLANK(DaqBook_RAW_Data!A419),"",TIMEVALUE(DaqBook_RAW_Data!A419))</f>
        <v/>
      </c>
      <c r="C429" s="167" t="str">
        <f>IF(ISBLANK(DaqBook_RAW_Data!B419),"",DaqBook_RAW_Data!B419)</f>
        <v/>
      </c>
      <c r="D429" s="167" t="str">
        <f>IF(ISBLANK(DaqBook_RAW_Data!C419),"",DaqBook_RAW_Data!C419)</f>
        <v/>
      </c>
      <c r="E429" s="167" t="str">
        <f>IF(ISBLANK(DaqBook_RAW_Data!D419),"",DaqBook_RAW_Data!D419)</f>
        <v/>
      </c>
      <c r="F429" s="167" t="str">
        <f>IF(ISBLANK(DaqBook_RAW_Data!E419),"",DaqBook_RAW_Data!E419)</f>
        <v/>
      </c>
      <c r="G429" s="167" t="str">
        <f>IF(ISBLANK(DaqBook_RAW_Data!F419),"",DaqBook_RAW_Data!F419)</f>
        <v/>
      </c>
      <c r="H429" s="167" t="str">
        <f>IF(ISBLANK(DaqBook_RAW_Data!G419),"",DaqBook_RAW_Data!G419)</f>
        <v/>
      </c>
      <c r="I429" s="167" t="str">
        <f>IF(ISBLANK(DaqBook_RAW_Data!H419),"",DaqBook_RAW_Data!H419)</f>
        <v/>
      </c>
      <c r="J429" s="167" t="str">
        <f>IF(ISBLANK(DaqBook_RAW_Data!I419),"",DaqBook_RAW_Data!I419)</f>
        <v/>
      </c>
      <c r="K429" s="167" t="str">
        <f>IF(ISBLANK(DaqBook_RAW_Data!J419),"",DaqBook_RAW_Data!J419)</f>
        <v/>
      </c>
      <c r="L429" s="167" t="str">
        <f>IF(ISBLANK(DaqBook_RAW_Data!K419),"",DaqBook_RAW_Data!K419)</f>
        <v/>
      </c>
      <c r="M429" s="167" t="str">
        <f>IF(ISBLANK(DaqBook_RAW_Data!L419),"",DaqBook_RAW_Data!L419)</f>
        <v/>
      </c>
      <c r="N429" s="167" t="str">
        <f>IF(ISBLANK(DaqBook_RAW_Data!M419),"",DaqBook_RAW_Data!M419)</f>
        <v/>
      </c>
      <c r="O429" s="167" t="str">
        <f>IF(ISBLANK(DaqBook_RAW_Data!N419),"",DaqBook_RAW_Data!N419)</f>
        <v/>
      </c>
      <c r="P429" s="167" t="str">
        <f>IF(ISBLANK(DaqBook_RAW_Data!O419),"",DaqBook_RAW_Data!O419)</f>
        <v/>
      </c>
    </row>
    <row r="430" spans="1:16" x14ac:dyDescent="0.2">
      <c r="A430" s="58" t="e">
        <f t="shared" si="6"/>
        <v>#VALUE!</v>
      </c>
      <c r="B430" s="144" t="str">
        <f>IF(ISBLANK(DaqBook_RAW_Data!A420),"",TIMEVALUE(DaqBook_RAW_Data!A420))</f>
        <v/>
      </c>
      <c r="C430" s="167" t="str">
        <f>IF(ISBLANK(DaqBook_RAW_Data!B420),"",DaqBook_RAW_Data!B420)</f>
        <v/>
      </c>
      <c r="D430" s="167" t="str">
        <f>IF(ISBLANK(DaqBook_RAW_Data!C420),"",DaqBook_RAW_Data!C420)</f>
        <v/>
      </c>
      <c r="E430" s="167" t="str">
        <f>IF(ISBLANK(DaqBook_RAW_Data!D420),"",DaqBook_RAW_Data!D420)</f>
        <v/>
      </c>
      <c r="F430" s="167" t="str">
        <f>IF(ISBLANK(DaqBook_RAW_Data!E420),"",DaqBook_RAW_Data!E420)</f>
        <v/>
      </c>
      <c r="G430" s="167" t="str">
        <f>IF(ISBLANK(DaqBook_RAW_Data!F420),"",DaqBook_RAW_Data!F420)</f>
        <v/>
      </c>
      <c r="H430" s="167" t="str">
        <f>IF(ISBLANK(DaqBook_RAW_Data!G420),"",DaqBook_RAW_Data!G420)</f>
        <v/>
      </c>
      <c r="I430" s="167" t="str">
        <f>IF(ISBLANK(DaqBook_RAW_Data!H420),"",DaqBook_RAW_Data!H420)</f>
        <v/>
      </c>
      <c r="J430" s="167" t="str">
        <f>IF(ISBLANK(DaqBook_RAW_Data!I420),"",DaqBook_RAW_Data!I420)</f>
        <v/>
      </c>
      <c r="K430" s="167" t="str">
        <f>IF(ISBLANK(DaqBook_RAW_Data!J420),"",DaqBook_RAW_Data!J420)</f>
        <v/>
      </c>
      <c r="L430" s="167" t="str">
        <f>IF(ISBLANK(DaqBook_RAW_Data!K420),"",DaqBook_RAW_Data!K420)</f>
        <v/>
      </c>
      <c r="M430" s="167" t="str">
        <f>IF(ISBLANK(DaqBook_RAW_Data!L420),"",DaqBook_RAW_Data!L420)</f>
        <v/>
      </c>
      <c r="N430" s="167" t="str">
        <f>IF(ISBLANK(DaqBook_RAW_Data!M420),"",DaqBook_RAW_Data!M420)</f>
        <v/>
      </c>
      <c r="O430" s="167" t="str">
        <f>IF(ISBLANK(DaqBook_RAW_Data!N420),"",DaqBook_RAW_Data!N420)</f>
        <v/>
      </c>
      <c r="P430" s="167" t="str">
        <f>IF(ISBLANK(DaqBook_RAW_Data!O420),"",DaqBook_RAW_Data!O420)</f>
        <v/>
      </c>
    </row>
    <row r="431" spans="1:16" x14ac:dyDescent="0.2">
      <c r="A431" s="58" t="e">
        <f t="shared" si="6"/>
        <v>#VALUE!</v>
      </c>
      <c r="B431" s="144" t="str">
        <f>IF(ISBLANK(DaqBook_RAW_Data!A421),"",TIMEVALUE(DaqBook_RAW_Data!A421))</f>
        <v/>
      </c>
      <c r="C431" s="167" t="str">
        <f>IF(ISBLANK(DaqBook_RAW_Data!B421),"",DaqBook_RAW_Data!B421)</f>
        <v/>
      </c>
      <c r="D431" s="167" t="str">
        <f>IF(ISBLANK(DaqBook_RAW_Data!C421),"",DaqBook_RAW_Data!C421)</f>
        <v/>
      </c>
      <c r="E431" s="167" t="str">
        <f>IF(ISBLANK(DaqBook_RAW_Data!D421),"",DaqBook_RAW_Data!D421)</f>
        <v/>
      </c>
      <c r="F431" s="167" t="str">
        <f>IF(ISBLANK(DaqBook_RAW_Data!E421),"",DaqBook_RAW_Data!E421)</f>
        <v/>
      </c>
      <c r="G431" s="167" t="str">
        <f>IF(ISBLANK(DaqBook_RAW_Data!F421),"",DaqBook_RAW_Data!F421)</f>
        <v/>
      </c>
      <c r="H431" s="167" t="str">
        <f>IF(ISBLANK(DaqBook_RAW_Data!G421),"",DaqBook_RAW_Data!G421)</f>
        <v/>
      </c>
      <c r="I431" s="167" t="str">
        <f>IF(ISBLANK(DaqBook_RAW_Data!H421),"",DaqBook_RAW_Data!H421)</f>
        <v/>
      </c>
      <c r="J431" s="167" t="str">
        <f>IF(ISBLANK(DaqBook_RAW_Data!I421),"",DaqBook_RAW_Data!I421)</f>
        <v/>
      </c>
      <c r="K431" s="167" t="str">
        <f>IF(ISBLANK(DaqBook_RAW_Data!J421),"",DaqBook_RAW_Data!J421)</f>
        <v/>
      </c>
      <c r="L431" s="167" t="str">
        <f>IF(ISBLANK(DaqBook_RAW_Data!K421),"",DaqBook_RAW_Data!K421)</f>
        <v/>
      </c>
      <c r="M431" s="167" t="str">
        <f>IF(ISBLANK(DaqBook_RAW_Data!L421),"",DaqBook_RAW_Data!L421)</f>
        <v/>
      </c>
      <c r="N431" s="167" t="str">
        <f>IF(ISBLANK(DaqBook_RAW_Data!M421),"",DaqBook_RAW_Data!M421)</f>
        <v/>
      </c>
      <c r="O431" s="167" t="str">
        <f>IF(ISBLANK(DaqBook_RAW_Data!N421),"",DaqBook_RAW_Data!N421)</f>
        <v/>
      </c>
      <c r="P431" s="167" t="str">
        <f>IF(ISBLANK(DaqBook_RAW_Data!O421),"",DaqBook_RAW_Data!O421)</f>
        <v/>
      </c>
    </row>
    <row r="432" spans="1:16" x14ac:dyDescent="0.2">
      <c r="A432" s="58" t="e">
        <f t="shared" si="6"/>
        <v>#VALUE!</v>
      </c>
      <c r="B432" s="144" t="str">
        <f>IF(ISBLANK(DaqBook_RAW_Data!A422),"",TIMEVALUE(DaqBook_RAW_Data!A422))</f>
        <v/>
      </c>
      <c r="C432" s="167" t="str">
        <f>IF(ISBLANK(DaqBook_RAW_Data!B422),"",DaqBook_RAW_Data!B422)</f>
        <v/>
      </c>
      <c r="D432" s="167" t="str">
        <f>IF(ISBLANK(DaqBook_RAW_Data!C422),"",DaqBook_RAW_Data!C422)</f>
        <v/>
      </c>
      <c r="E432" s="167" t="str">
        <f>IF(ISBLANK(DaqBook_RAW_Data!D422),"",DaqBook_RAW_Data!D422)</f>
        <v/>
      </c>
      <c r="F432" s="167" t="str">
        <f>IF(ISBLANK(DaqBook_RAW_Data!E422),"",DaqBook_RAW_Data!E422)</f>
        <v/>
      </c>
      <c r="G432" s="167" t="str">
        <f>IF(ISBLANK(DaqBook_RAW_Data!F422),"",DaqBook_RAW_Data!F422)</f>
        <v/>
      </c>
      <c r="H432" s="167" t="str">
        <f>IF(ISBLANK(DaqBook_RAW_Data!G422),"",DaqBook_RAW_Data!G422)</f>
        <v/>
      </c>
      <c r="I432" s="167" t="str">
        <f>IF(ISBLANK(DaqBook_RAW_Data!H422),"",DaqBook_RAW_Data!H422)</f>
        <v/>
      </c>
      <c r="J432" s="167" t="str">
        <f>IF(ISBLANK(DaqBook_RAW_Data!I422),"",DaqBook_RAW_Data!I422)</f>
        <v/>
      </c>
      <c r="K432" s="167" t="str">
        <f>IF(ISBLANK(DaqBook_RAW_Data!J422),"",DaqBook_RAW_Data!J422)</f>
        <v/>
      </c>
      <c r="L432" s="167" t="str">
        <f>IF(ISBLANK(DaqBook_RAW_Data!K422),"",DaqBook_RAW_Data!K422)</f>
        <v/>
      </c>
      <c r="M432" s="167" t="str">
        <f>IF(ISBLANK(DaqBook_RAW_Data!L422),"",DaqBook_RAW_Data!L422)</f>
        <v/>
      </c>
      <c r="N432" s="167" t="str">
        <f>IF(ISBLANK(DaqBook_RAW_Data!M422),"",DaqBook_RAW_Data!M422)</f>
        <v/>
      </c>
      <c r="O432" s="167" t="str">
        <f>IF(ISBLANK(DaqBook_RAW_Data!N422),"",DaqBook_RAW_Data!N422)</f>
        <v/>
      </c>
      <c r="P432" s="167" t="str">
        <f>IF(ISBLANK(DaqBook_RAW_Data!O422),"",DaqBook_RAW_Data!O422)</f>
        <v/>
      </c>
    </row>
    <row r="433" spans="1:16" x14ac:dyDescent="0.2">
      <c r="A433" s="58" t="e">
        <f t="shared" si="6"/>
        <v>#VALUE!</v>
      </c>
      <c r="B433" s="144" t="str">
        <f>IF(ISBLANK(DaqBook_RAW_Data!A423),"",TIMEVALUE(DaqBook_RAW_Data!A423))</f>
        <v/>
      </c>
      <c r="C433" s="167" t="str">
        <f>IF(ISBLANK(DaqBook_RAW_Data!B423),"",DaqBook_RAW_Data!B423)</f>
        <v/>
      </c>
      <c r="D433" s="167" t="str">
        <f>IF(ISBLANK(DaqBook_RAW_Data!C423),"",DaqBook_RAW_Data!C423)</f>
        <v/>
      </c>
      <c r="E433" s="167" t="str">
        <f>IF(ISBLANK(DaqBook_RAW_Data!D423),"",DaqBook_RAW_Data!D423)</f>
        <v/>
      </c>
      <c r="F433" s="167" t="str">
        <f>IF(ISBLANK(DaqBook_RAW_Data!E423),"",DaqBook_RAW_Data!E423)</f>
        <v/>
      </c>
      <c r="G433" s="167" t="str">
        <f>IF(ISBLANK(DaqBook_RAW_Data!F423),"",DaqBook_RAW_Data!F423)</f>
        <v/>
      </c>
      <c r="H433" s="167" t="str">
        <f>IF(ISBLANK(DaqBook_RAW_Data!G423),"",DaqBook_RAW_Data!G423)</f>
        <v/>
      </c>
      <c r="I433" s="167" t="str">
        <f>IF(ISBLANK(DaqBook_RAW_Data!H423),"",DaqBook_RAW_Data!H423)</f>
        <v/>
      </c>
      <c r="J433" s="167" t="str">
        <f>IF(ISBLANK(DaqBook_RAW_Data!I423),"",DaqBook_RAW_Data!I423)</f>
        <v/>
      </c>
      <c r="K433" s="167" t="str">
        <f>IF(ISBLANK(DaqBook_RAW_Data!J423),"",DaqBook_RAW_Data!J423)</f>
        <v/>
      </c>
      <c r="L433" s="167" t="str">
        <f>IF(ISBLANK(DaqBook_RAW_Data!K423),"",DaqBook_RAW_Data!K423)</f>
        <v/>
      </c>
      <c r="M433" s="167" t="str">
        <f>IF(ISBLANK(DaqBook_RAW_Data!L423),"",DaqBook_RAW_Data!L423)</f>
        <v/>
      </c>
      <c r="N433" s="167" t="str">
        <f>IF(ISBLANK(DaqBook_RAW_Data!M423),"",DaqBook_RAW_Data!M423)</f>
        <v/>
      </c>
      <c r="O433" s="167" t="str">
        <f>IF(ISBLANK(DaqBook_RAW_Data!N423),"",DaqBook_RAW_Data!N423)</f>
        <v/>
      </c>
      <c r="P433" s="167" t="str">
        <f>IF(ISBLANK(DaqBook_RAW_Data!O423),"",DaqBook_RAW_Data!O423)</f>
        <v/>
      </c>
    </row>
    <row r="434" spans="1:16" x14ac:dyDescent="0.2">
      <c r="A434" s="58" t="e">
        <f t="shared" si="6"/>
        <v>#VALUE!</v>
      </c>
      <c r="B434" s="144" t="str">
        <f>IF(ISBLANK(DaqBook_RAW_Data!A424),"",TIMEVALUE(DaqBook_RAW_Data!A424))</f>
        <v/>
      </c>
      <c r="C434" s="167" t="str">
        <f>IF(ISBLANK(DaqBook_RAW_Data!B424),"",DaqBook_RAW_Data!B424)</f>
        <v/>
      </c>
      <c r="D434" s="167" t="str">
        <f>IF(ISBLANK(DaqBook_RAW_Data!C424),"",DaqBook_RAW_Data!C424)</f>
        <v/>
      </c>
      <c r="E434" s="167" t="str">
        <f>IF(ISBLANK(DaqBook_RAW_Data!D424),"",DaqBook_RAW_Data!D424)</f>
        <v/>
      </c>
      <c r="F434" s="167" t="str">
        <f>IF(ISBLANK(DaqBook_RAW_Data!E424),"",DaqBook_RAW_Data!E424)</f>
        <v/>
      </c>
      <c r="G434" s="167" t="str">
        <f>IF(ISBLANK(DaqBook_RAW_Data!F424),"",DaqBook_RAW_Data!F424)</f>
        <v/>
      </c>
      <c r="H434" s="167" t="str">
        <f>IF(ISBLANK(DaqBook_RAW_Data!G424),"",DaqBook_RAW_Data!G424)</f>
        <v/>
      </c>
      <c r="I434" s="167" t="str">
        <f>IF(ISBLANK(DaqBook_RAW_Data!H424),"",DaqBook_RAW_Data!H424)</f>
        <v/>
      </c>
      <c r="J434" s="167" t="str">
        <f>IF(ISBLANK(DaqBook_RAW_Data!I424),"",DaqBook_RAW_Data!I424)</f>
        <v/>
      </c>
      <c r="K434" s="167" t="str">
        <f>IF(ISBLANK(DaqBook_RAW_Data!J424),"",DaqBook_RAW_Data!J424)</f>
        <v/>
      </c>
      <c r="L434" s="167" t="str">
        <f>IF(ISBLANK(DaqBook_RAW_Data!K424),"",DaqBook_RAW_Data!K424)</f>
        <v/>
      </c>
      <c r="M434" s="167" t="str">
        <f>IF(ISBLANK(DaqBook_RAW_Data!L424),"",DaqBook_RAW_Data!L424)</f>
        <v/>
      </c>
      <c r="N434" s="167" t="str">
        <f>IF(ISBLANK(DaqBook_RAW_Data!M424),"",DaqBook_RAW_Data!M424)</f>
        <v/>
      </c>
      <c r="O434" s="167" t="str">
        <f>IF(ISBLANK(DaqBook_RAW_Data!N424),"",DaqBook_RAW_Data!N424)</f>
        <v/>
      </c>
      <c r="P434" s="167" t="str">
        <f>IF(ISBLANK(DaqBook_RAW_Data!O424),"",DaqBook_RAW_Data!O424)</f>
        <v/>
      </c>
    </row>
    <row r="435" spans="1:16" x14ac:dyDescent="0.2">
      <c r="A435" s="58" t="e">
        <f t="shared" si="6"/>
        <v>#VALUE!</v>
      </c>
      <c r="B435" s="144" t="str">
        <f>IF(ISBLANK(DaqBook_RAW_Data!A425),"",TIMEVALUE(DaqBook_RAW_Data!A425))</f>
        <v/>
      </c>
      <c r="C435" s="167" t="str">
        <f>IF(ISBLANK(DaqBook_RAW_Data!B425),"",DaqBook_RAW_Data!B425)</f>
        <v/>
      </c>
      <c r="D435" s="167" t="str">
        <f>IF(ISBLANK(DaqBook_RAW_Data!C425),"",DaqBook_RAW_Data!C425)</f>
        <v/>
      </c>
      <c r="E435" s="167" t="str">
        <f>IF(ISBLANK(DaqBook_RAW_Data!D425),"",DaqBook_RAW_Data!D425)</f>
        <v/>
      </c>
      <c r="F435" s="167" t="str">
        <f>IF(ISBLANK(DaqBook_RAW_Data!E425),"",DaqBook_RAW_Data!E425)</f>
        <v/>
      </c>
      <c r="G435" s="167" t="str">
        <f>IF(ISBLANK(DaqBook_RAW_Data!F425),"",DaqBook_RAW_Data!F425)</f>
        <v/>
      </c>
      <c r="H435" s="167" t="str">
        <f>IF(ISBLANK(DaqBook_RAW_Data!G425),"",DaqBook_RAW_Data!G425)</f>
        <v/>
      </c>
      <c r="I435" s="167" t="str">
        <f>IF(ISBLANK(DaqBook_RAW_Data!H425),"",DaqBook_RAW_Data!H425)</f>
        <v/>
      </c>
      <c r="J435" s="167" t="str">
        <f>IF(ISBLANK(DaqBook_RAW_Data!I425),"",DaqBook_RAW_Data!I425)</f>
        <v/>
      </c>
      <c r="K435" s="167" t="str">
        <f>IF(ISBLANK(DaqBook_RAW_Data!J425),"",DaqBook_RAW_Data!J425)</f>
        <v/>
      </c>
      <c r="L435" s="167" t="str">
        <f>IF(ISBLANK(DaqBook_RAW_Data!K425),"",DaqBook_RAW_Data!K425)</f>
        <v/>
      </c>
      <c r="M435" s="167" t="str">
        <f>IF(ISBLANK(DaqBook_RAW_Data!L425),"",DaqBook_RAW_Data!L425)</f>
        <v/>
      </c>
      <c r="N435" s="167" t="str">
        <f>IF(ISBLANK(DaqBook_RAW_Data!M425),"",DaqBook_RAW_Data!M425)</f>
        <v/>
      </c>
      <c r="O435" s="167" t="str">
        <f>IF(ISBLANK(DaqBook_RAW_Data!N425),"",DaqBook_RAW_Data!N425)</f>
        <v/>
      </c>
      <c r="P435" s="167" t="str">
        <f>IF(ISBLANK(DaqBook_RAW_Data!O425),"",DaqBook_RAW_Data!O425)</f>
        <v/>
      </c>
    </row>
    <row r="436" spans="1:16" x14ac:dyDescent="0.2">
      <c r="A436" s="58" t="e">
        <f t="shared" si="6"/>
        <v>#VALUE!</v>
      </c>
      <c r="B436" s="144" t="str">
        <f>IF(ISBLANK(DaqBook_RAW_Data!A426),"",TIMEVALUE(DaqBook_RAW_Data!A426))</f>
        <v/>
      </c>
      <c r="C436" s="167" t="str">
        <f>IF(ISBLANK(DaqBook_RAW_Data!B426),"",DaqBook_RAW_Data!B426)</f>
        <v/>
      </c>
      <c r="D436" s="167" t="str">
        <f>IF(ISBLANK(DaqBook_RAW_Data!C426),"",DaqBook_RAW_Data!C426)</f>
        <v/>
      </c>
      <c r="E436" s="167" t="str">
        <f>IF(ISBLANK(DaqBook_RAW_Data!D426),"",DaqBook_RAW_Data!D426)</f>
        <v/>
      </c>
      <c r="F436" s="167" t="str">
        <f>IF(ISBLANK(DaqBook_RAW_Data!E426),"",DaqBook_RAW_Data!E426)</f>
        <v/>
      </c>
      <c r="G436" s="167" t="str">
        <f>IF(ISBLANK(DaqBook_RAW_Data!F426),"",DaqBook_RAW_Data!F426)</f>
        <v/>
      </c>
      <c r="H436" s="167" t="str">
        <f>IF(ISBLANK(DaqBook_RAW_Data!G426),"",DaqBook_RAW_Data!G426)</f>
        <v/>
      </c>
      <c r="I436" s="167" t="str">
        <f>IF(ISBLANK(DaqBook_RAW_Data!H426),"",DaqBook_RAW_Data!H426)</f>
        <v/>
      </c>
      <c r="J436" s="167" t="str">
        <f>IF(ISBLANK(DaqBook_RAW_Data!I426),"",DaqBook_RAW_Data!I426)</f>
        <v/>
      </c>
      <c r="K436" s="167" t="str">
        <f>IF(ISBLANK(DaqBook_RAW_Data!J426),"",DaqBook_RAW_Data!J426)</f>
        <v/>
      </c>
      <c r="L436" s="167" t="str">
        <f>IF(ISBLANK(DaqBook_RAW_Data!K426),"",DaqBook_RAW_Data!K426)</f>
        <v/>
      </c>
      <c r="M436" s="167" t="str">
        <f>IF(ISBLANK(DaqBook_RAW_Data!L426),"",DaqBook_RAW_Data!L426)</f>
        <v/>
      </c>
      <c r="N436" s="167" t="str">
        <f>IF(ISBLANK(DaqBook_RAW_Data!M426),"",DaqBook_RAW_Data!M426)</f>
        <v/>
      </c>
      <c r="O436" s="167" t="str">
        <f>IF(ISBLANK(DaqBook_RAW_Data!N426),"",DaqBook_RAW_Data!N426)</f>
        <v/>
      </c>
      <c r="P436" s="167" t="str">
        <f>IF(ISBLANK(DaqBook_RAW_Data!O426),"",DaqBook_RAW_Data!O426)</f>
        <v/>
      </c>
    </row>
    <row r="437" spans="1:16" x14ac:dyDescent="0.2">
      <c r="A437" s="58" t="e">
        <f t="shared" si="6"/>
        <v>#VALUE!</v>
      </c>
      <c r="B437" s="144" t="str">
        <f>IF(ISBLANK(DaqBook_RAW_Data!A427),"",TIMEVALUE(DaqBook_RAW_Data!A427))</f>
        <v/>
      </c>
      <c r="C437" s="167" t="str">
        <f>IF(ISBLANK(DaqBook_RAW_Data!B427),"",DaqBook_RAW_Data!B427)</f>
        <v/>
      </c>
      <c r="D437" s="167" t="str">
        <f>IF(ISBLANK(DaqBook_RAW_Data!C427),"",DaqBook_RAW_Data!C427)</f>
        <v/>
      </c>
      <c r="E437" s="167" t="str">
        <f>IF(ISBLANK(DaqBook_RAW_Data!D427),"",DaqBook_RAW_Data!D427)</f>
        <v/>
      </c>
      <c r="F437" s="167" t="str">
        <f>IF(ISBLANK(DaqBook_RAW_Data!E427),"",DaqBook_RAW_Data!E427)</f>
        <v/>
      </c>
      <c r="G437" s="167" t="str">
        <f>IF(ISBLANK(DaqBook_RAW_Data!F427),"",DaqBook_RAW_Data!F427)</f>
        <v/>
      </c>
      <c r="H437" s="167" t="str">
        <f>IF(ISBLANK(DaqBook_RAW_Data!G427),"",DaqBook_RAW_Data!G427)</f>
        <v/>
      </c>
      <c r="I437" s="167" t="str">
        <f>IF(ISBLANK(DaqBook_RAW_Data!H427),"",DaqBook_RAW_Data!H427)</f>
        <v/>
      </c>
      <c r="J437" s="167" t="str">
        <f>IF(ISBLANK(DaqBook_RAW_Data!I427),"",DaqBook_RAW_Data!I427)</f>
        <v/>
      </c>
      <c r="K437" s="167" t="str">
        <f>IF(ISBLANK(DaqBook_RAW_Data!J427),"",DaqBook_RAW_Data!J427)</f>
        <v/>
      </c>
      <c r="L437" s="167" t="str">
        <f>IF(ISBLANK(DaqBook_RAW_Data!K427),"",DaqBook_RAW_Data!K427)</f>
        <v/>
      </c>
      <c r="M437" s="167" t="str">
        <f>IF(ISBLANK(DaqBook_RAW_Data!L427),"",DaqBook_RAW_Data!L427)</f>
        <v/>
      </c>
      <c r="N437" s="167" t="str">
        <f>IF(ISBLANK(DaqBook_RAW_Data!M427),"",DaqBook_RAW_Data!M427)</f>
        <v/>
      </c>
      <c r="O437" s="167" t="str">
        <f>IF(ISBLANK(DaqBook_RAW_Data!N427),"",DaqBook_RAW_Data!N427)</f>
        <v/>
      </c>
      <c r="P437" s="167" t="str">
        <f>IF(ISBLANK(DaqBook_RAW_Data!O427),"",DaqBook_RAW_Data!O427)</f>
        <v/>
      </c>
    </row>
    <row r="438" spans="1:16" x14ac:dyDescent="0.2">
      <c r="A438" s="58" t="e">
        <f t="shared" si="6"/>
        <v>#VALUE!</v>
      </c>
      <c r="B438" s="144" t="str">
        <f>IF(ISBLANK(DaqBook_RAW_Data!A428),"",TIMEVALUE(DaqBook_RAW_Data!A428))</f>
        <v/>
      </c>
      <c r="C438" s="167" t="str">
        <f>IF(ISBLANK(DaqBook_RAW_Data!B428),"",DaqBook_RAW_Data!B428)</f>
        <v/>
      </c>
      <c r="D438" s="167" t="str">
        <f>IF(ISBLANK(DaqBook_RAW_Data!C428),"",DaqBook_RAW_Data!C428)</f>
        <v/>
      </c>
      <c r="E438" s="167" t="str">
        <f>IF(ISBLANK(DaqBook_RAW_Data!D428),"",DaqBook_RAW_Data!D428)</f>
        <v/>
      </c>
      <c r="F438" s="167" t="str">
        <f>IF(ISBLANK(DaqBook_RAW_Data!E428),"",DaqBook_RAW_Data!E428)</f>
        <v/>
      </c>
      <c r="G438" s="167" t="str">
        <f>IF(ISBLANK(DaqBook_RAW_Data!F428),"",DaqBook_RAW_Data!F428)</f>
        <v/>
      </c>
      <c r="H438" s="167" t="str">
        <f>IF(ISBLANK(DaqBook_RAW_Data!G428),"",DaqBook_RAW_Data!G428)</f>
        <v/>
      </c>
      <c r="I438" s="167" t="str">
        <f>IF(ISBLANK(DaqBook_RAW_Data!H428),"",DaqBook_RAW_Data!H428)</f>
        <v/>
      </c>
      <c r="J438" s="167" t="str">
        <f>IF(ISBLANK(DaqBook_RAW_Data!I428),"",DaqBook_RAW_Data!I428)</f>
        <v/>
      </c>
      <c r="K438" s="167" t="str">
        <f>IF(ISBLANK(DaqBook_RAW_Data!J428),"",DaqBook_RAW_Data!J428)</f>
        <v/>
      </c>
      <c r="L438" s="167" t="str">
        <f>IF(ISBLANK(DaqBook_RAW_Data!K428),"",DaqBook_RAW_Data!K428)</f>
        <v/>
      </c>
      <c r="M438" s="167" t="str">
        <f>IF(ISBLANK(DaqBook_RAW_Data!L428),"",DaqBook_RAW_Data!L428)</f>
        <v/>
      </c>
      <c r="N438" s="167" t="str">
        <f>IF(ISBLANK(DaqBook_RAW_Data!M428),"",DaqBook_RAW_Data!M428)</f>
        <v/>
      </c>
      <c r="O438" s="167" t="str">
        <f>IF(ISBLANK(DaqBook_RAW_Data!N428),"",DaqBook_RAW_Data!N428)</f>
        <v/>
      </c>
      <c r="P438" s="167" t="str">
        <f>IF(ISBLANK(DaqBook_RAW_Data!O428),"",DaqBook_RAW_Data!O428)</f>
        <v/>
      </c>
    </row>
    <row r="439" spans="1:16" x14ac:dyDescent="0.2">
      <c r="A439" s="58" t="e">
        <f t="shared" si="6"/>
        <v>#VALUE!</v>
      </c>
      <c r="B439" s="144" t="str">
        <f>IF(ISBLANK(DaqBook_RAW_Data!A429),"",TIMEVALUE(DaqBook_RAW_Data!A429))</f>
        <v/>
      </c>
      <c r="C439" s="167" t="str">
        <f>IF(ISBLANK(DaqBook_RAW_Data!B429),"",DaqBook_RAW_Data!B429)</f>
        <v/>
      </c>
      <c r="D439" s="167" t="str">
        <f>IF(ISBLANK(DaqBook_RAW_Data!C429),"",DaqBook_RAW_Data!C429)</f>
        <v/>
      </c>
      <c r="E439" s="167" t="str">
        <f>IF(ISBLANK(DaqBook_RAW_Data!D429),"",DaqBook_RAW_Data!D429)</f>
        <v/>
      </c>
      <c r="F439" s="167" t="str">
        <f>IF(ISBLANK(DaqBook_RAW_Data!E429),"",DaqBook_RAW_Data!E429)</f>
        <v/>
      </c>
      <c r="G439" s="167" t="str">
        <f>IF(ISBLANK(DaqBook_RAW_Data!F429),"",DaqBook_RAW_Data!F429)</f>
        <v/>
      </c>
      <c r="H439" s="167" t="str">
        <f>IF(ISBLANK(DaqBook_RAW_Data!G429),"",DaqBook_RAW_Data!G429)</f>
        <v/>
      </c>
      <c r="I439" s="167" t="str">
        <f>IF(ISBLANK(DaqBook_RAW_Data!H429),"",DaqBook_RAW_Data!H429)</f>
        <v/>
      </c>
      <c r="J439" s="167" t="str">
        <f>IF(ISBLANK(DaqBook_RAW_Data!I429),"",DaqBook_RAW_Data!I429)</f>
        <v/>
      </c>
      <c r="K439" s="167" t="str">
        <f>IF(ISBLANK(DaqBook_RAW_Data!J429),"",DaqBook_RAW_Data!J429)</f>
        <v/>
      </c>
      <c r="L439" s="167" t="str">
        <f>IF(ISBLANK(DaqBook_RAW_Data!K429),"",DaqBook_RAW_Data!K429)</f>
        <v/>
      </c>
      <c r="M439" s="167" t="str">
        <f>IF(ISBLANK(DaqBook_RAW_Data!L429),"",DaqBook_RAW_Data!L429)</f>
        <v/>
      </c>
      <c r="N439" s="167" t="str">
        <f>IF(ISBLANK(DaqBook_RAW_Data!M429),"",DaqBook_RAW_Data!M429)</f>
        <v/>
      </c>
      <c r="O439" s="167" t="str">
        <f>IF(ISBLANK(DaqBook_RAW_Data!N429),"",DaqBook_RAW_Data!N429)</f>
        <v/>
      </c>
      <c r="P439" s="167" t="str">
        <f>IF(ISBLANK(DaqBook_RAW_Data!O429),"",DaqBook_RAW_Data!O429)</f>
        <v/>
      </c>
    </row>
    <row r="440" spans="1:16" x14ac:dyDescent="0.2">
      <c r="A440" s="58" t="e">
        <f t="shared" si="6"/>
        <v>#VALUE!</v>
      </c>
      <c r="B440" s="144" t="str">
        <f>IF(ISBLANK(DaqBook_RAW_Data!A430),"",TIMEVALUE(DaqBook_RAW_Data!A430))</f>
        <v/>
      </c>
      <c r="C440" s="167" t="str">
        <f>IF(ISBLANK(DaqBook_RAW_Data!B430),"",DaqBook_RAW_Data!B430)</f>
        <v/>
      </c>
      <c r="D440" s="167" t="str">
        <f>IF(ISBLANK(DaqBook_RAW_Data!C430),"",DaqBook_RAW_Data!C430)</f>
        <v/>
      </c>
      <c r="E440" s="167" t="str">
        <f>IF(ISBLANK(DaqBook_RAW_Data!D430),"",DaqBook_RAW_Data!D430)</f>
        <v/>
      </c>
      <c r="F440" s="167" t="str">
        <f>IF(ISBLANK(DaqBook_RAW_Data!E430),"",DaqBook_RAW_Data!E430)</f>
        <v/>
      </c>
      <c r="G440" s="167" t="str">
        <f>IF(ISBLANK(DaqBook_RAW_Data!F430),"",DaqBook_RAW_Data!F430)</f>
        <v/>
      </c>
      <c r="H440" s="167" t="str">
        <f>IF(ISBLANK(DaqBook_RAW_Data!G430),"",DaqBook_RAW_Data!G430)</f>
        <v/>
      </c>
      <c r="I440" s="167" t="str">
        <f>IF(ISBLANK(DaqBook_RAW_Data!H430),"",DaqBook_RAW_Data!H430)</f>
        <v/>
      </c>
      <c r="J440" s="167" t="str">
        <f>IF(ISBLANK(DaqBook_RAW_Data!I430),"",DaqBook_RAW_Data!I430)</f>
        <v/>
      </c>
      <c r="K440" s="167" t="str">
        <f>IF(ISBLANK(DaqBook_RAW_Data!J430),"",DaqBook_RAW_Data!J430)</f>
        <v/>
      </c>
      <c r="L440" s="167" t="str">
        <f>IF(ISBLANK(DaqBook_RAW_Data!K430),"",DaqBook_RAW_Data!K430)</f>
        <v/>
      </c>
      <c r="M440" s="167" t="str">
        <f>IF(ISBLANK(DaqBook_RAW_Data!L430),"",DaqBook_RAW_Data!L430)</f>
        <v/>
      </c>
      <c r="N440" s="167" t="str">
        <f>IF(ISBLANK(DaqBook_RAW_Data!M430),"",DaqBook_RAW_Data!M430)</f>
        <v/>
      </c>
      <c r="O440" s="167" t="str">
        <f>IF(ISBLANK(DaqBook_RAW_Data!N430),"",DaqBook_RAW_Data!N430)</f>
        <v/>
      </c>
      <c r="P440" s="167" t="str">
        <f>IF(ISBLANK(DaqBook_RAW_Data!O430),"",DaqBook_RAW_Data!O430)</f>
        <v/>
      </c>
    </row>
    <row r="441" spans="1:16" x14ac:dyDescent="0.2">
      <c r="A441" s="58" t="e">
        <f t="shared" si="6"/>
        <v>#VALUE!</v>
      </c>
      <c r="B441" s="144" t="str">
        <f>IF(ISBLANK(DaqBook_RAW_Data!A431),"",TIMEVALUE(DaqBook_RAW_Data!A431))</f>
        <v/>
      </c>
      <c r="C441" s="167" t="str">
        <f>IF(ISBLANK(DaqBook_RAW_Data!B431),"",DaqBook_RAW_Data!B431)</f>
        <v/>
      </c>
      <c r="D441" s="167" t="str">
        <f>IF(ISBLANK(DaqBook_RAW_Data!C431),"",DaqBook_RAW_Data!C431)</f>
        <v/>
      </c>
      <c r="E441" s="167" t="str">
        <f>IF(ISBLANK(DaqBook_RAW_Data!D431),"",DaqBook_RAW_Data!D431)</f>
        <v/>
      </c>
      <c r="F441" s="167" t="str">
        <f>IF(ISBLANK(DaqBook_RAW_Data!E431),"",DaqBook_RAW_Data!E431)</f>
        <v/>
      </c>
      <c r="G441" s="167" t="str">
        <f>IF(ISBLANK(DaqBook_RAW_Data!F431),"",DaqBook_RAW_Data!F431)</f>
        <v/>
      </c>
      <c r="H441" s="167" t="str">
        <f>IF(ISBLANK(DaqBook_RAW_Data!G431),"",DaqBook_RAW_Data!G431)</f>
        <v/>
      </c>
      <c r="I441" s="167" t="str">
        <f>IF(ISBLANK(DaqBook_RAW_Data!H431),"",DaqBook_RAW_Data!H431)</f>
        <v/>
      </c>
      <c r="J441" s="167" t="str">
        <f>IF(ISBLANK(DaqBook_RAW_Data!I431),"",DaqBook_RAW_Data!I431)</f>
        <v/>
      </c>
      <c r="K441" s="167" t="str">
        <f>IF(ISBLANK(DaqBook_RAW_Data!J431),"",DaqBook_RAW_Data!J431)</f>
        <v/>
      </c>
      <c r="L441" s="167" t="str">
        <f>IF(ISBLANK(DaqBook_RAW_Data!K431),"",DaqBook_RAW_Data!K431)</f>
        <v/>
      </c>
      <c r="M441" s="167" t="str">
        <f>IF(ISBLANK(DaqBook_RAW_Data!L431),"",DaqBook_RAW_Data!L431)</f>
        <v/>
      </c>
      <c r="N441" s="167" t="str">
        <f>IF(ISBLANK(DaqBook_RAW_Data!M431),"",DaqBook_RAW_Data!M431)</f>
        <v/>
      </c>
      <c r="O441" s="167" t="str">
        <f>IF(ISBLANK(DaqBook_RAW_Data!N431),"",DaqBook_RAW_Data!N431)</f>
        <v/>
      </c>
      <c r="P441" s="167" t="str">
        <f>IF(ISBLANK(DaqBook_RAW_Data!O431),"",DaqBook_RAW_Data!O431)</f>
        <v/>
      </c>
    </row>
    <row r="442" spans="1:16" x14ac:dyDescent="0.2">
      <c r="A442" s="58" t="e">
        <f t="shared" si="6"/>
        <v>#VALUE!</v>
      </c>
      <c r="B442" s="144" t="str">
        <f>IF(ISBLANK(DaqBook_RAW_Data!A432),"",TIMEVALUE(DaqBook_RAW_Data!A432))</f>
        <v/>
      </c>
      <c r="C442" s="167" t="str">
        <f>IF(ISBLANK(DaqBook_RAW_Data!B432),"",DaqBook_RAW_Data!B432)</f>
        <v/>
      </c>
      <c r="D442" s="167" t="str">
        <f>IF(ISBLANK(DaqBook_RAW_Data!C432),"",DaqBook_RAW_Data!C432)</f>
        <v/>
      </c>
      <c r="E442" s="167" t="str">
        <f>IF(ISBLANK(DaqBook_RAW_Data!D432),"",DaqBook_RAW_Data!D432)</f>
        <v/>
      </c>
      <c r="F442" s="167" t="str">
        <f>IF(ISBLANK(DaqBook_RAW_Data!E432),"",DaqBook_RAW_Data!E432)</f>
        <v/>
      </c>
      <c r="G442" s="167" t="str">
        <f>IF(ISBLANK(DaqBook_RAW_Data!F432),"",DaqBook_RAW_Data!F432)</f>
        <v/>
      </c>
      <c r="H442" s="167" t="str">
        <f>IF(ISBLANK(DaqBook_RAW_Data!G432),"",DaqBook_RAW_Data!G432)</f>
        <v/>
      </c>
      <c r="I442" s="167" t="str">
        <f>IF(ISBLANK(DaqBook_RAW_Data!H432),"",DaqBook_RAW_Data!H432)</f>
        <v/>
      </c>
      <c r="J442" s="167" t="str">
        <f>IF(ISBLANK(DaqBook_RAW_Data!I432),"",DaqBook_RAW_Data!I432)</f>
        <v/>
      </c>
      <c r="K442" s="167" t="str">
        <f>IF(ISBLANK(DaqBook_RAW_Data!J432),"",DaqBook_RAW_Data!J432)</f>
        <v/>
      </c>
      <c r="L442" s="167" t="str">
        <f>IF(ISBLANK(DaqBook_RAW_Data!K432),"",DaqBook_RAW_Data!K432)</f>
        <v/>
      </c>
      <c r="M442" s="167" t="str">
        <f>IF(ISBLANK(DaqBook_RAW_Data!L432),"",DaqBook_RAW_Data!L432)</f>
        <v/>
      </c>
      <c r="N442" s="167" t="str">
        <f>IF(ISBLANK(DaqBook_RAW_Data!M432),"",DaqBook_RAW_Data!M432)</f>
        <v/>
      </c>
      <c r="O442" s="167" t="str">
        <f>IF(ISBLANK(DaqBook_RAW_Data!N432),"",DaqBook_RAW_Data!N432)</f>
        <v/>
      </c>
      <c r="P442" s="167" t="str">
        <f>IF(ISBLANK(DaqBook_RAW_Data!O432),"",DaqBook_RAW_Data!O432)</f>
        <v/>
      </c>
    </row>
    <row r="443" spans="1:16" x14ac:dyDescent="0.2">
      <c r="A443" s="58" t="e">
        <f t="shared" si="6"/>
        <v>#VALUE!</v>
      </c>
      <c r="B443" s="144" t="str">
        <f>IF(ISBLANK(DaqBook_RAW_Data!A433),"",TIMEVALUE(DaqBook_RAW_Data!A433))</f>
        <v/>
      </c>
      <c r="C443" s="167" t="str">
        <f>IF(ISBLANK(DaqBook_RAW_Data!B433),"",DaqBook_RAW_Data!B433)</f>
        <v/>
      </c>
      <c r="D443" s="167" t="str">
        <f>IF(ISBLANK(DaqBook_RAW_Data!C433),"",DaqBook_RAW_Data!C433)</f>
        <v/>
      </c>
      <c r="E443" s="167" t="str">
        <f>IF(ISBLANK(DaqBook_RAW_Data!D433),"",DaqBook_RAW_Data!D433)</f>
        <v/>
      </c>
      <c r="F443" s="167" t="str">
        <f>IF(ISBLANK(DaqBook_RAW_Data!E433),"",DaqBook_RAW_Data!E433)</f>
        <v/>
      </c>
      <c r="G443" s="167" t="str">
        <f>IF(ISBLANK(DaqBook_RAW_Data!F433),"",DaqBook_RAW_Data!F433)</f>
        <v/>
      </c>
      <c r="H443" s="167" t="str">
        <f>IF(ISBLANK(DaqBook_RAW_Data!G433),"",DaqBook_RAW_Data!G433)</f>
        <v/>
      </c>
      <c r="I443" s="167" t="str">
        <f>IF(ISBLANK(DaqBook_RAW_Data!H433),"",DaqBook_RAW_Data!H433)</f>
        <v/>
      </c>
      <c r="J443" s="167" t="str">
        <f>IF(ISBLANK(DaqBook_RAW_Data!I433),"",DaqBook_RAW_Data!I433)</f>
        <v/>
      </c>
      <c r="K443" s="167" t="str">
        <f>IF(ISBLANK(DaqBook_RAW_Data!J433),"",DaqBook_RAW_Data!J433)</f>
        <v/>
      </c>
      <c r="L443" s="167" t="str">
        <f>IF(ISBLANK(DaqBook_RAW_Data!K433),"",DaqBook_RAW_Data!K433)</f>
        <v/>
      </c>
      <c r="M443" s="167" t="str">
        <f>IF(ISBLANK(DaqBook_RAW_Data!L433),"",DaqBook_RAW_Data!L433)</f>
        <v/>
      </c>
      <c r="N443" s="167" t="str">
        <f>IF(ISBLANK(DaqBook_RAW_Data!M433),"",DaqBook_RAW_Data!M433)</f>
        <v/>
      </c>
      <c r="O443" s="167" t="str">
        <f>IF(ISBLANK(DaqBook_RAW_Data!N433),"",DaqBook_RAW_Data!N433)</f>
        <v/>
      </c>
      <c r="P443" s="167" t="str">
        <f>IF(ISBLANK(DaqBook_RAW_Data!O433),"",DaqBook_RAW_Data!O433)</f>
        <v/>
      </c>
    </row>
    <row r="444" spans="1:16" x14ac:dyDescent="0.2">
      <c r="A444" s="58" t="e">
        <f t="shared" si="6"/>
        <v>#VALUE!</v>
      </c>
      <c r="B444" s="144" t="str">
        <f>IF(ISBLANK(DaqBook_RAW_Data!A434),"",TIMEVALUE(DaqBook_RAW_Data!A434))</f>
        <v/>
      </c>
      <c r="C444" s="167" t="str">
        <f>IF(ISBLANK(DaqBook_RAW_Data!B434),"",DaqBook_RAW_Data!B434)</f>
        <v/>
      </c>
      <c r="D444" s="167" t="str">
        <f>IF(ISBLANK(DaqBook_RAW_Data!C434),"",DaqBook_RAW_Data!C434)</f>
        <v/>
      </c>
      <c r="E444" s="167" t="str">
        <f>IF(ISBLANK(DaqBook_RAW_Data!D434),"",DaqBook_RAW_Data!D434)</f>
        <v/>
      </c>
      <c r="F444" s="167" t="str">
        <f>IF(ISBLANK(DaqBook_RAW_Data!E434),"",DaqBook_RAW_Data!E434)</f>
        <v/>
      </c>
      <c r="G444" s="167" t="str">
        <f>IF(ISBLANK(DaqBook_RAW_Data!F434),"",DaqBook_RAW_Data!F434)</f>
        <v/>
      </c>
      <c r="H444" s="167" t="str">
        <f>IF(ISBLANK(DaqBook_RAW_Data!G434),"",DaqBook_RAW_Data!G434)</f>
        <v/>
      </c>
      <c r="I444" s="167" t="str">
        <f>IF(ISBLANK(DaqBook_RAW_Data!H434),"",DaqBook_RAW_Data!H434)</f>
        <v/>
      </c>
      <c r="J444" s="167" t="str">
        <f>IF(ISBLANK(DaqBook_RAW_Data!I434),"",DaqBook_RAW_Data!I434)</f>
        <v/>
      </c>
      <c r="K444" s="167" t="str">
        <f>IF(ISBLANK(DaqBook_RAW_Data!J434),"",DaqBook_RAW_Data!J434)</f>
        <v/>
      </c>
      <c r="L444" s="167" t="str">
        <f>IF(ISBLANK(DaqBook_RAW_Data!K434),"",DaqBook_RAW_Data!K434)</f>
        <v/>
      </c>
      <c r="M444" s="167" t="str">
        <f>IF(ISBLANK(DaqBook_RAW_Data!L434),"",DaqBook_RAW_Data!L434)</f>
        <v/>
      </c>
      <c r="N444" s="167" t="str">
        <f>IF(ISBLANK(DaqBook_RAW_Data!M434),"",DaqBook_RAW_Data!M434)</f>
        <v/>
      </c>
      <c r="O444" s="167" t="str">
        <f>IF(ISBLANK(DaqBook_RAW_Data!N434),"",DaqBook_RAW_Data!N434)</f>
        <v/>
      </c>
      <c r="P444" s="167" t="str">
        <f>IF(ISBLANK(DaqBook_RAW_Data!O434),"",DaqBook_RAW_Data!O434)</f>
        <v/>
      </c>
    </row>
    <row r="445" spans="1:16" x14ac:dyDescent="0.2">
      <c r="A445" s="58" t="e">
        <f t="shared" si="6"/>
        <v>#VALUE!</v>
      </c>
      <c r="B445" s="144" t="str">
        <f>IF(ISBLANK(DaqBook_RAW_Data!A435),"",TIMEVALUE(DaqBook_RAW_Data!A435))</f>
        <v/>
      </c>
      <c r="C445" s="167" t="str">
        <f>IF(ISBLANK(DaqBook_RAW_Data!B435),"",DaqBook_RAW_Data!B435)</f>
        <v/>
      </c>
      <c r="D445" s="167" t="str">
        <f>IF(ISBLANK(DaqBook_RAW_Data!C435),"",DaqBook_RAW_Data!C435)</f>
        <v/>
      </c>
      <c r="E445" s="167" t="str">
        <f>IF(ISBLANK(DaqBook_RAW_Data!D435),"",DaqBook_RAW_Data!D435)</f>
        <v/>
      </c>
      <c r="F445" s="167" t="str">
        <f>IF(ISBLANK(DaqBook_RAW_Data!E435),"",DaqBook_RAW_Data!E435)</f>
        <v/>
      </c>
      <c r="G445" s="167" t="str">
        <f>IF(ISBLANK(DaqBook_RAW_Data!F435),"",DaqBook_RAW_Data!F435)</f>
        <v/>
      </c>
      <c r="H445" s="167" t="str">
        <f>IF(ISBLANK(DaqBook_RAW_Data!G435),"",DaqBook_RAW_Data!G435)</f>
        <v/>
      </c>
      <c r="I445" s="167" t="str">
        <f>IF(ISBLANK(DaqBook_RAW_Data!H435),"",DaqBook_RAW_Data!H435)</f>
        <v/>
      </c>
      <c r="J445" s="167" t="str">
        <f>IF(ISBLANK(DaqBook_RAW_Data!I435),"",DaqBook_RAW_Data!I435)</f>
        <v/>
      </c>
      <c r="K445" s="167" t="str">
        <f>IF(ISBLANK(DaqBook_RAW_Data!J435),"",DaqBook_RAW_Data!J435)</f>
        <v/>
      </c>
      <c r="L445" s="167" t="str">
        <f>IF(ISBLANK(DaqBook_RAW_Data!K435),"",DaqBook_RAW_Data!K435)</f>
        <v/>
      </c>
      <c r="M445" s="167" t="str">
        <f>IF(ISBLANK(DaqBook_RAW_Data!L435),"",DaqBook_RAW_Data!L435)</f>
        <v/>
      </c>
      <c r="N445" s="167" t="str">
        <f>IF(ISBLANK(DaqBook_RAW_Data!M435),"",DaqBook_RAW_Data!M435)</f>
        <v/>
      </c>
      <c r="O445" s="167" t="str">
        <f>IF(ISBLANK(DaqBook_RAW_Data!N435),"",DaqBook_RAW_Data!N435)</f>
        <v/>
      </c>
      <c r="P445" s="167" t="str">
        <f>IF(ISBLANK(DaqBook_RAW_Data!O435),"",DaqBook_RAW_Data!O435)</f>
        <v/>
      </c>
    </row>
    <row r="446" spans="1:16" x14ac:dyDescent="0.2">
      <c r="A446" s="58" t="e">
        <f t="shared" si="6"/>
        <v>#VALUE!</v>
      </c>
      <c r="B446" s="144" t="str">
        <f>IF(ISBLANK(DaqBook_RAW_Data!A436),"",TIMEVALUE(DaqBook_RAW_Data!A436))</f>
        <v/>
      </c>
      <c r="C446" s="167" t="str">
        <f>IF(ISBLANK(DaqBook_RAW_Data!B436),"",DaqBook_RAW_Data!B436)</f>
        <v/>
      </c>
      <c r="D446" s="167" t="str">
        <f>IF(ISBLANK(DaqBook_RAW_Data!C436),"",DaqBook_RAW_Data!C436)</f>
        <v/>
      </c>
      <c r="E446" s="167" t="str">
        <f>IF(ISBLANK(DaqBook_RAW_Data!D436),"",DaqBook_RAW_Data!D436)</f>
        <v/>
      </c>
      <c r="F446" s="167" t="str">
        <f>IF(ISBLANK(DaqBook_RAW_Data!E436),"",DaqBook_RAW_Data!E436)</f>
        <v/>
      </c>
      <c r="G446" s="167" t="str">
        <f>IF(ISBLANK(DaqBook_RAW_Data!F436),"",DaqBook_RAW_Data!F436)</f>
        <v/>
      </c>
      <c r="H446" s="167" t="str">
        <f>IF(ISBLANK(DaqBook_RAW_Data!G436),"",DaqBook_RAW_Data!G436)</f>
        <v/>
      </c>
      <c r="I446" s="167" t="str">
        <f>IF(ISBLANK(DaqBook_RAW_Data!H436),"",DaqBook_RAW_Data!H436)</f>
        <v/>
      </c>
      <c r="J446" s="167" t="str">
        <f>IF(ISBLANK(DaqBook_RAW_Data!I436),"",DaqBook_RAW_Data!I436)</f>
        <v/>
      </c>
      <c r="K446" s="167" t="str">
        <f>IF(ISBLANK(DaqBook_RAW_Data!J436),"",DaqBook_RAW_Data!J436)</f>
        <v/>
      </c>
      <c r="L446" s="167" t="str">
        <f>IF(ISBLANK(DaqBook_RAW_Data!K436),"",DaqBook_RAW_Data!K436)</f>
        <v/>
      </c>
      <c r="M446" s="167" t="str">
        <f>IF(ISBLANK(DaqBook_RAW_Data!L436),"",DaqBook_RAW_Data!L436)</f>
        <v/>
      </c>
      <c r="N446" s="167" t="str">
        <f>IF(ISBLANK(DaqBook_RAW_Data!M436),"",DaqBook_RAW_Data!M436)</f>
        <v/>
      </c>
      <c r="O446" s="167" t="str">
        <f>IF(ISBLANK(DaqBook_RAW_Data!N436),"",DaqBook_RAW_Data!N436)</f>
        <v/>
      </c>
      <c r="P446" s="167" t="str">
        <f>IF(ISBLANK(DaqBook_RAW_Data!O436),"",DaqBook_RAW_Data!O436)</f>
        <v/>
      </c>
    </row>
    <row r="447" spans="1:16" x14ac:dyDescent="0.2">
      <c r="A447" s="58" t="e">
        <f t="shared" si="6"/>
        <v>#VALUE!</v>
      </c>
      <c r="B447" s="144" t="str">
        <f>IF(ISBLANK(DaqBook_RAW_Data!A437),"",TIMEVALUE(DaqBook_RAW_Data!A437))</f>
        <v/>
      </c>
      <c r="C447" s="167" t="str">
        <f>IF(ISBLANK(DaqBook_RAW_Data!B437),"",DaqBook_RAW_Data!B437)</f>
        <v/>
      </c>
      <c r="D447" s="167" t="str">
        <f>IF(ISBLANK(DaqBook_RAW_Data!C437),"",DaqBook_RAW_Data!C437)</f>
        <v/>
      </c>
      <c r="E447" s="167" t="str">
        <f>IF(ISBLANK(DaqBook_RAW_Data!D437),"",DaqBook_RAW_Data!D437)</f>
        <v/>
      </c>
      <c r="F447" s="167" t="str">
        <f>IF(ISBLANK(DaqBook_RAW_Data!E437),"",DaqBook_RAW_Data!E437)</f>
        <v/>
      </c>
      <c r="G447" s="167" t="str">
        <f>IF(ISBLANK(DaqBook_RAW_Data!F437),"",DaqBook_RAW_Data!F437)</f>
        <v/>
      </c>
      <c r="H447" s="167" t="str">
        <f>IF(ISBLANK(DaqBook_RAW_Data!G437),"",DaqBook_RAW_Data!G437)</f>
        <v/>
      </c>
      <c r="I447" s="167" t="str">
        <f>IF(ISBLANK(DaqBook_RAW_Data!H437),"",DaqBook_RAW_Data!H437)</f>
        <v/>
      </c>
      <c r="J447" s="167" t="str">
        <f>IF(ISBLANK(DaqBook_RAW_Data!I437),"",DaqBook_RAW_Data!I437)</f>
        <v/>
      </c>
      <c r="K447" s="167" t="str">
        <f>IF(ISBLANK(DaqBook_RAW_Data!J437),"",DaqBook_RAW_Data!J437)</f>
        <v/>
      </c>
      <c r="L447" s="167" t="str">
        <f>IF(ISBLANK(DaqBook_RAW_Data!K437),"",DaqBook_RAW_Data!K437)</f>
        <v/>
      </c>
      <c r="M447" s="167" t="str">
        <f>IF(ISBLANK(DaqBook_RAW_Data!L437),"",DaqBook_RAW_Data!L437)</f>
        <v/>
      </c>
      <c r="N447" s="167" t="str">
        <f>IF(ISBLANK(DaqBook_RAW_Data!M437),"",DaqBook_RAW_Data!M437)</f>
        <v/>
      </c>
      <c r="O447" s="167" t="str">
        <f>IF(ISBLANK(DaqBook_RAW_Data!N437),"",DaqBook_RAW_Data!N437)</f>
        <v/>
      </c>
      <c r="P447" s="167" t="str">
        <f>IF(ISBLANK(DaqBook_RAW_Data!O437),"",DaqBook_RAW_Data!O437)</f>
        <v/>
      </c>
    </row>
    <row r="448" spans="1:16" x14ac:dyDescent="0.2">
      <c r="A448" s="58" t="e">
        <f t="shared" si="6"/>
        <v>#VALUE!</v>
      </c>
      <c r="B448" s="144" t="str">
        <f>IF(ISBLANK(DaqBook_RAW_Data!A438),"",TIMEVALUE(DaqBook_RAW_Data!A438))</f>
        <v/>
      </c>
      <c r="C448" s="167" t="str">
        <f>IF(ISBLANK(DaqBook_RAW_Data!B438),"",DaqBook_RAW_Data!B438)</f>
        <v/>
      </c>
      <c r="D448" s="167" t="str">
        <f>IF(ISBLANK(DaqBook_RAW_Data!C438),"",DaqBook_RAW_Data!C438)</f>
        <v/>
      </c>
      <c r="E448" s="167" t="str">
        <f>IF(ISBLANK(DaqBook_RAW_Data!D438),"",DaqBook_RAW_Data!D438)</f>
        <v/>
      </c>
      <c r="F448" s="167" t="str">
        <f>IF(ISBLANK(DaqBook_RAW_Data!E438),"",DaqBook_RAW_Data!E438)</f>
        <v/>
      </c>
      <c r="G448" s="167" t="str">
        <f>IF(ISBLANK(DaqBook_RAW_Data!F438),"",DaqBook_RAW_Data!F438)</f>
        <v/>
      </c>
      <c r="H448" s="167" t="str">
        <f>IF(ISBLANK(DaqBook_RAW_Data!G438),"",DaqBook_RAW_Data!G438)</f>
        <v/>
      </c>
      <c r="I448" s="167" t="str">
        <f>IF(ISBLANK(DaqBook_RAW_Data!H438),"",DaqBook_RAW_Data!H438)</f>
        <v/>
      </c>
      <c r="J448" s="167" t="str">
        <f>IF(ISBLANK(DaqBook_RAW_Data!I438),"",DaqBook_RAW_Data!I438)</f>
        <v/>
      </c>
      <c r="K448" s="167" t="str">
        <f>IF(ISBLANK(DaqBook_RAW_Data!J438),"",DaqBook_RAW_Data!J438)</f>
        <v/>
      </c>
      <c r="L448" s="167" t="str">
        <f>IF(ISBLANK(DaqBook_RAW_Data!K438),"",DaqBook_RAW_Data!K438)</f>
        <v/>
      </c>
      <c r="M448" s="167" t="str">
        <f>IF(ISBLANK(DaqBook_RAW_Data!L438),"",DaqBook_RAW_Data!L438)</f>
        <v/>
      </c>
      <c r="N448" s="167" t="str">
        <f>IF(ISBLANK(DaqBook_RAW_Data!M438),"",DaqBook_RAW_Data!M438)</f>
        <v/>
      </c>
      <c r="O448" s="167" t="str">
        <f>IF(ISBLANK(DaqBook_RAW_Data!N438),"",DaqBook_RAW_Data!N438)</f>
        <v/>
      </c>
      <c r="P448" s="167" t="str">
        <f>IF(ISBLANK(DaqBook_RAW_Data!O438),"",DaqBook_RAW_Data!O438)</f>
        <v/>
      </c>
    </row>
    <row r="449" spans="1:16" x14ac:dyDescent="0.2">
      <c r="A449" s="58" t="e">
        <f t="shared" si="6"/>
        <v>#VALUE!</v>
      </c>
      <c r="B449" s="144" t="str">
        <f>IF(ISBLANK(DaqBook_RAW_Data!A439),"",TIMEVALUE(DaqBook_RAW_Data!A439))</f>
        <v/>
      </c>
      <c r="C449" s="167" t="str">
        <f>IF(ISBLANK(DaqBook_RAW_Data!B439),"",DaqBook_RAW_Data!B439)</f>
        <v/>
      </c>
      <c r="D449" s="167" t="str">
        <f>IF(ISBLANK(DaqBook_RAW_Data!C439),"",DaqBook_RAW_Data!C439)</f>
        <v/>
      </c>
      <c r="E449" s="167" t="str">
        <f>IF(ISBLANK(DaqBook_RAW_Data!D439),"",DaqBook_RAW_Data!D439)</f>
        <v/>
      </c>
      <c r="F449" s="167" t="str">
        <f>IF(ISBLANK(DaqBook_RAW_Data!E439),"",DaqBook_RAW_Data!E439)</f>
        <v/>
      </c>
      <c r="G449" s="167" t="str">
        <f>IF(ISBLANK(DaqBook_RAW_Data!F439),"",DaqBook_RAW_Data!F439)</f>
        <v/>
      </c>
      <c r="H449" s="167" t="str">
        <f>IF(ISBLANK(DaqBook_RAW_Data!G439),"",DaqBook_RAW_Data!G439)</f>
        <v/>
      </c>
      <c r="I449" s="167" t="str">
        <f>IF(ISBLANK(DaqBook_RAW_Data!H439),"",DaqBook_RAW_Data!H439)</f>
        <v/>
      </c>
      <c r="J449" s="167" t="str">
        <f>IF(ISBLANK(DaqBook_RAW_Data!I439),"",DaqBook_RAW_Data!I439)</f>
        <v/>
      </c>
      <c r="K449" s="167" t="str">
        <f>IF(ISBLANK(DaqBook_RAW_Data!J439),"",DaqBook_RAW_Data!J439)</f>
        <v/>
      </c>
      <c r="L449" s="167" t="str">
        <f>IF(ISBLANK(DaqBook_RAW_Data!K439),"",DaqBook_RAW_Data!K439)</f>
        <v/>
      </c>
      <c r="M449" s="167" t="str">
        <f>IF(ISBLANK(DaqBook_RAW_Data!L439),"",DaqBook_RAW_Data!L439)</f>
        <v/>
      </c>
      <c r="N449" s="167" t="str">
        <f>IF(ISBLANK(DaqBook_RAW_Data!M439),"",DaqBook_RAW_Data!M439)</f>
        <v/>
      </c>
      <c r="O449" s="167" t="str">
        <f>IF(ISBLANK(DaqBook_RAW_Data!N439),"",DaqBook_RAW_Data!N439)</f>
        <v/>
      </c>
      <c r="P449" s="167" t="str">
        <f>IF(ISBLANK(DaqBook_RAW_Data!O439),"",DaqBook_RAW_Data!O439)</f>
        <v/>
      </c>
    </row>
    <row r="450" spans="1:16" x14ac:dyDescent="0.2">
      <c r="A450" s="58" t="e">
        <f t="shared" si="6"/>
        <v>#VALUE!</v>
      </c>
      <c r="B450" s="144" t="str">
        <f>IF(ISBLANK(DaqBook_RAW_Data!A440),"",TIMEVALUE(DaqBook_RAW_Data!A440))</f>
        <v/>
      </c>
      <c r="C450" s="167" t="str">
        <f>IF(ISBLANK(DaqBook_RAW_Data!B440),"",DaqBook_RAW_Data!B440)</f>
        <v/>
      </c>
      <c r="D450" s="167" t="str">
        <f>IF(ISBLANK(DaqBook_RAW_Data!C440),"",DaqBook_RAW_Data!C440)</f>
        <v/>
      </c>
      <c r="E450" s="167" t="str">
        <f>IF(ISBLANK(DaqBook_RAW_Data!D440),"",DaqBook_RAW_Data!D440)</f>
        <v/>
      </c>
      <c r="F450" s="167" t="str">
        <f>IF(ISBLANK(DaqBook_RAW_Data!E440),"",DaqBook_RAW_Data!E440)</f>
        <v/>
      </c>
      <c r="G450" s="167" t="str">
        <f>IF(ISBLANK(DaqBook_RAW_Data!F440),"",DaqBook_RAW_Data!F440)</f>
        <v/>
      </c>
      <c r="H450" s="167" t="str">
        <f>IF(ISBLANK(DaqBook_RAW_Data!G440),"",DaqBook_RAW_Data!G440)</f>
        <v/>
      </c>
      <c r="I450" s="167" t="str">
        <f>IF(ISBLANK(DaqBook_RAW_Data!H440),"",DaqBook_RAW_Data!H440)</f>
        <v/>
      </c>
      <c r="J450" s="167" t="str">
        <f>IF(ISBLANK(DaqBook_RAW_Data!I440),"",DaqBook_RAW_Data!I440)</f>
        <v/>
      </c>
      <c r="K450" s="167" t="str">
        <f>IF(ISBLANK(DaqBook_RAW_Data!J440),"",DaqBook_RAW_Data!J440)</f>
        <v/>
      </c>
      <c r="L450" s="167" t="str">
        <f>IF(ISBLANK(DaqBook_RAW_Data!K440),"",DaqBook_RAW_Data!K440)</f>
        <v/>
      </c>
      <c r="M450" s="167" t="str">
        <f>IF(ISBLANK(DaqBook_RAW_Data!L440),"",DaqBook_RAW_Data!L440)</f>
        <v/>
      </c>
      <c r="N450" s="167" t="str">
        <f>IF(ISBLANK(DaqBook_RAW_Data!M440),"",DaqBook_RAW_Data!M440)</f>
        <v/>
      </c>
      <c r="O450" s="167" t="str">
        <f>IF(ISBLANK(DaqBook_RAW_Data!N440),"",DaqBook_RAW_Data!N440)</f>
        <v/>
      </c>
      <c r="P450" s="167" t="str">
        <f>IF(ISBLANK(DaqBook_RAW_Data!O440),"",DaqBook_RAW_Data!O440)</f>
        <v/>
      </c>
    </row>
    <row r="451" spans="1:16" x14ac:dyDescent="0.2">
      <c r="A451" s="58" t="e">
        <f t="shared" si="6"/>
        <v>#VALUE!</v>
      </c>
      <c r="B451" s="144" t="str">
        <f>IF(ISBLANK(DaqBook_RAW_Data!A441),"",TIMEVALUE(DaqBook_RAW_Data!A441))</f>
        <v/>
      </c>
      <c r="C451" s="167" t="str">
        <f>IF(ISBLANK(DaqBook_RAW_Data!B441),"",DaqBook_RAW_Data!B441)</f>
        <v/>
      </c>
      <c r="D451" s="167" t="str">
        <f>IF(ISBLANK(DaqBook_RAW_Data!C441),"",DaqBook_RAW_Data!C441)</f>
        <v/>
      </c>
      <c r="E451" s="167" t="str">
        <f>IF(ISBLANK(DaqBook_RAW_Data!D441),"",DaqBook_RAW_Data!D441)</f>
        <v/>
      </c>
      <c r="F451" s="167" t="str">
        <f>IF(ISBLANK(DaqBook_RAW_Data!E441),"",DaqBook_RAW_Data!E441)</f>
        <v/>
      </c>
      <c r="G451" s="167" t="str">
        <f>IF(ISBLANK(DaqBook_RAW_Data!F441),"",DaqBook_RAW_Data!F441)</f>
        <v/>
      </c>
      <c r="H451" s="167" t="str">
        <f>IF(ISBLANK(DaqBook_RAW_Data!G441),"",DaqBook_RAW_Data!G441)</f>
        <v/>
      </c>
      <c r="I451" s="167" t="str">
        <f>IF(ISBLANK(DaqBook_RAW_Data!H441),"",DaqBook_RAW_Data!H441)</f>
        <v/>
      </c>
      <c r="J451" s="167" t="str">
        <f>IF(ISBLANK(DaqBook_RAW_Data!I441),"",DaqBook_RAW_Data!I441)</f>
        <v/>
      </c>
      <c r="K451" s="167" t="str">
        <f>IF(ISBLANK(DaqBook_RAW_Data!J441),"",DaqBook_RAW_Data!J441)</f>
        <v/>
      </c>
      <c r="L451" s="167" t="str">
        <f>IF(ISBLANK(DaqBook_RAW_Data!K441),"",DaqBook_RAW_Data!K441)</f>
        <v/>
      </c>
      <c r="M451" s="167" t="str">
        <f>IF(ISBLANK(DaqBook_RAW_Data!L441),"",DaqBook_RAW_Data!L441)</f>
        <v/>
      </c>
      <c r="N451" s="167" t="str">
        <f>IF(ISBLANK(DaqBook_RAW_Data!M441),"",DaqBook_RAW_Data!M441)</f>
        <v/>
      </c>
      <c r="O451" s="167" t="str">
        <f>IF(ISBLANK(DaqBook_RAW_Data!N441),"",DaqBook_RAW_Data!N441)</f>
        <v/>
      </c>
      <c r="P451" s="167" t="str">
        <f>IF(ISBLANK(DaqBook_RAW_Data!O441),"",DaqBook_RAW_Data!O441)</f>
        <v/>
      </c>
    </row>
    <row r="452" spans="1:16" x14ac:dyDescent="0.2">
      <c r="A452" s="58" t="e">
        <f t="shared" si="6"/>
        <v>#VALUE!</v>
      </c>
      <c r="B452" s="144" t="str">
        <f>IF(ISBLANK(DaqBook_RAW_Data!A442),"",TIMEVALUE(DaqBook_RAW_Data!A442))</f>
        <v/>
      </c>
      <c r="C452" s="167" t="str">
        <f>IF(ISBLANK(DaqBook_RAW_Data!B442),"",DaqBook_RAW_Data!B442)</f>
        <v/>
      </c>
      <c r="D452" s="167" t="str">
        <f>IF(ISBLANK(DaqBook_RAW_Data!C442),"",DaqBook_RAW_Data!C442)</f>
        <v/>
      </c>
      <c r="E452" s="167" t="str">
        <f>IF(ISBLANK(DaqBook_RAW_Data!D442),"",DaqBook_RAW_Data!D442)</f>
        <v/>
      </c>
      <c r="F452" s="167" t="str">
        <f>IF(ISBLANK(DaqBook_RAW_Data!E442),"",DaqBook_RAW_Data!E442)</f>
        <v/>
      </c>
      <c r="G452" s="167" t="str">
        <f>IF(ISBLANK(DaqBook_RAW_Data!F442),"",DaqBook_RAW_Data!F442)</f>
        <v/>
      </c>
      <c r="H452" s="167" t="str">
        <f>IF(ISBLANK(DaqBook_RAW_Data!G442),"",DaqBook_RAW_Data!G442)</f>
        <v/>
      </c>
      <c r="I452" s="167" t="str">
        <f>IF(ISBLANK(DaqBook_RAW_Data!H442),"",DaqBook_RAW_Data!H442)</f>
        <v/>
      </c>
      <c r="J452" s="167" t="str">
        <f>IF(ISBLANK(DaqBook_RAW_Data!I442),"",DaqBook_RAW_Data!I442)</f>
        <v/>
      </c>
      <c r="K452" s="167" t="str">
        <f>IF(ISBLANK(DaqBook_RAW_Data!J442),"",DaqBook_RAW_Data!J442)</f>
        <v/>
      </c>
      <c r="L452" s="167" t="str">
        <f>IF(ISBLANK(DaqBook_RAW_Data!K442),"",DaqBook_RAW_Data!K442)</f>
        <v/>
      </c>
      <c r="M452" s="167" t="str">
        <f>IF(ISBLANK(DaqBook_RAW_Data!L442),"",DaqBook_RAW_Data!L442)</f>
        <v/>
      </c>
      <c r="N452" s="167" t="str">
        <f>IF(ISBLANK(DaqBook_RAW_Data!M442),"",DaqBook_RAW_Data!M442)</f>
        <v/>
      </c>
      <c r="O452" s="167" t="str">
        <f>IF(ISBLANK(DaqBook_RAW_Data!N442),"",DaqBook_RAW_Data!N442)</f>
        <v/>
      </c>
      <c r="P452" s="167" t="str">
        <f>IF(ISBLANK(DaqBook_RAW_Data!O442),"",DaqBook_RAW_Data!O442)</f>
        <v/>
      </c>
    </row>
    <row r="453" spans="1:16" x14ac:dyDescent="0.2">
      <c r="A453" s="58" t="e">
        <f t="shared" si="6"/>
        <v>#VALUE!</v>
      </c>
      <c r="B453" s="144" t="str">
        <f>IF(ISBLANK(DaqBook_RAW_Data!A443),"",TIMEVALUE(DaqBook_RAW_Data!A443))</f>
        <v/>
      </c>
      <c r="C453" s="167" t="str">
        <f>IF(ISBLANK(DaqBook_RAW_Data!B443),"",DaqBook_RAW_Data!B443)</f>
        <v/>
      </c>
      <c r="D453" s="167" t="str">
        <f>IF(ISBLANK(DaqBook_RAW_Data!C443),"",DaqBook_RAW_Data!C443)</f>
        <v/>
      </c>
      <c r="E453" s="167" t="str">
        <f>IF(ISBLANK(DaqBook_RAW_Data!D443),"",DaqBook_RAW_Data!D443)</f>
        <v/>
      </c>
      <c r="F453" s="167" t="str">
        <f>IF(ISBLANK(DaqBook_RAW_Data!E443),"",DaqBook_RAW_Data!E443)</f>
        <v/>
      </c>
      <c r="G453" s="167" t="str">
        <f>IF(ISBLANK(DaqBook_RAW_Data!F443),"",DaqBook_RAW_Data!F443)</f>
        <v/>
      </c>
      <c r="H453" s="167" t="str">
        <f>IF(ISBLANK(DaqBook_RAW_Data!G443),"",DaqBook_RAW_Data!G443)</f>
        <v/>
      </c>
      <c r="I453" s="167" t="str">
        <f>IF(ISBLANK(DaqBook_RAW_Data!H443),"",DaqBook_RAW_Data!H443)</f>
        <v/>
      </c>
      <c r="J453" s="167" t="str">
        <f>IF(ISBLANK(DaqBook_RAW_Data!I443),"",DaqBook_RAW_Data!I443)</f>
        <v/>
      </c>
      <c r="K453" s="167" t="str">
        <f>IF(ISBLANK(DaqBook_RAW_Data!J443),"",DaqBook_RAW_Data!J443)</f>
        <v/>
      </c>
      <c r="L453" s="167" t="str">
        <f>IF(ISBLANK(DaqBook_RAW_Data!K443),"",DaqBook_RAW_Data!K443)</f>
        <v/>
      </c>
      <c r="M453" s="167" t="str">
        <f>IF(ISBLANK(DaqBook_RAW_Data!L443),"",DaqBook_RAW_Data!L443)</f>
        <v/>
      </c>
      <c r="N453" s="167" t="str">
        <f>IF(ISBLANK(DaqBook_RAW_Data!M443),"",DaqBook_RAW_Data!M443)</f>
        <v/>
      </c>
      <c r="O453" s="167" t="str">
        <f>IF(ISBLANK(DaqBook_RAW_Data!N443),"",DaqBook_RAW_Data!N443)</f>
        <v/>
      </c>
      <c r="P453" s="167" t="str">
        <f>IF(ISBLANK(DaqBook_RAW_Data!O443),"",DaqBook_RAW_Data!O443)</f>
        <v/>
      </c>
    </row>
    <row r="454" spans="1:16" x14ac:dyDescent="0.2">
      <c r="A454" s="58" t="e">
        <f t="shared" si="6"/>
        <v>#VALUE!</v>
      </c>
      <c r="B454" s="144" t="str">
        <f>IF(ISBLANK(DaqBook_RAW_Data!A444),"",TIMEVALUE(DaqBook_RAW_Data!A444))</f>
        <v/>
      </c>
      <c r="C454" s="167" t="str">
        <f>IF(ISBLANK(DaqBook_RAW_Data!B444),"",DaqBook_RAW_Data!B444)</f>
        <v/>
      </c>
      <c r="D454" s="167" t="str">
        <f>IF(ISBLANK(DaqBook_RAW_Data!C444),"",DaqBook_RAW_Data!C444)</f>
        <v/>
      </c>
      <c r="E454" s="167" t="str">
        <f>IF(ISBLANK(DaqBook_RAW_Data!D444),"",DaqBook_RAW_Data!D444)</f>
        <v/>
      </c>
      <c r="F454" s="167" t="str">
        <f>IF(ISBLANK(DaqBook_RAW_Data!E444),"",DaqBook_RAW_Data!E444)</f>
        <v/>
      </c>
      <c r="G454" s="167" t="str">
        <f>IF(ISBLANK(DaqBook_RAW_Data!F444),"",DaqBook_RAW_Data!F444)</f>
        <v/>
      </c>
      <c r="H454" s="167" t="str">
        <f>IF(ISBLANK(DaqBook_RAW_Data!G444),"",DaqBook_RAW_Data!G444)</f>
        <v/>
      </c>
      <c r="I454" s="167" t="str">
        <f>IF(ISBLANK(DaqBook_RAW_Data!H444),"",DaqBook_RAW_Data!H444)</f>
        <v/>
      </c>
      <c r="J454" s="167" t="str">
        <f>IF(ISBLANK(DaqBook_RAW_Data!I444),"",DaqBook_RAW_Data!I444)</f>
        <v/>
      </c>
      <c r="K454" s="167" t="str">
        <f>IF(ISBLANK(DaqBook_RAW_Data!J444),"",DaqBook_RAW_Data!J444)</f>
        <v/>
      </c>
      <c r="L454" s="167" t="str">
        <f>IF(ISBLANK(DaqBook_RAW_Data!K444),"",DaqBook_RAW_Data!K444)</f>
        <v/>
      </c>
      <c r="M454" s="167" t="str">
        <f>IF(ISBLANK(DaqBook_RAW_Data!L444),"",DaqBook_RAW_Data!L444)</f>
        <v/>
      </c>
      <c r="N454" s="167" t="str">
        <f>IF(ISBLANK(DaqBook_RAW_Data!M444),"",DaqBook_RAW_Data!M444)</f>
        <v/>
      </c>
      <c r="O454" s="167" t="str">
        <f>IF(ISBLANK(DaqBook_RAW_Data!N444),"",DaqBook_RAW_Data!N444)</f>
        <v/>
      </c>
      <c r="P454" s="167" t="str">
        <f>IF(ISBLANK(DaqBook_RAW_Data!O444),"",DaqBook_RAW_Data!O444)</f>
        <v/>
      </c>
    </row>
    <row r="455" spans="1:16" x14ac:dyDescent="0.2">
      <c r="A455" s="58" t="e">
        <f t="shared" si="6"/>
        <v>#VALUE!</v>
      </c>
      <c r="B455" s="144" t="str">
        <f>IF(ISBLANK(DaqBook_RAW_Data!A445),"",TIMEVALUE(DaqBook_RAW_Data!A445))</f>
        <v/>
      </c>
      <c r="C455" s="167" t="str">
        <f>IF(ISBLANK(DaqBook_RAW_Data!B445),"",DaqBook_RAW_Data!B445)</f>
        <v/>
      </c>
      <c r="D455" s="167" t="str">
        <f>IF(ISBLANK(DaqBook_RAW_Data!C445),"",DaqBook_RAW_Data!C445)</f>
        <v/>
      </c>
      <c r="E455" s="167" t="str">
        <f>IF(ISBLANK(DaqBook_RAW_Data!D445),"",DaqBook_RAW_Data!D445)</f>
        <v/>
      </c>
      <c r="F455" s="167" t="str">
        <f>IF(ISBLANK(DaqBook_RAW_Data!E445),"",DaqBook_RAW_Data!E445)</f>
        <v/>
      </c>
      <c r="G455" s="167" t="str">
        <f>IF(ISBLANK(DaqBook_RAW_Data!F445),"",DaqBook_RAW_Data!F445)</f>
        <v/>
      </c>
      <c r="H455" s="167" t="str">
        <f>IF(ISBLANK(DaqBook_RAW_Data!G445),"",DaqBook_RAW_Data!G445)</f>
        <v/>
      </c>
      <c r="I455" s="167" t="str">
        <f>IF(ISBLANK(DaqBook_RAW_Data!H445),"",DaqBook_RAW_Data!H445)</f>
        <v/>
      </c>
      <c r="J455" s="167" t="str">
        <f>IF(ISBLANK(DaqBook_RAW_Data!I445),"",DaqBook_RAW_Data!I445)</f>
        <v/>
      </c>
      <c r="K455" s="167" t="str">
        <f>IF(ISBLANK(DaqBook_RAW_Data!J445),"",DaqBook_RAW_Data!J445)</f>
        <v/>
      </c>
      <c r="L455" s="167" t="str">
        <f>IF(ISBLANK(DaqBook_RAW_Data!K445),"",DaqBook_RAW_Data!K445)</f>
        <v/>
      </c>
      <c r="M455" s="167" t="str">
        <f>IF(ISBLANK(DaqBook_RAW_Data!L445),"",DaqBook_RAW_Data!L445)</f>
        <v/>
      </c>
      <c r="N455" s="167" t="str">
        <f>IF(ISBLANK(DaqBook_RAW_Data!M445),"",DaqBook_RAW_Data!M445)</f>
        <v/>
      </c>
      <c r="O455" s="167" t="str">
        <f>IF(ISBLANK(DaqBook_RAW_Data!N445),"",DaqBook_RAW_Data!N445)</f>
        <v/>
      </c>
      <c r="P455" s="167" t="str">
        <f>IF(ISBLANK(DaqBook_RAW_Data!O445),"",DaqBook_RAW_Data!O445)</f>
        <v/>
      </c>
    </row>
    <row r="456" spans="1:16" x14ac:dyDescent="0.2">
      <c r="A456" s="58" t="e">
        <f t="shared" si="6"/>
        <v>#VALUE!</v>
      </c>
      <c r="B456" s="144" t="str">
        <f>IF(ISBLANK(DaqBook_RAW_Data!A446),"",TIMEVALUE(DaqBook_RAW_Data!A446))</f>
        <v/>
      </c>
      <c r="C456" s="167" t="str">
        <f>IF(ISBLANK(DaqBook_RAW_Data!B446),"",DaqBook_RAW_Data!B446)</f>
        <v/>
      </c>
      <c r="D456" s="167" t="str">
        <f>IF(ISBLANK(DaqBook_RAW_Data!C446),"",DaqBook_RAW_Data!C446)</f>
        <v/>
      </c>
      <c r="E456" s="167" t="str">
        <f>IF(ISBLANK(DaqBook_RAW_Data!D446),"",DaqBook_RAW_Data!D446)</f>
        <v/>
      </c>
      <c r="F456" s="167" t="str">
        <f>IF(ISBLANK(DaqBook_RAW_Data!E446),"",DaqBook_RAW_Data!E446)</f>
        <v/>
      </c>
      <c r="G456" s="167" t="str">
        <f>IF(ISBLANK(DaqBook_RAW_Data!F446),"",DaqBook_RAW_Data!F446)</f>
        <v/>
      </c>
      <c r="H456" s="167" t="str">
        <f>IF(ISBLANK(DaqBook_RAW_Data!G446),"",DaqBook_RAW_Data!G446)</f>
        <v/>
      </c>
      <c r="I456" s="167" t="str">
        <f>IF(ISBLANK(DaqBook_RAW_Data!H446),"",DaqBook_RAW_Data!H446)</f>
        <v/>
      </c>
      <c r="J456" s="167" t="str">
        <f>IF(ISBLANK(DaqBook_RAW_Data!I446),"",DaqBook_RAW_Data!I446)</f>
        <v/>
      </c>
      <c r="K456" s="167" t="str">
        <f>IF(ISBLANK(DaqBook_RAW_Data!J446),"",DaqBook_RAW_Data!J446)</f>
        <v/>
      </c>
      <c r="L456" s="167" t="str">
        <f>IF(ISBLANK(DaqBook_RAW_Data!K446),"",DaqBook_RAW_Data!K446)</f>
        <v/>
      </c>
      <c r="M456" s="167" t="str">
        <f>IF(ISBLANK(DaqBook_RAW_Data!L446),"",DaqBook_RAW_Data!L446)</f>
        <v/>
      </c>
      <c r="N456" s="167" t="str">
        <f>IF(ISBLANK(DaqBook_RAW_Data!M446),"",DaqBook_RAW_Data!M446)</f>
        <v/>
      </c>
      <c r="O456" s="167" t="str">
        <f>IF(ISBLANK(DaqBook_RAW_Data!N446),"",DaqBook_RAW_Data!N446)</f>
        <v/>
      </c>
      <c r="P456" s="167" t="str">
        <f>IF(ISBLANK(DaqBook_RAW_Data!O446),"",DaqBook_RAW_Data!O446)</f>
        <v/>
      </c>
    </row>
    <row r="457" spans="1:16" x14ac:dyDescent="0.2">
      <c r="A457" s="58" t="e">
        <f t="shared" si="6"/>
        <v>#VALUE!</v>
      </c>
      <c r="B457" s="144" t="str">
        <f>IF(ISBLANK(DaqBook_RAW_Data!A447),"",TIMEVALUE(DaqBook_RAW_Data!A447))</f>
        <v/>
      </c>
      <c r="C457" s="167" t="str">
        <f>IF(ISBLANK(DaqBook_RAW_Data!B447),"",DaqBook_RAW_Data!B447)</f>
        <v/>
      </c>
      <c r="D457" s="167" t="str">
        <f>IF(ISBLANK(DaqBook_RAW_Data!C447),"",DaqBook_RAW_Data!C447)</f>
        <v/>
      </c>
      <c r="E457" s="167" t="str">
        <f>IF(ISBLANK(DaqBook_RAW_Data!D447),"",DaqBook_RAW_Data!D447)</f>
        <v/>
      </c>
      <c r="F457" s="167" t="str">
        <f>IF(ISBLANK(DaqBook_RAW_Data!E447),"",DaqBook_RAW_Data!E447)</f>
        <v/>
      </c>
      <c r="G457" s="167" t="str">
        <f>IF(ISBLANK(DaqBook_RAW_Data!F447),"",DaqBook_RAW_Data!F447)</f>
        <v/>
      </c>
      <c r="H457" s="167" t="str">
        <f>IF(ISBLANK(DaqBook_RAW_Data!G447),"",DaqBook_RAW_Data!G447)</f>
        <v/>
      </c>
      <c r="I457" s="167" t="str">
        <f>IF(ISBLANK(DaqBook_RAW_Data!H447),"",DaqBook_RAW_Data!H447)</f>
        <v/>
      </c>
      <c r="J457" s="167" t="str">
        <f>IF(ISBLANK(DaqBook_RAW_Data!I447),"",DaqBook_RAW_Data!I447)</f>
        <v/>
      </c>
      <c r="K457" s="167" t="str">
        <f>IF(ISBLANK(DaqBook_RAW_Data!J447),"",DaqBook_RAW_Data!J447)</f>
        <v/>
      </c>
      <c r="L457" s="167" t="str">
        <f>IF(ISBLANK(DaqBook_RAW_Data!K447),"",DaqBook_RAW_Data!K447)</f>
        <v/>
      </c>
      <c r="M457" s="167" t="str">
        <f>IF(ISBLANK(DaqBook_RAW_Data!L447),"",DaqBook_RAW_Data!L447)</f>
        <v/>
      </c>
      <c r="N457" s="167" t="str">
        <f>IF(ISBLANK(DaqBook_RAW_Data!M447),"",DaqBook_RAW_Data!M447)</f>
        <v/>
      </c>
      <c r="O457" s="167" t="str">
        <f>IF(ISBLANK(DaqBook_RAW_Data!N447),"",DaqBook_RAW_Data!N447)</f>
        <v/>
      </c>
      <c r="P457" s="167" t="str">
        <f>IF(ISBLANK(DaqBook_RAW_Data!O447),"",DaqBook_RAW_Data!O447)</f>
        <v/>
      </c>
    </row>
    <row r="458" spans="1:16" x14ac:dyDescent="0.2">
      <c r="A458" s="58" t="e">
        <f t="shared" si="6"/>
        <v>#VALUE!</v>
      </c>
      <c r="B458" s="144" t="str">
        <f>IF(ISBLANK(DaqBook_RAW_Data!A448),"",TIMEVALUE(DaqBook_RAW_Data!A448))</f>
        <v/>
      </c>
      <c r="C458" s="167" t="str">
        <f>IF(ISBLANK(DaqBook_RAW_Data!B448),"",DaqBook_RAW_Data!B448)</f>
        <v/>
      </c>
      <c r="D458" s="167" t="str">
        <f>IF(ISBLANK(DaqBook_RAW_Data!C448),"",DaqBook_RAW_Data!C448)</f>
        <v/>
      </c>
      <c r="E458" s="167" t="str">
        <f>IF(ISBLANK(DaqBook_RAW_Data!D448),"",DaqBook_RAW_Data!D448)</f>
        <v/>
      </c>
      <c r="F458" s="167" t="str">
        <f>IF(ISBLANK(DaqBook_RAW_Data!E448),"",DaqBook_RAW_Data!E448)</f>
        <v/>
      </c>
      <c r="G458" s="167" t="str">
        <f>IF(ISBLANK(DaqBook_RAW_Data!F448),"",DaqBook_RAW_Data!F448)</f>
        <v/>
      </c>
      <c r="H458" s="167" t="str">
        <f>IF(ISBLANK(DaqBook_RAW_Data!G448),"",DaqBook_RAW_Data!G448)</f>
        <v/>
      </c>
      <c r="I458" s="167" t="str">
        <f>IF(ISBLANK(DaqBook_RAW_Data!H448),"",DaqBook_RAW_Data!H448)</f>
        <v/>
      </c>
      <c r="J458" s="167" t="str">
        <f>IF(ISBLANK(DaqBook_RAW_Data!I448),"",DaqBook_RAW_Data!I448)</f>
        <v/>
      </c>
      <c r="K458" s="167" t="str">
        <f>IF(ISBLANK(DaqBook_RAW_Data!J448),"",DaqBook_RAW_Data!J448)</f>
        <v/>
      </c>
      <c r="L458" s="167" t="str">
        <f>IF(ISBLANK(DaqBook_RAW_Data!K448),"",DaqBook_RAW_Data!K448)</f>
        <v/>
      </c>
      <c r="M458" s="167" t="str">
        <f>IF(ISBLANK(DaqBook_RAW_Data!L448),"",DaqBook_RAW_Data!L448)</f>
        <v/>
      </c>
      <c r="N458" s="167" t="str">
        <f>IF(ISBLANK(DaqBook_RAW_Data!M448),"",DaqBook_RAW_Data!M448)</f>
        <v/>
      </c>
      <c r="O458" s="167" t="str">
        <f>IF(ISBLANK(DaqBook_RAW_Data!N448),"",DaqBook_RAW_Data!N448)</f>
        <v/>
      </c>
      <c r="P458" s="167" t="str">
        <f>IF(ISBLANK(DaqBook_RAW_Data!O448),"",DaqBook_RAW_Data!O448)</f>
        <v/>
      </c>
    </row>
    <row r="459" spans="1:16" x14ac:dyDescent="0.2">
      <c r="A459" s="58" t="e">
        <f t="shared" si="6"/>
        <v>#VALUE!</v>
      </c>
      <c r="B459" s="144" t="str">
        <f>IF(ISBLANK(DaqBook_RAW_Data!A449),"",TIMEVALUE(DaqBook_RAW_Data!A449))</f>
        <v/>
      </c>
      <c r="C459" s="167" t="str">
        <f>IF(ISBLANK(DaqBook_RAW_Data!B449),"",DaqBook_RAW_Data!B449)</f>
        <v/>
      </c>
      <c r="D459" s="167" t="str">
        <f>IF(ISBLANK(DaqBook_RAW_Data!C449),"",DaqBook_RAW_Data!C449)</f>
        <v/>
      </c>
      <c r="E459" s="167" t="str">
        <f>IF(ISBLANK(DaqBook_RAW_Data!D449),"",DaqBook_RAW_Data!D449)</f>
        <v/>
      </c>
      <c r="F459" s="167" t="str">
        <f>IF(ISBLANK(DaqBook_RAW_Data!E449),"",DaqBook_RAW_Data!E449)</f>
        <v/>
      </c>
      <c r="G459" s="167" t="str">
        <f>IF(ISBLANK(DaqBook_RAW_Data!F449),"",DaqBook_RAW_Data!F449)</f>
        <v/>
      </c>
      <c r="H459" s="167" t="str">
        <f>IF(ISBLANK(DaqBook_RAW_Data!G449),"",DaqBook_RAW_Data!G449)</f>
        <v/>
      </c>
      <c r="I459" s="167" t="str">
        <f>IF(ISBLANK(DaqBook_RAW_Data!H449),"",DaqBook_RAW_Data!H449)</f>
        <v/>
      </c>
      <c r="J459" s="167" t="str">
        <f>IF(ISBLANK(DaqBook_RAW_Data!I449),"",DaqBook_RAW_Data!I449)</f>
        <v/>
      </c>
      <c r="K459" s="167" t="str">
        <f>IF(ISBLANK(DaqBook_RAW_Data!J449),"",DaqBook_RAW_Data!J449)</f>
        <v/>
      </c>
      <c r="L459" s="167" t="str">
        <f>IF(ISBLANK(DaqBook_RAW_Data!K449),"",DaqBook_RAW_Data!K449)</f>
        <v/>
      </c>
      <c r="M459" s="167" t="str">
        <f>IF(ISBLANK(DaqBook_RAW_Data!L449),"",DaqBook_RAW_Data!L449)</f>
        <v/>
      </c>
      <c r="N459" s="167" t="str">
        <f>IF(ISBLANK(DaqBook_RAW_Data!M449),"",DaqBook_RAW_Data!M449)</f>
        <v/>
      </c>
      <c r="O459" s="167" t="str">
        <f>IF(ISBLANK(DaqBook_RAW_Data!N449),"",DaqBook_RAW_Data!N449)</f>
        <v/>
      </c>
      <c r="P459" s="167" t="str">
        <f>IF(ISBLANK(DaqBook_RAW_Data!O449),"",DaqBook_RAW_Data!O449)</f>
        <v/>
      </c>
    </row>
    <row r="460" spans="1:16" x14ac:dyDescent="0.2">
      <c r="A460" s="58" t="e">
        <f t="shared" si="6"/>
        <v>#VALUE!</v>
      </c>
      <c r="B460" s="144" t="str">
        <f>IF(ISBLANK(DaqBook_RAW_Data!A450),"",TIMEVALUE(DaqBook_RAW_Data!A450))</f>
        <v/>
      </c>
      <c r="C460" s="167" t="str">
        <f>IF(ISBLANK(DaqBook_RAW_Data!B450),"",DaqBook_RAW_Data!B450)</f>
        <v/>
      </c>
      <c r="D460" s="167" t="str">
        <f>IF(ISBLANK(DaqBook_RAW_Data!C450),"",DaqBook_RAW_Data!C450)</f>
        <v/>
      </c>
      <c r="E460" s="167" t="str">
        <f>IF(ISBLANK(DaqBook_RAW_Data!D450),"",DaqBook_RAW_Data!D450)</f>
        <v/>
      </c>
      <c r="F460" s="167" t="str">
        <f>IF(ISBLANK(DaqBook_RAW_Data!E450),"",DaqBook_RAW_Data!E450)</f>
        <v/>
      </c>
      <c r="G460" s="167" t="str">
        <f>IF(ISBLANK(DaqBook_RAW_Data!F450),"",DaqBook_RAW_Data!F450)</f>
        <v/>
      </c>
      <c r="H460" s="167" t="str">
        <f>IF(ISBLANK(DaqBook_RAW_Data!G450),"",DaqBook_RAW_Data!G450)</f>
        <v/>
      </c>
      <c r="I460" s="167" t="str">
        <f>IF(ISBLANK(DaqBook_RAW_Data!H450),"",DaqBook_RAW_Data!H450)</f>
        <v/>
      </c>
      <c r="J460" s="167" t="str">
        <f>IF(ISBLANK(DaqBook_RAW_Data!I450),"",DaqBook_RAW_Data!I450)</f>
        <v/>
      </c>
      <c r="K460" s="167" t="str">
        <f>IF(ISBLANK(DaqBook_RAW_Data!J450),"",DaqBook_RAW_Data!J450)</f>
        <v/>
      </c>
      <c r="L460" s="167" t="str">
        <f>IF(ISBLANK(DaqBook_RAW_Data!K450),"",DaqBook_RAW_Data!K450)</f>
        <v/>
      </c>
      <c r="M460" s="167" t="str">
        <f>IF(ISBLANK(DaqBook_RAW_Data!L450),"",DaqBook_RAW_Data!L450)</f>
        <v/>
      </c>
      <c r="N460" s="167" t="str">
        <f>IF(ISBLANK(DaqBook_RAW_Data!M450),"",DaqBook_RAW_Data!M450)</f>
        <v/>
      </c>
      <c r="O460" s="167" t="str">
        <f>IF(ISBLANK(DaqBook_RAW_Data!N450),"",DaqBook_RAW_Data!N450)</f>
        <v/>
      </c>
      <c r="P460" s="167" t="str">
        <f>IF(ISBLANK(DaqBook_RAW_Data!O450),"",DaqBook_RAW_Data!O450)</f>
        <v/>
      </c>
    </row>
    <row r="461" spans="1:16" x14ac:dyDescent="0.2">
      <c r="A461" s="58" t="e">
        <f t="shared" si="6"/>
        <v>#VALUE!</v>
      </c>
      <c r="B461" s="144" t="str">
        <f>IF(ISBLANK(DaqBook_RAW_Data!A451),"",TIMEVALUE(DaqBook_RAW_Data!A451))</f>
        <v/>
      </c>
      <c r="C461" s="167" t="str">
        <f>IF(ISBLANK(DaqBook_RAW_Data!B451),"",DaqBook_RAW_Data!B451)</f>
        <v/>
      </c>
      <c r="D461" s="167" t="str">
        <f>IF(ISBLANK(DaqBook_RAW_Data!C451),"",DaqBook_RAW_Data!C451)</f>
        <v/>
      </c>
      <c r="E461" s="167" t="str">
        <f>IF(ISBLANK(DaqBook_RAW_Data!D451),"",DaqBook_RAW_Data!D451)</f>
        <v/>
      </c>
      <c r="F461" s="167" t="str">
        <f>IF(ISBLANK(DaqBook_RAW_Data!E451),"",DaqBook_RAW_Data!E451)</f>
        <v/>
      </c>
      <c r="G461" s="167" t="str">
        <f>IF(ISBLANK(DaqBook_RAW_Data!F451),"",DaqBook_RAW_Data!F451)</f>
        <v/>
      </c>
      <c r="H461" s="167" t="str">
        <f>IF(ISBLANK(DaqBook_RAW_Data!G451),"",DaqBook_RAW_Data!G451)</f>
        <v/>
      </c>
      <c r="I461" s="167" t="str">
        <f>IF(ISBLANK(DaqBook_RAW_Data!H451),"",DaqBook_RAW_Data!H451)</f>
        <v/>
      </c>
      <c r="J461" s="167" t="str">
        <f>IF(ISBLANK(DaqBook_RAW_Data!I451),"",DaqBook_RAW_Data!I451)</f>
        <v/>
      </c>
      <c r="K461" s="167" t="str">
        <f>IF(ISBLANK(DaqBook_RAW_Data!J451),"",DaqBook_RAW_Data!J451)</f>
        <v/>
      </c>
      <c r="L461" s="167" t="str">
        <f>IF(ISBLANK(DaqBook_RAW_Data!K451),"",DaqBook_RAW_Data!K451)</f>
        <v/>
      </c>
      <c r="M461" s="167" t="str">
        <f>IF(ISBLANK(DaqBook_RAW_Data!L451),"",DaqBook_RAW_Data!L451)</f>
        <v/>
      </c>
      <c r="N461" s="167" t="str">
        <f>IF(ISBLANK(DaqBook_RAW_Data!M451),"",DaqBook_RAW_Data!M451)</f>
        <v/>
      </c>
      <c r="O461" s="167" t="str">
        <f>IF(ISBLANK(DaqBook_RAW_Data!N451),"",DaqBook_RAW_Data!N451)</f>
        <v/>
      </c>
      <c r="P461" s="167" t="str">
        <f>IF(ISBLANK(DaqBook_RAW_Data!O451),"",DaqBook_RAW_Data!O451)</f>
        <v/>
      </c>
    </row>
    <row r="462" spans="1:16" x14ac:dyDescent="0.2">
      <c r="A462" s="58" t="e">
        <f t="shared" si="6"/>
        <v>#VALUE!</v>
      </c>
      <c r="B462" s="144" t="str">
        <f>IF(ISBLANK(DaqBook_RAW_Data!A452),"",TIMEVALUE(DaqBook_RAW_Data!A452))</f>
        <v/>
      </c>
      <c r="C462" s="167" t="str">
        <f>IF(ISBLANK(DaqBook_RAW_Data!B452),"",DaqBook_RAW_Data!B452)</f>
        <v/>
      </c>
      <c r="D462" s="167" t="str">
        <f>IF(ISBLANK(DaqBook_RAW_Data!C452),"",DaqBook_RAW_Data!C452)</f>
        <v/>
      </c>
      <c r="E462" s="167" t="str">
        <f>IF(ISBLANK(DaqBook_RAW_Data!D452),"",DaqBook_RAW_Data!D452)</f>
        <v/>
      </c>
      <c r="F462" s="167" t="str">
        <f>IF(ISBLANK(DaqBook_RAW_Data!E452),"",DaqBook_RAW_Data!E452)</f>
        <v/>
      </c>
      <c r="G462" s="167" t="str">
        <f>IF(ISBLANK(DaqBook_RAW_Data!F452),"",DaqBook_RAW_Data!F452)</f>
        <v/>
      </c>
      <c r="H462" s="167" t="str">
        <f>IF(ISBLANK(DaqBook_RAW_Data!G452),"",DaqBook_RAW_Data!G452)</f>
        <v/>
      </c>
      <c r="I462" s="167" t="str">
        <f>IF(ISBLANK(DaqBook_RAW_Data!H452),"",DaqBook_RAW_Data!H452)</f>
        <v/>
      </c>
      <c r="J462" s="167" t="str">
        <f>IF(ISBLANK(DaqBook_RAW_Data!I452),"",DaqBook_RAW_Data!I452)</f>
        <v/>
      </c>
      <c r="K462" s="167" t="str">
        <f>IF(ISBLANK(DaqBook_RAW_Data!J452),"",DaqBook_RAW_Data!J452)</f>
        <v/>
      </c>
      <c r="L462" s="167" t="str">
        <f>IF(ISBLANK(DaqBook_RAW_Data!K452),"",DaqBook_RAW_Data!K452)</f>
        <v/>
      </c>
      <c r="M462" s="167" t="str">
        <f>IF(ISBLANK(DaqBook_RAW_Data!L452),"",DaqBook_RAW_Data!L452)</f>
        <v/>
      </c>
      <c r="N462" s="167" t="str">
        <f>IF(ISBLANK(DaqBook_RAW_Data!M452),"",DaqBook_RAW_Data!M452)</f>
        <v/>
      </c>
      <c r="O462" s="167" t="str">
        <f>IF(ISBLANK(DaqBook_RAW_Data!N452),"",DaqBook_RAW_Data!N452)</f>
        <v/>
      </c>
      <c r="P462" s="167" t="str">
        <f>IF(ISBLANK(DaqBook_RAW_Data!O452),"",DaqBook_RAW_Data!O452)</f>
        <v/>
      </c>
    </row>
    <row r="463" spans="1:16" x14ac:dyDescent="0.2">
      <c r="A463" s="58" t="e">
        <f t="shared" ref="A463:A526" si="7">HOUR(B463)&amp;":"&amp;MINUTE(B463)</f>
        <v>#VALUE!</v>
      </c>
      <c r="B463" s="144" t="str">
        <f>IF(ISBLANK(DaqBook_RAW_Data!A453),"",TIMEVALUE(DaqBook_RAW_Data!A453))</f>
        <v/>
      </c>
      <c r="C463" s="167" t="str">
        <f>IF(ISBLANK(DaqBook_RAW_Data!B453),"",DaqBook_RAW_Data!B453)</f>
        <v/>
      </c>
      <c r="D463" s="167" t="str">
        <f>IF(ISBLANK(DaqBook_RAW_Data!C453),"",DaqBook_RAW_Data!C453)</f>
        <v/>
      </c>
      <c r="E463" s="167" t="str">
        <f>IF(ISBLANK(DaqBook_RAW_Data!D453),"",DaqBook_RAW_Data!D453)</f>
        <v/>
      </c>
      <c r="F463" s="167" t="str">
        <f>IF(ISBLANK(DaqBook_RAW_Data!E453),"",DaqBook_RAW_Data!E453)</f>
        <v/>
      </c>
      <c r="G463" s="167" t="str">
        <f>IF(ISBLANK(DaqBook_RAW_Data!F453),"",DaqBook_RAW_Data!F453)</f>
        <v/>
      </c>
      <c r="H463" s="167" t="str">
        <f>IF(ISBLANK(DaqBook_RAW_Data!G453),"",DaqBook_RAW_Data!G453)</f>
        <v/>
      </c>
      <c r="I463" s="167" t="str">
        <f>IF(ISBLANK(DaqBook_RAW_Data!H453),"",DaqBook_RAW_Data!H453)</f>
        <v/>
      </c>
      <c r="J463" s="167" t="str">
        <f>IF(ISBLANK(DaqBook_RAW_Data!I453),"",DaqBook_RAW_Data!I453)</f>
        <v/>
      </c>
      <c r="K463" s="167" t="str">
        <f>IF(ISBLANK(DaqBook_RAW_Data!J453),"",DaqBook_RAW_Data!J453)</f>
        <v/>
      </c>
      <c r="L463" s="167" t="str">
        <f>IF(ISBLANK(DaqBook_RAW_Data!K453),"",DaqBook_RAW_Data!K453)</f>
        <v/>
      </c>
      <c r="M463" s="167" t="str">
        <f>IF(ISBLANK(DaqBook_RAW_Data!L453),"",DaqBook_RAW_Data!L453)</f>
        <v/>
      </c>
      <c r="N463" s="167" t="str">
        <f>IF(ISBLANK(DaqBook_RAW_Data!M453),"",DaqBook_RAW_Data!M453)</f>
        <v/>
      </c>
      <c r="O463" s="167" t="str">
        <f>IF(ISBLANK(DaqBook_RAW_Data!N453),"",DaqBook_RAW_Data!N453)</f>
        <v/>
      </c>
      <c r="P463" s="167" t="str">
        <f>IF(ISBLANK(DaqBook_RAW_Data!O453),"",DaqBook_RAW_Data!O453)</f>
        <v/>
      </c>
    </row>
    <row r="464" spans="1:16" x14ac:dyDescent="0.2">
      <c r="A464" s="58" t="e">
        <f t="shared" si="7"/>
        <v>#VALUE!</v>
      </c>
      <c r="B464" s="144" t="str">
        <f>IF(ISBLANK(DaqBook_RAW_Data!A454),"",TIMEVALUE(DaqBook_RAW_Data!A454))</f>
        <v/>
      </c>
      <c r="C464" s="167" t="str">
        <f>IF(ISBLANK(DaqBook_RAW_Data!B454),"",DaqBook_RAW_Data!B454)</f>
        <v/>
      </c>
      <c r="D464" s="167" t="str">
        <f>IF(ISBLANK(DaqBook_RAW_Data!C454),"",DaqBook_RAW_Data!C454)</f>
        <v/>
      </c>
      <c r="E464" s="167" t="str">
        <f>IF(ISBLANK(DaqBook_RAW_Data!D454),"",DaqBook_RAW_Data!D454)</f>
        <v/>
      </c>
      <c r="F464" s="167" t="str">
        <f>IF(ISBLANK(DaqBook_RAW_Data!E454),"",DaqBook_RAW_Data!E454)</f>
        <v/>
      </c>
      <c r="G464" s="167" t="str">
        <f>IF(ISBLANK(DaqBook_RAW_Data!F454),"",DaqBook_RAW_Data!F454)</f>
        <v/>
      </c>
      <c r="H464" s="167" t="str">
        <f>IF(ISBLANK(DaqBook_RAW_Data!G454),"",DaqBook_RAW_Data!G454)</f>
        <v/>
      </c>
      <c r="I464" s="167" t="str">
        <f>IF(ISBLANK(DaqBook_RAW_Data!H454),"",DaqBook_RAW_Data!H454)</f>
        <v/>
      </c>
      <c r="J464" s="167" t="str">
        <f>IF(ISBLANK(DaqBook_RAW_Data!I454),"",DaqBook_RAW_Data!I454)</f>
        <v/>
      </c>
      <c r="K464" s="167" t="str">
        <f>IF(ISBLANK(DaqBook_RAW_Data!J454),"",DaqBook_RAW_Data!J454)</f>
        <v/>
      </c>
      <c r="L464" s="167" t="str">
        <f>IF(ISBLANK(DaqBook_RAW_Data!K454),"",DaqBook_RAW_Data!K454)</f>
        <v/>
      </c>
      <c r="M464" s="167" t="str">
        <f>IF(ISBLANK(DaqBook_RAW_Data!L454),"",DaqBook_RAW_Data!L454)</f>
        <v/>
      </c>
      <c r="N464" s="167" t="str">
        <f>IF(ISBLANK(DaqBook_RAW_Data!M454),"",DaqBook_RAW_Data!M454)</f>
        <v/>
      </c>
      <c r="O464" s="167" t="str">
        <f>IF(ISBLANK(DaqBook_RAW_Data!N454),"",DaqBook_RAW_Data!N454)</f>
        <v/>
      </c>
      <c r="P464" s="167" t="str">
        <f>IF(ISBLANK(DaqBook_RAW_Data!O454),"",DaqBook_RAW_Data!O454)</f>
        <v/>
      </c>
    </row>
    <row r="465" spans="1:16" x14ac:dyDescent="0.2">
      <c r="A465" s="58" t="e">
        <f t="shared" si="7"/>
        <v>#VALUE!</v>
      </c>
      <c r="B465" s="144" t="str">
        <f>IF(ISBLANK(DaqBook_RAW_Data!A455),"",TIMEVALUE(DaqBook_RAW_Data!A455))</f>
        <v/>
      </c>
      <c r="C465" s="167" t="str">
        <f>IF(ISBLANK(DaqBook_RAW_Data!B455),"",DaqBook_RAW_Data!B455)</f>
        <v/>
      </c>
      <c r="D465" s="167" t="str">
        <f>IF(ISBLANK(DaqBook_RAW_Data!C455),"",DaqBook_RAW_Data!C455)</f>
        <v/>
      </c>
      <c r="E465" s="167" t="str">
        <f>IF(ISBLANK(DaqBook_RAW_Data!D455),"",DaqBook_RAW_Data!D455)</f>
        <v/>
      </c>
      <c r="F465" s="167" t="str">
        <f>IF(ISBLANK(DaqBook_RAW_Data!E455),"",DaqBook_RAW_Data!E455)</f>
        <v/>
      </c>
      <c r="G465" s="167" t="str">
        <f>IF(ISBLANK(DaqBook_RAW_Data!F455),"",DaqBook_RAW_Data!F455)</f>
        <v/>
      </c>
      <c r="H465" s="167" t="str">
        <f>IF(ISBLANK(DaqBook_RAW_Data!G455),"",DaqBook_RAW_Data!G455)</f>
        <v/>
      </c>
      <c r="I465" s="167" t="str">
        <f>IF(ISBLANK(DaqBook_RAW_Data!H455),"",DaqBook_RAW_Data!H455)</f>
        <v/>
      </c>
      <c r="J465" s="167" t="str">
        <f>IF(ISBLANK(DaqBook_RAW_Data!I455),"",DaqBook_RAW_Data!I455)</f>
        <v/>
      </c>
      <c r="K465" s="167" t="str">
        <f>IF(ISBLANK(DaqBook_RAW_Data!J455),"",DaqBook_RAW_Data!J455)</f>
        <v/>
      </c>
      <c r="L465" s="167" t="str">
        <f>IF(ISBLANK(DaqBook_RAW_Data!K455),"",DaqBook_RAW_Data!K455)</f>
        <v/>
      </c>
      <c r="M465" s="167" t="str">
        <f>IF(ISBLANK(DaqBook_RAW_Data!L455),"",DaqBook_RAW_Data!L455)</f>
        <v/>
      </c>
      <c r="N465" s="167" t="str">
        <f>IF(ISBLANK(DaqBook_RAW_Data!M455),"",DaqBook_RAW_Data!M455)</f>
        <v/>
      </c>
      <c r="O465" s="167" t="str">
        <f>IF(ISBLANK(DaqBook_RAW_Data!N455),"",DaqBook_RAW_Data!N455)</f>
        <v/>
      </c>
      <c r="P465" s="167" t="str">
        <f>IF(ISBLANK(DaqBook_RAW_Data!O455),"",DaqBook_RAW_Data!O455)</f>
        <v/>
      </c>
    </row>
    <row r="466" spans="1:16" x14ac:dyDescent="0.2">
      <c r="A466" s="58" t="e">
        <f t="shared" si="7"/>
        <v>#VALUE!</v>
      </c>
      <c r="B466" s="144" t="str">
        <f>IF(ISBLANK(DaqBook_RAW_Data!A456),"",TIMEVALUE(DaqBook_RAW_Data!A456))</f>
        <v/>
      </c>
      <c r="C466" s="167" t="str">
        <f>IF(ISBLANK(DaqBook_RAW_Data!B456),"",DaqBook_RAW_Data!B456)</f>
        <v/>
      </c>
      <c r="D466" s="167" t="str">
        <f>IF(ISBLANK(DaqBook_RAW_Data!C456),"",DaqBook_RAW_Data!C456)</f>
        <v/>
      </c>
      <c r="E466" s="167" t="str">
        <f>IF(ISBLANK(DaqBook_RAW_Data!D456),"",DaqBook_RAW_Data!D456)</f>
        <v/>
      </c>
      <c r="F466" s="167" t="str">
        <f>IF(ISBLANK(DaqBook_RAW_Data!E456),"",DaqBook_RAW_Data!E456)</f>
        <v/>
      </c>
      <c r="G466" s="167" t="str">
        <f>IF(ISBLANK(DaqBook_RAW_Data!F456),"",DaqBook_RAW_Data!F456)</f>
        <v/>
      </c>
      <c r="H466" s="167" t="str">
        <f>IF(ISBLANK(DaqBook_RAW_Data!G456),"",DaqBook_RAW_Data!G456)</f>
        <v/>
      </c>
      <c r="I466" s="167" t="str">
        <f>IF(ISBLANK(DaqBook_RAW_Data!H456),"",DaqBook_RAW_Data!H456)</f>
        <v/>
      </c>
      <c r="J466" s="167" t="str">
        <f>IF(ISBLANK(DaqBook_RAW_Data!I456),"",DaqBook_RAW_Data!I456)</f>
        <v/>
      </c>
      <c r="K466" s="167" t="str">
        <f>IF(ISBLANK(DaqBook_RAW_Data!J456),"",DaqBook_RAW_Data!J456)</f>
        <v/>
      </c>
      <c r="L466" s="167" t="str">
        <f>IF(ISBLANK(DaqBook_RAW_Data!K456),"",DaqBook_RAW_Data!K456)</f>
        <v/>
      </c>
      <c r="M466" s="167" t="str">
        <f>IF(ISBLANK(DaqBook_RAW_Data!L456),"",DaqBook_RAW_Data!L456)</f>
        <v/>
      </c>
      <c r="N466" s="167" t="str">
        <f>IF(ISBLANK(DaqBook_RAW_Data!M456),"",DaqBook_RAW_Data!M456)</f>
        <v/>
      </c>
      <c r="O466" s="167" t="str">
        <f>IF(ISBLANK(DaqBook_RAW_Data!N456),"",DaqBook_RAW_Data!N456)</f>
        <v/>
      </c>
      <c r="P466" s="167" t="str">
        <f>IF(ISBLANK(DaqBook_RAW_Data!O456),"",DaqBook_RAW_Data!O456)</f>
        <v/>
      </c>
    </row>
    <row r="467" spans="1:16" x14ac:dyDescent="0.2">
      <c r="A467" s="58" t="e">
        <f t="shared" si="7"/>
        <v>#VALUE!</v>
      </c>
      <c r="B467" s="144" t="str">
        <f>IF(ISBLANK(DaqBook_RAW_Data!A457),"",TIMEVALUE(DaqBook_RAW_Data!A457))</f>
        <v/>
      </c>
      <c r="C467" s="167" t="str">
        <f>IF(ISBLANK(DaqBook_RAW_Data!B457),"",DaqBook_RAW_Data!B457)</f>
        <v/>
      </c>
      <c r="D467" s="167" t="str">
        <f>IF(ISBLANK(DaqBook_RAW_Data!C457),"",DaqBook_RAW_Data!C457)</f>
        <v/>
      </c>
      <c r="E467" s="167" t="str">
        <f>IF(ISBLANK(DaqBook_RAW_Data!D457),"",DaqBook_RAW_Data!D457)</f>
        <v/>
      </c>
      <c r="F467" s="167" t="str">
        <f>IF(ISBLANK(DaqBook_RAW_Data!E457),"",DaqBook_RAW_Data!E457)</f>
        <v/>
      </c>
      <c r="G467" s="167" t="str">
        <f>IF(ISBLANK(DaqBook_RAW_Data!F457),"",DaqBook_RAW_Data!F457)</f>
        <v/>
      </c>
      <c r="H467" s="167" t="str">
        <f>IF(ISBLANK(DaqBook_RAW_Data!G457),"",DaqBook_RAW_Data!G457)</f>
        <v/>
      </c>
      <c r="I467" s="167" t="str">
        <f>IF(ISBLANK(DaqBook_RAW_Data!H457),"",DaqBook_RAW_Data!H457)</f>
        <v/>
      </c>
      <c r="J467" s="167" t="str">
        <f>IF(ISBLANK(DaqBook_RAW_Data!I457),"",DaqBook_RAW_Data!I457)</f>
        <v/>
      </c>
      <c r="K467" s="167" t="str">
        <f>IF(ISBLANK(DaqBook_RAW_Data!J457),"",DaqBook_RAW_Data!J457)</f>
        <v/>
      </c>
      <c r="L467" s="167" t="str">
        <f>IF(ISBLANK(DaqBook_RAW_Data!K457),"",DaqBook_RAW_Data!K457)</f>
        <v/>
      </c>
      <c r="M467" s="167" t="str">
        <f>IF(ISBLANK(DaqBook_RAW_Data!L457),"",DaqBook_RAW_Data!L457)</f>
        <v/>
      </c>
      <c r="N467" s="167" t="str">
        <f>IF(ISBLANK(DaqBook_RAW_Data!M457),"",DaqBook_RAW_Data!M457)</f>
        <v/>
      </c>
      <c r="O467" s="167" t="str">
        <f>IF(ISBLANK(DaqBook_RAW_Data!N457),"",DaqBook_RAW_Data!N457)</f>
        <v/>
      </c>
      <c r="P467" s="167" t="str">
        <f>IF(ISBLANK(DaqBook_RAW_Data!O457),"",DaqBook_RAW_Data!O457)</f>
        <v/>
      </c>
    </row>
    <row r="468" spans="1:16" x14ac:dyDescent="0.2">
      <c r="A468" s="58" t="e">
        <f t="shared" si="7"/>
        <v>#VALUE!</v>
      </c>
      <c r="B468" s="144" t="str">
        <f>IF(ISBLANK(DaqBook_RAW_Data!A458),"",TIMEVALUE(DaqBook_RAW_Data!A458))</f>
        <v/>
      </c>
      <c r="C468" s="167" t="str">
        <f>IF(ISBLANK(DaqBook_RAW_Data!B458),"",DaqBook_RAW_Data!B458)</f>
        <v/>
      </c>
      <c r="D468" s="167" t="str">
        <f>IF(ISBLANK(DaqBook_RAW_Data!C458),"",DaqBook_RAW_Data!C458)</f>
        <v/>
      </c>
      <c r="E468" s="167" t="str">
        <f>IF(ISBLANK(DaqBook_RAW_Data!D458),"",DaqBook_RAW_Data!D458)</f>
        <v/>
      </c>
      <c r="F468" s="167" t="str">
        <f>IF(ISBLANK(DaqBook_RAW_Data!E458),"",DaqBook_RAW_Data!E458)</f>
        <v/>
      </c>
      <c r="G468" s="167" t="str">
        <f>IF(ISBLANK(DaqBook_RAW_Data!F458),"",DaqBook_RAW_Data!F458)</f>
        <v/>
      </c>
      <c r="H468" s="167" t="str">
        <f>IF(ISBLANK(DaqBook_RAW_Data!G458),"",DaqBook_RAW_Data!G458)</f>
        <v/>
      </c>
      <c r="I468" s="167" t="str">
        <f>IF(ISBLANK(DaqBook_RAW_Data!H458),"",DaqBook_RAW_Data!H458)</f>
        <v/>
      </c>
      <c r="J468" s="167" t="str">
        <f>IF(ISBLANK(DaqBook_RAW_Data!I458),"",DaqBook_RAW_Data!I458)</f>
        <v/>
      </c>
      <c r="K468" s="167" t="str">
        <f>IF(ISBLANK(DaqBook_RAW_Data!J458),"",DaqBook_RAW_Data!J458)</f>
        <v/>
      </c>
      <c r="L468" s="167" t="str">
        <f>IF(ISBLANK(DaqBook_RAW_Data!K458),"",DaqBook_RAW_Data!K458)</f>
        <v/>
      </c>
      <c r="M468" s="167" t="str">
        <f>IF(ISBLANK(DaqBook_RAW_Data!L458),"",DaqBook_RAW_Data!L458)</f>
        <v/>
      </c>
      <c r="N468" s="167" t="str">
        <f>IF(ISBLANK(DaqBook_RAW_Data!M458),"",DaqBook_RAW_Data!M458)</f>
        <v/>
      </c>
      <c r="O468" s="167" t="str">
        <f>IF(ISBLANK(DaqBook_RAW_Data!N458),"",DaqBook_RAW_Data!N458)</f>
        <v/>
      </c>
      <c r="P468" s="167" t="str">
        <f>IF(ISBLANK(DaqBook_RAW_Data!O458),"",DaqBook_RAW_Data!O458)</f>
        <v/>
      </c>
    </row>
    <row r="469" spans="1:16" x14ac:dyDescent="0.2">
      <c r="A469" s="58" t="e">
        <f t="shared" si="7"/>
        <v>#VALUE!</v>
      </c>
      <c r="B469" s="144" t="str">
        <f>IF(ISBLANK(DaqBook_RAW_Data!A459),"",TIMEVALUE(DaqBook_RAW_Data!A459))</f>
        <v/>
      </c>
      <c r="C469" s="167" t="str">
        <f>IF(ISBLANK(DaqBook_RAW_Data!B459),"",DaqBook_RAW_Data!B459)</f>
        <v/>
      </c>
      <c r="D469" s="167" t="str">
        <f>IF(ISBLANK(DaqBook_RAW_Data!C459),"",DaqBook_RAW_Data!C459)</f>
        <v/>
      </c>
      <c r="E469" s="167" t="str">
        <f>IF(ISBLANK(DaqBook_RAW_Data!D459),"",DaqBook_RAW_Data!D459)</f>
        <v/>
      </c>
      <c r="F469" s="167" t="str">
        <f>IF(ISBLANK(DaqBook_RAW_Data!E459),"",DaqBook_RAW_Data!E459)</f>
        <v/>
      </c>
      <c r="G469" s="167" t="str">
        <f>IF(ISBLANK(DaqBook_RAW_Data!F459),"",DaqBook_RAW_Data!F459)</f>
        <v/>
      </c>
      <c r="H469" s="167" t="str">
        <f>IF(ISBLANK(DaqBook_RAW_Data!G459),"",DaqBook_RAW_Data!G459)</f>
        <v/>
      </c>
      <c r="I469" s="167" t="str">
        <f>IF(ISBLANK(DaqBook_RAW_Data!H459),"",DaqBook_RAW_Data!H459)</f>
        <v/>
      </c>
      <c r="J469" s="167" t="str">
        <f>IF(ISBLANK(DaqBook_RAW_Data!I459),"",DaqBook_RAW_Data!I459)</f>
        <v/>
      </c>
      <c r="K469" s="167" t="str">
        <f>IF(ISBLANK(DaqBook_RAW_Data!J459),"",DaqBook_RAW_Data!J459)</f>
        <v/>
      </c>
      <c r="L469" s="167" t="str">
        <f>IF(ISBLANK(DaqBook_RAW_Data!K459),"",DaqBook_RAW_Data!K459)</f>
        <v/>
      </c>
      <c r="M469" s="167" t="str">
        <f>IF(ISBLANK(DaqBook_RAW_Data!L459),"",DaqBook_RAW_Data!L459)</f>
        <v/>
      </c>
      <c r="N469" s="167" t="str">
        <f>IF(ISBLANK(DaqBook_RAW_Data!M459),"",DaqBook_RAW_Data!M459)</f>
        <v/>
      </c>
      <c r="O469" s="167" t="str">
        <f>IF(ISBLANK(DaqBook_RAW_Data!N459),"",DaqBook_RAW_Data!N459)</f>
        <v/>
      </c>
      <c r="P469" s="167" t="str">
        <f>IF(ISBLANK(DaqBook_RAW_Data!O459),"",DaqBook_RAW_Data!O459)</f>
        <v/>
      </c>
    </row>
    <row r="470" spans="1:16" x14ac:dyDescent="0.2">
      <c r="A470" s="58" t="e">
        <f t="shared" si="7"/>
        <v>#VALUE!</v>
      </c>
      <c r="B470" s="144" t="str">
        <f>IF(ISBLANK(DaqBook_RAW_Data!A460),"",TIMEVALUE(DaqBook_RAW_Data!A460))</f>
        <v/>
      </c>
      <c r="C470" s="167" t="str">
        <f>IF(ISBLANK(DaqBook_RAW_Data!B460),"",DaqBook_RAW_Data!B460)</f>
        <v/>
      </c>
      <c r="D470" s="167" t="str">
        <f>IF(ISBLANK(DaqBook_RAW_Data!C460),"",DaqBook_RAW_Data!C460)</f>
        <v/>
      </c>
      <c r="E470" s="167" t="str">
        <f>IF(ISBLANK(DaqBook_RAW_Data!D460),"",DaqBook_RAW_Data!D460)</f>
        <v/>
      </c>
      <c r="F470" s="167" t="str">
        <f>IF(ISBLANK(DaqBook_RAW_Data!E460),"",DaqBook_RAW_Data!E460)</f>
        <v/>
      </c>
      <c r="G470" s="167" t="str">
        <f>IF(ISBLANK(DaqBook_RAW_Data!F460),"",DaqBook_RAW_Data!F460)</f>
        <v/>
      </c>
      <c r="H470" s="167" t="str">
        <f>IF(ISBLANK(DaqBook_RAW_Data!G460),"",DaqBook_RAW_Data!G460)</f>
        <v/>
      </c>
      <c r="I470" s="167" t="str">
        <f>IF(ISBLANK(DaqBook_RAW_Data!H460),"",DaqBook_RAW_Data!H460)</f>
        <v/>
      </c>
      <c r="J470" s="167" t="str">
        <f>IF(ISBLANK(DaqBook_RAW_Data!I460),"",DaqBook_RAW_Data!I460)</f>
        <v/>
      </c>
      <c r="K470" s="167" t="str">
        <f>IF(ISBLANK(DaqBook_RAW_Data!J460),"",DaqBook_RAW_Data!J460)</f>
        <v/>
      </c>
      <c r="L470" s="167" t="str">
        <f>IF(ISBLANK(DaqBook_RAW_Data!K460),"",DaqBook_RAW_Data!K460)</f>
        <v/>
      </c>
      <c r="M470" s="167" t="str">
        <f>IF(ISBLANK(DaqBook_RAW_Data!L460),"",DaqBook_RAW_Data!L460)</f>
        <v/>
      </c>
      <c r="N470" s="167" t="str">
        <f>IF(ISBLANK(DaqBook_RAW_Data!M460),"",DaqBook_RAW_Data!M460)</f>
        <v/>
      </c>
      <c r="O470" s="167" t="str">
        <f>IF(ISBLANK(DaqBook_RAW_Data!N460),"",DaqBook_RAW_Data!N460)</f>
        <v/>
      </c>
      <c r="P470" s="167" t="str">
        <f>IF(ISBLANK(DaqBook_RAW_Data!O460),"",DaqBook_RAW_Data!O460)</f>
        <v/>
      </c>
    </row>
    <row r="471" spans="1:16" x14ac:dyDescent="0.2">
      <c r="A471" s="58" t="e">
        <f t="shared" si="7"/>
        <v>#VALUE!</v>
      </c>
      <c r="B471" s="144" t="str">
        <f>IF(ISBLANK(DaqBook_RAW_Data!A461),"",TIMEVALUE(DaqBook_RAW_Data!A461))</f>
        <v/>
      </c>
      <c r="C471" s="167" t="str">
        <f>IF(ISBLANK(DaqBook_RAW_Data!B461),"",DaqBook_RAW_Data!B461)</f>
        <v/>
      </c>
      <c r="D471" s="167" t="str">
        <f>IF(ISBLANK(DaqBook_RAW_Data!C461),"",DaqBook_RAW_Data!C461)</f>
        <v/>
      </c>
      <c r="E471" s="167" t="str">
        <f>IF(ISBLANK(DaqBook_RAW_Data!D461),"",DaqBook_RAW_Data!D461)</f>
        <v/>
      </c>
      <c r="F471" s="167" t="str">
        <f>IF(ISBLANK(DaqBook_RAW_Data!E461),"",DaqBook_RAW_Data!E461)</f>
        <v/>
      </c>
      <c r="G471" s="167" t="str">
        <f>IF(ISBLANK(DaqBook_RAW_Data!F461),"",DaqBook_RAW_Data!F461)</f>
        <v/>
      </c>
      <c r="H471" s="167" t="str">
        <f>IF(ISBLANK(DaqBook_RAW_Data!G461),"",DaqBook_RAW_Data!G461)</f>
        <v/>
      </c>
      <c r="I471" s="167" t="str">
        <f>IF(ISBLANK(DaqBook_RAW_Data!H461),"",DaqBook_RAW_Data!H461)</f>
        <v/>
      </c>
      <c r="J471" s="167" t="str">
        <f>IF(ISBLANK(DaqBook_RAW_Data!I461),"",DaqBook_RAW_Data!I461)</f>
        <v/>
      </c>
      <c r="K471" s="167" t="str">
        <f>IF(ISBLANK(DaqBook_RAW_Data!J461),"",DaqBook_RAW_Data!J461)</f>
        <v/>
      </c>
      <c r="L471" s="167" t="str">
        <f>IF(ISBLANK(DaqBook_RAW_Data!K461),"",DaqBook_RAW_Data!K461)</f>
        <v/>
      </c>
      <c r="M471" s="167" t="str">
        <f>IF(ISBLANK(DaqBook_RAW_Data!L461),"",DaqBook_RAW_Data!L461)</f>
        <v/>
      </c>
      <c r="N471" s="167" t="str">
        <f>IF(ISBLANK(DaqBook_RAW_Data!M461),"",DaqBook_RAW_Data!M461)</f>
        <v/>
      </c>
      <c r="O471" s="167" t="str">
        <f>IF(ISBLANK(DaqBook_RAW_Data!N461),"",DaqBook_RAW_Data!N461)</f>
        <v/>
      </c>
      <c r="P471" s="167" t="str">
        <f>IF(ISBLANK(DaqBook_RAW_Data!O461),"",DaqBook_RAW_Data!O461)</f>
        <v/>
      </c>
    </row>
    <row r="472" spans="1:16" x14ac:dyDescent="0.2">
      <c r="A472" s="58" t="e">
        <f t="shared" si="7"/>
        <v>#VALUE!</v>
      </c>
      <c r="B472" s="144" t="str">
        <f>IF(ISBLANK(DaqBook_RAW_Data!A462),"",TIMEVALUE(DaqBook_RAW_Data!A462))</f>
        <v/>
      </c>
      <c r="C472" s="167" t="str">
        <f>IF(ISBLANK(DaqBook_RAW_Data!B462),"",DaqBook_RAW_Data!B462)</f>
        <v/>
      </c>
      <c r="D472" s="167" t="str">
        <f>IF(ISBLANK(DaqBook_RAW_Data!C462),"",DaqBook_RAW_Data!C462)</f>
        <v/>
      </c>
      <c r="E472" s="167" t="str">
        <f>IF(ISBLANK(DaqBook_RAW_Data!D462),"",DaqBook_RAW_Data!D462)</f>
        <v/>
      </c>
      <c r="F472" s="167" t="str">
        <f>IF(ISBLANK(DaqBook_RAW_Data!E462),"",DaqBook_RAW_Data!E462)</f>
        <v/>
      </c>
      <c r="G472" s="167" t="str">
        <f>IF(ISBLANK(DaqBook_RAW_Data!F462),"",DaqBook_RAW_Data!F462)</f>
        <v/>
      </c>
      <c r="H472" s="167" t="str">
        <f>IF(ISBLANK(DaqBook_RAW_Data!G462),"",DaqBook_RAW_Data!G462)</f>
        <v/>
      </c>
      <c r="I472" s="167" t="str">
        <f>IF(ISBLANK(DaqBook_RAW_Data!H462),"",DaqBook_RAW_Data!H462)</f>
        <v/>
      </c>
      <c r="J472" s="167" t="str">
        <f>IF(ISBLANK(DaqBook_RAW_Data!I462),"",DaqBook_RAW_Data!I462)</f>
        <v/>
      </c>
      <c r="K472" s="167" t="str">
        <f>IF(ISBLANK(DaqBook_RAW_Data!J462),"",DaqBook_RAW_Data!J462)</f>
        <v/>
      </c>
      <c r="L472" s="167" t="str">
        <f>IF(ISBLANK(DaqBook_RAW_Data!K462),"",DaqBook_RAW_Data!K462)</f>
        <v/>
      </c>
      <c r="M472" s="167" t="str">
        <f>IF(ISBLANK(DaqBook_RAW_Data!L462),"",DaqBook_RAW_Data!L462)</f>
        <v/>
      </c>
      <c r="N472" s="167" t="str">
        <f>IF(ISBLANK(DaqBook_RAW_Data!M462),"",DaqBook_RAW_Data!M462)</f>
        <v/>
      </c>
      <c r="O472" s="167" t="str">
        <f>IF(ISBLANK(DaqBook_RAW_Data!N462),"",DaqBook_RAW_Data!N462)</f>
        <v/>
      </c>
      <c r="P472" s="167" t="str">
        <f>IF(ISBLANK(DaqBook_RAW_Data!O462),"",DaqBook_RAW_Data!O462)</f>
        <v/>
      </c>
    </row>
    <row r="473" spans="1:16" x14ac:dyDescent="0.2">
      <c r="A473" s="58" t="e">
        <f t="shared" si="7"/>
        <v>#VALUE!</v>
      </c>
      <c r="B473" s="144" t="str">
        <f>IF(ISBLANK(DaqBook_RAW_Data!A463),"",TIMEVALUE(DaqBook_RAW_Data!A463))</f>
        <v/>
      </c>
      <c r="C473" s="167" t="str">
        <f>IF(ISBLANK(DaqBook_RAW_Data!B463),"",DaqBook_RAW_Data!B463)</f>
        <v/>
      </c>
      <c r="D473" s="167" t="str">
        <f>IF(ISBLANK(DaqBook_RAW_Data!C463),"",DaqBook_RAW_Data!C463)</f>
        <v/>
      </c>
      <c r="E473" s="167" t="str">
        <f>IF(ISBLANK(DaqBook_RAW_Data!D463),"",DaqBook_RAW_Data!D463)</f>
        <v/>
      </c>
      <c r="F473" s="167" t="str">
        <f>IF(ISBLANK(DaqBook_RAW_Data!E463),"",DaqBook_RAW_Data!E463)</f>
        <v/>
      </c>
      <c r="G473" s="167" t="str">
        <f>IF(ISBLANK(DaqBook_RAW_Data!F463),"",DaqBook_RAW_Data!F463)</f>
        <v/>
      </c>
      <c r="H473" s="167" t="str">
        <f>IF(ISBLANK(DaqBook_RAW_Data!G463),"",DaqBook_RAW_Data!G463)</f>
        <v/>
      </c>
      <c r="I473" s="167" t="str">
        <f>IF(ISBLANK(DaqBook_RAW_Data!H463),"",DaqBook_RAW_Data!H463)</f>
        <v/>
      </c>
      <c r="J473" s="167" t="str">
        <f>IF(ISBLANK(DaqBook_RAW_Data!I463),"",DaqBook_RAW_Data!I463)</f>
        <v/>
      </c>
      <c r="K473" s="167" t="str">
        <f>IF(ISBLANK(DaqBook_RAW_Data!J463),"",DaqBook_RAW_Data!J463)</f>
        <v/>
      </c>
      <c r="L473" s="167" t="str">
        <f>IF(ISBLANK(DaqBook_RAW_Data!K463),"",DaqBook_RAW_Data!K463)</f>
        <v/>
      </c>
      <c r="M473" s="167" t="str">
        <f>IF(ISBLANK(DaqBook_RAW_Data!L463),"",DaqBook_RAW_Data!L463)</f>
        <v/>
      </c>
      <c r="N473" s="167" t="str">
        <f>IF(ISBLANK(DaqBook_RAW_Data!M463),"",DaqBook_RAW_Data!M463)</f>
        <v/>
      </c>
      <c r="O473" s="167" t="str">
        <f>IF(ISBLANK(DaqBook_RAW_Data!N463),"",DaqBook_RAW_Data!N463)</f>
        <v/>
      </c>
      <c r="P473" s="167" t="str">
        <f>IF(ISBLANK(DaqBook_RAW_Data!O463),"",DaqBook_RAW_Data!O463)</f>
        <v/>
      </c>
    </row>
    <row r="474" spans="1:16" x14ac:dyDescent="0.2">
      <c r="A474" s="58" t="e">
        <f t="shared" si="7"/>
        <v>#VALUE!</v>
      </c>
      <c r="B474" s="144" t="str">
        <f>IF(ISBLANK(DaqBook_RAW_Data!A464),"",TIMEVALUE(DaqBook_RAW_Data!A464))</f>
        <v/>
      </c>
      <c r="C474" s="167" t="str">
        <f>IF(ISBLANK(DaqBook_RAW_Data!B464),"",DaqBook_RAW_Data!B464)</f>
        <v/>
      </c>
      <c r="D474" s="167" t="str">
        <f>IF(ISBLANK(DaqBook_RAW_Data!C464),"",DaqBook_RAW_Data!C464)</f>
        <v/>
      </c>
      <c r="E474" s="167" t="str">
        <f>IF(ISBLANK(DaqBook_RAW_Data!D464),"",DaqBook_RAW_Data!D464)</f>
        <v/>
      </c>
      <c r="F474" s="167" t="str">
        <f>IF(ISBLANK(DaqBook_RAW_Data!E464),"",DaqBook_RAW_Data!E464)</f>
        <v/>
      </c>
      <c r="G474" s="167" t="str">
        <f>IF(ISBLANK(DaqBook_RAW_Data!F464),"",DaqBook_RAW_Data!F464)</f>
        <v/>
      </c>
      <c r="H474" s="167" t="str">
        <f>IF(ISBLANK(DaqBook_RAW_Data!G464),"",DaqBook_RAW_Data!G464)</f>
        <v/>
      </c>
      <c r="I474" s="167" t="str">
        <f>IF(ISBLANK(DaqBook_RAW_Data!H464),"",DaqBook_RAW_Data!H464)</f>
        <v/>
      </c>
      <c r="J474" s="167" t="str">
        <f>IF(ISBLANK(DaqBook_RAW_Data!I464),"",DaqBook_RAW_Data!I464)</f>
        <v/>
      </c>
      <c r="K474" s="167" t="str">
        <f>IF(ISBLANK(DaqBook_RAW_Data!J464),"",DaqBook_RAW_Data!J464)</f>
        <v/>
      </c>
      <c r="L474" s="167" t="str">
        <f>IF(ISBLANK(DaqBook_RAW_Data!K464),"",DaqBook_RAW_Data!K464)</f>
        <v/>
      </c>
      <c r="M474" s="167" t="str">
        <f>IF(ISBLANK(DaqBook_RAW_Data!L464),"",DaqBook_RAW_Data!L464)</f>
        <v/>
      </c>
      <c r="N474" s="167" t="str">
        <f>IF(ISBLANK(DaqBook_RAW_Data!M464),"",DaqBook_RAW_Data!M464)</f>
        <v/>
      </c>
      <c r="O474" s="167" t="str">
        <f>IF(ISBLANK(DaqBook_RAW_Data!N464),"",DaqBook_RAW_Data!N464)</f>
        <v/>
      </c>
      <c r="P474" s="167" t="str">
        <f>IF(ISBLANK(DaqBook_RAW_Data!O464),"",DaqBook_RAW_Data!O464)</f>
        <v/>
      </c>
    </row>
    <row r="475" spans="1:16" x14ac:dyDescent="0.2">
      <c r="A475" s="58" t="e">
        <f t="shared" si="7"/>
        <v>#VALUE!</v>
      </c>
      <c r="B475" s="144" t="str">
        <f>IF(ISBLANK(DaqBook_RAW_Data!A465),"",TIMEVALUE(DaqBook_RAW_Data!A465))</f>
        <v/>
      </c>
      <c r="C475" s="167" t="str">
        <f>IF(ISBLANK(DaqBook_RAW_Data!B465),"",DaqBook_RAW_Data!B465)</f>
        <v/>
      </c>
      <c r="D475" s="167" t="str">
        <f>IF(ISBLANK(DaqBook_RAW_Data!C465),"",DaqBook_RAW_Data!C465)</f>
        <v/>
      </c>
      <c r="E475" s="167" t="str">
        <f>IF(ISBLANK(DaqBook_RAW_Data!D465),"",DaqBook_RAW_Data!D465)</f>
        <v/>
      </c>
      <c r="F475" s="167" t="str">
        <f>IF(ISBLANK(DaqBook_RAW_Data!E465),"",DaqBook_RAW_Data!E465)</f>
        <v/>
      </c>
      <c r="G475" s="167" t="str">
        <f>IF(ISBLANK(DaqBook_RAW_Data!F465),"",DaqBook_RAW_Data!F465)</f>
        <v/>
      </c>
      <c r="H475" s="167" t="str">
        <f>IF(ISBLANK(DaqBook_RAW_Data!G465),"",DaqBook_RAW_Data!G465)</f>
        <v/>
      </c>
      <c r="I475" s="167" t="str">
        <f>IF(ISBLANK(DaqBook_RAW_Data!H465),"",DaqBook_RAW_Data!H465)</f>
        <v/>
      </c>
      <c r="J475" s="167" t="str">
        <f>IF(ISBLANK(DaqBook_RAW_Data!I465),"",DaqBook_RAW_Data!I465)</f>
        <v/>
      </c>
      <c r="K475" s="167" t="str">
        <f>IF(ISBLANK(DaqBook_RAW_Data!J465),"",DaqBook_RAW_Data!J465)</f>
        <v/>
      </c>
      <c r="L475" s="167" t="str">
        <f>IF(ISBLANK(DaqBook_RAW_Data!K465),"",DaqBook_RAW_Data!K465)</f>
        <v/>
      </c>
      <c r="M475" s="167" t="str">
        <f>IF(ISBLANK(DaqBook_RAW_Data!L465),"",DaqBook_RAW_Data!L465)</f>
        <v/>
      </c>
      <c r="N475" s="167" t="str">
        <f>IF(ISBLANK(DaqBook_RAW_Data!M465),"",DaqBook_RAW_Data!M465)</f>
        <v/>
      </c>
      <c r="O475" s="167" t="str">
        <f>IF(ISBLANK(DaqBook_RAW_Data!N465),"",DaqBook_RAW_Data!N465)</f>
        <v/>
      </c>
      <c r="P475" s="167" t="str">
        <f>IF(ISBLANK(DaqBook_RAW_Data!O465),"",DaqBook_RAW_Data!O465)</f>
        <v/>
      </c>
    </row>
    <row r="476" spans="1:16" x14ac:dyDescent="0.2">
      <c r="A476" s="58" t="e">
        <f t="shared" si="7"/>
        <v>#VALUE!</v>
      </c>
      <c r="B476" s="144" t="str">
        <f>IF(ISBLANK(DaqBook_RAW_Data!A466),"",TIMEVALUE(DaqBook_RAW_Data!A466))</f>
        <v/>
      </c>
      <c r="C476" s="167" t="str">
        <f>IF(ISBLANK(DaqBook_RAW_Data!B466),"",DaqBook_RAW_Data!B466)</f>
        <v/>
      </c>
      <c r="D476" s="167" t="str">
        <f>IF(ISBLANK(DaqBook_RAW_Data!C466),"",DaqBook_RAW_Data!C466)</f>
        <v/>
      </c>
      <c r="E476" s="167" t="str">
        <f>IF(ISBLANK(DaqBook_RAW_Data!D466),"",DaqBook_RAW_Data!D466)</f>
        <v/>
      </c>
      <c r="F476" s="167" t="str">
        <f>IF(ISBLANK(DaqBook_RAW_Data!E466),"",DaqBook_RAW_Data!E466)</f>
        <v/>
      </c>
      <c r="G476" s="167" t="str">
        <f>IF(ISBLANK(DaqBook_RAW_Data!F466),"",DaqBook_RAW_Data!F466)</f>
        <v/>
      </c>
      <c r="H476" s="167" t="str">
        <f>IF(ISBLANK(DaqBook_RAW_Data!G466),"",DaqBook_RAW_Data!G466)</f>
        <v/>
      </c>
      <c r="I476" s="167" t="str">
        <f>IF(ISBLANK(DaqBook_RAW_Data!H466),"",DaqBook_RAW_Data!H466)</f>
        <v/>
      </c>
      <c r="J476" s="167" t="str">
        <f>IF(ISBLANK(DaqBook_RAW_Data!I466),"",DaqBook_RAW_Data!I466)</f>
        <v/>
      </c>
      <c r="K476" s="167" t="str">
        <f>IF(ISBLANK(DaqBook_RAW_Data!J466),"",DaqBook_RAW_Data!J466)</f>
        <v/>
      </c>
      <c r="L476" s="167" t="str">
        <f>IF(ISBLANK(DaqBook_RAW_Data!K466),"",DaqBook_RAW_Data!K466)</f>
        <v/>
      </c>
      <c r="M476" s="167" t="str">
        <f>IF(ISBLANK(DaqBook_RAW_Data!L466),"",DaqBook_RAW_Data!L466)</f>
        <v/>
      </c>
      <c r="N476" s="167" t="str">
        <f>IF(ISBLANK(DaqBook_RAW_Data!M466),"",DaqBook_RAW_Data!M466)</f>
        <v/>
      </c>
      <c r="O476" s="167" t="str">
        <f>IF(ISBLANK(DaqBook_RAW_Data!N466),"",DaqBook_RAW_Data!N466)</f>
        <v/>
      </c>
      <c r="P476" s="167" t="str">
        <f>IF(ISBLANK(DaqBook_RAW_Data!O466),"",DaqBook_RAW_Data!O466)</f>
        <v/>
      </c>
    </row>
    <row r="477" spans="1:16" x14ac:dyDescent="0.2">
      <c r="A477" s="58" t="e">
        <f t="shared" si="7"/>
        <v>#VALUE!</v>
      </c>
      <c r="B477" s="144" t="str">
        <f>IF(ISBLANK(DaqBook_RAW_Data!A467),"",TIMEVALUE(DaqBook_RAW_Data!A467))</f>
        <v/>
      </c>
      <c r="C477" s="167" t="str">
        <f>IF(ISBLANK(DaqBook_RAW_Data!B467),"",DaqBook_RAW_Data!B467)</f>
        <v/>
      </c>
      <c r="D477" s="167" t="str">
        <f>IF(ISBLANK(DaqBook_RAW_Data!C467),"",DaqBook_RAW_Data!C467)</f>
        <v/>
      </c>
      <c r="E477" s="167" t="str">
        <f>IF(ISBLANK(DaqBook_RAW_Data!D467),"",DaqBook_RAW_Data!D467)</f>
        <v/>
      </c>
      <c r="F477" s="167" t="str">
        <f>IF(ISBLANK(DaqBook_RAW_Data!E467),"",DaqBook_RAW_Data!E467)</f>
        <v/>
      </c>
      <c r="G477" s="167" t="str">
        <f>IF(ISBLANK(DaqBook_RAW_Data!F467),"",DaqBook_RAW_Data!F467)</f>
        <v/>
      </c>
      <c r="H477" s="167" t="str">
        <f>IF(ISBLANK(DaqBook_RAW_Data!G467),"",DaqBook_RAW_Data!G467)</f>
        <v/>
      </c>
      <c r="I477" s="167" t="str">
        <f>IF(ISBLANK(DaqBook_RAW_Data!H467),"",DaqBook_RAW_Data!H467)</f>
        <v/>
      </c>
      <c r="J477" s="167" t="str">
        <f>IF(ISBLANK(DaqBook_RAW_Data!I467),"",DaqBook_RAW_Data!I467)</f>
        <v/>
      </c>
      <c r="K477" s="167" t="str">
        <f>IF(ISBLANK(DaqBook_RAW_Data!J467),"",DaqBook_RAW_Data!J467)</f>
        <v/>
      </c>
      <c r="L477" s="167" t="str">
        <f>IF(ISBLANK(DaqBook_RAW_Data!K467),"",DaqBook_RAW_Data!K467)</f>
        <v/>
      </c>
      <c r="M477" s="167" t="str">
        <f>IF(ISBLANK(DaqBook_RAW_Data!L467),"",DaqBook_RAW_Data!L467)</f>
        <v/>
      </c>
      <c r="N477" s="167" t="str">
        <f>IF(ISBLANK(DaqBook_RAW_Data!M467),"",DaqBook_RAW_Data!M467)</f>
        <v/>
      </c>
      <c r="O477" s="167" t="str">
        <f>IF(ISBLANK(DaqBook_RAW_Data!N467),"",DaqBook_RAW_Data!N467)</f>
        <v/>
      </c>
      <c r="P477" s="167" t="str">
        <f>IF(ISBLANK(DaqBook_RAW_Data!O467),"",DaqBook_RAW_Data!O467)</f>
        <v/>
      </c>
    </row>
    <row r="478" spans="1:16" x14ac:dyDescent="0.2">
      <c r="A478" s="58" t="e">
        <f t="shared" si="7"/>
        <v>#VALUE!</v>
      </c>
      <c r="B478" s="144" t="str">
        <f>IF(ISBLANK(DaqBook_RAW_Data!A468),"",TIMEVALUE(DaqBook_RAW_Data!A468))</f>
        <v/>
      </c>
      <c r="C478" s="167" t="str">
        <f>IF(ISBLANK(DaqBook_RAW_Data!B468),"",DaqBook_RAW_Data!B468)</f>
        <v/>
      </c>
      <c r="D478" s="167" t="str">
        <f>IF(ISBLANK(DaqBook_RAW_Data!C468),"",DaqBook_RAW_Data!C468)</f>
        <v/>
      </c>
      <c r="E478" s="167" t="str">
        <f>IF(ISBLANK(DaqBook_RAW_Data!D468),"",DaqBook_RAW_Data!D468)</f>
        <v/>
      </c>
      <c r="F478" s="167" t="str">
        <f>IF(ISBLANK(DaqBook_RAW_Data!E468),"",DaqBook_RAW_Data!E468)</f>
        <v/>
      </c>
      <c r="G478" s="167" t="str">
        <f>IF(ISBLANK(DaqBook_RAW_Data!F468),"",DaqBook_RAW_Data!F468)</f>
        <v/>
      </c>
      <c r="H478" s="167" t="str">
        <f>IF(ISBLANK(DaqBook_RAW_Data!G468),"",DaqBook_RAW_Data!G468)</f>
        <v/>
      </c>
      <c r="I478" s="167" t="str">
        <f>IF(ISBLANK(DaqBook_RAW_Data!H468),"",DaqBook_RAW_Data!H468)</f>
        <v/>
      </c>
      <c r="J478" s="167" t="str">
        <f>IF(ISBLANK(DaqBook_RAW_Data!I468),"",DaqBook_RAW_Data!I468)</f>
        <v/>
      </c>
      <c r="K478" s="167" t="str">
        <f>IF(ISBLANK(DaqBook_RAW_Data!J468),"",DaqBook_RAW_Data!J468)</f>
        <v/>
      </c>
      <c r="L478" s="167" t="str">
        <f>IF(ISBLANK(DaqBook_RAW_Data!K468),"",DaqBook_RAW_Data!K468)</f>
        <v/>
      </c>
      <c r="M478" s="167" t="str">
        <f>IF(ISBLANK(DaqBook_RAW_Data!L468),"",DaqBook_RAW_Data!L468)</f>
        <v/>
      </c>
      <c r="N478" s="167" t="str">
        <f>IF(ISBLANK(DaqBook_RAW_Data!M468),"",DaqBook_RAW_Data!M468)</f>
        <v/>
      </c>
      <c r="O478" s="167" t="str">
        <f>IF(ISBLANK(DaqBook_RAW_Data!N468),"",DaqBook_RAW_Data!N468)</f>
        <v/>
      </c>
      <c r="P478" s="167" t="str">
        <f>IF(ISBLANK(DaqBook_RAW_Data!O468),"",DaqBook_RAW_Data!O468)</f>
        <v/>
      </c>
    </row>
    <row r="479" spans="1:16" x14ac:dyDescent="0.2">
      <c r="A479" s="58" t="e">
        <f t="shared" si="7"/>
        <v>#VALUE!</v>
      </c>
      <c r="B479" s="144" t="str">
        <f>IF(ISBLANK(DaqBook_RAW_Data!A469),"",TIMEVALUE(DaqBook_RAW_Data!A469))</f>
        <v/>
      </c>
      <c r="C479" s="167" t="str">
        <f>IF(ISBLANK(DaqBook_RAW_Data!B469),"",DaqBook_RAW_Data!B469)</f>
        <v/>
      </c>
      <c r="D479" s="167" t="str">
        <f>IF(ISBLANK(DaqBook_RAW_Data!C469),"",DaqBook_RAW_Data!C469)</f>
        <v/>
      </c>
      <c r="E479" s="167" t="str">
        <f>IF(ISBLANK(DaqBook_RAW_Data!D469),"",DaqBook_RAW_Data!D469)</f>
        <v/>
      </c>
      <c r="F479" s="167" t="str">
        <f>IF(ISBLANK(DaqBook_RAW_Data!E469),"",DaqBook_RAW_Data!E469)</f>
        <v/>
      </c>
      <c r="G479" s="167" t="str">
        <f>IF(ISBLANK(DaqBook_RAW_Data!F469),"",DaqBook_RAW_Data!F469)</f>
        <v/>
      </c>
      <c r="H479" s="167" t="str">
        <f>IF(ISBLANK(DaqBook_RAW_Data!G469),"",DaqBook_RAW_Data!G469)</f>
        <v/>
      </c>
      <c r="I479" s="167" t="str">
        <f>IF(ISBLANK(DaqBook_RAW_Data!H469),"",DaqBook_RAW_Data!H469)</f>
        <v/>
      </c>
      <c r="J479" s="167" t="str">
        <f>IF(ISBLANK(DaqBook_RAW_Data!I469),"",DaqBook_RAW_Data!I469)</f>
        <v/>
      </c>
      <c r="K479" s="167" t="str">
        <f>IF(ISBLANK(DaqBook_RAW_Data!J469),"",DaqBook_RAW_Data!J469)</f>
        <v/>
      </c>
      <c r="L479" s="167" t="str">
        <f>IF(ISBLANK(DaqBook_RAW_Data!K469),"",DaqBook_RAW_Data!K469)</f>
        <v/>
      </c>
      <c r="M479" s="167" t="str">
        <f>IF(ISBLANK(DaqBook_RAW_Data!L469),"",DaqBook_RAW_Data!L469)</f>
        <v/>
      </c>
      <c r="N479" s="167" t="str">
        <f>IF(ISBLANK(DaqBook_RAW_Data!M469),"",DaqBook_RAW_Data!M469)</f>
        <v/>
      </c>
      <c r="O479" s="167" t="str">
        <f>IF(ISBLANK(DaqBook_RAW_Data!N469),"",DaqBook_RAW_Data!N469)</f>
        <v/>
      </c>
      <c r="P479" s="167" t="str">
        <f>IF(ISBLANK(DaqBook_RAW_Data!O469),"",DaqBook_RAW_Data!O469)</f>
        <v/>
      </c>
    </row>
    <row r="480" spans="1:16" x14ac:dyDescent="0.2">
      <c r="A480" s="58" t="e">
        <f t="shared" si="7"/>
        <v>#VALUE!</v>
      </c>
      <c r="B480" s="144" t="str">
        <f>IF(ISBLANK(DaqBook_RAW_Data!A470),"",TIMEVALUE(DaqBook_RAW_Data!A470))</f>
        <v/>
      </c>
      <c r="C480" s="167" t="str">
        <f>IF(ISBLANK(DaqBook_RAW_Data!B470),"",DaqBook_RAW_Data!B470)</f>
        <v/>
      </c>
      <c r="D480" s="167" t="str">
        <f>IF(ISBLANK(DaqBook_RAW_Data!C470),"",DaqBook_RAW_Data!C470)</f>
        <v/>
      </c>
      <c r="E480" s="167" t="str">
        <f>IF(ISBLANK(DaqBook_RAW_Data!D470),"",DaqBook_RAW_Data!D470)</f>
        <v/>
      </c>
      <c r="F480" s="167" t="str">
        <f>IF(ISBLANK(DaqBook_RAW_Data!E470),"",DaqBook_RAW_Data!E470)</f>
        <v/>
      </c>
      <c r="G480" s="167" t="str">
        <f>IF(ISBLANK(DaqBook_RAW_Data!F470),"",DaqBook_RAW_Data!F470)</f>
        <v/>
      </c>
      <c r="H480" s="167" t="str">
        <f>IF(ISBLANK(DaqBook_RAW_Data!G470),"",DaqBook_RAW_Data!G470)</f>
        <v/>
      </c>
      <c r="I480" s="167" t="str">
        <f>IF(ISBLANK(DaqBook_RAW_Data!H470),"",DaqBook_RAW_Data!H470)</f>
        <v/>
      </c>
      <c r="J480" s="167" t="str">
        <f>IF(ISBLANK(DaqBook_RAW_Data!I470),"",DaqBook_RAW_Data!I470)</f>
        <v/>
      </c>
      <c r="K480" s="167" t="str">
        <f>IF(ISBLANK(DaqBook_RAW_Data!J470),"",DaqBook_RAW_Data!J470)</f>
        <v/>
      </c>
      <c r="L480" s="167" t="str">
        <f>IF(ISBLANK(DaqBook_RAW_Data!K470),"",DaqBook_RAW_Data!K470)</f>
        <v/>
      </c>
      <c r="M480" s="167" t="str">
        <f>IF(ISBLANK(DaqBook_RAW_Data!L470),"",DaqBook_RAW_Data!L470)</f>
        <v/>
      </c>
      <c r="N480" s="167" t="str">
        <f>IF(ISBLANK(DaqBook_RAW_Data!M470),"",DaqBook_RAW_Data!M470)</f>
        <v/>
      </c>
      <c r="O480" s="167" t="str">
        <f>IF(ISBLANK(DaqBook_RAW_Data!N470),"",DaqBook_RAW_Data!N470)</f>
        <v/>
      </c>
      <c r="P480" s="167" t="str">
        <f>IF(ISBLANK(DaqBook_RAW_Data!O470),"",DaqBook_RAW_Data!O470)</f>
        <v/>
      </c>
    </row>
    <row r="481" spans="1:16" x14ac:dyDescent="0.2">
      <c r="A481" s="58" t="e">
        <f t="shared" si="7"/>
        <v>#VALUE!</v>
      </c>
      <c r="B481" s="144" t="str">
        <f>IF(ISBLANK(DaqBook_RAW_Data!A471),"",TIMEVALUE(DaqBook_RAW_Data!A471))</f>
        <v/>
      </c>
      <c r="C481" s="167" t="str">
        <f>IF(ISBLANK(DaqBook_RAW_Data!B471),"",DaqBook_RAW_Data!B471)</f>
        <v/>
      </c>
      <c r="D481" s="167" t="str">
        <f>IF(ISBLANK(DaqBook_RAW_Data!C471),"",DaqBook_RAW_Data!C471)</f>
        <v/>
      </c>
      <c r="E481" s="167" t="str">
        <f>IF(ISBLANK(DaqBook_RAW_Data!D471),"",DaqBook_RAW_Data!D471)</f>
        <v/>
      </c>
      <c r="F481" s="167" t="str">
        <f>IF(ISBLANK(DaqBook_RAW_Data!E471),"",DaqBook_RAW_Data!E471)</f>
        <v/>
      </c>
      <c r="G481" s="167" t="str">
        <f>IF(ISBLANK(DaqBook_RAW_Data!F471),"",DaqBook_RAW_Data!F471)</f>
        <v/>
      </c>
      <c r="H481" s="167" t="str">
        <f>IF(ISBLANK(DaqBook_RAW_Data!G471),"",DaqBook_RAW_Data!G471)</f>
        <v/>
      </c>
      <c r="I481" s="167" t="str">
        <f>IF(ISBLANK(DaqBook_RAW_Data!H471),"",DaqBook_RAW_Data!H471)</f>
        <v/>
      </c>
      <c r="J481" s="167" t="str">
        <f>IF(ISBLANK(DaqBook_RAW_Data!I471),"",DaqBook_RAW_Data!I471)</f>
        <v/>
      </c>
      <c r="K481" s="167" t="str">
        <f>IF(ISBLANK(DaqBook_RAW_Data!J471),"",DaqBook_RAW_Data!J471)</f>
        <v/>
      </c>
      <c r="L481" s="167" t="str">
        <f>IF(ISBLANK(DaqBook_RAW_Data!K471),"",DaqBook_RAW_Data!K471)</f>
        <v/>
      </c>
      <c r="M481" s="167" t="str">
        <f>IF(ISBLANK(DaqBook_RAW_Data!L471),"",DaqBook_RAW_Data!L471)</f>
        <v/>
      </c>
      <c r="N481" s="167" t="str">
        <f>IF(ISBLANK(DaqBook_RAW_Data!M471),"",DaqBook_RAW_Data!M471)</f>
        <v/>
      </c>
      <c r="O481" s="167" t="str">
        <f>IF(ISBLANK(DaqBook_RAW_Data!N471),"",DaqBook_RAW_Data!N471)</f>
        <v/>
      </c>
      <c r="P481" s="167" t="str">
        <f>IF(ISBLANK(DaqBook_RAW_Data!O471),"",DaqBook_RAW_Data!O471)</f>
        <v/>
      </c>
    </row>
    <row r="482" spans="1:16" x14ac:dyDescent="0.2">
      <c r="A482" s="58" t="e">
        <f t="shared" si="7"/>
        <v>#VALUE!</v>
      </c>
      <c r="B482" s="144" t="str">
        <f>IF(ISBLANK(DaqBook_RAW_Data!A472),"",TIMEVALUE(DaqBook_RAW_Data!A472))</f>
        <v/>
      </c>
      <c r="C482" s="167" t="str">
        <f>IF(ISBLANK(DaqBook_RAW_Data!B472),"",DaqBook_RAW_Data!B472)</f>
        <v/>
      </c>
      <c r="D482" s="167" t="str">
        <f>IF(ISBLANK(DaqBook_RAW_Data!C472),"",DaqBook_RAW_Data!C472)</f>
        <v/>
      </c>
      <c r="E482" s="167" t="str">
        <f>IF(ISBLANK(DaqBook_RAW_Data!D472),"",DaqBook_RAW_Data!D472)</f>
        <v/>
      </c>
      <c r="F482" s="167" t="str">
        <f>IF(ISBLANK(DaqBook_RAW_Data!E472),"",DaqBook_RAW_Data!E472)</f>
        <v/>
      </c>
      <c r="G482" s="167" t="str">
        <f>IF(ISBLANK(DaqBook_RAW_Data!F472),"",DaqBook_RAW_Data!F472)</f>
        <v/>
      </c>
      <c r="H482" s="167" t="str">
        <f>IF(ISBLANK(DaqBook_RAW_Data!G472),"",DaqBook_RAW_Data!G472)</f>
        <v/>
      </c>
      <c r="I482" s="167" t="str">
        <f>IF(ISBLANK(DaqBook_RAW_Data!H472),"",DaqBook_RAW_Data!H472)</f>
        <v/>
      </c>
      <c r="J482" s="167" t="str">
        <f>IF(ISBLANK(DaqBook_RAW_Data!I472),"",DaqBook_RAW_Data!I472)</f>
        <v/>
      </c>
      <c r="K482" s="167" t="str">
        <f>IF(ISBLANK(DaqBook_RAW_Data!J472),"",DaqBook_RAW_Data!J472)</f>
        <v/>
      </c>
      <c r="L482" s="167" t="str">
        <f>IF(ISBLANK(DaqBook_RAW_Data!K472),"",DaqBook_RAW_Data!K472)</f>
        <v/>
      </c>
      <c r="M482" s="167" t="str">
        <f>IF(ISBLANK(DaqBook_RAW_Data!L472),"",DaqBook_RAW_Data!L472)</f>
        <v/>
      </c>
      <c r="N482" s="167" t="str">
        <f>IF(ISBLANK(DaqBook_RAW_Data!M472),"",DaqBook_RAW_Data!M472)</f>
        <v/>
      </c>
      <c r="O482" s="167" t="str">
        <f>IF(ISBLANK(DaqBook_RAW_Data!N472),"",DaqBook_RAW_Data!N472)</f>
        <v/>
      </c>
      <c r="P482" s="167" t="str">
        <f>IF(ISBLANK(DaqBook_RAW_Data!O472),"",DaqBook_RAW_Data!O472)</f>
        <v/>
      </c>
    </row>
    <row r="483" spans="1:16" x14ac:dyDescent="0.2">
      <c r="A483" s="58" t="e">
        <f t="shared" si="7"/>
        <v>#VALUE!</v>
      </c>
      <c r="B483" s="144" t="str">
        <f>IF(ISBLANK(DaqBook_RAW_Data!A473),"",TIMEVALUE(DaqBook_RAW_Data!A473))</f>
        <v/>
      </c>
      <c r="C483" s="167" t="str">
        <f>IF(ISBLANK(DaqBook_RAW_Data!B473),"",DaqBook_RAW_Data!B473)</f>
        <v/>
      </c>
      <c r="D483" s="167" t="str">
        <f>IF(ISBLANK(DaqBook_RAW_Data!C473),"",DaqBook_RAW_Data!C473)</f>
        <v/>
      </c>
      <c r="E483" s="167" t="str">
        <f>IF(ISBLANK(DaqBook_RAW_Data!D473),"",DaqBook_RAW_Data!D473)</f>
        <v/>
      </c>
      <c r="F483" s="167" t="str">
        <f>IF(ISBLANK(DaqBook_RAW_Data!E473),"",DaqBook_RAW_Data!E473)</f>
        <v/>
      </c>
      <c r="G483" s="167" t="str">
        <f>IF(ISBLANK(DaqBook_RAW_Data!F473),"",DaqBook_RAW_Data!F473)</f>
        <v/>
      </c>
      <c r="H483" s="167" t="str">
        <f>IF(ISBLANK(DaqBook_RAW_Data!G473),"",DaqBook_RAW_Data!G473)</f>
        <v/>
      </c>
      <c r="I483" s="167" t="str">
        <f>IF(ISBLANK(DaqBook_RAW_Data!H473),"",DaqBook_RAW_Data!H473)</f>
        <v/>
      </c>
      <c r="J483" s="167" t="str">
        <f>IF(ISBLANK(DaqBook_RAW_Data!I473),"",DaqBook_RAW_Data!I473)</f>
        <v/>
      </c>
      <c r="K483" s="167" t="str">
        <f>IF(ISBLANK(DaqBook_RAW_Data!J473),"",DaqBook_RAW_Data!J473)</f>
        <v/>
      </c>
      <c r="L483" s="167" t="str">
        <f>IF(ISBLANK(DaqBook_RAW_Data!K473),"",DaqBook_RAW_Data!K473)</f>
        <v/>
      </c>
      <c r="M483" s="167" t="str">
        <f>IF(ISBLANK(DaqBook_RAW_Data!L473),"",DaqBook_RAW_Data!L473)</f>
        <v/>
      </c>
      <c r="N483" s="167" t="str">
        <f>IF(ISBLANK(DaqBook_RAW_Data!M473),"",DaqBook_RAW_Data!M473)</f>
        <v/>
      </c>
      <c r="O483" s="167" t="str">
        <f>IF(ISBLANK(DaqBook_RAW_Data!N473),"",DaqBook_RAW_Data!N473)</f>
        <v/>
      </c>
      <c r="P483" s="167" t="str">
        <f>IF(ISBLANK(DaqBook_RAW_Data!O473),"",DaqBook_RAW_Data!O473)</f>
        <v/>
      </c>
    </row>
    <row r="484" spans="1:16" x14ac:dyDescent="0.2">
      <c r="A484" s="58" t="e">
        <f t="shared" si="7"/>
        <v>#VALUE!</v>
      </c>
      <c r="B484" s="144" t="str">
        <f>IF(ISBLANK(DaqBook_RAW_Data!A474),"",TIMEVALUE(DaqBook_RAW_Data!A474))</f>
        <v/>
      </c>
      <c r="C484" s="167" t="str">
        <f>IF(ISBLANK(DaqBook_RAW_Data!B474),"",DaqBook_RAW_Data!B474)</f>
        <v/>
      </c>
      <c r="D484" s="167" t="str">
        <f>IF(ISBLANK(DaqBook_RAW_Data!C474),"",DaqBook_RAW_Data!C474)</f>
        <v/>
      </c>
      <c r="E484" s="167" t="str">
        <f>IF(ISBLANK(DaqBook_RAW_Data!D474),"",DaqBook_RAW_Data!D474)</f>
        <v/>
      </c>
      <c r="F484" s="167" t="str">
        <f>IF(ISBLANK(DaqBook_RAW_Data!E474),"",DaqBook_RAW_Data!E474)</f>
        <v/>
      </c>
      <c r="G484" s="167" t="str">
        <f>IF(ISBLANK(DaqBook_RAW_Data!F474),"",DaqBook_RAW_Data!F474)</f>
        <v/>
      </c>
      <c r="H484" s="167" t="str">
        <f>IF(ISBLANK(DaqBook_RAW_Data!G474),"",DaqBook_RAW_Data!G474)</f>
        <v/>
      </c>
      <c r="I484" s="167" t="str">
        <f>IF(ISBLANK(DaqBook_RAW_Data!H474),"",DaqBook_RAW_Data!H474)</f>
        <v/>
      </c>
      <c r="J484" s="167" t="str">
        <f>IF(ISBLANK(DaqBook_RAW_Data!I474),"",DaqBook_RAW_Data!I474)</f>
        <v/>
      </c>
      <c r="K484" s="167" t="str">
        <f>IF(ISBLANK(DaqBook_RAW_Data!J474),"",DaqBook_RAW_Data!J474)</f>
        <v/>
      </c>
      <c r="L484" s="167" t="str">
        <f>IF(ISBLANK(DaqBook_RAW_Data!K474),"",DaqBook_RAW_Data!K474)</f>
        <v/>
      </c>
      <c r="M484" s="167" t="str">
        <f>IF(ISBLANK(DaqBook_RAW_Data!L474),"",DaqBook_RAW_Data!L474)</f>
        <v/>
      </c>
      <c r="N484" s="167" t="str">
        <f>IF(ISBLANK(DaqBook_RAW_Data!M474),"",DaqBook_RAW_Data!M474)</f>
        <v/>
      </c>
      <c r="O484" s="167" t="str">
        <f>IF(ISBLANK(DaqBook_RAW_Data!N474),"",DaqBook_RAW_Data!N474)</f>
        <v/>
      </c>
      <c r="P484" s="167" t="str">
        <f>IF(ISBLANK(DaqBook_RAW_Data!O474),"",DaqBook_RAW_Data!O474)</f>
        <v/>
      </c>
    </row>
    <row r="485" spans="1:16" x14ac:dyDescent="0.2">
      <c r="A485" s="58" t="e">
        <f t="shared" si="7"/>
        <v>#VALUE!</v>
      </c>
      <c r="B485" s="144" t="str">
        <f>IF(ISBLANK(DaqBook_RAW_Data!A475),"",TIMEVALUE(DaqBook_RAW_Data!A475))</f>
        <v/>
      </c>
      <c r="C485" s="167" t="str">
        <f>IF(ISBLANK(DaqBook_RAW_Data!B475),"",DaqBook_RAW_Data!B475)</f>
        <v/>
      </c>
      <c r="D485" s="167" t="str">
        <f>IF(ISBLANK(DaqBook_RAW_Data!C475),"",DaqBook_RAW_Data!C475)</f>
        <v/>
      </c>
      <c r="E485" s="167" t="str">
        <f>IF(ISBLANK(DaqBook_RAW_Data!D475),"",DaqBook_RAW_Data!D475)</f>
        <v/>
      </c>
      <c r="F485" s="167" t="str">
        <f>IF(ISBLANK(DaqBook_RAW_Data!E475),"",DaqBook_RAW_Data!E475)</f>
        <v/>
      </c>
      <c r="G485" s="167" t="str">
        <f>IF(ISBLANK(DaqBook_RAW_Data!F475),"",DaqBook_RAW_Data!F475)</f>
        <v/>
      </c>
      <c r="H485" s="167" t="str">
        <f>IF(ISBLANK(DaqBook_RAW_Data!G475),"",DaqBook_RAW_Data!G475)</f>
        <v/>
      </c>
      <c r="I485" s="167" t="str">
        <f>IF(ISBLANK(DaqBook_RAW_Data!H475),"",DaqBook_RAW_Data!H475)</f>
        <v/>
      </c>
      <c r="J485" s="167" t="str">
        <f>IF(ISBLANK(DaqBook_RAW_Data!I475),"",DaqBook_RAW_Data!I475)</f>
        <v/>
      </c>
      <c r="K485" s="167" t="str">
        <f>IF(ISBLANK(DaqBook_RAW_Data!J475),"",DaqBook_RAW_Data!J475)</f>
        <v/>
      </c>
      <c r="L485" s="167" t="str">
        <f>IF(ISBLANK(DaqBook_RAW_Data!K475),"",DaqBook_RAW_Data!K475)</f>
        <v/>
      </c>
      <c r="M485" s="167" t="str">
        <f>IF(ISBLANK(DaqBook_RAW_Data!L475),"",DaqBook_RAW_Data!L475)</f>
        <v/>
      </c>
      <c r="N485" s="167" t="str">
        <f>IF(ISBLANK(DaqBook_RAW_Data!M475),"",DaqBook_RAW_Data!M475)</f>
        <v/>
      </c>
      <c r="O485" s="167" t="str">
        <f>IF(ISBLANK(DaqBook_RAW_Data!N475),"",DaqBook_RAW_Data!N475)</f>
        <v/>
      </c>
      <c r="P485" s="167" t="str">
        <f>IF(ISBLANK(DaqBook_RAW_Data!O475),"",DaqBook_RAW_Data!O475)</f>
        <v/>
      </c>
    </row>
    <row r="486" spans="1:16" x14ac:dyDescent="0.2">
      <c r="A486" s="58" t="e">
        <f t="shared" si="7"/>
        <v>#VALUE!</v>
      </c>
      <c r="B486" s="144" t="str">
        <f>IF(ISBLANK(DaqBook_RAW_Data!A476),"",TIMEVALUE(DaqBook_RAW_Data!A476))</f>
        <v/>
      </c>
      <c r="C486" s="167" t="str">
        <f>IF(ISBLANK(DaqBook_RAW_Data!B476),"",DaqBook_RAW_Data!B476)</f>
        <v/>
      </c>
      <c r="D486" s="167" t="str">
        <f>IF(ISBLANK(DaqBook_RAW_Data!C476),"",DaqBook_RAW_Data!C476)</f>
        <v/>
      </c>
      <c r="E486" s="167" t="str">
        <f>IF(ISBLANK(DaqBook_RAW_Data!D476),"",DaqBook_RAW_Data!D476)</f>
        <v/>
      </c>
      <c r="F486" s="167" t="str">
        <f>IF(ISBLANK(DaqBook_RAW_Data!E476),"",DaqBook_RAW_Data!E476)</f>
        <v/>
      </c>
      <c r="G486" s="167" t="str">
        <f>IF(ISBLANK(DaqBook_RAW_Data!F476),"",DaqBook_RAW_Data!F476)</f>
        <v/>
      </c>
      <c r="H486" s="167" t="str">
        <f>IF(ISBLANK(DaqBook_RAW_Data!G476),"",DaqBook_RAW_Data!G476)</f>
        <v/>
      </c>
      <c r="I486" s="167" t="str">
        <f>IF(ISBLANK(DaqBook_RAW_Data!H476),"",DaqBook_RAW_Data!H476)</f>
        <v/>
      </c>
      <c r="J486" s="167" t="str">
        <f>IF(ISBLANK(DaqBook_RAW_Data!I476),"",DaqBook_RAW_Data!I476)</f>
        <v/>
      </c>
      <c r="K486" s="167" t="str">
        <f>IF(ISBLANK(DaqBook_RAW_Data!J476),"",DaqBook_RAW_Data!J476)</f>
        <v/>
      </c>
      <c r="L486" s="167" t="str">
        <f>IF(ISBLANK(DaqBook_RAW_Data!K476),"",DaqBook_RAW_Data!K476)</f>
        <v/>
      </c>
      <c r="M486" s="167" t="str">
        <f>IF(ISBLANK(DaqBook_RAW_Data!L476),"",DaqBook_RAW_Data!L476)</f>
        <v/>
      </c>
      <c r="N486" s="167" t="str">
        <f>IF(ISBLANK(DaqBook_RAW_Data!M476),"",DaqBook_RAW_Data!M476)</f>
        <v/>
      </c>
      <c r="O486" s="167" t="str">
        <f>IF(ISBLANK(DaqBook_RAW_Data!N476),"",DaqBook_RAW_Data!N476)</f>
        <v/>
      </c>
      <c r="P486" s="167" t="str">
        <f>IF(ISBLANK(DaqBook_RAW_Data!O476),"",DaqBook_RAW_Data!O476)</f>
        <v/>
      </c>
    </row>
    <row r="487" spans="1:16" x14ac:dyDescent="0.2">
      <c r="A487" s="58" t="e">
        <f t="shared" si="7"/>
        <v>#VALUE!</v>
      </c>
      <c r="B487" s="144" t="str">
        <f>IF(ISBLANK(DaqBook_RAW_Data!A477),"",TIMEVALUE(DaqBook_RAW_Data!A477))</f>
        <v/>
      </c>
      <c r="C487" s="167" t="str">
        <f>IF(ISBLANK(DaqBook_RAW_Data!B477),"",DaqBook_RAW_Data!B477)</f>
        <v/>
      </c>
      <c r="D487" s="167" t="str">
        <f>IF(ISBLANK(DaqBook_RAW_Data!C477),"",DaqBook_RAW_Data!C477)</f>
        <v/>
      </c>
      <c r="E487" s="167" t="str">
        <f>IF(ISBLANK(DaqBook_RAW_Data!D477),"",DaqBook_RAW_Data!D477)</f>
        <v/>
      </c>
      <c r="F487" s="167" t="str">
        <f>IF(ISBLANK(DaqBook_RAW_Data!E477),"",DaqBook_RAW_Data!E477)</f>
        <v/>
      </c>
      <c r="G487" s="167" t="str">
        <f>IF(ISBLANK(DaqBook_RAW_Data!F477),"",DaqBook_RAW_Data!F477)</f>
        <v/>
      </c>
      <c r="H487" s="167" t="str">
        <f>IF(ISBLANK(DaqBook_RAW_Data!G477),"",DaqBook_RAW_Data!G477)</f>
        <v/>
      </c>
      <c r="I487" s="167" t="str">
        <f>IF(ISBLANK(DaqBook_RAW_Data!H477),"",DaqBook_RAW_Data!H477)</f>
        <v/>
      </c>
      <c r="J487" s="167" t="str">
        <f>IF(ISBLANK(DaqBook_RAW_Data!I477),"",DaqBook_RAW_Data!I477)</f>
        <v/>
      </c>
      <c r="K487" s="167" t="str">
        <f>IF(ISBLANK(DaqBook_RAW_Data!J477),"",DaqBook_RAW_Data!J477)</f>
        <v/>
      </c>
      <c r="L487" s="167" t="str">
        <f>IF(ISBLANK(DaqBook_RAW_Data!K477),"",DaqBook_RAW_Data!K477)</f>
        <v/>
      </c>
      <c r="M487" s="167" t="str">
        <f>IF(ISBLANK(DaqBook_RAW_Data!L477),"",DaqBook_RAW_Data!L477)</f>
        <v/>
      </c>
      <c r="N487" s="167" t="str">
        <f>IF(ISBLANK(DaqBook_RAW_Data!M477),"",DaqBook_RAW_Data!M477)</f>
        <v/>
      </c>
      <c r="O487" s="167" t="str">
        <f>IF(ISBLANK(DaqBook_RAW_Data!N477),"",DaqBook_RAW_Data!N477)</f>
        <v/>
      </c>
      <c r="P487" s="167" t="str">
        <f>IF(ISBLANK(DaqBook_RAW_Data!O477),"",DaqBook_RAW_Data!O477)</f>
        <v/>
      </c>
    </row>
    <row r="488" spans="1:16" x14ac:dyDescent="0.2">
      <c r="A488" s="58" t="e">
        <f t="shared" si="7"/>
        <v>#VALUE!</v>
      </c>
      <c r="B488" s="144" t="str">
        <f>IF(ISBLANK(DaqBook_RAW_Data!A478),"",TIMEVALUE(DaqBook_RAW_Data!A478))</f>
        <v/>
      </c>
      <c r="C488" s="167" t="str">
        <f>IF(ISBLANK(DaqBook_RAW_Data!B478),"",DaqBook_RAW_Data!B478)</f>
        <v/>
      </c>
      <c r="D488" s="167" t="str">
        <f>IF(ISBLANK(DaqBook_RAW_Data!C478),"",DaqBook_RAW_Data!C478)</f>
        <v/>
      </c>
      <c r="E488" s="167" t="str">
        <f>IF(ISBLANK(DaqBook_RAW_Data!D478),"",DaqBook_RAW_Data!D478)</f>
        <v/>
      </c>
      <c r="F488" s="167" t="str">
        <f>IF(ISBLANK(DaqBook_RAW_Data!E478),"",DaqBook_RAW_Data!E478)</f>
        <v/>
      </c>
      <c r="G488" s="167" t="str">
        <f>IF(ISBLANK(DaqBook_RAW_Data!F478),"",DaqBook_RAW_Data!F478)</f>
        <v/>
      </c>
      <c r="H488" s="167" t="str">
        <f>IF(ISBLANK(DaqBook_RAW_Data!G478),"",DaqBook_RAW_Data!G478)</f>
        <v/>
      </c>
      <c r="I488" s="167" t="str">
        <f>IF(ISBLANK(DaqBook_RAW_Data!H478),"",DaqBook_RAW_Data!H478)</f>
        <v/>
      </c>
      <c r="J488" s="167" t="str">
        <f>IF(ISBLANK(DaqBook_RAW_Data!I478),"",DaqBook_RAW_Data!I478)</f>
        <v/>
      </c>
      <c r="K488" s="167" t="str">
        <f>IF(ISBLANK(DaqBook_RAW_Data!J478),"",DaqBook_RAW_Data!J478)</f>
        <v/>
      </c>
      <c r="L488" s="167" t="str">
        <f>IF(ISBLANK(DaqBook_RAW_Data!K478),"",DaqBook_RAW_Data!K478)</f>
        <v/>
      </c>
      <c r="M488" s="167" t="str">
        <f>IF(ISBLANK(DaqBook_RAW_Data!L478),"",DaqBook_RAW_Data!L478)</f>
        <v/>
      </c>
      <c r="N488" s="167" t="str">
        <f>IF(ISBLANK(DaqBook_RAW_Data!M478),"",DaqBook_RAW_Data!M478)</f>
        <v/>
      </c>
      <c r="O488" s="167" t="str">
        <f>IF(ISBLANK(DaqBook_RAW_Data!N478),"",DaqBook_RAW_Data!N478)</f>
        <v/>
      </c>
      <c r="P488" s="167" t="str">
        <f>IF(ISBLANK(DaqBook_RAW_Data!O478),"",DaqBook_RAW_Data!O478)</f>
        <v/>
      </c>
    </row>
    <row r="489" spans="1:16" x14ac:dyDescent="0.2">
      <c r="A489" s="58" t="e">
        <f t="shared" si="7"/>
        <v>#VALUE!</v>
      </c>
      <c r="B489" s="144" t="str">
        <f>IF(ISBLANK(DaqBook_RAW_Data!A479),"",TIMEVALUE(DaqBook_RAW_Data!A479))</f>
        <v/>
      </c>
      <c r="C489" s="167" t="str">
        <f>IF(ISBLANK(DaqBook_RAW_Data!B479),"",DaqBook_RAW_Data!B479)</f>
        <v/>
      </c>
      <c r="D489" s="167" t="str">
        <f>IF(ISBLANK(DaqBook_RAW_Data!C479),"",DaqBook_RAW_Data!C479)</f>
        <v/>
      </c>
      <c r="E489" s="167" t="str">
        <f>IF(ISBLANK(DaqBook_RAW_Data!D479),"",DaqBook_RAW_Data!D479)</f>
        <v/>
      </c>
      <c r="F489" s="167" t="str">
        <f>IF(ISBLANK(DaqBook_RAW_Data!E479),"",DaqBook_RAW_Data!E479)</f>
        <v/>
      </c>
      <c r="G489" s="167" t="str">
        <f>IF(ISBLANK(DaqBook_RAW_Data!F479),"",DaqBook_RAW_Data!F479)</f>
        <v/>
      </c>
      <c r="H489" s="167" t="str">
        <f>IF(ISBLANK(DaqBook_RAW_Data!G479),"",DaqBook_RAW_Data!G479)</f>
        <v/>
      </c>
      <c r="I489" s="167" t="str">
        <f>IF(ISBLANK(DaqBook_RAW_Data!H479),"",DaqBook_RAW_Data!H479)</f>
        <v/>
      </c>
      <c r="J489" s="167" t="str">
        <f>IF(ISBLANK(DaqBook_RAW_Data!I479),"",DaqBook_RAW_Data!I479)</f>
        <v/>
      </c>
      <c r="K489" s="167" t="str">
        <f>IF(ISBLANK(DaqBook_RAW_Data!J479),"",DaqBook_RAW_Data!J479)</f>
        <v/>
      </c>
      <c r="L489" s="167" t="str">
        <f>IF(ISBLANK(DaqBook_RAW_Data!K479),"",DaqBook_RAW_Data!K479)</f>
        <v/>
      </c>
      <c r="M489" s="167" t="str">
        <f>IF(ISBLANK(DaqBook_RAW_Data!L479),"",DaqBook_RAW_Data!L479)</f>
        <v/>
      </c>
      <c r="N489" s="167" t="str">
        <f>IF(ISBLANK(DaqBook_RAW_Data!M479),"",DaqBook_RAW_Data!M479)</f>
        <v/>
      </c>
      <c r="O489" s="167" t="str">
        <f>IF(ISBLANK(DaqBook_RAW_Data!N479),"",DaqBook_RAW_Data!N479)</f>
        <v/>
      </c>
      <c r="P489" s="167" t="str">
        <f>IF(ISBLANK(DaqBook_RAW_Data!O479),"",DaqBook_RAW_Data!O479)</f>
        <v/>
      </c>
    </row>
    <row r="490" spans="1:16" x14ac:dyDescent="0.2">
      <c r="A490" s="58" t="e">
        <f t="shared" si="7"/>
        <v>#VALUE!</v>
      </c>
      <c r="B490" s="144" t="str">
        <f>IF(ISBLANK(DaqBook_RAW_Data!A480),"",TIMEVALUE(DaqBook_RAW_Data!A480))</f>
        <v/>
      </c>
      <c r="C490" s="167" t="str">
        <f>IF(ISBLANK(DaqBook_RAW_Data!B480),"",DaqBook_RAW_Data!B480)</f>
        <v/>
      </c>
      <c r="D490" s="167" t="str">
        <f>IF(ISBLANK(DaqBook_RAW_Data!C480),"",DaqBook_RAW_Data!C480)</f>
        <v/>
      </c>
      <c r="E490" s="167" t="str">
        <f>IF(ISBLANK(DaqBook_RAW_Data!D480),"",DaqBook_RAW_Data!D480)</f>
        <v/>
      </c>
      <c r="F490" s="167" t="str">
        <f>IF(ISBLANK(DaqBook_RAW_Data!E480),"",DaqBook_RAW_Data!E480)</f>
        <v/>
      </c>
      <c r="G490" s="167" t="str">
        <f>IF(ISBLANK(DaqBook_RAW_Data!F480),"",DaqBook_RAW_Data!F480)</f>
        <v/>
      </c>
      <c r="H490" s="167" t="str">
        <f>IF(ISBLANK(DaqBook_RAW_Data!G480),"",DaqBook_RAW_Data!G480)</f>
        <v/>
      </c>
      <c r="I490" s="167" t="str">
        <f>IF(ISBLANK(DaqBook_RAW_Data!H480),"",DaqBook_RAW_Data!H480)</f>
        <v/>
      </c>
      <c r="J490" s="167" t="str">
        <f>IF(ISBLANK(DaqBook_RAW_Data!I480),"",DaqBook_RAW_Data!I480)</f>
        <v/>
      </c>
      <c r="K490" s="167" t="str">
        <f>IF(ISBLANK(DaqBook_RAW_Data!J480),"",DaqBook_RAW_Data!J480)</f>
        <v/>
      </c>
      <c r="L490" s="167" t="str">
        <f>IF(ISBLANK(DaqBook_RAW_Data!K480),"",DaqBook_RAW_Data!K480)</f>
        <v/>
      </c>
      <c r="M490" s="167" t="str">
        <f>IF(ISBLANK(DaqBook_RAW_Data!L480),"",DaqBook_RAW_Data!L480)</f>
        <v/>
      </c>
      <c r="N490" s="167" t="str">
        <f>IF(ISBLANK(DaqBook_RAW_Data!M480),"",DaqBook_RAW_Data!M480)</f>
        <v/>
      </c>
      <c r="O490" s="167" t="str">
        <f>IF(ISBLANK(DaqBook_RAW_Data!N480),"",DaqBook_RAW_Data!N480)</f>
        <v/>
      </c>
      <c r="P490" s="167" t="str">
        <f>IF(ISBLANK(DaqBook_RAW_Data!O480),"",DaqBook_RAW_Data!O480)</f>
        <v/>
      </c>
    </row>
    <row r="491" spans="1:16" x14ac:dyDescent="0.2">
      <c r="A491" s="58" t="e">
        <f t="shared" si="7"/>
        <v>#VALUE!</v>
      </c>
      <c r="B491" s="144" t="str">
        <f>IF(ISBLANK(DaqBook_RAW_Data!A481),"",TIMEVALUE(DaqBook_RAW_Data!A481))</f>
        <v/>
      </c>
      <c r="C491" s="167" t="str">
        <f>IF(ISBLANK(DaqBook_RAW_Data!B481),"",DaqBook_RAW_Data!B481)</f>
        <v/>
      </c>
      <c r="D491" s="167" t="str">
        <f>IF(ISBLANK(DaqBook_RAW_Data!C481),"",DaqBook_RAW_Data!C481)</f>
        <v/>
      </c>
      <c r="E491" s="167" t="str">
        <f>IF(ISBLANK(DaqBook_RAW_Data!D481),"",DaqBook_RAW_Data!D481)</f>
        <v/>
      </c>
      <c r="F491" s="167" t="str">
        <f>IF(ISBLANK(DaqBook_RAW_Data!E481),"",DaqBook_RAW_Data!E481)</f>
        <v/>
      </c>
      <c r="G491" s="167" t="str">
        <f>IF(ISBLANK(DaqBook_RAW_Data!F481),"",DaqBook_RAW_Data!F481)</f>
        <v/>
      </c>
      <c r="H491" s="167" t="str">
        <f>IF(ISBLANK(DaqBook_RAW_Data!G481),"",DaqBook_RAW_Data!G481)</f>
        <v/>
      </c>
      <c r="I491" s="167" t="str">
        <f>IF(ISBLANK(DaqBook_RAW_Data!H481),"",DaqBook_RAW_Data!H481)</f>
        <v/>
      </c>
      <c r="J491" s="167" t="str">
        <f>IF(ISBLANK(DaqBook_RAW_Data!I481),"",DaqBook_RAW_Data!I481)</f>
        <v/>
      </c>
      <c r="K491" s="167" t="str">
        <f>IF(ISBLANK(DaqBook_RAW_Data!J481),"",DaqBook_RAW_Data!J481)</f>
        <v/>
      </c>
      <c r="L491" s="167" t="str">
        <f>IF(ISBLANK(DaqBook_RAW_Data!K481),"",DaqBook_RAW_Data!K481)</f>
        <v/>
      </c>
      <c r="M491" s="167" t="str">
        <f>IF(ISBLANK(DaqBook_RAW_Data!L481),"",DaqBook_RAW_Data!L481)</f>
        <v/>
      </c>
      <c r="N491" s="167" t="str">
        <f>IF(ISBLANK(DaqBook_RAW_Data!M481),"",DaqBook_RAW_Data!M481)</f>
        <v/>
      </c>
      <c r="O491" s="167" t="str">
        <f>IF(ISBLANK(DaqBook_RAW_Data!N481),"",DaqBook_RAW_Data!N481)</f>
        <v/>
      </c>
      <c r="P491" s="167" t="str">
        <f>IF(ISBLANK(DaqBook_RAW_Data!O481),"",DaqBook_RAW_Data!O481)</f>
        <v/>
      </c>
    </row>
    <row r="492" spans="1:16" x14ac:dyDescent="0.2">
      <c r="A492" s="58" t="e">
        <f t="shared" si="7"/>
        <v>#VALUE!</v>
      </c>
      <c r="B492" s="144" t="str">
        <f>IF(ISBLANK(DaqBook_RAW_Data!A482),"",TIMEVALUE(DaqBook_RAW_Data!A482))</f>
        <v/>
      </c>
      <c r="C492" s="167" t="str">
        <f>IF(ISBLANK(DaqBook_RAW_Data!B482),"",DaqBook_RAW_Data!B482)</f>
        <v/>
      </c>
      <c r="D492" s="167" t="str">
        <f>IF(ISBLANK(DaqBook_RAW_Data!C482),"",DaqBook_RAW_Data!C482)</f>
        <v/>
      </c>
      <c r="E492" s="167" t="str">
        <f>IF(ISBLANK(DaqBook_RAW_Data!D482),"",DaqBook_RAW_Data!D482)</f>
        <v/>
      </c>
      <c r="F492" s="167" t="str">
        <f>IF(ISBLANK(DaqBook_RAW_Data!E482),"",DaqBook_RAW_Data!E482)</f>
        <v/>
      </c>
      <c r="G492" s="167" t="str">
        <f>IF(ISBLANK(DaqBook_RAW_Data!F482),"",DaqBook_RAW_Data!F482)</f>
        <v/>
      </c>
      <c r="H492" s="167" t="str">
        <f>IF(ISBLANK(DaqBook_RAW_Data!G482),"",DaqBook_RAW_Data!G482)</f>
        <v/>
      </c>
      <c r="I492" s="167" t="str">
        <f>IF(ISBLANK(DaqBook_RAW_Data!H482),"",DaqBook_RAW_Data!H482)</f>
        <v/>
      </c>
      <c r="J492" s="167" t="str">
        <f>IF(ISBLANK(DaqBook_RAW_Data!I482),"",DaqBook_RAW_Data!I482)</f>
        <v/>
      </c>
      <c r="K492" s="167" t="str">
        <f>IF(ISBLANK(DaqBook_RAW_Data!J482),"",DaqBook_RAW_Data!J482)</f>
        <v/>
      </c>
      <c r="L492" s="167" t="str">
        <f>IF(ISBLANK(DaqBook_RAW_Data!K482),"",DaqBook_RAW_Data!K482)</f>
        <v/>
      </c>
      <c r="M492" s="167" t="str">
        <f>IF(ISBLANK(DaqBook_RAW_Data!L482),"",DaqBook_RAW_Data!L482)</f>
        <v/>
      </c>
      <c r="N492" s="167" t="str">
        <f>IF(ISBLANK(DaqBook_RAW_Data!M482),"",DaqBook_RAW_Data!M482)</f>
        <v/>
      </c>
      <c r="O492" s="167" t="str">
        <f>IF(ISBLANK(DaqBook_RAW_Data!N482),"",DaqBook_RAW_Data!N482)</f>
        <v/>
      </c>
      <c r="P492" s="167" t="str">
        <f>IF(ISBLANK(DaqBook_RAW_Data!O482),"",DaqBook_RAW_Data!O482)</f>
        <v/>
      </c>
    </row>
    <row r="493" spans="1:16" x14ac:dyDescent="0.2">
      <c r="A493" s="58" t="e">
        <f t="shared" si="7"/>
        <v>#VALUE!</v>
      </c>
      <c r="B493" s="144" t="str">
        <f>IF(ISBLANK(DaqBook_RAW_Data!A483),"",TIMEVALUE(DaqBook_RAW_Data!A483))</f>
        <v/>
      </c>
      <c r="C493" s="167" t="str">
        <f>IF(ISBLANK(DaqBook_RAW_Data!B483),"",DaqBook_RAW_Data!B483)</f>
        <v/>
      </c>
      <c r="D493" s="167" t="str">
        <f>IF(ISBLANK(DaqBook_RAW_Data!C483),"",DaqBook_RAW_Data!C483)</f>
        <v/>
      </c>
      <c r="E493" s="167" t="str">
        <f>IF(ISBLANK(DaqBook_RAW_Data!D483),"",DaqBook_RAW_Data!D483)</f>
        <v/>
      </c>
      <c r="F493" s="167" t="str">
        <f>IF(ISBLANK(DaqBook_RAW_Data!E483),"",DaqBook_RAW_Data!E483)</f>
        <v/>
      </c>
      <c r="G493" s="167" t="str">
        <f>IF(ISBLANK(DaqBook_RAW_Data!F483),"",DaqBook_RAW_Data!F483)</f>
        <v/>
      </c>
      <c r="H493" s="167" t="str">
        <f>IF(ISBLANK(DaqBook_RAW_Data!G483),"",DaqBook_RAW_Data!G483)</f>
        <v/>
      </c>
      <c r="I493" s="167" t="str">
        <f>IF(ISBLANK(DaqBook_RAW_Data!H483),"",DaqBook_RAW_Data!H483)</f>
        <v/>
      </c>
      <c r="J493" s="167" t="str">
        <f>IF(ISBLANK(DaqBook_RAW_Data!I483),"",DaqBook_RAW_Data!I483)</f>
        <v/>
      </c>
      <c r="K493" s="167" t="str">
        <f>IF(ISBLANK(DaqBook_RAW_Data!J483),"",DaqBook_RAW_Data!J483)</f>
        <v/>
      </c>
      <c r="L493" s="167" t="str">
        <f>IF(ISBLANK(DaqBook_RAW_Data!K483),"",DaqBook_RAW_Data!K483)</f>
        <v/>
      </c>
      <c r="M493" s="167" t="str">
        <f>IF(ISBLANK(DaqBook_RAW_Data!L483),"",DaqBook_RAW_Data!L483)</f>
        <v/>
      </c>
      <c r="N493" s="167" t="str">
        <f>IF(ISBLANK(DaqBook_RAW_Data!M483),"",DaqBook_RAW_Data!M483)</f>
        <v/>
      </c>
      <c r="O493" s="167" t="str">
        <f>IF(ISBLANK(DaqBook_RAW_Data!N483),"",DaqBook_RAW_Data!N483)</f>
        <v/>
      </c>
      <c r="P493" s="167" t="str">
        <f>IF(ISBLANK(DaqBook_RAW_Data!O483),"",DaqBook_RAW_Data!O483)</f>
        <v/>
      </c>
    </row>
    <row r="494" spans="1:16" x14ac:dyDescent="0.2">
      <c r="A494" s="58" t="e">
        <f t="shared" si="7"/>
        <v>#VALUE!</v>
      </c>
      <c r="B494" s="144" t="str">
        <f>IF(ISBLANK(DaqBook_RAW_Data!A484),"",TIMEVALUE(DaqBook_RAW_Data!A484))</f>
        <v/>
      </c>
      <c r="C494" s="167" t="str">
        <f>IF(ISBLANK(DaqBook_RAW_Data!B484),"",DaqBook_RAW_Data!B484)</f>
        <v/>
      </c>
      <c r="D494" s="167" t="str">
        <f>IF(ISBLANK(DaqBook_RAW_Data!C484),"",DaqBook_RAW_Data!C484)</f>
        <v/>
      </c>
      <c r="E494" s="167" t="str">
        <f>IF(ISBLANK(DaqBook_RAW_Data!D484),"",DaqBook_RAW_Data!D484)</f>
        <v/>
      </c>
      <c r="F494" s="167" t="str">
        <f>IF(ISBLANK(DaqBook_RAW_Data!E484),"",DaqBook_RAW_Data!E484)</f>
        <v/>
      </c>
      <c r="G494" s="167" t="str">
        <f>IF(ISBLANK(DaqBook_RAW_Data!F484),"",DaqBook_RAW_Data!F484)</f>
        <v/>
      </c>
      <c r="H494" s="167" t="str">
        <f>IF(ISBLANK(DaqBook_RAW_Data!G484),"",DaqBook_RAW_Data!G484)</f>
        <v/>
      </c>
      <c r="I494" s="167" t="str">
        <f>IF(ISBLANK(DaqBook_RAW_Data!H484),"",DaqBook_RAW_Data!H484)</f>
        <v/>
      </c>
      <c r="J494" s="167" t="str">
        <f>IF(ISBLANK(DaqBook_RAW_Data!I484),"",DaqBook_RAW_Data!I484)</f>
        <v/>
      </c>
      <c r="K494" s="167" t="str">
        <f>IF(ISBLANK(DaqBook_RAW_Data!J484),"",DaqBook_RAW_Data!J484)</f>
        <v/>
      </c>
      <c r="L494" s="167" t="str">
        <f>IF(ISBLANK(DaqBook_RAW_Data!K484),"",DaqBook_RAW_Data!K484)</f>
        <v/>
      </c>
      <c r="M494" s="167" t="str">
        <f>IF(ISBLANK(DaqBook_RAW_Data!L484),"",DaqBook_RAW_Data!L484)</f>
        <v/>
      </c>
      <c r="N494" s="167" t="str">
        <f>IF(ISBLANK(DaqBook_RAW_Data!M484),"",DaqBook_RAW_Data!M484)</f>
        <v/>
      </c>
      <c r="O494" s="167" t="str">
        <f>IF(ISBLANK(DaqBook_RAW_Data!N484),"",DaqBook_RAW_Data!N484)</f>
        <v/>
      </c>
      <c r="P494" s="167" t="str">
        <f>IF(ISBLANK(DaqBook_RAW_Data!O484),"",DaqBook_RAW_Data!O484)</f>
        <v/>
      </c>
    </row>
    <row r="495" spans="1:16" x14ac:dyDescent="0.2">
      <c r="A495" s="58" t="e">
        <f t="shared" si="7"/>
        <v>#VALUE!</v>
      </c>
      <c r="B495" s="144" t="str">
        <f>IF(ISBLANK(DaqBook_RAW_Data!A485),"",TIMEVALUE(DaqBook_RAW_Data!A485))</f>
        <v/>
      </c>
      <c r="C495" s="167" t="str">
        <f>IF(ISBLANK(DaqBook_RAW_Data!B485),"",DaqBook_RAW_Data!B485)</f>
        <v/>
      </c>
      <c r="D495" s="167" t="str">
        <f>IF(ISBLANK(DaqBook_RAW_Data!C485),"",DaqBook_RAW_Data!C485)</f>
        <v/>
      </c>
      <c r="E495" s="167" t="str">
        <f>IF(ISBLANK(DaqBook_RAW_Data!D485),"",DaqBook_RAW_Data!D485)</f>
        <v/>
      </c>
      <c r="F495" s="167" t="str">
        <f>IF(ISBLANK(DaqBook_RAW_Data!E485),"",DaqBook_RAW_Data!E485)</f>
        <v/>
      </c>
      <c r="G495" s="167" t="str">
        <f>IF(ISBLANK(DaqBook_RAW_Data!F485),"",DaqBook_RAW_Data!F485)</f>
        <v/>
      </c>
      <c r="H495" s="167" t="str">
        <f>IF(ISBLANK(DaqBook_RAW_Data!G485),"",DaqBook_RAW_Data!G485)</f>
        <v/>
      </c>
      <c r="I495" s="167" t="str">
        <f>IF(ISBLANK(DaqBook_RAW_Data!H485),"",DaqBook_RAW_Data!H485)</f>
        <v/>
      </c>
      <c r="J495" s="167" t="str">
        <f>IF(ISBLANK(DaqBook_RAW_Data!I485),"",DaqBook_RAW_Data!I485)</f>
        <v/>
      </c>
      <c r="K495" s="167" t="str">
        <f>IF(ISBLANK(DaqBook_RAW_Data!J485),"",DaqBook_RAW_Data!J485)</f>
        <v/>
      </c>
      <c r="L495" s="167" t="str">
        <f>IF(ISBLANK(DaqBook_RAW_Data!K485),"",DaqBook_RAW_Data!K485)</f>
        <v/>
      </c>
      <c r="M495" s="167" t="str">
        <f>IF(ISBLANK(DaqBook_RAW_Data!L485),"",DaqBook_RAW_Data!L485)</f>
        <v/>
      </c>
      <c r="N495" s="167" t="str">
        <f>IF(ISBLANK(DaqBook_RAW_Data!M485),"",DaqBook_RAW_Data!M485)</f>
        <v/>
      </c>
      <c r="O495" s="167" t="str">
        <f>IF(ISBLANK(DaqBook_RAW_Data!N485),"",DaqBook_RAW_Data!N485)</f>
        <v/>
      </c>
      <c r="P495" s="167" t="str">
        <f>IF(ISBLANK(DaqBook_RAW_Data!O485),"",DaqBook_RAW_Data!O485)</f>
        <v/>
      </c>
    </row>
    <row r="496" spans="1:16" x14ac:dyDescent="0.2">
      <c r="A496" s="58" t="e">
        <f t="shared" si="7"/>
        <v>#VALUE!</v>
      </c>
      <c r="B496" s="144" t="str">
        <f>IF(ISBLANK(DaqBook_RAW_Data!A486),"",TIMEVALUE(DaqBook_RAW_Data!A486))</f>
        <v/>
      </c>
      <c r="C496" s="167" t="str">
        <f>IF(ISBLANK(DaqBook_RAW_Data!B486),"",DaqBook_RAW_Data!B486)</f>
        <v/>
      </c>
      <c r="D496" s="167" t="str">
        <f>IF(ISBLANK(DaqBook_RAW_Data!C486),"",DaqBook_RAW_Data!C486)</f>
        <v/>
      </c>
      <c r="E496" s="167" t="str">
        <f>IF(ISBLANK(DaqBook_RAW_Data!D486),"",DaqBook_RAW_Data!D486)</f>
        <v/>
      </c>
      <c r="F496" s="167" t="str">
        <f>IF(ISBLANK(DaqBook_RAW_Data!E486),"",DaqBook_RAW_Data!E486)</f>
        <v/>
      </c>
      <c r="G496" s="167" t="str">
        <f>IF(ISBLANK(DaqBook_RAW_Data!F486),"",DaqBook_RAW_Data!F486)</f>
        <v/>
      </c>
      <c r="H496" s="167" t="str">
        <f>IF(ISBLANK(DaqBook_RAW_Data!G486),"",DaqBook_RAW_Data!G486)</f>
        <v/>
      </c>
      <c r="I496" s="167" t="str">
        <f>IF(ISBLANK(DaqBook_RAW_Data!H486),"",DaqBook_RAW_Data!H486)</f>
        <v/>
      </c>
      <c r="J496" s="167" t="str">
        <f>IF(ISBLANK(DaqBook_RAW_Data!I486),"",DaqBook_RAW_Data!I486)</f>
        <v/>
      </c>
      <c r="K496" s="167" t="str">
        <f>IF(ISBLANK(DaqBook_RAW_Data!J486),"",DaqBook_RAW_Data!J486)</f>
        <v/>
      </c>
      <c r="L496" s="167" t="str">
        <f>IF(ISBLANK(DaqBook_RAW_Data!K486),"",DaqBook_RAW_Data!K486)</f>
        <v/>
      </c>
      <c r="M496" s="167" t="str">
        <f>IF(ISBLANK(DaqBook_RAW_Data!L486),"",DaqBook_RAW_Data!L486)</f>
        <v/>
      </c>
      <c r="N496" s="167" t="str">
        <f>IF(ISBLANK(DaqBook_RAW_Data!M486),"",DaqBook_RAW_Data!M486)</f>
        <v/>
      </c>
      <c r="O496" s="167" t="str">
        <f>IF(ISBLANK(DaqBook_RAW_Data!N486),"",DaqBook_RAW_Data!N486)</f>
        <v/>
      </c>
      <c r="P496" s="167" t="str">
        <f>IF(ISBLANK(DaqBook_RAW_Data!O486),"",DaqBook_RAW_Data!O486)</f>
        <v/>
      </c>
    </row>
    <row r="497" spans="1:16" x14ac:dyDescent="0.2">
      <c r="A497" s="58" t="e">
        <f t="shared" si="7"/>
        <v>#VALUE!</v>
      </c>
      <c r="B497" s="144" t="str">
        <f>IF(ISBLANK(DaqBook_RAW_Data!A487),"",TIMEVALUE(DaqBook_RAW_Data!A487))</f>
        <v/>
      </c>
      <c r="C497" s="167" t="str">
        <f>IF(ISBLANK(DaqBook_RAW_Data!B487),"",DaqBook_RAW_Data!B487)</f>
        <v/>
      </c>
      <c r="D497" s="167" t="str">
        <f>IF(ISBLANK(DaqBook_RAW_Data!C487),"",DaqBook_RAW_Data!C487)</f>
        <v/>
      </c>
      <c r="E497" s="167" t="str">
        <f>IF(ISBLANK(DaqBook_RAW_Data!D487),"",DaqBook_RAW_Data!D487)</f>
        <v/>
      </c>
      <c r="F497" s="167" t="str">
        <f>IF(ISBLANK(DaqBook_RAW_Data!E487),"",DaqBook_RAW_Data!E487)</f>
        <v/>
      </c>
      <c r="G497" s="167" t="str">
        <f>IF(ISBLANK(DaqBook_RAW_Data!F487),"",DaqBook_RAW_Data!F487)</f>
        <v/>
      </c>
      <c r="H497" s="167" t="str">
        <f>IF(ISBLANK(DaqBook_RAW_Data!G487),"",DaqBook_RAW_Data!G487)</f>
        <v/>
      </c>
      <c r="I497" s="167" t="str">
        <f>IF(ISBLANK(DaqBook_RAW_Data!H487),"",DaqBook_RAW_Data!H487)</f>
        <v/>
      </c>
      <c r="J497" s="167" t="str">
        <f>IF(ISBLANK(DaqBook_RAW_Data!I487),"",DaqBook_RAW_Data!I487)</f>
        <v/>
      </c>
      <c r="K497" s="167" t="str">
        <f>IF(ISBLANK(DaqBook_RAW_Data!J487),"",DaqBook_RAW_Data!J487)</f>
        <v/>
      </c>
      <c r="L497" s="167" t="str">
        <f>IF(ISBLANK(DaqBook_RAW_Data!K487),"",DaqBook_RAW_Data!K487)</f>
        <v/>
      </c>
      <c r="M497" s="167" t="str">
        <f>IF(ISBLANK(DaqBook_RAW_Data!L487),"",DaqBook_RAW_Data!L487)</f>
        <v/>
      </c>
      <c r="N497" s="167" t="str">
        <f>IF(ISBLANK(DaqBook_RAW_Data!M487),"",DaqBook_RAW_Data!M487)</f>
        <v/>
      </c>
      <c r="O497" s="167" t="str">
        <f>IF(ISBLANK(DaqBook_RAW_Data!N487),"",DaqBook_RAW_Data!N487)</f>
        <v/>
      </c>
      <c r="P497" s="167" t="str">
        <f>IF(ISBLANK(DaqBook_RAW_Data!O487),"",DaqBook_RAW_Data!O487)</f>
        <v/>
      </c>
    </row>
    <row r="498" spans="1:16" x14ac:dyDescent="0.2">
      <c r="A498" s="58" t="e">
        <f t="shared" si="7"/>
        <v>#VALUE!</v>
      </c>
      <c r="B498" s="144" t="str">
        <f>IF(ISBLANK(DaqBook_RAW_Data!A488),"",TIMEVALUE(DaqBook_RAW_Data!A488))</f>
        <v/>
      </c>
      <c r="C498" s="167" t="str">
        <f>IF(ISBLANK(DaqBook_RAW_Data!B488),"",DaqBook_RAW_Data!B488)</f>
        <v/>
      </c>
      <c r="D498" s="167" t="str">
        <f>IF(ISBLANK(DaqBook_RAW_Data!C488),"",DaqBook_RAW_Data!C488)</f>
        <v/>
      </c>
      <c r="E498" s="167" t="str">
        <f>IF(ISBLANK(DaqBook_RAW_Data!D488),"",DaqBook_RAW_Data!D488)</f>
        <v/>
      </c>
      <c r="F498" s="167" t="str">
        <f>IF(ISBLANK(DaqBook_RAW_Data!E488),"",DaqBook_RAW_Data!E488)</f>
        <v/>
      </c>
      <c r="G498" s="167" t="str">
        <f>IF(ISBLANK(DaqBook_RAW_Data!F488),"",DaqBook_RAW_Data!F488)</f>
        <v/>
      </c>
      <c r="H498" s="167" t="str">
        <f>IF(ISBLANK(DaqBook_RAW_Data!G488),"",DaqBook_RAW_Data!G488)</f>
        <v/>
      </c>
      <c r="I498" s="167" t="str">
        <f>IF(ISBLANK(DaqBook_RAW_Data!H488),"",DaqBook_RAW_Data!H488)</f>
        <v/>
      </c>
      <c r="J498" s="167" t="str">
        <f>IF(ISBLANK(DaqBook_RAW_Data!I488),"",DaqBook_RAW_Data!I488)</f>
        <v/>
      </c>
      <c r="K498" s="167" t="str">
        <f>IF(ISBLANK(DaqBook_RAW_Data!J488),"",DaqBook_RAW_Data!J488)</f>
        <v/>
      </c>
      <c r="L498" s="167" t="str">
        <f>IF(ISBLANK(DaqBook_RAW_Data!K488),"",DaqBook_RAW_Data!K488)</f>
        <v/>
      </c>
      <c r="M498" s="167" t="str">
        <f>IF(ISBLANK(DaqBook_RAW_Data!L488),"",DaqBook_RAW_Data!L488)</f>
        <v/>
      </c>
      <c r="N498" s="167" t="str">
        <f>IF(ISBLANK(DaqBook_RAW_Data!M488),"",DaqBook_RAW_Data!M488)</f>
        <v/>
      </c>
      <c r="O498" s="167" t="str">
        <f>IF(ISBLANK(DaqBook_RAW_Data!N488),"",DaqBook_RAW_Data!N488)</f>
        <v/>
      </c>
      <c r="P498" s="167" t="str">
        <f>IF(ISBLANK(DaqBook_RAW_Data!O488),"",DaqBook_RAW_Data!O488)</f>
        <v/>
      </c>
    </row>
    <row r="499" spans="1:16" x14ac:dyDescent="0.2">
      <c r="A499" s="58" t="e">
        <f t="shared" si="7"/>
        <v>#VALUE!</v>
      </c>
      <c r="B499" s="144" t="str">
        <f>IF(ISBLANK(DaqBook_RAW_Data!A489),"",TIMEVALUE(DaqBook_RAW_Data!A489))</f>
        <v/>
      </c>
      <c r="C499" s="167" t="str">
        <f>IF(ISBLANK(DaqBook_RAW_Data!B489),"",DaqBook_RAW_Data!B489)</f>
        <v/>
      </c>
      <c r="D499" s="167" t="str">
        <f>IF(ISBLANK(DaqBook_RAW_Data!C489),"",DaqBook_RAW_Data!C489)</f>
        <v/>
      </c>
      <c r="E499" s="167" t="str">
        <f>IF(ISBLANK(DaqBook_RAW_Data!D489),"",DaqBook_RAW_Data!D489)</f>
        <v/>
      </c>
      <c r="F499" s="167" t="str">
        <f>IF(ISBLANK(DaqBook_RAW_Data!E489),"",DaqBook_RAW_Data!E489)</f>
        <v/>
      </c>
      <c r="G499" s="167" t="str">
        <f>IF(ISBLANK(DaqBook_RAW_Data!F489),"",DaqBook_RAW_Data!F489)</f>
        <v/>
      </c>
      <c r="H499" s="167" t="str">
        <f>IF(ISBLANK(DaqBook_RAW_Data!G489),"",DaqBook_RAW_Data!G489)</f>
        <v/>
      </c>
      <c r="I499" s="167" t="str">
        <f>IF(ISBLANK(DaqBook_RAW_Data!H489),"",DaqBook_RAW_Data!H489)</f>
        <v/>
      </c>
      <c r="J499" s="167" t="str">
        <f>IF(ISBLANK(DaqBook_RAW_Data!I489),"",DaqBook_RAW_Data!I489)</f>
        <v/>
      </c>
      <c r="K499" s="167" t="str">
        <f>IF(ISBLANK(DaqBook_RAW_Data!J489),"",DaqBook_RAW_Data!J489)</f>
        <v/>
      </c>
      <c r="L499" s="167" t="str">
        <f>IF(ISBLANK(DaqBook_RAW_Data!K489),"",DaqBook_RAW_Data!K489)</f>
        <v/>
      </c>
      <c r="M499" s="167" t="str">
        <f>IF(ISBLANK(DaqBook_RAW_Data!L489),"",DaqBook_RAW_Data!L489)</f>
        <v/>
      </c>
      <c r="N499" s="167" t="str">
        <f>IF(ISBLANK(DaqBook_RAW_Data!M489),"",DaqBook_RAW_Data!M489)</f>
        <v/>
      </c>
      <c r="O499" s="167" t="str">
        <f>IF(ISBLANK(DaqBook_RAW_Data!N489),"",DaqBook_RAW_Data!N489)</f>
        <v/>
      </c>
      <c r="P499" s="167" t="str">
        <f>IF(ISBLANK(DaqBook_RAW_Data!O489),"",DaqBook_RAW_Data!O489)</f>
        <v/>
      </c>
    </row>
    <row r="500" spans="1:16" x14ac:dyDescent="0.2">
      <c r="A500" s="58" t="e">
        <f t="shared" si="7"/>
        <v>#VALUE!</v>
      </c>
      <c r="B500" s="144" t="str">
        <f>IF(ISBLANK(DaqBook_RAW_Data!A490),"",TIMEVALUE(DaqBook_RAW_Data!A490))</f>
        <v/>
      </c>
      <c r="C500" s="167" t="str">
        <f>IF(ISBLANK(DaqBook_RAW_Data!B490),"",DaqBook_RAW_Data!B490)</f>
        <v/>
      </c>
      <c r="D500" s="167" t="str">
        <f>IF(ISBLANK(DaqBook_RAW_Data!C490),"",DaqBook_RAW_Data!C490)</f>
        <v/>
      </c>
      <c r="E500" s="167" t="str">
        <f>IF(ISBLANK(DaqBook_RAW_Data!D490),"",DaqBook_RAW_Data!D490)</f>
        <v/>
      </c>
      <c r="F500" s="167" t="str">
        <f>IF(ISBLANK(DaqBook_RAW_Data!E490),"",DaqBook_RAW_Data!E490)</f>
        <v/>
      </c>
      <c r="G500" s="167" t="str">
        <f>IF(ISBLANK(DaqBook_RAW_Data!F490),"",DaqBook_RAW_Data!F490)</f>
        <v/>
      </c>
      <c r="H500" s="167" t="str">
        <f>IF(ISBLANK(DaqBook_RAW_Data!G490),"",DaqBook_RAW_Data!G490)</f>
        <v/>
      </c>
      <c r="I500" s="167" t="str">
        <f>IF(ISBLANK(DaqBook_RAW_Data!H490),"",DaqBook_RAW_Data!H490)</f>
        <v/>
      </c>
      <c r="J500" s="167" t="str">
        <f>IF(ISBLANK(DaqBook_RAW_Data!I490),"",DaqBook_RAW_Data!I490)</f>
        <v/>
      </c>
      <c r="K500" s="167" t="str">
        <f>IF(ISBLANK(DaqBook_RAW_Data!J490),"",DaqBook_RAW_Data!J490)</f>
        <v/>
      </c>
      <c r="L500" s="167" t="str">
        <f>IF(ISBLANK(DaqBook_RAW_Data!K490),"",DaqBook_RAW_Data!K490)</f>
        <v/>
      </c>
      <c r="M500" s="167" t="str">
        <f>IF(ISBLANK(DaqBook_RAW_Data!L490),"",DaqBook_RAW_Data!L490)</f>
        <v/>
      </c>
      <c r="N500" s="167" t="str">
        <f>IF(ISBLANK(DaqBook_RAW_Data!M490),"",DaqBook_RAW_Data!M490)</f>
        <v/>
      </c>
      <c r="O500" s="167" t="str">
        <f>IF(ISBLANK(DaqBook_RAW_Data!N490),"",DaqBook_RAW_Data!N490)</f>
        <v/>
      </c>
      <c r="P500" s="167" t="str">
        <f>IF(ISBLANK(DaqBook_RAW_Data!O490),"",DaqBook_RAW_Data!O490)</f>
        <v/>
      </c>
    </row>
    <row r="501" spans="1:16" x14ac:dyDescent="0.2">
      <c r="A501" s="58" t="e">
        <f t="shared" si="7"/>
        <v>#VALUE!</v>
      </c>
      <c r="B501" s="144" t="str">
        <f>IF(ISBLANK(DaqBook_RAW_Data!A491),"",TIMEVALUE(DaqBook_RAW_Data!A491))</f>
        <v/>
      </c>
      <c r="C501" s="44" t="str">
        <f>IF(ISBLANK(DaqBook_RAW_Data!B491),"",DaqBook_RAW_Data!B491)</f>
        <v/>
      </c>
      <c r="D501" s="44" t="str">
        <f>IF(ISBLANK(DaqBook_RAW_Data!C491),"",DaqBook_RAW_Data!C491)</f>
        <v/>
      </c>
      <c r="E501" s="44" t="str">
        <f>IF(ISBLANK(DaqBook_RAW_Data!D491),"",DaqBook_RAW_Data!D491)</f>
        <v/>
      </c>
      <c r="F501" s="44" t="str">
        <f>IF(ISBLANK(DaqBook_RAW_Data!E491),"",DaqBook_RAW_Data!E491)</f>
        <v/>
      </c>
      <c r="G501" s="44" t="str">
        <f>IF(ISBLANK(DaqBook_RAW_Data!F491),"",DaqBook_RAW_Data!F491)</f>
        <v/>
      </c>
      <c r="H501" s="44" t="str">
        <f>IF(ISBLANK(DaqBook_RAW_Data!G491),"",DaqBook_RAW_Data!G491)</f>
        <v/>
      </c>
      <c r="I501" s="44" t="str">
        <f>IF(ISBLANK(DaqBook_RAW_Data!H491),"",DaqBook_RAW_Data!H491)</f>
        <v/>
      </c>
      <c r="J501" s="44" t="str">
        <f>IF(ISBLANK(DaqBook_RAW_Data!I491),"",DaqBook_RAW_Data!I491)</f>
        <v/>
      </c>
      <c r="K501" s="44" t="str">
        <f>IF(ISBLANK(DaqBook_RAW_Data!J491),"",DaqBook_RAW_Data!J491)</f>
        <v/>
      </c>
      <c r="L501" s="44" t="str">
        <f>IF(ISBLANK(DaqBook_RAW_Data!K491),"",DaqBook_RAW_Data!K491)</f>
        <v/>
      </c>
      <c r="M501" s="44" t="str">
        <f>IF(ISBLANK(DaqBook_RAW_Data!L491),"",DaqBook_RAW_Data!L491)</f>
        <v/>
      </c>
      <c r="N501" s="44" t="str">
        <f>IF(ISBLANK(DaqBook_RAW_Data!M491),"",DaqBook_RAW_Data!M491)</f>
        <v/>
      </c>
      <c r="O501" s="44" t="str">
        <f>IF(ISBLANK(DaqBook_RAW_Data!N491),"",DaqBook_RAW_Data!N491)</f>
        <v/>
      </c>
      <c r="P501" s="44" t="str">
        <f>IF(ISBLANK(DaqBook_RAW_Data!O491),"",DaqBook_RAW_Data!O491)</f>
        <v/>
      </c>
    </row>
    <row r="502" spans="1:16" x14ac:dyDescent="0.2">
      <c r="A502" s="58" t="e">
        <f t="shared" si="7"/>
        <v>#VALUE!</v>
      </c>
      <c r="B502" s="144" t="str">
        <f>IF(ISBLANK(DaqBook_RAW_Data!A492),"",TIMEVALUE(DaqBook_RAW_Data!A492))</f>
        <v/>
      </c>
      <c r="C502" s="44" t="str">
        <f>IF(ISBLANK(DaqBook_RAW_Data!B492),"",DaqBook_RAW_Data!B492)</f>
        <v/>
      </c>
      <c r="D502" s="44" t="str">
        <f>IF(ISBLANK(DaqBook_RAW_Data!C492),"",DaqBook_RAW_Data!C492)</f>
        <v/>
      </c>
      <c r="E502" s="44" t="str">
        <f>IF(ISBLANK(DaqBook_RAW_Data!D492),"",DaqBook_RAW_Data!D492)</f>
        <v/>
      </c>
      <c r="F502" s="44" t="str">
        <f>IF(ISBLANK(DaqBook_RAW_Data!E492),"",DaqBook_RAW_Data!E492)</f>
        <v/>
      </c>
      <c r="G502" s="44" t="str">
        <f>IF(ISBLANK(DaqBook_RAW_Data!F492),"",DaqBook_RAW_Data!F492)</f>
        <v/>
      </c>
      <c r="H502" s="44" t="str">
        <f>IF(ISBLANK(DaqBook_RAW_Data!G492),"",DaqBook_RAW_Data!G492)</f>
        <v/>
      </c>
      <c r="I502" s="44" t="str">
        <f>IF(ISBLANK(DaqBook_RAW_Data!H492),"",DaqBook_RAW_Data!H492)</f>
        <v/>
      </c>
      <c r="J502" s="44" t="str">
        <f>IF(ISBLANK(DaqBook_RAW_Data!I492),"",DaqBook_RAW_Data!I492)</f>
        <v/>
      </c>
      <c r="K502" s="44" t="str">
        <f>IF(ISBLANK(DaqBook_RAW_Data!J492),"",DaqBook_RAW_Data!J492)</f>
        <v/>
      </c>
      <c r="L502" s="44" t="str">
        <f>IF(ISBLANK(DaqBook_RAW_Data!K492),"",DaqBook_RAW_Data!K492)</f>
        <v/>
      </c>
      <c r="M502" s="44" t="str">
        <f>IF(ISBLANK(DaqBook_RAW_Data!L492),"",DaqBook_RAW_Data!L492)</f>
        <v/>
      </c>
      <c r="N502" s="44" t="str">
        <f>IF(ISBLANK(DaqBook_RAW_Data!M492),"",DaqBook_RAW_Data!M492)</f>
        <v/>
      </c>
      <c r="O502" s="44" t="str">
        <f>IF(ISBLANK(DaqBook_RAW_Data!N492),"",DaqBook_RAW_Data!N492)</f>
        <v/>
      </c>
      <c r="P502" s="44" t="str">
        <f>IF(ISBLANK(DaqBook_RAW_Data!O492),"",DaqBook_RAW_Data!O492)</f>
        <v/>
      </c>
    </row>
    <row r="503" spans="1:16" x14ac:dyDescent="0.2">
      <c r="A503" s="58" t="e">
        <f t="shared" si="7"/>
        <v>#VALUE!</v>
      </c>
      <c r="B503" s="144" t="str">
        <f>IF(ISBLANK(DaqBook_RAW_Data!A493),"",TIMEVALUE(DaqBook_RAW_Data!A493))</f>
        <v/>
      </c>
      <c r="C503" s="44" t="str">
        <f>IF(ISBLANK(DaqBook_RAW_Data!B493),"",DaqBook_RAW_Data!B493)</f>
        <v/>
      </c>
      <c r="D503" s="44" t="str">
        <f>IF(ISBLANK(DaqBook_RAW_Data!C493),"",DaqBook_RAW_Data!C493)</f>
        <v/>
      </c>
      <c r="E503" s="44" t="str">
        <f>IF(ISBLANK(DaqBook_RAW_Data!D493),"",DaqBook_RAW_Data!D493)</f>
        <v/>
      </c>
      <c r="F503" s="44" t="str">
        <f>IF(ISBLANK(DaqBook_RAW_Data!E493),"",DaqBook_RAW_Data!E493)</f>
        <v/>
      </c>
      <c r="G503" s="44" t="str">
        <f>IF(ISBLANK(DaqBook_RAW_Data!F493),"",DaqBook_RAW_Data!F493)</f>
        <v/>
      </c>
      <c r="H503" s="44" t="str">
        <f>IF(ISBLANK(DaqBook_RAW_Data!G493),"",DaqBook_RAW_Data!G493)</f>
        <v/>
      </c>
      <c r="I503" s="44" t="str">
        <f>IF(ISBLANK(DaqBook_RAW_Data!H493),"",DaqBook_RAW_Data!H493)</f>
        <v/>
      </c>
      <c r="J503" s="44" t="str">
        <f>IF(ISBLANK(DaqBook_RAW_Data!I493),"",DaqBook_RAW_Data!I493)</f>
        <v/>
      </c>
      <c r="K503" s="44" t="str">
        <f>IF(ISBLANK(DaqBook_RAW_Data!J493),"",DaqBook_RAW_Data!J493)</f>
        <v/>
      </c>
      <c r="L503" s="44" t="str">
        <f>IF(ISBLANK(DaqBook_RAW_Data!K493),"",DaqBook_RAW_Data!K493)</f>
        <v/>
      </c>
      <c r="M503" s="44" t="str">
        <f>IF(ISBLANK(DaqBook_RAW_Data!L493),"",DaqBook_RAW_Data!L493)</f>
        <v/>
      </c>
      <c r="N503" s="44" t="str">
        <f>IF(ISBLANK(DaqBook_RAW_Data!M493),"",DaqBook_RAW_Data!M493)</f>
        <v/>
      </c>
      <c r="O503" s="44" t="str">
        <f>IF(ISBLANK(DaqBook_RAW_Data!N493),"",DaqBook_RAW_Data!N493)</f>
        <v/>
      </c>
      <c r="P503" s="44" t="str">
        <f>IF(ISBLANK(DaqBook_RAW_Data!O493),"",DaqBook_RAW_Data!O493)</f>
        <v/>
      </c>
    </row>
    <row r="504" spans="1:16" x14ac:dyDescent="0.2">
      <c r="A504" s="58" t="e">
        <f t="shared" si="7"/>
        <v>#VALUE!</v>
      </c>
      <c r="B504" s="144" t="str">
        <f>IF(ISBLANK(DaqBook_RAW_Data!A494),"",TIMEVALUE(DaqBook_RAW_Data!A494))</f>
        <v/>
      </c>
      <c r="C504" s="44" t="str">
        <f>IF(ISBLANK(DaqBook_RAW_Data!B494),"",DaqBook_RAW_Data!B494)</f>
        <v/>
      </c>
      <c r="D504" s="44" t="str">
        <f>IF(ISBLANK(DaqBook_RAW_Data!C494),"",DaqBook_RAW_Data!C494)</f>
        <v/>
      </c>
      <c r="E504" s="44" t="str">
        <f>IF(ISBLANK(DaqBook_RAW_Data!D494),"",DaqBook_RAW_Data!D494)</f>
        <v/>
      </c>
      <c r="F504" s="44" t="str">
        <f>IF(ISBLANK(DaqBook_RAW_Data!E494),"",DaqBook_RAW_Data!E494)</f>
        <v/>
      </c>
      <c r="G504" s="44" t="str">
        <f>IF(ISBLANK(DaqBook_RAW_Data!F494),"",DaqBook_RAW_Data!F494)</f>
        <v/>
      </c>
      <c r="H504" s="44" t="str">
        <f>IF(ISBLANK(DaqBook_RAW_Data!G494),"",DaqBook_RAW_Data!G494)</f>
        <v/>
      </c>
      <c r="I504" s="44" t="str">
        <f>IF(ISBLANK(DaqBook_RAW_Data!H494),"",DaqBook_RAW_Data!H494)</f>
        <v/>
      </c>
      <c r="J504" s="44" t="str">
        <f>IF(ISBLANK(DaqBook_RAW_Data!I494),"",DaqBook_RAW_Data!I494)</f>
        <v/>
      </c>
      <c r="K504" s="44" t="str">
        <f>IF(ISBLANK(DaqBook_RAW_Data!J494),"",DaqBook_RAW_Data!J494)</f>
        <v/>
      </c>
      <c r="L504" s="44" t="str">
        <f>IF(ISBLANK(DaqBook_RAW_Data!K494),"",DaqBook_RAW_Data!K494)</f>
        <v/>
      </c>
      <c r="M504" s="44" t="str">
        <f>IF(ISBLANK(DaqBook_RAW_Data!L494),"",DaqBook_RAW_Data!L494)</f>
        <v/>
      </c>
      <c r="N504" s="44" t="str">
        <f>IF(ISBLANK(DaqBook_RAW_Data!M494),"",DaqBook_RAW_Data!M494)</f>
        <v/>
      </c>
      <c r="O504" s="44" t="str">
        <f>IF(ISBLANK(DaqBook_RAW_Data!N494),"",DaqBook_RAW_Data!N494)</f>
        <v/>
      </c>
      <c r="P504" s="44" t="str">
        <f>IF(ISBLANK(DaqBook_RAW_Data!O494),"",DaqBook_RAW_Data!O494)</f>
        <v/>
      </c>
    </row>
    <row r="505" spans="1:16" x14ac:dyDescent="0.2">
      <c r="A505" s="58" t="e">
        <f t="shared" si="7"/>
        <v>#VALUE!</v>
      </c>
      <c r="B505" s="144" t="str">
        <f>IF(ISBLANK(DaqBook_RAW_Data!A495),"",TIMEVALUE(DaqBook_RAW_Data!A495))</f>
        <v/>
      </c>
      <c r="C505" s="44" t="str">
        <f>IF(ISBLANK(DaqBook_RAW_Data!B495),"",DaqBook_RAW_Data!B495)</f>
        <v/>
      </c>
      <c r="D505" s="44" t="str">
        <f>IF(ISBLANK(DaqBook_RAW_Data!C495),"",DaqBook_RAW_Data!C495)</f>
        <v/>
      </c>
      <c r="E505" s="44" t="str">
        <f>IF(ISBLANK(DaqBook_RAW_Data!D495),"",DaqBook_RAW_Data!D495)</f>
        <v/>
      </c>
      <c r="F505" s="44" t="str">
        <f>IF(ISBLANK(DaqBook_RAW_Data!E495),"",DaqBook_RAW_Data!E495)</f>
        <v/>
      </c>
      <c r="G505" s="44" t="str">
        <f>IF(ISBLANK(DaqBook_RAW_Data!F495),"",DaqBook_RAW_Data!F495)</f>
        <v/>
      </c>
      <c r="H505" s="44" t="str">
        <f>IF(ISBLANK(DaqBook_RAW_Data!G495),"",DaqBook_RAW_Data!G495)</f>
        <v/>
      </c>
      <c r="I505" s="44" t="str">
        <f>IF(ISBLANK(DaqBook_RAW_Data!H495),"",DaqBook_RAW_Data!H495)</f>
        <v/>
      </c>
      <c r="J505" s="44" t="str">
        <f>IF(ISBLANK(DaqBook_RAW_Data!I495),"",DaqBook_RAW_Data!I495)</f>
        <v/>
      </c>
      <c r="K505" s="44" t="str">
        <f>IF(ISBLANK(DaqBook_RAW_Data!J495),"",DaqBook_RAW_Data!J495)</f>
        <v/>
      </c>
      <c r="L505" s="44" t="str">
        <f>IF(ISBLANK(DaqBook_RAW_Data!K495),"",DaqBook_RAW_Data!K495)</f>
        <v/>
      </c>
      <c r="M505" s="44" t="str">
        <f>IF(ISBLANK(DaqBook_RAW_Data!L495),"",DaqBook_RAW_Data!L495)</f>
        <v/>
      </c>
      <c r="N505" s="44" t="str">
        <f>IF(ISBLANK(DaqBook_RAW_Data!M495),"",DaqBook_RAW_Data!M495)</f>
        <v/>
      </c>
      <c r="O505" s="44" t="str">
        <f>IF(ISBLANK(DaqBook_RAW_Data!N495),"",DaqBook_RAW_Data!N495)</f>
        <v/>
      </c>
      <c r="P505" s="44" t="str">
        <f>IF(ISBLANK(DaqBook_RAW_Data!O495),"",DaqBook_RAW_Data!O495)</f>
        <v/>
      </c>
    </row>
    <row r="506" spans="1:16" x14ac:dyDescent="0.2">
      <c r="A506" s="58" t="e">
        <f t="shared" si="7"/>
        <v>#VALUE!</v>
      </c>
      <c r="B506" s="144" t="str">
        <f>IF(ISBLANK(DaqBook_RAW_Data!A496),"",TIMEVALUE(DaqBook_RAW_Data!A496))</f>
        <v/>
      </c>
      <c r="C506" s="44" t="str">
        <f>IF(ISBLANK(DaqBook_RAW_Data!B496),"",DaqBook_RAW_Data!B496)</f>
        <v/>
      </c>
      <c r="D506" s="44" t="str">
        <f>IF(ISBLANK(DaqBook_RAW_Data!C496),"",DaqBook_RAW_Data!C496)</f>
        <v/>
      </c>
      <c r="E506" s="44" t="str">
        <f>IF(ISBLANK(DaqBook_RAW_Data!D496),"",DaqBook_RAW_Data!D496)</f>
        <v/>
      </c>
      <c r="F506" s="44" t="str">
        <f>IF(ISBLANK(DaqBook_RAW_Data!E496),"",DaqBook_RAW_Data!E496)</f>
        <v/>
      </c>
      <c r="G506" s="44" t="str">
        <f>IF(ISBLANK(DaqBook_RAW_Data!F496),"",DaqBook_RAW_Data!F496)</f>
        <v/>
      </c>
      <c r="H506" s="44" t="str">
        <f>IF(ISBLANK(DaqBook_RAW_Data!G496),"",DaqBook_RAW_Data!G496)</f>
        <v/>
      </c>
      <c r="I506" s="44" t="str">
        <f>IF(ISBLANK(DaqBook_RAW_Data!H496),"",DaqBook_RAW_Data!H496)</f>
        <v/>
      </c>
      <c r="J506" s="44" t="str">
        <f>IF(ISBLANK(DaqBook_RAW_Data!I496),"",DaqBook_RAW_Data!I496)</f>
        <v/>
      </c>
      <c r="K506" s="44" t="str">
        <f>IF(ISBLANK(DaqBook_RAW_Data!J496),"",DaqBook_RAW_Data!J496)</f>
        <v/>
      </c>
      <c r="L506" s="44" t="str">
        <f>IF(ISBLANK(DaqBook_RAW_Data!K496),"",DaqBook_RAW_Data!K496)</f>
        <v/>
      </c>
      <c r="M506" s="44" t="str">
        <f>IF(ISBLANK(DaqBook_RAW_Data!L496),"",DaqBook_RAW_Data!L496)</f>
        <v/>
      </c>
      <c r="N506" s="44" t="str">
        <f>IF(ISBLANK(DaqBook_RAW_Data!M496),"",DaqBook_RAW_Data!M496)</f>
        <v/>
      </c>
      <c r="O506" s="44" t="str">
        <f>IF(ISBLANK(DaqBook_RAW_Data!N496),"",DaqBook_RAW_Data!N496)</f>
        <v/>
      </c>
      <c r="P506" s="44" t="str">
        <f>IF(ISBLANK(DaqBook_RAW_Data!O496),"",DaqBook_RAW_Data!O496)</f>
        <v/>
      </c>
    </row>
    <row r="507" spans="1:16" x14ac:dyDescent="0.2">
      <c r="A507" s="58" t="e">
        <f t="shared" si="7"/>
        <v>#VALUE!</v>
      </c>
      <c r="B507" s="144" t="str">
        <f>IF(ISBLANK(DaqBook_RAW_Data!A497),"",TIMEVALUE(DaqBook_RAW_Data!A497))</f>
        <v/>
      </c>
      <c r="C507" s="44" t="str">
        <f>IF(ISBLANK(DaqBook_RAW_Data!B497),"",DaqBook_RAW_Data!B497)</f>
        <v/>
      </c>
      <c r="D507" s="44" t="str">
        <f>IF(ISBLANK(DaqBook_RAW_Data!C497),"",DaqBook_RAW_Data!C497)</f>
        <v/>
      </c>
      <c r="E507" s="44" t="str">
        <f>IF(ISBLANK(DaqBook_RAW_Data!D497),"",DaqBook_RAW_Data!D497)</f>
        <v/>
      </c>
      <c r="F507" s="44" t="str">
        <f>IF(ISBLANK(DaqBook_RAW_Data!E497),"",DaqBook_RAW_Data!E497)</f>
        <v/>
      </c>
      <c r="G507" s="44" t="str">
        <f>IF(ISBLANK(DaqBook_RAW_Data!F497),"",DaqBook_RAW_Data!F497)</f>
        <v/>
      </c>
      <c r="H507" s="44" t="str">
        <f>IF(ISBLANK(DaqBook_RAW_Data!G497),"",DaqBook_RAW_Data!G497)</f>
        <v/>
      </c>
      <c r="I507" s="44" t="str">
        <f>IF(ISBLANK(DaqBook_RAW_Data!H497),"",DaqBook_RAW_Data!H497)</f>
        <v/>
      </c>
      <c r="J507" s="44" t="str">
        <f>IF(ISBLANK(DaqBook_RAW_Data!I497),"",DaqBook_RAW_Data!I497)</f>
        <v/>
      </c>
      <c r="K507" s="44" t="str">
        <f>IF(ISBLANK(DaqBook_RAW_Data!J497),"",DaqBook_RAW_Data!J497)</f>
        <v/>
      </c>
      <c r="L507" s="44" t="str">
        <f>IF(ISBLANK(DaqBook_RAW_Data!K497),"",DaqBook_RAW_Data!K497)</f>
        <v/>
      </c>
      <c r="M507" s="44" t="str">
        <f>IF(ISBLANK(DaqBook_RAW_Data!L497),"",DaqBook_RAW_Data!L497)</f>
        <v/>
      </c>
      <c r="N507" s="44" t="str">
        <f>IF(ISBLANK(DaqBook_RAW_Data!M497),"",DaqBook_RAW_Data!M497)</f>
        <v/>
      </c>
      <c r="O507" s="44" t="str">
        <f>IF(ISBLANK(DaqBook_RAW_Data!N497),"",DaqBook_RAW_Data!N497)</f>
        <v/>
      </c>
      <c r="P507" s="44" t="str">
        <f>IF(ISBLANK(DaqBook_RAW_Data!O497),"",DaqBook_RAW_Data!O497)</f>
        <v/>
      </c>
    </row>
    <row r="508" spans="1:16" x14ac:dyDescent="0.2">
      <c r="A508" s="58" t="e">
        <f t="shared" si="7"/>
        <v>#VALUE!</v>
      </c>
      <c r="B508" s="144" t="str">
        <f>IF(ISBLANK(DaqBook_RAW_Data!A498),"",TIMEVALUE(DaqBook_RAW_Data!A498))</f>
        <v/>
      </c>
      <c r="C508" s="44" t="str">
        <f>IF(ISBLANK(DaqBook_RAW_Data!B498),"",DaqBook_RAW_Data!B498)</f>
        <v/>
      </c>
      <c r="D508" s="44" t="str">
        <f>IF(ISBLANK(DaqBook_RAW_Data!C498),"",DaqBook_RAW_Data!C498)</f>
        <v/>
      </c>
      <c r="E508" s="44" t="str">
        <f>IF(ISBLANK(DaqBook_RAW_Data!D498),"",DaqBook_RAW_Data!D498)</f>
        <v/>
      </c>
      <c r="F508" s="44" t="str">
        <f>IF(ISBLANK(DaqBook_RAW_Data!E498),"",DaqBook_RAW_Data!E498)</f>
        <v/>
      </c>
      <c r="G508" s="44" t="str">
        <f>IF(ISBLANK(DaqBook_RAW_Data!F498),"",DaqBook_RAW_Data!F498)</f>
        <v/>
      </c>
      <c r="H508" s="44" t="str">
        <f>IF(ISBLANK(DaqBook_RAW_Data!G498),"",DaqBook_RAW_Data!G498)</f>
        <v/>
      </c>
      <c r="I508" s="44" t="str">
        <f>IF(ISBLANK(DaqBook_RAW_Data!H498),"",DaqBook_RAW_Data!H498)</f>
        <v/>
      </c>
      <c r="J508" s="44" t="str">
        <f>IF(ISBLANK(DaqBook_RAW_Data!I498),"",DaqBook_RAW_Data!I498)</f>
        <v/>
      </c>
      <c r="K508" s="44" t="str">
        <f>IF(ISBLANK(DaqBook_RAW_Data!J498),"",DaqBook_RAW_Data!J498)</f>
        <v/>
      </c>
      <c r="L508" s="44" t="str">
        <f>IF(ISBLANK(DaqBook_RAW_Data!K498),"",DaqBook_RAW_Data!K498)</f>
        <v/>
      </c>
      <c r="M508" s="44" t="str">
        <f>IF(ISBLANK(DaqBook_RAW_Data!L498),"",DaqBook_RAW_Data!L498)</f>
        <v/>
      </c>
      <c r="N508" s="44" t="str">
        <f>IF(ISBLANK(DaqBook_RAW_Data!M498),"",DaqBook_RAW_Data!M498)</f>
        <v/>
      </c>
      <c r="O508" s="44" t="str">
        <f>IF(ISBLANK(DaqBook_RAW_Data!N498),"",DaqBook_RAW_Data!N498)</f>
        <v/>
      </c>
      <c r="P508" s="44" t="str">
        <f>IF(ISBLANK(DaqBook_RAW_Data!O498),"",DaqBook_RAW_Data!O498)</f>
        <v/>
      </c>
    </row>
    <row r="509" spans="1:16" x14ac:dyDescent="0.2">
      <c r="A509" s="58" t="e">
        <f t="shared" si="7"/>
        <v>#VALUE!</v>
      </c>
      <c r="B509" s="144" t="str">
        <f>IF(ISBLANK(DaqBook_RAW_Data!A499),"",TIMEVALUE(DaqBook_RAW_Data!A499))</f>
        <v/>
      </c>
      <c r="C509" s="44" t="str">
        <f>IF(ISBLANK(DaqBook_RAW_Data!B499),"",DaqBook_RAW_Data!B499)</f>
        <v/>
      </c>
      <c r="D509" s="44" t="str">
        <f>IF(ISBLANK(DaqBook_RAW_Data!C499),"",DaqBook_RAW_Data!C499)</f>
        <v/>
      </c>
      <c r="E509" s="44" t="str">
        <f>IF(ISBLANK(DaqBook_RAW_Data!D499),"",DaqBook_RAW_Data!D499)</f>
        <v/>
      </c>
      <c r="F509" s="44" t="str">
        <f>IF(ISBLANK(DaqBook_RAW_Data!E499),"",DaqBook_RAW_Data!E499)</f>
        <v/>
      </c>
      <c r="G509" s="44" t="str">
        <f>IF(ISBLANK(DaqBook_RAW_Data!F499),"",DaqBook_RAW_Data!F499)</f>
        <v/>
      </c>
      <c r="H509" s="44" t="str">
        <f>IF(ISBLANK(DaqBook_RAW_Data!G499),"",DaqBook_RAW_Data!G499)</f>
        <v/>
      </c>
      <c r="I509" s="44" t="str">
        <f>IF(ISBLANK(DaqBook_RAW_Data!H499),"",DaqBook_RAW_Data!H499)</f>
        <v/>
      </c>
      <c r="J509" s="44" t="str">
        <f>IF(ISBLANK(DaqBook_RAW_Data!I499),"",DaqBook_RAW_Data!I499)</f>
        <v/>
      </c>
      <c r="K509" s="44" t="str">
        <f>IF(ISBLANK(DaqBook_RAW_Data!J499),"",DaqBook_RAW_Data!J499)</f>
        <v/>
      </c>
      <c r="L509" s="44" t="str">
        <f>IF(ISBLANK(DaqBook_RAW_Data!K499),"",DaqBook_RAW_Data!K499)</f>
        <v/>
      </c>
      <c r="M509" s="44" t="str">
        <f>IF(ISBLANK(DaqBook_RAW_Data!L499),"",DaqBook_RAW_Data!L499)</f>
        <v/>
      </c>
      <c r="N509" s="44" t="str">
        <f>IF(ISBLANK(DaqBook_RAW_Data!M499),"",DaqBook_RAW_Data!M499)</f>
        <v/>
      </c>
      <c r="O509" s="44" t="str">
        <f>IF(ISBLANK(DaqBook_RAW_Data!N499),"",DaqBook_RAW_Data!N499)</f>
        <v/>
      </c>
      <c r="P509" s="44" t="str">
        <f>IF(ISBLANK(DaqBook_RAW_Data!O499),"",DaqBook_RAW_Data!O499)</f>
        <v/>
      </c>
    </row>
    <row r="510" spans="1:16" x14ac:dyDescent="0.2">
      <c r="A510" s="58" t="e">
        <f t="shared" si="7"/>
        <v>#VALUE!</v>
      </c>
      <c r="B510" s="144" t="str">
        <f>IF(ISBLANK(DaqBook_RAW_Data!A500),"",TIMEVALUE(DaqBook_RAW_Data!A500))</f>
        <v/>
      </c>
      <c r="C510" s="44" t="str">
        <f>IF(ISBLANK(DaqBook_RAW_Data!B500),"",DaqBook_RAW_Data!B500)</f>
        <v/>
      </c>
      <c r="D510" s="44" t="str">
        <f>IF(ISBLANK(DaqBook_RAW_Data!C500),"",DaqBook_RAW_Data!C500)</f>
        <v/>
      </c>
      <c r="E510" s="44" t="str">
        <f>IF(ISBLANK(DaqBook_RAW_Data!D500),"",DaqBook_RAW_Data!D500)</f>
        <v/>
      </c>
      <c r="F510" s="44" t="str">
        <f>IF(ISBLANK(DaqBook_RAW_Data!E500),"",DaqBook_RAW_Data!E500)</f>
        <v/>
      </c>
      <c r="G510" s="44" t="str">
        <f>IF(ISBLANK(DaqBook_RAW_Data!F500),"",DaqBook_RAW_Data!F500)</f>
        <v/>
      </c>
      <c r="H510" s="44" t="str">
        <f>IF(ISBLANK(DaqBook_RAW_Data!G500),"",DaqBook_RAW_Data!G500)</f>
        <v/>
      </c>
      <c r="I510" s="44" t="str">
        <f>IF(ISBLANK(DaqBook_RAW_Data!H500),"",DaqBook_RAW_Data!H500)</f>
        <v/>
      </c>
      <c r="J510" s="44" t="str">
        <f>IF(ISBLANK(DaqBook_RAW_Data!I500),"",DaqBook_RAW_Data!I500)</f>
        <v/>
      </c>
      <c r="K510" s="44" t="str">
        <f>IF(ISBLANK(DaqBook_RAW_Data!J500),"",DaqBook_RAW_Data!J500)</f>
        <v/>
      </c>
      <c r="L510" s="44" t="str">
        <f>IF(ISBLANK(DaqBook_RAW_Data!K500),"",DaqBook_RAW_Data!K500)</f>
        <v/>
      </c>
      <c r="M510" s="44" t="str">
        <f>IF(ISBLANK(DaqBook_RAW_Data!L500),"",DaqBook_RAW_Data!L500)</f>
        <v/>
      </c>
      <c r="N510" s="44" t="str">
        <f>IF(ISBLANK(DaqBook_RAW_Data!M500),"",DaqBook_RAW_Data!M500)</f>
        <v/>
      </c>
      <c r="O510" s="44" t="str">
        <f>IF(ISBLANK(DaqBook_RAW_Data!N500),"",DaqBook_RAW_Data!N500)</f>
        <v/>
      </c>
      <c r="P510" s="44" t="str">
        <f>IF(ISBLANK(DaqBook_RAW_Data!O500),"",DaqBook_RAW_Data!O500)</f>
        <v/>
      </c>
    </row>
    <row r="511" spans="1:16" x14ac:dyDescent="0.2">
      <c r="A511" s="58" t="e">
        <f t="shared" si="7"/>
        <v>#VALUE!</v>
      </c>
      <c r="B511" s="144" t="str">
        <f>IF(ISBLANK(DaqBook_RAW_Data!A501),"",TIMEVALUE(DaqBook_RAW_Data!A501))</f>
        <v/>
      </c>
      <c r="C511" s="44" t="str">
        <f>IF(ISBLANK(DaqBook_RAW_Data!B501),"",DaqBook_RAW_Data!B501)</f>
        <v/>
      </c>
      <c r="D511" s="44" t="str">
        <f>IF(ISBLANK(DaqBook_RAW_Data!C501),"",DaqBook_RAW_Data!C501)</f>
        <v/>
      </c>
      <c r="E511" s="44" t="str">
        <f>IF(ISBLANK(DaqBook_RAW_Data!D501),"",DaqBook_RAW_Data!D501)</f>
        <v/>
      </c>
      <c r="F511" s="44" t="str">
        <f>IF(ISBLANK(DaqBook_RAW_Data!E501),"",DaqBook_RAW_Data!E501)</f>
        <v/>
      </c>
      <c r="G511" s="44" t="str">
        <f>IF(ISBLANK(DaqBook_RAW_Data!F501),"",DaqBook_RAW_Data!F501)</f>
        <v/>
      </c>
      <c r="H511" s="44" t="str">
        <f>IF(ISBLANK(DaqBook_RAW_Data!G501),"",DaqBook_RAW_Data!G501)</f>
        <v/>
      </c>
      <c r="I511" s="44" t="str">
        <f>IF(ISBLANK(DaqBook_RAW_Data!H501),"",DaqBook_RAW_Data!H501)</f>
        <v/>
      </c>
      <c r="J511" s="44" t="str">
        <f>IF(ISBLANK(DaqBook_RAW_Data!I501),"",DaqBook_RAW_Data!I501)</f>
        <v/>
      </c>
      <c r="K511" s="44" t="str">
        <f>IF(ISBLANK(DaqBook_RAW_Data!J501),"",DaqBook_RAW_Data!J501)</f>
        <v/>
      </c>
      <c r="L511" s="44" t="str">
        <f>IF(ISBLANK(DaqBook_RAW_Data!K501),"",DaqBook_RAW_Data!K501)</f>
        <v/>
      </c>
      <c r="M511" s="44" t="str">
        <f>IF(ISBLANK(DaqBook_RAW_Data!L501),"",DaqBook_RAW_Data!L501)</f>
        <v/>
      </c>
      <c r="N511" s="44" t="str">
        <f>IF(ISBLANK(DaqBook_RAW_Data!M501),"",DaqBook_RAW_Data!M501)</f>
        <v/>
      </c>
      <c r="O511" s="44" t="str">
        <f>IF(ISBLANK(DaqBook_RAW_Data!N501),"",DaqBook_RAW_Data!N501)</f>
        <v/>
      </c>
      <c r="P511" s="44" t="str">
        <f>IF(ISBLANK(DaqBook_RAW_Data!O501),"",DaqBook_RAW_Data!O501)</f>
        <v/>
      </c>
    </row>
    <row r="512" spans="1:16" x14ac:dyDescent="0.2">
      <c r="A512" s="58" t="e">
        <f t="shared" si="7"/>
        <v>#VALUE!</v>
      </c>
      <c r="B512" s="144" t="str">
        <f>IF(ISBLANK(DaqBook_RAW_Data!A502),"",TIMEVALUE(DaqBook_RAW_Data!A502))</f>
        <v/>
      </c>
      <c r="C512" s="44" t="str">
        <f>IF(ISBLANK(DaqBook_RAW_Data!B502),"",DaqBook_RAW_Data!B502)</f>
        <v/>
      </c>
      <c r="D512" s="44" t="str">
        <f>IF(ISBLANK(DaqBook_RAW_Data!C502),"",DaqBook_RAW_Data!C502)</f>
        <v/>
      </c>
      <c r="E512" s="44" t="str">
        <f>IF(ISBLANK(DaqBook_RAW_Data!D502),"",DaqBook_RAW_Data!D502)</f>
        <v/>
      </c>
      <c r="F512" s="44" t="str">
        <f>IF(ISBLANK(DaqBook_RAW_Data!E502),"",DaqBook_RAW_Data!E502)</f>
        <v/>
      </c>
      <c r="G512" s="44" t="str">
        <f>IF(ISBLANK(DaqBook_RAW_Data!F502),"",DaqBook_RAW_Data!F502)</f>
        <v/>
      </c>
      <c r="H512" s="44" t="str">
        <f>IF(ISBLANK(DaqBook_RAW_Data!G502),"",DaqBook_RAW_Data!G502)</f>
        <v/>
      </c>
      <c r="I512" s="44" t="str">
        <f>IF(ISBLANK(DaqBook_RAW_Data!H502),"",DaqBook_RAW_Data!H502)</f>
        <v/>
      </c>
      <c r="J512" s="44" t="str">
        <f>IF(ISBLANK(DaqBook_RAW_Data!I502),"",DaqBook_RAW_Data!I502)</f>
        <v/>
      </c>
      <c r="K512" s="44" t="str">
        <f>IF(ISBLANK(DaqBook_RAW_Data!J502),"",DaqBook_RAW_Data!J502)</f>
        <v/>
      </c>
      <c r="L512" s="44" t="str">
        <f>IF(ISBLANK(DaqBook_RAW_Data!K502),"",DaqBook_RAW_Data!K502)</f>
        <v/>
      </c>
      <c r="M512" s="44" t="str">
        <f>IF(ISBLANK(DaqBook_RAW_Data!L502),"",DaqBook_RAW_Data!L502)</f>
        <v/>
      </c>
      <c r="N512" s="44" t="str">
        <f>IF(ISBLANK(DaqBook_RAW_Data!M502),"",DaqBook_RAW_Data!M502)</f>
        <v/>
      </c>
      <c r="O512" s="44" t="str">
        <f>IF(ISBLANK(DaqBook_RAW_Data!N502),"",DaqBook_RAW_Data!N502)</f>
        <v/>
      </c>
      <c r="P512" s="44" t="str">
        <f>IF(ISBLANK(DaqBook_RAW_Data!O502),"",DaqBook_RAW_Data!O502)</f>
        <v/>
      </c>
    </row>
    <row r="513" spans="1:16" x14ac:dyDescent="0.2">
      <c r="A513" s="58" t="e">
        <f t="shared" si="7"/>
        <v>#VALUE!</v>
      </c>
      <c r="B513" s="144" t="str">
        <f>IF(ISBLANK(DaqBook_RAW_Data!A503),"",TIMEVALUE(DaqBook_RAW_Data!A503))</f>
        <v/>
      </c>
      <c r="C513" s="44" t="str">
        <f>IF(ISBLANK(DaqBook_RAW_Data!B503),"",DaqBook_RAW_Data!B503)</f>
        <v/>
      </c>
      <c r="D513" s="44" t="str">
        <f>IF(ISBLANK(DaqBook_RAW_Data!C503),"",DaqBook_RAW_Data!C503)</f>
        <v/>
      </c>
      <c r="E513" s="44" t="str">
        <f>IF(ISBLANK(DaqBook_RAW_Data!D503),"",DaqBook_RAW_Data!D503)</f>
        <v/>
      </c>
      <c r="F513" s="44" t="str">
        <f>IF(ISBLANK(DaqBook_RAW_Data!E503),"",DaqBook_RAW_Data!E503)</f>
        <v/>
      </c>
      <c r="G513" s="44" t="str">
        <f>IF(ISBLANK(DaqBook_RAW_Data!F503),"",DaqBook_RAW_Data!F503)</f>
        <v/>
      </c>
      <c r="H513" s="44" t="str">
        <f>IF(ISBLANK(DaqBook_RAW_Data!G503),"",DaqBook_RAW_Data!G503)</f>
        <v/>
      </c>
      <c r="I513" s="44" t="str">
        <f>IF(ISBLANK(DaqBook_RAW_Data!H503),"",DaqBook_RAW_Data!H503)</f>
        <v/>
      </c>
      <c r="J513" s="44" t="str">
        <f>IF(ISBLANK(DaqBook_RAW_Data!I503),"",DaqBook_RAW_Data!I503)</f>
        <v/>
      </c>
      <c r="K513" s="44" t="str">
        <f>IF(ISBLANK(DaqBook_RAW_Data!J503),"",DaqBook_RAW_Data!J503)</f>
        <v/>
      </c>
      <c r="L513" s="44" t="str">
        <f>IF(ISBLANK(DaqBook_RAW_Data!K503),"",DaqBook_RAW_Data!K503)</f>
        <v/>
      </c>
      <c r="M513" s="44" t="str">
        <f>IF(ISBLANK(DaqBook_RAW_Data!L503),"",DaqBook_RAW_Data!L503)</f>
        <v/>
      </c>
      <c r="N513" s="44" t="str">
        <f>IF(ISBLANK(DaqBook_RAW_Data!M503),"",DaqBook_RAW_Data!M503)</f>
        <v/>
      </c>
      <c r="O513" s="44" t="str">
        <f>IF(ISBLANK(DaqBook_RAW_Data!N503),"",DaqBook_RAW_Data!N503)</f>
        <v/>
      </c>
      <c r="P513" s="44" t="str">
        <f>IF(ISBLANK(DaqBook_RAW_Data!O503),"",DaqBook_RAW_Data!O503)</f>
        <v/>
      </c>
    </row>
    <row r="514" spans="1:16" x14ac:dyDescent="0.2">
      <c r="A514" s="58" t="e">
        <f t="shared" si="7"/>
        <v>#VALUE!</v>
      </c>
      <c r="B514" s="144" t="str">
        <f>IF(ISBLANK(DaqBook_RAW_Data!A504),"",TIMEVALUE(DaqBook_RAW_Data!A504))</f>
        <v/>
      </c>
      <c r="C514" s="44" t="str">
        <f>IF(ISBLANK(DaqBook_RAW_Data!B504),"",DaqBook_RAW_Data!B504)</f>
        <v/>
      </c>
      <c r="D514" s="44" t="str">
        <f>IF(ISBLANK(DaqBook_RAW_Data!C504),"",DaqBook_RAW_Data!C504)</f>
        <v/>
      </c>
      <c r="E514" s="44" t="str">
        <f>IF(ISBLANK(DaqBook_RAW_Data!D504),"",DaqBook_RAW_Data!D504)</f>
        <v/>
      </c>
      <c r="F514" s="44" t="str">
        <f>IF(ISBLANK(DaqBook_RAW_Data!E504),"",DaqBook_RAW_Data!E504)</f>
        <v/>
      </c>
      <c r="G514" s="44" t="str">
        <f>IF(ISBLANK(DaqBook_RAW_Data!F504),"",DaqBook_RAW_Data!F504)</f>
        <v/>
      </c>
      <c r="H514" s="44" t="str">
        <f>IF(ISBLANK(DaqBook_RAW_Data!G504),"",DaqBook_RAW_Data!G504)</f>
        <v/>
      </c>
      <c r="I514" s="44" t="str">
        <f>IF(ISBLANK(DaqBook_RAW_Data!H504),"",DaqBook_RAW_Data!H504)</f>
        <v/>
      </c>
      <c r="J514" s="44" t="str">
        <f>IF(ISBLANK(DaqBook_RAW_Data!I504),"",DaqBook_RAW_Data!I504)</f>
        <v/>
      </c>
      <c r="K514" s="44" t="str">
        <f>IF(ISBLANK(DaqBook_RAW_Data!J504),"",DaqBook_RAW_Data!J504)</f>
        <v/>
      </c>
      <c r="L514" s="44" t="str">
        <f>IF(ISBLANK(DaqBook_RAW_Data!K504),"",DaqBook_RAW_Data!K504)</f>
        <v/>
      </c>
      <c r="M514" s="44" t="str">
        <f>IF(ISBLANK(DaqBook_RAW_Data!L504),"",DaqBook_RAW_Data!L504)</f>
        <v/>
      </c>
      <c r="N514" s="44" t="str">
        <f>IF(ISBLANK(DaqBook_RAW_Data!M504),"",DaqBook_RAW_Data!M504)</f>
        <v/>
      </c>
      <c r="O514" s="44" t="str">
        <f>IF(ISBLANK(DaqBook_RAW_Data!N504),"",DaqBook_RAW_Data!N504)</f>
        <v/>
      </c>
      <c r="P514" s="44" t="str">
        <f>IF(ISBLANK(DaqBook_RAW_Data!O504),"",DaqBook_RAW_Data!O504)</f>
        <v/>
      </c>
    </row>
    <row r="515" spans="1:16" x14ac:dyDescent="0.2">
      <c r="A515" s="58" t="e">
        <f t="shared" si="7"/>
        <v>#VALUE!</v>
      </c>
      <c r="B515" s="144" t="str">
        <f>IF(ISBLANK(DaqBook_RAW_Data!A505),"",TIMEVALUE(DaqBook_RAW_Data!A505))</f>
        <v/>
      </c>
      <c r="C515" s="44" t="str">
        <f>IF(ISBLANK(DaqBook_RAW_Data!B505),"",DaqBook_RAW_Data!B505)</f>
        <v/>
      </c>
      <c r="D515" s="44" t="str">
        <f>IF(ISBLANK(DaqBook_RAW_Data!C505),"",DaqBook_RAW_Data!C505)</f>
        <v/>
      </c>
      <c r="E515" s="44" t="str">
        <f>IF(ISBLANK(DaqBook_RAW_Data!D505),"",DaqBook_RAW_Data!D505)</f>
        <v/>
      </c>
      <c r="F515" s="44" t="str">
        <f>IF(ISBLANK(DaqBook_RAW_Data!E505),"",DaqBook_RAW_Data!E505)</f>
        <v/>
      </c>
      <c r="G515" s="44" t="str">
        <f>IF(ISBLANK(DaqBook_RAW_Data!F505),"",DaqBook_RAW_Data!F505)</f>
        <v/>
      </c>
      <c r="H515" s="44" t="str">
        <f>IF(ISBLANK(DaqBook_RAW_Data!G505),"",DaqBook_RAW_Data!G505)</f>
        <v/>
      </c>
      <c r="I515" s="44" t="str">
        <f>IF(ISBLANK(DaqBook_RAW_Data!H505),"",DaqBook_RAW_Data!H505)</f>
        <v/>
      </c>
      <c r="J515" s="44" t="str">
        <f>IF(ISBLANK(DaqBook_RAW_Data!I505),"",DaqBook_RAW_Data!I505)</f>
        <v/>
      </c>
      <c r="K515" s="44" t="str">
        <f>IF(ISBLANK(DaqBook_RAW_Data!J505),"",DaqBook_RAW_Data!J505)</f>
        <v/>
      </c>
      <c r="L515" s="44" t="str">
        <f>IF(ISBLANK(DaqBook_RAW_Data!K505),"",DaqBook_RAW_Data!K505)</f>
        <v/>
      </c>
      <c r="M515" s="44" t="str">
        <f>IF(ISBLANK(DaqBook_RAW_Data!L505),"",DaqBook_RAW_Data!L505)</f>
        <v/>
      </c>
      <c r="N515" s="44" t="str">
        <f>IF(ISBLANK(DaqBook_RAW_Data!M505),"",DaqBook_RAW_Data!M505)</f>
        <v/>
      </c>
      <c r="O515" s="44" t="str">
        <f>IF(ISBLANK(DaqBook_RAW_Data!N505),"",DaqBook_RAW_Data!N505)</f>
        <v/>
      </c>
      <c r="P515" s="44" t="str">
        <f>IF(ISBLANK(DaqBook_RAW_Data!O505),"",DaqBook_RAW_Data!O505)</f>
        <v/>
      </c>
    </row>
    <row r="516" spans="1:16" x14ac:dyDescent="0.2">
      <c r="A516" s="58" t="e">
        <f t="shared" si="7"/>
        <v>#VALUE!</v>
      </c>
      <c r="B516" s="144" t="str">
        <f>IF(ISBLANK(DaqBook_RAW_Data!A506),"",TIMEVALUE(DaqBook_RAW_Data!A506))</f>
        <v/>
      </c>
      <c r="C516" s="44" t="str">
        <f>IF(ISBLANK(DaqBook_RAW_Data!B506),"",DaqBook_RAW_Data!B506)</f>
        <v/>
      </c>
      <c r="D516" s="44" t="str">
        <f>IF(ISBLANK(DaqBook_RAW_Data!C506),"",DaqBook_RAW_Data!C506)</f>
        <v/>
      </c>
      <c r="E516" s="44" t="str">
        <f>IF(ISBLANK(DaqBook_RAW_Data!D506),"",DaqBook_RAW_Data!D506)</f>
        <v/>
      </c>
      <c r="F516" s="44" t="str">
        <f>IF(ISBLANK(DaqBook_RAW_Data!E506),"",DaqBook_RAW_Data!E506)</f>
        <v/>
      </c>
      <c r="G516" s="44" t="str">
        <f>IF(ISBLANK(DaqBook_RAW_Data!F506),"",DaqBook_RAW_Data!F506)</f>
        <v/>
      </c>
      <c r="H516" s="44" t="str">
        <f>IF(ISBLANK(DaqBook_RAW_Data!G506),"",DaqBook_RAW_Data!G506)</f>
        <v/>
      </c>
      <c r="I516" s="44" t="str">
        <f>IF(ISBLANK(DaqBook_RAW_Data!H506),"",DaqBook_RAW_Data!H506)</f>
        <v/>
      </c>
      <c r="J516" s="44" t="str">
        <f>IF(ISBLANK(DaqBook_RAW_Data!I506),"",DaqBook_RAW_Data!I506)</f>
        <v/>
      </c>
      <c r="K516" s="44" t="str">
        <f>IF(ISBLANK(DaqBook_RAW_Data!J506),"",DaqBook_RAW_Data!J506)</f>
        <v/>
      </c>
      <c r="L516" s="44" t="str">
        <f>IF(ISBLANK(DaqBook_RAW_Data!K506),"",DaqBook_RAW_Data!K506)</f>
        <v/>
      </c>
      <c r="M516" s="44" t="str">
        <f>IF(ISBLANK(DaqBook_RAW_Data!L506),"",DaqBook_RAW_Data!L506)</f>
        <v/>
      </c>
      <c r="N516" s="44" t="str">
        <f>IF(ISBLANK(DaqBook_RAW_Data!M506),"",DaqBook_RAW_Data!M506)</f>
        <v/>
      </c>
      <c r="O516" s="44" t="str">
        <f>IF(ISBLANK(DaqBook_RAW_Data!N506),"",DaqBook_RAW_Data!N506)</f>
        <v/>
      </c>
      <c r="P516" s="44" t="str">
        <f>IF(ISBLANK(DaqBook_RAW_Data!O506),"",DaqBook_RAW_Data!O506)</f>
        <v/>
      </c>
    </row>
    <row r="517" spans="1:16" x14ac:dyDescent="0.2">
      <c r="A517" s="58" t="e">
        <f t="shared" si="7"/>
        <v>#VALUE!</v>
      </c>
      <c r="B517" s="144" t="str">
        <f>IF(ISBLANK(DaqBook_RAW_Data!A507),"",TIMEVALUE(DaqBook_RAW_Data!A507))</f>
        <v/>
      </c>
      <c r="C517" s="44" t="str">
        <f>IF(ISBLANK(DaqBook_RAW_Data!B507),"",DaqBook_RAW_Data!B507)</f>
        <v/>
      </c>
      <c r="D517" s="44" t="str">
        <f>IF(ISBLANK(DaqBook_RAW_Data!C507),"",DaqBook_RAW_Data!C507)</f>
        <v/>
      </c>
      <c r="E517" s="44" t="str">
        <f>IF(ISBLANK(DaqBook_RAW_Data!D507),"",DaqBook_RAW_Data!D507)</f>
        <v/>
      </c>
      <c r="F517" s="44" t="str">
        <f>IF(ISBLANK(DaqBook_RAW_Data!E507),"",DaqBook_RAW_Data!E507)</f>
        <v/>
      </c>
      <c r="G517" s="44" t="str">
        <f>IF(ISBLANK(DaqBook_RAW_Data!F507),"",DaqBook_RAW_Data!F507)</f>
        <v/>
      </c>
      <c r="H517" s="44" t="str">
        <f>IF(ISBLANK(DaqBook_RAW_Data!G507),"",DaqBook_RAW_Data!G507)</f>
        <v/>
      </c>
      <c r="I517" s="44" t="str">
        <f>IF(ISBLANK(DaqBook_RAW_Data!H507),"",DaqBook_RAW_Data!H507)</f>
        <v/>
      </c>
      <c r="J517" s="44" t="str">
        <f>IF(ISBLANK(DaqBook_RAW_Data!I507),"",DaqBook_RAW_Data!I507)</f>
        <v/>
      </c>
      <c r="K517" s="44" t="str">
        <f>IF(ISBLANK(DaqBook_RAW_Data!J507),"",DaqBook_RAW_Data!J507)</f>
        <v/>
      </c>
      <c r="L517" s="44" t="str">
        <f>IF(ISBLANK(DaqBook_RAW_Data!K507),"",DaqBook_RAW_Data!K507)</f>
        <v/>
      </c>
      <c r="M517" s="44" t="str">
        <f>IF(ISBLANK(DaqBook_RAW_Data!L507),"",DaqBook_RAW_Data!L507)</f>
        <v/>
      </c>
      <c r="N517" s="44" t="str">
        <f>IF(ISBLANK(DaqBook_RAW_Data!M507),"",DaqBook_RAW_Data!M507)</f>
        <v/>
      </c>
      <c r="O517" s="44" t="str">
        <f>IF(ISBLANK(DaqBook_RAW_Data!N507),"",DaqBook_RAW_Data!N507)</f>
        <v/>
      </c>
      <c r="P517" s="44" t="str">
        <f>IF(ISBLANK(DaqBook_RAW_Data!O507),"",DaqBook_RAW_Data!O507)</f>
        <v/>
      </c>
    </row>
    <row r="518" spans="1:16" x14ac:dyDescent="0.2">
      <c r="A518" s="58" t="e">
        <f t="shared" si="7"/>
        <v>#VALUE!</v>
      </c>
      <c r="B518" s="144" t="str">
        <f>IF(ISBLANK(DaqBook_RAW_Data!A508),"",TIMEVALUE(DaqBook_RAW_Data!A508))</f>
        <v/>
      </c>
      <c r="C518" s="44" t="str">
        <f>IF(ISBLANK(DaqBook_RAW_Data!B508),"",DaqBook_RAW_Data!B508)</f>
        <v/>
      </c>
      <c r="D518" s="44" t="str">
        <f>IF(ISBLANK(DaqBook_RAW_Data!C508),"",DaqBook_RAW_Data!C508)</f>
        <v/>
      </c>
      <c r="E518" s="44" t="str">
        <f>IF(ISBLANK(DaqBook_RAW_Data!D508),"",DaqBook_RAW_Data!D508)</f>
        <v/>
      </c>
      <c r="F518" s="44" t="str">
        <f>IF(ISBLANK(DaqBook_RAW_Data!E508),"",DaqBook_RAW_Data!E508)</f>
        <v/>
      </c>
      <c r="G518" s="44" t="str">
        <f>IF(ISBLANK(DaqBook_RAW_Data!F508),"",DaqBook_RAW_Data!F508)</f>
        <v/>
      </c>
      <c r="H518" s="44" t="str">
        <f>IF(ISBLANK(DaqBook_RAW_Data!G508),"",DaqBook_RAW_Data!G508)</f>
        <v/>
      </c>
      <c r="I518" s="44" t="str">
        <f>IF(ISBLANK(DaqBook_RAW_Data!H508),"",DaqBook_RAW_Data!H508)</f>
        <v/>
      </c>
      <c r="J518" s="44" t="str">
        <f>IF(ISBLANK(DaqBook_RAW_Data!I508),"",DaqBook_RAW_Data!I508)</f>
        <v/>
      </c>
      <c r="K518" s="44" t="str">
        <f>IF(ISBLANK(DaqBook_RAW_Data!J508),"",DaqBook_RAW_Data!J508)</f>
        <v/>
      </c>
      <c r="L518" s="44" t="str">
        <f>IF(ISBLANK(DaqBook_RAW_Data!K508),"",DaqBook_RAW_Data!K508)</f>
        <v/>
      </c>
      <c r="M518" s="44" t="str">
        <f>IF(ISBLANK(DaqBook_RAW_Data!L508),"",DaqBook_RAW_Data!L508)</f>
        <v/>
      </c>
      <c r="N518" s="44" t="str">
        <f>IF(ISBLANK(DaqBook_RAW_Data!M508),"",DaqBook_RAW_Data!M508)</f>
        <v/>
      </c>
      <c r="O518" s="44" t="str">
        <f>IF(ISBLANK(DaqBook_RAW_Data!N508),"",DaqBook_RAW_Data!N508)</f>
        <v/>
      </c>
      <c r="P518" s="44" t="str">
        <f>IF(ISBLANK(DaqBook_RAW_Data!O508),"",DaqBook_RAW_Data!O508)</f>
        <v/>
      </c>
    </row>
    <row r="519" spans="1:16" x14ac:dyDescent="0.2">
      <c r="A519" s="58" t="e">
        <f t="shared" si="7"/>
        <v>#VALUE!</v>
      </c>
      <c r="B519" s="144" t="str">
        <f>IF(ISBLANK(DaqBook_RAW_Data!A509),"",TIMEVALUE(DaqBook_RAW_Data!A509))</f>
        <v/>
      </c>
      <c r="C519" s="44" t="str">
        <f>IF(ISBLANK(DaqBook_RAW_Data!B509),"",DaqBook_RAW_Data!B509)</f>
        <v/>
      </c>
      <c r="D519" s="44" t="str">
        <f>IF(ISBLANK(DaqBook_RAW_Data!C509),"",DaqBook_RAW_Data!C509)</f>
        <v/>
      </c>
      <c r="E519" s="44" t="str">
        <f>IF(ISBLANK(DaqBook_RAW_Data!D509),"",DaqBook_RAW_Data!D509)</f>
        <v/>
      </c>
      <c r="F519" s="44" t="str">
        <f>IF(ISBLANK(DaqBook_RAW_Data!E509),"",DaqBook_RAW_Data!E509)</f>
        <v/>
      </c>
      <c r="G519" s="44" t="str">
        <f>IF(ISBLANK(DaqBook_RAW_Data!F509),"",DaqBook_RAW_Data!F509)</f>
        <v/>
      </c>
      <c r="H519" s="44" t="str">
        <f>IF(ISBLANK(DaqBook_RAW_Data!G509),"",DaqBook_RAW_Data!G509)</f>
        <v/>
      </c>
      <c r="I519" s="44" t="str">
        <f>IF(ISBLANK(DaqBook_RAW_Data!H509),"",DaqBook_RAW_Data!H509)</f>
        <v/>
      </c>
      <c r="J519" s="44" t="str">
        <f>IF(ISBLANK(DaqBook_RAW_Data!I509),"",DaqBook_RAW_Data!I509)</f>
        <v/>
      </c>
      <c r="K519" s="44" t="str">
        <f>IF(ISBLANK(DaqBook_RAW_Data!J509),"",DaqBook_RAW_Data!J509)</f>
        <v/>
      </c>
      <c r="L519" s="44" t="str">
        <f>IF(ISBLANK(DaqBook_RAW_Data!K509),"",DaqBook_RAW_Data!K509)</f>
        <v/>
      </c>
      <c r="M519" s="44" t="str">
        <f>IF(ISBLANK(DaqBook_RAW_Data!L509),"",DaqBook_RAW_Data!L509)</f>
        <v/>
      </c>
      <c r="N519" s="44" t="str">
        <f>IF(ISBLANK(DaqBook_RAW_Data!M509),"",DaqBook_RAW_Data!M509)</f>
        <v/>
      </c>
      <c r="O519" s="44" t="str">
        <f>IF(ISBLANK(DaqBook_RAW_Data!N509),"",DaqBook_RAW_Data!N509)</f>
        <v/>
      </c>
      <c r="P519" s="44" t="str">
        <f>IF(ISBLANK(DaqBook_RAW_Data!O509),"",DaqBook_RAW_Data!O509)</f>
        <v/>
      </c>
    </row>
    <row r="520" spans="1:16" x14ac:dyDescent="0.2">
      <c r="A520" s="58" t="e">
        <f t="shared" si="7"/>
        <v>#VALUE!</v>
      </c>
      <c r="B520" s="144" t="str">
        <f>IF(ISBLANK(DaqBook_RAW_Data!A510),"",TIMEVALUE(DaqBook_RAW_Data!A510))</f>
        <v/>
      </c>
      <c r="C520" s="44" t="str">
        <f>IF(ISBLANK(DaqBook_RAW_Data!B510),"",DaqBook_RAW_Data!B510)</f>
        <v/>
      </c>
      <c r="D520" s="44" t="str">
        <f>IF(ISBLANK(DaqBook_RAW_Data!C510),"",DaqBook_RAW_Data!C510)</f>
        <v/>
      </c>
      <c r="E520" s="44" t="str">
        <f>IF(ISBLANK(DaqBook_RAW_Data!D510),"",DaqBook_RAW_Data!D510)</f>
        <v/>
      </c>
      <c r="F520" s="44" t="str">
        <f>IF(ISBLANK(DaqBook_RAW_Data!E510),"",DaqBook_RAW_Data!E510)</f>
        <v/>
      </c>
      <c r="G520" s="44" t="str">
        <f>IF(ISBLANK(DaqBook_RAW_Data!F510),"",DaqBook_RAW_Data!F510)</f>
        <v/>
      </c>
      <c r="H520" s="44" t="str">
        <f>IF(ISBLANK(DaqBook_RAW_Data!G510),"",DaqBook_RAW_Data!G510)</f>
        <v/>
      </c>
      <c r="I520" s="44" t="str">
        <f>IF(ISBLANK(DaqBook_RAW_Data!H510),"",DaqBook_RAW_Data!H510)</f>
        <v/>
      </c>
      <c r="J520" s="44" t="str">
        <f>IF(ISBLANK(DaqBook_RAW_Data!I510),"",DaqBook_RAW_Data!I510)</f>
        <v/>
      </c>
      <c r="K520" s="44" t="str">
        <f>IF(ISBLANK(DaqBook_RAW_Data!J510),"",DaqBook_RAW_Data!J510)</f>
        <v/>
      </c>
      <c r="L520" s="44" t="str">
        <f>IF(ISBLANK(DaqBook_RAW_Data!K510),"",DaqBook_RAW_Data!K510)</f>
        <v/>
      </c>
      <c r="M520" s="44" t="str">
        <f>IF(ISBLANK(DaqBook_RAW_Data!L510),"",DaqBook_RAW_Data!L510)</f>
        <v/>
      </c>
      <c r="N520" s="44" t="str">
        <f>IF(ISBLANK(DaqBook_RAW_Data!M510),"",DaqBook_RAW_Data!M510)</f>
        <v/>
      </c>
      <c r="O520" s="44" t="str">
        <f>IF(ISBLANK(DaqBook_RAW_Data!N510),"",DaqBook_RAW_Data!N510)</f>
        <v/>
      </c>
      <c r="P520" s="44" t="str">
        <f>IF(ISBLANK(DaqBook_RAW_Data!O510),"",DaqBook_RAW_Data!O510)</f>
        <v/>
      </c>
    </row>
    <row r="521" spans="1:16" x14ac:dyDescent="0.2">
      <c r="A521" s="58" t="e">
        <f t="shared" si="7"/>
        <v>#VALUE!</v>
      </c>
      <c r="B521" s="144" t="str">
        <f>IF(ISBLANK(DaqBook_RAW_Data!A511),"",TIMEVALUE(DaqBook_RAW_Data!A511))</f>
        <v/>
      </c>
      <c r="C521" s="44" t="str">
        <f>IF(ISBLANK(DaqBook_RAW_Data!B511),"",DaqBook_RAW_Data!B511)</f>
        <v/>
      </c>
      <c r="D521" s="44" t="str">
        <f>IF(ISBLANK(DaqBook_RAW_Data!C511),"",DaqBook_RAW_Data!C511)</f>
        <v/>
      </c>
      <c r="E521" s="44" t="str">
        <f>IF(ISBLANK(DaqBook_RAW_Data!D511),"",DaqBook_RAW_Data!D511)</f>
        <v/>
      </c>
      <c r="F521" s="44" t="str">
        <f>IF(ISBLANK(DaqBook_RAW_Data!E511),"",DaqBook_RAW_Data!E511)</f>
        <v/>
      </c>
      <c r="G521" s="44" t="str">
        <f>IF(ISBLANK(DaqBook_RAW_Data!F511),"",DaqBook_RAW_Data!F511)</f>
        <v/>
      </c>
      <c r="H521" s="44" t="str">
        <f>IF(ISBLANK(DaqBook_RAW_Data!G511),"",DaqBook_RAW_Data!G511)</f>
        <v/>
      </c>
      <c r="I521" s="44" t="str">
        <f>IF(ISBLANK(DaqBook_RAW_Data!H511),"",DaqBook_RAW_Data!H511)</f>
        <v/>
      </c>
      <c r="J521" s="44" t="str">
        <f>IF(ISBLANK(DaqBook_RAW_Data!I511),"",DaqBook_RAW_Data!I511)</f>
        <v/>
      </c>
      <c r="K521" s="44" t="str">
        <f>IF(ISBLANK(DaqBook_RAW_Data!J511),"",DaqBook_RAW_Data!J511)</f>
        <v/>
      </c>
      <c r="L521" s="44" t="str">
        <f>IF(ISBLANK(DaqBook_RAW_Data!K511),"",DaqBook_RAW_Data!K511)</f>
        <v/>
      </c>
      <c r="M521" s="44" t="str">
        <f>IF(ISBLANK(DaqBook_RAW_Data!L511),"",DaqBook_RAW_Data!L511)</f>
        <v/>
      </c>
      <c r="N521" s="44" t="str">
        <f>IF(ISBLANK(DaqBook_RAW_Data!M511),"",DaqBook_RAW_Data!M511)</f>
        <v/>
      </c>
      <c r="O521" s="44" t="str">
        <f>IF(ISBLANK(DaqBook_RAW_Data!N511),"",DaqBook_RAW_Data!N511)</f>
        <v/>
      </c>
      <c r="P521" s="44" t="str">
        <f>IF(ISBLANK(DaqBook_RAW_Data!O511),"",DaqBook_RAW_Data!O511)</f>
        <v/>
      </c>
    </row>
    <row r="522" spans="1:16" x14ac:dyDescent="0.2">
      <c r="A522" s="58" t="e">
        <f t="shared" si="7"/>
        <v>#VALUE!</v>
      </c>
      <c r="B522" s="144" t="str">
        <f>IF(ISBLANK(DaqBook_RAW_Data!A512),"",TIMEVALUE(DaqBook_RAW_Data!A512))</f>
        <v/>
      </c>
      <c r="C522" s="44" t="str">
        <f>IF(ISBLANK(DaqBook_RAW_Data!B512),"",DaqBook_RAW_Data!B512)</f>
        <v/>
      </c>
      <c r="D522" s="44" t="str">
        <f>IF(ISBLANK(DaqBook_RAW_Data!C512),"",DaqBook_RAW_Data!C512)</f>
        <v/>
      </c>
      <c r="E522" s="44" t="str">
        <f>IF(ISBLANK(DaqBook_RAW_Data!D512),"",DaqBook_RAW_Data!D512)</f>
        <v/>
      </c>
      <c r="F522" s="44" t="str">
        <f>IF(ISBLANK(DaqBook_RAW_Data!E512),"",DaqBook_RAW_Data!E512)</f>
        <v/>
      </c>
      <c r="G522" s="44" t="str">
        <f>IF(ISBLANK(DaqBook_RAW_Data!F512),"",DaqBook_RAW_Data!F512)</f>
        <v/>
      </c>
      <c r="H522" s="44" t="str">
        <f>IF(ISBLANK(DaqBook_RAW_Data!G512),"",DaqBook_RAW_Data!G512)</f>
        <v/>
      </c>
      <c r="I522" s="44" t="str">
        <f>IF(ISBLANK(DaqBook_RAW_Data!H512),"",DaqBook_RAW_Data!H512)</f>
        <v/>
      </c>
      <c r="J522" s="44" t="str">
        <f>IF(ISBLANK(DaqBook_RAW_Data!I512),"",DaqBook_RAW_Data!I512)</f>
        <v/>
      </c>
      <c r="K522" s="44" t="str">
        <f>IF(ISBLANK(DaqBook_RAW_Data!J512),"",DaqBook_RAW_Data!J512)</f>
        <v/>
      </c>
      <c r="L522" s="44" t="str">
        <f>IF(ISBLANK(DaqBook_RAW_Data!K512),"",DaqBook_RAW_Data!K512)</f>
        <v/>
      </c>
      <c r="M522" s="44" t="str">
        <f>IF(ISBLANK(DaqBook_RAW_Data!L512),"",DaqBook_RAW_Data!L512)</f>
        <v/>
      </c>
      <c r="N522" s="44" t="str">
        <f>IF(ISBLANK(DaqBook_RAW_Data!M512),"",DaqBook_RAW_Data!M512)</f>
        <v/>
      </c>
      <c r="O522" s="44" t="str">
        <f>IF(ISBLANK(DaqBook_RAW_Data!N512),"",DaqBook_RAW_Data!N512)</f>
        <v/>
      </c>
      <c r="P522" s="44" t="str">
        <f>IF(ISBLANK(DaqBook_RAW_Data!O512),"",DaqBook_RAW_Data!O512)</f>
        <v/>
      </c>
    </row>
    <row r="523" spans="1:16" x14ac:dyDescent="0.2">
      <c r="A523" s="58" t="e">
        <f t="shared" si="7"/>
        <v>#VALUE!</v>
      </c>
      <c r="B523" s="144" t="str">
        <f>IF(ISBLANK(DaqBook_RAW_Data!A513),"",TIMEVALUE(DaqBook_RAW_Data!A513))</f>
        <v/>
      </c>
      <c r="C523" s="44" t="str">
        <f>IF(ISBLANK(DaqBook_RAW_Data!B513),"",DaqBook_RAW_Data!B513)</f>
        <v/>
      </c>
      <c r="D523" s="44" t="str">
        <f>IF(ISBLANK(DaqBook_RAW_Data!C513),"",DaqBook_RAW_Data!C513)</f>
        <v/>
      </c>
      <c r="E523" s="44" t="str">
        <f>IF(ISBLANK(DaqBook_RAW_Data!D513),"",DaqBook_RAW_Data!D513)</f>
        <v/>
      </c>
      <c r="F523" s="44" t="str">
        <f>IF(ISBLANK(DaqBook_RAW_Data!E513),"",DaqBook_RAW_Data!E513)</f>
        <v/>
      </c>
      <c r="G523" s="44" t="str">
        <f>IF(ISBLANK(DaqBook_RAW_Data!F513),"",DaqBook_RAW_Data!F513)</f>
        <v/>
      </c>
      <c r="H523" s="44" t="str">
        <f>IF(ISBLANK(DaqBook_RAW_Data!G513),"",DaqBook_RAW_Data!G513)</f>
        <v/>
      </c>
      <c r="I523" s="44" t="str">
        <f>IF(ISBLANK(DaqBook_RAW_Data!H513),"",DaqBook_RAW_Data!H513)</f>
        <v/>
      </c>
      <c r="J523" s="44" t="str">
        <f>IF(ISBLANK(DaqBook_RAW_Data!I513),"",DaqBook_RAW_Data!I513)</f>
        <v/>
      </c>
      <c r="K523" s="44" t="str">
        <f>IF(ISBLANK(DaqBook_RAW_Data!J513),"",DaqBook_RAW_Data!J513)</f>
        <v/>
      </c>
      <c r="L523" s="44" t="str">
        <f>IF(ISBLANK(DaqBook_RAW_Data!K513),"",DaqBook_RAW_Data!K513)</f>
        <v/>
      </c>
      <c r="M523" s="44" t="str">
        <f>IF(ISBLANK(DaqBook_RAW_Data!L513),"",DaqBook_RAW_Data!L513)</f>
        <v/>
      </c>
      <c r="N523" s="44" t="str">
        <f>IF(ISBLANK(DaqBook_RAW_Data!M513),"",DaqBook_RAW_Data!M513)</f>
        <v/>
      </c>
      <c r="O523" s="44" t="str">
        <f>IF(ISBLANK(DaqBook_RAW_Data!N513),"",DaqBook_RAW_Data!N513)</f>
        <v/>
      </c>
      <c r="P523" s="44" t="str">
        <f>IF(ISBLANK(DaqBook_RAW_Data!O513),"",DaqBook_RAW_Data!O513)</f>
        <v/>
      </c>
    </row>
    <row r="524" spans="1:16" x14ac:dyDescent="0.2">
      <c r="A524" s="58" t="e">
        <f t="shared" si="7"/>
        <v>#VALUE!</v>
      </c>
      <c r="B524" s="144" t="str">
        <f>IF(ISBLANK(DaqBook_RAW_Data!A514),"",TIMEVALUE(DaqBook_RAW_Data!A514))</f>
        <v/>
      </c>
      <c r="C524" s="44" t="str">
        <f>IF(ISBLANK(DaqBook_RAW_Data!B514),"",DaqBook_RAW_Data!B514)</f>
        <v/>
      </c>
      <c r="D524" s="44" t="str">
        <f>IF(ISBLANK(DaqBook_RAW_Data!C514),"",DaqBook_RAW_Data!C514)</f>
        <v/>
      </c>
      <c r="E524" s="44" t="str">
        <f>IF(ISBLANK(DaqBook_RAW_Data!D514),"",DaqBook_RAW_Data!D514)</f>
        <v/>
      </c>
      <c r="F524" s="44" t="str">
        <f>IF(ISBLANK(DaqBook_RAW_Data!E514),"",DaqBook_RAW_Data!E514)</f>
        <v/>
      </c>
      <c r="G524" s="44" t="str">
        <f>IF(ISBLANK(DaqBook_RAW_Data!F514),"",DaqBook_RAW_Data!F514)</f>
        <v/>
      </c>
      <c r="H524" s="44" t="str">
        <f>IF(ISBLANK(DaqBook_RAW_Data!G514),"",DaqBook_RAW_Data!G514)</f>
        <v/>
      </c>
      <c r="I524" s="44" t="str">
        <f>IF(ISBLANK(DaqBook_RAW_Data!H514),"",DaqBook_RAW_Data!H514)</f>
        <v/>
      </c>
      <c r="J524" s="44" t="str">
        <f>IF(ISBLANK(DaqBook_RAW_Data!I514),"",DaqBook_RAW_Data!I514)</f>
        <v/>
      </c>
      <c r="K524" s="44" t="str">
        <f>IF(ISBLANK(DaqBook_RAW_Data!J514),"",DaqBook_RAW_Data!J514)</f>
        <v/>
      </c>
      <c r="L524" s="44" t="str">
        <f>IF(ISBLANK(DaqBook_RAW_Data!K514),"",DaqBook_RAW_Data!K514)</f>
        <v/>
      </c>
      <c r="M524" s="44" t="str">
        <f>IF(ISBLANK(DaqBook_RAW_Data!L514),"",DaqBook_RAW_Data!L514)</f>
        <v/>
      </c>
      <c r="N524" s="44" t="str">
        <f>IF(ISBLANK(DaqBook_RAW_Data!M514),"",DaqBook_RAW_Data!M514)</f>
        <v/>
      </c>
      <c r="O524" s="44" t="str">
        <f>IF(ISBLANK(DaqBook_RAW_Data!N514),"",DaqBook_RAW_Data!N514)</f>
        <v/>
      </c>
      <c r="P524" s="44" t="str">
        <f>IF(ISBLANK(DaqBook_RAW_Data!O514),"",DaqBook_RAW_Data!O514)</f>
        <v/>
      </c>
    </row>
    <row r="525" spans="1:16" x14ac:dyDescent="0.2">
      <c r="A525" s="58" t="e">
        <f t="shared" si="7"/>
        <v>#VALUE!</v>
      </c>
      <c r="B525" s="144" t="str">
        <f>IF(ISBLANK(DaqBook_RAW_Data!A515),"",TIMEVALUE(DaqBook_RAW_Data!A515))</f>
        <v/>
      </c>
      <c r="C525" s="44" t="str">
        <f>IF(ISBLANK(DaqBook_RAW_Data!B515),"",DaqBook_RAW_Data!B515)</f>
        <v/>
      </c>
      <c r="D525" s="44" t="str">
        <f>IF(ISBLANK(DaqBook_RAW_Data!C515),"",DaqBook_RAW_Data!C515)</f>
        <v/>
      </c>
      <c r="E525" s="44" t="str">
        <f>IF(ISBLANK(DaqBook_RAW_Data!D515),"",DaqBook_RAW_Data!D515)</f>
        <v/>
      </c>
      <c r="F525" s="44" t="str">
        <f>IF(ISBLANK(DaqBook_RAW_Data!E515),"",DaqBook_RAW_Data!E515)</f>
        <v/>
      </c>
      <c r="G525" s="44" t="str">
        <f>IF(ISBLANK(DaqBook_RAW_Data!F515),"",DaqBook_RAW_Data!F515)</f>
        <v/>
      </c>
      <c r="H525" s="44" t="str">
        <f>IF(ISBLANK(DaqBook_RAW_Data!G515),"",DaqBook_RAW_Data!G515)</f>
        <v/>
      </c>
      <c r="I525" s="44" t="str">
        <f>IF(ISBLANK(DaqBook_RAW_Data!H515),"",DaqBook_RAW_Data!H515)</f>
        <v/>
      </c>
      <c r="J525" s="44" t="str">
        <f>IF(ISBLANK(DaqBook_RAW_Data!I515),"",DaqBook_RAW_Data!I515)</f>
        <v/>
      </c>
      <c r="K525" s="44" t="str">
        <f>IF(ISBLANK(DaqBook_RAW_Data!J515),"",DaqBook_RAW_Data!J515)</f>
        <v/>
      </c>
      <c r="L525" s="44" t="str">
        <f>IF(ISBLANK(DaqBook_RAW_Data!K515),"",DaqBook_RAW_Data!K515)</f>
        <v/>
      </c>
      <c r="M525" s="44" t="str">
        <f>IF(ISBLANK(DaqBook_RAW_Data!L515),"",DaqBook_RAW_Data!L515)</f>
        <v/>
      </c>
      <c r="N525" s="44" t="str">
        <f>IF(ISBLANK(DaqBook_RAW_Data!M515),"",DaqBook_RAW_Data!M515)</f>
        <v/>
      </c>
      <c r="O525" s="44" t="str">
        <f>IF(ISBLANK(DaqBook_RAW_Data!N515),"",DaqBook_RAW_Data!N515)</f>
        <v/>
      </c>
      <c r="P525" s="44" t="str">
        <f>IF(ISBLANK(DaqBook_RAW_Data!O515),"",DaqBook_RAW_Data!O515)</f>
        <v/>
      </c>
    </row>
    <row r="526" spans="1:16" x14ac:dyDescent="0.2">
      <c r="A526" s="58" t="e">
        <f t="shared" si="7"/>
        <v>#VALUE!</v>
      </c>
      <c r="B526" s="144" t="str">
        <f>IF(ISBLANK(DaqBook_RAW_Data!A516),"",TIMEVALUE(DaqBook_RAW_Data!A516))</f>
        <v/>
      </c>
      <c r="C526" s="44" t="str">
        <f>IF(ISBLANK(DaqBook_RAW_Data!B516),"",DaqBook_RAW_Data!B516)</f>
        <v/>
      </c>
      <c r="D526" s="44" t="str">
        <f>IF(ISBLANK(DaqBook_RAW_Data!C516),"",DaqBook_RAW_Data!C516)</f>
        <v/>
      </c>
      <c r="E526" s="44" t="str">
        <f>IF(ISBLANK(DaqBook_RAW_Data!D516),"",DaqBook_RAW_Data!D516)</f>
        <v/>
      </c>
      <c r="F526" s="44" t="str">
        <f>IF(ISBLANK(DaqBook_RAW_Data!E516),"",DaqBook_RAW_Data!E516)</f>
        <v/>
      </c>
      <c r="G526" s="44" t="str">
        <f>IF(ISBLANK(DaqBook_RAW_Data!F516),"",DaqBook_RAW_Data!F516)</f>
        <v/>
      </c>
      <c r="H526" s="44" t="str">
        <f>IF(ISBLANK(DaqBook_RAW_Data!G516),"",DaqBook_RAW_Data!G516)</f>
        <v/>
      </c>
      <c r="I526" s="44" t="str">
        <f>IF(ISBLANK(DaqBook_RAW_Data!H516),"",DaqBook_RAW_Data!H516)</f>
        <v/>
      </c>
      <c r="J526" s="44" t="str">
        <f>IF(ISBLANK(DaqBook_RAW_Data!I516),"",DaqBook_RAW_Data!I516)</f>
        <v/>
      </c>
      <c r="K526" s="44" t="str">
        <f>IF(ISBLANK(DaqBook_RAW_Data!J516),"",DaqBook_RAW_Data!J516)</f>
        <v/>
      </c>
      <c r="L526" s="44" t="str">
        <f>IF(ISBLANK(DaqBook_RAW_Data!K516),"",DaqBook_RAW_Data!K516)</f>
        <v/>
      </c>
      <c r="M526" s="44" t="str">
        <f>IF(ISBLANK(DaqBook_RAW_Data!L516),"",DaqBook_RAW_Data!L516)</f>
        <v/>
      </c>
      <c r="N526" s="44" t="str">
        <f>IF(ISBLANK(DaqBook_RAW_Data!M516),"",DaqBook_RAW_Data!M516)</f>
        <v/>
      </c>
      <c r="O526" s="44" t="str">
        <f>IF(ISBLANK(DaqBook_RAW_Data!N516),"",DaqBook_RAW_Data!N516)</f>
        <v/>
      </c>
      <c r="P526" s="44" t="str">
        <f>IF(ISBLANK(DaqBook_RAW_Data!O516),"",DaqBook_RAW_Data!O516)</f>
        <v/>
      </c>
    </row>
    <row r="527" spans="1:16" x14ac:dyDescent="0.2">
      <c r="A527" s="58" t="e">
        <f t="shared" ref="A527:A590" si="8">HOUR(B527)&amp;":"&amp;MINUTE(B527)</f>
        <v>#VALUE!</v>
      </c>
      <c r="B527" s="144" t="str">
        <f>IF(ISBLANK(DaqBook_RAW_Data!A517),"",TIMEVALUE(DaqBook_RAW_Data!A517))</f>
        <v/>
      </c>
      <c r="C527" s="44" t="str">
        <f>IF(ISBLANK(DaqBook_RAW_Data!B517),"",DaqBook_RAW_Data!B517)</f>
        <v/>
      </c>
      <c r="D527" s="44" t="str">
        <f>IF(ISBLANK(DaqBook_RAW_Data!C517),"",DaqBook_RAW_Data!C517)</f>
        <v/>
      </c>
      <c r="E527" s="44" t="str">
        <f>IF(ISBLANK(DaqBook_RAW_Data!D517),"",DaqBook_RAW_Data!D517)</f>
        <v/>
      </c>
      <c r="F527" s="44" t="str">
        <f>IF(ISBLANK(DaqBook_RAW_Data!E517),"",DaqBook_RAW_Data!E517)</f>
        <v/>
      </c>
      <c r="G527" s="44" t="str">
        <f>IF(ISBLANK(DaqBook_RAW_Data!F517),"",DaqBook_RAW_Data!F517)</f>
        <v/>
      </c>
      <c r="H527" s="44" t="str">
        <f>IF(ISBLANK(DaqBook_RAW_Data!G517),"",DaqBook_RAW_Data!G517)</f>
        <v/>
      </c>
      <c r="I527" s="44" t="str">
        <f>IF(ISBLANK(DaqBook_RAW_Data!H517),"",DaqBook_RAW_Data!H517)</f>
        <v/>
      </c>
      <c r="J527" s="44" t="str">
        <f>IF(ISBLANK(DaqBook_RAW_Data!I517),"",DaqBook_RAW_Data!I517)</f>
        <v/>
      </c>
      <c r="K527" s="44" t="str">
        <f>IF(ISBLANK(DaqBook_RAW_Data!J517),"",DaqBook_RAW_Data!J517)</f>
        <v/>
      </c>
      <c r="L527" s="44" t="str">
        <f>IF(ISBLANK(DaqBook_RAW_Data!K517),"",DaqBook_RAW_Data!K517)</f>
        <v/>
      </c>
      <c r="M527" s="44" t="str">
        <f>IF(ISBLANK(DaqBook_RAW_Data!L517),"",DaqBook_RAW_Data!L517)</f>
        <v/>
      </c>
      <c r="N527" s="44" t="str">
        <f>IF(ISBLANK(DaqBook_RAW_Data!M517),"",DaqBook_RAW_Data!M517)</f>
        <v/>
      </c>
      <c r="O527" s="44" t="str">
        <f>IF(ISBLANK(DaqBook_RAW_Data!N517),"",DaqBook_RAW_Data!N517)</f>
        <v/>
      </c>
      <c r="P527" s="44" t="str">
        <f>IF(ISBLANK(DaqBook_RAW_Data!O517),"",DaqBook_RAW_Data!O517)</f>
        <v/>
      </c>
    </row>
    <row r="528" spans="1:16" x14ac:dyDescent="0.2">
      <c r="A528" s="58" t="e">
        <f t="shared" si="8"/>
        <v>#VALUE!</v>
      </c>
      <c r="B528" s="144" t="str">
        <f>IF(ISBLANK(DaqBook_RAW_Data!A518),"",TIMEVALUE(DaqBook_RAW_Data!A518))</f>
        <v/>
      </c>
      <c r="C528" s="44" t="str">
        <f>IF(ISBLANK(DaqBook_RAW_Data!B518),"",DaqBook_RAW_Data!B518)</f>
        <v/>
      </c>
      <c r="D528" s="44" t="str">
        <f>IF(ISBLANK(DaqBook_RAW_Data!C518),"",DaqBook_RAW_Data!C518)</f>
        <v/>
      </c>
      <c r="E528" s="44" t="str">
        <f>IF(ISBLANK(DaqBook_RAW_Data!D518),"",DaqBook_RAW_Data!D518)</f>
        <v/>
      </c>
      <c r="F528" s="44" t="str">
        <f>IF(ISBLANK(DaqBook_RAW_Data!E518),"",DaqBook_RAW_Data!E518)</f>
        <v/>
      </c>
      <c r="G528" s="44" t="str">
        <f>IF(ISBLANK(DaqBook_RAW_Data!F518),"",DaqBook_RAW_Data!F518)</f>
        <v/>
      </c>
      <c r="H528" s="44" t="str">
        <f>IF(ISBLANK(DaqBook_RAW_Data!G518),"",DaqBook_RAW_Data!G518)</f>
        <v/>
      </c>
      <c r="I528" s="44" t="str">
        <f>IF(ISBLANK(DaqBook_RAW_Data!H518),"",DaqBook_RAW_Data!H518)</f>
        <v/>
      </c>
      <c r="J528" s="44" t="str">
        <f>IF(ISBLANK(DaqBook_RAW_Data!I518),"",DaqBook_RAW_Data!I518)</f>
        <v/>
      </c>
      <c r="K528" s="44" t="str">
        <f>IF(ISBLANK(DaqBook_RAW_Data!J518),"",DaqBook_RAW_Data!J518)</f>
        <v/>
      </c>
      <c r="L528" s="44" t="str">
        <f>IF(ISBLANK(DaqBook_RAW_Data!K518),"",DaqBook_RAW_Data!K518)</f>
        <v/>
      </c>
      <c r="M528" s="44" t="str">
        <f>IF(ISBLANK(DaqBook_RAW_Data!L518),"",DaqBook_RAW_Data!L518)</f>
        <v/>
      </c>
      <c r="N528" s="44" t="str">
        <f>IF(ISBLANK(DaqBook_RAW_Data!M518),"",DaqBook_RAW_Data!M518)</f>
        <v/>
      </c>
      <c r="O528" s="44" t="str">
        <f>IF(ISBLANK(DaqBook_RAW_Data!N518),"",DaqBook_RAW_Data!N518)</f>
        <v/>
      </c>
      <c r="P528" s="44" t="str">
        <f>IF(ISBLANK(DaqBook_RAW_Data!O518),"",DaqBook_RAW_Data!O518)</f>
        <v/>
      </c>
    </row>
    <row r="529" spans="1:16" x14ac:dyDescent="0.2">
      <c r="A529" s="58" t="e">
        <f t="shared" si="8"/>
        <v>#VALUE!</v>
      </c>
      <c r="B529" s="144" t="str">
        <f>IF(ISBLANK(DaqBook_RAW_Data!A519),"",TIMEVALUE(DaqBook_RAW_Data!A519))</f>
        <v/>
      </c>
      <c r="C529" s="44" t="str">
        <f>IF(ISBLANK(DaqBook_RAW_Data!B519),"",DaqBook_RAW_Data!B519)</f>
        <v/>
      </c>
      <c r="D529" s="44" t="str">
        <f>IF(ISBLANK(DaqBook_RAW_Data!C519),"",DaqBook_RAW_Data!C519)</f>
        <v/>
      </c>
      <c r="E529" s="44" t="str">
        <f>IF(ISBLANK(DaqBook_RAW_Data!D519),"",DaqBook_RAW_Data!D519)</f>
        <v/>
      </c>
      <c r="F529" s="44" t="str">
        <f>IF(ISBLANK(DaqBook_RAW_Data!E519),"",DaqBook_RAW_Data!E519)</f>
        <v/>
      </c>
      <c r="G529" s="44" t="str">
        <f>IF(ISBLANK(DaqBook_RAW_Data!F519),"",DaqBook_RAW_Data!F519)</f>
        <v/>
      </c>
      <c r="H529" s="44" t="str">
        <f>IF(ISBLANK(DaqBook_RAW_Data!G519),"",DaqBook_RAW_Data!G519)</f>
        <v/>
      </c>
      <c r="I529" s="44" t="str">
        <f>IF(ISBLANK(DaqBook_RAW_Data!H519),"",DaqBook_RAW_Data!H519)</f>
        <v/>
      </c>
      <c r="J529" s="44" t="str">
        <f>IF(ISBLANK(DaqBook_RAW_Data!I519),"",DaqBook_RAW_Data!I519)</f>
        <v/>
      </c>
      <c r="K529" s="44" t="str">
        <f>IF(ISBLANK(DaqBook_RAW_Data!J519),"",DaqBook_RAW_Data!J519)</f>
        <v/>
      </c>
      <c r="L529" s="44" t="str">
        <f>IF(ISBLANK(DaqBook_RAW_Data!K519),"",DaqBook_RAW_Data!K519)</f>
        <v/>
      </c>
      <c r="M529" s="44" t="str">
        <f>IF(ISBLANK(DaqBook_RAW_Data!L519),"",DaqBook_RAW_Data!L519)</f>
        <v/>
      </c>
      <c r="N529" s="44" t="str">
        <f>IF(ISBLANK(DaqBook_RAW_Data!M519),"",DaqBook_RAW_Data!M519)</f>
        <v/>
      </c>
      <c r="O529" s="44" t="str">
        <f>IF(ISBLANK(DaqBook_RAW_Data!N519),"",DaqBook_RAW_Data!N519)</f>
        <v/>
      </c>
      <c r="P529" s="44" t="str">
        <f>IF(ISBLANK(DaqBook_RAW_Data!O519),"",DaqBook_RAW_Data!O519)</f>
        <v/>
      </c>
    </row>
    <row r="530" spans="1:16" x14ac:dyDescent="0.2">
      <c r="A530" s="58" t="e">
        <f t="shared" si="8"/>
        <v>#VALUE!</v>
      </c>
      <c r="B530" s="144" t="str">
        <f>IF(ISBLANK(DaqBook_RAW_Data!A520),"",TIMEVALUE(DaqBook_RAW_Data!A520))</f>
        <v/>
      </c>
      <c r="C530" s="44" t="str">
        <f>IF(ISBLANK(DaqBook_RAW_Data!B520),"",DaqBook_RAW_Data!B520)</f>
        <v/>
      </c>
      <c r="D530" s="44" t="str">
        <f>IF(ISBLANK(DaqBook_RAW_Data!C520),"",DaqBook_RAW_Data!C520)</f>
        <v/>
      </c>
      <c r="E530" s="44" t="str">
        <f>IF(ISBLANK(DaqBook_RAW_Data!D520),"",DaqBook_RAW_Data!D520)</f>
        <v/>
      </c>
      <c r="F530" s="44" t="str">
        <f>IF(ISBLANK(DaqBook_RAW_Data!E520),"",DaqBook_RAW_Data!E520)</f>
        <v/>
      </c>
      <c r="G530" s="44" t="str">
        <f>IF(ISBLANK(DaqBook_RAW_Data!F520),"",DaqBook_RAW_Data!F520)</f>
        <v/>
      </c>
      <c r="H530" s="44" t="str">
        <f>IF(ISBLANK(DaqBook_RAW_Data!G520),"",DaqBook_RAW_Data!G520)</f>
        <v/>
      </c>
      <c r="I530" s="44" t="str">
        <f>IF(ISBLANK(DaqBook_RAW_Data!H520),"",DaqBook_RAW_Data!H520)</f>
        <v/>
      </c>
      <c r="J530" s="44" t="str">
        <f>IF(ISBLANK(DaqBook_RAW_Data!I520),"",DaqBook_RAW_Data!I520)</f>
        <v/>
      </c>
      <c r="K530" s="44" t="str">
        <f>IF(ISBLANK(DaqBook_RAW_Data!J520),"",DaqBook_RAW_Data!J520)</f>
        <v/>
      </c>
      <c r="L530" s="44" t="str">
        <f>IF(ISBLANK(DaqBook_RAW_Data!K520),"",DaqBook_RAW_Data!K520)</f>
        <v/>
      </c>
      <c r="M530" s="44" t="str">
        <f>IF(ISBLANK(DaqBook_RAW_Data!L520),"",DaqBook_RAW_Data!L520)</f>
        <v/>
      </c>
      <c r="N530" s="44" t="str">
        <f>IF(ISBLANK(DaqBook_RAW_Data!M520),"",DaqBook_RAW_Data!M520)</f>
        <v/>
      </c>
      <c r="O530" s="44" t="str">
        <f>IF(ISBLANK(DaqBook_RAW_Data!N520),"",DaqBook_RAW_Data!N520)</f>
        <v/>
      </c>
      <c r="P530" s="44" t="str">
        <f>IF(ISBLANK(DaqBook_RAW_Data!O520),"",DaqBook_RAW_Data!O520)</f>
        <v/>
      </c>
    </row>
    <row r="531" spans="1:16" x14ac:dyDescent="0.2">
      <c r="A531" s="58" t="e">
        <f t="shared" si="8"/>
        <v>#VALUE!</v>
      </c>
      <c r="B531" s="144" t="str">
        <f>IF(ISBLANK(DaqBook_RAW_Data!A521),"",TIMEVALUE(DaqBook_RAW_Data!A521))</f>
        <v/>
      </c>
      <c r="C531" s="44" t="str">
        <f>IF(ISBLANK(DaqBook_RAW_Data!B521),"",DaqBook_RAW_Data!B521)</f>
        <v/>
      </c>
      <c r="D531" s="44" t="str">
        <f>IF(ISBLANK(DaqBook_RAW_Data!C521),"",DaqBook_RAW_Data!C521)</f>
        <v/>
      </c>
      <c r="E531" s="44" t="str">
        <f>IF(ISBLANK(DaqBook_RAW_Data!D521),"",DaqBook_RAW_Data!D521)</f>
        <v/>
      </c>
      <c r="F531" s="44" t="str">
        <f>IF(ISBLANK(DaqBook_RAW_Data!E521),"",DaqBook_RAW_Data!E521)</f>
        <v/>
      </c>
      <c r="G531" s="44" t="str">
        <f>IF(ISBLANK(DaqBook_RAW_Data!F521),"",DaqBook_RAW_Data!F521)</f>
        <v/>
      </c>
      <c r="H531" s="44" t="str">
        <f>IF(ISBLANK(DaqBook_RAW_Data!G521),"",DaqBook_RAW_Data!G521)</f>
        <v/>
      </c>
      <c r="I531" s="44" t="str">
        <f>IF(ISBLANK(DaqBook_RAW_Data!H521),"",DaqBook_RAW_Data!H521)</f>
        <v/>
      </c>
      <c r="J531" s="44" t="str">
        <f>IF(ISBLANK(DaqBook_RAW_Data!I521),"",DaqBook_RAW_Data!I521)</f>
        <v/>
      </c>
      <c r="K531" s="44" t="str">
        <f>IF(ISBLANK(DaqBook_RAW_Data!J521),"",DaqBook_RAW_Data!J521)</f>
        <v/>
      </c>
      <c r="L531" s="44" t="str">
        <f>IF(ISBLANK(DaqBook_RAW_Data!K521),"",DaqBook_RAW_Data!K521)</f>
        <v/>
      </c>
      <c r="M531" s="44" t="str">
        <f>IF(ISBLANK(DaqBook_RAW_Data!L521),"",DaqBook_RAW_Data!L521)</f>
        <v/>
      </c>
      <c r="N531" s="44" t="str">
        <f>IF(ISBLANK(DaqBook_RAW_Data!M521),"",DaqBook_RAW_Data!M521)</f>
        <v/>
      </c>
      <c r="O531" s="44" t="str">
        <f>IF(ISBLANK(DaqBook_RAW_Data!N521),"",DaqBook_RAW_Data!N521)</f>
        <v/>
      </c>
      <c r="P531" s="44" t="str">
        <f>IF(ISBLANK(DaqBook_RAW_Data!O521),"",DaqBook_RAW_Data!O521)</f>
        <v/>
      </c>
    </row>
    <row r="532" spans="1:16" x14ac:dyDescent="0.2">
      <c r="A532" s="58" t="e">
        <f t="shared" si="8"/>
        <v>#VALUE!</v>
      </c>
      <c r="B532" s="144" t="str">
        <f>IF(ISBLANK(DaqBook_RAW_Data!A522),"",TIMEVALUE(DaqBook_RAW_Data!A522))</f>
        <v/>
      </c>
      <c r="C532" s="44" t="str">
        <f>IF(ISBLANK(DaqBook_RAW_Data!B522),"",DaqBook_RAW_Data!B522)</f>
        <v/>
      </c>
      <c r="D532" s="44" t="str">
        <f>IF(ISBLANK(DaqBook_RAW_Data!C522),"",DaqBook_RAW_Data!C522)</f>
        <v/>
      </c>
      <c r="E532" s="44" t="str">
        <f>IF(ISBLANK(DaqBook_RAW_Data!D522),"",DaqBook_RAW_Data!D522)</f>
        <v/>
      </c>
      <c r="F532" s="44" t="str">
        <f>IF(ISBLANK(DaqBook_RAW_Data!E522),"",DaqBook_RAW_Data!E522)</f>
        <v/>
      </c>
      <c r="G532" s="44" t="str">
        <f>IF(ISBLANK(DaqBook_RAW_Data!F522),"",DaqBook_RAW_Data!F522)</f>
        <v/>
      </c>
      <c r="H532" s="44" t="str">
        <f>IF(ISBLANK(DaqBook_RAW_Data!G522),"",DaqBook_RAW_Data!G522)</f>
        <v/>
      </c>
      <c r="I532" s="44" t="str">
        <f>IF(ISBLANK(DaqBook_RAW_Data!H522),"",DaqBook_RAW_Data!H522)</f>
        <v/>
      </c>
      <c r="J532" s="44" t="str">
        <f>IF(ISBLANK(DaqBook_RAW_Data!I522),"",DaqBook_RAW_Data!I522)</f>
        <v/>
      </c>
      <c r="K532" s="44" t="str">
        <f>IF(ISBLANK(DaqBook_RAW_Data!J522),"",DaqBook_RAW_Data!J522)</f>
        <v/>
      </c>
      <c r="L532" s="44" t="str">
        <f>IF(ISBLANK(DaqBook_RAW_Data!K522),"",DaqBook_RAW_Data!K522)</f>
        <v/>
      </c>
      <c r="M532" s="44" t="str">
        <f>IF(ISBLANK(DaqBook_RAW_Data!L522),"",DaqBook_RAW_Data!L522)</f>
        <v/>
      </c>
      <c r="N532" s="44" t="str">
        <f>IF(ISBLANK(DaqBook_RAW_Data!M522),"",DaqBook_RAW_Data!M522)</f>
        <v/>
      </c>
      <c r="O532" s="44" t="str">
        <f>IF(ISBLANK(DaqBook_RAW_Data!N522),"",DaqBook_RAW_Data!N522)</f>
        <v/>
      </c>
      <c r="P532" s="44" t="str">
        <f>IF(ISBLANK(DaqBook_RAW_Data!O522),"",DaqBook_RAW_Data!O522)</f>
        <v/>
      </c>
    </row>
    <row r="533" spans="1:16" x14ac:dyDescent="0.2">
      <c r="A533" s="58" t="e">
        <f t="shared" si="8"/>
        <v>#VALUE!</v>
      </c>
      <c r="B533" s="144" t="str">
        <f>IF(ISBLANK(DaqBook_RAW_Data!A523),"",TIMEVALUE(DaqBook_RAW_Data!A523))</f>
        <v/>
      </c>
      <c r="C533" s="44" t="str">
        <f>IF(ISBLANK(DaqBook_RAW_Data!B523),"",DaqBook_RAW_Data!B523)</f>
        <v/>
      </c>
      <c r="D533" s="44" t="str">
        <f>IF(ISBLANK(DaqBook_RAW_Data!C523),"",DaqBook_RAW_Data!C523)</f>
        <v/>
      </c>
      <c r="E533" s="44" t="str">
        <f>IF(ISBLANK(DaqBook_RAW_Data!D523),"",DaqBook_RAW_Data!D523)</f>
        <v/>
      </c>
      <c r="F533" s="44" t="str">
        <f>IF(ISBLANK(DaqBook_RAW_Data!E523),"",DaqBook_RAW_Data!E523)</f>
        <v/>
      </c>
      <c r="G533" s="44" t="str">
        <f>IF(ISBLANK(DaqBook_RAW_Data!F523),"",DaqBook_RAW_Data!F523)</f>
        <v/>
      </c>
      <c r="H533" s="44" t="str">
        <f>IF(ISBLANK(DaqBook_RAW_Data!G523),"",DaqBook_RAW_Data!G523)</f>
        <v/>
      </c>
      <c r="I533" s="44" t="str">
        <f>IF(ISBLANK(DaqBook_RAW_Data!H523),"",DaqBook_RAW_Data!H523)</f>
        <v/>
      </c>
      <c r="J533" s="44" t="str">
        <f>IF(ISBLANK(DaqBook_RAW_Data!I523),"",DaqBook_RAW_Data!I523)</f>
        <v/>
      </c>
      <c r="K533" s="44" t="str">
        <f>IF(ISBLANK(DaqBook_RAW_Data!J523),"",DaqBook_RAW_Data!J523)</f>
        <v/>
      </c>
      <c r="L533" s="44" t="str">
        <f>IF(ISBLANK(DaqBook_RAW_Data!K523),"",DaqBook_RAW_Data!K523)</f>
        <v/>
      </c>
      <c r="M533" s="44" t="str">
        <f>IF(ISBLANK(DaqBook_RAW_Data!L523),"",DaqBook_RAW_Data!L523)</f>
        <v/>
      </c>
      <c r="N533" s="44" t="str">
        <f>IF(ISBLANK(DaqBook_RAW_Data!M523),"",DaqBook_RAW_Data!M523)</f>
        <v/>
      </c>
      <c r="O533" s="44" t="str">
        <f>IF(ISBLANK(DaqBook_RAW_Data!N523),"",DaqBook_RAW_Data!N523)</f>
        <v/>
      </c>
      <c r="P533" s="44" t="str">
        <f>IF(ISBLANK(DaqBook_RAW_Data!O523),"",DaqBook_RAW_Data!O523)</f>
        <v/>
      </c>
    </row>
    <row r="534" spans="1:16" x14ac:dyDescent="0.2">
      <c r="A534" s="58" t="e">
        <f t="shared" si="8"/>
        <v>#VALUE!</v>
      </c>
      <c r="B534" s="144" t="str">
        <f>IF(ISBLANK(DaqBook_RAW_Data!A524),"",TIMEVALUE(DaqBook_RAW_Data!A524))</f>
        <v/>
      </c>
      <c r="C534" s="44" t="str">
        <f>IF(ISBLANK(DaqBook_RAW_Data!B524),"",DaqBook_RAW_Data!B524)</f>
        <v/>
      </c>
      <c r="D534" s="44" t="str">
        <f>IF(ISBLANK(DaqBook_RAW_Data!C524),"",DaqBook_RAW_Data!C524)</f>
        <v/>
      </c>
      <c r="E534" s="44" t="str">
        <f>IF(ISBLANK(DaqBook_RAW_Data!D524),"",DaqBook_RAW_Data!D524)</f>
        <v/>
      </c>
      <c r="F534" s="44" t="str">
        <f>IF(ISBLANK(DaqBook_RAW_Data!E524),"",DaqBook_RAW_Data!E524)</f>
        <v/>
      </c>
      <c r="G534" s="44" t="str">
        <f>IF(ISBLANK(DaqBook_RAW_Data!F524),"",DaqBook_RAW_Data!F524)</f>
        <v/>
      </c>
      <c r="H534" s="44" t="str">
        <f>IF(ISBLANK(DaqBook_RAW_Data!G524),"",DaqBook_RAW_Data!G524)</f>
        <v/>
      </c>
      <c r="I534" s="44" t="str">
        <f>IF(ISBLANK(DaqBook_RAW_Data!H524),"",DaqBook_RAW_Data!H524)</f>
        <v/>
      </c>
      <c r="J534" s="44" t="str">
        <f>IF(ISBLANK(DaqBook_RAW_Data!I524),"",DaqBook_RAW_Data!I524)</f>
        <v/>
      </c>
      <c r="K534" s="44" t="str">
        <f>IF(ISBLANK(DaqBook_RAW_Data!J524),"",DaqBook_RAW_Data!J524)</f>
        <v/>
      </c>
      <c r="L534" s="44" t="str">
        <f>IF(ISBLANK(DaqBook_RAW_Data!K524),"",DaqBook_RAW_Data!K524)</f>
        <v/>
      </c>
      <c r="M534" s="44" t="str">
        <f>IF(ISBLANK(DaqBook_RAW_Data!L524),"",DaqBook_RAW_Data!L524)</f>
        <v/>
      </c>
      <c r="N534" s="44" t="str">
        <f>IF(ISBLANK(DaqBook_RAW_Data!M524),"",DaqBook_RAW_Data!M524)</f>
        <v/>
      </c>
      <c r="O534" s="44" t="str">
        <f>IF(ISBLANK(DaqBook_RAW_Data!N524),"",DaqBook_RAW_Data!N524)</f>
        <v/>
      </c>
      <c r="P534" s="44" t="str">
        <f>IF(ISBLANK(DaqBook_RAW_Data!O524),"",DaqBook_RAW_Data!O524)</f>
        <v/>
      </c>
    </row>
    <row r="535" spans="1:16" x14ac:dyDescent="0.2">
      <c r="A535" s="58" t="e">
        <f t="shared" si="8"/>
        <v>#VALUE!</v>
      </c>
      <c r="B535" s="144" t="str">
        <f>IF(ISBLANK(DaqBook_RAW_Data!A525),"",TIMEVALUE(DaqBook_RAW_Data!A525))</f>
        <v/>
      </c>
      <c r="C535" s="44" t="str">
        <f>IF(ISBLANK(DaqBook_RAW_Data!B525),"",DaqBook_RAW_Data!B525)</f>
        <v/>
      </c>
      <c r="D535" s="44" t="str">
        <f>IF(ISBLANK(DaqBook_RAW_Data!C525),"",DaqBook_RAW_Data!C525)</f>
        <v/>
      </c>
      <c r="E535" s="44" t="str">
        <f>IF(ISBLANK(DaqBook_RAW_Data!D525),"",DaqBook_RAW_Data!D525)</f>
        <v/>
      </c>
      <c r="F535" s="44" t="str">
        <f>IF(ISBLANK(DaqBook_RAW_Data!E525),"",DaqBook_RAW_Data!E525)</f>
        <v/>
      </c>
      <c r="G535" s="44" t="str">
        <f>IF(ISBLANK(DaqBook_RAW_Data!F525),"",DaqBook_RAW_Data!F525)</f>
        <v/>
      </c>
      <c r="H535" s="44" t="str">
        <f>IF(ISBLANK(DaqBook_RAW_Data!G525),"",DaqBook_RAW_Data!G525)</f>
        <v/>
      </c>
      <c r="I535" s="44" t="str">
        <f>IF(ISBLANK(DaqBook_RAW_Data!H525),"",DaqBook_RAW_Data!H525)</f>
        <v/>
      </c>
      <c r="J535" s="44" t="str">
        <f>IF(ISBLANK(DaqBook_RAW_Data!I525),"",DaqBook_RAW_Data!I525)</f>
        <v/>
      </c>
      <c r="K535" s="44" t="str">
        <f>IF(ISBLANK(DaqBook_RAW_Data!J525),"",DaqBook_RAW_Data!J525)</f>
        <v/>
      </c>
      <c r="L535" s="44" t="str">
        <f>IF(ISBLANK(DaqBook_RAW_Data!K525),"",DaqBook_RAW_Data!K525)</f>
        <v/>
      </c>
      <c r="M535" s="44" t="str">
        <f>IF(ISBLANK(DaqBook_RAW_Data!L525),"",DaqBook_RAW_Data!L525)</f>
        <v/>
      </c>
      <c r="N535" s="44" t="str">
        <f>IF(ISBLANK(DaqBook_RAW_Data!M525),"",DaqBook_RAW_Data!M525)</f>
        <v/>
      </c>
      <c r="O535" s="44" t="str">
        <f>IF(ISBLANK(DaqBook_RAW_Data!N525),"",DaqBook_RAW_Data!N525)</f>
        <v/>
      </c>
      <c r="P535" s="44" t="str">
        <f>IF(ISBLANK(DaqBook_RAW_Data!O525),"",DaqBook_RAW_Data!O525)</f>
        <v/>
      </c>
    </row>
    <row r="536" spans="1:16" x14ac:dyDescent="0.2">
      <c r="A536" s="58" t="e">
        <f t="shared" si="8"/>
        <v>#VALUE!</v>
      </c>
      <c r="B536" s="144" t="str">
        <f>IF(ISBLANK(DaqBook_RAW_Data!A526),"",TIMEVALUE(DaqBook_RAW_Data!A526))</f>
        <v/>
      </c>
      <c r="C536" s="44" t="str">
        <f>IF(ISBLANK(DaqBook_RAW_Data!B526),"",DaqBook_RAW_Data!B526)</f>
        <v/>
      </c>
      <c r="D536" s="44" t="str">
        <f>IF(ISBLANK(DaqBook_RAW_Data!C526),"",DaqBook_RAW_Data!C526)</f>
        <v/>
      </c>
      <c r="E536" s="44" t="str">
        <f>IF(ISBLANK(DaqBook_RAW_Data!D526),"",DaqBook_RAW_Data!D526)</f>
        <v/>
      </c>
      <c r="F536" s="44" t="str">
        <f>IF(ISBLANK(DaqBook_RAW_Data!E526),"",DaqBook_RAW_Data!E526)</f>
        <v/>
      </c>
      <c r="G536" s="44" t="str">
        <f>IF(ISBLANK(DaqBook_RAW_Data!F526),"",DaqBook_RAW_Data!F526)</f>
        <v/>
      </c>
      <c r="H536" s="44" t="str">
        <f>IF(ISBLANK(DaqBook_RAW_Data!G526),"",DaqBook_RAW_Data!G526)</f>
        <v/>
      </c>
      <c r="I536" s="44" t="str">
        <f>IF(ISBLANK(DaqBook_RAW_Data!H526),"",DaqBook_RAW_Data!H526)</f>
        <v/>
      </c>
      <c r="J536" s="44" t="str">
        <f>IF(ISBLANK(DaqBook_RAW_Data!I526),"",DaqBook_RAW_Data!I526)</f>
        <v/>
      </c>
      <c r="K536" s="44" t="str">
        <f>IF(ISBLANK(DaqBook_RAW_Data!J526),"",DaqBook_RAW_Data!J526)</f>
        <v/>
      </c>
      <c r="L536" s="44" t="str">
        <f>IF(ISBLANK(DaqBook_RAW_Data!K526),"",DaqBook_RAW_Data!K526)</f>
        <v/>
      </c>
      <c r="M536" s="44" t="str">
        <f>IF(ISBLANK(DaqBook_RAW_Data!L526),"",DaqBook_RAW_Data!L526)</f>
        <v/>
      </c>
      <c r="N536" s="44" t="str">
        <f>IF(ISBLANK(DaqBook_RAW_Data!M526),"",DaqBook_RAW_Data!M526)</f>
        <v/>
      </c>
      <c r="O536" s="44" t="str">
        <f>IF(ISBLANK(DaqBook_RAW_Data!N526),"",DaqBook_RAW_Data!N526)</f>
        <v/>
      </c>
      <c r="P536" s="44" t="str">
        <f>IF(ISBLANK(DaqBook_RAW_Data!O526),"",DaqBook_RAW_Data!O526)</f>
        <v/>
      </c>
    </row>
    <row r="537" spans="1:16" x14ac:dyDescent="0.2">
      <c r="A537" s="58" t="e">
        <f t="shared" si="8"/>
        <v>#VALUE!</v>
      </c>
      <c r="B537" s="144" t="str">
        <f>IF(ISBLANK(DaqBook_RAW_Data!A527),"",TIMEVALUE(DaqBook_RAW_Data!A527))</f>
        <v/>
      </c>
      <c r="C537" s="44" t="str">
        <f>IF(ISBLANK(DaqBook_RAW_Data!B527),"",DaqBook_RAW_Data!B527)</f>
        <v/>
      </c>
      <c r="D537" s="44" t="str">
        <f>IF(ISBLANK(DaqBook_RAW_Data!C527),"",DaqBook_RAW_Data!C527)</f>
        <v/>
      </c>
      <c r="E537" s="44" t="str">
        <f>IF(ISBLANK(DaqBook_RAW_Data!D527),"",DaqBook_RAW_Data!D527)</f>
        <v/>
      </c>
      <c r="F537" s="44" t="str">
        <f>IF(ISBLANK(DaqBook_RAW_Data!E527),"",DaqBook_RAW_Data!E527)</f>
        <v/>
      </c>
      <c r="G537" s="44" t="str">
        <f>IF(ISBLANK(DaqBook_RAW_Data!F527),"",DaqBook_RAW_Data!F527)</f>
        <v/>
      </c>
      <c r="H537" s="44" t="str">
        <f>IF(ISBLANK(DaqBook_RAW_Data!G527),"",DaqBook_RAW_Data!G527)</f>
        <v/>
      </c>
      <c r="I537" s="44" t="str">
        <f>IF(ISBLANK(DaqBook_RAW_Data!H527),"",DaqBook_RAW_Data!H527)</f>
        <v/>
      </c>
      <c r="J537" s="44" t="str">
        <f>IF(ISBLANK(DaqBook_RAW_Data!I527),"",DaqBook_RAW_Data!I527)</f>
        <v/>
      </c>
      <c r="K537" s="44" t="str">
        <f>IF(ISBLANK(DaqBook_RAW_Data!J527),"",DaqBook_RAW_Data!J527)</f>
        <v/>
      </c>
      <c r="L537" s="44" t="str">
        <f>IF(ISBLANK(DaqBook_RAW_Data!K527),"",DaqBook_RAW_Data!K527)</f>
        <v/>
      </c>
      <c r="M537" s="44" t="str">
        <f>IF(ISBLANK(DaqBook_RAW_Data!L527),"",DaqBook_RAW_Data!L527)</f>
        <v/>
      </c>
      <c r="N537" s="44" t="str">
        <f>IF(ISBLANK(DaqBook_RAW_Data!M527),"",DaqBook_RAW_Data!M527)</f>
        <v/>
      </c>
      <c r="O537" s="44" t="str">
        <f>IF(ISBLANK(DaqBook_RAW_Data!N527),"",DaqBook_RAW_Data!N527)</f>
        <v/>
      </c>
      <c r="P537" s="44" t="str">
        <f>IF(ISBLANK(DaqBook_RAW_Data!O527),"",DaqBook_RAW_Data!O527)</f>
        <v/>
      </c>
    </row>
    <row r="538" spans="1:16" x14ac:dyDescent="0.2">
      <c r="A538" s="58" t="e">
        <f t="shared" si="8"/>
        <v>#VALUE!</v>
      </c>
      <c r="B538" s="144" t="str">
        <f>IF(ISBLANK(DaqBook_RAW_Data!A528),"",TIMEVALUE(DaqBook_RAW_Data!A528))</f>
        <v/>
      </c>
      <c r="C538" s="44" t="str">
        <f>IF(ISBLANK(DaqBook_RAW_Data!B528),"",DaqBook_RAW_Data!B528)</f>
        <v/>
      </c>
      <c r="D538" s="44" t="str">
        <f>IF(ISBLANK(DaqBook_RAW_Data!C528),"",DaqBook_RAW_Data!C528)</f>
        <v/>
      </c>
      <c r="E538" s="44" t="str">
        <f>IF(ISBLANK(DaqBook_RAW_Data!D528),"",DaqBook_RAW_Data!D528)</f>
        <v/>
      </c>
      <c r="F538" s="44" t="str">
        <f>IF(ISBLANK(DaqBook_RAW_Data!E528),"",DaqBook_RAW_Data!E528)</f>
        <v/>
      </c>
      <c r="G538" s="44" t="str">
        <f>IF(ISBLANK(DaqBook_RAW_Data!F528),"",DaqBook_RAW_Data!F528)</f>
        <v/>
      </c>
      <c r="H538" s="44" t="str">
        <f>IF(ISBLANK(DaqBook_RAW_Data!G528),"",DaqBook_RAW_Data!G528)</f>
        <v/>
      </c>
      <c r="I538" s="44" t="str">
        <f>IF(ISBLANK(DaqBook_RAW_Data!H528),"",DaqBook_RAW_Data!H528)</f>
        <v/>
      </c>
      <c r="J538" s="44" t="str">
        <f>IF(ISBLANK(DaqBook_RAW_Data!I528),"",DaqBook_RAW_Data!I528)</f>
        <v/>
      </c>
      <c r="K538" s="44" t="str">
        <f>IF(ISBLANK(DaqBook_RAW_Data!J528),"",DaqBook_RAW_Data!J528)</f>
        <v/>
      </c>
      <c r="L538" s="44" t="str">
        <f>IF(ISBLANK(DaqBook_RAW_Data!K528),"",DaqBook_RAW_Data!K528)</f>
        <v/>
      </c>
      <c r="M538" s="44" t="str">
        <f>IF(ISBLANK(DaqBook_RAW_Data!L528),"",DaqBook_RAW_Data!L528)</f>
        <v/>
      </c>
      <c r="N538" s="44" t="str">
        <f>IF(ISBLANK(DaqBook_RAW_Data!M528),"",DaqBook_RAW_Data!M528)</f>
        <v/>
      </c>
      <c r="O538" s="44" t="str">
        <f>IF(ISBLANK(DaqBook_RAW_Data!N528),"",DaqBook_RAW_Data!N528)</f>
        <v/>
      </c>
      <c r="P538" s="44" t="str">
        <f>IF(ISBLANK(DaqBook_RAW_Data!O528),"",DaqBook_RAW_Data!O528)</f>
        <v/>
      </c>
    </row>
    <row r="539" spans="1:16" x14ac:dyDescent="0.2">
      <c r="A539" s="58" t="e">
        <f t="shared" si="8"/>
        <v>#VALUE!</v>
      </c>
      <c r="B539" s="144" t="str">
        <f>IF(ISBLANK(DaqBook_RAW_Data!A529),"",TIMEVALUE(DaqBook_RAW_Data!A529))</f>
        <v/>
      </c>
      <c r="C539" s="44" t="str">
        <f>IF(ISBLANK(DaqBook_RAW_Data!B529),"",DaqBook_RAW_Data!B529)</f>
        <v/>
      </c>
      <c r="D539" s="44" t="str">
        <f>IF(ISBLANK(DaqBook_RAW_Data!C529),"",DaqBook_RAW_Data!C529)</f>
        <v/>
      </c>
      <c r="E539" s="44" t="str">
        <f>IF(ISBLANK(DaqBook_RAW_Data!D529),"",DaqBook_RAW_Data!D529)</f>
        <v/>
      </c>
      <c r="F539" s="44" t="str">
        <f>IF(ISBLANK(DaqBook_RAW_Data!E529),"",DaqBook_RAW_Data!E529)</f>
        <v/>
      </c>
      <c r="G539" s="44" t="str">
        <f>IF(ISBLANK(DaqBook_RAW_Data!F529),"",DaqBook_RAW_Data!F529)</f>
        <v/>
      </c>
      <c r="H539" s="44" t="str">
        <f>IF(ISBLANK(DaqBook_RAW_Data!G529),"",DaqBook_RAW_Data!G529)</f>
        <v/>
      </c>
      <c r="I539" s="44" t="str">
        <f>IF(ISBLANK(DaqBook_RAW_Data!H529),"",DaqBook_RAW_Data!H529)</f>
        <v/>
      </c>
      <c r="J539" s="44" t="str">
        <f>IF(ISBLANK(DaqBook_RAW_Data!I529),"",DaqBook_RAW_Data!I529)</f>
        <v/>
      </c>
      <c r="K539" s="44" t="str">
        <f>IF(ISBLANK(DaqBook_RAW_Data!J529),"",DaqBook_RAW_Data!J529)</f>
        <v/>
      </c>
      <c r="L539" s="44" t="str">
        <f>IF(ISBLANK(DaqBook_RAW_Data!K529),"",DaqBook_RAW_Data!K529)</f>
        <v/>
      </c>
      <c r="M539" s="44" t="str">
        <f>IF(ISBLANK(DaqBook_RAW_Data!L529),"",DaqBook_RAW_Data!L529)</f>
        <v/>
      </c>
      <c r="N539" s="44" t="str">
        <f>IF(ISBLANK(DaqBook_RAW_Data!M529),"",DaqBook_RAW_Data!M529)</f>
        <v/>
      </c>
      <c r="O539" s="44" t="str">
        <f>IF(ISBLANK(DaqBook_RAW_Data!N529),"",DaqBook_RAW_Data!N529)</f>
        <v/>
      </c>
      <c r="P539" s="44" t="str">
        <f>IF(ISBLANK(DaqBook_RAW_Data!O529),"",DaqBook_RAW_Data!O529)</f>
        <v/>
      </c>
    </row>
    <row r="540" spans="1:16" x14ac:dyDescent="0.2">
      <c r="A540" s="58" t="e">
        <f t="shared" si="8"/>
        <v>#VALUE!</v>
      </c>
      <c r="B540" s="144" t="str">
        <f>IF(ISBLANK(DaqBook_RAW_Data!A530),"",TIMEVALUE(DaqBook_RAW_Data!A530))</f>
        <v/>
      </c>
      <c r="C540" s="44" t="str">
        <f>IF(ISBLANK(DaqBook_RAW_Data!B530),"",DaqBook_RAW_Data!B530)</f>
        <v/>
      </c>
      <c r="D540" s="44" t="str">
        <f>IF(ISBLANK(DaqBook_RAW_Data!C530),"",DaqBook_RAW_Data!C530)</f>
        <v/>
      </c>
      <c r="E540" s="44" t="str">
        <f>IF(ISBLANK(DaqBook_RAW_Data!D530),"",DaqBook_RAW_Data!D530)</f>
        <v/>
      </c>
      <c r="F540" s="44" t="str">
        <f>IF(ISBLANK(DaqBook_RAW_Data!E530),"",DaqBook_RAW_Data!E530)</f>
        <v/>
      </c>
      <c r="G540" s="44" t="str">
        <f>IF(ISBLANK(DaqBook_RAW_Data!F530),"",DaqBook_RAW_Data!F530)</f>
        <v/>
      </c>
      <c r="H540" s="44" t="str">
        <f>IF(ISBLANK(DaqBook_RAW_Data!G530),"",DaqBook_RAW_Data!G530)</f>
        <v/>
      </c>
      <c r="I540" s="44" t="str">
        <f>IF(ISBLANK(DaqBook_RAW_Data!H530),"",DaqBook_RAW_Data!H530)</f>
        <v/>
      </c>
      <c r="J540" s="44" t="str">
        <f>IF(ISBLANK(DaqBook_RAW_Data!I530),"",DaqBook_RAW_Data!I530)</f>
        <v/>
      </c>
      <c r="K540" s="44" t="str">
        <f>IF(ISBLANK(DaqBook_RAW_Data!J530),"",DaqBook_RAW_Data!J530)</f>
        <v/>
      </c>
      <c r="L540" s="44" t="str">
        <f>IF(ISBLANK(DaqBook_RAW_Data!K530),"",DaqBook_RAW_Data!K530)</f>
        <v/>
      </c>
      <c r="M540" s="44" t="str">
        <f>IF(ISBLANK(DaqBook_RAW_Data!L530),"",DaqBook_RAW_Data!L530)</f>
        <v/>
      </c>
      <c r="N540" s="44" t="str">
        <f>IF(ISBLANK(DaqBook_RAW_Data!M530),"",DaqBook_RAW_Data!M530)</f>
        <v/>
      </c>
      <c r="O540" s="44" t="str">
        <f>IF(ISBLANK(DaqBook_RAW_Data!N530),"",DaqBook_RAW_Data!N530)</f>
        <v/>
      </c>
      <c r="P540" s="44" t="str">
        <f>IF(ISBLANK(DaqBook_RAW_Data!O530),"",DaqBook_RAW_Data!O530)</f>
        <v/>
      </c>
    </row>
    <row r="541" spans="1:16" x14ac:dyDescent="0.2">
      <c r="A541" s="58" t="e">
        <f t="shared" si="8"/>
        <v>#VALUE!</v>
      </c>
      <c r="B541" s="144" t="str">
        <f>IF(ISBLANK(DaqBook_RAW_Data!A531),"",TIMEVALUE(DaqBook_RAW_Data!A531))</f>
        <v/>
      </c>
      <c r="C541" s="44" t="str">
        <f>IF(ISBLANK(DaqBook_RAW_Data!B531),"",DaqBook_RAW_Data!B531)</f>
        <v/>
      </c>
      <c r="D541" s="44" t="str">
        <f>IF(ISBLANK(DaqBook_RAW_Data!C531),"",DaqBook_RAW_Data!C531)</f>
        <v/>
      </c>
      <c r="E541" s="44" t="str">
        <f>IF(ISBLANK(DaqBook_RAW_Data!D531),"",DaqBook_RAW_Data!D531)</f>
        <v/>
      </c>
      <c r="F541" s="44" t="str">
        <f>IF(ISBLANK(DaqBook_RAW_Data!E531),"",DaqBook_RAW_Data!E531)</f>
        <v/>
      </c>
      <c r="G541" s="44" t="str">
        <f>IF(ISBLANK(DaqBook_RAW_Data!F531),"",DaqBook_RAW_Data!F531)</f>
        <v/>
      </c>
      <c r="H541" s="44" t="str">
        <f>IF(ISBLANK(DaqBook_RAW_Data!G531),"",DaqBook_RAW_Data!G531)</f>
        <v/>
      </c>
      <c r="I541" s="44" t="str">
        <f>IF(ISBLANK(DaqBook_RAW_Data!H531),"",DaqBook_RAW_Data!H531)</f>
        <v/>
      </c>
      <c r="J541" s="44" t="str">
        <f>IF(ISBLANK(DaqBook_RAW_Data!I531),"",DaqBook_RAW_Data!I531)</f>
        <v/>
      </c>
      <c r="K541" s="44" t="str">
        <f>IF(ISBLANK(DaqBook_RAW_Data!J531),"",DaqBook_RAW_Data!J531)</f>
        <v/>
      </c>
      <c r="L541" s="44" t="str">
        <f>IF(ISBLANK(DaqBook_RAW_Data!K531),"",DaqBook_RAW_Data!K531)</f>
        <v/>
      </c>
      <c r="M541" s="44" t="str">
        <f>IF(ISBLANK(DaqBook_RAW_Data!L531),"",DaqBook_RAW_Data!L531)</f>
        <v/>
      </c>
      <c r="N541" s="44" t="str">
        <f>IF(ISBLANK(DaqBook_RAW_Data!M531),"",DaqBook_RAW_Data!M531)</f>
        <v/>
      </c>
      <c r="O541" s="44" t="str">
        <f>IF(ISBLANK(DaqBook_RAW_Data!N531),"",DaqBook_RAW_Data!N531)</f>
        <v/>
      </c>
      <c r="P541" s="44" t="str">
        <f>IF(ISBLANK(DaqBook_RAW_Data!O531),"",DaqBook_RAW_Data!O531)</f>
        <v/>
      </c>
    </row>
    <row r="542" spans="1:16" x14ac:dyDescent="0.2">
      <c r="A542" s="58" t="e">
        <f t="shared" si="8"/>
        <v>#VALUE!</v>
      </c>
      <c r="B542" s="144" t="str">
        <f>IF(ISBLANK(DaqBook_RAW_Data!A532),"",TIMEVALUE(DaqBook_RAW_Data!A532))</f>
        <v/>
      </c>
      <c r="C542" s="44" t="str">
        <f>IF(ISBLANK(DaqBook_RAW_Data!B532),"",DaqBook_RAW_Data!B532)</f>
        <v/>
      </c>
      <c r="D542" s="44" t="str">
        <f>IF(ISBLANK(DaqBook_RAW_Data!C532),"",DaqBook_RAW_Data!C532)</f>
        <v/>
      </c>
      <c r="E542" s="44" t="str">
        <f>IF(ISBLANK(DaqBook_RAW_Data!D532),"",DaqBook_RAW_Data!D532)</f>
        <v/>
      </c>
      <c r="F542" s="44" t="str">
        <f>IF(ISBLANK(DaqBook_RAW_Data!E532),"",DaqBook_RAW_Data!E532)</f>
        <v/>
      </c>
      <c r="G542" s="44" t="str">
        <f>IF(ISBLANK(DaqBook_RAW_Data!F532),"",DaqBook_RAW_Data!F532)</f>
        <v/>
      </c>
      <c r="H542" s="44" t="str">
        <f>IF(ISBLANK(DaqBook_RAW_Data!G532),"",DaqBook_RAW_Data!G532)</f>
        <v/>
      </c>
      <c r="I542" s="44" t="str">
        <f>IF(ISBLANK(DaqBook_RAW_Data!H532),"",DaqBook_RAW_Data!H532)</f>
        <v/>
      </c>
      <c r="J542" s="44" t="str">
        <f>IF(ISBLANK(DaqBook_RAW_Data!I532),"",DaqBook_RAW_Data!I532)</f>
        <v/>
      </c>
      <c r="K542" s="44" t="str">
        <f>IF(ISBLANK(DaqBook_RAW_Data!J532),"",DaqBook_RAW_Data!J532)</f>
        <v/>
      </c>
      <c r="L542" s="44" t="str">
        <f>IF(ISBLANK(DaqBook_RAW_Data!K532),"",DaqBook_RAW_Data!K532)</f>
        <v/>
      </c>
      <c r="M542" s="44" t="str">
        <f>IF(ISBLANK(DaqBook_RAW_Data!L532),"",DaqBook_RAW_Data!L532)</f>
        <v/>
      </c>
      <c r="N542" s="44" t="str">
        <f>IF(ISBLANK(DaqBook_RAW_Data!M532),"",DaqBook_RAW_Data!M532)</f>
        <v/>
      </c>
      <c r="O542" s="44" t="str">
        <f>IF(ISBLANK(DaqBook_RAW_Data!N532),"",DaqBook_RAW_Data!N532)</f>
        <v/>
      </c>
      <c r="P542" s="44" t="str">
        <f>IF(ISBLANK(DaqBook_RAW_Data!O532),"",DaqBook_RAW_Data!O532)</f>
        <v/>
      </c>
    </row>
    <row r="543" spans="1:16" x14ac:dyDescent="0.2">
      <c r="A543" s="58" t="e">
        <f t="shared" si="8"/>
        <v>#VALUE!</v>
      </c>
      <c r="B543" s="144" t="str">
        <f>IF(ISBLANK(DaqBook_RAW_Data!A533),"",TIMEVALUE(DaqBook_RAW_Data!A533))</f>
        <v/>
      </c>
      <c r="C543" s="44" t="str">
        <f>IF(ISBLANK(DaqBook_RAW_Data!B533),"",DaqBook_RAW_Data!B533)</f>
        <v/>
      </c>
      <c r="D543" s="44" t="str">
        <f>IF(ISBLANK(DaqBook_RAW_Data!C533),"",DaqBook_RAW_Data!C533)</f>
        <v/>
      </c>
      <c r="E543" s="44" t="str">
        <f>IF(ISBLANK(DaqBook_RAW_Data!D533),"",DaqBook_RAW_Data!D533)</f>
        <v/>
      </c>
      <c r="F543" s="44" t="str">
        <f>IF(ISBLANK(DaqBook_RAW_Data!E533),"",DaqBook_RAW_Data!E533)</f>
        <v/>
      </c>
      <c r="G543" s="44" t="str">
        <f>IF(ISBLANK(DaqBook_RAW_Data!F533),"",DaqBook_RAW_Data!F533)</f>
        <v/>
      </c>
      <c r="H543" s="44" t="str">
        <f>IF(ISBLANK(DaqBook_RAW_Data!G533),"",DaqBook_RAW_Data!G533)</f>
        <v/>
      </c>
      <c r="I543" s="44" t="str">
        <f>IF(ISBLANK(DaqBook_RAW_Data!H533),"",DaqBook_RAW_Data!H533)</f>
        <v/>
      </c>
      <c r="J543" s="44" t="str">
        <f>IF(ISBLANK(DaqBook_RAW_Data!I533),"",DaqBook_RAW_Data!I533)</f>
        <v/>
      </c>
      <c r="K543" s="44" t="str">
        <f>IF(ISBLANK(DaqBook_RAW_Data!J533),"",DaqBook_RAW_Data!J533)</f>
        <v/>
      </c>
      <c r="L543" s="44" t="str">
        <f>IF(ISBLANK(DaqBook_RAW_Data!K533),"",DaqBook_RAW_Data!K533)</f>
        <v/>
      </c>
      <c r="M543" s="44" t="str">
        <f>IF(ISBLANK(DaqBook_RAW_Data!L533),"",DaqBook_RAW_Data!L533)</f>
        <v/>
      </c>
      <c r="N543" s="44" t="str">
        <f>IF(ISBLANK(DaqBook_RAW_Data!M533),"",DaqBook_RAW_Data!M533)</f>
        <v/>
      </c>
      <c r="O543" s="44" t="str">
        <f>IF(ISBLANK(DaqBook_RAW_Data!N533),"",DaqBook_RAW_Data!N533)</f>
        <v/>
      </c>
      <c r="P543" s="44" t="str">
        <f>IF(ISBLANK(DaqBook_RAW_Data!O533),"",DaqBook_RAW_Data!O533)</f>
        <v/>
      </c>
    </row>
    <row r="544" spans="1:16" x14ac:dyDescent="0.2">
      <c r="A544" s="58" t="e">
        <f t="shared" si="8"/>
        <v>#VALUE!</v>
      </c>
      <c r="B544" s="144" t="str">
        <f>IF(ISBLANK(DaqBook_RAW_Data!A534),"",TIMEVALUE(DaqBook_RAW_Data!A534))</f>
        <v/>
      </c>
      <c r="C544" s="44" t="str">
        <f>IF(ISBLANK(DaqBook_RAW_Data!B534),"",DaqBook_RAW_Data!B534)</f>
        <v/>
      </c>
      <c r="D544" s="44" t="str">
        <f>IF(ISBLANK(DaqBook_RAW_Data!C534),"",DaqBook_RAW_Data!C534)</f>
        <v/>
      </c>
      <c r="E544" s="44" t="str">
        <f>IF(ISBLANK(DaqBook_RAW_Data!D534),"",DaqBook_RAW_Data!D534)</f>
        <v/>
      </c>
      <c r="F544" s="44" t="str">
        <f>IF(ISBLANK(DaqBook_RAW_Data!E534),"",DaqBook_RAW_Data!E534)</f>
        <v/>
      </c>
      <c r="G544" s="44" t="str">
        <f>IF(ISBLANK(DaqBook_RAW_Data!F534),"",DaqBook_RAW_Data!F534)</f>
        <v/>
      </c>
      <c r="H544" s="44" t="str">
        <f>IF(ISBLANK(DaqBook_RAW_Data!G534),"",DaqBook_RAW_Data!G534)</f>
        <v/>
      </c>
      <c r="I544" s="44" t="str">
        <f>IF(ISBLANK(DaqBook_RAW_Data!H534),"",DaqBook_RAW_Data!H534)</f>
        <v/>
      </c>
      <c r="J544" s="44" t="str">
        <f>IF(ISBLANK(DaqBook_RAW_Data!I534),"",DaqBook_RAW_Data!I534)</f>
        <v/>
      </c>
      <c r="K544" s="44" t="str">
        <f>IF(ISBLANK(DaqBook_RAW_Data!J534),"",DaqBook_RAW_Data!J534)</f>
        <v/>
      </c>
      <c r="L544" s="44" t="str">
        <f>IF(ISBLANK(DaqBook_RAW_Data!K534),"",DaqBook_RAW_Data!K534)</f>
        <v/>
      </c>
      <c r="M544" s="44" t="str">
        <f>IF(ISBLANK(DaqBook_RAW_Data!L534),"",DaqBook_RAW_Data!L534)</f>
        <v/>
      </c>
      <c r="N544" s="44" t="str">
        <f>IF(ISBLANK(DaqBook_RAW_Data!M534),"",DaqBook_RAW_Data!M534)</f>
        <v/>
      </c>
      <c r="O544" s="44" t="str">
        <f>IF(ISBLANK(DaqBook_RAW_Data!N534),"",DaqBook_RAW_Data!N534)</f>
        <v/>
      </c>
      <c r="P544" s="44" t="str">
        <f>IF(ISBLANK(DaqBook_RAW_Data!O534),"",DaqBook_RAW_Data!O534)</f>
        <v/>
      </c>
    </row>
    <row r="545" spans="1:16" x14ac:dyDescent="0.2">
      <c r="A545" s="58" t="e">
        <f t="shared" si="8"/>
        <v>#VALUE!</v>
      </c>
      <c r="B545" s="144" t="str">
        <f>IF(ISBLANK(DaqBook_RAW_Data!A535),"",TIMEVALUE(DaqBook_RAW_Data!A535))</f>
        <v/>
      </c>
      <c r="C545" s="44" t="str">
        <f>IF(ISBLANK(DaqBook_RAW_Data!B535),"",DaqBook_RAW_Data!B535)</f>
        <v/>
      </c>
      <c r="D545" s="44" t="str">
        <f>IF(ISBLANK(DaqBook_RAW_Data!C535),"",DaqBook_RAW_Data!C535)</f>
        <v/>
      </c>
      <c r="E545" s="44" t="str">
        <f>IF(ISBLANK(DaqBook_RAW_Data!D535),"",DaqBook_RAW_Data!D535)</f>
        <v/>
      </c>
      <c r="F545" s="44" t="str">
        <f>IF(ISBLANK(DaqBook_RAW_Data!E535),"",DaqBook_RAW_Data!E535)</f>
        <v/>
      </c>
      <c r="G545" s="44" t="str">
        <f>IF(ISBLANK(DaqBook_RAW_Data!F535),"",DaqBook_RAW_Data!F535)</f>
        <v/>
      </c>
      <c r="H545" s="44" t="str">
        <f>IF(ISBLANK(DaqBook_RAW_Data!G535),"",DaqBook_RAW_Data!G535)</f>
        <v/>
      </c>
      <c r="I545" s="44" t="str">
        <f>IF(ISBLANK(DaqBook_RAW_Data!H535),"",DaqBook_RAW_Data!H535)</f>
        <v/>
      </c>
      <c r="J545" s="44" t="str">
        <f>IF(ISBLANK(DaqBook_RAW_Data!I535),"",DaqBook_RAW_Data!I535)</f>
        <v/>
      </c>
      <c r="K545" s="44" t="str">
        <f>IF(ISBLANK(DaqBook_RAW_Data!J535),"",DaqBook_RAW_Data!J535)</f>
        <v/>
      </c>
      <c r="L545" s="44" t="str">
        <f>IF(ISBLANK(DaqBook_RAW_Data!K535),"",DaqBook_RAW_Data!K535)</f>
        <v/>
      </c>
      <c r="M545" s="44" t="str">
        <f>IF(ISBLANK(DaqBook_RAW_Data!L535),"",DaqBook_RAW_Data!L535)</f>
        <v/>
      </c>
      <c r="N545" s="44" t="str">
        <f>IF(ISBLANK(DaqBook_RAW_Data!M535),"",DaqBook_RAW_Data!M535)</f>
        <v/>
      </c>
      <c r="O545" s="44" t="str">
        <f>IF(ISBLANK(DaqBook_RAW_Data!N535),"",DaqBook_RAW_Data!N535)</f>
        <v/>
      </c>
      <c r="P545" s="44" t="str">
        <f>IF(ISBLANK(DaqBook_RAW_Data!O535),"",DaqBook_RAW_Data!O535)</f>
        <v/>
      </c>
    </row>
    <row r="546" spans="1:16" x14ac:dyDescent="0.2">
      <c r="A546" s="58" t="e">
        <f t="shared" si="8"/>
        <v>#VALUE!</v>
      </c>
      <c r="B546" s="144" t="str">
        <f>IF(ISBLANK(DaqBook_RAW_Data!A536),"",TIMEVALUE(DaqBook_RAW_Data!A536))</f>
        <v/>
      </c>
      <c r="C546" s="44" t="str">
        <f>IF(ISBLANK(DaqBook_RAW_Data!B536),"",DaqBook_RAW_Data!B536)</f>
        <v/>
      </c>
      <c r="D546" s="44" t="str">
        <f>IF(ISBLANK(DaqBook_RAW_Data!C536),"",DaqBook_RAW_Data!C536)</f>
        <v/>
      </c>
      <c r="E546" s="44" t="str">
        <f>IF(ISBLANK(DaqBook_RAW_Data!D536),"",DaqBook_RAW_Data!D536)</f>
        <v/>
      </c>
      <c r="F546" s="44" t="str">
        <f>IF(ISBLANK(DaqBook_RAW_Data!E536),"",DaqBook_RAW_Data!E536)</f>
        <v/>
      </c>
      <c r="G546" s="44" t="str">
        <f>IF(ISBLANK(DaqBook_RAW_Data!F536),"",DaqBook_RAW_Data!F536)</f>
        <v/>
      </c>
      <c r="H546" s="44" t="str">
        <f>IF(ISBLANK(DaqBook_RAW_Data!G536),"",DaqBook_RAW_Data!G536)</f>
        <v/>
      </c>
      <c r="I546" s="44" t="str">
        <f>IF(ISBLANK(DaqBook_RAW_Data!H536),"",DaqBook_RAW_Data!H536)</f>
        <v/>
      </c>
      <c r="J546" s="44" t="str">
        <f>IF(ISBLANK(DaqBook_RAW_Data!I536),"",DaqBook_RAW_Data!I536)</f>
        <v/>
      </c>
      <c r="K546" s="44" t="str">
        <f>IF(ISBLANK(DaqBook_RAW_Data!J536),"",DaqBook_RAW_Data!J536)</f>
        <v/>
      </c>
      <c r="L546" s="44" t="str">
        <f>IF(ISBLANK(DaqBook_RAW_Data!K536),"",DaqBook_RAW_Data!K536)</f>
        <v/>
      </c>
      <c r="M546" s="44" t="str">
        <f>IF(ISBLANK(DaqBook_RAW_Data!L536),"",DaqBook_RAW_Data!L536)</f>
        <v/>
      </c>
      <c r="N546" s="44" t="str">
        <f>IF(ISBLANK(DaqBook_RAW_Data!M536),"",DaqBook_RAW_Data!M536)</f>
        <v/>
      </c>
      <c r="O546" s="44" t="str">
        <f>IF(ISBLANK(DaqBook_RAW_Data!N536),"",DaqBook_RAW_Data!N536)</f>
        <v/>
      </c>
      <c r="P546" s="44" t="str">
        <f>IF(ISBLANK(DaqBook_RAW_Data!O536),"",DaqBook_RAW_Data!O536)</f>
        <v/>
      </c>
    </row>
    <row r="547" spans="1:16" x14ac:dyDescent="0.2">
      <c r="A547" s="58" t="e">
        <f t="shared" si="8"/>
        <v>#VALUE!</v>
      </c>
      <c r="B547" s="144" t="str">
        <f>IF(ISBLANK(DaqBook_RAW_Data!A537),"",TIMEVALUE(DaqBook_RAW_Data!A537))</f>
        <v/>
      </c>
      <c r="C547" s="44" t="str">
        <f>IF(ISBLANK(DaqBook_RAW_Data!B537),"",DaqBook_RAW_Data!B537)</f>
        <v/>
      </c>
      <c r="D547" s="44" t="str">
        <f>IF(ISBLANK(DaqBook_RAW_Data!C537),"",DaqBook_RAW_Data!C537)</f>
        <v/>
      </c>
      <c r="E547" s="44" t="str">
        <f>IF(ISBLANK(DaqBook_RAW_Data!D537),"",DaqBook_RAW_Data!D537)</f>
        <v/>
      </c>
      <c r="F547" s="44" t="str">
        <f>IF(ISBLANK(DaqBook_RAW_Data!E537),"",DaqBook_RAW_Data!E537)</f>
        <v/>
      </c>
      <c r="G547" s="44" t="str">
        <f>IF(ISBLANK(DaqBook_RAW_Data!F537),"",DaqBook_RAW_Data!F537)</f>
        <v/>
      </c>
      <c r="H547" s="44" t="str">
        <f>IF(ISBLANK(DaqBook_RAW_Data!G537),"",DaqBook_RAW_Data!G537)</f>
        <v/>
      </c>
      <c r="I547" s="44" t="str">
        <f>IF(ISBLANK(DaqBook_RAW_Data!H537),"",DaqBook_RAW_Data!H537)</f>
        <v/>
      </c>
      <c r="J547" s="44" t="str">
        <f>IF(ISBLANK(DaqBook_RAW_Data!I537),"",DaqBook_RAW_Data!I537)</f>
        <v/>
      </c>
      <c r="K547" s="44" t="str">
        <f>IF(ISBLANK(DaqBook_RAW_Data!J537),"",DaqBook_RAW_Data!J537)</f>
        <v/>
      </c>
      <c r="L547" s="44" t="str">
        <f>IF(ISBLANK(DaqBook_RAW_Data!K537),"",DaqBook_RAW_Data!K537)</f>
        <v/>
      </c>
      <c r="M547" s="44" t="str">
        <f>IF(ISBLANK(DaqBook_RAW_Data!L537),"",DaqBook_RAW_Data!L537)</f>
        <v/>
      </c>
      <c r="N547" s="44" t="str">
        <f>IF(ISBLANK(DaqBook_RAW_Data!M537),"",DaqBook_RAW_Data!M537)</f>
        <v/>
      </c>
      <c r="O547" s="44" t="str">
        <f>IF(ISBLANK(DaqBook_RAW_Data!N537),"",DaqBook_RAW_Data!N537)</f>
        <v/>
      </c>
      <c r="P547" s="44" t="str">
        <f>IF(ISBLANK(DaqBook_RAW_Data!O537),"",DaqBook_RAW_Data!O537)</f>
        <v/>
      </c>
    </row>
    <row r="548" spans="1:16" x14ac:dyDescent="0.2">
      <c r="A548" s="58" t="e">
        <f t="shared" si="8"/>
        <v>#VALUE!</v>
      </c>
      <c r="B548" s="144" t="str">
        <f>IF(ISBLANK(DaqBook_RAW_Data!A538),"",TIMEVALUE(DaqBook_RAW_Data!A538))</f>
        <v/>
      </c>
      <c r="C548" s="44" t="str">
        <f>IF(ISBLANK(DaqBook_RAW_Data!B538),"",DaqBook_RAW_Data!B538)</f>
        <v/>
      </c>
      <c r="D548" s="44" t="str">
        <f>IF(ISBLANK(DaqBook_RAW_Data!C538),"",DaqBook_RAW_Data!C538)</f>
        <v/>
      </c>
      <c r="E548" s="44" t="str">
        <f>IF(ISBLANK(DaqBook_RAW_Data!D538),"",DaqBook_RAW_Data!D538)</f>
        <v/>
      </c>
      <c r="F548" s="44" t="str">
        <f>IF(ISBLANK(DaqBook_RAW_Data!E538),"",DaqBook_RAW_Data!E538)</f>
        <v/>
      </c>
      <c r="G548" s="44" t="str">
        <f>IF(ISBLANK(DaqBook_RAW_Data!F538),"",DaqBook_RAW_Data!F538)</f>
        <v/>
      </c>
      <c r="H548" s="44" t="str">
        <f>IF(ISBLANK(DaqBook_RAW_Data!G538),"",DaqBook_RAW_Data!G538)</f>
        <v/>
      </c>
      <c r="I548" s="44" t="str">
        <f>IF(ISBLANK(DaqBook_RAW_Data!H538),"",DaqBook_RAW_Data!H538)</f>
        <v/>
      </c>
      <c r="J548" s="44" t="str">
        <f>IF(ISBLANK(DaqBook_RAW_Data!I538),"",DaqBook_RAW_Data!I538)</f>
        <v/>
      </c>
      <c r="K548" s="44" t="str">
        <f>IF(ISBLANK(DaqBook_RAW_Data!J538),"",DaqBook_RAW_Data!J538)</f>
        <v/>
      </c>
      <c r="L548" s="44" t="str">
        <f>IF(ISBLANK(DaqBook_RAW_Data!K538),"",DaqBook_RAW_Data!K538)</f>
        <v/>
      </c>
      <c r="M548" s="44" t="str">
        <f>IF(ISBLANK(DaqBook_RAW_Data!L538),"",DaqBook_RAW_Data!L538)</f>
        <v/>
      </c>
      <c r="N548" s="44" t="str">
        <f>IF(ISBLANK(DaqBook_RAW_Data!M538),"",DaqBook_RAW_Data!M538)</f>
        <v/>
      </c>
      <c r="O548" s="44" t="str">
        <f>IF(ISBLANK(DaqBook_RAW_Data!N538),"",DaqBook_RAW_Data!N538)</f>
        <v/>
      </c>
      <c r="P548" s="44" t="str">
        <f>IF(ISBLANK(DaqBook_RAW_Data!O538),"",DaqBook_RAW_Data!O538)</f>
        <v/>
      </c>
    </row>
    <row r="549" spans="1:16" x14ac:dyDescent="0.2">
      <c r="A549" s="58" t="e">
        <f t="shared" si="8"/>
        <v>#VALUE!</v>
      </c>
      <c r="B549" s="144" t="str">
        <f>IF(ISBLANK(DaqBook_RAW_Data!A539),"",TIMEVALUE(DaqBook_RAW_Data!A539))</f>
        <v/>
      </c>
      <c r="C549" s="44" t="str">
        <f>IF(ISBLANK(DaqBook_RAW_Data!B539),"",DaqBook_RAW_Data!B539)</f>
        <v/>
      </c>
      <c r="D549" s="44" t="str">
        <f>IF(ISBLANK(DaqBook_RAW_Data!C539),"",DaqBook_RAW_Data!C539)</f>
        <v/>
      </c>
      <c r="E549" s="44" t="str">
        <f>IF(ISBLANK(DaqBook_RAW_Data!D539),"",DaqBook_RAW_Data!D539)</f>
        <v/>
      </c>
      <c r="F549" s="44" t="str">
        <f>IF(ISBLANK(DaqBook_RAW_Data!E539),"",DaqBook_RAW_Data!E539)</f>
        <v/>
      </c>
      <c r="G549" s="44" t="str">
        <f>IF(ISBLANK(DaqBook_RAW_Data!F539),"",DaqBook_RAW_Data!F539)</f>
        <v/>
      </c>
      <c r="H549" s="44" t="str">
        <f>IF(ISBLANK(DaqBook_RAW_Data!G539),"",DaqBook_RAW_Data!G539)</f>
        <v/>
      </c>
      <c r="I549" s="44" t="str">
        <f>IF(ISBLANK(DaqBook_RAW_Data!H539),"",DaqBook_RAW_Data!H539)</f>
        <v/>
      </c>
      <c r="J549" s="44" t="str">
        <f>IF(ISBLANK(DaqBook_RAW_Data!I539),"",DaqBook_RAW_Data!I539)</f>
        <v/>
      </c>
      <c r="K549" s="44" t="str">
        <f>IF(ISBLANK(DaqBook_RAW_Data!J539),"",DaqBook_RAW_Data!J539)</f>
        <v/>
      </c>
      <c r="L549" s="44" t="str">
        <f>IF(ISBLANK(DaqBook_RAW_Data!K539),"",DaqBook_RAW_Data!K539)</f>
        <v/>
      </c>
      <c r="M549" s="44" t="str">
        <f>IF(ISBLANK(DaqBook_RAW_Data!L539),"",DaqBook_RAW_Data!L539)</f>
        <v/>
      </c>
      <c r="N549" s="44" t="str">
        <f>IF(ISBLANK(DaqBook_RAW_Data!M539),"",DaqBook_RAW_Data!M539)</f>
        <v/>
      </c>
      <c r="O549" s="44" t="str">
        <f>IF(ISBLANK(DaqBook_RAW_Data!N539),"",DaqBook_RAW_Data!N539)</f>
        <v/>
      </c>
      <c r="P549" s="44" t="str">
        <f>IF(ISBLANK(DaqBook_RAW_Data!O539),"",DaqBook_RAW_Data!O539)</f>
        <v/>
      </c>
    </row>
    <row r="550" spans="1:16" x14ac:dyDescent="0.2">
      <c r="A550" s="58" t="e">
        <f t="shared" si="8"/>
        <v>#VALUE!</v>
      </c>
      <c r="B550" s="144" t="str">
        <f>IF(ISBLANK(DaqBook_RAW_Data!A540),"",TIMEVALUE(DaqBook_RAW_Data!A540))</f>
        <v/>
      </c>
      <c r="C550" s="44" t="str">
        <f>IF(ISBLANK(DaqBook_RAW_Data!B540),"",DaqBook_RAW_Data!B540)</f>
        <v/>
      </c>
      <c r="D550" s="44" t="str">
        <f>IF(ISBLANK(DaqBook_RAW_Data!C540),"",DaqBook_RAW_Data!C540)</f>
        <v/>
      </c>
      <c r="E550" s="44" t="str">
        <f>IF(ISBLANK(DaqBook_RAW_Data!D540),"",DaqBook_RAW_Data!D540)</f>
        <v/>
      </c>
      <c r="F550" s="44" t="str">
        <f>IF(ISBLANK(DaqBook_RAW_Data!E540),"",DaqBook_RAW_Data!E540)</f>
        <v/>
      </c>
      <c r="G550" s="44" t="str">
        <f>IF(ISBLANK(DaqBook_RAW_Data!F540),"",DaqBook_RAW_Data!F540)</f>
        <v/>
      </c>
      <c r="H550" s="44" t="str">
        <f>IF(ISBLANK(DaqBook_RAW_Data!G540),"",DaqBook_RAW_Data!G540)</f>
        <v/>
      </c>
      <c r="I550" s="44" t="str">
        <f>IF(ISBLANK(DaqBook_RAW_Data!H540),"",DaqBook_RAW_Data!H540)</f>
        <v/>
      </c>
      <c r="J550" s="44" t="str">
        <f>IF(ISBLANK(DaqBook_RAW_Data!I540),"",DaqBook_RAW_Data!I540)</f>
        <v/>
      </c>
      <c r="K550" s="44" t="str">
        <f>IF(ISBLANK(DaqBook_RAW_Data!J540),"",DaqBook_RAW_Data!J540)</f>
        <v/>
      </c>
      <c r="L550" s="44" t="str">
        <f>IF(ISBLANK(DaqBook_RAW_Data!K540),"",DaqBook_RAW_Data!K540)</f>
        <v/>
      </c>
      <c r="M550" s="44" t="str">
        <f>IF(ISBLANK(DaqBook_RAW_Data!L540),"",DaqBook_RAW_Data!L540)</f>
        <v/>
      </c>
      <c r="N550" s="44" t="str">
        <f>IF(ISBLANK(DaqBook_RAW_Data!M540),"",DaqBook_RAW_Data!M540)</f>
        <v/>
      </c>
      <c r="O550" s="44" t="str">
        <f>IF(ISBLANK(DaqBook_RAW_Data!N540),"",DaqBook_RAW_Data!N540)</f>
        <v/>
      </c>
      <c r="P550" s="44" t="str">
        <f>IF(ISBLANK(DaqBook_RAW_Data!O540),"",DaqBook_RAW_Data!O540)</f>
        <v/>
      </c>
    </row>
    <row r="551" spans="1:16" x14ac:dyDescent="0.2">
      <c r="A551" s="58" t="e">
        <f t="shared" si="8"/>
        <v>#VALUE!</v>
      </c>
      <c r="B551" s="144" t="str">
        <f>IF(ISBLANK(DaqBook_RAW_Data!A541),"",TIMEVALUE(DaqBook_RAW_Data!A541))</f>
        <v/>
      </c>
      <c r="C551" s="44" t="str">
        <f>IF(ISBLANK(DaqBook_RAW_Data!B541),"",DaqBook_RAW_Data!B541)</f>
        <v/>
      </c>
      <c r="D551" s="44" t="str">
        <f>IF(ISBLANK(DaqBook_RAW_Data!C541),"",DaqBook_RAW_Data!C541)</f>
        <v/>
      </c>
      <c r="E551" s="44" t="str">
        <f>IF(ISBLANK(DaqBook_RAW_Data!D541),"",DaqBook_RAW_Data!D541)</f>
        <v/>
      </c>
      <c r="F551" s="44" t="str">
        <f>IF(ISBLANK(DaqBook_RAW_Data!E541),"",DaqBook_RAW_Data!E541)</f>
        <v/>
      </c>
      <c r="G551" s="44" t="str">
        <f>IF(ISBLANK(DaqBook_RAW_Data!F541),"",DaqBook_RAW_Data!F541)</f>
        <v/>
      </c>
      <c r="H551" s="44" t="str">
        <f>IF(ISBLANK(DaqBook_RAW_Data!G541),"",DaqBook_RAW_Data!G541)</f>
        <v/>
      </c>
      <c r="I551" s="44" t="str">
        <f>IF(ISBLANK(DaqBook_RAW_Data!H541),"",DaqBook_RAW_Data!H541)</f>
        <v/>
      </c>
      <c r="J551" s="44" t="str">
        <f>IF(ISBLANK(DaqBook_RAW_Data!I541),"",DaqBook_RAW_Data!I541)</f>
        <v/>
      </c>
      <c r="K551" s="44" t="str">
        <f>IF(ISBLANK(DaqBook_RAW_Data!J541),"",DaqBook_RAW_Data!J541)</f>
        <v/>
      </c>
      <c r="L551" s="44" t="str">
        <f>IF(ISBLANK(DaqBook_RAW_Data!K541),"",DaqBook_RAW_Data!K541)</f>
        <v/>
      </c>
      <c r="M551" s="44" t="str">
        <f>IF(ISBLANK(DaqBook_RAW_Data!L541),"",DaqBook_RAW_Data!L541)</f>
        <v/>
      </c>
      <c r="N551" s="44" t="str">
        <f>IF(ISBLANK(DaqBook_RAW_Data!M541),"",DaqBook_RAW_Data!M541)</f>
        <v/>
      </c>
      <c r="O551" s="44" t="str">
        <f>IF(ISBLANK(DaqBook_RAW_Data!N541),"",DaqBook_RAW_Data!N541)</f>
        <v/>
      </c>
      <c r="P551" s="44" t="str">
        <f>IF(ISBLANK(DaqBook_RAW_Data!O541),"",DaqBook_RAW_Data!O541)</f>
        <v/>
      </c>
    </row>
    <row r="552" spans="1:16" x14ac:dyDescent="0.2">
      <c r="A552" s="58" t="e">
        <f t="shared" si="8"/>
        <v>#VALUE!</v>
      </c>
      <c r="B552" s="144" t="str">
        <f>IF(ISBLANK(DaqBook_RAW_Data!A542),"",TIMEVALUE(DaqBook_RAW_Data!A542))</f>
        <v/>
      </c>
      <c r="C552" s="44" t="str">
        <f>IF(ISBLANK(DaqBook_RAW_Data!B542),"",DaqBook_RAW_Data!B542)</f>
        <v/>
      </c>
      <c r="D552" s="44" t="str">
        <f>IF(ISBLANK(DaqBook_RAW_Data!C542),"",DaqBook_RAW_Data!C542)</f>
        <v/>
      </c>
      <c r="E552" s="44" t="str">
        <f>IF(ISBLANK(DaqBook_RAW_Data!D542),"",DaqBook_RAW_Data!D542)</f>
        <v/>
      </c>
      <c r="F552" s="44" t="str">
        <f>IF(ISBLANK(DaqBook_RAW_Data!E542),"",DaqBook_RAW_Data!E542)</f>
        <v/>
      </c>
      <c r="G552" s="44" t="str">
        <f>IF(ISBLANK(DaqBook_RAW_Data!F542),"",DaqBook_RAW_Data!F542)</f>
        <v/>
      </c>
      <c r="H552" s="44" t="str">
        <f>IF(ISBLANK(DaqBook_RAW_Data!G542),"",DaqBook_RAW_Data!G542)</f>
        <v/>
      </c>
      <c r="I552" s="44" t="str">
        <f>IF(ISBLANK(DaqBook_RAW_Data!H542),"",DaqBook_RAW_Data!H542)</f>
        <v/>
      </c>
      <c r="J552" s="44" t="str">
        <f>IF(ISBLANK(DaqBook_RAW_Data!I542),"",DaqBook_RAW_Data!I542)</f>
        <v/>
      </c>
      <c r="K552" s="44" t="str">
        <f>IF(ISBLANK(DaqBook_RAW_Data!J542),"",DaqBook_RAW_Data!J542)</f>
        <v/>
      </c>
      <c r="L552" s="44" t="str">
        <f>IF(ISBLANK(DaqBook_RAW_Data!K542),"",DaqBook_RAW_Data!K542)</f>
        <v/>
      </c>
      <c r="M552" s="44" t="str">
        <f>IF(ISBLANK(DaqBook_RAW_Data!L542),"",DaqBook_RAW_Data!L542)</f>
        <v/>
      </c>
      <c r="N552" s="44" t="str">
        <f>IF(ISBLANK(DaqBook_RAW_Data!M542),"",DaqBook_RAW_Data!M542)</f>
        <v/>
      </c>
      <c r="O552" s="44" t="str">
        <f>IF(ISBLANK(DaqBook_RAW_Data!N542),"",DaqBook_RAW_Data!N542)</f>
        <v/>
      </c>
      <c r="P552" s="44" t="str">
        <f>IF(ISBLANK(DaqBook_RAW_Data!O542),"",DaqBook_RAW_Data!O542)</f>
        <v/>
      </c>
    </row>
    <row r="553" spans="1:16" x14ac:dyDescent="0.2">
      <c r="A553" s="58" t="e">
        <f t="shared" si="8"/>
        <v>#VALUE!</v>
      </c>
      <c r="B553" s="144" t="str">
        <f>IF(ISBLANK(DaqBook_RAW_Data!A543),"",TIMEVALUE(DaqBook_RAW_Data!A543))</f>
        <v/>
      </c>
      <c r="C553" s="44" t="str">
        <f>IF(ISBLANK(DaqBook_RAW_Data!B543),"",DaqBook_RAW_Data!B543)</f>
        <v/>
      </c>
      <c r="D553" s="44" t="str">
        <f>IF(ISBLANK(DaqBook_RAW_Data!C543),"",DaqBook_RAW_Data!C543)</f>
        <v/>
      </c>
      <c r="E553" s="44" t="str">
        <f>IF(ISBLANK(DaqBook_RAW_Data!D543),"",DaqBook_RAW_Data!D543)</f>
        <v/>
      </c>
      <c r="F553" s="44" t="str">
        <f>IF(ISBLANK(DaqBook_RAW_Data!E543),"",DaqBook_RAW_Data!E543)</f>
        <v/>
      </c>
      <c r="G553" s="44" t="str">
        <f>IF(ISBLANK(DaqBook_RAW_Data!F543),"",DaqBook_RAW_Data!F543)</f>
        <v/>
      </c>
      <c r="H553" s="44" t="str">
        <f>IF(ISBLANK(DaqBook_RAW_Data!G543),"",DaqBook_RAW_Data!G543)</f>
        <v/>
      </c>
      <c r="I553" s="44" t="str">
        <f>IF(ISBLANK(DaqBook_RAW_Data!H543),"",DaqBook_RAW_Data!H543)</f>
        <v/>
      </c>
      <c r="J553" s="44" t="str">
        <f>IF(ISBLANK(DaqBook_RAW_Data!I543),"",DaqBook_RAW_Data!I543)</f>
        <v/>
      </c>
      <c r="K553" s="44" t="str">
        <f>IF(ISBLANK(DaqBook_RAW_Data!J543),"",DaqBook_RAW_Data!J543)</f>
        <v/>
      </c>
      <c r="L553" s="44" t="str">
        <f>IF(ISBLANK(DaqBook_RAW_Data!K543),"",DaqBook_RAW_Data!K543)</f>
        <v/>
      </c>
      <c r="M553" s="44" t="str">
        <f>IF(ISBLANK(DaqBook_RAW_Data!L543),"",DaqBook_RAW_Data!L543)</f>
        <v/>
      </c>
      <c r="N553" s="44" t="str">
        <f>IF(ISBLANK(DaqBook_RAW_Data!M543),"",DaqBook_RAW_Data!M543)</f>
        <v/>
      </c>
      <c r="O553" s="44" t="str">
        <f>IF(ISBLANK(DaqBook_RAW_Data!N543),"",DaqBook_RAW_Data!N543)</f>
        <v/>
      </c>
      <c r="P553" s="44" t="str">
        <f>IF(ISBLANK(DaqBook_RAW_Data!O543),"",DaqBook_RAW_Data!O543)</f>
        <v/>
      </c>
    </row>
    <row r="554" spans="1:16" x14ac:dyDescent="0.2">
      <c r="A554" s="58" t="e">
        <f t="shared" si="8"/>
        <v>#VALUE!</v>
      </c>
      <c r="B554" s="144" t="str">
        <f>IF(ISBLANK(DaqBook_RAW_Data!A544),"",TIMEVALUE(DaqBook_RAW_Data!A544))</f>
        <v/>
      </c>
      <c r="C554" s="44" t="str">
        <f>IF(ISBLANK(DaqBook_RAW_Data!B544),"",DaqBook_RAW_Data!B544)</f>
        <v/>
      </c>
      <c r="D554" s="44" t="str">
        <f>IF(ISBLANK(DaqBook_RAW_Data!C544),"",DaqBook_RAW_Data!C544)</f>
        <v/>
      </c>
      <c r="E554" s="44" t="str">
        <f>IF(ISBLANK(DaqBook_RAW_Data!D544),"",DaqBook_RAW_Data!D544)</f>
        <v/>
      </c>
      <c r="F554" s="44" t="str">
        <f>IF(ISBLANK(DaqBook_RAW_Data!E544),"",DaqBook_RAW_Data!E544)</f>
        <v/>
      </c>
      <c r="G554" s="44" t="str">
        <f>IF(ISBLANK(DaqBook_RAW_Data!F544),"",DaqBook_RAW_Data!F544)</f>
        <v/>
      </c>
      <c r="H554" s="44" t="str">
        <f>IF(ISBLANK(DaqBook_RAW_Data!G544),"",DaqBook_RAW_Data!G544)</f>
        <v/>
      </c>
      <c r="I554" s="44" t="str">
        <f>IF(ISBLANK(DaqBook_RAW_Data!H544),"",DaqBook_RAW_Data!H544)</f>
        <v/>
      </c>
      <c r="J554" s="44" t="str">
        <f>IF(ISBLANK(DaqBook_RAW_Data!I544),"",DaqBook_RAW_Data!I544)</f>
        <v/>
      </c>
      <c r="K554" s="44" t="str">
        <f>IF(ISBLANK(DaqBook_RAW_Data!J544),"",DaqBook_RAW_Data!J544)</f>
        <v/>
      </c>
      <c r="L554" s="44" t="str">
        <f>IF(ISBLANK(DaqBook_RAW_Data!K544),"",DaqBook_RAW_Data!K544)</f>
        <v/>
      </c>
      <c r="M554" s="44" t="str">
        <f>IF(ISBLANK(DaqBook_RAW_Data!L544),"",DaqBook_RAW_Data!L544)</f>
        <v/>
      </c>
      <c r="N554" s="44" t="str">
        <f>IF(ISBLANK(DaqBook_RAW_Data!M544),"",DaqBook_RAW_Data!M544)</f>
        <v/>
      </c>
      <c r="O554" s="44" t="str">
        <f>IF(ISBLANK(DaqBook_RAW_Data!N544),"",DaqBook_RAW_Data!N544)</f>
        <v/>
      </c>
      <c r="P554" s="44" t="str">
        <f>IF(ISBLANK(DaqBook_RAW_Data!O544),"",DaqBook_RAW_Data!O544)</f>
        <v/>
      </c>
    </row>
    <row r="555" spans="1:16" x14ac:dyDescent="0.2">
      <c r="A555" s="58" t="e">
        <f t="shared" si="8"/>
        <v>#VALUE!</v>
      </c>
      <c r="B555" s="144" t="str">
        <f>IF(ISBLANK(DaqBook_RAW_Data!A545),"",TIMEVALUE(DaqBook_RAW_Data!A545))</f>
        <v/>
      </c>
      <c r="C555" s="44" t="str">
        <f>IF(ISBLANK(DaqBook_RAW_Data!B545),"",DaqBook_RAW_Data!B545)</f>
        <v/>
      </c>
      <c r="D555" s="44" t="str">
        <f>IF(ISBLANK(DaqBook_RAW_Data!C545),"",DaqBook_RAW_Data!C545)</f>
        <v/>
      </c>
      <c r="E555" s="44" t="str">
        <f>IF(ISBLANK(DaqBook_RAW_Data!D545),"",DaqBook_RAW_Data!D545)</f>
        <v/>
      </c>
      <c r="F555" s="44" t="str">
        <f>IF(ISBLANK(DaqBook_RAW_Data!E545),"",DaqBook_RAW_Data!E545)</f>
        <v/>
      </c>
      <c r="G555" s="44" t="str">
        <f>IF(ISBLANK(DaqBook_RAW_Data!F545),"",DaqBook_RAW_Data!F545)</f>
        <v/>
      </c>
      <c r="H555" s="44" t="str">
        <f>IF(ISBLANK(DaqBook_RAW_Data!G545),"",DaqBook_RAW_Data!G545)</f>
        <v/>
      </c>
      <c r="I555" s="44" t="str">
        <f>IF(ISBLANK(DaqBook_RAW_Data!H545),"",DaqBook_RAW_Data!H545)</f>
        <v/>
      </c>
      <c r="J555" s="44" t="str">
        <f>IF(ISBLANK(DaqBook_RAW_Data!I545),"",DaqBook_RAW_Data!I545)</f>
        <v/>
      </c>
      <c r="K555" s="44" t="str">
        <f>IF(ISBLANK(DaqBook_RAW_Data!J545),"",DaqBook_RAW_Data!J545)</f>
        <v/>
      </c>
      <c r="L555" s="44" t="str">
        <f>IF(ISBLANK(DaqBook_RAW_Data!K545),"",DaqBook_RAW_Data!K545)</f>
        <v/>
      </c>
      <c r="M555" s="44" t="str">
        <f>IF(ISBLANK(DaqBook_RAW_Data!L545),"",DaqBook_RAW_Data!L545)</f>
        <v/>
      </c>
      <c r="N555" s="44" t="str">
        <f>IF(ISBLANK(DaqBook_RAW_Data!M545),"",DaqBook_RAW_Data!M545)</f>
        <v/>
      </c>
      <c r="O555" s="44" t="str">
        <f>IF(ISBLANK(DaqBook_RAW_Data!N545),"",DaqBook_RAW_Data!N545)</f>
        <v/>
      </c>
      <c r="P555" s="44" t="str">
        <f>IF(ISBLANK(DaqBook_RAW_Data!O545),"",DaqBook_RAW_Data!O545)</f>
        <v/>
      </c>
    </row>
    <row r="556" spans="1:16" x14ac:dyDescent="0.2">
      <c r="A556" s="58" t="e">
        <f t="shared" si="8"/>
        <v>#VALUE!</v>
      </c>
      <c r="B556" s="144" t="str">
        <f>IF(ISBLANK(DaqBook_RAW_Data!A546),"",TIMEVALUE(DaqBook_RAW_Data!A546))</f>
        <v/>
      </c>
      <c r="C556" s="44" t="str">
        <f>IF(ISBLANK(DaqBook_RAW_Data!B546),"",DaqBook_RAW_Data!B546)</f>
        <v/>
      </c>
      <c r="D556" s="44" t="str">
        <f>IF(ISBLANK(DaqBook_RAW_Data!C546),"",DaqBook_RAW_Data!C546)</f>
        <v/>
      </c>
      <c r="E556" s="44" t="str">
        <f>IF(ISBLANK(DaqBook_RAW_Data!D546),"",DaqBook_RAW_Data!D546)</f>
        <v/>
      </c>
      <c r="F556" s="44" t="str">
        <f>IF(ISBLANK(DaqBook_RAW_Data!E546),"",DaqBook_RAW_Data!E546)</f>
        <v/>
      </c>
      <c r="G556" s="44" t="str">
        <f>IF(ISBLANK(DaqBook_RAW_Data!F546),"",DaqBook_RAW_Data!F546)</f>
        <v/>
      </c>
      <c r="H556" s="44" t="str">
        <f>IF(ISBLANK(DaqBook_RAW_Data!G546),"",DaqBook_RAW_Data!G546)</f>
        <v/>
      </c>
      <c r="I556" s="44" t="str">
        <f>IF(ISBLANK(DaqBook_RAW_Data!H546),"",DaqBook_RAW_Data!H546)</f>
        <v/>
      </c>
      <c r="J556" s="44" t="str">
        <f>IF(ISBLANK(DaqBook_RAW_Data!I546),"",DaqBook_RAW_Data!I546)</f>
        <v/>
      </c>
      <c r="K556" s="44" t="str">
        <f>IF(ISBLANK(DaqBook_RAW_Data!J546),"",DaqBook_RAW_Data!J546)</f>
        <v/>
      </c>
      <c r="L556" s="44" t="str">
        <f>IF(ISBLANK(DaqBook_RAW_Data!K546),"",DaqBook_RAW_Data!K546)</f>
        <v/>
      </c>
      <c r="M556" s="44" t="str">
        <f>IF(ISBLANK(DaqBook_RAW_Data!L546),"",DaqBook_RAW_Data!L546)</f>
        <v/>
      </c>
      <c r="N556" s="44" t="str">
        <f>IF(ISBLANK(DaqBook_RAW_Data!M546),"",DaqBook_RAW_Data!M546)</f>
        <v/>
      </c>
      <c r="O556" s="44" t="str">
        <f>IF(ISBLANK(DaqBook_RAW_Data!N546),"",DaqBook_RAW_Data!N546)</f>
        <v/>
      </c>
      <c r="P556" s="44" t="str">
        <f>IF(ISBLANK(DaqBook_RAW_Data!O546),"",DaqBook_RAW_Data!O546)</f>
        <v/>
      </c>
    </row>
    <row r="557" spans="1:16" x14ac:dyDescent="0.2">
      <c r="A557" s="58" t="e">
        <f t="shared" si="8"/>
        <v>#VALUE!</v>
      </c>
      <c r="B557" s="144" t="str">
        <f>IF(ISBLANK(DaqBook_RAW_Data!A547),"",TIMEVALUE(DaqBook_RAW_Data!A547))</f>
        <v/>
      </c>
      <c r="C557" s="44" t="str">
        <f>IF(ISBLANK(DaqBook_RAW_Data!B547),"",DaqBook_RAW_Data!B547)</f>
        <v/>
      </c>
      <c r="D557" s="44" t="str">
        <f>IF(ISBLANK(DaqBook_RAW_Data!C547),"",DaqBook_RAW_Data!C547)</f>
        <v/>
      </c>
      <c r="E557" s="44" t="str">
        <f>IF(ISBLANK(DaqBook_RAW_Data!D547),"",DaqBook_RAW_Data!D547)</f>
        <v/>
      </c>
      <c r="F557" s="44" t="str">
        <f>IF(ISBLANK(DaqBook_RAW_Data!E547),"",DaqBook_RAW_Data!E547)</f>
        <v/>
      </c>
      <c r="G557" s="44" t="str">
        <f>IF(ISBLANK(DaqBook_RAW_Data!F547),"",DaqBook_RAW_Data!F547)</f>
        <v/>
      </c>
      <c r="H557" s="44" t="str">
        <f>IF(ISBLANK(DaqBook_RAW_Data!G547),"",DaqBook_RAW_Data!G547)</f>
        <v/>
      </c>
      <c r="I557" s="44" t="str">
        <f>IF(ISBLANK(DaqBook_RAW_Data!H547),"",DaqBook_RAW_Data!H547)</f>
        <v/>
      </c>
      <c r="J557" s="44" t="str">
        <f>IF(ISBLANK(DaqBook_RAW_Data!I547),"",DaqBook_RAW_Data!I547)</f>
        <v/>
      </c>
      <c r="K557" s="44" t="str">
        <f>IF(ISBLANK(DaqBook_RAW_Data!J547),"",DaqBook_RAW_Data!J547)</f>
        <v/>
      </c>
      <c r="L557" s="44" t="str">
        <f>IF(ISBLANK(DaqBook_RAW_Data!K547),"",DaqBook_RAW_Data!K547)</f>
        <v/>
      </c>
      <c r="M557" s="44" t="str">
        <f>IF(ISBLANK(DaqBook_RAW_Data!L547),"",DaqBook_RAW_Data!L547)</f>
        <v/>
      </c>
      <c r="N557" s="44" t="str">
        <f>IF(ISBLANK(DaqBook_RAW_Data!M547),"",DaqBook_RAW_Data!M547)</f>
        <v/>
      </c>
      <c r="O557" s="44" t="str">
        <f>IF(ISBLANK(DaqBook_RAW_Data!N547),"",DaqBook_RAW_Data!N547)</f>
        <v/>
      </c>
      <c r="P557" s="44" t="str">
        <f>IF(ISBLANK(DaqBook_RAW_Data!O547),"",DaqBook_RAW_Data!O547)</f>
        <v/>
      </c>
    </row>
    <row r="558" spans="1:16" x14ac:dyDescent="0.2">
      <c r="A558" s="58" t="e">
        <f t="shared" si="8"/>
        <v>#VALUE!</v>
      </c>
      <c r="B558" s="144" t="str">
        <f>IF(ISBLANK(DaqBook_RAW_Data!A548),"",TIMEVALUE(DaqBook_RAW_Data!A548))</f>
        <v/>
      </c>
      <c r="C558" s="44" t="str">
        <f>IF(ISBLANK(DaqBook_RAW_Data!B548),"",DaqBook_RAW_Data!B548)</f>
        <v/>
      </c>
      <c r="D558" s="44" t="str">
        <f>IF(ISBLANK(DaqBook_RAW_Data!C548),"",DaqBook_RAW_Data!C548)</f>
        <v/>
      </c>
      <c r="E558" s="44" t="str">
        <f>IF(ISBLANK(DaqBook_RAW_Data!D548),"",DaqBook_RAW_Data!D548)</f>
        <v/>
      </c>
      <c r="F558" s="44" t="str">
        <f>IF(ISBLANK(DaqBook_RAW_Data!E548),"",DaqBook_RAW_Data!E548)</f>
        <v/>
      </c>
      <c r="G558" s="44" t="str">
        <f>IF(ISBLANK(DaqBook_RAW_Data!F548),"",DaqBook_RAW_Data!F548)</f>
        <v/>
      </c>
      <c r="H558" s="44" t="str">
        <f>IF(ISBLANK(DaqBook_RAW_Data!G548),"",DaqBook_RAW_Data!G548)</f>
        <v/>
      </c>
      <c r="I558" s="44" t="str">
        <f>IF(ISBLANK(DaqBook_RAW_Data!H548),"",DaqBook_RAW_Data!H548)</f>
        <v/>
      </c>
      <c r="J558" s="44" t="str">
        <f>IF(ISBLANK(DaqBook_RAW_Data!I548),"",DaqBook_RAW_Data!I548)</f>
        <v/>
      </c>
      <c r="K558" s="44" t="str">
        <f>IF(ISBLANK(DaqBook_RAW_Data!J548),"",DaqBook_RAW_Data!J548)</f>
        <v/>
      </c>
      <c r="L558" s="44" t="str">
        <f>IF(ISBLANK(DaqBook_RAW_Data!K548),"",DaqBook_RAW_Data!K548)</f>
        <v/>
      </c>
      <c r="M558" s="44" t="str">
        <f>IF(ISBLANK(DaqBook_RAW_Data!L548),"",DaqBook_RAW_Data!L548)</f>
        <v/>
      </c>
      <c r="N558" s="44" t="str">
        <f>IF(ISBLANK(DaqBook_RAW_Data!M548),"",DaqBook_RAW_Data!M548)</f>
        <v/>
      </c>
      <c r="O558" s="44" t="str">
        <f>IF(ISBLANK(DaqBook_RAW_Data!N548),"",DaqBook_RAW_Data!N548)</f>
        <v/>
      </c>
      <c r="P558" s="44" t="str">
        <f>IF(ISBLANK(DaqBook_RAW_Data!O548),"",DaqBook_RAW_Data!O548)</f>
        <v/>
      </c>
    </row>
    <row r="559" spans="1:16" x14ac:dyDescent="0.2">
      <c r="A559" s="58" t="e">
        <f t="shared" si="8"/>
        <v>#VALUE!</v>
      </c>
      <c r="B559" s="144" t="str">
        <f>IF(ISBLANK(DaqBook_RAW_Data!A549),"",TIMEVALUE(DaqBook_RAW_Data!A549))</f>
        <v/>
      </c>
      <c r="C559" s="44" t="str">
        <f>IF(ISBLANK(DaqBook_RAW_Data!B549),"",DaqBook_RAW_Data!B549)</f>
        <v/>
      </c>
      <c r="D559" s="44" t="str">
        <f>IF(ISBLANK(DaqBook_RAW_Data!C549),"",DaqBook_RAW_Data!C549)</f>
        <v/>
      </c>
      <c r="E559" s="44" t="str">
        <f>IF(ISBLANK(DaqBook_RAW_Data!D549),"",DaqBook_RAW_Data!D549)</f>
        <v/>
      </c>
      <c r="F559" s="44" t="str">
        <f>IF(ISBLANK(DaqBook_RAW_Data!E549),"",DaqBook_RAW_Data!E549)</f>
        <v/>
      </c>
      <c r="G559" s="44" t="str">
        <f>IF(ISBLANK(DaqBook_RAW_Data!F549),"",DaqBook_RAW_Data!F549)</f>
        <v/>
      </c>
      <c r="H559" s="44" t="str">
        <f>IF(ISBLANK(DaqBook_RAW_Data!G549),"",DaqBook_RAW_Data!G549)</f>
        <v/>
      </c>
      <c r="I559" s="44" t="str">
        <f>IF(ISBLANK(DaqBook_RAW_Data!H549),"",DaqBook_RAW_Data!H549)</f>
        <v/>
      </c>
      <c r="J559" s="44" t="str">
        <f>IF(ISBLANK(DaqBook_RAW_Data!I549),"",DaqBook_RAW_Data!I549)</f>
        <v/>
      </c>
      <c r="K559" s="44" t="str">
        <f>IF(ISBLANK(DaqBook_RAW_Data!J549),"",DaqBook_RAW_Data!J549)</f>
        <v/>
      </c>
      <c r="L559" s="44" t="str">
        <f>IF(ISBLANK(DaqBook_RAW_Data!K549),"",DaqBook_RAW_Data!K549)</f>
        <v/>
      </c>
      <c r="M559" s="44" t="str">
        <f>IF(ISBLANK(DaqBook_RAW_Data!L549),"",DaqBook_RAW_Data!L549)</f>
        <v/>
      </c>
      <c r="N559" s="44" t="str">
        <f>IF(ISBLANK(DaqBook_RAW_Data!M549),"",DaqBook_RAW_Data!M549)</f>
        <v/>
      </c>
      <c r="O559" s="44" t="str">
        <f>IF(ISBLANK(DaqBook_RAW_Data!N549),"",DaqBook_RAW_Data!N549)</f>
        <v/>
      </c>
      <c r="P559" s="44" t="str">
        <f>IF(ISBLANK(DaqBook_RAW_Data!O549),"",DaqBook_RAW_Data!O549)</f>
        <v/>
      </c>
    </row>
    <row r="560" spans="1:16" x14ac:dyDescent="0.2">
      <c r="A560" s="58" t="e">
        <f t="shared" si="8"/>
        <v>#VALUE!</v>
      </c>
      <c r="B560" s="144" t="str">
        <f>IF(ISBLANK(DaqBook_RAW_Data!A550),"",TIMEVALUE(DaqBook_RAW_Data!A550))</f>
        <v/>
      </c>
      <c r="C560" s="44" t="str">
        <f>IF(ISBLANK(DaqBook_RAW_Data!B550),"",DaqBook_RAW_Data!B550)</f>
        <v/>
      </c>
      <c r="D560" s="44" t="str">
        <f>IF(ISBLANK(DaqBook_RAW_Data!C550),"",DaqBook_RAW_Data!C550)</f>
        <v/>
      </c>
      <c r="E560" s="44" t="str">
        <f>IF(ISBLANK(DaqBook_RAW_Data!D550),"",DaqBook_RAW_Data!D550)</f>
        <v/>
      </c>
      <c r="F560" s="44" t="str">
        <f>IF(ISBLANK(DaqBook_RAW_Data!E550),"",DaqBook_RAW_Data!E550)</f>
        <v/>
      </c>
      <c r="G560" s="44" t="str">
        <f>IF(ISBLANK(DaqBook_RAW_Data!F550),"",DaqBook_RAW_Data!F550)</f>
        <v/>
      </c>
      <c r="H560" s="44" t="str">
        <f>IF(ISBLANK(DaqBook_RAW_Data!G550),"",DaqBook_RAW_Data!G550)</f>
        <v/>
      </c>
      <c r="I560" s="44" t="str">
        <f>IF(ISBLANK(DaqBook_RAW_Data!H550),"",DaqBook_RAW_Data!H550)</f>
        <v/>
      </c>
      <c r="J560" s="44" t="str">
        <f>IF(ISBLANK(DaqBook_RAW_Data!I550),"",DaqBook_RAW_Data!I550)</f>
        <v/>
      </c>
      <c r="K560" s="44" t="str">
        <f>IF(ISBLANK(DaqBook_RAW_Data!J550),"",DaqBook_RAW_Data!J550)</f>
        <v/>
      </c>
      <c r="L560" s="44" t="str">
        <f>IF(ISBLANK(DaqBook_RAW_Data!K550),"",DaqBook_RAW_Data!K550)</f>
        <v/>
      </c>
      <c r="M560" s="44" t="str">
        <f>IF(ISBLANK(DaqBook_RAW_Data!L550),"",DaqBook_RAW_Data!L550)</f>
        <v/>
      </c>
      <c r="N560" s="44" t="str">
        <f>IF(ISBLANK(DaqBook_RAW_Data!M550),"",DaqBook_RAW_Data!M550)</f>
        <v/>
      </c>
      <c r="O560" s="44" t="str">
        <f>IF(ISBLANK(DaqBook_RAW_Data!N550),"",DaqBook_RAW_Data!N550)</f>
        <v/>
      </c>
      <c r="P560" s="44" t="str">
        <f>IF(ISBLANK(DaqBook_RAW_Data!O550),"",DaqBook_RAW_Data!O550)</f>
        <v/>
      </c>
    </row>
    <row r="561" spans="1:16" x14ac:dyDescent="0.2">
      <c r="A561" s="58" t="e">
        <f t="shared" si="8"/>
        <v>#VALUE!</v>
      </c>
      <c r="B561" s="144" t="str">
        <f>IF(ISBLANK(DaqBook_RAW_Data!A551),"",TIMEVALUE(DaqBook_RAW_Data!A551))</f>
        <v/>
      </c>
      <c r="C561" s="44" t="str">
        <f>IF(ISBLANK(DaqBook_RAW_Data!B551),"",DaqBook_RAW_Data!B551)</f>
        <v/>
      </c>
      <c r="D561" s="44" t="str">
        <f>IF(ISBLANK(DaqBook_RAW_Data!C551),"",DaqBook_RAW_Data!C551)</f>
        <v/>
      </c>
      <c r="E561" s="44" t="str">
        <f>IF(ISBLANK(DaqBook_RAW_Data!D551),"",DaqBook_RAW_Data!D551)</f>
        <v/>
      </c>
      <c r="F561" s="44" t="str">
        <f>IF(ISBLANK(DaqBook_RAW_Data!E551),"",DaqBook_RAW_Data!E551)</f>
        <v/>
      </c>
      <c r="G561" s="44" t="str">
        <f>IF(ISBLANK(DaqBook_RAW_Data!F551),"",DaqBook_RAW_Data!F551)</f>
        <v/>
      </c>
      <c r="H561" s="44" t="str">
        <f>IF(ISBLANK(DaqBook_RAW_Data!G551),"",DaqBook_RAW_Data!G551)</f>
        <v/>
      </c>
      <c r="I561" s="44" t="str">
        <f>IF(ISBLANK(DaqBook_RAW_Data!H551),"",DaqBook_RAW_Data!H551)</f>
        <v/>
      </c>
      <c r="J561" s="44" t="str">
        <f>IF(ISBLANK(DaqBook_RAW_Data!I551),"",DaqBook_RAW_Data!I551)</f>
        <v/>
      </c>
      <c r="K561" s="44" t="str">
        <f>IF(ISBLANK(DaqBook_RAW_Data!J551),"",DaqBook_RAW_Data!J551)</f>
        <v/>
      </c>
      <c r="L561" s="44" t="str">
        <f>IF(ISBLANK(DaqBook_RAW_Data!K551),"",DaqBook_RAW_Data!K551)</f>
        <v/>
      </c>
      <c r="M561" s="44" t="str">
        <f>IF(ISBLANK(DaqBook_RAW_Data!L551),"",DaqBook_RAW_Data!L551)</f>
        <v/>
      </c>
      <c r="N561" s="44" t="str">
        <f>IF(ISBLANK(DaqBook_RAW_Data!M551),"",DaqBook_RAW_Data!M551)</f>
        <v/>
      </c>
      <c r="O561" s="44" t="str">
        <f>IF(ISBLANK(DaqBook_RAW_Data!N551),"",DaqBook_RAW_Data!N551)</f>
        <v/>
      </c>
      <c r="P561" s="44" t="str">
        <f>IF(ISBLANK(DaqBook_RAW_Data!O551),"",DaqBook_RAW_Data!O551)</f>
        <v/>
      </c>
    </row>
    <row r="562" spans="1:16" x14ac:dyDescent="0.2">
      <c r="A562" s="58" t="e">
        <f t="shared" si="8"/>
        <v>#VALUE!</v>
      </c>
      <c r="B562" s="144" t="str">
        <f>IF(ISBLANK(DaqBook_RAW_Data!A552),"",TIMEVALUE(DaqBook_RAW_Data!A552))</f>
        <v/>
      </c>
      <c r="C562" s="44" t="str">
        <f>IF(ISBLANK(DaqBook_RAW_Data!B552),"",DaqBook_RAW_Data!B552)</f>
        <v/>
      </c>
      <c r="D562" s="44" t="str">
        <f>IF(ISBLANK(DaqBook_RAW_Data!C552),"",DaqBook_RAW_Data!C552)</f>
        <v/>
      </c>
      <c r="E562" s="44" t="str">
        <f>IF(ISBLANK(DaqBook_RAW_Data!D552),"",DaqBook_RAW_Data!D552)</f>
        <v/>
      </c>
      <c r="F562" s="44" t="str">
        <f>IF(ISBLANK(DaqBook_RAW_Data!E552),"",DaqBook_RAW_Data!E552)</f>
        <v/>
      </c>
      <c r="G562" s="44" t="str">
        <f>IF(ISBLANK(DaqBook_RAW_Data!F552),"",DaqBook_RAW_Data!F552)</f>
        <v/>
      </c>
      <c r="H562" s="44" t="str">
        <f>IF(ISBLANK(DaqBook_RAW_Data!G552),"",DaqBook_RAW_Data!G552)</f>
        <v/>
      </c>
      <c r="I562" s="44" t="str">
        <f>IF(ISBLANK(DaqBook_RAW_Data!H552),"",DaqBook_RAW_Data!H552)</f>
        <v/>
      </c>
      <c r="J562" s="44" t="str">
        <f>IF(ISBLANK(DaqBook_RAW_Data!I552),"",DaqBook_RAW_Data!I552)</f>
        <v/>
      </c>
      <c r="K562" s="44" t="str">
        <f>IF(ISBLANK(DaqBook_RAW_Data!J552),"",DaqBook_RAW_Data!J552)</f>
        <v/>
      </c>
      <c r="L562" s="44" t="str">
        <f>IF(ISBLANK(DaqBook_RAW_Data!K552),"",DaqBook_RAW_Data!K552)</f>
        <v/>
      </c>
      <c r="M562" s="44" t="str">
        <f>IF(ISBLANK(DaqBook_RAW_Data!L552),"",DaqBook_RAW_Data!L552)</f>
        <v/>
      </c>
      <c r="N562" s="44" t="str">
        <f>IF(ISBLANK(DaqBook_RAW_Data!M552),"",DaqBook_RAW_Data!M552)</f>
        <v/>
      </c>
      <c r="O562" s="44" t="str">
        <f>IF(ISBLANK(DaqBook_RAW_Data!N552),"",DaqBook_RAW_Data!N552)</f>
        <v/>
      </c>
      <c r="P562" s="44" t="str">
        <f>IF(ISBLANK(DaqBook_RAW_Data!O552),"",DaqBook_RAW_Data!O552)</f>
        <v/>
      </c>
    </row>
    <row r="563" spans="1:16" x14ac:dyDescent="0.2">
      <c r="A563" s="58" t="e">
        <f t="shared" si="8"/>
        <v>#VALUE!</v>
      </c>
      <c r="B563" s="144" t="str">
        <f>IF(ISBLANK(DaqBook_RAW_Data!A553),"",TIMEVALUE(DaqBook_RAW_Data!A553))</f>
        <v/>
      </c>
      <c r="C563" s="44" t="str">
        <f>IF(ISBLANK(DaqBook_RAW_Data!B553),"",DaqBook_RAW_Data!B553)</f>
        <v/>
      </c>
      <c r="D563" s="44" t="str">
        <f>IF(ISBLANK(DaqBook_RAW_Data!C553),"",DaqBook_RAW_Data!C553)</f>
        <v/>
      </c>
      <c r="E563" s="44" t="str">
        <f>IF(ISBLANK(DaqBook_RAW_Data!D553),"",DaqBook_RAW_Data!D553)</f>
        <v/>
      </c>
      <c r="F563" s="44" t="str">
        <f>IF(ISBLANK(DaqBook_RAW_Data!E553),"",DaqBook_RAW_Data!E553)</f>
        <v/>
      </c>
      <c r="G563" s="44" t="str">
        <f>IF(ISBLANK(DaqBook_RAW_Data!F553),"",DaqBook_RAW_Data!F553)</f>
        <v/>
      </c>
      <c r="H563" s="44" t="str">
        <f>IF(ISBLANK(DaqBook_RAW_Data!G553),"",DaqBook_RAW_Data!G553)</f>
        <v/>
      </c>
      <c r="I563" s="44" t="str">
        <f>IF(ISBLANK(DaqBook_RAW_Data!H553),"",DaqBook_RAW_Data!H553)</f>
        <v/>
      </c>
      <c r="J563" s="44" t="str">
        <f>IF(ISBLANK(DaqBook_RAW_Data!I553),"",DaqBook_RAW_Data!I553)</f>
        <v/>
      </c>
      <c r="K563" s="44" t="str">
        <f>IF(ISBLANK(DaqBook_RAW_Data!J553),"",DaqBook_RAW_Data!J553)</f>
        <v/>
      </c>
      <c r="L563" s="44" t="str">
        <f>IF(ISBLANK(DaqBook_RAW_Data!K553),"",DaqBook_RAW_Data!K553)</f>
        <v/>
      </c>
      <c r="M563" s="44" t="str">
        <f>IF(ISBLANK(DaqBook_RAW_Data!L553),"",DaqBook_RAW_Data!L553)</f>
        <v/>
      </c>
      <c r="N563" s="44" t="str">
        <f>IF(ISBLANK(DaqBook_RAW_Data!M553),"",DaqBook_RAW_Data!M553)</f>
        <v/>
      </c>
      <c r="O563" s="44" t="str">
        <f>IF(ISBLANK(DaqBook_RAW_Data!N553),"",DaqBook_RAW_Data!N553)</f>
        <v/>
      </c>
      <c r="P563" s="44" t="str">
        <f>IF(ISBLANK(DaqBook_RAW_Data!O553),"",DaqBook_RAW_Data!O553)</f>
        <v/>
      </c>
    </row>
    <row r="564" spans="1:16" x14ac:dyDescent="0.2">
      <c r="A564" s="58" t="e">
        <f t="shared" si="8"/>
        <v>#VALUE!</v>
      </c>
      <c r="B564" s="144" t="str">
        <f>IF(ISBLANK(DaqBook_RAW_Data!A554),"",TIMEVALUE(DaqBook_RAW_Data!A554))</f>
        <v/>
      </c>
      <c r="C564" s="44" t="str">
        <f>IF(ISBLANK(DaqBook_RAW_Data!B554),"",DaqBook_RAW_Data!B554)</f>
        <v/>
      </c>
      <c r="D564" s="44" t="str">
        <f>IF(ISBLANK(DaqBook_RAW_Data!C554),"",DaqBook_RAW_Data!C554)</f>
        <v/>
      </c>
      <c r="E564" s="44" t="str">
        <f>IF(ISBLANK(DaqBook_RAW_Data!D554),"",DaqBook_RAW_Data!D554)</f>
        <v/>
      </c>
      <c r="F564" s="44" t="str">
        <f>IF(ISBLANK(DaqBook_RAW_Data!E554),"",DaqBook_RAW_Data!E554)</f>
        <v/>
      </c>
      <c r="G564" s="44" t="str">
        <f>IF(ISBLANK(DaqBook_RAW_Data!F554),"",DaqBook_RAW_Data!F554)</f>
        <v/>
      </c>
      <c r="H564" s="44" t="str">
        <f>IF(ISBLANK(DaqBook_RAW_Data!G554),"",DaqBook_RAW_Data!G554)</f>
        <v/>
      </c>
      <c r="I564" s="44" t="str">
        <f>IF(ISBLANK(DaqBook_RAW_Data!H554),"",DaqBook_RAW_Data!H554)</f>
        <v/>
      </c>
      <c r="J564" s="44" t="str">
        <f>IF(ISBLANK(DaqBook_RAW_Data!I554),"",DaqBook_RAW_Data!I554)</f>
        <v/>
      </c>
      <c r="K564" s="44" t="str">
        <f>IF(ISBLANK(DaqBook_RAW_Data!J554),"",DaqBook_RAW_Data!J554)</f>
        <v/>
      </c>
      <c r="L564" s="44" t="str">
        <f>IF(ISBLANK(DaqBook_RAW_Data!K554),"",DaqBook_RAW_Data!K554)</f>
        <v/>
      </c>
      <c r="M564" s="44" t="str">
        <f>IF(ISBLANK(DaqBook_RAW_Data!L554),"",DaqBook_RAW_Data!L554)</f>
        <v/>
      </c>
      <c r="N564" s="44" t="str">
        <f>IF(ISBLANK(DaqBook_RAW_Data!M554),"",DaqBook_RAW_Data!M554)</f>
        <v/>
      </c>
      <c r="O564" s="44" t="str">
        <f>IF(ISBLANK(DaqBook_RAW_Data!N554),"",DaqBook_RAW_Data!N554)</f>
        <v/>
      </c>
      <c r="P564" s="44" t="str">
        <f>IF(ISBLANK(DaqBook_RAW_Data!O554),"",DaqBook_RAW_Data!O554)</f>
        <v/>
      </c>
    </row>
    <row r="565" spans="1:16" x14ac:dyDescent="0.2">
      <c r="A565" s="58" t="e">
        <f t="shared" si="8"/>
        <v>#VALUE!</v>
      </c>
      <c r="B565" s="144" t="str">
        <f>IF(ISBLANK(DaqBook_RAW_Data!A555),"",TIMEVALUE(DaqBook_RAW_Data!A555))</f>
        <v/>
      </c>
      <c r="C565" s="44" t="str">
        <f>IF(ISBLANK(DaqBook_RAW_Data!B555),"",DaqBook_RAW_Data!B555)</f>
        <v/>
      </c>
      <c r="D565" s="44" t="str">
        <f>IF(ISBLANK(DaqBook_RAW_Data!C555),"",DaqBook_RAW_Data!C555)</f>
        <v/>
      </c>
      <c r="E565" s="44" t="str">
        <f>IF(ISBLANK(DaqBook_RAW_Data!D555),"",DaqBook_RAW_Data!D555)</f>
        <v/>
      </c>
      <c r="F565" s="44" t="str">
        <f>IF(ISBLANK(DaqBook_RAW_Data!E555),"",DaqBook_RAW_Data!E555)</f>
        <v/>
      </c>
      <c r="G565" s="44" t="str">
        <f>IF(ISBLANK(DaqBook_RAW_Data!F555),"",DaqBook_RAW_Data!F555)</f>
        <v/>
      </c>
      <c r="H565" s="44" t="str">
        <f>IF(ISBLANK(DaqBook_RAW_Data!G555),"",DaqBook_RAW_Data!G555)</f>
        <v/>
      </c>
      <c r="I565" s="44" t="str">
        <f>IF(ISBLANK(DaqBook_RAW_Data!H555),"",DaqBook_RAW_Data!H555)</f>
        <v/>
      </c>
      <c r="J565" s="44" t="str">
        <f>IF(ISBLANK(DaqBook_RAW_Data!I555),"",DaqBook_RAW_Data!I555)</f>
        <v/>
      </c>
      <c r="K565" s="44" t="str">
        <f>IF(ISBLANK(DaqBook_RAW_Data!J555),"",DaqBook_RAW_Data!J555)</f>
        <v/>
      </c>
      <c r="L565" s="44" t="str">
        <f>IF(ISBLANK(DaqBook_RAW_Data!K555),"",DaqBook_RAW_Data!K555)</f>
        <v/>
      </c>
      <c r="M565" s="44" t="str">
        <f>IF(ISBLANK(DaqBook_RAW_Data!L555),"",DaqBook_RAW_Data!L555)</f>
        <v/>
      </c>
      <c r="N565" s="44" t="str">
        <f>IF(ISBLANK(DaqBook_RAW_Data!M555),"",DaqBook_RAW_Data!M555)</f>
        <v/>
      </c>
      <c r="O565" s="44" t="str">
        <f>IF(ISBLANK(DaqBook_RAW_Data!N555),"",DaqBook_RAW_Data!N555)</f>
        <v/>
      </c>
      <c r="P565" s="44" t="str">
        <f>IF(ISBLANK(DaqBook_RAW_Data!O555),"",DaqBook_RAW_Data!O555)</f>
        <v/>
      </c>
    </row>
    <row r="566" spans="1:16" x14ac:dyDescent="0.2">
      <c r="A566" s="58" t="e">
        <f t="shared" si="8"/>
        <v>#VALUE!</v>
      </c>
      <c r="B566" s="144" t="str">
        <f>IF(ISBLANK(DaqBook_RAW_Data!A556),"",TIMEVALUE(DaqBook_RAW_Data!A556))</f>
        <v/>
      </c>
      <c r="C566" s="44" t="str">
        <f>IF(ISBLANK(DaqBook_RAW_Data!B556),"",DaqBook_RAW_Data!B556)</f>
        <v/>
      </c>
      <c r="D566" s="44" t="str">
        <f>IF(ISBLANK(DaqBook_RAW_Data!C556),"",DaqBook_RAW_Data!C556)</f>
        <v/>
      </c>
      <c r="E566" s="44" t="str">
        <f>IF(ISBLANK(DaqBook_RAW_Data!D556),"",DaqBook_RAW_Data!D556)</f>
        <v/>
      </c>
      <c r="F566" s="44" t="str">
        <f>IF(ISBLANK(DaqBook_RAW_Data!E556),"",DaqBook_RAW_Data!E556)</f>
        <v/>
      </c>
      <c r="G566" s="44" t="str">
        <f>IF(ISBLANK(DaqBook_RAW_Data!F556),"",DaqBook_RAW_Data!F556)</f>
        <v/>
      </c>
      <c r="H566" s="44" t="str">
        <f>IF(ISBLANK(DaqBook_RAW_Data!G556),"",DaqBook_RAW_Data!G556)</f>
        <v/>
      </c>
      <c r="I566" s="44" t="str">
        <f>IF(ISBLANK(DaqBook_RAW_Data!H556),"",DaqBook_RAW_Data!H556)</f>
        <v/>
      </c>
      <c r="J566" s="44" t="str">
        <f>IF(ISBLANK(DaqBook_RAW_Data!I556),"",DaqBook_RAW_Data!I556)</f>
        <v/>
      </c>
      <c r="K566" s="44" t="str">
        <f>IF(ISBLANK(DaqBook_RAW_Data!J556),"",DaqBook_RAW_Data!J556)</f>
        <v/>
      </c>
      <c r="L566" s="44" t="str">
        <f>IF(ISBLANK(DaqBook_RAW_Data!K556),"",DaqBook_RAW_Data!K556)</f>
        <v/>
      </c>
      <c r="M566" s="44" t="str">
        <f>IF(ISBLANK(DaqBook_RAW_Data!L556),"",DaqBook_RAW_Data!L556)</f>
        <v/>
      </c>
      <c r="N566" s="44" t="str">
        <f>IF(ISBLANK(DaqBook_RAW_Data!M556),"",DaqBook_RAW_Data!M556)</f>
        <v/>
      </c>
      <c r="O566" s="44" t="str">
        <f>IF(ISBLANK(DaqBook_RAW_Data!N556),"",DaqBook_RAW_Data!N556)</f>
        <v/>
      </c>
      <c r="P566" s="44" t="str">
        <f>IF(ISBLANK(DaqBook_RAW_Data!O556),"",DaqBook_RAW_Data!O556)</f>
        <v/>
      </c>
    </row>
    <row r="567" spans="1:16" x14ac:dyDescent="0.2">
      <c r="A567" s="58" t="e">
        <f t="shared" si="8"/>
        <v>#VALUE!</v>
      </c>
      <c r="B567" s="144" t="str">
        <f>IF(ISBLANK(DaqBook_RAW_Data!A557),"",TIMEVALUE(DaqBook_RAW_Data!A557))</f>
        <v/>
      </c>
      <c r="C567" s="44" t="str">
        <f>IF(ISBLANK(DaqBook_RAW_Data!B557),"",DaqBook_RAW_Data!B557)</f>
        <v/>
      </c>
      <c r="D567" s="44" t="str">
        <f>IF(ISBLANK(DaqBook_RAW_Data!C557),"",DaqBook_RAW_Data!C557)</f>
        <v/>
      </c>
      <c r="E567" s="44" t="str">
        <f>IF(ISBLANK(DaqBook_RAW_Data!D557),"",DaqBook_RAW_Data!D557)</f>
        <v/>
      </c>
      <c r="F567" s="44" t="str">
        <f>IF(ISBLANK(DaqBook_RAW_Data!E557),"",DaqBook_RAW_Data!E557)</f>
        <v/>
      </c>
      <c r="G567" s="44" t="str">
        <f>IF(ISBLANK(DaqBook_RAW_Data!F557),"",DaqBook_RAW_Data!F557)</f>
        <v/>
      </c>
      <c r="H567" s="44" t="str">
        <f>IF(ISBLANK(DaqBook_RAW_Data!G557),"",DaqBook_RAW_Data!G557)</f>
        <v/>
      </c>
      <c r="I567" s="44" t="str">
        <f>IF(ISBLANK(DaqBook_RAW_Data!H557),"",DaqBook_RAW_Data!H557)</f>
        <v/>
      </c>
      <c r="J567" s="44" t="str">
        <f>IF(ISBLANK(DaqBook_RAW_Data!I557),"",DaqBook_RAW_Data!I557)</f>
        <v/>
      </c>
      <c r="K567" s="44" t="str">
        <f>IF(ISBLANK(DaqBook_RAW_Data!J557),"",DaqBook_RAW_Data!J557)</f>
        <v/>
      </c>
      <c r="L567" s="44" t="str">
        <f>IF(ISBLANK(DaqBook_RAW_Data!K557),"",DaqBook_RAW_Data!K557)</f>
        <v/>
      </c>
      <c r="M567" s="44" t="str">
        <f>IF(ISBLANK(DaqBook_RAW_Data!L557),"",DaqBook_RAW_Data!L557)</f>
        <v/>
      </c>
      <c r="N567" s="44" t="str">
        <f>IF(ISBLANK(DaqBook_RAW_Data!M557),"",DaqBook_RAW_Data!M557)</f>
        <v/>
      </c>
      <c r="O567" s="44" t="str">
        <f>IF(ISBLANK(DaqBook_RAW_Data!N557),"",DaqBook_RAW_Data!N557)</f>
        <v/>
      </c>
      <c r="P567" s="44" t="str">
        <f>IF(ISBLANK(DaqBook_RAW_Data!O557),"",DaqBook_RAW_Data!O557)</f>
        <v/>
      </c>
    </row>
    <row r="568" spans="1:16" x14ac:dyDescent="0.2">
      <c r="A568" s="58" t="e">
        <f t="shared" si="8"/>
        <v>#VALUE!</v>
      </c>
      <c r="B568" s="144" t="str">
        <f>IF(ISBLANK(DaqBook_RAW_Data!A558),"",TIMEVALUE(DaqBook_RAW_Data!A558))</f>
        <v/>
      </c>
      <c r="C568" s="44" t="str">
        <f>IF(ISBLANK(DaqBook_RAW_Data!B558),"",DaqBook_RAW_Data!B558)</f>
        <v/>
      </c>
      <c r="D568" s="44" t="str">
        <f>IF(ISBLANK(DaqBook_RAW_Data!C558),"",DaqBook_RAW_Data!C558)</f>
        <v/>
      </c>
      <c r="E568" s="44" t="str">
        <f>IF(ISBLANK(DaqBook_RAW_Data!D558),"",DaqBook_RAW_Data!D558)</f>
        <v/>
      </c>
      <c r="F568" s="44" t="str">
        <f>IF(ISBLANK(DaqBook_RAW_Data!E558),"",DaqBook_RAW_Data!E558)</f>
        <v/>
      </c>
      <c r="G568" s="44" t="str">
        <f>IF(ISBLANK(DaqBook_RAW_Data!F558),"",DaqBook_RAW_Data!F558)</f>
        <v/>
      </c>
      <c r="H568" s="44" t="str">
        <f>IF(ISBLANK(DaqBook_RAW_Data!G558),"",DaqBook_RAW_Data!G558)</f>
        <v/>
      </c>
      <c r="I568" s="44" t="str">
        <f>IF(ISBLANK(DaqBook_RAW_Data!H558),"",DaqBook_RAW_Data!H558)</f>
        <v/>
      </c>
      <c r="J568" s="44" t="str">
        <f>IF(ISBLANK(DaqBook_RAW_Data!I558),"",DaqBook_RAW_Data!I558)</f>
        <v/>
      </c>
      <c r="K568" s="44" t="str">
        <f>IF(ISBLANK(DaqBook_RAW_Data!J558),"",DaqBook_RAW_Data!J558)</f>
        <v/>
      </c>
      <c r="L568" s="44" t="str">
        <f>IF(ISBLANK(DaqBook_RAW_Data!K558),"",DaqBook_RAW_Data!K558)</f>
        <v/>
      </c>
      <c r="M568" s="44" t="str">
        <f>IF(ISBLANK(DaqBook_RAW_Data!L558),"",DaqBook_RAW_Data!L558)</f>
        <v/>
      </c>
      <c r="N568" s="44" t="str">
        <f>IF(ISBLANK(DaqBook_RAW_Data!M558),"",DaqBook_RAW_Data!M558)</f>
        <v/>
      </c>
      <c r="O568" s="44" t="str">
        <f>IF(ISBLANK(DaqBook_RAW_Data!N558),"",DaqBook_RAW_Data!N558)</f>
        <v/>
      </c>
      <c r="P568" s="44" t="str">
        <f>IF(ISBLANK(DaqBook_RAW_Data!O558),"",DaqBook_RAW_Data!O558)</f>
        <v/>
      </c>
    </row>
    <row r="569" spans="1:16" x14ac:dyDescent="0.2">
      <c r="A569" s="58" t="e">
        <f t="shared" si="8"/>
        <v>#VALUE!</v>
      </c>
      <c r="B569" s="144" t="str">
        <f>IF(ISBLANK(DaqBook_RAW_Data!A559),"",TIMEVALUE(DaqBook_RAW_Data!A559))</f>
        <v/>
      </c>
      <c r="C569" s="44" t="str">
        <f>IF(ISBLANK(DaqBook_RAW_Data!B559),"",DaqBook_RAW_Data!B559)</f>
        <v/>
      </c>
      <c r="D569" s="44" t="str">
        <f>IF(ISBLANK(DaqBook_RAW_Data!C559),"",DaqBook_RAW_Data!C559)</f>
        <v/>
      </c>
      <c r="E569" s="44" t="str">
        <f>IF(ISBLANK(DaqBook_RAW_Data!D559),"",DaqBook_RAW_Data!D559)</f>
        <v/>
      </c>
      <c r="F569" s="44" t="str">
        <f>IF(ISBLANK(DaqBook_RAW_Data!E559),"",DaqBook_RAW_Data!E559)</f>
        <v/>
      </c>
      <c r="G569" s="44" t="str">
        <f>IF(ISBLANK(DaqBook_RAW_Data!F559),"",DaqBook_RAW_Data!F559)</f>
        <v/>
      </c>
      <c r="H569" s="44" t="str">
        <f>IF(ISBLANK(DaqBook_RAW_Data!G559),"",DaqBook_RAW_Data!G559)</f>
        <v/>
      </c>
      <c r="I569" s="44" t="str">
        <f>IF(ISBLANK(DaqBook_RAW_Data!H559),"",DaqBook_RAW_Data!H559)</f>
        <v/>
      </c>
      <c r="J569" s="44" t="str">
        <f>IF(ISBLANK(DaqBook_RAW_Data!I559),"",DaqBook_RAW_Data!I559)</f>
        <v/>
      </c>
      <c r="K569" s="44" t="str">
        <f>IF(ISBLANK(DaqBook_RAW_Data!J559),"",DaqBook_RAW_Data!J559)</f>
        <v/>
      </c>
      <c r="L569" s="44" t="str">
        <f>IF(ISBLANK(DaqBook_RAW_Data!K559),"",DaqBook_RAW_Data!K559)</f>
        <v/>
      </c>
      <c r="M569" s="44" t="str">
        <f>IF(ISBLANK(DaqBook_RAW_Data!L559),"",DaqBook_RAW_Data!L559)</f>
        <v/>
      </c>
      <c r="N569" s="44" t="str">
        <f>IF(ISBLANK(DaqBook_RAW_Data!M559),"",DaqBook_RAW_Data!M559)</f>
        <v/>
      </c>
      <c r="O569" s="44" t="str">
        <f>IF(ISBLANK(DaqBook_RAW_Data!N559),"",DaqBook_RAW_Data!N559)</f>
        <v/>
      </c>
      <c r="P569" s="44" t="str">
        <f>IF(ISBLANK(DaqBook_RAW_Data!O559),"",DaqBook_RAW_Data!O559)</f>
        <v/>
      </c>
    </row>
    <row r="570" spans="1:16" x14ac:dyDescent="0.2">
      <c r="A570" s="58" t="e">
        <f t="shared" si="8"/>
        <v>#VALUE!</v>
      </c>
      <c r="B570" s="144" t="str">
        <f>IF(ISBLANK(DaqBook_RAW_Data!A560),"",TIMEVALUE(DaqBook_RAW_Data!A560))</f>
        <v/>
      </c>
      <c r="C570" s="44" t="str">
        <f>IF(ISBLANK(DaqBook_RAW_Data!B560),"",DaqBook_RAW_Data!B560)</f>
        <v/>
      </c>
      <c r="D570" s="44" t="str">
        <f>IF(ISBLANK(DaqBook_RAW_Data!C560),"",DaqBook_RAW_Data!C560)</f>
        <v/>
      </c>
      <c r="E570" s="44" t="str">
        <f>IF(ISBLANK(DaqBook_RAW_Data!D560),"",DaqBook_RAW_Data!D560)</f>
        <v/>
      </c>
      <c r="F570" s="44" t="str">
        <f>IF(ISBLANK(DaqBook_RAW_Data!E560),"",DaqBook_RAW_Data!E560)</f>
        <v/>
      </c>
      <c r="G570" s="44" t="str">
        <f>IF(ISBLANK(DaqBook_RAW_Data!F560),"",DaqBook_RAW_Data!F560)</f>
        <v/>
      </c>
      <c r="H570" s="44" t="str">
        <f>IF(ISBLANK(DaqBook_RAW_Data!G560),"",DaqBook_RAW_Data!G560)</f>
        <v/>
      </c>
      <c r="I570" s="44" t="str">
        <f>IF(ISBLANK(DaqBook_RAW_Data!H560),"",DaqBook_RAW_Data!H560)</f>
        <v/>
      </c>
      <c r="J570" s="44" t="str">
        <f>IF(ISBLANK(DaqBook_RAW_Data!I560),"",DaqBook_RAW_Data!I560)</f>
        <v/>
      </c>
      <c r="K570" s="44" t="str">
        <f>IF(ISBLANK(DaqBook_RAW_Data!J560),"",DaqBook_RAW_Data!J560)</f>
        <v/>
      </c>
      <c r="L570" s="44" t="str">
        <f>IF(ISBLANK(DaqBook_RAW_Data!K560),"",DaqBook_RAW_Data!K560)</f>
        <v/>
      </c>
      <c r="M570" s="44" t="str">
        <f>IF(ISBLANK(DaqBook_RAW_Data!L560),"",DaqBook_RAW_Data!L560)</f>
        <v/>
      </c>
      <c r="N570" s="44" t="str">
        <f>IF(ISBLANK(DaqBook_RAW_Data!M560),"",DaqBook_RAW_Data!M560)</f>
        <v/>
      </c>
      <c r="O570" s="44" t="str">
        <f>IF(ISBLANK(DaqBook_RAW_Data!N560),"",DaqBook_RAW_Data!N560)</f>
        <v/>
      </c>
      <c r="P570" s="44" t="str">
        <f>IF(ISBLANK(DaqBook_RAW_Data!O560),"",DaqBook_RAW_Data!O560)</f>
        <v/>
      </c>
    </row>
    <row r="571" spans="1:16" x14ac:dyDescent="0.2">
      <c r="A571" s="58" t="e">
        <f t="shared" si="8"/>
        <v>#VALUE!</v>
      </c>
      <c r="B571" s="144" t="str">
        <f>IF(ISBLANK(DaqBook_RAW_Data!A561),"",TIMEVALUE(DaqBook_RAW_Data!A561))</f>
        <v/>
      </c>
      <c r="C571" s="44" t="str">
        <f>IF(ISBLANK(DaqBook_RAW_Data!B561),"",DaqBook_RAW_Data!B561)</f>
        <v/>
      </c>
      <c r="D571" s="44" t="str">
        <f>IF(ISBLANK(DaqBook_RAW_Data!C561),"",DaqBook_RAW_Data!C561)</f>
        <v/>
      </c>
      <c r="E571" s="44" t="str">
        <f>IF(ISBLANK(DaqBook_RAW_Data!D561),"",DaqBook_RAW_Data!D561)</f>
        <v/>
      </c>
      <c r="F571" s="44" t="str">
        <f>IF(ISBLANK(DaqBook_RAW_Data!E561),"",DaqBook_RAW_Data!E561)</f>
        <v/>
      </c>
      <c r="G571" s="44" t="str">
        <f>IF(ISBLANK(DaqBook_RAW_Data!F561),"",DaqBook_RAW_Data!F561)</f>
        <v/>
      </c>
      <c r="H571" s="44" t="str">
        <f>IF(ISBLANK(DaqBook_RAW_Data!G561),"",DaqBook_RAW_Data!G561)</f>
        <v/>
      </c>
      <c r="I571" s="44" t="str">
        <f>IF(ISBLANK(DaqBook_RAW_Data!H561),"",DaqBook_RAW_Data!H561)</f>
        <v/>
      </c>
      <c r="J571" s="44" t="str">
        <f>IF(ISBLANK(DaqBook_RAW_Data!I561),"",DaqBook_RAW_Data!I561)</f>
        <v/>
      </c>
      <c r="K571" s="44" t="str">
        <f>IF(ISBLANK(DaqBook_RAW_Data!J561),"",DaqBook_RAW_Data!J561)</f>
        <v/>
      </c>
      <c r="L571" s="44" t="str">
        <f>IF(ISBLANK(DaqBook_RAW_Data!K561),"",DaqBook_RAW_Data!K561)</f>
        <v/>
      </c>
      <c r="M571" s="44" t="str">
        <f>IF(ISBLANK(DaqBook_RAW_Data!L561),"",DaqBook_RAW_Data!L561)</f>
        <v/>
      </c>
      <c r="N571" s="44" t="str">
        <f>IF(ISBLANK(DaqBook_RAW_Data!M561),"",DaqBook_RAW_Data!M561)</f>
        <v/>
      </c>
      <c r="O571" s="44" t="str">
        <f>IF(ISBLANK(DaqBook_RAW_Data!N561),"",DaqBook_RAW_Data!N561)</f>
        <v/>
      </c>
      <c r="P571" s="44" t="str">
        <f>IF(ISBLANK(DaqBook_RAW_Data!O561),"",DaqBook_RAW_Data!O561)</f>
        <v/>
      </c>
    </row>
    <row r="572" spans="1:16" x14ac:dyDescent="0.2">
      <c r="A572" s="58" t="e">
        <f t="shared" si="8"/>
        <v>#VALUE!</v>
      </c>
      <c r="B572" s="144" t="str">
        <f>IF(ISBLANK(DaqBook_RAW_Data!A562),"",TIMEVALUE(DaqBook_RAW_Data!A562))</f>
        <v/>
      </c>
      <c r="C572" s="44" t="str">
        <f>IF(ISBLANK(DaqBook_RAW_Data!B562),"",DaqBook_RAW_Data!B562)</f>
        <v/>
      </c>
      <c r="D572" s="44" t="str">
        <f>IF(ISBLANK(DaqBook_RAW_Data!C562),"",DaqBook_RAW_Data!C562)</f>
        <v/>
      </c>
      <c r="E572" s="44" t="str">
        <f>IF(ISBLANK(DaqBook_RAW_Data!D562),"",DaqBook_RAW_Data!D562)</f>
        <v/>
      </c>
      <c r="F572" s="44" t="str">
        <f>IF(ISBLANK(DaqBook_RAW_Data!E562),"",DaqBook_RAW_Data!E562)</f>
        <v/>
      </c>
      <c r="G572" s="44" t="str">
        <f>IF(ISBLANK(DaqBook_RAW_Data!F562),"",DaqBook_RAW_Data!F562)</f>
        <v/>
      </c>
      <c r="H572" s="44" t="str">
        <f>IF(ISBLANK(DaqBook_RAW_Data!G562),"",DaqBook_RAW_Data!G562)</f>
        <v/>
      </c>
      <c r="I572" s="44" t="str">
        <f>IF(ISBLANK(DaqBook_RAW_Data!H562),"",DaqBook_RAW_Data!H562)</f>
        <v/>
      </c>
      <c r="J572" s="44" t="str">
        <f>IF(ISBLANK(DaqBook_RAW_Data!I562),"",DaqBook_RAW_Data!I562)</f>
        <v/>
      </c>
      <c r="K572" s="44" t="str">
        <f>IF(ISBLANK(DaqBook_RAW_Data!J562),"",DaqBook_RAW_Data!J562)</f>
        <v/>
      </c>
      <c r="L572" s="44" t="str">
        <f>IF(ISBLANK(DaqBook_RAW_Data!K562),"",DaqBook_RAW_Data!K562)</f>
        <v/>
      </c>
      <c r="M572" s="44" t="str">
        <f>IF(ISBLANK(DaqBook_RAW_Data!L562),"",DaqBook_RAW_Data!L562)</f>
        <v/>
      </c>
      <c r="N572" s="44" t="str">
        <f>IF(ISBLANK(DaqBook_RAW_Data!M562),"",DaqBook_RAW_Data!M562)</f>
        <v/>
      </c>
      <c r="O572" s="44" t="str">
        <f>IF(ISBLANK(DaqBook_RAW_Data!N562),"",DaqBook_RAW_Data!N562)</f>
        <v/>
      </c>
      <c r="P572" s="44" t="str">
        <f>IF(ISBLANK(DaqBook_RAW_Data!O562),"",DaqBook_RAW_Data!O562)</f>
        <v/>
      </c>
    </row>
    <row r="573" spans="1:16" x14ac:dyDescent="0.2">
      <c r="A573" s="58" t="e">
        <f t="shared" si="8"/>
        <v>#VALUE!</v>
      </c>
      <c r="B573" s="144" t="str">
        <f>IF(ISBLANK(DaqBook_RAW_Data!A563),"",TIMEVALUE(DaqBook_RAW_Data!A563))</f>
        <v/>
      </c>
      <c r="C573" s="44" t="str">
        <f>IF(ISBLANK(DaqBook_RAW_Data!B563),"",DaqBook_RAW_Data!B563)</f>
        <v/>
      </c>
      <c r="D573" s="44" t="str">
        <f>IF(ISBLANK(DaqBook_RAW_Data!C563),"",DaqBook_RAW_Data!C563)</f>
        <v/>
      </c>
      <c r="E573" s="44" t="str">
        <f>IF(ISBLANK(DaqBook_RAW_Data!D563),"",DaqBook_RAW_Data!D563)</f>
        <v/>
      </c>
      <c r="F573" s="44" t="str">
        <f>IF(ISBLANK(DaqBook_RAW_Data!E563),"",DaqBook_RAW_Data!E563)</f>
        <v/>
      </c>
      <c r="G573" s="44" t="str">
        <f>IF(ISBLANK(DaqBook_RAW_Data!F563),"",DaqBook_RAW_Data!F563)</f>
        <v/>
      </c>
      <c r="H573" s="44" t="str">
        <f>IF(ISBLANK(DaqBook_RAW_Data!G563),"",DaqBook_RAW_Data!G563)</f>
        <v/>
      </c>
      <c r="I573" s="44" t="str">
        <f>IF(ISBLANK(DaqBook_RAW_Data!H563),"",DaqBook_RAW_Data!H563)</f>
        <v/>
      </c>
      <c r="J573" s="44" t="str">
        <f>IF(ISBLANK(DaqBook_RAW_Data!I563),"",DaqBook_RAW_Data!I563)</f>
        <v/>
      </c>
      <c r="K573" s="44" t="str">
        <f>IF(ISBLANK(DaqBook_RAW_Data!J563),"",DaqBook_RAW_Data!J563)</f>
        <v/>
      </c>
      <c r="L573" s="44" t="str">
        <f>IF(ISBLANK(DaqBook_RAW_Data!K563),"",DaqBook_RAW_Data!K563)</f>
        <v/>
      </c>
      <c r="M573" s="44" t="str">
        <f>IF(ISBLANK(DaqBook_RAW_Data!L563),"",DaqBook_RAW_Data!L563)</f>
        <v/>
      </c>
      <c r="N573" s="44" t="str">
        <f>IF(ISBLANK(DaqBook_RAW_Data!M563),"",DaqBook_RAW_Data!M563)</f>
        <v/>
      </c>
      <c r="O573" s="44" t="str">
        <f>IF(ISBLANK(DaqBook_RAW_Data!N563),"",DaqBook_RAW_Data!N563)</f>
        <v/>
      </c>
      <c r="P573" s="44" t="str">
        <f>IF(ISBLANK(DaqBook_RAW_Data!O563),"",DaqBook_RAW_Data!O563)</f>
        <v/>
      </c>
    </row>
    <row r="574" spans="1:16" x14ac:dyDescent="0.2">
      <c r="A574" s="58" t="e">
        <f t="shared" si="8"/>
        <v>#VALUE!</v>
      </c>
      <c r="B574" s="144" t="str">
        <f>IF(ISBLANK(DaqBook_RAW_Data!A564),"",TIMEVALUE(DaqBook_RAW_Data!A564))</f>
        <v/>
      </c>
      <c r="C574" s="44" t="str">
        <f>IF(ISBLANK(DaqBook_RAW_Data!B564),"",DaqBook_RAW_Data!B564)</f>
        <v/>
      </c>
      <c r="D574" s="44" t="str">
        <f>IF(ISBLANK(DaqBook_RAW_Data!C564),"",DaqBook_RAW_Data!C564)</f>
        <v/>
      </c>
      <c r="E574" s="44" t="str">
        <f>IF(ISBLANK(DaqBook_RAW_Data!D564),"",DaqBook_RAW_Data!D564)</f>
        <v/>
      </c>
      <c r="F574" s="44" t="str">
        <f>IF(ISBLANK(DaqBook_RAW_Data!E564),"",DaqBook_RAW_Data!E564)</f>
        <v/>
      </c>
      <c r="G574" s="44" t="str">
        <f>IF(ISBLANK(DaqBook_RAW_Data!F564),"",DaqBook_RAW_Data!F564)</f>
        <v/>
      </c>
      <c r="H574" s="44" t="str">
        <f>IF(ISBLANK(DaqBook_RAW_Data!G564),"",DaqBook_RAW_Data!G564)</f>
        <v/>
      </c>
      <c r="I574" s="44" t="str">
        <f>IF(ISBLANK(DaqBook_RAW_Data!H564),"",DaqBook_RAW_Data!H564)</f>
        <v/>
      </c>
      <c r="J574" s="44" t="str">
        <f>IF(ISBLANK(DaqBook_RAW_Data!I564),"",DaqBook_RAW_Data!I564)</f>
        <v/>
      </c>
      <c r="K574" s="44" t="str">
        <f>IF(ISBLANK(DaqBook_RAW_Data!J564),"",DaqBook_RAW_Data!J564)</f>
        <v/>
      </c>
      <c r="L574" s="44" t="str">
        <f>IF(ISBLANK(DaqBook_RAW_Data!K564),"",DaqBook_RAW_Data!K564)</f>
        <v/>
      </c>
      <c r="M574" s="44" t="str">
        <f>IF(ISBLANK(DaqBook_RAW_Data!L564),"",DaqBook_RAW_Data!L564)</f>
        <v/>
      </c>
      <c r="N574" s="44" t="str">
        <f>IF(ISBLANK(DaqBook_RAW_Data!M564),"",DaqBook_RAW_Data!M564)</f>
        <v/>
      </c>
      <c r="O574" s="44" t="str">
        <f>IF(ISBLANK(DaqBook_RAW_Data!N564),"",DaqBook_RAW_Data!N564)</f>
        <v/>
      </c>
      <c r="P574" s="44" t="str">
        <f>IF(ISBLANK(DaqBook_RAW_Data!O564),"",DaqBook_RAW_Data!O564)</f>
        <v/>
      </c>
    </row>
    <row r="575" spans="1:16" x14ac:dyDescent="0.2">
      <c r="A575" s="58" t="e">
        <f t="shared" si="8"/>
        <v>#VALUE!</v>
      </c>
      <c r="B575" s="144" t="str">
        <f>IF(ISBLANK(DaqBook_RAW_Data!A565),"",TIMEVALUE(DaqBook_RAW_Data!A565))</f>
        <v/>
      </c>
      <c r="C575" s="44" t="str">
        <f>IF(ISBLANK(DaqBook_RAW_Data!B565),"",DaqBook_RAW_Data!B565)</f>
        <v/>
      </c>
      <c r="D575" s="44" t="str">
        <f>IF(ISBLANK(DaqBook_RAW_Data!C565),"",DaqBook_RAW_Data!C565)</f>
        <v/>
      </c>
      <c r="E575" s="44" t="str">
        <f>IF(ISBLANK(DaqBook_RAW_Data!D565),"",DaqBook_RAW_Data!D565)</f>
        <v/>
      </c>
      <c r="F575" s="44" t="str">
        <f>IF(ISBLANK(DaqBook_RAW_Data!E565),"",DaqBook_RAW_Data!E565)</f>
        <v/>
      </c>
      <c r="G575" s="44" t="str">
        <f>IF(ISBLANK(DaqBook_RAW_Data!F565),"",DaqBook_RAW_Data!F565)</f>
        <v/>
      </c>
      <c r="H575" s="44" t="str">
        <f>IF(ISBLANK(DaqBook_RAW_Data!G565),"",DaqBook_RAW_Data!G565)</f>
        <v/>
      </c>
      <c r="I575" s="44" t="str">
        <f>IF(ISBLANK(DaqBook_RAW_Data!H565),"",DaqBook_RAW_Data!H565)</f>
        <v/>
      </c>
      <c r="J575" s="44" t="str">
        <f>IF(ISBLANK(DaqBook_RAW_Data!I565),"",DaqBook_RAW_Data!I565)</f>
        <v/>
      </c>
      <c r="K575" s="44" t="str">
        <f>IF(ISBLANK(DaqBook_RAW_Data!J565),"",DaqBook_RAW_Data!J565)</f>
        <v/>
      </c>
      <c r="L575" s="44" t="str">
        <f>IF(ISBLANK(DaqBook_RAW_Data!K565),"",DaqBook_RAW_Data!K565)</f>
        <v/>
      </c>
      <c r="M575" s="44" t="str">
        <f>IF(ISBLANK(DaqBook_RAW_Data!L565),"",DaqBook_RAW_Data!L565)</f>
        <v/>
      </c>
      <c r="N575" s="44" t="str">
        <f>IF(ISBLANK(DaqBook_RAW_Data!M565),"",DaqBook_RAW_Data!M565)</f>
        <v/>
      </c>
      <c r="O575" s="44" t="str">
        <f>IF(ISBLANK(DaqBook_RAW_Data!N565),"",DaqBook_RAW_Data!N565)</f>
        <v/>
      </c>
      <c r="P575" s="44" t="str">
        <f>IF(ISBLANK(DaqBook_RAW_Data!O565),"",DaqBook_RAW_Data!O565)</f>
        <v/>
      </c>
    </row>
    <row r="576" spans="1:16" x14ac:dyDescent="0.2">
      <c r="A576" s="58" t="e">
        <f t="shared" si="8"/>
        <v>#VALUE!</v>
      </c>
      <c r="B576" s="144" t="str">
        <f>IF(ISBLANK(DaqBook_RAW_Data!A566),"",TIMEVALUE(DaqBook_RAW_Data!A566))</f>
        <v/>
      </c>
      <c r="C576" s="44" t="str">
        <f>IF(ISBLANK(DaqBook_RAW_Data!B566),"",DaqBook_RAW_Data!B566)</f>
        <v/>
      </c>
      <c r="D576" s="44" t="str">
        <f>IF(ISBLANK(DaqBook_RAW_Data!C566),"",DaqBook_RAW_Data!C566)</f>
        <v/>
      </c>
      <c r="E576" s="44" t="str">
        <f>IF(ISBLANK(DaqBook_RAW_Data!D566),"",DaqBook_RAW_Data!D566)</f>
        <v/>
      </c>
      <c r="F576" s="44" t="str">
        <f>IF(ISBLANK(DaqBook_RAW_Data!E566),"",DaqBook_RAW_Data!E566)</f>
        <v/>
      </c>
      <c r="G576" s="44" t="str">
        <f>IF(ISBLANK(DaqBook_RAW_Data!F566),"",DaqBook_RAW_Data!F566)</f>
        <v/>
      </c>
      <c r="H576" s="44" t="str">
        <f>IF(ISBLANK(DaqBook_RAW_Data!G566),"",DaqBook_RAW_Data!G566)</f>
        <v/>
      </c>
      <c r="I576" s="44" t="str">
        <f>IF(ISBLANK(DaqBook_RAW_Data!H566),"",DaqBook_RAW_Data!H566)</f>
        <v/>
      </c>
      <c r="J576" s="44" t="str">
        <f>IF(ISBLANK(DaqBook_RAW_Data!I566),"",DaqBook_RAW_Data!I566)</f>
        <v/>
      </c>
      <c r="K576" s="44" t="str">
        <f>IF(ISBLANK(DaqBook_RAW_Data!J566),"",DaqBook_RAW_Data!J566)</f>
        <v/>
      </c>
      <c r="L576" s="44" t="str">
        <f>IF(ISBLANK(DaqBook_RAW_Data!K566),"",DaqBook_RAW_Data!K566)</f>
        <v/>
      </c>
      <c r="M576" s="44" t="str">
        <f>IF(ISBLANK(DaqBook_RAW_Data!L566),"",DaqBook_RAW_Data!L566)</f>
        <v/>
      </c>
      <c r="N576" s="44" t="str">
        <f>IF(ISBLANK(DaqBook_RAW_Data!M566),"",DaqBook_RAW_Data!M566)</f>
        <v/>
      </c>
      <c r="O576" s="44" t="str">
        <f>IF(ISBLANK(DaqBook_RAW_Data!N566),"",DaqBook_RAW_Data!N566)</f>
        <v/>
      </c>
      <c r="P576" s="44" t="str">
        <f>IF(ISBLANK(DaqBook_RAW_Data!O566),"",DaqBook_RAW_Data!O566)</f>
        <v/>
      </c>
    </row>
    <row r="577" spans="1:16" x14ac:dyDescent="0.2">
      <c r="A577" s="58" t="e">
        <f t="shared" si="8"/>
        <v>#VALUE!</v>
      </c>
      <c r="B577" s="144" t="str">
        <f>IF(ISBLANK(DaqBook_RAW_Data!A567),"",TIMEVALUE(DaqBook_RAW_Data!A567))</f>
        <v/>
      </c>
      <c r="C577" s="44" t="str">
        <f>IF(ISBLANK(DaqBook_RAW_Data!B567),"",DaqBook_RAW_Data!B567)</f>
        <v/>
      </c>
      <c r="D577" s="44" t="str">
        <f>IF(ISBLANK(DaqBook_RAW_Data!C567),"",DaqBook_RAW_Data!C567)</f>
        <v/>
      </c>
      <c r="E577" s="44" t="str">
        <f>IF(ISBLANK(DaqBook_RAW_Data!D567),"",DaqBook_RAW_Data!D567)</f>
        <v/>
      </c>
      <c r="F577" s="44" t="str">
        <f>IF(ISBLANK(DaqBook_RAW_Data!E567),"",DaqBook_RAW_Data!E567)</f>
        <v/>
      </c>
      <c r="G577" s="44" t="str">
        <f>IF(ISBLANK(DaqBook_RAW_Data!F567),"",DaqBook_RAW_Data!F567)</f>
        <v/>
      </c>
      <c r="H577" s="44" t="str">
        <f>IF(ISBLANK(DaqBook_RAW_Data!G567),"",DaqBook_RAW_Data!G567)</f>
        <v/>
      </c>
      <c r="I577" s="44" t="str">
        <f>IF(ISBLANK(DaqBook_RAW_Data!H567),"",DaqBook_RAW_Data!H567)</f>
        <v/>
      </c>
      <c r="J577" s="44" t="str">
        <f>IF(ISBLANK(DaqBook_RAW_Data!I567),"",DaqBook_RAW_Data!I567)</f>
        <v/>
      </c>
      <c r="K577" s="44" t="str">
        <f>IF(ISBLANK(DaqBook_RAW_Data!J567),"",DaqBook_RAW_Data!J567)</f>
        <v/>
      </c>
      <c r="L577" s="44" t="str">
        <f>IF(ISBLANK(DaqBook_RAW_Data!K567),"",DaqBook_RAW_Data!K567)</f>
        <v/>
      </c>
      <c r="M577" s="44" t="str">
        <f>IF(ISBLANK(DaqBook_RAW_Data!L567),"",DaqBook_RAW_Data!L567)</f>
        <v/>
      </c>
      <c r="N577" s="44" t="str">
        <f>IF(ISBLANK(DaqBook_RAW_Data!M567),"",DaqBook_RAW_Data!M567)</f>
        <v/>
      </c>
      <c r="O577" s="44" t="str">
        <f>IF(ISBLANK(DaqBook_RAW_Data!N567),"",DaqBook_RAW_Data!N567)</f>
        <v/>
      </c>
      <c r="P577" s="44" t="str">
        <f>IF(ISBLANK(DaqBook_RAW_Data!O567),"",DaqBook_RAW_Data!O567)</f>
        <v/>
      </c>
    </row>
    <row r="578" spans="1:16" x14ac:dyDescent="0.2">
      <c r="A578" s="58" t="e">
        <f t="shared" si="8"/>
        <v>#VALUE!</v>
      </c>
      <c r="B578" s="144" t="str">
        <f>IF(ISBLANK(DaqBook_RAW_Data!A568),"",TIMEVALUE(DaqBook_RAW_Data!A568))</f>
        <v/>
      </c>
      <c r="C578" s="44" t="str">
        <f>IF(ISBLANK(DaqBook_RAW_Data!B568),"",DaqBook_RAW_Data!B568)</f>
        <v/>
      </c>
      <c r="D578" s="44" t="str">
        <f>IF(ISBLANK(DaqBook_RAW_Data!C568),"",DaqBook_RAW_Data!C568)</f>
        <v/>
      </c>
      <c r="E578" s="44" t="str">
        <f>IF(ISBLANK(DaqBook_RAW_Data!D568),"",DaqBook_RAW_Data!D568)</f>
        <v/>
      </c>
      <c r="F578" s="44" t="str">
        <f>IF(ISBLANK(DaqBook_RAW_Data!E568),"",DaqBook_RAW_Data!E568)</f>
        <v/>
      </c>
      <c r="G578" s="44" t="str">
        <f>IF(ISBLANK(DaqBook_RAW_Data!F568),"",DaqBook_RAW_Data!F568)</f>
        <v/>
      </c>
      <c r="H578" s="44" t="str">
        <f>IF(ISBLANK(DaqBook_RAW_Data!G568),"",DaqBook_RAW_Data!G568)</f>
        <v/>
      </c>
      <c r="I578" s="44" t="str">
        <f>IF(ISBLANK(DaqBook_RAW_Data!H568),"",DaqBook_RAW_Data!H568)</f>
        <v/>
      </c>
      <c r="J578" s="44" t="str">
        <f>IF(ISBLANK(DaqBook_RAW_Data!I568),"",DaqBook_RAW_Data!I568)</f>
        <v/>
      </c>
      <c r="K578" s="44" t="str">
        <f>IF(ISBLANK(DaqBook_RAW_Data!J568),"",DaqBook_RAW_Data!J568)</f>
        <v/>
      </c>
      <c r="L578" s="44" t="str">
        <f>IF(ISBLANK(DaqBook_RAW_Data!K568),"",DaqBook_RAW_Data!K568)</f>
        <v/>
      </c>
      <c r="M578" s="44" t="str">
        <f>IF(ISBLANK(DaqBook_RAW_Data!L568),"",DaqBook_RAW_Data!L568)</f>
        <v/>
      </c>
      <c r="N578" s="44" t="str">
        <f>IF(ISBLANK(DaqBook_RAW_Data!M568),"",DaqBook_RAW_Data!M568)</f>
        <v/>
      </c>
      <c r="O578" s="44" t="str">
        <f>IF(ISBLANK(DaqBook_RAW_Data!N568),"",DaqBook_RAW_Data!N568)</f>
        <v/>
      </c>
      <c r="P578" s="44" t="str">
        <f>IF(ISBLANK(DaqBook_RAW_Data!O568),"",DaqBook_RAW_Data!O568)</f>
        <v/>
      </c>
    </row>
    <row r="579" spans="1:16" x14ac:dyDescent="0.2">
      <c r="A579" s="58" t="e">
        <f t="shared" si="8"/>
        <v>#VALUE!</v>
      </c>
      <c r="B579" s="144" t="str">
        <f>IF(ISBLANK(DaqBook_RAW_Data!A569),"",TIMEVALUE(DaqBook_RAW_Data!A569))</f>
        <v/>
      </c>
      <c r="C579" s="44" t="str">
        <f>IF(ISBLANK(DaqBook_RAW_Data!B569),"",DaqBook_RAW_Data!B569)</f>
        <v/>
      </c>
      <c r="D579" s="44" t="str">
        <f>IF(ISBLANK(DaqBook_RAW_Data!C569),"",DaqBook_RAW_Data!C569)</f>
        <v/>
      </c>
      <c r="E579" s="44" t="str">
        <f>IF(ISBLANK(DaqBook_RAW_Data!D569),"",DaqBook_RAW_Data!D569)</f>
        <v/>
      </c>
      <c r="F579" s="44" t="str">
        <f>IF(ISBLANK(DaqBook_RAW_Data!E569),"",DaqBook_RAW_Data!E569)</f>
        <v/>
      </c>
      <c r="G579" s="44" t="str">
        <f>IF(ISBLANK(DaqBook_RAW_Data!F569),"",DaqBook_RAW_Data!F569)</f>
        <v/>
      </c>
      <c r="H579" s="44" t="str">
        <f>IF(ISBLANK(DaqBook_RAW_Data!G569),"",DaqBook_RAW_Data!G569)</f>
        <v/>
      </c>
      <c r="I579" s="44" t="str">
        <f>IF(ISBLANK(DaqBook_RAW_Data!H569),"",DaqBook_RAW_Data!H569)</f>
        <v/>
      </c>
      <c r="J579" s="44" t="str">
        <f>IF(ISBLANK(DaqBook_RAW_Data!I569),"",DaqBook_RAW_Data!I569)</f>
        <v/>
      </c>
      <c r="K579" s="44" t="str">
        <f>IF(ISBLANK(DaqBook_RAW_Data!J569),"",DaqBook_RAW_Data!J569)</f>
        <v/>
      </c>
      <c r="L579" s="44" t="str">
        <f>IF(ISBLANK(DaqBook_RAW_Data!K569),"",DaqBook_RAW_Data!K569)</f>
        <v/>
      </c>
      <c r="M579" s="44" t="str">
        <f>IF(ISBLANK(DaqBook_RAW_Data!L569),"",DaqBook_RAW_Data!L569)</f>
        <v/>
      </c>
      <c r="N579" s="44" t="str">
        <f>IF(ISBLANK(DaqBook_RAW_Data!M569),"",DaqBook_RAW_Data!M569)</f>
        <v/>
      </c>
      <c r="O579" s="44" t="str">
        <f>IF(ISBLANK(DaqBook_RAW_Data!N569),"",DaqBook_RAW_Data!N569)</f>
        <v/>
      </c>
      <c r="P579" s="44" t="str">
        <f>IF(ISBLANK(DaqBook_RAW_Data!O569),"",DaqBook_RAW_Data!O569)</f>
        <v/>
      </c>
    </row>
    <row r="580" spans="1:16" x14ac:dyDescent="0.2">
      <c r="A580" s="58" t="e">
        <f t="shared" si="8"/>
        <v>#VALUE!</v>
      </c>
      <c r="B580" s="144" t="str">
        <f>IF(ISBLANK(DaqBook_RAW_Data!A570),"",TIMEVALUE(DaqBook_RAW_Data!A570))</f>
        <v/>
      </c>
      <c r="C580" s="44" t="str">
        <f>IF(ISBLANK(DaqBook_RAW_Data!B570),"",DaqBook_RAW_Data!B570)</f>
        <v/>
      </c>
      <c r="D580" s="44" t="str">
        <f>IF(ISBLANK(DaqBook_RAW_Data!C570),"",DaqBook_RAW_Data!C570)</f>
        <v/>
      </c>
      <c r="E580" s="44" t="str">
        <f>IF(ISBLANK(DaqBook_RAW_Data!D570),"",DaqBook_RAW_Data!D570)</f>
        <v/>
      </c>
      <c r="F580" s="44" t="str">
        <f>IF(ISBLANK(DaqBook_RAW_Data!E570),"",DaqBook_RAW_Data!E570)</f>
        <v/>
      </c>
      <c r="G580" s="44" t="str">
        <f>IF(ISBLANK(DaqBook_RAW_Data!F570),"",DaqBook_RAW_Data!F570)</f>
        <v/>
      </c>
      <c r="H580" s="44" t="str">
        <f>IF(ISBLANK(DaqBook_RAW_Data!G570),"",DaqBook_RAW_Data!G570)</f>
        <v/>
      </c>
      <c r="I580" s="44" t="str">
        <f>IF(ISBLANK(DaqBook_RAW_Data!H570),"",DaqBook_RAW_Data!H570)</f>
        <v/>
      </c>
      <c r="J580" s="44" t="str">
        <f>IF(ISBLANK(DaqBook_RAW_Data!I570),"",DaqBook_RAW_Data!I570)</f>
        <v/>
      </c>
      <c r="K580" s="44" t="str">
        <f>IF(ISBLANK(DaqBook_RAW_Data!J570),"",DaqBook_RAW_Data!J570)</f>
        <v/>
      </c>
      <c r="L580" s="44" t="str">
        <f>IF(ISBLANK(DaqBook_RAW_Data!K570),"",DaqBook_RAW_Data!K570)</f>
        <v/>
      </c>
      <c r="M580" s="44" t="str">
        <f>IF(ISBLANK(DaqBook_RAW_Data!L570),"",DaqBook_RAW_Data!L570)</f>
        <v/>
      </c>
      <c r="N580" s="44" t="str">
        <f>IF(ISBLANK(DaqBook_RAW_Data!M570),"",DaqBook_RAW_Data!M570)</f>
        <v/>
      </c>
      <c r="O580" s="44" t="str">
        <f>IF(ISBLANK(DaqBook_RAW_Data!N570),"",DaqBook_RAW_Data!N570)</f>
        <v/>
      </c>
      <c r="P580" s="44" t="str">
        <f>IF(ISBLANK(DaqBook_RAW_Data!O570),"",DaqBook_RAW_Data!O570)</f>
        <v/>
      </c>
    </row>
    <row r="581" spans="1:16" x14ac:dyDescent="0.2">
      <c r="A581" s="58" t="e">
        <f t="shared" si="8"/>
        <v>#VALUE!</v>
      </c>
      <c r="B581" s="144" t="str">
        <f>IF(ISBLANK(DaqBook_RAW_Data!A571),"",TIMEVALUE(DaqBook_RAW_Data!A571))</f>
        <v/>
      </c>
      <c r="C581" s="44" t="str">
        <f>IF(ISBLANK(DaqBook_RAW_Data!B571),"",DaqBook_RAW_Data!B571)</f>
        <v/>
      </c>
      <c r="D581" s="44" t="str">
        <f>IF(ISBLANK(DaqBook_RAW_Data!C571),"",DaqBook_RAW_Data!C571)</f>
        <v/>
      </c>
      <c r="E581" s="44" t="str">
        <f>IF(ISBLANK(DaqBook_RAW_Data!D571),"",DaqBook_RAW_Data!D571)</f>
        <v/>
      </c>
      <c r="F581" s="44" t="str">
        <f>IF(ISBLANK(DaqBook_RAW_Data!E571),"",DaqBook_RAW_Data!E571)</f>
        <v/>
      </c>
      <c r="G581" s="44" t="str">
        <f>IF(ISBLANK(DaqBook_RAW_Data!F571),"",DaqBook_RAW_Data!F571)</f>
        <v/>
      </c>
      <c r="H581" s="44" t="str">
        <f>IF(ISBLANK(DaqBook_RAW_Data!G571),"",DaqBook_RAW_Data!G571)</f>
        <v/>
      </c>
      <c r="I581" s="44" t="str">
        <f>IF(ISBLANK(DaqBook_RAW_Data!H571),"",DaqBook_RAW_Data!H571)</f>
        <v/>
      </c>
      <c r="J581" s="44" t="str">
        <f>IF(ISBLANK(DaqBook_RAW_Data!I571),"",DaqBook_RAW_Data!I571)</f>
        <v/>
      </c>
      <c r="K581" s="44" t="str">
        <f>IF(ISBLANK(DaqBook_RAW_Data!J571),"",DaqBook_RAW_Data!J571)</f>
        <v/>
      </c>
      <c r="L581" s="44" t="str">
        <f>IF(ISBLANK(DaqBook_RAW_Data!K571),"",DaqBook_RAW_Data!K571)</f>
        <v/>
      </c>
      <c r="M581" s="44" t="str">
        <f>IF(ISBLANK(DaqBook_RAW_Data!L571),"",DaqBook_RAW_Data!L571)</f>
        <v/>
      </c>
      <c r="N581" s="44" t="str">
        <f>IF(ISBLANK(DaqBook_RAW_Data!M571),"",DaqBook_RAW_Data!M571)</f>
        <v/>
      </c>
      <c r="O581" s="44" t="str">
        <f>IF(ISBLANK(DaqBook_RAW_Data!N571),"",DaqBook_RAW_Data!N571)</f>
        <v/>
      </c>
      <c r="P581" s="44" t="str">
        <f>IF(ISBLANK(DaqBook_RAW_Data!O571),"",DaqBook_RAW_Data!O571)</f>
        <v/>
      </c>
    </row>
    <row r="582" spans="1:16" x14ac:dyDescent="0.2">
      <c r="A582" s="58" t="e">
        <f t="shared" si="8"/>
        <v>#VALUE!</v>
      </c>
      <c r="B582" s="144" t="str">
        <f>IF(ISBLANK(DaqBook_RAW_Data!A572),"",TIMEVALUE(DaqBook_RAW_Data!A572))</f>
        <v/>
      </c>
      <c r="C582" s="44" t="str">
        <f>IF(ISBLANK(DaqBook_RAW_Data!B572),"",DaqBook_RAW_Data!B572)</f>
        <v/>
      </c>
      <c r="D582" s="44" t="str">
        <f>IF(ISBLANK(DaqBook_RAW_Data!C572),"",DaqBook_RAW_Data!C572)</f>
        <v/>
      </c>
      <c r="E582" s="44" t="str">
        <f>IF(ISBLANK(DaqBook_RAW_Data!D572),"",DaqBook_RAW_Data!D572)</f>
        <v/>
      </c>
      <c r="F582" s="44" t="str">
        <f>IF(ISBLANK(DaqBook_RAW_Data!E572),"",DaqBook_RAW_Data!E572)</f>
        <v/>
      </c>
      <c r="G582" s="44" t="str">
        <f>IF(ISBLANK(DaqBook_RAW_Data!F572),"",DaqBook_RAW_Data!F572)</f>
        <v/>
      </c>
      <c r="H582" s="44" t="str">
        <f>IF(ISBLANK(DaqBook_RAW_Data!G572),"",DaqBook_RAW_Data!G572)</f>
        <v/>
      </c>
      <c r="I582" s="44" t="str">
        <f>IF(ISBLANK(DaqBook_RAW_Data!H572),"",DaqBook_RAW_Data!H572)</f>
        <v/>
      </c>
      <c r="J582" s="44" t="str">
        <f>IF(ISBLANK(DaqBook_RAW_Data!I572),"",DaqBook_RAW_Data!I572)</f>
        <v/>
      </c>
      <c r="K582" s="44" t="str">
        <f>IF(ISBLANK(DaqBook_RAW_Data!J572),"",DaqBook_RAW_Data!J572)</f>
        <v/>
      </c>
      <c r="L582" s="44" t="str">
        <f>IF(ISBLANK(DaqBook_RAW_Data!K572),"",DaqBook_RAW_Data!K572)</f>
        <v/>
      </c>
      <c r="M582" s="44" t="str">
        <f>IF(ISBLANK(DaqBook_RAW_Data!L572),"",DaqBook_RAW_Data!L572)</f>
        <v/>
      </c>
      <c r="N582" s="44" t="str">
        <f>IF(ISBLANK(DaqBook_RAW_Data!M572),"",DaqBook_RAW_Data!M572)</f>
        <v/>
      </c>
      <c r="O582" s="44" t="str">
        <f>IF(ISBLANK(DaqBook_RAW_Data!N572),"",DaqBook_RAW_Data!N572)</f>
        <v/>
      </c>
      <c r="P582" s="44" t="str">
        <f>IF(ISBLANK(DaqBook_RAW_Data!O572),"",DaqBook_RAW_Data!O572)</f>
        <v/>
      </c>
    </row>
    <row r="583" spans="1:16" x14ac:dyDescent="0.2">
      <c r="A583" s="58" t="e">
        <f t="shared" si="8"/>
        <v>#VALUE!</v>
      </c>
      <c r="B583" s="144" t="str">
        <f>IF(ISBLANK(DaqBook_RAW_Data!A573),"",TIMEVALUE(DaqBook_RAW_Data!A573))</f>
        <v/>
      </c>
      <c r="C583" s="44" t="str">
        <f>IF(ISBLANK(DaqBook_RAW_Data!B573),"",DaqBook_RAW_Data!B573)</f>
        <v/>
      </c>
      <c r="D583" s="44" t="str">
        <f>IF(ISBLANK(DaqBook_RAW_Data!C573),"",DaqBook_RAW_Data!C573)</f>
        <v/>
      </c>
      <c r="E583" s="44" t="str">
        <f>IF(ISBLANK(DaqBook_RAW_Data!D573),"",DaqBook_RAW_Data!D573)</f>
        <v/>
      </c>
      <c r="F583" s="44" t="str">
        <f>IF(ISBLANK(DaqBook_RAW_Data!E573),"",DaqBook_RAW_Data!E573)</f>
        <v/>
      </c>
      <c r="G583" s="44" t="str">
        <f>IF(ISBLANK(DaqBook_RAW_Data!F573),"",DaqBook_RAW_Data!F573)</f>
        <v/>
      </c>
      <c r="H583" s="44" t="str">
        <f>IF(ISBLANK(DaqBook_RAW_Data!G573),"",DaqBook_RAW_Data!G573)</f>
        <v/>
      </c>
      <c r="I583" s="44" t="str">
        <f>IF(ISBLANK(DaqBook_RAW_Data!H573),"",DaqBook_RAW_Data!H573)</f>
        <v/>
      </c>
      <c r="J583" s="44" t="str">
        <f>IF(ISBLANK(DaqBook_RAW_Data!I573),"",DaqBook_RAW_Data!I573)</f>
        <v/>
      </c>
      <c r="K583" s="44" t="str">
        <f>IF(ISBLANK(DaqBook_RAW_Data!J573),"",DaqBook_RAW_Data!J573)</f>
        <v/>
      </c>
      <c r="L583" s="44" t="str">
        <f>IF(ISBLANK(DaqBook_RAW_Data!K573),"",DaqBook_RAW_Data!K573)</f>
        <v/>
      </c>
      <c r="M583" s="44" t="str">
        <f>IF(ISBLANK(DaqBook_RAW_Data!L573),"",DaqBook_RAW_Data!L573)</f>
        <v/>
      </c>
      <c r="N583" s="44" t="str">
        <f>IF(ISBLANK(DaqBook_RAW_Data!M573),"",DaqBook_RAW_Data!M573)</f>
        <v/>
      </c>
      <c r="O583" s="44" t="str">
        <f>IF(ISBLANK(DaqBook_RAW_Data!N573),"",DaqBook_RAW_Data!N573)</f>
        <v/>
      </c>
      <c r="P583" s="44" t="str">
        <f>IF(ISBLANK(DaqBook_RAW_Data!O573),"",DaqBook_RAW_Data!O573)</f>
        <v/>
      </c>
    </row>
    <row r="584" spans="1:16" x14ac:dyDescent="0.2">
      <c r="A584" s="58" t="e">
        <f t="shared" si="8"/>
        <v>#VALUE!</v>
      </c>
      <c r="B584" s="144" t="str">
        <f>IF(ISBLANK(DaqBook_RAW_Data!A574),"",TIMEVALUE(DaqBook_RAW_Data!A574))</f>
        <v/>
      </c>
      <c r="C584" s="44" t="str">
        <f>IF(ISBLANK(DaqBook_RAW_Data!B574),"",DaqBook_RAW_Data!B574)</f>
        <v/>
      </c>
      <c r="D584" s="44" t="str">
        <f>IF(ISBLANK(DaqBook_RAW_Data!C574),"",DaqBook_RAW_Data!C574)</f>
        <v/>
      </c>
      <c r="E584" s="44" t="str">
        <f>IF(ISBLANK(DaqBook_RAW_Data!D574),"",DaqBook_RAW_Data!D574)</f>
        <v/>
      </c>
      <c r="F584" s="44" t="str">
        <f>IF(ISBLANK(DaqBook_RAW_Data!E574),"",DaqBook_RAW_Data!E574)</f>
        <v/>
      </c>
      <c r="G584" s="44" t="str">
        <f>IF(ISBLANK(DaqBook_RAW_Data!F574),"",DaqBook_RAW_Data!F574)</f>
        <v/>
      </c>
      <c r="H584" s="44" t="str">
        <f>IF(ISBLANK(DaqBook_RAW_Data!G574),"",DaqBook_RAW_Data!G574)</f>
        <v/>
      </c>
      <c r="I584" s="44" t="str">
        <f>IF(ISBLANK(DaqBook_RAW_Data!H574),"",DaqBook_RAW_Data!H574)</f>
        <v/>
      </c>
      <c r="J584" s="44" t="str">
        <f>IF(ISBLANK(DaqBook_RAW_Data!I574),"",DaqBook_RAW_Data!I574)</f>
        <v/>
      </c>
      <c r="K584" s="44" t="str">
        <f>IF(ISBLANK(DaqBook_RAW_Data!J574),"",DaqBook_RAW_Data!J574)</f>
        <v/>
      </c>
      <c r="L584" s="44" t="str">
        <f>IF(ISBLANK(DaqBook_RAW_Data!K574),"",DaqBook_RAW_Data!K574)</f>
        <v/>
      </c>
      <c r="M584" s="44" t="str">
        <f>IF(ISBLANK(DaqBook_RAW_Data!L574),"",DaqBook_RAW_Data!L574)</f>
        <v/>
      </c>
      <c r="N584" s="44" t="str">
        <f>IF(ISBLANK(DaqBook_RAW_Data!M574),"",DaqBook_RAW_Data!M574)</f>
        <v/>
      </c>
      <c r="O584" s="44" t="str">
        <f>IF(ISBLANK(DaqBook_RAW_Data!N574),"",DaqBook_RAW_Data!N574)</f>
        <v/>
      </c>
      <c r="P584" s="44" t="str">
        <f>IF(ISBLANK(DaqBook_RAW_Data!O574),"",DaqBook_RAW_Data!O574)</f>
        <v/>
      </c>
    </row>
    <row r="585" spans="1:16" x14ac:dyDescent="0.2">
      <c r="A585" s="58" t="e">
        <f t="shared" si="8"/>
        <v>#VALUE!</v>
      </c>
      <c r="B585" s="144" t="str">
        <f>IF(ISBLANK(DaqBook_RAW_Data!A575),"",TIMEVALUE(DaqBook_RAW_Data!A575))</f>
        <v/>
      </c>
      <c r="C585" s="44" t="str">
        <f>IF(ISBLANK(DaqBook_RAW_Data!B575),"",DaqBook_RAW_Data!B575)</f>
        <v/>
      </c>
      <c r="D585" s="44" t="str">
        <f>IF(ISBLANK(DaqBook_RAW_Data!C575),"",DaqBook_RAW_Data!C575)</f>
        <v/>
      </c>
      <c r="E585" s="44" t="str">
        <f>IF(ISBLANK(DaqBook_RAW_Data!D575),"",DaqBook_RAW_Data!D575)</f>
        <v/>
      </c>
      <c r="F585" s="44" t="str">
        <f>IF(ISBLANK(DaqBook_RAW_Data!E575),"",DaqBook_RAW_Data!E575)</f>
        <v/>
      </c>
      <c r="G585" s="44" t="str">
        <f>IF(ISBLANK(DaqBook_RAW_Data!F575),"",DaqBook_RAW_Data!F575)</f>
        <v/>
      </c>
      <c r="H585" s="44" t="str">
        <f>IF(ISBLANK(DaqBook_RAW_Data!G575),"",DaqBook_RAW_Data!G575)</f>
        <v/>
      </c>
      <c r="I585" s="44" t="str">
        <f>IF(ISBLANK(DaqBook_RAW_Data!H575),"",DaqBook_RAW_Data!H575)</f>
        <v/>
      </c>
      <c r="J585" s="44" t="str">
        <f>IF(ISBLANK(DaqBook_RAW_Data!I575),"",DaqBook_RAW_Data!I575)</f>
        <v/>
      </c>
      <c r="K585" s="44" t="str">
        <f>IF(ISBLANK(DaqBook_RAW_Data!J575),"",DaqBook_RAW_Data!J575)</f>
        <v/>
      </c>
      <c r="L585" s="44" t="str">
        <f>IF(ISBLANK(DaqBook_RAW_Data!K575),"",DaqBook_RAW_Data!K575)</f>
        <v/>
      </c>
      <c r="M585" s="44" t="str">
        <f>IF(ISBLANK(DaqBook_RAW_Data!L575),"",DaqBook_RAW_Data!L575)</f>
        <v/>
      </c>
      <c r="N585" s="44" t="str">
        <f>IF(ISBLANK(DaqBook_RAW_Data!M575),"",DaqBook_RAW_Data!M575)</f>
        <v/>
      </c>
      <c r="O585" s="44" t="str">
        <f>IF(ISBLANK(DaqBook_RAW_Data!N575),"",DaqBook_RAW_Data!N575)</f>
        <v/>
      </c>
      <c r="P585" s="44" t="str">
        <f>IF(ISBLANK(DaqBook_RAW_Data!O575),"",DaqBook_RAW_Data!O575)</f>
        <v/>
      </c>
    </row>
    <row r="586" spans="1:16" x14ac:dyDescent="0.2">
      <c r="A586" s="58" t="e">
        <f t="shared" si="8"/>
        <v>#VALUE!</v>
      </c>
      <c r="B586" s="144" t="str">
        <f>IF(ISBLANK(DaqBook_RAW_Data!A576),"",TIMEVALUE(DaqBook_RAW_Data!A576))</f>
        <v/>
      </c>
      <c r="C586" s="44" t="str">
        <f>IF(ISBLANK(DaqBook_RAW_Data!B576),"",DaqBook_RAW_Data!B576)</f>
        <v/>
      </c>
      <c r="D586" s="44" t="str">
        <f>IF(ISBLANK(DaqBook_RAW_Data!C576),"",DaqBook_RAW_Data!C576)</f>
        <v/>
      </c>
      <c r="E586" s="44" t="str">
        <f>IF(ISBLANK(DaqBook_RAW_Data!D576),"",DaqBook_RAW_Data!D576)</f>
        <v/>
      </c>
      <c r="F586" s="44" t="str">
        <f>IF(ISBLANK(DaqBook_RAW_Data!E576),"",DaqBook_RAW_Data!E576)</f>
        <v/>
      </c>
      <c r="G586" s="44" t="str">
        <f>IF(ISBLANK(DaqBook_RAW_Data!F576),"",DaqBook_RAW_Data!F576)</f>
        <v/>
      </c>
      <c r="H586" s="44" t="str">
        <f>IF(ISBLANK(DaqBook_RAW_Data!G576),"",DaqBook_RAW_Data!G576)</f>
        <v/>
      </c>
      <c r="I586" s="44" t="str">
        <f>IF(ISBLANK(DaqBook_RAW_Data!H576),"",DaqBook_RAW_Data!H576)</f>
        <v/>
      </c>
      <c r="J586" s="44" t="str">
        <f>IF(ISBLANK(DaqBook_RAW_Data!I576),"",DaqBook_RAW_Data!I576)</f>
        <v/>
      </c>
      <c r="K586" s="44" t="str">
        <f>IF(ISBLANK(DaqBook_RAW_Data!J576),"",DaqBook_RAW_Data!J576)</f>
        <v/>
      </c>
      <c r="L586" s="44" t="str">
        <f>IF(ISBLANK(DaqBook_RAW_Data!K576),"",DaqBook_RAW_Data!K576)</f>
        <v/>
      </c>
      <c r="M586" s="44" t="str">
        <f>IF(ISBLANK(DaqBook_RAW_Data!L576),"",DaqBook_RAW_Data!L576)</f>
        <v/>
      </c>
      <c r="N586" s="44" t="str">
        <f>IF(ISBLANK(DaqBook_RAW_Data!M576),"",DaqBook_RAW_Data!M576)</f>
        <v/>
      </c>
      <c r="O586" s="44" t="str">
        <f>IF(ISBLANK(DaqBook_RAW_Data!N576),"",DaqBook_RAW_Data!N576)</f>
        <v/>
      </c>
      <c r="P586" s="44" t="str">
        <f>IF(ISBLANK(DaqBook_RAW_Data!O576),"",DaqBook_RAW_Data!O576)</f>
        <v/>
      </c>
    </row>
    <row r="587" spans="1:16" x14ac:dyDescent="0.2">
      <c r="A587" s="58" t="e">
        <f t="shared" si="8"/>
        <v>#VALUE!</v>
      </c>
      <c r="B587" s="144" t="str">
        <f>IF(ISBLANK(DaqBook_RAW_Data!A577),"",TIMEVALUE(DaqBook_RAW_Data!A577))</f>
        <v/>
      </c>
      <c r="C587" s="44" t="str">
        <f>IF(ISBLANK(DaqBook_RAW_Data!B577),"",DaqBook_RAW_Data!B577)</f>
        <v/>
      </c>
      <c r="D587" s="44" t="str">
        <f>IF(ISBLANK(DaqBook_RAW_Data!C577),"",DaqBook_RAW_Data!C577)</f>
        <v/>
      </c>
      <c r="E587" s="44" t="str">
        <f>IF(ISBLANK(DaqBook_RAW_Data!D577),"",DaqBook_RAW_Data!D577)</f>
        <v/>
      </c>
      <c r="F587" s="44" t="str">
        <f>IF(ISBLANK(DaqBook_RAW_Data!E577),"",DaqBook_RAW_Data!E577)</f>
        <v/>
      </c>
      <c r="G587" s="44" t="str">
        <f>IF(ISBLANK(DaqBook_RAW_Data!F577),"",DaqBook_RAW_Data!F577)</f>
        <v/>
      </c>
      <c r="H587" s="44" t="str">
        <f>IF(ISBLANK(DaqBook_RAW_Data!G577),"",DaqBook_RAW_Data!G577)</f>
        <v/>
      </c>
      <c r="I587" s="44" t="str">
        <f>IF(ISBLANK(DaqBook_RAW_Data!H577),"",DaqBook_RAW_Data!H577)</f>
        <v/>
      </c>
      <c r="J587" s="44" t="str">
        <f>IF(ISBLANK(DaqBook_RAW_Data!I577),"",DaqBook_RAW_Data!I577)</f>
        <v/>
      </c>
      <c r="K587" s="44" t="str">
        <f>IF(ISBLANK(DaqBook_RAW_Data!J577),"",DaqBook_RAW_Data!J577)</f>
        <v/>
      </c>
      <c r="L587" s="44" t="str">
        <f>IF(ISBLANK(DaqBook_RAW_Data!K577),"",DaqBook_RAW_Data!K577)</f>
        <v/>
      </c>
      <c r="M587" s="44" t="str">
        <f>IF(ISBLANK(DaqBook_RAW_Data!L577),"",DaqBook_RAW_Data!L577)</f>
        <v/>
      </c>
      <c r="N587" s="44" t="str">
        <f>IF(ISBLANK(DaqBook_RAW_Data!M577),"",DaqBook_RAW_Data!M577)</f>
        <v/>
      </c>
      <c r="O587" s="44" t="str">
        <f>IF(ISBLANK(DaqBook_RAW_Data!N577),"",DaqBook_RAW_Data!N577)</f>
        <v/>
      </c>
      <c r="P587" s="44" t="str">
        <f>IF(ISBLANK(DaqBook_RAW_Data!O577),"",DaqBook_RAW_Data!O577)</f>
        <v/>
      </c>
    </row>
    <row r="588" spans="1:16" x14ac:dyDescent="0.2">
      <c r="A588" s="58" t="e">
        <f t="shared" si="8"/>
        <v>#VALUE!</v>
      </c>
      <c r="B588" s="144" t="str">
        <f>IF(ISBLANK(DaqBook_RAW_Data!A578),"",TIMEVALUE(DaqBook_RAW_Data!A578))</f>
        <v/>
      </c>
      <c r="C588" s="44" t="str">
        <f>IF(ISBLANK(DaqBook_RAW_Data!B578),"",DaqBook_RAW_Data!B578)</f>
        <v/>
      </c>
      <c r="D588" s="44" t="str">
        <f>IF(ISBLANK(DaqBook_RAW_Data!C578),"",DaqBook_RAW_Data!C578)</f>
        <v/>
      </c>
      <c r="E588" s="44" t="str">
        <f>IF(ISBLANK(DaqBook_RAW_Data!D578),"",DaqBook_RAW_Data!D578)</f>
        <v/>
      </c>
      <c r="F588" s="44" t="str">
        <f>IF(ISBLANK(DaqBook_RAW_Data!E578),"",DaqBook_RAW_Data!E578)</f>
        <v/>
      </c>
      <c r="G588" s="44" t="str">
        <f>IF(ISBLANK(DaqBook_RAW_Data!F578),"",DaqBook_RAW_Data!F578)</f>
        <v/>
      </c>
      <c r="H588" s="44" t="str">
        <f>IF(ISBLANK(DaqBook_RAW_Data!G578),"",DaqBook_RAW_Data!G578)</f>
        <v/>
      </c>
      <c r="I588" s="44" t="str">
        <f>IF(ISBLANK(DaqBook_RAW_Data!H578),"",DaqBook_RAW_Data!H578)</f>
        <v/>
      </c>
      <c r="J588" s="44" t="str">
        <f>IF(ISBLANK(DaqBook_RAW_Data!I578),"",DaqBook_RAW_Data!I578)</f>
        <v/>
      </c>
      <c r="K588" s="44" t="str">
        <f>IF(ISBLANK(DaqBook_RAW_Data!J578),"",DaqBook_RAW_Data!J578)</f>
        <v/>
      </c>
      <c r="L588" s="44" t="str">
        <f>IF(ISBLANK(DaqBook_RAW_Data!K578),"",DaqBook_RAW_Data!K578)</f>
        <v/>
      </c>
      <c r="M588" s="44" t="str">
        <f>IF(ISBLANK(DaqBook_RAW_Data!L578),"",DaqBook_RAW_Data!L578)</f>
        <v/>
      </c>
      <c r="N588" s="44" t="str">
        <f>IF(ISBLANK(DaqBook_RAW_Data!M578),"",DaqBook_RAW_Data!M578)</f>
        <v/>
      </c>
      <c r="O588" s="44" t="str">
        <f>IF(ISBLANK(DaqBook_RAW_Data!N578),"",DaqBook_RAW_Data!N578)</f>
        <v/>
      </c>
      <c r="P588" s="44" t="str">
        <f>IF(ISBLANK(DaqBook_RAW_Data!O578),"",DaqBook_RAW_Data!O578)</f>
        <v/>
      </c>
    </row>
    <row r="589" spans="1:16" x14ac:dyDescent="0.2">
      <c r="A589" s="58" t="e">
        <f t="shared" si="8"/>
        <v>#VALUE!</v>
      </c>
      <c r="B589" s="144" t="str">
        <f>IF(ISBLANK(DaqBook_RAW_Data!A579),"",TIMEVALUE(DaqBook_RAW_Data!A579))</f>
        <v/>
      </c>
      <c r="C589" s="44" t="str">
        <f>IF(ISBLANK(DaqBook_RAW_Data!B579),"",DaqBook_RAW_Data!B579)</f>
        <v/>
      </c>
      <c r="D589" s="44" t="str">
        <f>IF(ISBLANK(DaqBook_RAW_Data!C579),"",DaqBook_RAW_Data!C579)</f>
        <v/>
      </c>
      <c r="E589" s="44" t="str">
        <f>IF(ISBLANK(DaqBook_RAW_Data!D579),"",DaqBook_RAW_Data!D579)</f>
        <v/>
      </c>
      <c r="F589" s="44" t="str">
        <f>IF(ISBLANK(DaqBook_RAW_Data!E579),"",DaqBook_RAW_Data!E579)</f>
        <v/>
      </c>
      <c r="G589" s="44" t="str">
        <f>IF(ISBLANK(DaqBook_RAW_Data!F579),"",DaqBook_RAW_Data!F579)</f>
        <v/>
      </c>
      <c r="H589" s="44" t="str">
        <f>IF(ISBLANK(DaqBook_RAW_Data!G579),"",DaqBook_RAW_Data!G579)</f>
        <v/>
      </c>
      <c r="I589" s="44" t="str">
        <f>IF(ISBLANK(DaqBook_RAW_Data!H579),"",DaqBook_RAW_Data!H579)</f>
        <v/>
      </c>
      <c r="J589" s="44" t="str">
        <f>IF(ISBLANK(DaqBook_RAW_Data!I579),"",DaqBook_RAW_Data!I579)</f>
        <v/>
      </c>
      <c r="K589" s="44" t="str">
        <f>IF(ISBLANK(DaqBook_RAW_Data!J579),"",DaqBook_RAW_Data!J579)</f>
        <v/>
      </c>
      <c r="L589" s="44" t="str">
        <f>IF(ISBLANK(DaqBook_RAW_Data!K579),"",DaqBook_RAW_Data!K579)</f>
        <v/>
      </c>
      <c r="M589" s="44" t="str">
        <f>IF(ISBLANK(DaqBook_RAW_Data!L579),"",DaqBook_RAW_Data!L579)</f>
        <v/>
      </c>
      <c r="N589" s="44" t="str">
        <f>IF(ISBLANK(DaqBook_RAW_Data!M579),"",DaqBook_RAW_Data!M579)</f>
        <v/>
      </c>
      <c r="O589" s="44" t="str">
        <f>IF(ISBLANK(DaqBook_RAW_Data!N579),"",DaqBook_RAW_Data!N579)</f>
        <v/>
      </c>
      <c r="P589" s="44" t="str">
        <f>IF(ISBLANK(DaqBook_RAW_Data!O579),"",DaqBook_RAW_Data!O579)</f>
        <v/>
      </c>
    </row>
    <row r="590" spans="1:16" x14ac:dyDescent="0.2">
      <c r="A590" s="58" t="e">
        <f t="shared" si="8"/>
        <v>#VALUE!</v>
      </c>
      <c r="B590" s="144" t="str">
        <f>IF(ISBLANK(DaqBook_RAW_Data!A580),"",TIMEVALUE(DaqBook_RAW_Data!A580))</f>
        <v/>
      </c>
      <c r="C590" s="44" t="str">
        <f>IF(ISBLANK(DaqBook_RAW_Data!B580),"",DaqBook_RAW_Data!B580)</f>
        <v/>
      </c>
      <c r="D590" s="44" t="str">
        <f>IF(ISBLANK(DaqBook_RAW_Data!C580),"",DaqBook_RAW_Data!C580)</f>
        <v/>
      </c>
      <c r="E590" s="44" t="str">
        <f>IF(ISBLANK(DaqBook_RAW_Data!D580),"",DaqBook_RAW_Data!D580)</f>
        <v/>
      </c>
      <c r="F590" s="44" t="str">
        <f>IF(ISBLANK(DaqBook_RAW_Data!E580),"",DaqBook_RAW_Data!E580)</f>
        <v/>
      </c>
      <c r="G590" s="44" t="str">
        <f>IF(ISBLANK(DaqBook_RAW_Data!F580),"",DaqBook_RAW_Data!F580)</f>
        <v/>
      </c>
      <c r="H590" s="44" t="str">
        <f>IF(ISBLANK(DaqBook_RAW_Data!G580),"",DaqBook_RAW_Data!G580)</f>
        <v/>
      </c>
      <c r="I590" s="44" t="str">
        <f>IF(ISBLANK(DaqBook_RAW_Data!H580),"",DaqBook_RAW_Data!H580)</f>
        <v/>
      </c>
      <c r="J590" s="44" t="str">
        <f>IF(ISBLANK(DaqBook_RAW_Data!I580),"",DaqBook_RAW_Data!I580)</f>
        <v/>
      </c>
      <c r="K590" s="44" t="str">
        <f>IF(ISBLANK(DaqBook_RAW_Data!J580),"",DaqBook_RAW_Data!J580)</f>
        <v/>
      </c>
      <c r="L590" s="44" t="str">
        <f>IF(ISBLANK(DaqBook_RAW_Data!K580),"",DaqBook_RAW_Data!K580)</f>
        <v/>
      </c>
      <c r="M590" s="44" t="str">
        <f>IF(ISBLANK(DaqBook_RAW_Data!L580),"",DaqBook_RAW_Data!L580)</f>
        <v/>
      </c>
      <c r="N590" s="44" t="str">
        <f>IF(ISBLANK(DaqBook_RAW_Data!M580),"",DaqBook_RAW_Data!M580)</f>
        <v/>
      </c>
      <c r="O590" s="44" t="str">
        <f>IF(ISBLANK(DaqBook_RAW_Data!N580),"",DaqBook_RAW_Data!N580)</f>
        <v/>
      </c>
      <c r="P590" s="44" t="str">
        <f>IF(ISBLANK(DaqBook_RAW_Data!O580),"",DaqBook_RAW_Data!O580)</f>
        <v/>
      </c>
    </row>
    <row r="591" spans="1:16" x14ac:dyDescent="0.2">
      <c r="A591" s="58" t="e">
        <f t="shared" ref="A591:A654" si="9">HOUR(B591)&amp;":"&amp;MINUTE(B591)</f>
        <v>#VALUE!</v>
      </c>
      <c r="B591" s="144" t="str">
        <f>IF(ISBLANK(DaqBook_RAW_Data!A581),"",TIMEVALUE(DaqBook_RAW_Data!A581))</f>
        <v/>
      </c>
      <c r="C591" s="44" t="str">
        <f>IF(ISBLANK(DaqBook_RAW_Data!B581),"",DaqBook_RAW_Data!B581)</f>
        <v/>
      </c>
      <c r="D591" s="44" t="str">
        <f>IF(ISBLANK(DaqBook_RAW_Data!C581),"",DaqBook_RAW_Data!C581)</f>
        <v/>
      </c>
      <c r="E591" s="44" t="str">
        <f>IF(ISBLANK(DaqBook_RAW_Data!D581),"",DaqBook_RAW_Data!D581)</f>
        <v/>
      </c>
      <c r="F591" s="44" t="str">
        <f>IF(ISBLANK(DaqBook_RAW_Data!E581),"",DaqBook_RAW_Data!E581)</f>
        <v/>
      </c>
      <c r="G591" s="44" t="str">
        <f>IF(ISBLANK(DaqBook_RAW_Data!F581),"",DaqBook_RAW_Data!F581)</f>
        <v/>
      </c>
      <c r="H591" s="44" t="str">
        <f>IF(ISBLANK(DaqBook_RAW_Data!G581),"",DaqBook_RAW_Data!G581)</f>
        <v/>
      </c>
      <c r="I591" s="44" t="str">
        <f>IF(ISBLANK(DaqBook_RAW_Data!H581),"",DaqBook_RAW_Data!H581)</f>
        <v/>
      </c>
      <c r="J591" s="44" t="str">
        <f>IF(ISBLANK(DaqBook_RAW_Data!I581),"",DaqBook_RAW_Data!I581)</f>
        <v/>
      </c>
      <c r="K591" s="44" t="str">
        <f>IF(ISBLANK(DaqBook_RAW_Data!J581),"",DaqBook_RAW_Data!J581)</f>
        <v/>
      </c>
      <c r="L591" s="44" t="str">
        <f>IF(ISBLANK(DaqBook_RAW_Data!K581),"",DaqBook_RAW_Data!K581)</f>
        <v/>
      </c>
      <c r="M591" s="44" t="str">
        <f>IF(ISBLANK(DaqBook_RAW_Data!L581),"",DaqBook_RAW_Data!L581)</f>
        <v/>
      </c>
      <c r="N591" s="44" t="str">
        <f>IF(ISBLANK(DaqBook_RAW_Data!M581),"",DaqBook_RAW_Data!M581)</f>
        <v/>
      </c>
      <c r="O591" s="44" t="str">
        <f>IF(ISBLANK(DaqBook_RAW_Data!N581),"",DaqBook_RAW_Data!N581)</f>
        <v/>
      </c>
      <c r="P591" s="44" t="str">
        <f>IF(ISBLANK(DaqBook_RAW_Data!O581),"",DaqBook_RAW_Data!O581)</f>
        <v/>
      </c>
    </row>
    <row r="592" spans="1:16" x14ac:dyDescent="0.2">
      <c r="A592" s="58" t="e">
        <f t="shared" si="9"/>
        <v>#VALUE!</v>
      </c>
      <c r="B592" s="144" t="str">
        <f>IF(ISBLANK(DaqBook_RAW_Data!A582),"",TIMEVALUE(DaqBook_RAW_Data!A582))</f>
        <v/>
      </c>
      <c r="C592" s="44" t="str">
        <f>IF(ISBLANK(DaqBook_RAW_Data!B582),"",DaqBook_RAW_Data!B582)</f>
        <v/>
      </c>
      <c r="D592" s="44" t="str">
        <f>IF(ISBLANK(DaqBook_RAW_Data!C582),"",DaqBook_RAW_Data!C582)</f>
        <v/>
      </c>
      <c r="E592" s="44" t="str">
        <f>IF(ISBLANK(DaqBook_RAW_Data!D582),"",DaqBook_RAW_Data!D582)</f>
        <v/>
      </c>
      <c r="F592" s="44" t="str">
        <f>IF(ISBLANK(DaqBook_RAW_Data!E582),"",DaqBook_RAW_Data!E582)</f>
        <v/>
      </c>
      <c r="G592" s="44" t="str">
        <f>IF(ISBLANK(DaqBook_RAW_Data!F582),"",DaqBook_RAW_Data!F582)</f>
        <v/>
      </c>
      <c r="H592" s="44" t="str">
        <f>IF(ISBLANK(DaqBook_RAW_Data!G582),"",DaqBook_RAW_Data!G582)</f>
        <v/>
      </c>
      <c r="I592" s="44" t="str">
        <f>IF(ISBLANK(DaqBook_RAW_Data!H582),"",DaqBook_RAW_Data!H582)</f>
        <v/>
      </c>
      <c r="J592" s="44" t="str">
        <f>IF(ISBLANK(DaqBook_RAW_Data!I582),"",DaqBook_RAW_Data!I582)</f>
        <v/>
      </c>
      <c r="K592" s="44" t="str">
        <f>IF(ISBLANK(DaqBook_RAW_Data!J582),"",DaqBook_RAW_Data!J582)</f>
        <v/>
      </c>
      <c r="L592" s="44" t="str">
        <f>IF(ISBLANK(DaqBook_RAW_Data!K582),"",DaqBook_RAW_Data!K582)</f>
        <v/>
      </c>
      <c r="M592" s="44" t="str">
        <f>IF(ISBLANK(DaqBook_RAW_Data!L582),"",DaqBook_RAW_Data!L582)</f>
        <v/>
      </c>
      <c r="N592" s="44" t="str">
        <f>IF(ISBLANK(DaqBook_RAW_Data!M582),"",DaqBook_RAW_Data!M582)</f>
        <v/>
      </c>
      <c r="O592" s="44" t="str">
        <f>IF(ISBLANK(DaqBook_RAW_Data!N582),"",DaqBook_RAW_Data!N582)</f>
        <v/>
      </c>
      <c r="P592" s="44" t="str">
        <f>IF(ISBLANK(DaqBook_RAW_Data!O582),"",DaqBook_RAW_Data!O582)</f>
        <v/>
      </c>
    </row>
    <row r="593" spans="1:16" x14ac:dyDescent="0.2">
      <c r="A593" s="58" t="e">
        <f t="shared" si="9"/>
        <v>#VALUE!</v>
      </c>
      <c r="B593" s="144" t="str">
        <f>IF(ISBLANK(DaqBook_RAW_Data!A583),"",TIMEVALUE(DaqBook_RAW_Data!A583))</f>
        <v/>
      </c>
      <c r="C593" s="44" t="str">
        <f>IF(ISBLANK(DaqBook_RAW_Data!B583),"",DaqBook_RAW_Data!B583)</f>
        <v/>
      </c>
      <c r="D593" s="44" t="str">
        <f>IF(ISBLANK(DaqBook_RAW_Data!C583),"",DaqBook_RAW_Data!C583)</f>
        <v/>
      </c>
      <c r="E593" s="44" t="str">
        <f>IF(ISBLANK(DaqBook_RAW_Data!D583),"",DaqBook_RAW_Data!D583)</f>
        <v/>
      </c>
      <c r="F593" s="44" t="str">
        <f>IF(ISBLANK(DaqBook_RAW_Data!E583),"",DaqBook_RAW_Data!E583)</f>
        <v/>
      </c>
      <c r="G593" s="44" t="str">
        <f>IF(ISBLANK(DaqBook_RAW_Data!F583),"",DaqBook_RAW_Data!F583)</f>
        <v/>
      </c>
      <c r="H593" s="44" t="str">
        <f>IF(ISBLANK(DaqBook_RAW_Data!G583),"",DaqBook_RAW_Data!G583)</f>
        <v/>
      </c>
      <c r="I593" s="44" t="str">
        <f>IF(ISBLANK(DaqBook_RAW_Data!H583),"",DaqBook_RAW_Data!H583)</f>
        <v/>
      </c>
      <c r="J593" s="44" t="str">
        <f>IF(ISBLANK(DaqBook_RAW_Data!I583),"",DaqBook_RAW_Data!I583)</f>
        <v/>
      </c>
      <c r="K593" s="44" t="str">
        <f>IF(ISBLANK(DaqBook_RAW_Data!J583),"",DaqBook_RAW_Data!J583)</f>
        <v/>
      </c>
      <c r="L593" s="44" t="str">
        <f>IF(ISBLANK(DaqBook_RAW_Data!K583),"",DaqBook_RAW_Data!K583)</f>
        <v/>
      </c>
      <c r="M593" s="44" t="str">
        <f>IF(ISBLANK(DaqBook_RAW_Data!L583),"",DaqBook_RAW_Data!L583)</f>
        <v/>
      </c>
      <c r="N593" s="44" t="str">
        <f>IF(ISBLANK(DaqBook_RAW_Data!M583),"",DaqBook_RAW_Data!M583)</f>
        <v/>
      </c>
      <c r="O593" s="44" t="str">
        <f>IF(ISBLANK(DaqBook_RAW_Data!N583),"",DaqBook_RAW_Data!N583)</f>
        <v/>
      </c>
      <c r="P593" s="44" t="str">
        <f>IF(ISBLANK(DaqBook_RAW_Data!O583),"",DaqBook_RAW_Data!O583)</f>
        <v/>
      </c>
    </row>
    <row r="594" spans="1:16" x14ac:dyDescent="0.2">
      <c r="A594" s="58" t="e">
        <f t="shared" si="9"/>
        <v>#VALUE!</v>
      </c>
      <c r="B594" s="144" t="str">
        <f>IF(ISBLANK(DaqBook_RAW_Data!A584),"",TIMEVALUE(DaqBook_RAW_Data!A584))</f>
        <v/>
      </c>
      <c r="C594" s="44" t="str">
        <f>IF(ISBLANK(DaqBook_RAW_Data!B584),"",DaqBook_RAW_Data!B584)</f>
        <v/>
      </c>
      <c r="D594" s="44" t="str">
        <f>IF(ISBLANK(DaqBook_RAW_Data!C584),"",DaqBook_RAW_Data!C584)</f>
        <v/>
      </c>
      <c r="E594" s="44" t="str">
        <f>IF(ISBLANK(DaqBook_RAW_Data!D584),"",DaqBook_RAW_Data!D584)</f>
        <v/>
      </c>
      <c r="F594" s="44" t="str">
        <f>IF(ISBLANK(DaqBook_RAW_Data!E584),"",DaqBook_RAW_Data!E584)</f>
        <v/>
      </c>
      <c r="G594" s="44" t="str">
        <f>IF(ISBLANK(DaqBook_RAW_Data!F584),"",DaqBook_RAW_Data!F584)</f>
        <v/>
      </c>
      <c r="H594" s="44" t="str">
        <f>IF(ISBLANK(DaqBook_RAW_Data!G584),"",DaqBook_RAW_Data!G584)</f>
        <v/>
      </c>
      <c r="I594" s="44" t="str">
        <f>IF(ISBLANK(DaqBook_RAW_Data!H584),"",DaqBook_RAW_Data!H584)</f>
        <v/>
      </c>
      <c r="J594" s="44" t="str">
        <f>IF(ISBLANK(DaqBook_RAW_Data!I584),"",DaqBook_RAW_Data!I584)</f>
        <v/>
      </c>
      <c r="K594" s="44" t="str">
        <f>IF(ISBLANK(DaqBook_RAW_Data!J584),"",DaqBook_RAW_Data!J584)</f>
        <v/>
      </c>
      <c r="L594" s="44" t="str">
        <f>IF(ISBLANK(DaqBook_RAW_Data!K584),"",DaqBook_RAW_Data!K584)</f>
        <v/>
      </c>
      <c r="M594" s="44" t="str">
        <f>IF(ISBLANK(DaqBook_RAW_Data!L584),"",DaqBook_RAW_Data!L584)</f>
        <v/>
      </c>
      <c r="N594" s="44" t="str">
        <f>IF(ISBLANK(DaqBook_RAW_Data!M584),"",DaqBook_RAW_Data!M584)</f>
        <v/>
      </c>
      <c r="O594" s="44" t="str">
        <f>IF(ISBLANK(DaqBook_RAW_Data!N584),"",DaqBook_RAW_Data!N584)</f>
        <v/>
      </c>
      <c r="P594" s="44" t="str">
        <f>IF(ISBLANK(DaqBook_RAW_Data!O584),"",DaqBook_RAW_Data!O584)</f>
        <v/>
      </c>
    </row>
    <row r="595" spans="1:16" x14ac:dyDescent="0.2">
      <c r="A595" s="58" t="e">
        <f t="shared" si="9"/>
        <v>#VALUE!</v>
      </c>
      <c r="B595" s="144" t="str">
        <f>IF(ISBLANK(DaqBook_RAW_Data!A585),"",TIMEVALUE(DaqBook_RAW_Data!A585))</f>
        <v/>
      </c>
      <c r="C595" s="44" t="str">
        <f>IF(ISBLANK(DaqBook_RAW_Data!B585),"",DaqBook_RAW_Data!B585)</f>
        <v/>
      </c>
      <c r="D595" s="44" t="str">
        <f>IF(ISBLANK(DaqBook_RAW_Data!C585),"",DaqBook_RAW_Data!C585)</f>
        <v/>
      </c>
      <c r="E595" s="44" t="str">
        <f>IF(ISBLANK(DaqBook_RAW_Data!D585),"",DaqBook_RAW_Data!D585)</f>
        <v/>
      </c>
      <c r="F595" s="44" t="str">
        <f>IF(ISBLANK(DaqBook_RAW_Data!E585),"",DaqBook_RAW_Data!E585)</f>
        <v/>
      </c>
      <c r="G595" s="44" t="str">
        <f>IF(ISBLANK(DaqBook_RAW_Data!F585),"",DaqBook_RAW_Data!F585)</f>
        <v/>
      </c>
      <c r="H595" s="44" t="str">
        <f>IF(ISBLANK(DaqBook_RAW_Data!G585),"",DaqBook_RAW_Data!G585)</f>
        <v/>
      </c>
      <c r="I595" s="44" t="str">
        <f>IF(ISBLANK(DaqBook_RAW_Data!H585),"",DaqBook_RAW_Data!H585)</f>
        <v/>
      </c>
      <c r="J595" s="44" t="str">
        <f>IF(ISBLANK(DaqBook_RAW_Data!I585),"",DaqBook_RAW_Data!I585)</f>
        <v/>
      </c>
      <c r="K595" s="44" t="str">
        <f>IF(ISBLANK(DaqBook_RAW_Data!J585),"",DaqBook_RAW_Data!J585)</f>
        <v/>
      </c>
      <c r="L595" s="44" t="str">
        <f>IF(ISBLANK(DaqBook_RAW_Data!K585),"",DaqBook_RAW_Data!K585)</f>
        <v/>
      </c>
      <c r="M595" s="44" t="str">
        <f>IF(ISBLANK(DaqBook_RAW_Data!L585),"",DaqBook_RAW_Data!L585)</f>
        <v/>
      </c>
      <c r="N595" s="44" t="str">
        <f>IF(ISBLANK(DaqBook_RAW_Data!M585),"",DaqBook_RAW_Data!M585)</f>
        <v/>
      </c>
      <c r="O595" s="44" t="str">
        <f>IF(ISBLANK(DaqBook_RAW_Data!N585),"",DaqBook_RAW_Data!N585)</f>
        <v/>
      </c>
      <c r="P595" s="44" t="str">
        <f>IF(ISBLANK(DaqBook_RAW_Data!O585),"",DaqBook_RAW_Data!O585)</f>
        <v/>
      </c>
    </row>
    <row r="596" spans="1:16" x14ac:dyDescent="0.2">
      <c r="A596" s="58" t="e">
        <f t="shared" si="9"/>
        <v>#VALUE!</v>
      </c>
      <c r="B596" s="144" t="str">
        <f>IF(ISBLANK(DaqBook_RAW_Data!A586),"",TIMEVALUE(DaqBook_RAW_Data!A586))</f>
        <v/>
      </c>
      <c r="C596" s="44" t="str">
        <f>IF(ISBLANK(DaqBook_RAW_Data!B586),"",DaqBook_RAW_Data!B586)</f>
        <v/>
      </c>
      <c r="D596" s="44" t="str">
        <f>IF(ISBLANK(DaqBook_RAW_Data!C586),"",DaqBook_RAW_Data!C586)</f>
        <v/>
      </c>
      <c r="E596" s="44" t="str">
        <f>IF(ISBLANK(DaqBook_RAW_Data!D586),"",DaqBook_RAW_Data!D586)</f>
        <v/>
      </c>
      <c r="F596" s="44" t="str">
        <f>IF(ISBLANK(DaqBook_RAW_Data!E586),"",DaqBook_RAW_Data!E586)</f>
        <v/>
      </c>
      <c r="G596" s="44" t="str">
        <f>IF(ISBLANK(DaqBook_RAW_Data!F586),"",DaqBook_RAW_Data!F586)</f>
        <v/>
      </c>
      <c r="H596" s="44" t="str">
        <f>IF(ISBLANK(DaqBook_RAW_Data!G586),"",DaqBook_RAW_Data!G586)</f>
        <v/>
      </c>
      <c r="I596" s="44" t="str">
        <f>IF(ISBLANK(DaqBook_RAW_Data!H586),"",DaqBook_RAW_Data!H586)</f>
        <v/>
      </c>
      <c r="J596" s="44" t="str">
        <f>IF(ISBLANK(DaqBook_RAW_Data!I586),"",DaqBook_RAW_Data!I586)</f>
        <v/>
      </c>
      <c r="K596" s="44" t="str">
        <f>IF(ISBLANK(DaqBook_RAW_Data!J586),"",DaqBook_RAW_Data!J586)</f>
        <v/>
      </c>
      <c r="L596" s="44" t="str">
        <f>IF(ISBLANK(DaqBook_RAW_Data!K586),"",DaqBook_RAW_Data!K586)</f>
        <v/>
      </c>
      <c r="M596" s="44" t="str">
        <f>IF(ISBLANK(DaqBook_RAW_Data!L586),"",DaqBook_RAW_Data!L586)</f>
        <v/>
      </c>
      <c r="N596" s="44" t="str">
        <f>IF(ISBLANK(DaqBook_RAW_Data!M586),"",DaqBook_RAW_Data!M586)</f>
        <v/>
      </c>
      <c r="O596" s="44" t="str">
        <f>IF(ISBLANK(DaqBook_RAW_Data!N586),"",DaqBook_RAW_Data!N586)</f>
        <v/>
      </c>
      <c r="P596" s="44" t="str">
        <f>IF(ISBLANK(DaqBook_RAW_Data!O586),"",DaqBook_RAW_Data!O586)</f>
        <v/>
      </c>
    </row>
    <row r="597" spans="1:16" x14ac:dyDescent="0.2">
      <c r="A597" s="58" t="e">
        <f t="shared" si="9"/>
        <v>#VALUE!</v>
      </c>
      <c r="B597" s="144" t="str">
        <f>IF(ISBLANK(DaqBook_RAW_Data!A587),"",TIMEVALUE(DaqBook_RAW_Data!A587))</f>
        <v/>
      </c>
      <c r="C597" s="44" t="str">
        <f>IF(ISBLANK(DaqBook_RAW_Data!B587),"",DaqBook_RAW_Data!B587)</f>
        <v/>
      </c>
      <c r="D597" s="44" t="str">
        <f>IF(ISBLANK(DaqBook_RAW_Data!C587),"",DaqBook_RAW_Data!C587)</f>
        <v/>
      </c>
      <c r="E597" s="44" t="str">
        <f>IF(ISBLANK(DaqBook_RAW_Data!D587),"",DaqBook_RAW_Data!D587)</f>
        <v/>
      </c>
      <c r="F597" s="44" t="str">
        <f>IF(ISBLANK(DaqBook_RAW_Data!E587),"",DaqBook_RAW_Data!E587)</f>
        <v/>
      </c>
      <c r="G597" s="44" t="str">
        <f>IF(ISBLANK(DaqBook_RAW_Data!F587),"",DaqBook_RAW_Data!F587)</f>
        <v/>
      </c>
      <c r="H597" s="44" t="str">
        <f>IF(ISBLANK(DaqBook_RAW_Data!G587),"",DaqBook_RAW_Data!G587)</f>
        <v/>
      </c>
      <c r="I597" s="44" t="str">
        <f>IF(ISBLANK(DaqBook_RAW_Data!H587),"",DaqBook_RAW_Data!H587)</f>
        <v/>
      </c>
      <c r="J597" s="44" t="str">
        <f>IF(ISBLANK(DaqBook_RAW_Data!I587),"",DaqBook_RAW_Data!I587)</f>
        <v/>
      </c>
      <c r="K597" s="44" t="str">
        <f>IF(ISBLANK(DaqBook_RAW_Data!J587),"",DaqBook_RAW_Data!J587)</f>
        <v/>
      </c>
      <c r="L597" s="44" t="str">
        <f>IF(ISBLANK(DaqBook_RAW_Data!K587),"",DaqBook_RAW_Data!K587)</f>
        <v/>
      </c>
      <c r="M597" s="44" t="str">
        <f>IF(ISBLANK(DaqBook_RAW_Data!L587),"",DaqBook_RAW_Data!L587)</f>
        <v/>
      </c>
      <c r="N597" s="44" t="str">
        <f>IF(ISBLANK(DaqBook_RAW_Data!M587),"",DaqBook_RAW_Data!M587)</f>
        <v/>
      </c>
      <c r="O597" s="44" t="str">
        <f>IF(ISBLANK(DaqBook_RAW_Data!N587),"",DaqBook_RAW_Data!N587)</f>
        <v/>
      </c>
      <c r="P597" s="44" t="str">
        <f>IF(ISBLANK(DaqBook_RAW_Data!O587),"",DaqBook_RAW_Data!O587)</f>
        <v/>
      </c>
    </row>
    <row r="598" spans="1:16" x14ac:dyDescent="0.2">
      <c r="A598" s="58" t="e">
        <f t="shared" si="9"/>
        <v>#VALUE!</v>
      </c>
      <c r="B598" s="144" t="str">
        <f>IF(ISBLANK(DaqBook_RAW_Data!A588),"",TIMEVALUE(DaqBook_RAW_Data!A588))</f>
        <v/>
      </c>
      <c r="C598" s="44" t="str">
        <f>IF(ISBLANK(DaqBook_RAW_Data!B588),"",DaqBook_RAW_Data!B588)</f>
        <v/>
      </c>
      <c r="D598" s="44" t="str">
        <f>IF(ISBLANK(DaqBook_RAW_Data!C588),"",DaqBook_RAW_Data!C588)</f>
        <v/>
      </c>
      <c r="E598" s="44" t="str">
        <f>IF(ISBLANK(DaqBook_RAW_Data!D588),"",DaqBook_RAW_Data!D588)</f>
        <v/>
      </c>
      <c r="F598" s="44" t="str">
        <f>IF(ISBLANK(DaqBook_RAW_Data!E588),"",DaqBook_RAW_Data!E588)</f>
        <v/>
      </c>
      <c r="G598" s="44" t="str">
        <f>IF(ISBLANK(DaqBook_RAW_Data!F588),"",DaqBook_RAW_Data!F588)</f>
        <v/>
      </c>
      <c r="H598" s="44" t="str">
        <f>IF(ISBLANK(DaqBook_RAW_Data!G588),"",DaqBook_RAW_Data!G588)</f>
        <v/>
      </c>
      <c r="I598" s="44" t="str">
        <f>IF(ISBLANK(DaqBook_RAW_Data!H588),"",DaqBook_RAW_Data!H588)</f>
        <v/>
      </c>
      <c r="J598" s="44" t="str">
        <f>IF(ISBLANK(DaqBook_RAW_Data!I588),"",DaqBook_RAW_Data!I588)</f>
        <v/>
      </c>
      <c r="K598" s="44" t="str">
        <f>IF(ISBLANK(DaqBook_RAW_Data!J588),"",DaqBook_RAW_Data!J588)</f>
        <v/>
      </c>
      <c r="L598" s="44" t="str">
        <f>IF(ISBLANK(DaqBook_RAW_Data!K588),"",DaqBook_RAW_Data!K588)</f>
        <v/>
      </c>
      <c r="M598" s="44" t="str">
        <f>IF(ISBLANK(DaqBook_RAW_Data!L588),"",DaqBook_RAW_Data!L588)</f>
        <v/>
      </c>
      <c r="N598" s="44" t="str">
        <f>IF(ISBLANK(DaqBook_RAW_Data!M588),"",DaqBook_RAW_Data!M588)</f>
        <v/>
      </c>
      <c r="O598" s="44" t="str">
        <f>IF(ISBLANK(DaqBook_RAW_Data!N588),"",DaqBook_RAW_Data!N588)</f>
        <v/>
      </c>
      <c r="P598" s="44" t="str">
        <f>IF(ISBLANK(DaqBook_RAW_Data!O588),"",DaqBook_RAW_Data!O588)</f>
        <v/>
      </c>
    </row>
    <row r="599" spans="1:16" x14ac:dyDescent="0.2">
      <c r="A599" s="58" t="e">
        <f t="shared" si="9"/>
        <v>#VALUE!</v>
      </c>
      <c r="B599" s="144" t="str">
        <f>IF(ISBLANK(DaqBook_RAW_Data!A589),"",TIMEVALUE(DaqBook_RAW_Data!A589))</f>
        <v/>
      </c>
      <c r="C599" s="44" t="str">
        <f>IF(ISBLANK(DaqBook_RAW_Data!B589),"",DaqBook_RAW_Data!B589)</f>
        <v/>
      </c>
      <c r="D599" s="44" t="str">
        <f>IF(ISBLANK(DaqBook_RAW_Data!C589),"",DaqBook_RAW_Data!C589)</f>
        <v/>
      </c>
      <c r="E599" s="44" t="str">
        <f>IF(ISBLANK(DaqBook_RAW_Data!D589),"",DaqBook_RAW_Data!D589)</f>
        <v/>
      </c>
      <c r="F599" s="44" t="str">
        <f>IF(ISBLANK(DaqBook_RAW_Data!E589),"",DaqBook_RAW_Data!E589)</f>
        <v/>
      </c>
      <c r="G599" s="44" t="str">
        <f>IF(ISBLANK(DaqBook_RAW_Data!F589),"",DaqBook_RAW_Data!F589)</f>
        <v/>
      </c>
      <c r="H599" s="44" t="str">
        <f>IF(ISBLANK(DaqBook_RAW_Data!G589),"",DaqBook_RAW_Data!G589)</f>
        <v/>
      </c>
      <c r="I599" s="44" t="str">
        <f>IF(ISBLANK(DaqBook_RAW_Data!H589),"",DaqBook_RAW_Data!H589)</f>
        <v/>
      </c>
      <c r="J599" s="44" t="str">
        <f>IF(ISBLANK(DaqBook_RAW_Data!I589),"",DaqBook_RAW_Data!I589)</f>
        <v/>
      </c>
      <c r="K599" s="44" t="str">
        <f>IF(ISBLANK(DaqBook_RAW_Data!J589),"",DaqBook_RAW_Data!J589)</f>
        <v/>
      </c>
      <c r="L599" s="44" t="str">
        <f>IF(ISBLANK(DaqBook_RAW_Data!K589),"",DaqBook_RAW_Data!K589)</f>
        <v/>
      </c>
      <c r="M599" s="44" t="str">
        <f>IF(ISBLANK(DaqBook_RAW_Data!L589),"",DaqBook_RAW_Data!L589)</f>
        <v/>
      </c>
      <c r="N599" s="44" t="str">
        <f>IF(ISBLANK(DaqBook_RAW_Data!M589),"",DaqBook_RAW_Data!M589)</f>
        <v/>
      </c>
      <c r="O599" s="44" t="str">
        <f>IF(ISBLANK(DaqBook_RAW_Data!N589),"",DaqBook_RAW_Data!N589)</f>
        <v/>
      </c>
      <c r="P599" s="44" t="str">
        <f>IF(ISBLANK(DaqBook_RAW_Data!O589),"",DaqBook_RAW_Data!O589)</f>
        <v/>
      </c>
    </row>
    <row r="600" spans="1:16" x14ac:dyDescent="0.2">
      <c r="A600" s="58" t="e">
        <f t="shared" si="9"/>
        <v>#VALUE!</v>
      </c>
      <c r="B600" s="144" t="str">
        <f>IF(ISBLANK(DaqBook_RAW_Data!A590),"",TIMEVALUE(DaqBook_RAW_Data!A590))</f>
        <v/>
      </c>
      <c r="C600" s="44" t="str">
        <f>IF(ISBLANK(DaqBook_RAW_Data!B590),"",DaqBook_RAW_Data!B590)</f>
        <v/>
      </c>
      <c r="D600" s="44" t="str">
        <f>IF(ISBLANK(DaqBook_RAW_Data!C590),"",DaqBook_RAW_Data!C590)</f>
        <v/>
      </c>
      <c r="E600" s="44" t="str">
        <f>IF(ISBLANK(DaqBook_RAW_Data!D590),"",DaqBook_RAW_Data!D590)</f>
        <v/>
      </c>
      <c r="F600" s="44" t="str">
        <f>IF(ISBLANK(DaqBook_RAW_Data!E590),"",DaqBook_RAW_Data!E590)</f>
        <v/>
      </c>
      <c r="G600" s="44" t="str">
        <f>IF(ISBLANK(DaqBook_RAW_Data!F590),"",DaqBook_RAW_Data!F590)</f>
        <v/>
      </c>
      <c r="H600" s="44" t="str">
        <f>IF(ISBLANK(DaqBook_RAW_Data!G590),"",DaqBook_RAW_Data!G590)</f>
        <v/>
      </c>
      <c r="I600" s="44" t="str">
        <f>IF(ISBLANK(DaqBook_RAW_Data!H590),"",DaqBook_RAW_Data!H590)</f>
        <v/>
      </c>
      <c r="J600" s="44" t="str">
        <f>IF(ISBLANK(DaqBook_RAW_Data!I590),"",DaqBook_RAW_Data!I590)</f>
        <v/>
      </c>
      <c r="K600" s="44" t="str">
        <f>IF(ISBLANK(DaqBook_RAW_Data!J590),"",DaqBook_RAW_Data!J590)</f>
        <v/>
      </c>
      <c r="L600" s="44" t="str">
        <f>IF(ISBLANK(DaqBook_RAW_Data!K590),"",DaqBook_RAW_Data!K590)</f>
        <v/>
      </c>
      <c r="M600" s="44" t="str">
        <f>IF(ISBLANK(DaqBook_RAW_Data!L590),"",DaqBook_RAW_Data!L590)</f>
        <v/>
      </c>
      <c r="N600" s="44" t="str">
        <f>IF(ISBLANK(DaqBook_RAW_Data!M590),"",DaqBook_RAW_Data!M590)</f>
        <v/>
      </c>
      <c r="O600" s="44" t="str">
        <f>IF(ISBLANK(DaqBook_RAW_Data!N590),"",DaqBook_RAW_Data!N590)</f>
        <v/>
      </c>
      <c r="P600" s="44" t="str">
        <f>IF(ISBLANK(DaqBook_RAW_Data!O590),"",DaqBook_RAW_Data!O590)</f>
        <v/>
      </c>
    </row>
    <row r="601" spans="1:16" x14ac:dyDescent="0.2">
      <c r="A601" s="58" t="e">
        <f t="shared" si="9"/>
        <v>#VALUE!</v>
      </c>
      <c r="B601" s="144" t="str">
        <f>IF(ISBLANK(DaqBook_RAW_Data!A591),"",TIMEVALUE(DaqBook_RAW_Data!A591))</f>
        <v/>
      </c>
      <c r="C601" s="44" t="str">
        <f>IF(ISBLANK(DaqBook_RAW_Data!B591),"",DaqBook_RAW_Data!B591)</f>
        <v/>
      </c>
      <c r="D601" s="44" t="str">
        <f>IF(ISBLANK(DaqBook_RAW_Data!C591),"",DaqBook_RAW_Data!C591)</f>
        <v/>
      </c>
      <c r="E601" s="44" t="str">
        <f>IF(ISBLANK(DaqBook_RAW_Data!D591),"",DaqBook_RAW_Data!D591)</f>
        <v/>
      </c>
      <c r="F601" s="44" t="str">
        <f>IF(ISBLANK(DaqBook_RAW_Data!E591),"",DaqBook_RAW_Data!E591)</f>
        <v/>
      </c>
      <c r="G601" s="44" t="str">
        <f>IF(ISBLANK(DaqBook_RAW_Data!F591),"",DaqBook_RAW_Data!F591)</f>
        <v/>
      </c>
      <c r="H601" s="44" t="str">
        <f>IF(ISBLANK(DaqBook_RAW_Data!G591),"",DaqBook_RAW_Data!G591)</f>
        <v/>
      </c>
      <c r="I601" s="44" t="str">
        <f>IF(ISBLANK(DaqBook_RAW_Data!H591),"",DaqBook_RAW_Data!H591)</f>
        <v/>
      </c>
      <c r="J601" s="44" t="str">
        <f>IF(ISBLANK(DaqBook_RAW_Data!I591),"",DaqBook_RAW_Data!I591)</f>
        <v/>
      </c>
      <c r="K601" s="44" t="str">
        <f>IF(ISBLANK(DaqBook_RAW_Data!J591),"",DaqBook_RAW_Data!J591)</f>
        <v/>
      </c>
      <c r="L601" s="44" t="str">
        <f>IF(ISBLANK(DaqBook_RAW_Data!K591),"",DaqBook_RAW_Data!K591)</f>
        <v/>
      </c>
      <c r="M601" s="44" t="str">
        <f>IF(ISBLANK(DaqBook_RAW_Data!L591),"",DaqBook_RAW_Data!L591)</f>
        <v/>
      </c>
      <c r="N601" s="44" t="str">
        <f>IF(ISBLANK(DaqBook_RAW_Data!M591),"",DaqBook_RAW_Data!M591)</f>
        <v/>
      </c>
      <c r="O601" s="44" t="str">
        <f>IF(ISBLANK(DaqBook_RAW_Data!N591),"",DaqBook_RAW_Data!N591)</f>
        <v/>
      </c>
      <c r="P601" s="44" t="str">
        <f>IF(ISBLANK(DaqBook_RAW_Data!O591),"",DaqBook_RAW_Data!O591)</f>
        <v/>
      </c>
    </row>
    <row r="602" spans="1:16" x14ac:dyDescent="0.2">
      <c r="A602" s="58" t="e">
        <f t="shared" si="9"/>
        <v>#VALUE!</v>
      </c>
      <c r="B602" s="144" t="str">
        <f>IF(ISBLANK(DaqBook_RAW_Data!A592),"",TIMEVALUE(DaqBook_RAW_Data!A592))</f>
        <v/>
      </c>
      <c r="C602" s="44" t="str">
        <f>IF(ISBLANK(DaqBook_RAW_Data!B592),"",DaqBook_RAW_Data!B592)</f>
        <v/>
      </c>
      <c r="D602" s="44" t="str">
        <f>IF(ISBLANK(DaqBook_RAW_Data!C592),"",DaqBook_RAW_Data!C592)</f>
        <v/>
      </c>
      <c r="E602" s="44" t="str">
        <f>IF(ISBLANK(DaqBook_RAW_Data!D592),"",DaqBook_RAW_Data!D592)</f>
        <v/>
      </c>
      <c r="F602" s="44" t="str">
        <f>IF(ISBLANK(DaqBook_RAW_Data!E592),"",DaqBook_RAW_Data!E592)</f>
        <v/>
      </c>
      <c r="G602" s="44" t="str">
        <f>IF(ISBLANK(DaqBook_RAW_Data!F592),"",DaqBook_RAW_Data!F592)</f>
        <v/>
      </c>
      <c r="H602" s="44" t="str">
        <f>IF(ISBLANK(DaqBook_RAW_Data!G592),"",DaqBook_RAW_Data!G592)</f>
        <v/>
      </c>
      <c r="I602" s="44" t="str">
        <f>IF(ISBLANK(DaqBook_RAW_Data!H592),"",DaqBook_RAW_Data!H592)</f>
        <v/>
      </c>
      <c r="J602" s="44" t="str">
        <f>IF(ISBLANK(DaqBook_RAW_Data!I592),"",DaqBook_RAW_Data!I592)</f>
        <v/>
      </c>
      <c r="K602" s="44" t="str">
        <f>IF(ISBLANK(DaqBook_RAW_Data!J592),"",DaqBook_RAW_Data!J592)</f>
        <v/>
      </c>
      <c r="L602" s="44" t="str">
        <f>IF(ISBLANK(DaqBook_RAW_Data!K592),"",DaqBook_RAW_Data!K592)</f>
        <v/>
      </c>
      <c r="M602" s="44" t="str">
        <f>IF(ISBLANK(DaqBook_RAW_Data!L592),"",DaqBook_RAW_Data!L592)</f>
        <v/>
      </c>
      <c r="N602" s="44" t="str">
        <f>IF(ISBLANK(DaqBook_RAW_Data!M592),"",DaqBook_RAW_Data!M592)</f>
        <v/>
      </c>
      <c r="O602" s="44" t="str">
        <f>IF(ISBLANK(DaqBook_RAW_Data!N592),"",DaqBook_RAW_Data!N592)</f>
        <v/>
      </c>
      <c r="P602" s="44" t="str">
        <f>IF(ISBLANK(DaqBook_RAW_Data!O592),"",DaqBook_RAW_Data!O592)</f>
        <v/>
      </c>
    </row>
    <row r="603" spans="1:16" x14ac:dyDescent="0.2">
      <c r="A603" s="58" t="e">
        <f t="shared" si="9"/>
        <v>#VALUE!</v>
      </c>
      <c r="B603" s="144" t="str">
        <f>IF(ISBLANK(DaqBook_RAW_Data!A593),"",TIMEVALUE(DaqBook_RAW_Data!A593))</f>
        <v/>
      </c>
      <c r="C603" s="44" t="str">
        <f>IF(ISBLANK(DaqBook_RAW_Data!B593),"",DaqBook_RAW_Data!B593)</f>
        <v/>
      </c>
      <c r="D603" s="44" t="str">
        <f>IF(ISBLANK(DaqBook_RAW_Data!C593),"",DaqBook_RAW_Data!C593)</f>
        <v/>
      </c>
      <c r="E603" s="44" t="str">
        <f>IF(ISBLANK(DaqBook_RAW_Data!D593),"",DaqBook_RAW_Data!D593)</f>
        <v/>
      </c>
      <c r="F603" s="44" t="str">
        <f>IF(ISBLANK(DaqBook_RAW_Data!E593),"",DaqBook_RAW_Data!E593)</f>
        <v/>
      </c>
      <c r="G603" s="44" t="str">
        <f>IF(ISBLANK(DaqBook_RAW_Data!F593),"",DaqBook_RAW_Data!F593)</f>
        <v/>
      </c>
      <c r="H603" s="44" t="str">
        <f>IF(ISBLANK(DaqBook_RAW_Data!G593),"",DaqBook_RAW_Data!G593)</f>
        <v/>
      </c>
      <c r="I603" s="44" t="str">
        <f>IF(ISBLANK(DaqBook_RAW_Data!H593),"",DaqBook_RAW_Data!H593)</f>
        <v/>
      </c>
      <c r="J603" s="44" t="str">
        <f>IF(ISBLANK(DaqBook_RAW_Data!I593),"",DaqBook_RAW_Data!I593)</f>
        <v/>
      </c>
      <c r="K603" s="44" t="str">
        <f>IF(ISBLANK(DaqBook_RAW_Data!J593),"",DaqBook_RAW_Data!J593)</f>
        <v/>
      </c>
      <c r="L603" s="44" t="str">
        <f>IF(ISBLANK(DaqBook_RAW_Data!K593),"",DaqBook_RAW_Data!K593)</f>
        <v/>
      </c>
      <c r="M603" s="44" t="str">
        <f>IF(ISBLANK(DaqBook_RAW_Data!L593),"",DaqBook_RAW_Data!L593)</f>
        <v/>
      </c>
      <c r="N603" s="44" t="str">
        <f>IF(ISBLANK(DaqBook_RAW_Data!M593),"",DaqBook_RAW_Data!M593)</f>
        <v/>
      </c>
      <c r="O603" s="44" t="str">
        <f>IF(ISBLANK(DaqBook_RAW_Data!N593),"",DaqBook_RAW_Data!N593)</f>
        <v/>
      </c>
      <c r="P603" s="44" t="str">
        <f>IF(ISBLANK(DaqBook_RAW_Data!O593),"",DaqBook_RAW_Data!O593)</f>
        <v/>
      </c>
    </row>
    <row r="604" spans="1:16" x14ac:dyDescent="0.2">
      <c r="A604" s="58" t="e">
        <f t="shared" si="9"/>
        <v>#VALUE!</v>
      </c>
      <c r="B604" s="144" t="str">
        <f>IF(ISBLANK(DaqBook_RAW_Data!A594),"",TIMEVALUE(DaqBook_RAW_Data!A594))</f>
        <v/>
      </c>
      <c r="C604" s="44" t="str">
        <f>IF(ISBLANK(DaqBook_RAW_Data!B594),"",DaqBook_RAW_Data!B594)</f>
        <v/>
      </c>
      <c r="D604" s="44" t="str">
        <f>IF(ISBLANK(DaqBook_RAW_Data!C594),"",DaqBook_RAW_Data!C594)</f>
        <v/>
      </c>
      <c r="E604" s="44" t="str">
        <f>IF(ISBLANK(DaqBook_RAW_Data!D594),"",DaqBook_RAW_Data!D594)</f>
        <v/>
      </c>
      <c r="F604" s="44" t="str">
        <f>IF(ISBLANK(DaqBook_RAW_Data!E594),"",DaqBook_RAW_Data!E594)</f>
        <v/>
      </c>
      <c r="G604" s="44" t="str">
        <f>IF(ISBLANK(DaqBook_RAW_Data!F594),"",DaqBook_RAW_Data!F594)</f>
        <v/>
      </c>
      <c r="H604" s="44" t="str">
        <f>IF(ISBLANK(DaqBook_RAW_Data!G594),"",DaqBook_RAW_Data!G594)</f>
        <v/>
      </c>
      <c r="I604" s="44" t="str">
        <f>IF(ISBLANK(DaqBook_RAW_Data!H594),"",DaqBook_RAW_Data!H594)</f>
        <v/>
      </c>
      <c r="J604" s="44" t="str">
        <f>IF(ISBLANK(DaqBook_RAW_Data!I594),"",DaqBook_RAW_Data!I594)</f>
        <v/>
      </c>
      <c r="K604" s="44" t="str">
        <f>IF(ISBLANK(DaqBook_RAW_Data!J594),"",DaqBook_RAW_Data!J594)</f>
        <v/>
      </c>
      <c r="L604" s="44" t="str">
        <f>IF(ISBLANK(DaqBook_RAW_Data!K594),"",DaqBook_RAW_Data!K594)</f>
        <v/>
      </c>
      <c r="M604" s="44" t="str">
        <f>IF(ISBLANK(DaqBook_RAW_Data!L594),"",DaqBook_RAW_Data!L594)</f>
        <v/>
      </c>
      <c r="N604" s="44" t="str">
        <f>IF(ISBLANK(DaqBook_RAW_Data!M594),"",DaqBook_RAW_Data!M594)</f>
        <v/>
      </c>
      <c r="O604" s="44" t="str">
        <f>IF(ISBLANK(DaqBook_RAW_Data!N594),"",DaqBook_RAW_Data!N594)</f>
        <v/>
      </c>
      <c r="P604" s="44" t="str">
        <f>IF(ISBLANK(DaqBook_RAW_Data!O594),"",DaqBook_RAW_Data!O594)</f>
        <v/>
      </c>
    </row>
    <row r="605" spans="1:16" x14ac:dyDescent="0.2">
      <c r="A605" s="58" t="e">
        <f t="shared" si="9"/>
        <v>#VALUE!</v>
      </c>
      <c r="B605" s="144" t="str">
        <f>IF(ISBLANK(DaqBook_RAW_Data!A595),"",TIMEVALUE(DaqBook_RAW_Data!A595))</f>
        <v/>
      </c>
      <c r="C605" s="44" t="str">
        <f>IF(ISBLANK(DaqBook_RAW_Data!B595),"",DaqBook_RAW_Data!B595)</f>
        <v/>
      </c>
      <c r="D605" s="44" t="str">
        <f>IF(ISBLANK(DaqBook_RAW_Data!C595),"",DaqBook_RAW_Data!C595)</f>
        <v/>
      </c>
      <c r="E605" s="44" t="str">
        <f>IF(ISBLANK(DaqBook_RAW_Data!D595),"",DaqBook_RAW_Data!D595)</f>
        <v/>
      </c>
      <c r="F605" s="44" t="str">
        <f>IF(ISBLANK(DaqBook_RAW_Data!E595),"",DaqBook_RAW_Data!E595)</f>
        <v/>
      </c>
      <c r="G605" s="44" t="str">
        <f>IF(ISBLANK(DaqBook_RAW_Data!F595),"",DaqBook_RAW_Data!F595)</f>
        <v/>
      </c>
      <c r="H605" s="44" t="str">
        <f>IF(ISBLANK(DaqBook_RAW_Data!G595),"",DaqBook_RAW_Data!G595)</f>
        <v/>
      </c>
      <c r="I605" s="44" t="str">
        <f>IF(ISBLANK(DaqBook_RAW_Data!H595),"",DaqBook_RAW_Data!H595)</f>
        <v/>
      </c>
      <c r="J605" s="44" t="str">
        <f>IF(ISBLANK(DaqBook_RAW_Data!I595),"",DaqBook_RAW_Data!I595)</f>
        <v/>
      </c>
      <c r="K605" s="44" t="str">
        <f>IF(ISBLANK(DaqBook_RAW_Data!J595),"",DaqBook_RAW_Data!J595)</f>
        <v/>
      </c>
      <c r="L605" s="44" t="str">
        <f>IF(ISBLANK(DaqBook_RAW_Data!K595),"",DaqBook_RAW_Data!K595)</f>
        <v/>
      </c>
      <c r="M605" s="44" t="str">
        <f>IF(ISBLANK(DaqBook_RAW_Data!L595),"",DaqBook_RAW_Data!L595)</f>
        <v/>
      </c>
      <c r="N605" s="44" t="str">
        <f>IF(ISBLANK(DaqBook_RAW_Data!M595),"",DaqBook_RAW_Data!M595)</f>
        <v/>
      </c>
      <c r="O605" s="44" t="str">
        <f>IF(ISBLANK(DaqBook_RAW_Data!N595),"",DaqBook_RAW_Data!N595)</f>
        <v/>
      </c>
      <c r="P605" s="44" t="str">
        <f>IF(ISBLANK(DaqBook_RAW_Data!O595),"",DaqBook_RAW_Data!O595)</f>
        <v/>
      </c>
    </row>
    <row r="606" spans="1:16" x14ac:dyDescent="0.2">
      <c r="A606" s="58" t="e">
        <f t="shared" si="9"/>
        <v>#VALUE!</v>
      </c>
      <c r="B606" s="144" t="str">
        <f>IF(ISBLANK(DaqBook_RAW_Data!A596),"",TIMEVALUE(DaqBook_RAW_Data!A596))</f>
        <v/>
      </c>
      <c r="C606" s="44" t="str">
        <f>IF(ISBLANK(DaqBook_RAW_Data!B596),"",DaqBook_RAW_Data!B596)</f>
        <v/>
      </c>
      <c r="D606" s="44" t="str">
        <f>IF(ISBLANK(DaqBook_RAW_Data!C596),"",DaqBook_RAW_Data!C596)</f>
        <v/>
      </c>
      <c r="E606" s="44" t="str">
        <f>IF(ISBLANK(DaqBook_RAW_Data!D596),"",DaqBook_RAW_Data!D596)</f>
        <v/>
      </c>
      <c r="F606" s="44" t="str">
        <f>IF(ISBLANK(DaqBook_RAW_Data!E596),"",DaqBook_RAW_Data!E596)</f>
        <v/>
      </c>
      <c r="G606" s="44" t="str">
        <f>IF(ISBLANK(DaqBook_RAW_Data!F596),"",DaqBook_RAW_Data!F596)</f>
        <v/>
      </c>
      <c r="H606" s="44" t="str">
        <f>IF(ISBLANK(DaqBook_RAW_Data!G596),"",DaqBook_RAW_Data!G596)</f>
        <v/>
      </c>
      <c r="I606" s="44" t="str">
        <f>IF(ISBLANK(DaqBook_RAW_Data!H596),"",DaqBook_RAW_Data!H596)</f>
        <v/>
      </c>
      <c r="J606" s="44" t="str">
        <f>IF(ISBLANK(DaqBook_RAW_Data!I596),"",DaqBook_RAW_Data!I596)</f>
        <v/>
      </c>
      <c r="K606" s="44" t="str">
        <f>IF(ISBLANK(DaqBook_RAW_Data!J596),"",DaqBook_RAW_Data!J596)</f>
        <v/>
      </c>
      <c r="L606" s="44" t="str">
        <f>IF(ISBLANK(DaqBook_RAW_Data!K596),"",DaqBook_RAW_Data!K596)</f>
        <v/>
      </c>
      <c r="M606" s="44" t="str">
        <f>IF(ISBLANK(DaqBook_RAW_Data!L596),"",DaqBook_RAW_Data!L596)</f>
        <v/>
      </c>
      <c r="N606" s="44" t="str">
        <f>IF(ISBLANK(DaqBook_RAW_Data!M596),"",DaqBook_RAW_Data!M596)</f>
        <v/>
      </c>
      <c r="O606" s="44" t="str">
        <f>IF(ISBLANK(DaqBook_RAW_Data!N596),"",DaqBook_RAW_Data!N596)</f>
        <v/>
      </c>
      <c r="P606" s="44" t="str">
        <f>IF(ISBLANK(DaqBook_RAW_Data!O596),"",DaqBook_RAW_Data!O596)</f>
        <v/>
      </c>
    </row>
    <row r="607" spans="1:16" x14ac:dyDescent="0.2">
      <c r="A607" s="58" t="e">
        <f t="shared" si="9"/>
        <v>#VALUE!</v>
      </c>
      <c r="B607" s="144" t="str">
        <f>IF(ISBLANK(DaqBook_RAW_Data!A597),"",TIMEVALUE(DaqBook_RAW_Data!A597))</f>
        <v/>
      </c>
      <c r="C607" s="44" t="str">
        <f>IF(ISBLANK(DaqBook_RAW_Data!B597),"",DaqBook_RAW_Data!B597)</f>
        <v/>
      </c>
      <c r="D607" s="44" t="str">
        <f>IF(ISBLANK(DaqBook_RAW_Data!C597),"",DaqBook_RAW_Data!C597)</f>
        <v/>
      </c>
      <c r="E607" s="44" t="str">
        <f>IF(ISBLANK(DaqBook_RAW_Data!D597),"",DaqBook_RAW_Data!D597)</f>
        <v/>
      </c>
      <c r="F607" s="44" t="str">
        <f>IF(ISBLANK(DaqBook_RAW_Data!E597),"",DaqBook_RAW_Data!E597)</f>
        <v/>
      </c>
      <c r="G607" s="44" t="str">
        <f>IF(ISBLANK(DaqBook_RAW_Data!F597),"",DaqBook_RAW_Data!F597)</f>
        <v/>
      </c>
      <c r="H607" s="44" t="str">
        <f>IF(ISBLANK(DaqBook_RAW_Data!G597),"",DaqBook_RAW_Data!G597)</f>
        <v/>
      </c>
      <c r="I607" s="44" t="str">
        <f>IF(ISBLANK(DaqBook_RAW_Data!H597),"",DaqBook_RAW_Data!H597)</f>
        <v/>
      </c>
      <c r="J607" s="44" t="str">
        <f>IF(ISBLANK(DaqBook_RAW_Data!I597),"",DaqBook_RAW_Data!I597)</f>
        <v/>
      </c>
      <c r="K607" s="44" t="str">
        <f>IF(ISBLANK(DaqBook_RAW_Data!J597),"",DaqBook_RAW_Data!J597)</f>
        <v/>
      </c>
      <c r="L607" s="44" t="str">
        <f>IF(ISBLANK(DaqBook_RAW_Data!K597),"",DaqBook_RAW_Data!K597)</f>
        <v/>
      </c>
      <c r="M607" s="44" t="str">
        <f>IF(ISBLANK(DaqBook_RAW_Data!L597),"",DaqBook_RAW_Data!L597)</f>
        <v/>
      </c>
      <c r="N607" s="44" t="str">
        <f>IF(ISBLANK(DaqBook_RAW_Data!M597),"",DaqBook_RAW_Data!M597)</f>
        <v/>
      </c>
      <c r="O607" s="44" t="str">
        <f>IF(ISBLANK(DaqBook_RAW_Data!N597),"",DaqBook_RAW_Data!N597)</f>
        <v/>
      </c>
      <c r="P607" s="44" t="str">
        <f>IF(ISBLANK(DaqBook_RAW_Data!O597),"",DaqBook_RAW_Data!O597)</f>
        <v/>
      </c>
    </row>
    <row r="608" spans="1:16" x14ac:dyDescent="0.2">
      <c r="A608" s="58" t="e">
        <f t="shared" si="9"/>
        <v>#VALUE!</v>
      </c>
      <c r="B608" s="144" t="str">
        <f>IF(ISBLANK(DaqBook_RAW_Data!A598),"",TIMEVALUE(DaqBook_RAW_Data!A598))</f>
        <v/>
      </c>
      <c r="C608" s="44" t="str">
        <f>IF(ISBLANK(DaqBook_RAW_Data!B598),"",DaqBook_RAW_Data!B598)</f>
        <v/>
      </c>
      <c r="D608" s="44" t="str">
        <f>IF(ISBLANK(DaqBook_RAW_Data!C598),"",DaqBook_RAW_Data!C598)</f>
        <v/>
      </c>
      <c r="E608" s="44" t="str">
        <f>IF(ISBLANK(DaqBook_RAW_Data!D598),"",DaqBook_RAW_Data!D598)</f>
        <v/>
      </c>
      <c r="F608" s="44" t="str">
        <f>IF(ISBLANK(DaqBook_RAW_Data!E598),"",DaqBook_RAW_Data!E598)</f>
        <v/>
      </c>
      <c r="G608" s="44" t="str">
        <f>IF(ISBLANK(DaqBook_RAW_Data!F598),"",DaqBook_RAW_Data!F598)</f>
        <v/>
      </c>
      <c r="H608" s="44" t="str">
        <f>IF(ISBLANK(DaqBook_RAW_Data!G598),"",DaqBook_RAW_Data!G598)</f>
        <v/>
      </c>
      <c r="I608" s="44" t="str">
        <f>IF(ISBLANK(DaqBook_RAW_Data!H598),"",DaqBook_RAW_Data!H598)</f>
        <v/>
      </c>
      <c r="J608" s="44" t="str">
        <f>IF(ISBLANK(DaqBook_RAW_Data!I598),"",DaqBook_RAW_Data!I598)</f>
        <v/>
      </c>
      <c r="K608" s="44" t="str">
        <f>IF(ISBLANK(DaqBook_RAW_Data!J598),"",DaqBook_RAW_Data!J598)</f>
        <v/>
      </c>
      <c r="L608" s="44" t="str">
        <f>IF(ISBLANK(DaqBook_RAW_Data!K598),"",DaqBook_RAW_Data!K598)</f>
        <v/>
      </c>
      <c r="M608" s="44" t="str">
        <f>IF(ISBLANK(DaqBook_RAW_Data!L598),"",DaqBook_RAW_Data!L598)</f>
        <v/>
      </c>
      <c r="N608" s="44" t="str">
        <f>IF(ISBLANK(DaqBook_RAW_Data!M598),"",DaqBook_RAW_Data!M598)</f>
        <v/>
      </c>
      <c r="O608" s="44" t="str">
        <f>IF(ISBLANK(DaqBook_RAW_Data!N598),"",DaqBook_RAW_Data!N598)</f>
        <v/>
      </c>
      <c r="P608" s="44" t="str">
        <f>IF(ISBLANK(DaqBook_RAW_Data!O598),"",DaqBook_RAW_Data!O598)</f>
        <v/>
      </c>
    </row>
    <row r="609" spans="1:16" x14ac:dyDescent="0.2">
      <c r="A609" s="58" t="e">
        <f t="shared" si="9"/>
        <v>#VALUE!</v>
      </c>
      <c r="B609" s="144" t="str">
        <f>IF(ISBLANK(DaqBook_RAW_Data!A599),"",TIMEVALUE(DaqBook_RAW_Data!A599))</f>
        <v/>
      </c>
      <c r="C609" s="44" t="str">
        <f>IF(ISBLANK(DaqBook_RAW_Data!B599),"",DaqBook_RAW_Data!B599)</f>
        <v/>
      </c>
      <c r="D609" s="44" t="str">
        <f>IF(ISBLANK(DaqBook_RAW_Data!C599),"",DaqBook_RAW_Data!C599)</f>
        <v/>
      </c>
      <c r="E609" s="44" t="str">
        <f>IF(ISBLANK(DaqBook_RAW_Data!D599),"",DaqBook_RAW_Data!D599)</f>
        <v/>
      </c>
      <c r="F609" s="44" t="str">
        <f>IF(ISBLANK(DaqBook_RAW_Data!E599),"",DaqBook_RAW_Data!E599)</f>
        <v/>
      </c>
      <c r="G609" s="44" t="str">
        <f>IF(ISBLANK(DaqBook_RAW_Data!F599),"",DaqBook_RAW_Data!F599)</f>
        <v/>
      </c>
      <c r="H609" s="44" t="str">
        <f>IF(ISBLANK(DaqBook_RAW_Data!G599),"",DaqBook_RAW_Data!G599)</f>
        <v/>
      </c>
      <c r="I609" s="44" t="str">
        <f>IF(ISBLANK(DaqBook_RAW_Data!H599),"",DaqBook_RAW_Data!H599)</f>
        <v/>
      </c>
      <c r="J609" s="44" t="str">
        <f>IF(ISBLANK(DaqBook_RAW_Data!I599),"",DaqBook_RAW_Data!I599)</f>
        <v/>
      </c>
      <c r="K609" s="44" t="str">
        <f>IF(ISBLANK(DaqBook_RAW_Data!J599),"",DaqBook_RAW_Data!J599)</f>
        <v/>
      </c>
      <c r="L609" s="44" t="str">
        <f>IF(ISBLANK(DaqBook_RAW_Data!K599),"",DaqBook_RAW_Data!K599)</f>
        <v/>
      </c>
      <c r="M609" s="44" t="str">
        <f>IF(ISBLANK(DaqBook_RAW_Data!L599),"",DaqBook_RAW_Data!L599)</f>
        <v/>
      </c>
      <c r="N609" s="44" t="str">
        <f>IF(ISBLANK(DaqBook_RAW_Data!M599),"",DaqBook_RAW_Data!M599)</f>
        <v/>
      </c>
      <c r="O609" s="44" t="str">
        <f>IF(ISBLANK(DaqBook_RAW_Data!N599),"",DaqBook_RAW_Data!N599)</f>
        <v/>
      </c>
      <c r="P609" s="44" t="str">
        <f>IF(ISBLANK(DaqBook_RAW_Data!O599),"",DaqBook_RAW_Data!O599)</f>
        <v/>
      </c>
    </row>
    <row r="610" spans="1:16" x14ac:dyDescent="0.2">
      <c r="A610" s="58" t="e">
        <f t="shared" si="9"/>
        <v>#VALUE!</v>
      </c>
      <c r="B610" s="144" t="str">
        <f>IF(ISBLANK(DaqBook_RAW_Data!A600),"",TIMEVALUE(DaqBook_RAW_Data!A600))</f>
        <v/>
      </c>
      <c r="C610" s="44" t="str">
        <f>IF(ISBLANK(DaqBook_RAW_Data!B600),"",DaqBook_RAW_Data!B600)</f>
        <v/>
      </c>
      <c r="D610" s="44" t="str">
        <f>IF(ISBLANK(DaqBook_RAW_Data!C600),"",DaqBook_RAW_Data!C600)</f>
        <v/>
      </c>
      <c r="E610" s="44" t="str">
        <f>IF(ISBLANK(DaqBook_RAW_Data!D600),"",DaqBook_RAW_Data!D600)</f>
        <v/>
      </c>
      <c r="F610" s="44" t="str">
        <f>IF(ISBLANK(DaqBook_RAW_Data!E600),"",DaqBook_RAW_Data!E600)</f>
        <v/>
      </c>
      <c r="G610" s="44" t="str">
        <f>IF(ISBLANK(DaqBook_RAW_Data!F600),"",DaqBook_RAW_Data!F600)</f>
        <v/>
      </c>
      <c r="H610" s="44" t="str">
        <f>IF(ISBLANK(DaqBook_RAW_Data!G600),"",DaqBook_RAW_Data!G600)</f>
        <v/>
      </c>
      <c r="I610" s="44" t="str">
        <f>IF(ISBLANK(DaqBook_RAW_Data!H600),"",DaqBook_RAW_Data!H600)</f>
        <v/>
      </c>
      <c r="J610" s="44" t="str">
        <f>IF(ISBLANK(DaqBook_RAW_Data!I600),"",DaqBook_RAW_Data!I600)</f>
        <v/>
      </c>
      <c r="K610" s="44" t="str">
        <f>IF(ISBLANK(DaqBook_RAW_Data!J600),"",DaqBook_RAW_Data!J600)</f>
        <v/>
      </c>
      <c r="L610" s="44" t="str">
        <f>IF(ISBLANK(DaqBook_RAW_Data!K600),"",DaqBook_RAW_Data!K600)</f>
        <v/>
      </c>
      <c r="M610" s="44" t="str">
        <f>IF(ISBLANK(DaqBook_RAW_Data!L600),"",DaqBook_RAW_Data!L600)</f>
        <v/>
      </c>
      <c r="N610" s="44" t="str">
        <f>IF(ISBLANK(DaqBook_RAW_Data!M600),"",DaqBook_RAW_Data!M600)</f>
        <v/>
      </c>
      <c r="O610" s="44" t="str">
        <f>IF(ISBLANK(DaqBook_RAW_Data!N600),"",DaqBook_RAW_Data!N600)</f>
        <v/>
      </c>
      <c r="P610" s="44" t="str">
        <f>IF(ISBLANK(DaqBook_RAW_Data!O600),"",DaqBook_RAW_Data!O600)</f>
        <v/>
      </c>
    </row>
    <row r="611" spans="1:16" x14ac:dyDescent="0.2">
      <c r="A611" s="58" t="e">
        <f t="shared" si="9"/>
        <v>#VALUE!</v>
      </c>
      <c r="B611" s="144" t="str">
        <f>IF(ISBLANK(DaqBook_RAW_Data!A601),"",TIMEVALUE(DaqBook_RAW_Data!A601))</f>
        <v/>
      </c>
      <c r="C611" s="44" t="str">
        <f>IF(ISBLANK(DaqBook_RAW_Data!B601),"",DaqBook_RAW_Data!B601)</f>
        <v/>
      </c>
      <c r="D611" s="44" t="str">
        <f>IF(ISBLANK(DaqBook_RAW_Data!C601),"",DaqBook_RAW_Data!C601)</f>
        <v/>
      </c>
      <c r="E611" s="44" t="str">
        <f>IF(ISBLANK(DaqBook_RAW_Data!D601),"",DaqBook_RAW_Data!D601)</f>
        <v/>
      </c>
      <c r="F611" s="44" t="str">
        <f>IF(ISBLANK(DaqBook_RAW_Data!E601),"",DaqBook_RAW_Data!E601)</f>
        <v/>
      </c>
      <c r="G611" s="44" t="str">
        <f>IF(ISBLANK(DaqBook_RAW_Data!F601),"",DaqBook_RAW_Data!F601)</f>
        <v/>
      </c>
      <c r="H611" s="44" t="str">
        <f>IF(ISBLANK(DaqBook_RAW_Data!G601),"",DaqBook_RAW_Data!G601)</f>
        <v/>
      </c>
      <c r="I611" s="44" t="str">
        <f>IF(ISBLANK(DaqBook_RAW_Data!H601),"",DaqBook_RAW_Data!H601)</f>
        <v/>
      </c>
      <c r="J611" s="44" t="str">
        <f>IF(ISBLANK(DaqBook_RAW_Data!I601),"",DaqBook_RAW_Data!I601)</f>
        <v/>
      </c>
      <c r="K611" s="44" t="str">
        <f>IF(ISBLANK(DaqBook_RAW_Data!J601),"",DaqBook_RAW_Data!J601)</f>
        <v/>
      </c>
      <c r="L611" s="44" t="str">
        <f>IF(ISBLANK(DaqBook_RAW_Data!K601),"",DaqBook_RAW_Data!K601)</f>
        <v/>
      </c>
      <c r="M611" s="44" t="str">
        <f>IF(ISBLANK(DaqBook_RAW_Data!L601),"",DaqBook_RAW_Data!L601)</f>
        <v/>
      </c>
      <c r="N611" s="44" t="str">
        <f>IF(ISBLANK(DaqBook_RAW_Data!M601),"",DaqBook_RAW_Data!M601)</f>
        <v/>
      </c>
      <c r="O611" s="44" t="str">
        <f>IF(ISBLANK(DaqBook_RAW_Data!N601),"",DaqBook_RAW_Data!N601)</f>
        <v/>
      </c>
      <c r="P611" s="44" t="str">
        <f>IF(ISBLANK(DaqBook_RAW_Data!O601),"",DaqBook_RAW_Data!O601)</f>
        <v/>
      </c>
    </row>
    <row r="612" spans="1:16" x14ac:dyDescent="0.2">
      <c r="A612" s="58" t="e">
        <f t="shared" si="9"/>
        <v>#VALUE!</v>
      </c>
      <c r="B612" s="144" t="str">
        <f>IF(ISBLANK(DaqBook_RAW_Data!A602),"",TIMEVALUE(DaqBook_RAW_Data!A602))</f>
        <v/>
      </c>
      <c r="C612" s="44" t="str">
        <f>IF(ISBLANK(DaqBook_RAW_Data!B602),"",DaqBook_RAW_Data!B602)</f>
        <v/>
      </c>
      <c r="D612" s="44" t="str">
        <f>IF(ISBLANK(DaqBook_RAW_Data!C602),"",DaqBook_RAW_Data!C602)</f>
        <v/>
      </c>
      <c r="E612" s="44" t="str">
        <f>IF(ISBLANK(DaqBook_RAW_Data!D602),"",DaqBook_RAW_Data!D602)</f>
        <v/>
      </c>
      <c r="F612" s="44" t="str">
        <f>IF(ISBLANK(DaqBook_RAW_Data!E602),"",DaqBook_RAW_Data!E602)</f>
        <v/>
      </c>
      <c r="G612" s="44" t="str">
        <f>IF(ISBLANK(DaqBook_RAW_Data!F602),"",DaqBook_RAW_Data!F602)</f>
        <v/>
      </c>
      <c r="H612" s="44" t="str">
        <f>IF(ISBLANK(DaqBook_RAW_Data!G602),"",DaqBook_RAW_Data!G602)</f>
        <v/>
      </c>
      <c r="I612" s="44" t="str">
        <f>IF(ISBLANK(DaqBook_RAW_Data!H602),"",DaqBook_RAW_Data!H602)</f>
        <v/>
      </c>
      <c r="J612" s="44" t="str">
        <f>IF(ISBLANK(DaqBook_RAW_Data!I602),"",DaqBook_RAW_Data!I602)</f>
        <v/>
      </c>
      <c r="K612" s="44" t="str">
        <f>IF(ISBLANK(DaqBook_RAW_Data!J602),"",DaqBook_RAW_Data!J602)</f>
        <v/>
      </c>
      <c r="L612" s="44" t="str">
        <f>IF(ISBLANK(DaqBook_RAW_Data!K602),"",DaqBook_RAW_Data!K602)</f>
        <v/>
      </c>
      <c r="M612" s="44" t="str">
        <f>IF(ISBLANK(DaqBook_RAW_Data!L602),"",DaqBook_RAW_Data!L602)</f>
        <v/>
      </c>
      <c r="N612" s="44" t="str">
        <f>IF(ISBLANK(DaqBook_RAW_Data!M602),"",DaqBook_RAW_Data!M602)</f>
        <v/>
      </c>
      <c r="O612" s="44" t="str">
        <f>IF(ISBLANK(DaqBook_RAW_Data!N602),"",DaqBook_RAW_Data!N602)</f>
        <v/>
      </c>
      <c r="P612" s="44" t="str">
        <f>IF(ISBLANK(DaqBook_RAW_Data!O602),"",DaqBook_RAW_Data!O602)</f>
        <v/>
      </c>
    </row>
    <row r="613" spans="1:16" x14ac:dyDescent="0.2">
      <c r="A613" s="58" t="e">
        <f t="shared" si="9"/>
        <v>#VALUE!</v>
      </c>
      <c r="B613" s="144" t="str">
        <f>IF(ISBLANK(DaqBook_RAW_Data!A603),"",TIMEVALUE(DaqBook_RAW_Data!A603))</f>
        <v/>
      </c>
      <c r="C613" s="44" t="str">
        <f>IF(ISBLANK(DaqBook_RAW_Data!B603),"",DaqBook_RAW_Data!B603)</f>
        <v/>
      </c>
      <c r="D613" s="44" t="str">
        <f>IF(ISBLANK(DaqBook_RAW_Data!C603),"",DaqBook_RAW_Data!C603)</f>
        <v/>
      </c>
      <c r="E613" s="44" t="str">
        <f>IF(ISBLANK(DaqBook_RAW_Data!D603),"",DaqBook_RAW_Data!D603)</f>
        <v/>
      </c>
      <c r="F613" s="44" t="str">
        <f>IF(ISBLANK(DaqBook_RAW_Data!E603),"",DaqBook_RAW_Data!E603)</f>
        <v/>
      </c>
      <c r="G613" s="44" t="str">
        <f>IF(ISBLANK(DaqBook_RAW_Data!F603),"",DaqBook_RAW_Data!F603)</f>
        <v/>
      </c>
      <c r="H613" s="44" t="str">
        <f>IF(ISBLANK(DaqBook_RAW_Data!G603),"",DaqBook_RAW_Data!G603)</f>
        <v/>
      </c>
      <c r="I613" s="44" t="str">
        <f>IF(ISBLANK(DaqBook_RAW_Data!H603),"",DaqBook_RAW_Data!H603)</f>
        <v/>
      </c>
      <c r="J613" s="44" t="str">
        <f>IF(ISBLANK(DaqBook_RAW_Data!I603),"",DaqBook_RAW_Data!I603)</f>
        <v/>
      </c>
      <c r="K613" s="44" t="str">
        <f>IF(ISBLANK(DaqBook_RAW_Data!J603),"",DaqBook_RAW_Data!J603)</f>
        <v/>
      </c>
      <c r="L613" s="44" t="str">
        <f>IF(ISBLANK(DaqBook_RAW_Data!K603),"",DaqBook_RAW_Data!K603)</f>
        <v/>
      </c>
      <c r="M613" s="44" t="str">
        <f>IF(ISBLANK(DaqBook_RAW_Data!L603),"",DaqBook_RAW_Data!L603)</f>
        <v/>
      </c>
      <c r="N613" s="44" t="str">
        <f>IF(ISBLANK(DaqBook_RAW_Data!M603),"",DaqBook_RAW_Data!M603)</f>
        <v/>
      </c>
      <c r="O613" s="44" t="str">
        <f>IF(ISBLANK(DaqBook_RAW_Data!N603),"",DaqBook_RAW_Data!N603)</f>
        <v/>
      </c>
      <c r="P613" s="44" t="str">
        <f>IF(ISBLANK(DaqBook_RAW_Data!O603),"",DaqBook_RAW_Data!O603)</f>
        <v/>
      </c>
    </row>
    <row r="614" spans="1:16" x14ac:dyDescent="0.2">
      <c r="A614" s="58" t="e">
        <f t="shared" si="9"/>
        <v>#VALUE!</v>
      </c>
      <c r="B614" s="144" t="str">
        <f>IF(ISBLANK(DaqBook_RAW_Data!A604),"",TIMEVALUE(DaqBook_RAW_Data!A604))</f>
        <v/>
      </c>
      <c r="C614" s="44" t="str">
        <f>IF(ISBLANK(DaqBook_RAW_Data!B604),"",DaqBook_RAW_Data!B604)</f>
        <v/>
      </c>
      <c r="D614" s="44" t="str">
        <f>IF(ISBLANK(DaqBook_RAW_Data!C604),"",DaqBook_RAW_Data!C604)</f>
        <v/>
      </c>
      <c r="E614" s="44" t="str">
        <f>IF(ISBLANK(DaqBook_RAW_Data!D604),"",DaqBook_RAW_Data!D604)</f>
        <v/>
      </c>
      <c r="F614" s="44" t="str">
        <f>IF(ISBLANK(DaqBook_RAW_Data!E604),"",DaqBook_RAW_Data!E604)</f>
        <v/>
      </c>
      <c r="G614" s="44" t="str">
        <f>IF(ISBLANK(DaqBook_RAW_Data!F604),"",DaqBook_RAW_Data!F604)</f>
        <v/>
      </c>
      <c r="H614" s="44" t="str">
        <f>IF(ISBLANK(DaqBook_RAW_Data!G604),"",DaqBook_RAW_Data!G604)</f>
        <v/>
      </c>
      <c r="I614" s="44" t="str">
        <f>IF(ISBLANK(DaqBook_RAW_Data!H604),"",DaqBook_RAW_Data!H604)</f>
        <v/>
      </c>
      <c r="J614" s="44" t="str">
        <f>IF(ISBLANK(DaqBook_RAW_Data!I604),"",DaqBook_RAW_Data!I604)</f>
        <v/>
      </c>
      <c r="K614" s="44" t="str">
        <f>IF(ISBLANK(DaqBook_RAW_Data!J604),"",DaqBook_RAW_Data!J604)</f>
        <v/>
      </c>
      <c r="L614" s="44" t="str">
        <f>IF(ISBLANK(DaqBook_RAW_Data!K604),"",DaqBook_RAW_Data!K604)</f>
        <v/>
      </c>
      <c r="M614" s="44" t="str">
        <f>IF(ISBLANK(DaqBook_RAW_Data!L604),"",DaqBook_RAW_Data!L604)</f>
        <v/>
      </c>
      <c r="N614" s="44" t="str">
        <f>IF(ISBLANK(DaqBook_RAW_Data!M604),"",DaqBook_RAW_Data!M604)</f>
        <v/>
      </c>
      <c r="O614" s="44" t="str">
        <f>IF(ISBLANK(DaqBook_RAW_Data!N604),"",DaqBook_RAW_Data!N604)</f>
        <v/>
      </c>
      <c r="P614" s="44" t="str">
        <f>IF(ISBLANK(DaqBook_RAW_Data!O604),"",DaqBook_RAW_Data!O604)</f>
        <v/>
      </c>
    </row>
    <row r="615" spans="1:16" x14ac:dyDescent="0.2">
      <c r="A615" s="58" t="e">
        <f t="shared" si="9"/>
        <v>#VALUE!</v>
      </c>
      <c r="B615" s="144" t="str">
        <f>IF(ISBLANK(DaqBook_RAW_Data!A605),"",TIMEVALUE(DaqBook_RAW_Data!A605))</f>
        <v/>
      </c>
      <c r="C615" s="44" t="str">
        <f>IF(ISBLANK(DaqBook_RAW_Data!B605),"",DaqBook_RAW_Data!B605)</f>
        <v/>
      </c>
      <c r="D615" s="44" t="str">
        <f>IF(ISBLANK(DaqBook_RAW_Data!C605),"",DaqBook_RAW_Data!C605)</f>
        <v/>
      </c>
      <c r="E615" s="44" t="str">
        <f>IF(ISBLANK(DaqBook_RAW_Data!D605),"",DaqBook_RAW_Data!D605)</f>
        <v/>
      </c>
      <c r="F615" s="44" t="str">
        <f>IF(ISBLANK(DaqBook_RAW_Data!E605),"",DaqBook_RAW_Data!E605)</f>
        <v/>
      </c>
      <c r="G615" s="44" t="str">
        <f>IF(ISBLANK(DaqBook_RAW_Data!F605),"",DaqBook_RAW_Data!F605)</f>
        <v/>
      </c>
      <c r="H615" s="44" t="str">
        <f>IF(ISBLANK(DaqBook_RAW_Data!G605),"",DaqBook_RAW_Data!G605)</f>
        <v/>
      </c>
      <c r="I615" s="44" t="str">
        <f>IF(ISBLANK(DaqBook_RAW_Data!H605),"",DaqBook_RAW_Data!H605)</f>
        <v/>
      </c>
      <c r="J615" s="44" t="str">
        <f>IF(ISBLANK(DaqBook_RAW_Data!I605),"",DaqBook_RAW_Data!I605)</f>
        <v/>
      </c>
      <c r="K615" s="44" t="str">
        <f>IF(ISBLANK(DaqBook_RAW_Data!J605),"",DaqBook_RAW_Data!J605)</f>
        <v/>
      </c>
      <c r="L615" s="44" t="str">
        <f>IF(ISBLANK(DaqBook_RAW_Data!K605),"",DaqBook_RAW_Data!K605)</f>
        <v/>
      </c>
      <c r="M615" s="44" t="str">
        <f>IF(ISBLANK(DaqBook_RAW_Data!L605),"",DaqBook_RAW_Data!L605)</f>
        <v/>
      </c>
      <c r="N615" s="44" t="str">
        <f>IF(ISBLANK(DaqBook_RAW_Data!M605),"",DaqBook_RAW_Data!M605)</f>
        <v/>
      </c>
      <c r="O615" s="44" t="str">
        <f>IF(ISBLANK(DaqBook_RAW_Data!N605),"",DaqBook_RAW_Data!N605)</f>
        <v/>
      </c>
      <c r="P615" s="44" t="str">
        <f>IF(ISBLANK(DaqBook_RAW_Data!O605),"",DaqBook_RAW_Data!O605)</f>
        <v/>
      </c>
    </row>
    <row r="616" spans="1:16" x14ac:dyDescent="0.2">
      <c r="A616" s="58" t="e">
        <f t="shared" si="9"/>
        <v>#VALUE!</v>
      </c>
      <c r="B616" s="144" t="str">
        <f>IF(ISBLANK(DaqBook_RAW_Data!A606),"",TIMEVALUE(DaqBook_RAW_Data!A606))</f>
        <v/>
      </c>
      <c r="C616" s="44" t="str">
        <f>IF(ISBLANK(DaqBook_RAW_Data!B606),"",DaqBook_RAW_Data!B606)</f>
        <v/>
      </c>
      <c r="D616" s="44" t="str">
        <f>IF(ISBLANK(DaqBook_RAW_Data!C606),"",DaqBook_RAW_Data!C606)</f>
        <v/>
      </c>
      <c r="E616" s="44" t="str">
        <f>IF(ISBLANK(DaqBook_RAW_Data!D606),"",DaqBook_RAW_Data!D606)</f>
        <v/>
      </c>
      <c r="F616" s="44" t="str">
        <f>IF(ISBLANK(DaqBook_RAW_Data!E606),"",DaqBook_RAW_Data!E606)</f>
        <v/>
      </c>
      <c r="G616" s="44" t="str">
        <f>IF(ISBLANK(DaqBook_RAW_Data!F606),"",DaqBook_RAW_Data!F606)</f>
        <v/>
      </c>
      <c r="H616" s="44" t="str">
        <f>IF(ISBLANK(DaqBook_RAW_Data!G606),"",DaqBook_RAW_Data!G606)</f>
        <v/>
      </c>
      <c r="I616" s="44" t="str">
        <f>IF(ISBLANK(DaqBook_RAW_Data!H606),"",DaqBook_RAW_Data!H606)</f>
        <v/>
      </c>
      <c r="J616" s="44" t="str">
        <f>IF(ISBLANK(DaqBook_RAW_Data!I606),"",DaqBook_RAW_Data!I606)</f>
        <v/>
      </c>
      <c r="K616" s="44" t="str">
        <f>IF(ISBLANK(DaqBook_RAW_Data!J606),"",DaqBook_RAW_Data!J606)</f>
        <v/>
      </c>
      <c r="L616" s="44" t="str">
        <f>IF(ISBLANK(DaqBook_RAW_Data!K606),"",DaqBook_RAW_Data!K606)</f>
        <v/>
      </c>
      <c r="M616" s="44" t="str">
        <f>IF(ISBLANK(DaqBook_RAW_Data!L606),"",DaqBook_RAW_Data!L606)</f>
        <v/>
      </c>
      <c r="N616" s="44" t="str">
        <f>IF(ISBLANK(DaqBook_RAW_Data!M606),"",DaqBook_RAW_Data!M606)</f>
        <v/>
      </c>
      <c r="O616" s="44" t="str">
        <f>IF(ISBLANK(DaqBook_RAW_Data!N606),"",DaqBook_RAW_Data!N606)</f>
        <v/>
      </c>
      <c r="P616" s="44" t="str">
        <f>IF(ISBLANK(DaqBook_RAW_Data!O606),"",DaqBook_RAW_Data!O606)</f>
        <v/>
      </c>
    </row>
    <row r="617" spans="1:16" x14ac:dyDescent="0.2">
      <c r="A617" s="58" t="e">
        <f t="shared" si="9"/>
        <v>#VALUE!</v>
      </c>
      <c r="B617" s="144" t="str">
        <f>IF(ISBLANK(DaqBook_RAW_Data!A607),"",TIMEVALUE(DaqBook_RAW_Data!A607))</f>
        <v/>
      </c>
      <c r="C617" s="44" t="str">
        <f>IF(ISBLANK(DaqBook_RAW_Data!B607),"",DaqBook_RAW_Data!B607)</f>
        <v/>
      </c>
      <c r="D617" s="44" t="str">
        <f>IF(ISBLANK(DaqBook_RAW_Data!C607),"",DaqBook_RAW_Data!C607)</f>
        <v/>
      </c>
      <c r="E617" s="44" t="str">
        <f>IF(ISBLANK(DaqBook_RAW_Data!D607),"",DaqBook_RAW_Data!D607)</f>
        <v/>
      </c>
      <c r="F617" s="44" t="str">
        <f>IF(ISBLANK(DaqBook_RAW_Data!E607),"",DaqBook_RAW_Data!E607)</f>
        <v/>
      </c>
      <c r="G617" s="44" t="str">
        <f>IF(ISBLANK(DaqBook_RAW_Data!F607),"",DaqBook_RAW_Data!F607)</f>
        <v/>
      </c>
      <c r="H617" s="44" t="str">
        <f>IF(ISBLANK(DaqBook_RAW_Data!G607),"",DaqBook_RAW_Data!G607)</f>
        <v/>
      </c>
      <c r="I617" s="44" t="str">
        <f>IF(ISBLANK(DaqBook_RAW_Data!H607),"",DaqBook_RAW_Data!H607)</f>
        <v/>
      </c>
      <c r="J617" s="44" t="str">
        <f>IF(ISBLANK(DaqBook_RAW_Data!I607),"",DaqBook_RAW_Data!I607)</f>
        <v/>
      </c>
      <c r="K617" s="44" t="str">
        <f>IF(ISBLANK(DaqBook_RAW_Data!J607),"",DaqBook_RAW_Data!J607)</f>
        <v/>
      </c>
      <c r="L617" s="44" t="str">
        <f>IF(ISBLANK(DaqBook_RAW_Data!K607),"",DaqBook_RAW_Data!K607)</f>
        <v/>
      </c>
      <c r="M617" s="44" t="str">
        <f>IF(ISBLANK(DaqBook_RAW_Data!L607),"",DaqBook_RAW_Data!L607)</f>
        <v/>
      </c>
      <c r="N617" s="44" t="str">
        <f>IF(ISBLANK(DaqBook_RAW_Data!M607),"",DaqBook_RAW_Data!M607)</f>
        <v/>
      </c>
      <c r="O617" s="44" t="str">
        <f>IF(ISBLANK(DaqBook_RAW_Data!N607),"",DaqBook_RAW_Data!N607)</f>
        <v/>
      </c>
      <c r="P617" s="44" t="str">
        <f>IF(ISBLANK(DaqBook_RAW_Data!O607),"",DaqBook_RAW_Data!O607)</f>
        <v/>
      </c>
    </row>
    <row r="618" spans="1:16" x14ac:dyDescent="0.2">
      <c r="A618" s="58" t="e">
        <f t="shared" si="9"/>
        <v>#VALUE!</v>
      </c>
      <c r="B618" s="144" t="str">
        <f>IF(ISBLANK(DaqBook_RAW_Data!A608),"",TIMEVALUE(DaqBook_RAW_Data!A608))</f>
        <v/>
      </c>
      <c r="C618" s="44" t="str">
        <f>IF(ISBLANK(DaqBook_RAW_Data!B608),"",DaqBook_RAW_Data!B608)</f>
        <v/>
      </c>
      <c r="D618" s="44" t="str">
        <f>IF(ISBLANK(DaqBook_RAW_Data!C608),"",DaqBook_RAW_Data!C608)</f>
        <v/>
      </c>
      <c r="E618" s="44" t="str">
        <f>IF(ISBLANK(DaqBook_RAW_Data!D608),"",DaqBook_RAW_Data!D608)</f>
        <v/>
      </c>
      <c r="F618" s="44" t="str">
        <f>IF(ISBLANK(DaqBook_RAW_Data!E608),"",DaqBook_RAW_Data!E608)</f>
        <v/>
      </c>
      <c r="G618" s="44" t="str">
        <f>IF(ISBLANK(DaqBook_RAW_Data!F608),"",DaqBook_RAW_Data!F608)</f>
        <v/>
      </c>
      <c r="H618" s="44" t="str">
        <f>IF(ISBLANK(DaqBook_RAW_Data!G608),"",DaqBook_RAW_Data!G608)</f>
        <v/>
      </c>
      <c r="I618" s="44" t="str">
        <f>IF(ISBLANK(DaqBook_RAW_Data!H608),"",DaqBook_RAW_Data!H608)</f>
        <v/>
      </c>
      <c r="J618" s="44" t="str">
        <f>IF(ISBLANK(DaqBook_RAW_Data!I608),"",DaqBook_RAW_Data!I608)</f>
        <v/>
      </c>
      <c r="K618" s="44" t="str">
        <f>IF(ISBLANK(DaqBook_RAW_Data!J608),"",DaqBook_RAW_Data!J608)</f>
        <v/>
      </c>
      <c r="L618" s="44" t="str">
        <f>IF(ISBLANK(DaqBook_RAW_Data!K608),"",DaqBook_RAW_Data!K608)</f>
        <v/>
      </c>
      <c r="M618" s="44" t="str">
        <f>IF(ISBLANK(DaqBook_RAW_Data!L608),"",DaqBook_RAW_Data!L608)</f>
        <v/>
      </c>
      <c r="N618" s="44" t="str">
        <f>IF(ISBLANK(DaqBook_RAW_Data!M608),"",DaqBook_RAW_Data!M608)</f>
        <v/>
      </c>
      <c r="O618" s="44" t="str">
        <f>IF(ISBLANK(DaqBook_RAW_Data!N608),"",DaqBook_RAW_Data!N608)</f>
        <v/>
      </c>
      <c r="P618" s="44" t="str">
        <f>IF(ISBLANK(DaqBook_RAW_Data!O608),"",DaqBook_RAW_Data!O608)</f>
        <v/>
      </c>
    </row>
    <row r="619" spans="1:16" x14ac:dyDescent="0.2">
      <c r="A619" s="58" t="e">
        <f t="shared" si="9"/>
        <v>#VALUE!</v>
      </c>
      <c r="B619" s="144" t="str">
        <f>IF(ISBLANK(DaqBook_RAW_Data!A609),"",TIMEVALUE(DaqBook_RAW_Data!A609))</f>
        <v/>
      </c>
      <c r="C619" s="44" t="str">
        <f>IF(ISBLANK(DaqBook_RAW_Data!B609),"",DaqBook_RAW_Data!B609)</f>
        <v/>
      </c>
      <c r="D619" s="44" t="str">
        <f>IF(ISBLANK(DaqBook_RAW_Data!C609),"",DaqBook_RAW_Data!C609)</f>
        <v/>
      </c>
      <c r="E619" s="44" t="str">
        <f>IF(ISBLANK(DaqBook_RAW_Data!D609),"",DaqBook_RAW_Data!D609)</f>
        <v/>
      </c>
      <c r="F619" s="44" t="str">
        <f>IF(ISBLANK(DaqBook_RAW_Data!E609),"",DaqBook_RAW_Data!E609)</f>
        <v/>
      </c>
      <c r="G619" s="44" t="str">
        <f>IF(ISBLANK(DaqBook_RAW_Data!F609),"",DaqBook_RAW_Data!F609)</f>
        <v/>
      </c>
      <c r="H619" s="44" t="str">
        <f>IF(ISBLANK(DaqBook_RAW_Data!G609),"",DaqBook_RAW_Data!G609)</f>
        <v/>
      </c>
      <c r="I619" s="44" t="str">
        <f>IF(ISBLANK(DaqBook_RAW_Data!H609),"",DaqBook_RAW_Data!H609)</f>
        <v/>
      </c>
      <c r="J619" s="44" t="str">
        <f>IF(ISBLANK(DaqBook_RAW_Data!I609),"",DaqBook_RAW_Data!I609)</f>
        <v/>
      </c>
      <c r="K619" s="44" t="str">
        <f>IF(ISBLANK(DaqBook_RAW_Data!J609),"",DaqBook_RAW_Data!J609)</f>
        <v/>
      </c>
      <c r="L619" s="44" t="str">
        <f>IF(ISBLANK(DaqBook_RAW_Data!K609),"",DaqBook_RAW_Data!K609)</f>
        <v/>
      </c>
      <c r="M619" s="44" t="str">
        <f>IF(ISBLANK(DaqBook_RAW_Data!L609),"",DaqBook_RAW_Data!L609)</f>
        <v/>
      </c>
      <c r="N619" s="44" t="str">
        <f>IF(ISBLANK(DaqBook_RAW_Data!M609),"",DaqBook_RAW_Data!M609)</f>
        <v/>
      </c>
      <c r="O619" s="44" t="str">
        <f>IF(ISBLANK(DaqBook_RAW_Data!N609),"",DaqBook_RAW_Data!N609)</f>
        <v/>
      </c>
      <c r="P619" s="44" t="str">
        <f>IF(ISBLANK(DaqBook_RAW_Data!O609),"",DaqBook_RAW_Data!O609)</f>
        <v/>
      </c>
    </row>
    <row r="620" spans="1:16" x14ac:dyDescent="0.2">
      <c r="A620" s="58" t="e">
        <f t="shared" si="9"/>
        <v>#VALUE!</v>
      </c>
      <c r="B620" s="144" t="str">
        <f>IF(ISBLANK(DaqBook_RAW_Data!A610),"",TIMEVALUE(DaqBook_RAW_Data!A610))</f>
        <v/>
      </c>
      <c r="C620" s="44" t="str">
        <f>IF(ISBLANK(DaqBook_RAW_Data!B610),"",DaqBook_RAW_Data!B610)</f>
        <v/>
      </c>
      <c r="D620" s="44" t="str">
        <f>IF(ISBLANK(DaqBook_RAW_Data!C610),"",DaqBook_RAW_Data!C610)</f>
        <v/>
      </c>
      <c r="E620" s="44" t="str">
        <f>IF(ISBLANK(DaqBook_RAW_Data!D610),"",DaqBook_RAW_Data!D610)</f>
        <v/>
      </c>
      <c r="F620" s="44" t="str">
        <f>IF(ISBLANK(DaqBook_RAW_Data!E610),"",DaqBook_RAW_Data!E610)</f>
        <v/>
      </c>
      <c r="G620" s="44" t="str">
        <f>IF(ISBLANK(DaqBook_RAW_Data!F610),"",DaqBook_RAW_Data!F610)</f>
        <v/>
      </c>
      <c r="H620" s="44" t="str">
        <f>IF(ISBLANK(DaqBook_RAW_Data!G610),"",DaqBook_RAW_Data!G610)</f>
        <v/>
      </c>
      <c r="I620" s="44" t="str">
        <f>IF(ISBLANK(DaqBook_RAW_Data!H610),"",DaqBook_RAW_Data!H610)</f>
        <v/>
      </c>
      <c r="J620" s="44" t="str">
        <f>IF(ISBLANK(DaqBook_RAW_Data!I610),"",DaqBook_RAW_Data!I610)</f>
        <v/>
      </c>
      <c r="K620" s="44" t="str">
        <f>IF(ISBLANK(DaqBook_RAW_Data!J610),"",DaqBook_RAW_Data!J610)</f>
        <v/>
      </c>
      <c r="L620" s="44" t="str">
        <f>IF(ISBLANK(DaqBook_RAW_Data!K610),"",DaqBook_RAW_Data!K610)</f>
        <v/>
      </c>
      <c r="M620" s="44" t="str">
        <f>IF(ISBLANK(DaqBook_RAW_Data!L610),"",DaqBook_RAW_Data!L610)</f>
        <v/>
      </c>
      <c r="N620" s="44" t="str">
        <f>IF(ISBLANK(DaqBook_RAW_Data!M610),"",DaqBook_RAW_Data!M610)</f>
        <v/>
      </c>
      <c r="O620" s="44" t="str">
        <f>IF(ISBLANK(DaqBook_RAW_Data!N610),"",DaqBook_RAW_Data!N610)</f>
        <v/>
      </c>
      <c r="P620" s="44" t="str">
        <f>IF(ISBLANK(DaqBook_RAW_Data!O610),"",DaqBook_RAW_Data!O610)</f>
        <v/>
      </c>
    </row>
    <row r="621" spans="1:16" x14ac:dyDescent="0.2">
      <c r="A621" s="58" t="e">
        <f t="shared" si="9"/>
        <v>#VALUE!</v>
      </c>
      <c r="B621" s="144" t="str">
        <f>IF(ISBLANK(DaqBook_RAW_Data!A611),"",TIMEVALUE(DaqBook_RAW_Data!A611))</f>
        <v/>
      </c>
      <c r="C621" s="44" t="str">
        <f>IF(ISBLANK(DaqBook_RAW_Data!B611),"",DaqBook_RAW_Data!B611)</f>
        <v/>
      </c>
      <c r="D621" s="44" t="str">
        <f>IF(ISBLANK(DaqBook_RAW_Data!C611),"",DaqBook_RAW_Data!C611)</f>
        <v/>
      </c>
      <c r="E621" s="44" t="str">
        <f>IF(ISBLANK(DaqBook_RAW_Data!D611),"",DaqBook_RAW_Data!D611)</f>
        <v/>
      </c>
      <c r="F621" s="44" t="str">
        <f>IF(ISBLANK(DaqBook_RAW_Data!E611),"",DaqBook_RAW_Data!E611)</f>
        <v/>
      </c>
      <c r="G621" s="44" t="str">
        <f>IF(ISBLANK(DaqBook_RAW_Data!F611),"",DaqBook_RAW_Data!F611)</f>
        <v/>
      </c>
      <c r="H621" s="44" t="str">
        <f>IF(ISBLANK(DaqBook_RAW_Data!G611),"",DaqBook_RAW_Data!G611)</f>
        <v/>
      </c>
      <c r="I621" s="44" t="str">
        <f>IF(ISBLANK(DaqBook_RAW_Data!H611),"",DaqBook_RAW_Data!H611)</f>
        <v/>
      </c>
      <c r="J621" s="44" t="str">
        <f>IF(ISBLANK(DaqBook_RAW_Data!I611),"",DaqBook_RAW_Data!I611)</f>
        <v/>
      </c>
      <c r="K621" s="44" t="str">
        <f>IF(ISBLANK(DaqBook_RAW_Data!J611),"",DaqBook_RAW_Data!J611)</f>
        <v/>
      </c>
      <c r="L621" s="44" t="str">
        <f>IF(ISBLANK(DaqBook_RAW_Data!K611),"",DaqBook_RAW_Data!K611)</f>
        <v/>
      </c>
      <c r="M621" s="44" t="str">
        <f>IF(ISBLANK(DaqBook_RAW_Data!L611),"",DaqBook_RAW_Data!L611)</f>
        <v/>
      </c>
      <c r="N621" s="44" t="str">
        <f>IF(ISBLANK(DaqBook_RAW_Data!M611),"",DaqBook_RAW_Data!M611)</f>
        <v/>
      </c>
      <c r="O621" s="44" t="str">
        <f>IF(ISBLANK(DaqBook_RAW_Data!N611),"",DaqBook_RAW_Data!N611)</f>
        <v/>
      </c>
      <c r="P621" s="44" t="str">
        <f>IF(ISBLANK(DaqBook_RAW_Data!O611),"",DaqBook_RAW_Data!O611)</f>
        <v/>
      </c>
    </row>
    <row r="622" spans="1:16" x14ac:dyDescent="0.2">
      <c r="A622" s="58" t="e">
        <f t="shared" si="9"/>
        <v>#VALUE!</v>
      </c>
      <c r="B622" s="144" t="str">
        <f>IF(ISBLANK(DaqBook_RAW_Data!A612),"",TIMEVALUE(DaqBook_RAW_Data!A612))</f>
        <v/>
      </c>
      <c r="C622" s="44" t="str">
        <f>IF(ISBLANK(DaqBook_RAW_Data!B612),"",DaqBook_RAW_Data!B612)</f>
        <v/>
      </c>
      <c r="D622" s="44" t="str">
        <f>IF(ISBLANK(DaqBook_RAW_Data!C612),"",DaqBook_RAW_Data!C612)</f>
        <v/>
      </c>
      <c r="E622" s="44" t="str">
        <f>IF(ISBLANK(DaqBook_RAW_Data!D612),"",DaqBook_RAW_Data!D612)</f>
        <v/>
      </c>
      <c r="F622" s="44" t="str">
        <f>IF(ISBLANK(DaqBook_RAW_Data!E612),"",DaqBook_RAW_Data!E612)</f>
        <v/>
      </c>
      <c r="G622" s="44" t="str">
        <f>IF(ISBLANK(DaqBook_RAW_Data!F612),"",DaqBook_RAW_Data!F612)</f>
        <v/>
      </c>
      <c r="H622" s="44" t="str">
        <f>IF(ISBLANK(DaqBook_RAW_Data!G612),"",DaqBook_RAW_Data!G612)</f>
        <v/>
      </c>
      <c r="I622" s="44" t="str">
        <f>IF(ISBLANK(DaqBook_RAW_Data!H612),"",DaqBook_RAW_Data!H612)</f>
        <v/>
      </c>
      <c r="J622" s="44" t="str">
        <f>IF(ISBLANK(DaqBook_RAW_Data!I612),"",DaqBook_RAW_Data!I612)</f>
        <v/>
      </c>
      <c r="K622" s="44" t="str">
        <f>IF(ISBLANK(DaqBook_RAW_Data!J612),"",DaqBook_RAW_Data!J612)</f>
        <v/>
      </c>
      <c r="L622" s="44" t="str">
        <f>IF(ISBLANK(DaqBook_RAW_Data!K612),"",DaqBook_RAW_Data!K612)</f>
        <v/>
      </c>
      <c r="M622" s="44" t="str">
        <f>IF(ISBLANK(DaqBook_RAW_Data!L612),"",DaqBook_RAW_Data!L612)</f>
        <v/>
      </c>
      <c r="N622" s="44" t="str">
        <f>IF(ISBLANK(DaqBook_RAW_Data!M612),"",DaqBook_RAW_Data!M612)</f>
        <v/>
      </c>
      <c r="O622" s="44" t="str">
        <f>IF(ISBLANK(DaqBook_RAW_Data!N612),"",DaqBook_RAW_Data!N612)</f>
        <v/>
      </c>
      <c r="P622" s="44" t="str">
        <f>IF(ISBLANK(DaqBook_RAW_Data!O612),"",DaqBook_RAW_Data!O612)</f>
        <v/>
      </c>
    </row>
    <row r="623" spans="1:16" x14ac:dyDescent="0.2">
      <c r="A623" s="58" t="e">
        <f t="shared" si="9"/>
        <v>#VALUE!</v>
      </c>
      <c r="B623" s="144" t="str">
        <f>IF(ISBLANK(DaqBook_RAW_Data!A613),"",TIMEVALUE(DaqBook_RAW_Data!A613))</f>
        <v/>
      </c>
      <c r="C623" s="44" t="str">
        <f>IF(ISBLANK(DaqBook_RAW_Data!B613),"",DaqBook_RAW_Data!B613)</f>
        <v/>
      </c>
      <c r="D623" s="44" t="str">
        <f>IF(ISBLANK(DaqBook_RAW_Data!C613),"",DaqBook_RAW_Data!C613)</f>
        <v/>
      </c>
      <c r="E623" s="44" t="str">
        <f>IF(ISBLANK(DaqBook_RAW_Data!D613),"",DaqBook_RAW_Data!D613)</f>
        <v/>
      </c>
      <c r="F623" s="44" t="str">
        <f>IF(ISBLANK(DaqBook_RAW_Data!E613),"",DaqBook_RAW_Data!E613)</f>
        <v/>
      </c>
      <c r="G623" s="44" t="str">
        <f>IF(ISBLANK(DaqBook_RAW_Data!F613),"",DaqBook_RAW_Data!F613)</f>
        <v/>
      </c>
      <c r="H623" s="44" t="str">
        <f>IF(ISBLANK(DaqBook_RAW_Data!G613),"",DaqBook_RAW_Data!G613)</f>
        <v/>
      </c>
      <c r="I623" s="44" t="str">
        <f>IF(ISBLANK(DaqBook_RAW_Data!H613),"",DaqBook_RAW_Data!H613)</f>
        <v/>
      </c>
      <c r="J623" s="44" t="str">
        <f>IF(ISBLANK(DaqBook_RAW_Data!I613),"",DaqBook_RAW_Data!I613)</f>
        <v/>
      </c>
      <c r="K623" s="44" t="str">
        <f>IF(ISBLANK(DaqBook_RAW_Data!J613),"",DaqBook_RAW_Data!J613)</f>
        <v/>
      </c>
      <c r="L623" s="44" t="str">
        <f>IF(ISBLANK(DaqBook_RAW_Data!K613),"",DaqBook_RAW_Data!K613)</f>
        <v/>
      </c>
      <c r="M623" s="44" t="str">
        <f>IF(ISBLANK(DaqBook_RAW_Data!L613),"",DaqBook_RAW_Data!L613)</f>
        <v/>
      </c>
      <c r="N623" s="44" t="str">
        <f>IF(ISBLANK(DaqBook_RAW_Data!M613),"",DaqBook_RAW_Data!M613)</f>
        <v/>
      </c>
      <c r="O623" s="44" t="str">
        <f>IF(ISBLANK(DaqBook_RAW_Data!N613),"",DaqBook_RAW_Data!N613)</f>
        <v/>
      </c>
      <c r="P623" s="44" t="str">
        <f>IF(ISBLANK(DaqBook_RAW_Data!O613),"",DaqBook_RAW_Data!O613)</f>
        <v/>
      </c>
    </row>
    <row r="624" spans="1:16" x14ac:dyDescent="0.2">
      <c r="A624" s="58" t="e">
        <f t="shared" si="9"/>
        <v>#VALUE!</v>
      </c>
      <c r="B624" s="144" t="str">
        <f>IF(ISBLANK(DaqBook_RAW_Data!A614),"",TIMEVALUE(DaqBook_RAW_Data!A614))</f>
        <v/>
      </c>
      <c r="C624" s="44" t="str">
        <f>IF(ISBLANK(DaqBook_RAW_Data!B614),"",DaqBook_RAW_Data!B614)</f>
        <v/>
      </c>
      <c r="D624" s="44" t="str">
        <f>IF(ISBLANK(DaqBook_RAW_Data!C614),"",DaqBook_RAW_Data!C614)</f>
        <v/>
      </c>
      <c r="E624" s="44" t="str">
        <f>IF(ISBLANK(DaqBook_RAW_Data!D614),"",DaqBook_RAW_Data!D614)</f>
        <v/>
      </c>
      <c r="F624" s="44" t="str">
        <f>IF(ISBLANK(DaqBook_RAW_Data!E614),"",DaqBook_RAW_Data!E614)</f>
        <v/>
      </c>
      <c r="G624" s="44" t="str">
        <f>IF(ISBLANK(DaqBook_RAW_Data!F614),"",DaqBook_RAW_Data!F614)</f>
        <v/>
      </c>
      <c r="H624" s="44" t="str">
        <f>IF(ISBLANK(DaqBook_RAW_Data!G614),"",DaqBook_RAW_Data!G614)</f>
        <v/>
      </c>
      <c r="I624" s="44" t="str">
        <f>IF(ISBLANK(DaqBook_RAW_Data!H614),"",DaqBook_RAW_Data!H614)</f>
        <v/>
      </c>
      <c r="J624" s="44" t="str">
        <f>IF(ISBLANK(DaqBook_RAW_Data!I614),"",DaqBook_RAW_Data!I614)</f>
        <v/>
      </c>
      <c r="K624" s="44" t="str">
        <f>IF(ISBLANK(DaqBook_RAW_Data!J614),"",DaqBook_RAW_Data!J614)</f>
        <v/>
      </c>
      <c r="L624" s="44" t="str">
        <f>IF(ISBLANK(DaqBook_RAW_Data!K614),"",DaqBook_RAW_Data!K614)</f>
        <v/>
      </c>
      <c r="M624" s="44" t="str">
        <f>IF(ISBLANK(DaqBook_RAW_Data!L614),"",DaqBook_RAW_Data!L614)</f>
        <v/>
      </c>
      <c r="N624" s="44" t="str">
        <f>IF(ISBLANK(DaqBook_RAW_Data!M614),"",DaqBook_RAW_Data!M614)</f>
        <v/>
      </c>
      <c r="O624" s="44" t="str">
        <f>IF(ISBLANK(DaqBook_RAW_Data!N614),"",DaqBook_RAW_Data!N614)</f>
        <v/>
      </c>
      <c r="P624" s="44" t="str">
        <f>IF(ISBLANK(DaqBook_RAW_Data!O614),"",DaqBook_RAW_Data!O614)</f>
        <v/>
      </c>
    </row>
    <row r="625" spans="1:16" x14ac:dyDescent="0.2">
      <c r="A625" s="58" t="e">
        <f t="shared" si="9"/>
        <v>#VALUE!</v>
      </c>
      <c r="B625" s="144" t="str">
        <f>IF(ISBLANK(DaqBook_RAW_Data!A615),"",TIMEVALUE(DaqBook_RAW_Data!A615))</f>
        <v/>
      </c>
      <c r="C625" s="44" t="str">
        <f>IF(ISBLANK(DaqBook_RAW_Data!B615),"",DaqBook_RAW_Data!B615)</f>
        <v/>
      </c>
      <c r="D625" s="44" t="str">
        <f>IF(ISBLANK(DaqBook_RAW_Data!C615),"",DaqBook_RAW_Data!C615)</f>
        <v/>
      </c>
      <c r="E625" s="44" t="str">
        <f>IF(ISBLANK(DaqBook_RAW_Data!D615),"",DaqBook_RAW_Data!D615)</f>
        <v/>
      </c>
      <c r="F625" s="44" t="str">
        <f>IF(ISBLANK(DaqBook_RAW_Data!E615),"",DaqBook_RAW_Data!E615)</f>
        <v/>
      </c>
      <c r="G625" s="44" t="str">
        <f>IF(ISBLANK(DaqBook_RAW_Data!F615),"",DaqBook_RAW_Data!F615)</f>
        <v/>
      </c>
      <c r="H625" s="44" t="str">
        <f>IF(ISBLANK(DaqBook_RAW_Data!G615),"",DaqBook_RAW_Data!G615)</f>
        <v/>
      </c>
      <c r="I625" s="44" t="str">
        <f>IF(ISBLANK(DaqBook_RAW_Data!H615),"",DaqBook_RAW_Data!H615)</f>
        <v/>
      </c>
      <c r="J625" s="44" t="str">
        <f>IF(ISBLANK(DaqBook_RAW_Data!I615),"",DaqBook_RAW_Data!I615)</f>
        <v/>
      </c>
      <c r="K625" s="44" t="str">
        <f>IF(ISBLANK(DaqBook_RAW_Data!J615),"",DaqBook_RAW_Data!J615)</f>
        <v/>
      </c>
      <c r="L625" s="44" t="str">
        <f>IF(ISBLANK(DaqBook_RAW_Data!K615),"",DaqBook_RAW_Data!K615)</f>
        <v/>
      </c>
      <c r="M625" s="44" t="str">
        <f>IF(ISBLANK(DaqBook_RAW_Data!L615),"",DaqBook_RAW_Data!L615)</f>
        <v/>
      </c>
      <c r="N625" s="44" t="str">
        <f>IF(ISBLANK(DaqBook_RAW_Data!M615),"",DaqBook_RAW_Data!M615)</f>
        <v/>
      </c>
      <c r="O625" s="44" t="str">
        <f>IF(ISBLANK(DaqBook_RAW_Data!N615),"",DaqBook_RAW_Data!N615)</f>
        <v/>
      </c>
      <c r="P625" s="44" t="str">
        <f>IF(ISBLANK(DaqBook_RAW_Data!O615),"",DaqBook_RAW_Data!O615)</f>
        <v/>
      </c>
    </row>
    <row r="626" spans="1:16" x14ac:dyDescent="0.2">
      <c r="A626" s="58" t="e">
        <f t="shared" si="9"/>
        <v>#VALUE!</v>
      </c>
      <c r="B626" s="144" t="str">
        <f>IF(ISBLANK(DaqBook_RAW_Data!A616),"",TIMEVALUE(DaqBook_RAW_Data!A616))</f>
        <v/>
      </c>
      <c r="C626" s="44" t="str">
        <f>IF(ISBLANK(DaqBook_RAW_Data!B616),"",DaqBook_RAW_Data!B616)</f>
        <v/>
      </c>
      <c r="D626" s="44" t="str">
        <f>IF(ISBLANK(DaqBook_RAW_Data!C616),"",DaqBook_RAW_Data!C616)</f>
        <v/>
      </c>
      <c r="E626" s="44" t="str">
        <f>IF(ISBLANK(DaqBook_RAW_Data!D616),"",DaqBook_RAW_Data!D616)</f>
        <v/>
      </c>
      <c r="F626" s="44" t="str">
        <f>IF(ISBLANK(DaqBook_RAW_Data!E616),"",DaqBook_RAW_Data!E616)</f>
        <v/>
      </c>
      <c r="G626" s="44" t="str">
        <f>IF(ISBLANK(DaqBook_RAW_Data!F616),"",DaqBook_RAW_Data!F616)</f>
        <v/>
      </c>
      <c r="H626" s="44" t="str">
        <f>IF(ISBLANK(DaqBook_RAW_Data!G616),"",DaqBook_RAW_Data!G616)</f>
        <v/>
      </c>
      <c r="I626" s="44" t="str">
        <f>IF(ISBLANK(DaqBook_RAW_Data!H616),"",DaqBook_RAW_Data!H616)</f>
        <v/>
      </c>
      <c r="J626" s="44" t="str">
        <f>IF(ISBLANK(DaqBook_RAW_Data!I616),"",DaqBook_RAW_Data!I616)</f>
        <v/>
      </c>
      <c r="K626" s="44" t="str">
        <f>IF(ISBLANK(DaqBook_RAW_Data!J616),"",DaqBook_RAW_Data!J616)</f>
        <v/>
      </c>
      <c r="L626" s="44" t="str">
        <f>IF(ISBLANK(DaqBook_RAW_Data!K616),"",DaqBook_RAW_Data!K616)</f>
        <v/>
      </c>
      <c r="M626" s="44" t="str">
        <f>IF(ISBLANK(DaqBook_RAW_Data!L616),"",DaqBook_RAW_Data!L616)</f>
        <v/>
      </c>
      <c r="N626" s="44" t="str">
        <f>IF(ISBLANK(DaqBook_RAW_Data!M616),"",DaqBook_RAW_Data!M616)</f>
        <v/>
      </c>
      <c r="O626" s="44" t="str">
        <f>IF(ISBLANK(DaqBook_RAW_Data!N616),"",DaqBook_RAW_Data!N616)</f>
        <v/>
      </c>
      <c r="P626" s="44" t="str">
        <f>IF(ISBLANK(DaqBook_RAW_Data!O616),"",DaqBook_RAW_Data!O616)</f>
        <v/>
      </c>
    </row>
    <row r="627" spans="1:16" x14ac:dyDescent="0.2">
      <c r="A627" s="58" t="e">
        <f t="shared" si="9"/>
        <v>#VALUE!</v>
      </c>
      <c r="B627" s="144" t="str">
        <f>IF(ISBLANK(DaqBook_RAW_Data!A617),"",TIMEVALUE(DaqBook_RAW_Data!A617))</f>
        <v/>
      </c>
      <c r="C627" s="44" t="str">
        <f>IF(ISBLANK(DaqBook_RAW_Data!B617),"",DaqBook_RAW_Data!B617)</f>
        <v/>
      </c>
      <c r="D627" s="44" t="str">
        <f>IF(ISBLANK(DaqBook_RAW_Data!C617),"",DaqBook_RAW_Data!C617)</f>
        <v/>
      </c>
      <c r="E627" s="44" t="str">
        <f>IF(ISBLANK(DaqBook_RAW_Data!D617),"",DaqBook_RAW_Data!D617)</f>
        <v/>
      </c>
      <c r="F627" s="44" t="str">
        <f>IF(ISBLANK(DaqBook_RAW_Data!E617),"",DaqBook_RAW_Data!E617)</f>
        <v/>
      </c>
      <c r="G627" s="44" t="str">
        <f>IF(ISBLANK(DaqBook_RAW_Data!F617),"",DaqBook_RAW_Data!F617)</f>
        <v/>
      </c>
      <c r="H627" s="44" t="str">
        <f>IF(ISBLANK(DaqBook_RAW_Data!G617),"",DaqBook_RAW_Data!G617)</f>
        <v/>
      </c>
      <c r="I627" s="44" t="str">
        <f>IF(ISBLANK(DaqBook_RAW_Data!H617),"",DaqBook_RAW_Data!H617)</f>
        <v/>
      </c>
      <c r="J627" s="44" t="str">
        <f>IF(ISBLANK(DaqBook_RAW_Data!I617),"",DaqBook_RAW_Data!I617)</f>
        <v/>
      </c>
      <c r="K627" s="44" t="str">
        <f>IF(ISBLANK(DaqBook_RAW_Data!J617),"",DaqBook_RAW_Data!J617)</f>
        <v/>
      </c>
      <c r="L627" s="44" t="str">
        <f>IF(ISBLANK(DaqBook_RAW_Data!K617),"",DaqBook_RAW_Data!K617)</f>
        <v/>
      </c>
      <c r="M627" s="44" t="str">
        <f>IF(ISBLANK(DaqBook_RAW_Data!L617),"",DaqBook_RAW_Data!L617)</f>
        <v/>
      </c>
      <c r="N627" s="44" t="str">
        <f>IF(ISBLANK(DaqBook_RAW_Data!M617),"",DaqBook_RAW_Data!M617)</f>
        <v/>
      </c>
      <c r="O627" s="44" t="str">
        <f>IF(ISBLANK(DaqBook_RAW_Data!N617),"",DaqBook_RAW_Data!N617)</f>
        <v/>
      </c>
      <c r="P627" s="44" t="str">
        <f>IF(ISBLANK(DaqBook_RAW_Data!O617),"",DaqBook_RAW_Data!O617)</f>
        <v/>
      </c>
    </row>
    <row r="628" spans="1:16" x14ac:dyDescent="0.2">
      <c r="A628" s="58" t="e">
        <f t="shared" si="9"/>
        <v>#VALUE!</v>
      </c>
      <c r="B628" s="144" t="str">
        <f>IF(ISBLANK(DaqBook_RAW_Data!A618),"",TIMEVALUE(DaqBook_RAW_Data!A618))</f>
        <v/>
      </c>
      <c r="C628" s="44" t="str">
        <f>IF(ISBLANK(DaqBook_RAW_Data!B618),"",DaqBook_RAW_Data!B618)</f>
        <v/>
      </c>
      <c r="D628" s="44" t="str">
        <f>IF(ISBLANK(DaqBook_RAW_Data!C618),"",DaqBook_RAW_Data!C618)</f>
        <v/>
      </c>
      <c r="E628" s="44" t="str">
        <f>IF(ISBLANK(DaqBook_RAW_Data!D618),"",DaqBook_RAW_Data!D618)</f>
        <v/>
      </c>
      <c r="F628" s="44" t="str">
        <f>IF(ISBLANK(DaqBook_RAW_Data!E618),"",DaqBook_RAW_Data!E618)</f>
        <v/>
      </c>
      <c r="G628" s="44" t="str">
        <f>IF(ISBLANK(DaqBook_RAW_Data!F618),"",DaqBook_RAW_Data!F618)</f>
        <v/>
      </c>
      <c r="H628" s="44" t="str">
        <f>IF(ISBLANK(DaqBook_RAW_Data!G618),"",DaqBook_RAW_Data!G618)</f>
        <v/>
      </c>
      <c r="I628" s="44" t="str">
        <f>IF(ISBLANK(DaqBook_RAW_Data!H618),"",DaqBook_RAW_Data!H618)</f>
        <v/>
      </c>
      <c r="J628" s="44" t="str">
        <f>IF(ISBLANK(DaqBook_RAW_Data!I618),"",DaqBook_RAW_Data!I618)</f>
        <v/>
      </c>
      <c r="K628" s="44" t="str">
        <f>IF(ISBLANK(DaqBook_RAW_Data!J618),"",DaqBook_RAW_Data!J618)</f>
        <v/>
      </c>
      <c r="L628" s="44" t="str">
        <f>IF(ISBLANK(DaqBook_RAW_Data!K618),"",DaqBook_RAW_Data!K618)</f>
        <v/>
      </c>
      <c r="M628" s="44" t="str">
        <f>IF(ISBLANK(DaqBook_RAW_Data!L618),"",DaqBook_RAW_Data!L618)</f>
        <v/>
      </c>
      <c r="N628" s="44" t="str">
        <f>IF(ISBLANK(DaqBook_RAW_Data!M618),"",DaqBook_RAW_Data!M618)</f>
        <v/>
      </c>
      <c r="O628" s="44" t="str">
        <f>IF(ISBLANK(DaqBook_RAW_Data!N618),"",DaqBook_RAW_Data!N618)</f>
        <v/>
      </c>
      <c r="P628" s="44" t="str">
        <f>IF(ISBLANK(DaqBook_RAW_Data!O618),"",DaqBook_RAW_Data!O618)</f>
        <v/>
      </c>
    </row>
    <row r="629" spans="1:16" x14ac:dyDescent="0.2">
      <c r="A629" s="58" t="e">
        <f t="shared" si="9"/>
        <v>#VALUE!</v>
      </c>
      <c r="B629" s="144" t="str">
        <f>IF(ISBLANK(DaqBook_RAW_Data!A619),"",TIMEVALUE(DaqBook_RAW_Data!A619))</f>
        <v/>
      </c>
      <c r="C629" s="44" t="str">
        <f>IF(ISBLANK(DaqBook_RAW_Data!B619),"",DaqBook_RAW_Data!B619)</f>
        <v/>
      </c>
      <c r="D629" s="44" t="str">
        <f>IF(ISBLANK(DaqBook_RAW_Data!C619),"",DaqBook_RAW_Data!C619)</f>
        <v/>
      </c>
      <c r="E629" s="44" t="str">
        <f>IF(ISBLANK(DaqBook_RAW_Data!D619),"",DaqBook_RAW_Data!D619)</f>
        <v/>
      </c>
      <c r="F629" s="44" t="str">
        <f>IF(ISBLANK(DaqBook_RAW_Data!E619),"",DaqBook_RAW_Data!E619)</f>
        <v/>
      </c>
      <c r="G629" s="44" t="str">
        <f>IF(ISBLANK(DaqBook_RAW_Data!F619),"",DaqBook_RAW_Data!F619)</f>
        <v/>
      </c>
      <c r="H629" s="44" t="str">
        <f>IF(ISBLANK(DaqBook_RAW_Data!G619),"",DaqBook_RAW_Data!G619)</f>
        <v/>
      </c>
      <c r="I629" s="44" t="str">
        <f>IF(ISBLANK(DaqBook_RAW_Data!H619),"",DaqBook_RAW_Data!H619)</f>
        <v/>
      </c>
      <c r="J629" s="44" t="str">
        <f>IF(ISBLANK(DaqBook_RAW_Data!I619),"",DaqBook_RAW_Data!I619)</f>
        <v/>
      </c>
      <c r="K629" s="44" t="str">
        <f>IF(ISBLANK(DaqBook_RAW_Data!J619),"",DaqBook_RAW_Data!J619)</f>
        <v/>
      </c>
      <c r="L629" s="44" t="str">
        <f>IF(ISBLANK(DaqBook_RAW_Data!K619),"",DaqBook_RAW_Data!K619)</f>
        <v/>
      </c>
      <c r="M629" s="44" t="str">
        <f>IF(ISBLANK(DaqBook_RAW_Data!L619),"",DaqBook_RAW_Data!L619)</f>
        <v/>
      </c>
      <c r="N629" s="44" t="str">
        <f>IF(ISBLANK(DaqBook_RAW_Data!M619),"",DaqBook_RAW_Data!M619)</f>
        <v/>
      </c>
      <c r="O629" s="44" t="str">
        <f>IF(ISBLANK(DaqBook_RAW_Data!N619),"",DaqBook_RAW_Data!N619)</f>
        <v/>
      </c>
      <c r="P629" s="44" t="str">
        <f>IF(ISBLANK(DaqBook_RAW_Data!O619),"",DaqBook_RAW_Data!O619)</f>
        <v/>
      </c>
    </row>
    <row r="630" spans="1:16" x14ac:dyDescent="0.2">
      <c r="A630" s="58" t="e">
        <f t="shared" si="9"/>
        <v>#VALUE!</v>
      </c>
      <c r="B630" s="144" t="str">
        <f>IF(ISBLANK(DaqBook_RAW_Data!A620),"",TIMEVALUE(DaqBook_RAW_Data!A620))</f>
        <v/>
      </c>
      <c r="C630" s="44" t="str">
        <f>IF(ISBLANK(DaqBook_RAW_Data!B620),"",DaqBook_RAW_Data!B620)</f>
        <v/>
      </c>
      <c r="D630" s="44" t="str">
        <f>IF(ISBLANK(DaqBook_RAW_Data!C620),"",DaqBook_RAW_Data!C620)</f>
        <v/>
      </c>
      <c r="E630" s="44" t="str">
        <f>IF(ISBLANK(DaqBook_RAW_Data!D620),"",DaqBook_RAW_Data!D620)</f>
        <v/>
      </c>
      <c r="F630" s="44" t="str">
        <f>IF(ISBLANK(DaqBook_RAW_Data!E620),"",DaqBook_RAW_Data!E620)</f>
        <v/>
      </c>
      <c r="G630" s="44" t="str">
        <f>IF(ISBLANK(DaqBook_RAW_Data!F620),"",DaqBook_RAW_Data!F620)</f>
        <v/>
      </c>
      <c r="H630" s="44" t="str">
        <f>IF(ISBLANK(DaqBook_RAW_Data!G620),"",DaqBook_RAW_Data!G620)</f>
        <v/>
      </c>
      <c r="I630" s="44" t="str">
        <f>IF(ISBLANK(DaqBook_RAW_Data!H620),"",DaqBook_RAW_Data!H620)</f>
        <v/>
      </c>
      <c r="J630" s="44" t="str">
        <f>IF(ISBLANK(DaqBook_RAW_Data!I620),"",DaqBook_RAW_Data!I620)</f>
        <v/>
      </c>
      <c r="K630" s="44" t="str">
        <f>IF(ISBLANK(DaqBook_RAW_Data!J620),"",DaqBook_RAW_Data!J620)</f>
        <v/>
      </c>
      <c r="L630" s="44" t="str">
        <f>IF(ISBLANK(DaqBook_RAW_Data!K620),"",DaqBook_RAW_Data!K620)</f>
        <v/>
      </c>
      <c r="M630" s="44" t="str">
        <f>IF(ISBLANK(DaqBook_RAW_Data!L620),"",DaqBook_RAW_Data!L620)</f>
        <v/>
      </c>
      <c r="N630" s="44" t="str">
        <f>IF(ISBLANK(DaqBook_RAW_Data!M620),"",DaqBook_RAW_Data!M620)</f>
        <v/>
      </c>
      <c r="O630" s="44" t="str">
        <f>IF(ISBLANK(DaqBook_RAW_Data!N620),"",DaqBook_RAW_Data!N620)</f>
        <v/>
      </c>
      <c r="P630" s="44" t="str">
        <f>IF(ISBLANK(DaqBook_RAW_Data!O620),"",DaqBook_RAW_Data!O620)</f>
        <v/>
      </c>
    </row>
    <row r="631" spans="1:16" x14ac:dyDescent="0.2">
      <c r="A631" s="58" t="e">
        <f t="shared" si="9"/>
        <v>#VALUE!</v>
      </c>
      <c r="B631" s="144" t="str">
        <f>IF(ISBLANK(DaqBook_RAW_Data!A621),"",TIMEVALUE(DaqBook_RAW_Data!A621))</f>
        <v/>
      </c>
      <c r="C631" s="44" t="str">
        <f>IF(ISBLANK(DaqBook_RAW_Data!B621),"",DaqBook_RAW_Data!B621)</f>
        <v/>
      </c>
      <c r="D631" s="44" t="str">
        <f>IF(ISBLANK(DaqBook_RAW_Data!C621),"",DaqBook_RAW_Data!C621)</f>
        <v/>
      </c>
      <c r="E631" s="44" t="str">
        <f>IF(ISBLANK(DaqBook_RAW_Data!D621),"",DaqBook_RAW_Data!D621)</f>
        <v/>
      </c>
      <c r="F631" s="44" t="str">
        <f>IF(ISBLANK(DaqBook_RAW_Data!E621),"",DaqBook_RAW_Data!E621)</f>
        <v/>
      </c>
      <c r="G631" s="44" t="str">
        <f>IF(ISBLANK(DaqBook_RAW_Data!F621),"",DaqBook_RAW_Data!F621)</f>
        <v/>
      </c>
      <c r="H631" s="44" t="str">
        <f>IF(ISBLANK(DaqBook_RAW_Data!G621),"",DaqBook_RAW_Data!G621)</f>
        <v/>
      </c>
      <c r="I631" s="44" t="str">
        <f>IF(ISBLANK(DaqBook_RAW_Data!H621),"",DaqBook_RAW_Data!H621)</f>
        <v/>
      </c>
      <c r="J631" s="44" t="str">
        <f>IF(ISBLANK(DaqBook_RAW_Data!I621),"",DaqBook_RAW_Data!I621)</f>
        <v/>
      </c>
      <c r="K631" s="44" t="str">
        <f>IF(ISBLANK(DaqBook_RAW_Data!J621),"",DaqBook_RAW_Data!J621)</f>
        <v/>
      </c>
      <c r="L631" s="44" t="str">
        <f>IF(ISBLANK(DaqBook_RAW_Data!K621),"",DaqBook_RAW_Data!K621)</f>
        <v/>
      </c>
      <c r="M631" s="44" t="str">
        <f>IF(ISBLANK(DaqBook_RAW_Data!L621),"",DaqBook_RAW_Data!L621)</f>
        <v/>
      </c>
      <c r="N631" s="44" t="str">
        <f>IF(ISBLANK(DaqBook_RAW_Data!M621),"",DaqBook_RAW_Data!M621)</f>
        <v/>
      </c>
      <c r="O631" s="44" t="str">
        <f>IF(ISBLANK(DaqBook_RAW_Data!N621),"",DaqBook_RAW_Data!N621)</f>
        <v/>
      </c>
      <c r="P631" s="44" t="str">
        <f>IF(ISBLANK(DaqBook_RAW_Data!O621),"",DaqBook_RAW_Data!O621)</f>
        <v/>
      </c>
    </row>
    <row r="632" spans="1:16" x14ac:dyDescent="0.2">
      <c r="A632" s="58" t="e">
        <f t="shared" si="9"/>
        <v>#VALUE!</v>
      </c>
      <c r="B632" s="144" t="str">
        <f>IF(ISBLANK(DaqBook_RAW_Data!A622),"",TIMEVALUE(DaqBook_RAW_Data!A622))</f>
        <v/>
      </c>
      <c r="C632" s="44" t="str">
        <f>IF(ISBLANK(DaqBook_RAW_Data!B622),"",DaqBook_RAW_Data!B622)</f>
        <v/>
      </c>
      <c r="D632" s="44" t="str">
        <f>IF(ISBLANK(DaqBook_RAW_Data!C622),"",DaqBook_RAW_Data!C622)</f>
        <v/>
      </c>
      <c r="E632" s="44" t="str">
        <f>IF(ISBLANK(DaqBook_RAW_Data!D622),"",DaqBook_RAW_Data!D622)</f>
        <v/>
      </c>
      <c r="F632" s="44" t="str">
        <f>IF(ISBLANK(DaqBook_RAW_Data!E622),"",DaqBook_RAW_Data!E622)</f>
        <v/>
      </c>
      <c r="G632" s="44" t="str">
        <f>IF(ISBLANK(DaqBook_RAW_Data!F622),"",DaqBook_RAW_Data!F622)</f>
        <v/>
      </c>
      <c r="H632" s="44" t="str">
        <f>IF(ISBLANK(DaqBook_RAW_Data!G622),"",DaqBook_RAW_Data!G622)</f>
        <v/>
      </c>
      <c r="I632" s="44" t="str">
        <f>IF(ISBLANK(DaqBook_RAW_Data!H622),"",DaqBook_RAW_Data!H622)</f>
        <v/>
      </c>
      <c r="J632" s="44" t="str">
        <f>IF(ISBLANK(DaqBook_RAW_Data!I622),"",DaqBook_RAW_Data!I622)</f>
        <v/>
      </c>
      <c r="K632" s="44" t="str">
        <f>IF(ISBLANK(DaqBook_RAW_Data!J622),"",DaqBook_RAW_Data!J622)</f>
        <v/>
      </c>
      <c r="L632" s="44" t="str">
        <f>IF(ISBLANK(DaqBook_RAW_Data!K622),"",DaqBook_RAW_Data!K622)</f>
        <v/>
      </c>
      <c r="M632" s="44" t="str">
        <f>IF(ISBLANK(DaqBook_RAW_Data!L622),"",DaqBook_RAW_Data!L622)</f>
        <v/>
      </c>
      <c r="N632" s="44" t="str">
        <f>IF(ISBLANK(DaqBook_RAW_Data!M622),"",DaqBook_RAW_Data!M622)</f>
        <v/>
      </c>
      <c r="O632" s="44" t="str">
        <f>IF(ISBLANK(DaqBook_RAW_Data!N622),"",DaqBook_RAW_Data!N622)</f>
        <v/>
      </c>
      <c r="P632" s="44" t="str">
        <f>IF(ISBLANK(DaqBook_RAW_Data!O622),"",DaqBook_RAW_Data!O622)</f>
        <v/>
      </c>
    </row>
    <row r="633" spans="1:16" x14ac:dyDescent="0.2">
      <c r="A633" s="58" t="e">
        <f t="shared" si="9"/>
        <v>#VALUE!</v>
      </c>
      <c r="B633" s="144" t="str">
        <f>IF(ISBLANK(DaqBook_RAW_Data!A623),"",TIMEVALUE(DaqBook_RAW_Data!A623))</f>
        <v/>
      </c>
      <c r="C633" s="44" t="str">
        <f>IF(ISBLANK(DaqBook_RAW_Data!B623),"",DaqBook_RAW_Data!B623)</f>
        <v/>
      </c>
      <c r="D633" s="44" t="str">
        <f>IF(ISBLANK(DaqBook_RAW_Data!C623),"",DaqBook_RAW_Data!C623)</f>
        <v/>
      </c>
      <c r="E633" s="44" t="str">
        <f>IF(ISBLANK(DaqBook_RAW_Data!D623),"",DaqBook_RAW_Data!D623)</f>
        <v/>
      </c>
      <c r="F633" s="44" t="str">
        <f>IF(ISBLANK(DaqBook_RAW_Data!E623),"",DaqBook_RAW_Data!E623)</f>
        <v/>
      </c>
      <c r="G633" s="44" t="str">
        <f>IF(ISBLANK(DaqBook_RAW_Data!F623),"",DaqBook_RAW_Data!F623)</f>
        <v/>
      </c>
      <c r="H633" s="44" t="str">
        <f>IF(ISBLANK(DaqBook_RAW_Data!G623),"",DaqBook_RAW_Data!G623)</f>
        <v/>
      </c>
      <c r="I633" s="44" t="str">
        <f>IF(ISBLANK(DaqBook_RAW_Data!H623),"",DaqBook_RAW_Data!H623)</f>
        <v/>
      </c>
      <c r="J633" s="44" t="str">
        <f>IF(ISBLANK(DaqBook_RAW_Data!I623),"",DaqBook_RAW_Data!I623)</f>
        <v/>
      </c>
      <c r="K633" s="44" t="str">
        <f>IF(ISBLANK(DaqBook_RAW_Data!J623),"",DaqBook_RAW_Data!J623)</f>
        <v/>
      </c>
      <c r="L633" s="44" t="str">
        <f>IF(ISBLANK(DaqBook_RAW_Data!K623),"",DaqBook_RAW_Data!K623)</f>
        <v/>
      </c>
      <c r="M633" s="44" t="str">
        <f>IF(ISBLANK(DaqBook_RAW_Data!L623),"",DaqBook_RAW_Data!L623)</f>
        <v/>
      </c>
      <c r="N633" s="44" t="str">
        <f>IF(ISBLANK(DaqBook_RAW_Data!M623),"",DaqBook_RAW_Data!M623)</f>
        <v/>
      </c>
      <c r="O633" s="44" t="str">
        <f>IF(ISBLANK(DaqBook_RAW_Data!N623),"",DaqBook_RAW_Data!N623)</f>
        <v/>
      </c>
      <c r="P633" s="44" t="str">
        <f>IF(ISBLANK(DaqBook_RAW_Data!O623),"",DaqBook_RAW_Data!O623)</f>
        <v/>
      </c>
    </row>
    <row r="634" spans="1:16" x14ac:dyDescent="0.2">
      <c r="A634" s="58" t="e">
        <f t="shared" si="9"/>
        <v>#VALUE!</v>
      </c>
      <c r="B634" s="144" t="str">
        <f>IF(ISBLANK(DaqBook_RAW_Data!A624),"",TIMEVALUE(DaqBook_RAW_Data!A624))</f>
        <v/>
      </c>
      <c r="C634" s="44" t="str">
        <f>IF(ISBLANK(DaqBook_RAW_Data!B624),"",DaqBook_RAW_Data!B624)</f>
        <v/>
      </c>
      <c r="D634" s="44" t="str">
        <f>IF(ISBLANK(DaqBook_RAW_Data!C624),"",DaqBook_RAW_Data!C624)</f>
        <v/>
      </c>
      <c r="E634" s="44" t="str">
        <f>IF(ISBLANK(DaqBook_RAW_Data!D624),"",DaqBook_RAW_Data!D624)</f>
        <v/>
      </c>
      <c r="F634" s="44" t="str">
        <f>IF(ISBLANK(DaqBook_RAW_Data!E624),"",DaqBook_RAW_Data!E624)</f>
        <v/>
      </c>
      <c r="G634" s="44" t="str">
        <f>IF(ISBLANK(DaqBook_RAW_Data!F624),"",DaqBook_RAW_Data!F624)</f>
        <v/>
      </c>
      <c r="H634" s="44" t="str">
        <f>IF(ISBLANK(DaqBook_RAW_Data!G624),"",DaqBook_RAW_Data!G624)</f>
        <v/>
      </c>
      <c r="I634" s="44" t="str">
        <f>IF(ISBLANK(DaqBook_RAW_Data!H624),"",DaqBook_RAW_Data!H624)</f>
        <v/>
      </c>
      <c r="J634" s="44" t="str">
        <f>IF(ISBLANK(DaqBook_RAW_Data!I624),"",DaqBook_RAW_Data!I624)</f>
        <v/>
      </c>
      <c r="K634" s="44" t="str">
        <f>IF(ISBLANK(DaqBook_RAW_Data!J624),"",DaqBook_RAW_Data!J624)</f>
        <v/>
      </c>
      <c r="L634" s="44" t="str">
        <f>IF(ISBLANK(DaqBook_RAW_Data!K624),"",DaqBook_RAW_Data!K624)</f>
        <v/>
      </c>
      <c r="M634" s="44" t="str">
        <f>IF(ISBLANK(DaqBook_RAW_Data!L624),"",DaqBook_RAW_Data!L624)</f>
        <v/>
      </c>
      <c r="N634" s="44" t="str">
        <f>IF(ISBLANK(DaqBook_RAW_Data!M624),"",DaqBook_RAW_Data!M624)</f>
        <v/>
      </c>
      <c r="O634" s="44" t="str">
        <f>IF(ISBLANK(DaqBook_RAW_Data!N624),"",DaqBook_RAW_Data!N624)</f>
        <v/>
      </c>
      <c r="P634" s="44" t="str">
        <f>IF(ISBLANK(DaqBook_RAW_Data!O624),"",DaqBook_RAW_Data!O624)</f>
        <v/>
      </c>
    </row>
    <row r="635" spans="1:16" x14ac:dyDescent="0.2">
      <c r="A635" s="58" t="e">
        <f t="shared" si="9"/>
        <v>#VALUE!</v>
      </c>
      <c r="B635" s="144" t="str">
        <f>IF(ISBLANK(DaqBook_RAW_Data!A625),"",TIMEVALUE(DaqBook_RAW_Data!A625))</f>
        <v/>
      </c>
      <c r="C635" s="44" t="str">
        <f>IF(ISBLANK(DaqBook_RAW_Data!B625),"",DaqBook_RAW_Data!B625)</f>
        <v/>
      </c>
      <c r="D635" s="44" t="str">
        <f>IF(ISBLANK(DaqBook_RAW_Data!C625),"",DaqBook_RAW_Data!C625)</f>
        <v/>
      </c>
      <c r="E635" s="44" t="str">
        <f>IF(ISBLANK(DaqBook_RAW_Data!D625),"",DaqBook_RAW_Data!D625)</f>
        <v/>
      </c>
      <c r="F635" s="44" t="str">
        <f>IF(ISBLANK(DaqBook_RAW_Data!E625),"",DaqBook_RAW_Data!E625)</f>
        <v/>
      </c>
      <c r="G635" s="44" t="str">
        <f>IF(ISBLANK(DaqBook_RAW_Data!F625),"",DaqBook_RAW_Data!F625)</f>
        <v/>
      </c>
      <c r="H635" s="44" t="str">
        <f>IF(ISBLANK(DaqBook_RAW_Data!G625),"",DaqBook_RAW_Data!G625)</f>
        <v/>
      </c>
      <c r="I635" s="44" t="str">
        <f>IF(ISBLANK(DaqBook_RAW_Data!H625),"",DaqBook_RAW_Data!H625)</f>
        <v/>
      </c>
      <c r="J635" s="44" t="str">
        <f>IF(ISBLANK(DaqBook_RAW_Data!I625),"",DaqBook_RAW_Data!I625)</f>
        <v/>
      </c>
      <c r="K635" s="44" t="str">
        <f>IF(ISBLANK(DaqBook_RAW_Data!J625),"",DaqBook_RAW_Data!J625)</f>
        <v/>
      </c>
      <c r="L635" s="44" t="str">
        <f>IF(ISBLANK(DaqBook_RAW_Data!K625),"",DaqBook_RAW_Data!K625)</f>
        <v/>
      </c>
      <c r="M635" s="44" t="str">
        <f>IF(ISBLANK(DaqBook_RAW_Data!L625),"",DaqBook_RAW_Data!L625)</f>
        <v/>
      </c>
      <c r="N635" s="44" t="str">
        <f>IF(ISBLANK(DaqBook_RAW_Data!M625),"",DaqBook_RAW_Data!M625)</f>
        <v/>
      </c>
      <c r="O635" s="44" t="str">
        <f>IF(ISBLANK(DaqBook_RAW_Data!N625),"",DaqBook_RAW_Data!N625)</f>
        <v/>
      </c>
      <c r="P635" s="44" t="str">
        <f>IF(ISBLANK(DaqBook_RAW_Data!O625),"",DaqBook_RAW_Data!O625)</f>
        <v/>
      </c>
    </row>
    <row r="636" spans="1:16" x14ac:dyDescent="0.2">
      <c r="A636" s="58" t="e">
        <f t="shared" si="9"/>
        <v>#VALUE!</v>
      </c>
      <c r="B636" s="144" t="str">
        <f>IF(ISBLANK(DaqBook_RAW_Data!A626),"",TIMEVALUE(DaqBook_RAW_Data!A626))</f>
        <v/>
      </c>
      <c r="C636" s="44" t="str">
        <f>IF(ISBLANK(DaqBook_RAW_Data!B626),"",DaqBook_RAW_Data!B626)</f>
        <v/>
      </c>
      <c r="D636" s="44" t="str">
        <f>IF(ISBLANK(DaqBook_RAW_Data!C626),"",DaqBook_RAW_Data!C626)</f>
        <v/>
      </c>
      <c r="E636" s="44" t="str">
        <f>IF(ISBLANK(DaqBook_RAW_Data!D626),"",DaqBook_RAW_Data!D626)</f>
        <v/>
      </c>
      <c r="F636" s="44" t="str">
        <f>IF(ISBLANK(DaqBook_RAW_Data!E626),"",DaqBook_RAW_Data!E626)</f>
        <v/>
      </c>
      <c r="G636" s="44" t="str">
        <f>IF(ISBLANK(DaqBook_RAW_Data!F626),"",DaqBook_RAW_Data!F626)</f>
        <v/>
      </c>
      <c r="H636" s="44" t="str">
        <f>IF(ISBLANK(DaqBook_RAW_Data!G626),"",DaqBook_RAW_Data!G626)</f>
        <v/>
      </c>
      <c r="I636" s="44" t="str">
        <f>IF(ISBLANK(DaqBook_RAW_Data!H626),"",DaqBook_RAW_Data!H626)</f>
        <v/>
      </c>
      <c r="J636" s="44" t="str">
        <f>IF(ISBLANK(DaqBook_RAW_Data!I626),"",DaqBook_RAW_Data!I626)</f>
        <v/>
      </c>
      <c r="K636" s="44" t="str">
        <f>IF(ISBLANK(DaqBook_RAW_Data!J626),"",DaqBook_RAW_Data!J626)</f>
        <v/>
      </c>
      <c r="L636" s="44" t="str">
        <f>IF(ISBLANK(DaqBook_RAW_Data!K626),"",DaqBook_RAW_Data!K626)</f>
        <v/>
      </c>
      <c r="M636" s="44" t="str">
        <f>IF(ISBLANK(DaqBook_RAW_Data!L626),"",DaqBook_RAW_Data!L626)</f>
        <v/>
      </c>
      <c r="N636" s="44" t="str">
        <f>IF(ISBLANK(DaqBook_RAW_Data!M626),"",DaqBook_RAW_Data!M626)</f>
        <v/>
      </c>
      <c r="O636" s="44" t="str">
        <f>IF(ISBLANK(DaqBook_RAW_Data!N626),"",DaqBook_RAW_Data!N626)</f>
        <v/>
      </c>
      <c r="P636" s="44" t="str">
        <f>IF(ISBLANK(DaqBook_RAW_Data!O626),"",DaqBook_RAW_Data!O626)</f>
        <v/>
      </c>
    </row>
    <row r="637" spans="1:16" x14ac:dyDescent="0.2">
      <c r="A637" s="58" t="e">
        <f t="shared" si="9"/>
        <v>#VALUE!</v>
      </c>
      <c r="B637" s="144" t="str">
        <f>IF(ISBLANK(DaqBook_RAW_Data!A627),"",TIMEVALUE(DaqBook_RAW_Data!A627))</f>
        <v/>
      </c>
      <c r="C637" s="44" t="str">
        <f>IF(ISBLANK(DaqBook_RAW_Data!B627),"",DaqBook_RAW_Data!B627)</f>
        <v/>
      </c>
      <c r="D637" s="44" t="str">
        <f>IF(ISBLANK(DaqBook_RAW_Data!C627),"",DaqBook_RAW_Data!C627)</f>
        <v/>
      </c>
      <c r="E637" s="44" t="str">
        <f>IF(ISBLANK(DaqBook_RAW_Data!D627),"",DaqBook_RAW_Data!D627)</f>
        <v/>
      </c>
      <c r="F637" s="44" t="str">
        <f>IF(ISBLANK(DaqBook_RAW_Data!E627),"",DaqBook_RAW_Data!E627)</f>
        <v/>
      </c>
      <c r="G637" s="44" t="str">
        <f>IF(ISBLANK(DaqBook_RAW_Data!F627),"",DaqBook_RAW_Data!F627)</f>
        <v/>
      </c>
      <c r="H637" s="44" t="str">
        <f>IF(ISBLANK(DaqBook_RAW_Data!G627),"",DaqBook_RAW_Data!G627)</f>
        <v/>
      </c>
      <c r="I637" s="44" t="str">
        <f>IF(ISBLANK(DaqBook_RAW_Data!H627),"",DaqBook_RAW_Data!H627)</f>
        <v/>
      </c>
      <c r="J637" s="44" t="str">
        <f>IF(ISBLANK(DaqBook_RAW_Data!I627),"",DaqBook_RAW_Data!I627)</f>
        <v/>
      </c>
      <c r="K637" s="44" t="str">
        <f>IF(ISBLANK(DaqBook_RAW_Data!J627),"",DaqBook_RAW_Data!J627)</f>
        <v/>
      </c>
      <c r="L637" s="44" t="str">
        <f>IF(ISBLANK(DaqBook_RAW_Data!K627),"",DaqBook_RAW_Data!K627)</f>
        <v/>
      </c>
      <c r="M637" s="44" t="str">
        <f>IF(ISBLANK(DaqBook_RAW_Data!L627),"",DaqBook_RAW_Data!L627)</f>
        <v/>
      </c>
      <c r="N637" s="44" t="str">
        <f>IF(ISBLANK(DaqBook_RAW_Data!M627),"",DaqBook_RAW_Data!M627)</f>
        <v/>
      </c>
      <c r="O637" s="44" t="str">
        <f>IF(ISBLANK(DaqBook_RAW_Data!N627),"",DaqBook_RAW_Data!N627)</f>
        <v/>
      </c>
      <c r="P637" s="44" t="str">
        <f>IF(ISBLANK(DaqBook_RAW_Data!O627),"",DaqBook_RAW_Data!O627)</f>
        <v/>
      </c>
    </row>
    <row r="638" spans="1:16" x14ac:dyDescent="0.2">
      <c r="A638" s="58" t="e">
        <f t="shared" si="9"/>
        <v>#VALUE!</v>
      </c>
      <c r="B638" s="144" t="str">
        <f>IF(ISBLANK(DaqBook_RAW_Data!A628),"",TIMEVALUE(DaqBook_RAW_Data!A628))</f>
        <v/>
      </c>
      <c r="C638" s="44" t="str">
        <f>IF(ISBLANK(DaqBook_RAW_Data!B628),"",DaqBook_RAW_Data!B628)</f>
        <v/>
      </c>
      <c r="D638" s="44" t="str">
        <f>IF(ISBLANK(DaqBook_RAW_Data!C628),"",DaqBook_RAW_Data!C628)</f>
        <v/>
      </c>
      <c r="E638" s="44" t="str">
        <f>IF(ISBLANK(DaqBook_RAW_Data!D628),"",DaqBook_RAW_Data!D628)</f>
        <v/>
      </c>
      <c r="F638" s="44" t="str">
        <f>IF(ISBLANK(DaqBook_RAW_Data!E628),"",DaqBook_RAW_Data!E628)</f>
        <v/>
      </c>
      <c r="G638" s="44" t="str">
        <f>IF(ISBLANK(DaqBook_RAW_Data!F628),"",DaqBook_RAW_Data!F628)</f>
        <v/>
      </c>
      <c r="H638" s="44" t="str">
        <f>IF(ISBLANK(DaqBook_RAW_Data!G628),"",DaqBook_RAW_Data!G628)</f>
        <v/>
      </c>
      <c r="I638" s="44" t="str">
        <f>IF(ISBLANK(DaqBook_RAW_Data!H628),"",DaqBook_RAW_Data!H628)</f>
        <v/>
      </c>
      <c r="J638" s="44" t="str">
        <f>IF(ISBLANK(DaqBook_RAW_Data!I628),"",DaqBook_RAW_Data!I628)</f>
        <v/>
      </c>
      <c r="K638" s="44" t="str">
        <f>IF(ISBLANK(DaqBook_RAW_Data!J628),"",DaqBook_RAW_Data!J628)</f>
        <v/>
      </c>
      <c r="L638" s="44" t="str">
        <f>IF(ISBLANK(DaqBook_RAW_Data!K628),"",DaqBook_RAW_Data!K628)</f>
        <v/>
      </c>
      <c r="M638" s="44" t="str">
        <f>IF(ISBLANK(DaqBook_RAW_Data!L628),"",DaqBook_RAW_Data!L628)</f>
        <v/>
      </c>
      <c r="N638" s="44" t="str">
        <f>IF(ISBLANK(DaqBook_RAW_Data!M628),"",DaqBook_RAW_Data!M628)</f>
        <v/>
      </c>
      <c r="O638" s="44" t="str">
        <f>IF(ISBLANK(DaqBook_RAW_Data!N628),"",DaqBook_RAW_Data!N628)</f>
        <v/>
      </c>
      <c r="P638" s="44" t="str">
        <f>IF(ISBLANK(DaqBook_RAW_Data!O628),"",DaqBook_RAW_Data!O628)</f>
        <v/>
      </c>
    </row>
    <row r="639" spans="1:16" x14ac:dyDescent="0.2">
      <c r="A639" s="58" t="e">
        <f t="shared" si="9"/>
        <v>#VALUE!</v>
      </c>
      <c r="B639" s="144" t="str">
        <f>IF(ISBLANK(DaqBook_RAW_Data!A629),"",TIMEVALUE(DaqBook_RAW_Data!A629))</f>
        <v/>
      </c>
      <c r="C639" s="44" t="str">
        <f>IF(ISBLANK(DaqBook_RAW_Data!B629),"",DaqBook_RAW_Data!B629)</f>
        <v/>
      </c>
      <c r="D639" s="44" t="str">
        <f>IF(ISBLANK(DaqBook_RAW_Data!C629),"",DaqBook_RAW_Data!C629)</f>
        <v/>
      </c>
      <c r="E639" s="44" t="str">
        <f>IF(ISBLANK(DaqBook_RAW_Data!D629),"",DaqBook_RAW_Data!D629)</f>
        <v/>
      </c>
      <c r="F639" s="44" t="str">
        <f>IF(ISBLANK(DaqBook_RAW_Data!E629),"",DaqBook_RAW_Data!E629)</f>
        <v/>
      </c>
      <c r="G639" s="44" t="str">
        <f>IF(ISBLANK(DaqBook_RAW_Data!F629),"",DaqBook_RAW_Data!F629)</f>
        <v/>
      </c>
      <c r="H639" s="44" t="str">
        <f>IF(ISBLANK(DaqBook_RAW_Data!G629),"",DaqBook_RAW_Data!G629)</f>
        <v/>
      </c>
      <c r="I639" s="44" t="str">
        <f>IF(ISBLANK(DaqBook_RAW_Data!H629),"",DaqBook_RAW_Data!H629)</f>
        <v/>
      </c>
      <c r="J639" s="44" t="str">
        <f>IF(ISBLANK(DaqBook_RAW_Data!I629),"",DaqBook_RAW_Data!I629)</f>
        <v/>
      </c>
      <c r="K639" s="44" t="str">
        <f>IF(ISBLANK(DaqBook_RAW_Data!J629),"",DaqBook_RAW_Data!J629)</f>
        <v/>
      </c>
      <c r="L639" s="44" t="str">
        <f>IF(ISBLANK(DaqBook_RAW_Data!K629),"",DaqBook_RAW_Data!K629)</f>
        <v/>
      </c>
      <c r="M639" s="44" t="str">
        <f>IF(ISBLANK(DaqBook_RAW_Data!L629),"",DaqBook_RAW_Data!L629)</f>
        <v/>
      </c>
      <c r="N639" s="44" t="str">
        <f>IF(ISBLANK(DaqBook_RAW_Data!M629),"",DaqBook_RAW_Data!M629)</f>
        <v/>
      </c>
      <c r="O639" s="44" t="str">
        <f>IF(ISBLANK(DaqBook_RAW_Data!N629),"",DaqBook_RAW_Data!N629)</f>
        <v/>
      </c>
      <c r="P639" s="44" t="str">
        <f>IF(ISBLANK(DaqBook_RAW_Data!O629),"",DaqBook_RAW_Data!O629)</f>
        <v/>
      </c>
    </row>
    <row r="640" spans="1:16" x14ac:dyDescent="0.2">
      <c r="A640" s="58" t="e">
        <f t="shared" si="9"/>
        <v>#VALUE!</v>
      </c>
      <c r="B640" s="144" t="str">
        <f>IF(ISBLANK(DaqBook_RAW_Data!A630),"",TIMEVALUE(DaqBook_RAW_Data!A630))</f>
        <v/>
      </c>
      <c r="C640" s="44" t="str">
        <f>IF(ISBLANK(DaqBook_RAW_Data!B630),"",DaqBook_RAW_Data!B630)</f>
        <v/>
      </c>
      <c r="D640" s="44" t="str">
        <f>IF(ISBLANK(DaqBook_RAW_Data!C630),"",DaqBook_RAW_Data!C630)</f>
        <v/>
      </c>
      <c r="E640" s="44" t="str">
        <f>IF(ISBLANK(DaqBook_RAW_Data!D630),"",DaqBook_RAW_Data!D630)</f>
        <v/>
      </c>
      <c r="F640" s="44" t="str">
        <f>IF(ISBLANK(DaqBook_RAW_Data!E630),"",DaqBook_RAW_Data!E630)</f>
        <v/>
      </c>
      <c r="G640" s="44" t="str">
        <f>IF(ISBLANK(DaqBook_RAW_Data!F630),"",DaqBook_RAW_Data!F630)</f>
        <v/>
      </c>
      <c r="H640" s="44" t="str">
        <f>IF(ISBLANK(DaqBook_RAW_Data!G630),"",DaqBook_RAW_Data!G630)</f>
        <v/>
      </c>
      <c r="I640" s="44" t="str">
        <f>IF(ISBLANK(DaqBook_RAW_Data!H630),"",DaqBook_RAW_Data!H630)</f>
        <v/>
      </c>
      <c r="J640" s="44" t="str">
        <f>IF(ISBLANK(DaqBook_RAW_Data!I630),"",DaqBook_RAW_Data!I630)</f>
        <v/>
      </c>
      <c r="K640" s="44" t="str">
        <f>IF(ISBLANK(DaqBook_RAW_Data!J630),"",DaqBook_RAW_Data!J630)</f>
        <v/>
      </c>
      <c r="L640" s="44" t="str">
        <f>IF(ISBLANK(DaqBook_RAW_Data!K630),"",DaqBook_RAW_Data!K630)</f>
        <v/>
      </c>
      <c r="M640" s="44" t="str">
        <f>IF(ISBLANK(DaqBook_RAW_Data!L630),"",DaqBook_RAW_Data!L630)</f>
        <v/>
      </c>
      <c r="N640" s="44" t="str">
        <f>IF(ISBLANK(DaqBook_RAW_Data!M630),"",DaqBook_RAW_Data!M630)</f>
        <v/>
      </c>
      <c r="O640" s="44" t="str">
        <f>IF(ISBLANK(DaqBook_RAW_Data!N630),"",DaqBook_RAW_Data!N630)</f>
        <v/>
      </c>
      <c r="P640" s="44" t="str">
        <f>IF(ISBLANK(DaqBook_RAW_Data!O630),"",DaqBook_RAW_Data!O630)</f>
        <v/>
      </c>
    </row>
    <row r="641" spans="1:16" x14ac:dyDescent="0.2">
      <c r="A641" s="58" t="e">
        <f t="shared" si="9"/>
        <v>#VALUE!</v>
      </c>
      <c r="B641" s="144" t="str">
        <f>IF(ISBLANK(DaqBook_RAW_Data!A631),"",TIMEVALUE(DaqBook_RAW_Data!A631))</f>
        <v/>
      </c>
      <c r="C641" s="44" t="str">
        <f>IF(ISBLANK(DaqBook_RAW_Data!B631),"",DaqBook_RAW_Data!B631)</f>
        <v/>
      </c>
      <c r="D641" s="44" t="str">
        <f>IF(ISBLANK(DaqBook_RAW_Data!C631),"",DaqBook_RAW_Data!C631)</f>
        <v/>
      </c>
      <c r="E641" s="44" t="str">
        <f>IF(ISBLANK(DaqBook_RAW_Data!D631),"",DaqBook_RAW_Data!D631)</f>
        <v/>
      </c>
      <c r="F641" s="44" t="str">
        <f>IF(ISBLANK(DaqBook_RAW_Data!E631),"",DaqBook_RAW_Data!E631)</f>
        <v/>
      </c>
      <c r="G641" s="44" t="str">
        <f>IF(ISBLANK(DaqBook_RAW_Data!F631),"",DaqBook_RAW_Data!F631)</f>
        <v/>
      </c>
      <c r="H641" s="44" t="str">
        <f>IF(ISBLANK(DaqBook_RAW_Data!G631),"",DaqBook_RAW_Data!G631)</f>
        <v/>
      </c>
      <c r="I641" s="44" t="str">
        <f>IF(ISBLANK(DaqBook_RAW_Data!H631),"",DaqBook_RAW_Data!H631)</f>
        <v/>
      </c>
      <c r="J641" s="44" t="str">
        <f>IF(ISBLANK(DaqBook_RAW_Data!I631),"",DaqBook_RAW_Data!I631)</f>
        <v/>
      </c>
      <c r="K641" s="44" t="str">
        <f>IF(ISBLANK(DaqBook_RAW_Data!J631),"",DaqBook_RAW_Data!J631)</f>
        <v/>
      </c>
      <c r="L641" s="44" t="str">
        <f>IF(ISBLANK(DaqBook_RAW_Data!K631),"",DaqBook_RAW_Data!K631)</f>
        <v/>
      </c>
      <c r="M641" s="44" t="str">
        <f>IF(ISBLANK(DaqBook_RAW_Data!L631),"",DaqBook_RAW_Data!L631)</f>
        <v/>
      </c>
      <c r="N641" s="44" t="str">
        <f>IF(ISBLANK(DaqBook_RAW_Data!M631),"",DaqBook_RAW_Data!M631)</f>
        <v/>
      </c>
      <c r="O641" s="44" t="str">
        <f>IF(ISBLANK(DaqBook_RAW_Data!N631),"",DaqBook_RAW_Data!N631)</f>
        <v/>
      </c>
      <c r="P641" s="44" t="str">
        <f>IF(ISBLANK(DaqBook_RAW_Data!O631),"",DaqBook_RAW_Data!O631)</f>
        <v/>
      </c>
    </row>
    <row r="642" spans="1:16" x14ac:dyDescent="0.2">
      <c r="A642" s="58" t="e">
        <f t="shared" si="9"/>
        <v>#VALUE!</v>
      </c>
      <c r="B642" s="144" t="str">
        <f>IF(ISBLANK(DaqBook_RAW_Data!A632),"",TIMEVALUE(DaqBook_RAW_Data!A632))</f>
        <v/>
      </c>
      <c r="C642" s="44" t="str">
        <f>IF(ISBLANK(DaqBook_RAW_Data!B632),"",DaqBook_RAW_Data!B632)</f>
        <v/>
      </c>
      <c r="D642" s="44" t="str">
        <f>IF(ISBLANK(DaqBook_RAW_Data!C632),"",DaqBook_RAW_Data!C632)</f>
        <v/>
      </c>
      <c r="E642" s="44" t="str">
        <f>IF(ISBLANK(DaqBook_RAW_Data!D632),"",DaqBook_RAW_Data!D632)</f>
        <v/>
      </c>
      <c r="F642" s="44" t="str">
        <f>IF(ISBLANK(DaqBook_RAW_Data!E632),"",DaqBook_RAW_Data!E632)</f>
        <v/>
      </c>
      <c r="G642" s="44" t="str">
        <f>IF(ISBLANK(DaqBook_RAW_Data!F632),"",DaqBook_RAW_Data!F632)</f>
        <v/>
      </c>
      <c r="H642" s="44" t="str">
        <f>IF(ISBLANK(DaqBook_RAW_Data!G632),"",DaqBook_RAW_Data!G632)</f>
        <v/>
      </c>
      <c r="I642" s="44" t="str">
        <f>IF(ISBLANK(DaqBook_RAW_Data!H632),"",DaqBook_RAW_Data!H632)</f>
        <v/>
      </c>
      <c r="J642" s="44" t="str">
        <f>IF(ISBLANK(DaqBook_RAW_Data!I632),"",DaqBook_RAW_Data!I632)</f>
        <v/>
      </c>
      <c r="K642" s="44" t="str">
        <f>IF(ISBLANK(DaqBook_RAW_Data!J632),"",DaqBook_RAW_Data!J632)</f>
        <v/>
      </c>
      <c r="L642" s="44" t="str">
        <f>IF(ISBLANK(DaqBook_RAW_Data!K632),"",DaqBook_RAW_Data!K632)</f>
        <v/>
      </c>
      <c r="M642" s="44" t="str">
        <f>IF(ISBLANK(DaqBook_RAW_Data!L632),"",DaqBook_RAW_Data!L632)</f>
        <v/>
      </c>
      <c r="N642" s="44" t="str">
        <f>IF(ISBLANK(DaqBook_RAW_Data!M632),"",DaqBook_RAW_Data!M632)</f>
        <v/>
      </c>
      <c r="O642" s="44" t="str">
        <f>IF(ISBLANK(DaqBook_RAW_Data!N632),"",DaqBook_RAW_Data!N632)</f>
        <v/>
      </c>
      <c r="P642" s="44" t="str">
        <f>IF(ISBLANK(DaqBook_RAW_Data!O632),"",DaqBook_RAW_Data!O632)</f>
        <v/>
      </c>
    </row>
    <row r="643" spans="1:16" x14ac:dyDescent="0.2">
      <c r="A643" s="58" t="e">
        <f t="shared" si="9"/>
        <v>#VALUE!</v>
      </c>
      <c r="B643" s="144" t="str">
        <f>IF(ISBLANK(DaqBook_RAW_Data!A633),"",TIMEVALUE(DaqBook_RAW_Data!A633))</f>
        <v/>
      </c>
      <c r="C643" s="44" t="str">
        <f>IF(ISBLANK(DaqBook_RAW_Data!B633),"",DaqBook_RAW_Data!B633)</f>
        <v/>
      </c>
      <c r="D643" s="44" t="str">
        <f>IF(ISBLANK(DaqBook_RAW_Data!C633),"",DaqBook_RAW_Data!C633)</f>
        <v/>
      </c>
      <c r="E643" s="44" t="str">
        <f>IF(ISBLANK(DaqBook_RAW_Data!D633),"",DaqBook_RAW_Data!D633)</f>
        <v/>
      </c>
      <c r="F643" s="44" t="str">
        <f>IF(ISBLANK(DaqBook_RAW_Data!E633),"",DaqBook_RAW_Data!E633)</f>
        <v/>
      </c>
      <c r="G643" s="44" t="str">
        <f>IF(ISBLANK(DaqBook_RAW_Data!F633),"",DaqBook_RAW_Data!F633)</f>
        <v/>
      </c>
      <c r="H643" s="44" t="str">
        <f>IF(ISBLANK(DaqBook_RAW_Data!G633),"",DaqBook_RAW_Data!G633)</f>
        <v/>
      </c>
      <c r="I643" s="44" t="str">
        <f>IF(ISBLANK(DaqBook_RAW_Data!H633),"",DaqBook_RAW_Data!H633)</f>
        <v/>
      </c>
      <c r="J643" s="44" t="str">
        <f>IF(ISBLANK(DaqBook_RAW_Data!I633),"",DaqBook_RAW_Data!I633)</f>
        <v/>
      </c>
      <c r="K643" s="44" t="str">
        <f>IF(ISBLANK(DaqBook_RAW_Data!J633),"",DaqBook_RAW_Data!J633)</f>
        <v/>
      </c>
      <c r="L643" s="44" t="str">
        <f>IF(ISBLANK(DaqBook_RAW_Data!K633),"",DaqBook_RAW_Data!K633)</f>
        <v/>
      </c>
      <c r="M643" s="44" t="str">
        <f>IF(ISBLANK(DaqBook_RAW_Data!L633),"",DaqBook_RAW_Data!L633)</f>
        <v/>
      </c>
      <c r="N643" s="44" t="str">
        <f>IF(ISBLANK(DaqBook_RAW_Data!M633),"",DaqBook_RAW_Data!M633)</f>
        <v/>
      </c>
      <c r="O643" s="44" t="str">
        <f>IF(ISBLANK(DaqBook_RAW_Data!N633),"",DaqBook_RAW_Data!N633)</f>
        <v/>
      </c>
      <c r="P643" s="44" t="str">
        <f>IF(ISBLANK(DaqBook_RAW_Data!O633),"",DaqBook_RAW_Data!O633)</f>
        <v/>
      </c>
    </row>
    <row r="644" spans="1:16" x14ac:dyDescent="0.2">
      <c r="A644" s="58" t="e">
        <f t="shared" si="9"/>
        <v>#VALUE!</v>
      </c>
      <c r="B644" s="144" t="str">
        <f>IF(ISBLANK(DaqBook_RAW_Data!A634),"",TIMEVALUE(DaqBook_RAW_Data!A634))</f>
        <v/>
      </c>
      <c r="C644" s="44" t="str">
        <f>IF(ISBLANK(DaqBook_RAW_Data!B634),"",DaqBook_RAW_Data!B634)</f>
        <v/>
      </c>
      <c r="D644" s="44" t="str">
        <f>IF(ISBLANK(DaqBook_RAW_Data!C634),"",DaqBook_RAW_Data!C634)</f>
        <v/>
      </c>
      <c r="E644" s="44" t="str">
        <f>IF(ISBLANK(DaqBook_RAW_Data!D634),"",DaqBook_RAW_Data!D634)</f>
        <v/>
      </c>
      <c r="F644" s="44" t="str">
        <f>IF(ISBLANK(DaqBook_RAW_Data!E634),"",DaqBook_RAW_Data!E634)</f>
        <v/>
      </c>
      <c r="G644" s="44" t="str">
        <f>IF(ISBLANK(DaqBook_RAW_Data!F634),"",DaqBook_RAW_Data!F634)</f>
        <v/>
      </c>
      <c r="H644" s="44" t="str">
        <f>IF(ISBLANK(DaqBook_RAW_Data!G634),"",DaqBook_RAW_Data!G634)</f>
        <v/>
      </c>
      <c r="I644" s="44" t="str">
        <f>IF(ISBLANK(DaqBook_RAW_Data!H634),"",DaqBook_RAW_Data!H634)</f>
        <v/>
      </c>
      <c r="J644" s="44" t="str">
        <f>IF(ISBLANK(DaqBook_RAW_Data!I634),"",DaqBook_RAW_Data!I634)</f>
        <v/>
      </c>
      <c r="K644" s="44" t="str">
        <f>IF(ISBLANK(DaqBook_RAW_Data!J634),"",DaqBook_RAW_Data!J634)</f>
        <v/>
      </c>
      <c r="L644" s="44" t="str">
        <f>IF(ISBLANK(DaqBook_RAW_Data!K634),"",DaqBook_RAW_Data!K634)</f>
        <v/>
      </c>
      <c r="M644" s="44" t="str">
        <f>IF(ISBLANK(DaqBook_RAW_Data!L634),"",DaqBook_RAW_Data!L634)</f>
        <v/>
      </c>
      <c r="N644" s="44" t="str">
        <f>IF(ISBLANK(DaqBook_RAW_Data!M634),"",DaqBook_RAW_Data!M634)</f>
        <v/>
      </c>
      <c r="O644" s="44" t="str">
        <f>IF(ISBLANK(DaqBook_RAW_Data!N634),"",DaqBook_RAW_Data!N634)</f>
        <v/>
      </c>
      <c r="P644" s="44" t="str">
        <f>IF(ISBLANK(DaqBook_RAW_Data!O634),"",DaqBook_RAW_Data!O634)</f>
        <v/>
      </c>
    </row>
    <row r="645" spans="1:16" x14ac:dyDescent="0.2">
      <c r="A645" s="58" t="e">
        <f t="shared" si="9"/>
        <v>#VALUE!</v>
      </c>
      <c r="B645" s="144" t="str">
        <f>IF(ISBLANK(DaqBook_RAW_Data!A635),"",TIMEVALUE(DaqBook_RAW_Data!A635))</f>
        <v/>
      </c>
      <c r="C645" s="44" t="str">
        <f>IF(ISBLANK(DaqBook_RAW_Data!B635),"",DaqBook_RAW_Data!B635)</f>
        <v/>
      </c>
      <c r="D645" s="44" t="str">
        <f>IF(ISBLANK(DaqBook_RAW_Data!C635),"",DaqBook_RAW_Data!C635)</f>
        <v/>
      </c>
      <c r="E645" s="44" t="str">
        <f>IF(ISBLANK(DaqBook_RAW_Data!D635),"",DaqBook_RAW_Data!D635)</f>
        <v/>
      </c>
      <c r="F645" s="44" t="str">
        <f>IF(ISBLANK(DaqBook_RAW_Data!E635),"",DaqBook_RAW_Data!E635)</f>
        <v/>
      </c>
      <c r="G645" s="44" t="str">
        <f>IF(ISBLANK(DaqBook_RAW_Data!F635),"",DaqBook_RAW_Data!F635)</f>
        <v/>
      </c>
      <c r="H645" s="44" t="str">
        <f>IF(ISBLANK(DaqBook_RAW_Data!G635),"",DaqBook_RAW_Data!G635)</f>
        <v/>
      </c>
      <c r="I645" s="44" t="str">
        <f>IF(ISBLANK(DaqBook_RAW_Data!H635),"",DaqBook_RAW_Data!H635)</f>
        <v/>
      </c>
      <c r="J645" s="44" t="str">
        <f>IF(ISBLANK(DaqBook_RAW_Data!I635),"",DaqBook_RAW_Data!I635)</f>
        <v/>
      </c>
      <c r="K645" s="44" t="str">
        <f>IF(ISBLANK(DaqBook_RAW_Data!J635),"",DaqBook_RAW_Data!J635)</f>
        <v/>
      </c>
      <c r="L645" s="44" t="str">
        <f>IF(ISBLANK(DaqBook_RAW_Data!K635),"",DaqBook_RAW_Data!K635)</f>
        <v/>
      </c>
      <c r="M645" s="44" t="str">
        <f>IF(ISBLANK(DaqBook_RAW_Data!L635),"",DaqBook_RAW_Data!L635)</f>
        <v/>
      </c>
      <c r="N645" s="44" t="str">
        <f>IF(ISBLANK(DaqBook_RAW_Data!M635),"",DaqBook_RAW_Data!M635)</f>
        <v/>
      </c>
      <c r="O645" s="44" t="str">
        <f>IF(ISBLANK(DaqBook_RAW_Data!N635),"",DaqBook_RAW_Data!N635)</f>
        <v/>
      </c>
      <c r="P645" s="44" t="str">
        <f>IF(ISBLANK(DaqBook_RAW_Data!O635),"",DaqBook_RAW_Data!O635)</f>
        <v/>
      </c>
    </row>
    <row r="646" spans="1:16" x14ac:dyDescent="0.2">
      <c r="A646" s="58" t="e">
        <f t="shared" si="9"/>
        <v>#VALUE!</v>
      </c>
      <c r="B646" s="144" t="str">
        <f>IF(ISBLANK(DaqBook_RAW_Data!A636),"",TIMEVALUE(DaqBook_RAW_Data!A636))</f>
        <v/>
      </c>
      <c r="C646" s="44" t="str">
        <f>IF(ISBLANK(DaqBook_RAW_Data!B636),"",DaqBook_RAW_Data!B636)</f>
        <v/>
      </c>
      <c r="D646" s="44" t="str">
        <f>IF(ISBLANK(DaqBook_RAW_Data!C636),"",DaqBook_RAW_Data!C636)</f>
        <v/>
      </c>
      <c r="E646" s="44" t="str">
        <f>IF(ISBLANK(DaqBook_RAW_Data!D636),"",DaqBook_RAW_Data!D636)</f>
        <v/>
      </c>
      <c r="F646" s="44" t="str">
        <f>IF(ISBLANK(DaqBook_RAW_Data!E636),"",DaqBook_RAW_Data!E636)</f>
        <v/>
      </c>
      <c r="G646" s="44" t="str">
        <f>IF(ISBLANK(DaqBook_RAW_Data!F636),"",DaqBook_RAW_Data!F636)</f>
        <v/>
      </c>
      <c r="H646" s="44" t="str">
        <f>IF(ISBLANK(DaqBook_RAW_Data!G636),"",DaqBook_RAW_Data!G636)</f>
        <v/>
      </c>
      <c r="I646" s="44" t="str">
        <f>IF(ISBLANK(DaqBook_RAW_Data!H636),"",DaqBook_RAW_Data!H636)</f>
        <v/>
      </c>
      <c r="J646" s="44" t="str">
        <f>IF(ISBLANK(DaqBook_RAW_Data!I636),"",DaqBook_RAW_Data!I636)</f>
        <v/>
      </c>
      <c r="K646" s="44" t="str">
        <f>IF(ISBLANK(DaqBook_RAW_Data!J636),"",DaqBook_RAW_Data!J636)</f>
        <v/>
      </c>
      <c r="L646" s="44" t="str">
        <f>IF(ISBLANK(DaqBook_RAW_Data!K636),"",DaqBook_RAW_Data!K636)</f>
        <v/>
      </c>
      <c r="M646" s="44" t="str">
        <f>IF(ISBLANK(DaqBook_RAW_Data!L636),"",DaqBook_RAW_Data!L636)</f>
        <v/>
      </c>
      <c r="N646" s="44" t="str">
        <f>IF(ISBLANK(DaqBook_RAW_Data!M636),"",DaqBook_RAW_Data!M636)</f>
        <v/>
      </c>
      <c r="O646" s="44" t="str">
        <f>IF(ISBLANK(DaqBook_RAW_Data!N636),"",DaqBook_RAW_Data!N636)</f>
        <v/>
      </c>
      <c r="P646" s="44" t="str">
        <f>IF(ISBLANK(DaqBook_RAW_Data!O636),"",DaqBook_RAW_Data!O636)</f>
        <v/>
      </c>
    </row>
    <row r="647" spans="1:16" x14ac:dyDescent="0.2">
      <c r="A647" s="58" t="e">
        <f t="shared" si="9"/>
        <v>#VALUE!</v>
      </c>
      <c r="B647" s="144" t="str">
        <f>IF(ISBLANK(DaqBook_RAW_Data!A637),"",TIMEVALUE(DaqBook_RAW_Data!A637))</f>
        <v/>
      </c>
      <c r="C647" s="44" t="str">
        <f>IF(ISBLANK(DaqBook_RAW_Data!B637),"",DaqBook_RAW_Data!B637)</f>
        <v/>
      </c>
      <c r="D647" s="44" t="str">
        <f>IF(ISBLANK(DaqBook_RAW_Data!C637),"",DaqBook_RAW_Data!C637)</f>
        <v/>
      </c>
      <c r="E647" s="44" t="str">
        <f>IF(ISBLANK(DaqBook_RAW_Data!D637),"",DaqBook_RAW_Data!D637)</f>
        <v/>
      </c>
      <c r="F647" s="44" t="str">
        <f>IF(ISBLANK(DaqBook_RAW_Data!E637),"",DaqBook_RAW_Data!E637)</f>
        <v/>
      </c>
      <c r="G647" s="44" t="str">
        <f>IF(ISBLANK(DaqBook_RAW_Data!F637),"",DaqBook_RAW_Data!F637)</f>
        <v/>
      </c>
      <c r="H647" s="44" t="str">
        <f>IF(ISBLANK(DaqBook_RAW_Data!G637),"",DaqBook_RAW_Data!G637)</f>
        <v/>
      </c>
      <c r="I647" s="44" t="str">
        <f>IF(ISBLANK(DaqBook_RAW_Data!H637),"",DaqBook_RAW_Data!H637)</f>
        <v/>
      </c>
      <c r="J647" s="44" t="str">
        <f>IF(ISBLANK(DaqBook_RAW_Data!I637),"",DaqBook_RAW_Data!I637)</f>
        <v/>
      </c>
      <c r="K647" s="44" t="str">
        <f>IF(ISBLANK(DaqBook_RAW_Data!J637),"",DaqBook_RAW_Data!J637)</f>
        <v/>
      </c>
      <c r="L647" s="44" t="str">
        <f>IF(ISBLANK(DaqBook_RAW_Data!K637),"",DaqBook_RAW_Data!K637)</f>
        <v/>
      </c>
      <c r="M647" s="44" t="str">
        <f>IF(ISBLANK(DaqBook_RAW_Data!L637),"",DaqBook_RAW_Data!L637)</f>
        <v/>
      </c>
      <c r="N647" s="44" t="str">
        <f>IF(ISBLANK(DaqBook_RAW_Data!M637),"",DaqBook_RAW_Data!M637)</f>
        <v/>
      </c>
      <c r="O647" s="44" t="str">
        <f>IF(ISBLANK(DaqBook_RAW_Data!N637),"",DaqBook_RAW_Data!N637)</f>
        <v/>
      </c>
      <c r="P647" s="44" t="str">
        <f>IF(ISBLANK(DaqBook_RAW_Data!O637),"",DaqBook_RAW_Data!O637)</f>
        <v/>
      </c>
    </row>
    <row r="648" spans="1:16" x14ac:dyDescent="0.2">
      <c r="A648" s="58" t="e">
        <f t="shared" si="9"/>
        <v>#VALUE!</v>
      </c>
      <c r="B648" s="144" t="str">
        <f>IF(ISBLANK(DaqBook_RAW_Data!A638),"",TIMEVALUE(DaqBook_RAW_Data!A638))</f>
        <v/>
      </c>
      <c r="C648" s="44" t="str">
        <f>IF(ISBLANK(DaqBook_RAW_Data!B638),"",DaqBook_RAW_Data!B638)</f>
        <v/>
      </c>
      <c r="D648" s="44" t="str">
        <f>IF(ISBLANK(DaqBook_RAW_Data!C638),"",DaqBook_RAW_Data!C638)</f>
        <v/>
      </c>
      <c r="E648" s="44" t="str">
        <f>IF(ISBLANK(DaqBook_RAW_Data!D638),"",DaqBook_RAW_Data!D638)</f>
        <v/>
      </c>
      <c r="F648" s="44" t="str">
        <f>IF(ISBLANK(DaqBook_RAW_Data!E638),"",DaqBook_RAW_Data!E638)</f>
        <v/>
      </c>
      <c r="G648" s="44" t="str">
        <f>IF(ISBLANK(DaqBook_RAW_Data!F638),"",DaqBook_RAW_Data!F638)</f>
        <v/>
      </c>
      <c r="H648" s="44" t="str">
        <f>IF(ISBLANK(DaqBook_RAW_Data!G638),"",DaqBook_RAW_Data!G638)</f>
        <v/>
      </c>
      <c r="I648" s="44" t="str">
        <f>IF(ISBLANK(DaqBook_RAW_Data!H638),"",DaqBook_RAW_Data!H638)</f>
        <v/>
      </c>
      <c r="J648" s="44" t="str">
        <f>IF(ISBLANK(DaqBook_RAW_Data!I638),"",DaqBook_RAW_Data!I638)</f>
        <v/>
      </c>
      <c r="K648" s="44" t="str">
        <f>IF(ISBLANK(DaqBook_RAW_Data!J638),"",DaqBook_RAW_Data!J638)</f>
        <v/>
      </c>
      <c r="L648" s="44" t="str">
        <f>IF(ISBLANK(DaqBook_RAW_Data!K638),"",DaqBook_RAW_Data!K638)</f>
        <v/>
      </c>
      <c r="M648" s="44" t="str">
        <f>IF(ISBLANK(DaqBook_RAW_Data!L638),"",DaqBook_RAW_Data!L638)</f>
        <v/>
      </c>
      <c r="N648" s="44" t="str">
        <f>IF(ISBLANK(DaqBook_RAW_Data!M638),"",DaqBook_RAW_Data!M638)</f>
        <v/>
      </c>
      <c r="O648" s="44" t="str">
        <f>IF(ISBLANK(DaqBook_RAW_Data!N638),"",DaqBook_RAW_Data!N638)</f>
        <v/>
      </c>
      <c r="P648" s="44" t="str">
        <f>IF(ISBLANK(DaqBook_RAW_Data!O638),"",DaqBook_RAW_Data!O638)</f>
        <v/>
      </c>
    </row>
    <row r="649" spans="1:16" x14ac:dyDescent="0.2">
      <c r="A649" s="58" t="e">
        <f t="shared" si="9"/>
        <v>#VALUE!</v>
      </c>
      <c r="B649" s="144" t="str">
        <f>IF(ISBLANK(DaqBook_RAW_Data!A639),"",TIMEVALUE(DaqBook_RAW_Data!A639))</f>
        <v/>
      </c>
      <c r="C649" s="44" t="str">
        <f>IF(ISBLANK(DaqBook_RAW_Data!B639),"",DaqBook_RAW_Data!B639)</f>
        <v/>
      </c>
      <c r="D649" s="44" t="str">
        <f>IF(ISBLANK(DaqBook_RAW_Data!C639),"",DaqBook_RAW_Data!C639)</f>
        <v/>
      </c>
      <c r="E649" s="44" t="str">
        <f>IF(ISBLANK(DaqBook_RAW_Data!D639),"",DaqBook_RAW_Data!D639)</f>
        <v/>
      </c>
      <c r="F649" s="44" t="str">
        <f>IF(ISBLANK(DaqBook_RAW_Data!E639),"",DaqBook_RAW_Data!E639)</f>
        <v/>
      </c>
      <c r="G649" s="44" t="str">
        <f>IF(ISBLANK(DaqBook_RAW_Data!F639),"",DaqBook_RAW_Data!F639)</f>
        <v/>
      </c>
      <c r="H649" s="44" t="str">
        <f>IF(ISBLANK(DaqBook_RAW_Data!G639),"",DaqBook_RAW_Data!G639)</f>
        <v/>
      </c>
      <c r="I649" s="44" t="str">
        <f>IF(ISBLANK(DaqBook_RAW_Data!H639),"",DaqBook_RAW_Data!H639)</f>
        <v/>
      </c>
      <c r="J649" s="44" t="str">
        <f>IF(ISBLANK(DaqBook_RAW_Data!I639),"",DaqBook_RAW_Data!I639)</f>
        <v/>
      </c>
      <c r="K649" s="44" t="str">
        <f>IF(ISBLANK(DaqBook_RAW_Data!J639),"",DaqBook_RAW_Data!J639)</f>
        <v/>
      </c>
      <c r="L649" s="44" t="str">
        <f>IF(ISBLANK(DaqBook_RAW_Data!K639),"",DaqBook_RAW_Data!K639)</f>
        <v/>
      </c>
      <c r="M649" s="44" t="str">
        <f>IF(ISBLANK(DaqBook_RAW_Data!L639),"",DaqBook_RAW_Data!L639)</f>
        <v/>
      </c>
      <c r="N649" s="44" t="str">
        <f>IF(ISBLANK(DaqBook_RAW_Data!M639),"",DaqBook_RAW_Data!M639)</f>
        <v/>
      </c>
      <c r="O649" s="44" t="str">
        <f>IF(ISBLANK(DaqBook_RAW_Data!N639),"",DaqBook_RAW_Data!N639)</f>
        <v/>
      </c>
      <c r="P649" s="44" t="str">
        <f>IF(ISBLANK(DaqBook_RAW_Data!O639),"",DaqBook_RAW_Data!O639)</f>
        <v/>
      </c>
    </row>
    <row r="650" spans="1:16" x14ac:dyDescent="0.2">
      <c r="A650" s="58" t="e">
        <f t="shared" si="9"/>
        <v>#VALUE!</v>
      </c>
      <c r="B650" s="144" t="str">
        <f>IF(ISBLANK(DaqBook_RAW_Data!A640),"",TIMEVALUE(DaqBook_RAW_Data!A640))</f>
        <v/>
      </c>
      <c r="C650" s="44" t="str">
        <f>IF(ISBLANK(DaqBook_RAW_Data!B640),"",DaqBook_RAW_Data!B640)</f>
        <v/>
      </c>
      <c r="D650" s="44" t="str">
        <f>IF(ISBLANK(DaqBook_RAW_Data!C640),"",DaqBook_RAW_Data!C640)</f>
        <v/>
      </c>
      <c r="E650" s="44" t="str">
        <f>IF(ISBLANK(DaqBook_RAW_Data!D640),"",DaqBook_RAW_Data!D640)</f>
        <v/>
      </c>
      <c r="F650" s="44" t="str">
        <f>IF(ISBLANK(DaqBook_RAW_Data!E640),"",DaqBook_RAW_Data!E640)</f>
        <v/>
      </c>
      <c r="G650" s="44" t="str">
        <f>IF(ISBLANK(DaqBook_RAW_Data!F640),"",DaqBook_RAW_Data!F640)</f>
        <v/>
      </c>
      <c r="H650" s="44" t="str">
        <f>IF(ISBLANK(DaqBook_RAW_Data!G640),"",DaqBook_RAW_Data!G640)</f>
        <v/>
      </c>
      <c r="I650" s="44" t="str">
        <f>IF(ISBLANK(DaqBook_RAW_Data!H640),"",DaqBook_RAW_Data!H640)</f>
        <v/>
      </c>
      <c r="J650" s="44" t="str">
        <f>IF(ISBLANK(DaqBook_RAW_Data!I640),"",DaqBook_RAW_Data!I640)</f>
        <v/>
      </c>
      <c r="K650" s="44" t="str">
        <f>IF(ISBLANK(DaqBook_RAW_Data!J640),"",DaqBook_RAW_Data!J640)</f>
        <v/>
      </c>
      <c r="L650" s="44" t="str">
        <f>IF(ISBLANK(DaqBook_RAW_Data!K640),"",DaqBook_RAW_Data!K640)</f>
        <v/>
      </c>
      <c r="M650" s="44" t="str">
        <f>IF(ISBLANK(DaqBook_RAW_Data!L640),"",DaqBook_RAW_Data!L640)</f>
        <v/>
      </c>
      <c r="N650" s="44" t="str">
        <f>IF(ISBLANK(DaqBook_RAW_Data!M640),"",DaqBook_RAW_Data!M640)</f>
        <v/>
      </c>
      <c r="O650" s="44" t="str">
        <f>IF(ISBLANK(DaqBook_RAW_Data!N640),"",DaqBook_RAW_Data!N640)</f>
        <v/>
      </c>
      <c r="P650" s="44" t="str">
        <f>IF(ISBLANK(DaqBook_RAW_Data!O640),"",DaqBook_RAW_Data!O640)</f>
        <v/>
      </c>
    </row>
    <row r="651" spans="1:16" x14ac:dyDescent="0.2">
      <c r="A651" s="58" t="e">
        <f t="shared" si="9"/>
        <v>#VALUE!</v>
      </c>
      <c r="B651" s="144" t="str">
        <f>IF(ISBLANK(DaqBook_RAW_Data!A641),"",TIMEVALUE(DaqBook_RAW_Data!A641))</f>
        <v/>
      </c>
      <c r="C651" s="44" t="str">
        <f>IF(ISBLANK(DaqBook_RAW_Data!B641),"",DaqBook_RAW_Data!B641)</f>
        <v/>
      </c>
      <c r="D651" s="44" t="str">
        <f>IF(ISBLANK(DaqBook_RAW_Data!C641),"",DaqBook_RAW_Data!C641)</f>
        <v/>
      </c>
      <c r="E651" s="44" t="str">
        <f>IF(ISBLANK(DaqBook_RAW_Data!D641),"",DaqBook_RAW_Data!D641)</f>
        <v/>
      </c>
      <c r="F651" s="44" t="str">
        <f>IF(ISBLANK(DaqBook_RAW_Data!E641),"",DaqBook_RAW_Data!E641)</f>
        <v/>
      </c>
      <c r="G651" s="44" t="str">
        <f>IF(ISBLANK(DaqBook_RAW_Data!F641),"",DaqBook_RAW_Data!F641)</f>
        <v/>
      </c>
      <c r="H651" s="44" t="str">
        <f>IF(ISBLANK(DaqBook_RAW_Data!G641),"",DaqBook_RAW_Data!G641)</f>
        <v/>
      </c>
      <c r="I651" s="44" t="str">
        <f>IF(ISBLANK(DaqBook_RAW_Data!H641),"",DaqBook_RAW_Data!H641)</f>
        <v/>
      </c>
      <c r="J651" s="44" t="str">
        <f>IF(ISBLANK(DaqBook_RAW_Data!I641),"",DaqBook_RAW_Data!I641)</f>
        <v/>
      </c>
      <c r="K651" s="44" t="str">
        <f>IF(ISBLANK(DaqBook_RAW_Data!J641),"",DaqBook_RAW_Data!J641)</f>
        <v/>
      </c>
      <c r="L651" s="44" t="str">
        <f>IF(ISBLANK(DaqBook_RAW_Data!K641),"",DaqBook_RAW_Data!K641)</f>
        <v/>
      </c>
      <c r="M651" s="44" t="str">
        <f>IF(ISBLANK(DaqBook_RAW_Data!L641),"",DaqBook_RAW_Data!L641)</f>
        <v/>
      </c>
      <c r="N651" s="44" t="str">
        <f>IF(ISBLANK(DaqBook_RAW_Data!M641),"",DaqBook_RAW_Data!M641)</f>
        <v/>
      </c>
      <c r="O651" s="44" t="str">
        <f>IF(ISBLANK(DaqBook_RAW_Data!N641),"",DaqBook_RAW_Data!N641)</f>
        <v/>
      </c>
      <c r="P651" s="44" t="str">
        <f>IF(ISBLANK(DaqBook_RAW_Data!O641),"",DaqBook_RAW_Data!O641)</f>
        <v/>
      </c>
    </row>
    <row r="652" spans="1:16" x14ac:dyDescent="0.2">
      <c r="A652" s="58" t="e">
        <f t="shared" si="9"/>
        <v>#VALUE!</v>
      </c>
      <c r="B652" s="144" t="str">
        <f>IF(ISBLANK(DaqBook_RAW_Data!A642),"",TIMEVALUE(DaqBook_RAW_Data!A642))</f>
        <v/>
      </c>
      <c r="C652" s="44" t="str">
        <f>IF(ISBLANK(DaqBook_RAW_Data!B642),"",DaqBook_RAW_Data!B642)</f>
        <v/>
      </c>
      <c r="D652" s="44" t="str">
        <f>IF(ISBLANK(DaqBook_RAW_Data!C642),"",DaqBook_RAW_Data!C642)</f>
        <v/>
      </c>
      <c r="E652" s="44" t="str">
        <f>IF(ISBLANK(DaqBook_RAW_Data!D642),"",DaqBook_RAW_Data!D642)</f>
        <v/>
      </c>
      <c r="F652" s="44" t="str">
        <f>IF(ISBLANK(DaqBook_RAW_Data!E642),"",DaqBook_RAW_Data!E642)</f>
        <v/>
      </c>
      <c r="G652" s="44" t="str">
        <f>IF(ISBLANK(DaqBook_RAW_Data!F642),"",DaqBook_RAW_Data!F642)</f>
        <v/>
      </c>
      <c r="H652" s="44" t="str">
        <f>IF(ISBLANK(DaqBook_RAW_Data!G642),"",DaqBook_RAW_Data!G642)</f>
        <v/>
      </c>
      <c r="I652" s="44" t="str">
        <f>IF(ISBLANK(DaqBook_RAW_Data!H642),"",DaqBook_RAW_Data!H642)</f>
        <v/>
      </c>
      <c r="J652" s="44" t="str">
        <f>IF(ISBLANK(DaqBook_RAW_Data!I642),"",DaqBook_RAW_Data!I642)</f>
        <v/>
      </c>
      <c r="K652" s="44" t="str">
        <f>IF(ISBLANK(DaqBook_RAW_Data!J642),"",DaqBook_RAW_Data!J642)</f>
        <v/>
      </c>
      <c r="L652" s="44" t="str">
        <f>IF(ISBLANK(DaqBook_RAW_Data!K642),"",DaqBook_RAW_Data!K642)</f>
        <v/>
      </c>
      <c r="M652" s="44" t="str">
        <f>IF(ISBLANK(DaqBook_RAW_Data!L642),"",DaqBook_RAW_Data!L642)</f>
        <v/>
      </c>
      <c r="N652" s="44" t="str">
        <f>IF(ISBLANK(DaqBook_RAW_Data!M642),"",DaqBook_RAW_Data!M642)</f>
        <v/>
      </c>
      <c r="O652" s="44" t="str">
        <f>IF(ISBLANK(DaqBook_RAW_Data!N642),"",DaqBook_RAW_Data!N642)</f>
        <v/>
      </c>
      <c r="P652" s="44" t="str">
        <f>IF(ISBLANK(DaqBook_RAW_Data!O642),"",DaqBook_RAW_Data!O642)</f>
        <v/>
      </c>
    </row>
    <row r="653" spans="1:16" x14ac:dyDescent="0.2">
      <c r="A653" s="58" t="e">
        <f t="shared" si="9"/>
        <v>#VALUE!</v>
      </c>
      <c r="B653" s="144" t="str">
        <f>IF(ISBLANK(DaqBook_RAW_Data!A643),"",TIMEVALUE(DaqBook_RAW_Data!A643))</f>
        <v/>
      </c>
      <c r="C653" s="44" t="str">
        <f>IF(ISBLANK(DaqBook_RAW_Data!B643),"",DaqBook_RAW_Data!B643)</f>
        <v/>
      </c>
      <c r="D653" s="44" t="str">
        <f>IF(ISBLANK(DaqBook_RAW_Data!C643),"",DaqBook_RAW_Data!C643)</f>
        <v/>
      </c>
      <c r="E653" s="44" t="str">
        <f>IF(ISBLANK(DaqBook_RAW_Data!D643),"",DaqBook_RAW_Data!D643)</f>
        <v/>
      </c>
      <c r="F653" s="44" t="str">
        <f>IF(ISBLANK(DaqBook_RAW_Data!E643),"",DaqBook_RAW_Data!E643)</f>
        <v/>
      </c>
      <c r="G653" s="44" t="str">
        <f>IF(ISBLANK(DaqBook_RAW_Data!F643),"",DaqBook_RAW_Data!F643)</f>
        <v/>
      </c>
      <c r="H653" s="44" t="str">
        <f>IF(ISBLANK(DaqBook_RAW_Data!G643),"",DaqBook_RAW_Data!G643)</f>
        <v/>
      </c>
      <c r="I653" s="44" t="str">
        <f>IF(ISBLANK(DaqBook_RAW_Data!H643),"",DaqBook_RAW_Data!H643)</f>
        <v/>
      </c>
      <c r="J653" s="44" t="str">
        <f>IF(ISBLANK(DaqBook_RAW_Data!I643),"",DaqBook_RAW_Data!I643)</f>
        <v/>
      </c>
      <c r="K653" s="44" t="str">
        <f>IF(ISBLANK(DaqBook_RAW_Data!J643),"",DaqBook_RAW_Data!J643)</f>
        <v/>
      </c>
      <c r="L653" s="44" t="str">
        <f>IF(ISBLANK(DaqBook_RAW_Data!K643),"",DaqBook_RAW_Data!K643)</f>
        <v/>
      </c>
      <c r="M653" s="44" t="str">
        <f>IF(ISBLANK(DaqBook_RAW_Data!L643),"",DaqBook_RAW_Data!L643)</f>
        <v/>
      </c>
      <c r="N653" s="44" t="str">
        <f>IF(ISBLANK(DaqBook_RAW_Data!M643),"",DaqBook_RAW_Data!M643)</f>
        <v/>
      </c>
      <c r="O653" s="44" t="str">
        <f>IF(ISBLANK(DaqBook_RAW_Data!N643),"",DaqBook_RAW_Data!N643)</f>
        <v/>
      </c>
      <c r="P653" s="44" t="str">
        <f>IF(ISBLANK(DaqBook_RAW_Data!O643),"",DaqBook_RAW_Data!O643)</f>
        <v/>
      </c>
    </row>
    <row r="654" spans="1:16" x14ac:dyDescent="0.2">
      <c r="A654" s="58" t="e">
        <f t="shared" si="9"/>
        <v>#VALUE!</v>
      </c>
      <c r="B654" s="144" t="str">
        <f>IF(ISBLANK(DaqBook_RAW_Data!A644),"",TIMEVALUE(DaqBook_RAW_Data!A644))</f>
        <v/>
      </c>
      <c r="C654" s="44" t="str">
        <f>IF(ISBLANK(DaqBook_RAW_Data!B644),"",DaqBook_RAW_Data!B644)</f>
        <v/>
      </c>
      <c r="D654" s="44" t="str">
        <f>IF(ISBLANK(DaqBook_RAW_Data!C644),"",DaqBook_RAW_Data!C644)</f>
        <v/>
      </c>
      <c r="E654" s="44" t="str">
        <f>IF(ISBLANK(DaqBook_RAW_Data!D644),"",DaqBook_RAW_Data!D644)</f>
        <v/>
      </c>
      <c r="F654" s="44" t="str">
        <f>IF(ISBLANK(DaqBook_RAW_Data!E644),"",DaqBook_RAW_Data!E644)</f>
        <v/>
      </c>
      <c r="G654" s="44" t="str">
        <f>IF(ISBLANK(DaqBook_RAW_Data!F644),"",DaqBook_RAW_Data!F644)</f>
        <v/>
      </c>
      <c r="H654" s="44" t="str">
        <f>IF(ISBLANK(DaqBook_RAW_Data!G644),"",DaqBook_RAW_Data!G644)</f>
        <v/>
      </c>
      <c r="I654" s="44" t="str">
        <f>IF(ISBLANK(DaqBook_RAW_Data!H644),"",DaqBook_RAW_Data!H644)</f>
        <v/>
      </c>
      <c r="J654" s="44" t="str">
        <f>IF(ISBLANK(DaqBook_RAW_Data!I644),"",DaqBook_RAW_Data!I644)</f>
        <v/>
      </c>
      <c r="K654" s="44" t="str">
        <f>IF(ISBLANK(DaqBook_RAW_Data!J644),"",DaqBook_RAW_Data!J644)</f>
        <v/>
      </c>
      <c r="L654" s="44" t="str">
        <f>IF(ISBLANK(DaqBook_RAW_Data!K644),"",DaqBook_RAW_Data!K644)</f>
        <v/>
      </c>
      <c r="M654" s="44" t="str">
        <f>IF(ISBLANK(DaqBook_RAW_Data!L644),"",DaqBook_RAW_Data!L644)</f>
        <v/>
      </c>
      <c r="N654" s="44" t="str">
        <f>IF(ISBLANK(DaqBook_RAW_Data!M644),"",DaqBook_RAW_Data!M644)</f>
        <v/>
      </c>
      <c r="O654" s="44" t="str">
        <f>IF(ISBLANK(DaqBook_RAW_Data!N644),"",DaqBook_RAW_Data!N644)</f>
        <v/>
      </c>
      <c r="P654" s="44" t="str">
        <f>IF(ISBLANK(DaqBook_RAW_Data!O644),"",DaqBook_RAW_Data!O644)</f>
        <v/>
      </c>
    </row>
    <row r="655" spans="1:16" x14ac:dyDescent="0.2">
      <c r="A655" s="58" t="e">
        <f t="shared" ref="A655:A718" si="10">HOUR(B655)&amp;":"&amp;MINUTE(B655)</f>
        <v>#VALUE!</v>
      </c>
      <c r="B655" s="144" t="str">
        <f>IF(ISBLANK(DaqBook_RAW_Data!A645),"",TIMEVALUE(DaqBook_RAW_Data!A645))</f>
        <v/>
      </c>
      <c r="C655" s="44" t="str">
        <f>IF(ISBLANK(DaqBook_RAW_Data!B645),"",DaqBook_RAW_Data!B645)</f>
        <v/>
      </c>
      <c r="D655" s="44" t="str">
        <f>IF(ISBLANK(DaqBook_RAW_Data!C645),"",DaqBook_RAW_Data!C645)</f>
        <v/>
      </c>
      <c r="E655" s="44" t="str">
        <f>IF(ISBLANK(DaqBook_RAW_Data!D645),"",DaqBook_RAW_Data!D645)</f>
        <v/>
      </c>
      <c r="F655" s="44" t="str">
        <f>IF(ISBLANK(DaqBook_RAW_Data!E645),"",DaqBook_RAW_Data!E645)</f>
        <v/>
      </c>
      <c r="G655" s="44" t="str">
        <f>IF(ISBLANK(DaqBook_RAW_Data!F645),"",DaqBook_RAW_Data!F645)</f>
        <v/>
      </c>
      <c r="H655" s="44" t="str">
        <f>IF(ISBLANK(DaqBook_RAW_Data!G645),"",DaqBook_RAW_Data!G645)</f>
        <v/>
      </c>
      <c r="I655" s="44" t="str">
        <f>IF(ISBLANK(DaqBook_RAW_Data!H645),"",DaqBook_RAW_Data!H645)</f>
        <v/>
      </c>
      <c r="J655" s="44" t="str">
        <f>IF(ISBLANK(DaqBook_RAW_Data!I645),"",DaqBook_RAW_Data!I645)</f>
        <v/>
      </c>
      <c r="K655" s="44" t="str">
        <f>IF(ISBLANK(DaqBook_RAW_Data!J645),"",DaqBook_RAW_Data!J645)</f>
        <v/>
      </c>
      <c r="L655" s="44" t="str">
        <f>IF(ISBLANK(DaqBook_RAW_Data!K645),"",DaqBook_RAW_Data!K645)</f>
        <v/>
      </c>
      <c r="M655" s="44" t="str">
        <f>IF(ISBLANK(DaqBook_RAW_Data!L645),"",DaqBook_RAW_Data!L645)</f>
        <v/>
      </c>
      <c r="N655" s="44" t="str">
        <f>IF(ISBLANK(DaqBook_RAW_Data!M645),"",DaqBook_RAW_Data!M645)</f>
        <v/>
      </c>
      <c r="O655" s="44" t="str">
        <f>IF(ISBLANK(DaqBook_RAW_Data!N645),"",DaqBook_RAW_Data!N645)</f>
        <v/>
      </c>
      <c r="P655" s="44" t="str">
        <f>IF(ISBLANK(DaqBook_RAW_Data!O645),"",DaqBook_RAW_Data!O645)</f>
        <v/>
      </c>
    </row>
    <row r="656" spans="1:16" x14ac:dyDescent="0.2">
      <c r="A656" s="58" t="e">
        <f t="shared" si="10"/>
        <v>#VALUE!</v>
      </c>
      <c r="B656" s="144" t="str">
        <f>IF(ISBLANK(DaqBook_RAW_Data!A646),"",TIMEVALUE(DaqBook_RAW_Data!A646))</f>
        <v/>
      </c>
      <c r="C656" s="44" t="str">
        <f>IF(ISBLANK(DaqBook_RAW_Data!B646),"",DaqBook_RAW_Data!B646)</f>
        <v/>
      </c>
      <c r="D656" s="44" t="str">
        <f>IF(ISBLANK(DaqBook_RAW_Data!C646),"",DaqBook_RAW_Data!C646)</f>
        <v/>
      </c>
      <c r="E656" s="44" t="str">
        <f>IF(ISBLANK(DaqBook_RAW_Data!D646),"",DaqBook_RAW_Data!D646)</f>
        <v/>
      </c>
      <c r="F656" s="44" t="str">
        <f>IF(ISBLANK(DaqBook_RAW_Data!E646),"",DaqBook_RAW_Data!E646)</f>
        <v/>
      </c>
      <c r="G656" s="44" t="str">
        <f>IF(ISBLANK(DaqBook_RAW_Data!F646),"",DaqBook_RAW_Data!F646)</f>
        <v/>
      </c>
      <c r="H656" s="44" t="str">
        <f>IF(ISBLANK(DaqBook_RAW_Data!G646),"",DaqBook_RAW_Data!G646)</f>
        <v/>
      </c>
      <c r="I656" s="44" t="str">
        <f>IF(ISBLANK(DaqBook_RAW_Data!H646),"",DaqBook_RAW_Data!H646)</f>
        <v/>
      </c>
      <c r="J656" s="44" t="str">
        <f>IF(ISBLANK(DaqBook_RAW_Data!I646),"",DaqBook_RAW_Data!I646)</f>
        <v/>
      </c>
      <c r="K656" s="44" t="str">
        <f>IF(ISBLANK(DaqBook_RAW_Data!J646),"",DaqBook_RAW_Data!J646)</f>
        <v/>
      </c>
      <c r="L656" s="44" t="str">
        <f>IF(ISBLANK(DaqBook_RAW_Data!K646),"",DaqBook_RAW_Data!K646)</f>
        <v/>
      </c>
      <c r="M656" s="44" t="str">
        <f>IF(ISBLANK(DaqBook_RAW_Data!L646),"",DaqBook_RAW_Data!L646)</f>
        <v/>
      </c>
      <c r="N656" s="44" t="str">
        <f>IF(ISBLANK(DaqBook_RAW_Data!M646),"",DaqBook_RAW_Data!M646)</f>
        <v/>
      </c>
      <c r="O656" s="44" t="str">
        <f>IF(ISBLANK(DaqBook_RAW_Data!N646),"",DaqBook_RAW_Data!N646)</f>
        <v/>
      </c>
      <c r="P656" s="44" t="str">
        <f>IF(ISBLANK(DaqBook_RAW_Data!O646),"",DaqBook_RAW_Data!O646)</f>
        <v/>
      </c>
    </row>
    <row r="657" spans="1:16" x14ac:dyDescent="0.2">
      <c r="A657" s="58" t="e">
        <f t="shared" si="10"/>
        <v>#VALUE!</v>
      </c>
      <c r="B657" s="144" t="str">
        <f>IF(ISBLANK(DaqBook_RAW_Data!A647),"",TIMEVALUE(DaqBook_RAW_Data!A647))</f>
        <v/>
      </c>
      <c r="C657" s="44" t="str">
        <f>IF(ISBLANK(DaqBook_RAW_Data!B647),"",DaqBook_RAW_Data!B647)</f>
        <v/>
      </c>
      <c r="D657" s="44" t="str">
        <f>IF(ISBLANK(DaqBook_RAW_Data!C647),"",DaqBook_RAW_Data!C647)</f>
        <v/>
      </c>
      <c r="E657" s="44" t="str">
        <f>IF(ISBLANK(DaqBook_RAW_Data!D647),"",DaqBook_RAW_Data!D647)</f>
        <v/>
      </c>
      <c r="F657" s="44" t="str">
        <f>IF(ISBLANK(DaqBook_RAW_Data!E647),"",DaqBook_RAW_Data!E647)</f>
        <v/>
      </c>
      <c r="G657" s="44" t="str">
        <f>IF(ISBLANK(DaqBook_RAW_Data!F647),"",DaqBook_RAW_Data!F647)</f>
        <v/>
      </c>
      <c r="H657" s="44" t="str">
        <f>IF(ISBLANK(DaqBook_RAW_Data!G647),"",DaqBook_RAW_Data!G647)</f>
        <v/>
      </c>
      <c r="I657" s="44" t="str">
        <f>IF(ISBLANK(DaqBook_RAW_Data!H647),"",DaqBook_RAW_Data!H647)</f>
        <v/>
      </c>
      <c r="J657" s="44" t="str">
        <f>IF(ISBLANK(DaqBook_RAW_Data!I647),"",DaqBook_RAW_Data!I647)</f>
        <v/>
      </c>
      <c r="K657" s="44" t="str">
        <f>IF(ISBLANK(DaqBook_RAW_Data!J647),"",DaqBook_RAW_Data!J647)</f>
        <v/>
      </c>
      <c r="L657" s="44" t="str">
        <f>IF(ISBLANK(DaqBook_RAW_Data!K647),"",DaqBook_RAW_Data!K647)</f>
        <v/>
      </c>
      <c r="M657" s="44" t="str">
        <f>IF(ISBLANK(DaqBook_RAW_Data!L647),"",DaqBook_RAW_Data!L647)</f>
        <v/>
      </c>
      <c r="N657" s="44" t="str">
        <f>IF(ISBLANK(DaqBook_RAW_Data!M647),"",DaqBook_RAW_Data!M647)</f>
        <v/>
      </c>
      <c r="O657" s="44" t="str">
        <f>IF(ISBLANK(DaqBook_RAW_Data!N647),"",DaqBook_RAW_Data!N647)</f>
        <v/>
      </c>
      <c r="P657" s="44" t="str">
        <f>IF(ISBLANK(DaqBook_RAW_Data!O647),"",DaqBook_RAW_Data!O647)</f>
        <v/>
      </c>
    </row>
    <row r="658" spans="1:16" x14ac:dyDescent="0.2">
      <c r="A658" s="58" t="e">
        <f t="shared" si="10"/>
        <v>#VALUE!</v>
      </c>
      <c r="B658" s="144" t="str">
        <f>IF(ISBLANK(DaqBook_RAW_Data!A648),"",TIMEVALUE(DaqBook_RAW_Data!A648))</f>
        <v/>
      </c>
      <c r="C658" s="44" t="str">
        <f>IF(ISBLANK(DaqBook_RAW_Data!B648),"",DaqBook_RAW_Data!B648)</f>
        <v/>
      </c>
      <c r="D658" s="44" t="str">
        <f>IF(ISBLANK(DaqBook_RAW_Data!C648),"",DaqBook_RAW_Data!C648)</f>
        <v/>
      </c>
      <c r="E658" s="44" t="str">
        <f>IF(ISBLANK(DaqBook_RAW_Data!D648),"",DaqBook_RAW_Data!D648)</f>
        <v/>
      </c>
      <c r="F658" s="44" t="str">
        <f>IF(ISBLANK(DaqBook_RAW_Data!E648),"",DaqBook_RAW_Data!E648)</f>
        <v/>
      </c>
      <c r="G658" s="44" t="str">
        <f>IF(ISBLANK(DaqBook_RAW_Data!F648),"",DaqBook_RAW_Data!F648)</f>
        <v/>
      </c>
      <c r="H658" s="44" t="str">
        <f>IF(ISBLANK(DaqBook_RAW_Data!G648),"",DaqBook_RAW_Data!G648)</f>
        <v/>
      </c>
      <c r="I658" s="44" t="str">
        <f>IF(ISBLANK(DaqBook_RAW_Data!H648),"",DaqBook_RAW_Data!H648)</f>
        <v/>
      </c>
      <c r="J658" s="44" t="str">
        <f>IF(ISBLANK(DaqBook_RAW_Data!I648),"",DaqBook_RAW_Data!I648)</f>
        <v/>
      </c>
      <c r="K658" s="44" t="str">
        <f>IF(ISBLANK(DaqBook_RAW_Data!J648),"",DaqBook_RAW_Data!J648)</f>
        <v/>
      </c>
      <c r="L658" s="44" t="str">
        <f>IF(ISBLANK(DaqBook_RAW_Data!K648),"",DaqBook_RAW_Data!K648)</f>
        <v/>
      </c>
      <c r="M658" s="44" t="str">
        <f>IF(ISBLANK(DaqBook_RAW_Data!L648),"",DaqBook_RAW_Data!L648)</f>
        <v/>
      </c>
      <c r="N658" s="44" t="str">
        <f>IF(ISBLANK(DaqBook_RAW_Data!M648),"",DaqBook_RAW_Data!M648)</f>
        <v/>
      </c>
      <c r="O658" s="44" t="str">
        <f>IF(ISBLANK(DaqBook_RAW_Data!N648),"",DaqBook_RAW_Data!N648)</f>
        <v/>
      </c>
      <c r="P658" s="44" t="str">
        <f>IF(ISBLANK(DaqBook_RAW_Data!O648),"",DaqBook_RAW_Data!O648)</f>
        <v/>
      </c>
    </row>
    <row r="659" spans="1:16" x14ac:dyDescent="0.2">
      <c r="A659" s="58" t="e">
        <f t="shared" si="10"/>
        <v>#VALUE!</v>
      </c>
      <c r="B659" s="144" t="str">
        <f>IF(ISBLANK(DaqBook_RAW_Data!A649),"",TIMEVALUE(DaqBook_RAW_Data!A649))</f>
        <v/>
      </c>
      <c r="C659" s="44" t="str">
        <f>IF(ISBLANK(DaqBook_RAW_Data!B649),"",DaqBook_RAW_Data!B649)</f>
        <v/>
      </c>
      <c r="D659" s="44" t="str">
        <f>IF(ISBLANK(DaqBook_RAW_Data!C649),"",DaqBook_RAW_Data!C649)</f>
        <v/>
      </c>
      <c r="E659" s="44" t="str">
        <f>IF(ISBLANK(DaqBook_RAW_Data!D649),"",DaqBook_RAW_Data!D649)</f>
        <v/>
      </c>
      <c r="F659" s="44" t="str">
        <f>IF(ISBLANK(DaqBook_RAW_Data!E649),"",DaqBook_RAW_Data!E649)</f>
        <v/>
      </c>
      <c r="G659" s="44" t="str">
        <f>IF(ISBLANK(DaqBook_RAW_Data!F649),"",DaqBook_RAW_Data!F649)</f>
        <v/>
      </c>
      <c r="H659" s="44" t="str">
        <f>IF(ISBLANK(DaqBook_RAW_Data!G649),"",DaqBook_RAW_Data!G649)</f>
        <v/>
      </c>
      <c r="I659" s="44" t="str">
        <f>IF(ISBLANK(DaqBook_RAW_Data!H649),"",DaqBook_RAW_Data!H649)</f>
        <v/>
      </c>
      <c r="J659" s="44" t="str">
        <f>IF(ISBLANK(DaqBook_RAW_Data!I649),"",DaqBook_RAW_Data!I649)</f>
        <v/>
      </c>
      <c r="K659" s="44" t="str">
        <f>IF(ISBLANK(DaqBook_RAW_Data!J649),"",DaqBook_RAW_Data!J649)</f>
        <v/>
      </c>
      <c r="L659" s="44" t="str">
        <f>IF(ISBLANK(DaqBook_RAW_Data!K649),"",DaqBook_RAW_Data!K649)</f>
        <v/>
      </c>
      <c r="M659" s="44" t="str">
        <f>IF(ISBLANK(DaqBook_RAW_Data!L649),"",DaqBook_RAW_Data!L649)</f>
        <v/>
      </c>
      <c r="N659" s="44" t="str">
        <f>IF(ISBLANK(DaqBook_RAW_Data!M649),"",DaqBook_RAW_Data!M649)</f>
        <v/>
      </c>
      <c r="O659" s="44" t="str">
        <f>IF(ISBLANK(DaqBook_RAW_Data!N649),"",DaqBook_RAW_Data!N649)</f>
        <v/>
      </c>
      <c r="P659" s="44" t="str">
        <f>IF(ISBLANK(DaqBook_RAW_Data!O649),"",DaqBook_RAW_Data!O649)</f>
        <v/>
      </c>
    </row>
    <row r="660" spans="1:16" x14ac:dyDescent="0.2">
      <c r="A660" s="58" t="e">
        <f t="shared" si="10"/>
        <v>#VALUE!</v>
      </c>
      <c r="B660" s="144" t="str">
        <f>IF(ISBLANK(DaqBook_RAW_Data!A650),"",TIMEVALUE(DaqBook_RAW_Data!A650))</f>
        <v/>
      </c>
      <c r="C660" s="44" t="str">
        <f>IF(ISBLANK(DaqBook_RAW_Data!B650),"",DaqBook_RAW_Data!B650)</f>
        <v/>
      </c>
      <c r="D660" s="44" t="str">
        <f>IF(ISBLANK(DaqBook_RAW_Data!C650),"",DaqBook_RAW_Data!C650)</f>
        <v/>
      </c>
      <c r="E660" s="44" t="str">
        <f>IF(ISBLANK(DaqBook_RAW_Data!D650),"",DaqBook_RAW_Data!D650)</f>
        <v/>
      </c>
      <c r="F660" s="44" t="str">
        <f>IF(ISBLANK(DaqBook_RAW_Data!E650),"",DaqBook_RAW_Data!E650)</f>
        <v/>
      </c>
      <c r="G660" s="44" t="str">
        <f>IF(ISBLANK(DaqBook_RAW_Data!F650),"",DaqBook_RAW_Data!F650)</f>
        <v/>
      </c>
      <c r="H660" s="44" t="str">
        <f>IF(ISBLANK(DaqBook_RAW_Data!G650),"",DaqBook_RAW_Data!G650)</f>
        <v/>
      </c>
      <c r="I660" s="44" t="str">
        <f>IF(ISBLANK(DaqBook_RAW_Data!H650),"",DaqBook_RAW_Data!H650)</f>
        <v/>
      </c>
      <c r="J660" s="44" t="str">
        <f>IF(ISBLANK(DaqBook_RAW_Data!I650),"",DaqBook_RAW_Data!I650)</f>
        <v/>
      </c>
      <c r="K660" s="44" t="str">
        <f>IF(ISBLANK(DaqBook_RAW_Data!J650),"",DaqBook_RAW_Data!J650)</f>
        <v/>
      </c>
      <c r="L660" s="44" t="str">
        <f>IF(ISBLANK(DaqBook_RAW_Data!K650),"",DaqBook_RAW_Data!K650)</f>
        <v/>
      </c>
      <c r="M660" s="44" t="str">
        <f>IF(ISBLANK(DaqBook_RAW_Data!L650),"",DaqBook_RAW_Data!L650)</f>
        <v/>
      </c>
      <c r="N660" s="44" t="str">
        <f>IF(ISBLANK(DaqBook_RAW_Data!M650),"",DaqBook_RAW_Data!M650)</f>
        <v/>
      </c>
      <c r="O660" s="44" t="str">
        <f>IF(ISBLANK(DaqBook_RAW_Data!N650),"",DaqBook_RAW_Data!N650)</f>
        <v/>
      </c>
      <c r="P660" s="44" t="str">
        <f>IF(ISBLANK(DaqBook_RAW_Data!O650),"",DaqBook_RAW_Data!O650)</f>
        <v/>
      </c>
    </row>
    <row r="661" spans="1:16" x14ac:dyDescent="0.2">
      <c r="A661" s="58" t="e">
        <f t="shared" si="10"/>
        <v>#VALUE!</v>
      </c>
      <c r="B661" s="144" t="str">
        <f>IF(ISBLANK(DaqBook_RAW_Data!A651),"",TIMEVALUE(DaqBook_RAW_Data!A651))</f>
        <v/>
      </c>
      <c r="C661" s="44" t="str">
        <f>IF(ISBLANK(DaqBook_RAW_Data!B651),"",DaqBook_RAW_Data!B651)</f>
        <v/>
      </c>
      <c r="D661" s="44" t="str">
        <f>IF(ISBLANK(DaqBook_RAW_Data!C651),"",DaqBook_RAW_Data!C651)</f>
        <v/>
      </c>
      <c r="E661" s="44" t="str">
        <f>IF(ISBLANK(DaqBook_RAW_Data!D651),"",DaqBook_RAW_Data!D651)</f>
        <v/>
      </c>
      <c r="F661" s="44" t="str">
        <f>IF(ISBLANK(DaqBook_RAW_Data!E651),"",DaqBook_RAW_Data!E651)</f>
        <v/>
      </c>
      <c r="G661" s="44" t="str">
        <f>IF(ISBLANK(DaqBook_RAW_Data!F651),"",DaqBook_RAW_Data!F651)</f>
        <v/>
      </c>
      <c r="H661" s="44" t="str">
        <f>IF(ISBLANK(DaqBook_RAW_Data!G651),"",DaqBook_RAW_Data!G651)</f>
        <v/>
      </c>
      <c r="I661" s="44" t="str">
        <f>IF(ISBLANK(DaqBook_RAW_Data!H651),"",DaqBook_RAW_Data!H651)</f>
        <v/>
      </c>
      <c r="J661" s="44" t="str">
        <f>IF(ISBLANK(DaqBook_RAW_Data!I651),"",DaqBook_RAW_Data!I651)</f>
        <v/>
      </c>
      <c r="K661" s="44" t="str">
        <f>IF(ISBLANK(DaqBook_RAW_Data!J651),"",DaqBook_RAW_Data!J651)</f>
        <v/>
      </c>
      <c r="L661" s="44" t="str">
        <f>IF(ISBLANK(DaqBook_RAW_Data!K651),"",DaqBook_RAW_Data!K651)</f>
        <v/>
      </c>
      <c r="M661" s="44" t="str">
        <f>IF(ISBLANK(DaqBook_RAW_Data!L651),"",DaqBook_RAW_Data!L651)</f>
        <v/>
      </c>
      <c r="N661" s="44" t="str">
        <f>IF(ISBLANK(DaqBook_RAW_Data!M651),"",DaqBook_RAW_Data!M651)</f>
        <v/>
      </c>
      <c r="O661" s="44" t="str">
        <f>IF(ISBLANK(DaqBook_RAW_Data!N651),"",DaqBook_RAW_Data!N651)</f>
        <v/>
      </c>
      <c r="P661" s="44" t="str">
        <f>IF(ISBLANK(DaqBook_RAW_Data!O651),"",DaqBook_RAW_Data!O651)</f>
        <v/>
      </c>
    </row>
    <row r="662" spans="1:16" x14ac:dyDescent="0.2">
      <c r="A662" s="58" t="e">
        <f t="shared" si="10"/>
        <v>#VALUE!</v>
      </c>
      <c r="B662" s="144" t="str">
        <f>IF(ISBLANK(DaqBook_RAW_Data!A652),"",TIMEVALUE(DaqBook_RAW_Data!A652))</f>
        <v/>
      </c>
      <c r="C662" s="44" t="str">
        <f>IF(ISBLANK(DaqBook_RAW_Data!B652),"",DaqBook_RAW_Data!B652)</f>
        <v/>
      </c>
      <c r="D662" s="44" t="str">
        <f>IF(ISBLANK(DaqBook_RAW_Data!C652),"",DaqBook_RAW_Data!C652)</f>
        <v/>
      </c>
      <c r="E662" s="44" t="str">
        <f>IF(ISBLANK(DaqBook_RAW_Data!D652),"",DaqBook_RAW_Data!D652)</f>
        <v/>
      </c>
      <c r="F662" s="44" t="str">
        <f>IF(ISBLANK(DaqBook_RAW_Data!E652),"",DaqBook_RAW_Data!E652)</f>
        <v/>
      </c>
      <c r="G662" s="44" t="str">
        <f>IF(ISBLANK(DaqBook_RAW_Data!F652),"",DaqBook_RAW_Data!F652)</f>
        <v/>
      </c>
      <c r="H662" s="44" t="str">
        <f>IF(ISBLANK(DaqBook_RAW_Data!G652),"",DaqBook_RAW_Data!G652)</f>
        <v/>
      </c>
      <c r="I662" s="44" t="str">
        <f>IF(ISBLANK(DaqBook_RAW_Data!H652),"",DaqBook_RAW_Data!H652)</f>
        <v/>
      </c>
      <c r="J662" s="44" t="str">
        <f>IF(ISBLANK(DaqBook_RAW_Data!I652),"",DaqBook_RAW_Data!I652)</f>
        <v/>
      </c>
      <c r="K662" s="44" t="str">
        <f>IF(ISBLANK(DaqBook_RAW_Data!J652),"",DaqBook_RAW_Data!J652)</f>
        <v/>
      </c>
      <c r="L662" s="44" t="str">
        <f>IF(ISBLANK(DaqBook_RAW_Data!K652),"",DaqBook_RAW_Data!K652)</f>
        <v/>
      </c>
      <c r="M662" s="44" t="str">
        <f>IF(ISBLANK(DaqBook_RAW_Data!L652),"",DaqBook_RAW_Data!L652)</f>
        <v/>
      </c>
      <c r="N662" s="44" t="str">
        <f>IF(ISBLANK(DaqBook_RAW_Data!M652),"",DaqBook_RAW_Data!M652)</f>
        <v/>
      </c>
      <c r="O662" s="44" t="str">
        <f>IF(ISBLANK(DaqBook_RAW_Data!N652),"",DaqBook_RAW_Data!N652)</f>
        <v/>
      </c>
      <c r="P662" s="44" t="str">
        <f>IF(ISBLANK(DaqBook_RAW_Data!O652),"",DaqBook_RAW_Data!O652)</f>
        <v/>
      </c>
    </row>
    <row r="663" spans="1:16" x14ac:dyDescent="0.2">
      <c r="A663" s="58" t="e">
        <f t="shared" si="10"/>
        <v>#VALUE!</v>
      </c>
      <c r="B663" s="144" t="str">
        <f>IF(ISBLANK(DaqBook_RAW_Data!A653),"",TIMEVALUE(DaqBook_RAW_Data!A653))</f>
        <v/>
      </c>
      <c r="C663" s="44" t="str">
        <f>IF(ISBLANK(DaqBook_RAW_Data!B653),"",DaqBook_RAW_Data!B653)</f>
        <v/>
      </c>
      <c r="D663" s="44" t="str">
        <f>IF(ISBLANK(DaqBook_RAW_Data!C653),"",DaqBook_RAW_Data!C653)</f>
        <v/>
      </c>
      <c r="E663" s="44" t="str">
        <f>IF(ISBLANK(DaqBook_RAW_Data!D653),"",DaqBook_RAW_Data!D653)</f>
        <v/>
      </c>
      <c r="F663" s="44" t="str">
        <f>IF(ISBLANK(DaqBook_RAW_Data!E653),"",DaqBook_RAW_Data!E653)</f>
        <v/>
      </c>
      <c r="G663" s="44" t="str">
        <f>IF(ISBLANK(DaqBook_RAW_Data!F653),"",DaqBook_RAW_Data!F653)</f>
        <v/>
      </c>
      <c r="H663" s="44" t="str">
        <f>IF(ISBLANK(DaqBook_RAW_Data!G653),"",DaqBook_RAW_Data!G653)</f>
        <v/>
      </c>
      <c r="I663" s="44" t="str">
        <f>IF(ISBLANK(DaqBook_RAW_Data!H653),"",DaqBook_RAW_Data!H653)</f>
        <v/>
      </c>
      <c r="J663" s="44" t="str">
        <f>IF(ISBLANK(DaqBook_RAW_Data!I653),"",DaqBook_RAW_Data!I653)</f>
        <v/>
      </c>
      <c r="K663" s="44" t="str">
        <f>IF(ISBLANK(DaqBook_RAW_Data!J653),"",DaqBook_RAW_Data!J653)</f>
        <v/>
      </c>
      <c r="L663" s="44" t="str">
        <f>IF(ISBLANK(DaqBook_RAW_Data!K653),"",DaqBook_RAW_Data!K653)</f>
        <v/>
      </c>
      <c r="M663" s="44" t="str">
        <f>IF(ISBLANK(DaqBook_RAW_Data!L653),"",DaqBook_RAW_Data!L653)</f>
        <v/>
      </c>
      <c r="N663" s="44" t="str">
        <f>IF(ISBLANK(DaqBook_RAW_Data!M653),"",DaqBook_RAW_Data!M653)</f>
        <v/>
      </c>
      <c r="O663" s="44" t="str">
        <f>IF(ISBLANK(DaqBook_RAW_Data!N653),"",DaqBook_RAW_Data!N653)</f>
        <v/>
      </c>
      <c r="P663" s="44" t="str">
        <f>IF(ISBLANK(DaqBook_RAW_Data!O653),"",DaqBook_RAW_Data!O653)</f>
        <v/>
      </c>
    </row>
    <row r="664" spans="1:16" x14ac:dyDescent="0.2">
      <c r="A664" s="58" t="e">
        <f t="shared" si="10"/>
        <v>#VALUE!</v>
      </c>
      <c r="B664" s="144" t="str">
        <f>IF(ISBLANK(DaqBook_RAW_Data!A654),"",TIMEVALUE(DaqBook_RAW_Data!A654))</f>
        <v/>
      </c>
      <c r="C664" s="44" t="str">
        <f>IF(ISBLANK(DaqBook_RAW_Data!B654),"",DaqBook_RAW_Data!B654)</f>
        <v/>
      </c>
      <c r="D664" s="44" t="str">
        <f>IF(ISBLANK(DaqBook_RAW_Data!C654),"",DaqBook_RAW_Data!C654)</f>
        <v/>
      </c>
      <c r="E664" s="44" t="str">
        <f>IF(ISBLANK(DaqBook_RAW_Data!D654),"",DaqBook_RAW_Data!D654)</f>
        <v/>
      </c>
      <c r="F664" s="44" t="str">
        <f>IF(ISBLANK(DaqBook_RAW_Data!E654),"",DaqBook_RAW_Data!E654)</f>
        <v/>
      </c>
      <c r="G664" s="44" t="str">
        <f>IF(ISBLANK(DaqBook_RAW_Data!F654),"",DaqBook_RAW_Data!F654)</f>
        <v/>
      </c>
      <c r="H664" s="44" t="str">
        <f>IF(ISBLANK(DaqBook_RAW_Data!G654),"",DaqBook_RAW_Data!G654)</f>
        <v/>
      </c>
      <c r="I664" s="44" t="str">
        <f>IF(ISBLANK(DaqBook_RAW_Data!H654),"",DaqBook_RAW_Data!H654)</f>
        <v/>
      </c>
      <c r="J664" s="44" t="str">
        <f>IF(ISBLANK(DaqBook_RAW_Data!I654),"",DaqBook_RAW_Data!I654)</f>
        <v/>
      </c>
      <c r="K664" s="44" t="str">
        <f>IF(ISBLANK(DaqBook_RAW_Data!J654),"",DaqBook_RAW_Data!J654)</f>
        <v/>
      </c>
      <c r="L664" s="44" t="str">
        <f>IF(ISBLANK(DaqBook_RAW_Data!K654),"",DaqBook_RAW_Data!K654)</f>
        <v/>
      </c>
      <c r="M664" s="44" t="str">
        <f>IF(ISBLANK(DaqBook_RAW_Data!L654),"",DaqBook_RAW_Data!L654)</f>
        <v/>
      </c>
      <c r="N664" s="44" t="str">
        <f>IF(ISBLANK(DaqBook_RAW_Data!M654),"",DaqBook_RAW_Data!M654)</f>
        <v/>
      </c>
      <c r="O664" s="44" t="str">
        <f>IF(ISBLANK(DaqBook_RAW_Data!N654),"",DaqBook_RAW_Data!N654)</f>
        <v/>
      </c>
      <c r="P664" s="44" t="str">
        <f>IF(ISBLANK(DaqBook_RAW_Data!O654),"",DaqBook_RAW_Data!O654)</f>
        <v/>
      </c>
    </row>
    <row r="665" spans="1:16" x14ac:dyDescent="0.2">
      <c r="A665" s="58" t="e">
        <f t="shared" si="10"/>
        <v>#VALUE!</v>
      </c>
      <c r="B665" s="144" t="str">
        <f>IF(ISBLANK(DaqBook_RAW_Data!A655),"",TIMEVALUE(DaqBook_RAW_Data!A655))</f>
        <v/>
      </c>
      <c r="C665" s="44" t="str">
        <f>IF(ISBLANK(DaqBook_RAW_Data!B655),"",DaqBook_RAW_Data!B655)</f>
        <v/>
      </c>
      <c r="D665" s="44" t="str">
        <f>IF(ISBLANK(DaqBook_RAW_Data!C655),"",DaqBook_RAW_Data!C655)</f>
        <v/>
      </c>
      <c r="E665" s="44" t="str">
        <f>IF(ISBLANK(DaqBook_RAW_Data!D655),"",DaqBook_RAW_Data!D655)</f>
        <v/>
      </c>
      <c r="F665" s="44" t="str">
        <f>IF(ISBLANK(DaqBook_RAW_Data!E655),"",DaqBook_RAW_Data!E655)</f>
        <v/>
      </c>
      <c r="G665" s="44" t="str">
        <f>IF(ISBLANK(DaqBook_RAW_Data!F655),"",DaqBook_RAW_Data!F655)</f>
        <v/>
      </c>
      <c r="H665" s="44" t="str">
        <f>IF(ISBLANK(DaqBook_RAW_Data!G655),"",DaqBook_RAW_Data!G655)</f>
        <v/>
      </c>
      <c r="I665" s="44" t="str">
        <f>IF(ISBLANK(DaqBook_RAW_Data!H655),"",DaqBook_RAW_Data!H655)</f>
        <v/>
      </c>
      <c r="J665" s="44" t="str">
        <f>IF(ISBLANK(DaqBook_RAW_Data!I655),"",DaqBook_RAW_Data!I655)</f>
        <v/>
      </c>
      <c r="K665" s="44" t="str">
        <f>IF(ISBLANK(DaqBook_RAW_Data!J655),"",DaqBook_RAW_Data!J655)</f>
        <v/>
      </c>
      <c r="L665" s="44" t="str">
        <f>IF(ISBLANK(DaqBook_RAW_Data!K655),"",DaqBook_RAW_Data!K655)</f>
        <v/>
      </c>
      <c r="M665" s="44" t="str">
        <f>IF(ISBLANK(DaqBook_RAW_Data!L655),"",DaqBook_RAW_Data!L655)</f>
        <v/>
      </c>
      <c r="N665" s="44" t="str">
        <f>IF(ISBLANK(DaqBook_RAW_Data!M655),"",DaqBook_RAW_Data!M655)</f>
        <v/>
      </c>
      <c r="O665" s="44" t="str">
        <f>IF(ISBLANK(DaqBook_RAW_Data!N655),"",DaqBook_RAW_Data!N655)</f>
        <v/>
      </c>
      <c r="P665" s="44" t="str">
        <f>IF(ISBLANK(DaqBook_RAW_Data!O655),"",DaqBook_RAW_Data!O655)</f>
        <v/>
      </c>
    </row>
    <row r="666" spans="1:16" x14ac:dyDescent="0.2">
      <c r="A666" s="58" t="e">
        <f t="shared" si="10"/>
        <v>#VALUE!</v>
      </c>
      <c r="B666" s="144" t="str">
        <f>IF(ISBLANK(DaqBook_RAW_Data!A656),"",TIMEVALUE(DaqBook_RAW_Data!A656))</f>
        <v/>
      </c>
      <c r="C666" s="44" t="str">
        <f>IF(ISBLANK(DaqBook_RAW_Data!B656),"",DaqBook_RAW_Data!B656)</f>
        <v/>
      </c>
      <c r="D666" s="44" t="str">
        <f>IF(ISBLANK(DaqBook_RAW_Data!C656),"",DaqBook_RAW_Data!C656)</f>
        <v/>
      </c>
      <c r="E666" s="44" t="str">
        <f>IF(ISBLANK(DaqBook_RAW_Data!D656),"",DaqBook_RAW_Data!D656)</f>
        <v/>
      </c>
      <c r="F666" s="44" t="str">
        <f>IF(ISBLANK(DaqBook_RAW_Data!E656),"",DaqBook_RAW_Data!E656)</f>
        <v/>
      </c>
      <c r="G666" s="44" t="str">
        <f>IF(ISBLANK(DaqBook_RAW_Data!F656),"",DaqBook_RAW_Data!F656)</f>
        <v/>
      </c>
      <c r="H666" s="44" t="str">
        <f>IF(ISBLANK(DaqBook_RAW_Data!G656),"",DaqBook_RAW_Data!G656)</f>
        <v/>
      </c>
      <c r="I666" s="44" t="str">
        <f>IF(ISBLANK(DaqBook_RAW_Data!H656),"",DaqBook_RAW_Data!H656)</f>
        <v/>
      </c>
      <c r="J666" s="44" t="str">
        <f>IF(ISBLANK(DaqBook_RAW_Data!I656),"",DaqBook_RAW_Data!I656)</f>
        <v/>
      </c>
      <c r="K666" s="44" t="str">
        <f>IF(ISBLANK(DaqBook_RAW_Data!J656),"",DaqBook_RAW_Data!J656)</f>
        <v/>
      </c>
      <c r="L666" s="44" t="str">
        <f>IF(ISBLANK(DaqBook_RAW_Data!K656),"",DaqBook_RAW_Data!K656)</f>
        <v/>
      </c>
      <c r="M666" s="44" t="str">
        <f>IF(ISBLANK(DaqBook_RAW_Data!L656),"",DaqBook_RAW_Data!L656)</f>
        <v/>
      </c>
      <c r="N666" s="44" t="str">
        <f>IF(ISBLANK(DaqBook_RAW_Data!M656),"",DaqBook_RAW_Data!M656)</f>
        <v/>
      </c>
      <c r="O666" s="44" t="str">
        <f>IF(ISBLANK(DaqBook_RAW_Data!N656),"",DaqBook_RAW_Data!N656)</f>
        <v/>
      </c>
      <c r="P666" s="44" t="str">
        <f>IF(ISBLANK(DaqBook_RAW_Data!O656),"",DaqBook_RAW_Data!O656)</f>
        <v/>
      </c>
    </row>
    <row r="667" spans="1:16" x14ac:dyDescent="0.2">
      <c r="A667" s="58" t="e">
        <f t="shared" si="10"/>
        <v>#VALUE!</v>
      </c>
      <c r="B667" s="144" t="str">
        <f>IF(ISBLANK(DaqBook_RAW_Data!A657),"",TIMEVALUE(DaqBook_RAW_Data!A657))</f>
        <v/>
      </c>
      <c r="C667" s="44" t="str">
        <f>IF(ISBLANK(DaqBook_RAW_Data!B657),"",DaqBook_RAW_Data!B657)</f>
        <v/>
      </c>
      <c r="D667" s="44" t="str">
        <f>IF(ISBLANK(DaqBook_RAW_Data!C657),"",DaqBook_RAW_Data!C657)</f>
        <v/>
      </c>
      <c r="E667" s="44" t="str">
        <f>IF(ISBLANK(DaqBook_RAW_Data!D657),"",DaqBook_RAW_Data!D657)</f>
        <v/>
      </c>
      <c r="F667" s="44" t="str">
        <f>IF(ISBLANK(DaqBook_RAW_Data!E657),"",DaqBook_RAW_Data!E657)</f>
        <v/>
      </c>
      <c r="G667" s="44" t="str">
        <f>IF(ISBLANK(DaqBook_RAW_Data!F657),"",DaqBook_RAW_Data!F657)</f>
        <v/>
      </c>
      <c r="H667" s="44" t="str">
        <f>IF(ISBLANK(DaqBook_RAW_Data!G657),"",DaqBook_RAW_Data!G657)</f>
        <v/>
      </c>
      <c r="I667" s="44" t="str">
        <f>IF(ISBLANK(DaqBook_RAW_Data!H657),"",DaqBook_RAW_Data!H657)</f>
        <v/>
      </c>
      <c r="J667" s="44" t="str">
        <f>IF(ISBLANK(DaqBook_RAW_Data!I657),"",DaqBook_RAW_Data!I657)</f>
        <v/>
      </c>
      <c r="K667" s="44" t="str">
        <f>IF(ISBLANK(DaqBook_RAW_Data!J657),"",DaqBook_RAW_Data!J657)</f>
        <v/>
      </c>
      <c r="L667" s="44" t="str">
        <f>IF(ISBLANK(DaqBook_RAW_Data!K657),"",DaqBook_RAW_Data!K657)</f>
        <v/>
      </c>
      <c r="M667" s="44" t="str">
        <f>IF(ISBLANK(DaqBook_RAW_Data!L657),"",DaqBook_RAW_Data!L657)</f>
        <v/>
      </c>
      <c r="N667" s="44" t="str">
        <f>IF(ISBLANK(DaqBook_RAW_Data!M657),"",DaqBook_RAW_Data!M657)</f>
        <v/>
      </c>
      <c r="O667" s="44" t="str">
        <f>IF(ISBLANK(DaqBook_RAW_Data!N657),"",DaqBook_RAW_Data!N657)</f>
        <v/>
      </c>
      <c r="P667" s="44" t="str">
        <f>IF(ISBLANK(DaqBook_RAW_Data!O657),"",DaqBook_RAW_Data!O657)</f>
        <v/>
      </c>
    </row>
    <row r="668" spans="1:16" x14ac:dyDescent="0.2">
      <c r="A668" s="58" t="e">
        <f t="shared" si="10"/>
        <v>#VALUE!</v>
      </c>
      <c r="B668" s="144" t="str">
        <f>IF(ISBLANK(DaqBook_RAW_Data!A658),"",TIMEVALUE(DaqBook_RAW_Data!A658))</f>
        <v/>
      </c>
      <c r="C668" s="44" t="str">
        <f>IF(ISBLANK(DaqBook_RAW_Data!B658),"",DaqBook_RAW_Data!B658)</f>
        <v/>
      </c>
      <c r="D668" s="44" t="str">
        <f>IF(ISBLANK(DaqBook_RAW_Data!C658),"",DaqBook_RAW_Data!C658)</f>
        <v/>
      </c>
      <c r="E668" s="44" t="str">
        <f>IF(ISBLANK(DaqBook_RAW_Data!D658),"",DaqBook_RAW_Data!D658)</f>
        <v/>
      </c>
      <c r="F668" s="44" t="str">
        <f>IF(ISBLANK(DaqBook_RAW_Data!E658),"",DaqBook_RAW_Data!E658)</f>
        <v/>
      </c>
      <c r="G668" s="44" t="str">
        <f>IF(ISBLANK(DaqBook_RAW_Data!F658),"",DaqBook_RAW_Data!F658)</f>
        <v/>
      </c>
      <c r="H668" s="44" t="str">
        <f>IF(ISBLANK(DaqBook_RAW_Data!G658),"",DaqBook_RAW_Data!G658)</f>
        <v/>
      </c>
      <c r="I668" s="44" t="str">
        <f>IF(ISBLANK(DaqBook_RAW_Data!H658),"",DaqBook_RAW_Data!H658)</f>
        <v/>
      </c>
      <c r="J668" s="44" t="str">
        <f>IF(ISBLANK(DaqBook_RAW_Data!I658),"",DaqBook_RAW_Data!I658)</f>
        <v/>
      </c>
      <c r="K668" s="44" t="str">
        <f>IF(ISBLANK(DaqBook_RAW_Data!J658),"",DaqBook_RAW_Data!J658)</f>
        <v/>
      </c>
      <c r="L668" s="44" t="str">
        <f>IF(ISBLANK(DaqBook_RAW_Data!K658),"",DaqBook_RAW_Data!K658)</f>
        <v/>
      </c>
      <c r="M668" s="44" t="str">
        <f>IF(ISBLANK(DaqBook_RAW_Data!L658),"",DaqBook_RAW_Data!L658)</f>
        <v/>
      </c>
      <c r="N668" s="44" t="str">
        <f>IF(ISBLANK(DaqBook_RAW_Data!M658),"",DaqBook_RAW_Data!M658)</f>
        <v/>
      </c>
      <c r="O668" s="44" t="str">
        <f>IF(ISBLANK(DaqBook_RAW_Data!N658),"",DaqBook_RAW_Data!N658)</f>
        <v/>
      </c>
      <c r="P668" s="44" t="str">
        <f>IF(ISBLANK(DaqBook_RAW_Data!O658),"",DaqBook_RAW_Data!O658)</f>
        <v/>
      </c>
    </row>
    <row r="669" spans="1:16" x14ac:dyDescent="0.2">
      <c r="A669" s="58" t="e">
        <f t="shared" si="10"/>
        <v>#VALUE!</v>
      </c>
      <c r="B669" s="144" t="str">
        <f>IF(ISBLANK(DaqBook_RAW_Data!A659),"",TIMEVALUE(DaqBook_RAW_Data!A659))</f>
        <v/>
      </c>
      <c r="C669" s="44" t="str">
        <f>IF(ISBLANK(DaqBook_RAW_Data!B659),"",DaqBook_RAW_Data!B659)</f>
        <v/>
      </c>
      <c r="D669" s="44" t="str">
        <f>IF(ISBLANK(DaqBook_RAW_Data!C659),"",DaqBook_RAW_Data!C659)</f>
        <v/>
      </c>
      <c r="E669" s="44" t="str">
        <f>IF(ISBLANK(DaqBook_RAW_Data!D659),"",DaqBook_RAW_Data!D659)</f>
        <v/>
      </c>
      <c r="F669" s="44" t="str">
        <f>IF(ISBLANK(DaqBook_RAW_Data!E659),"",DaqBook_RAW_Data!E659)</f>
        <v/>
      </c>
      <c r="G669" s="44" t="str">
        <f>IF(ISBLANK(DaqBook_RAW_Data!F659),"",DaqBook_RAW_Data!F659)</f>
        <v/>
      </c>
      <c r="H669" s="44" t="str">
        <f>IF(ISBLANK(DaqBook_RAW_Data!G659),"",DaqBook_RAW_Data!G659)</f>
        <v/>
      </c>
      <c r="I669" s="44" t="str">
        <f>IF(ISBLANK(DaqBook_RAW_Data!H659),"",DaqBook_RAW_Data!H659)</f>
        <v/>
      </c>
      <c r="J669" s="44" t="str">
        <f>IF(ISBLANK(DaqBook_RAW_Data!I659),"",DaqBook_RAW_Data!I659)</f>
        <v/>
      </c>
      <c r="K669" s="44" t="str">
        <f>IF(ISBLANK(DaqBook_RAW_Data!J659),"",DaqBook_RAW_Data!J659)</f>
        <v/>
      </c>
      <c r="L669" s="44" t="str">
        <f>IF(ISBLANK(DaqBook_RAW_Data!K659),"",DaqBook_RAW_Data!K659)</f>
        <v/>
      </c>
      <c r="M669" s="44" t="str">
        <f>IF(ISBLANK(DaqBook_RAW_Data!L659),"",DaqBook_RAW_Data!L659)</f>
        <v/>
      </c>
      <c r="N669" s="44" t="str">
        <f>IF(ISBLANK(DaqBook_RAW_Data!M659),"",DaqBook_RAW_Data!M659)</f>
        <v/>
      </c>
      <c r="O669" s="44" t="str">
        <f>IF(ISBLANK(DaqBook_RAW_Data!N659),"",DaqBook_RAW_Data!N659)</f>
        <v/>
      </c>
      <c r="P669" s="44" t="str">
        <f>IF(ISBLANK(DaqBook_RAW_Data!O659),"",DaqBook_RAW_Data!O659)</f>
        <v/>
      </c>
    </row>
    <row r="670" spans="1:16" x14ac:dyDescent="0.2">
      <c r="A670" s="58" t="e">
        <f t="shared" si="10"/>
        <v>#VALUE!</v>
      </c>
      <c r="B670" s="144" t="str">
        <f>IF(ISBLANK(DaqBook_RAW_Data!A660),"",TIMEVALUE(DaqBook_RAW_Data!A660))</f>
        <v/>
      </c>
      <c r="C670" s="44" t="str">
        <f>IF(ISBLANK(DaqBook_RAW_Data!B660),"",DaqBook_RAW_Data!B660)</f>
        <v/>
      </c>
      <c r="D670" s="44" t="str">
        <f>IF(ISBLANK(DaqBook_RAW_Data!C660),"",DaqBook_RAW_Data!C660)</f>
        <v/>
      </c>
      <c r="E670" s="44" t="str">
        <f>IF(ISBLANK(DaqBook_RAW_Data!D660),"",DaqBook_RAW_Data!D660)</f>
        <v/>
      </c>
      <c r="F670" s="44" t="str">
        <f>IF(ISBLANK(DaqBook_RAW_Data!E660),"",DaqBook_RAW_Data!E660)</f>
        <v/>
      </c>
      <c r="G670" s="44" t="str">
        <f>IF(ISBLANK(DaqBook_RAW_Data!F660),"",DaqBook_RAW_Data!F660)</f>
        <v/>
      </c>
      <c r="H670" s="44" t="str">
        <f>IF(ISBLANK(DaqBook_RAW_Data!G660),"",DaqBook_RAW_Data!G660)</f>
        <v/>
      </c>
      <c r="I670" s="44" t="str">
        <f>IF(ISBLANK(DaqBook_RAW_Data!H660),"",DaqBook_RAW_Data!H660)</f>
        <v/>
      </c>
      <c r="J670" s="44" t="str">
        <f>IF(ISBLANK(DaqBook_RAW_Data!I660),"",DaqBook_RAW_Data!I660)</f>
        <v/>
      </c>
      <c r="K670" s="44" t="str">
        <f>IF(ISBLANK(DaqBook_RAW_Data!J660),"",DaqBook_RAW_Data!J660)</f>
        <v/>
      </c>
      <c r="L670" s="44" t="str">
        <f>IF(ISBLANK(DaqBook_RAW_Data!K660),"",DaqBook_RAW_Data!K660)</f>
        <v/>
      </c>
      <c r="M670" s="44" t="str">
        <f>IF(ISBLANK(DaqBook_RAW_Data!L660),"",DaqBook_RAW_Data!L660)</f>
        <v/>
      </c>
      <c r="N670" s="44" t="str">
        <f>IF(ISBLANK(DaqBook_RAW_Data!M660),"",DaqBook_RAW_Data!M660)</f>
        <v/>
      </c>
      <c r="O670" s="44" t="str">
        <f>IF(ISBLANK(DaqBook_RAW_Data!N660),"",DaqBook_RAW_Data!N660)</f>
        <v/>
      </c>
      <c r="P670" s="44" t="str">
        <f>IF(ISBLANK(DaqBook_RAW_Data!O660),"",DaqBook_RAW_Data!O660)</f>
        <v/>
      </c>
    </row>
    <row r="671" spans="1:16" x14ac:dyDescent="0.2">
      <c r="A671" s="58" t="e">
        <f t="shared" si="10"/>
        <v>#VALUE!</v>
      </c>
      <c r="B671" s="144" t="str">
        <f>IF(ISBLANK(DaqBook_RAW_Data!A661),"",TIMEVALUE(DaqBook_RAW_Data!A661))</f>
        <v/>
      </c>
      <c r="C671" s="44" t="str">
        <f>IF(ISBLANK(DaqBook_RAW_Data!B661),"",DaqBook_RAW_Data!B661)</f>
        <v/>
      </c>
      <c r="D671" s="44" t="str">
        <f>IF(ISBLANK(DaqBook_RAW_Data!C661),"",DaqBook_RAW_Data!C661)</f>
        <v/>
      </c>
      <c r="E671" s="44" t="str">
        <f>IF(ISBLANK(DaqBook_RAW_Data!D661),"",DaqBook_RAW_Data!D661)</f>
        <v/>
      </c>
      <c r="F671" s="44" t="str">
        <f>IF(ISBLANK(DaqBook_RAW_Data!E661),"",DaqBook_RAW_Data!E661)</f>
        <v/>
      </c>
      <c r="G671" s="44" t="str">
        <f>IF(ISBLANK(DaqBook_RAW_Data!F661),"",DaqBook_RAW_Data!F661)</f>
        <v/>
      </c>
      <c r="H671" s="44" t="str">
        <f>IF(ISBLANK(DaqBook_RAW_Data!G661),"",DaqBook_RAW_Data!G661)</f>
        <v/>
      </c>
      <c r="I671" s="44" t="str">
        <f>IF(ISBLANK(DaqBook_RAW_Data!H661),"",DaqBook_RAW_Data!H661)</f>
        <v/>
      </c>
      <c r="J671" s="44" t="str">
        <f>IF(ISBLANK(DaqBook_RAW_Data!I661),"",DaqBook_RAW_Data!I661)</f>
        <v/>
      </c>
      <c r="K671" s="44" t="str">
        <f>IF(ISBLANK(DaqBook_RAW_Data!J661),"",DaqBook_RAW_Data!J661)</f>
        <v/>
      </c>
      <c r="L671" s="44" t="str">
        <f>IF(ISBLANK(DaqBook_RAW_Data!K661),"",DaqBook_RAW_Data!K661)</f>
        <v/>
      </c>
      <c r="M671" s="44" t="str">
        <f>IF(ISBLANK(DaqBook_RAW_Data!L661),"",DaqBook_RAW_Data!L661)</f>
        <v/>
      </c>
      <c r="N671" s="44" t="str">
        <f>IF(ISBLANK(DaqBook_RAW_Data!M661),"",DaqBook_RAW_Data!M661)</f>
        <v/>
      </c>
      <c r="O671" s="44" t="str">
        <f>IF(ISBLANK(DaqBook_RAW_Data!N661),"",DaqBook_RAW_Data!N661)</f>
        <v/>
      </c>
      <c r="P671" s="44" t="str">
        <f>IF(ISBLANK(DaqBook_RAW_Data!O661),"",DaqBook_RAW_Data!O661)</f>
        <v/>
      </c>
    </row>
    <row r="672" spans="1:16" x14ac:dyDescent="0.2">
      <c r="A672" s="58" t="e">
        <f t="shared" si="10"/>
        <v>#VALUE!</v>
      </c>
      <c r="B672" s="144" t="str">
        <f>IF(ISBLANK(DaqBook_RAW_Data!A662),"",TIMEVALUE(DaqBook_RAW_Data!A662))</f>
        <v/>
      </c>
      <c r="C672" s="44" t="str">
        <f>IF(ISBLANK(DaqBook_RAW_Data!B662),"",DaqBook_RAW_Data!B662)</f>
        <v/>
      </c>
      <c r="D672" s="44" t="str">
        <f>IF(ISBLANK(DaqBook_RAW_Data!C662),"",DaqBook_RAW_Data!C662)</f>
        <v/>
      </c>
      <c r="E672" s="44" t="str">
        <f>IF(ISBLANK(DaqBook_RAW_Data!D662),"",DaqBook_RAW_Data!D662)</f>
        <v/>
      </c>
      <c r="F672" s="44" t="str">
        <f>IF(ISBLANK(DaqBook_RAW_Data!E662),"",DaqBook_RAW_Data!E662)</f>
        <v/>
      </c>
      <c r="G672" s="44" t="str">
        <f>IF(ISBLANK(DaqBook_RAW_Data!F662),"",DaqBook_RAW_Data!F662)</f>
        <v/>
      </c>
      <c r="H672" s="44" t="str">
        <f>IF(ISBLANK(DaqBook_RAW_Data!G662),"",DaqBook_RAW_Data!G662)</f>
        <v/>
      </c>
      <c r="I672" s="44" t="str">
        <f>IF(ISBLANK(DaqBook_RAW_Data!H662),"",DaqBook_RAW_Data!H662)</f>
        <v/>
      </c>
      <c r="J672" s="44" t="str">
        <f>IF(ISBLANK(DaqBook_RAW_Data!I662),"",DaqBook_RAW_Data!I662)</f>
        <v/>
      </c>
      <c r="K672" s="44" t="str">
        <f>IF(ISBLANK(DaqBook_RAW_Data!J662),"",DaqBook_RAW_Data!J662)</f>
        <v/>
      </c>
      <c r="L672" s="44" t="str">
        <f>IF(ISBLANK(DaqBook_RAW_Data!K662),"",DaqBook_RAW_Data!K662)</f>
        <v/>
      </c>
      <c r="M672" s="44" t="str">
        <f>IF(ISBLANK(DaqBook_RAW_Data!L662),"",DaqBook_RAW_Data!L662)</f>
        <v/>
      </c>
      <c r="N672" s="44" t="str">
        <f>IF(ISBLANK(DaqBook_RAW_Data!M662),"",DaqBook_RAW_Data!M662)</f>
        <v/>
      </c>
      <c r="O672" s="44" t="str">
        <f>IF(ISBLANK(DaqBook_RAW_Data!N662),"",DaqBook_RAW_Data!N662)</f>
        <v/>
      </c>
      <c r="P672" s="44" t="str">
        <f>IF(ISBLANK(DaqBook_RAW_Data!O662),"",DaqBook_RAW_Data!O662)</f>
        <v/>
      </c>
    </row>
    <row r="673" spans="1:16" x14ac:dyDescent="0.2">
      <c r="A673" s="58" t="e">
        <f t="shared" si="10"/>
        <v>#VALUE!</v>
      </c>
      <c r="B673" s="144" t="str">
        <f>IF(ISBLANK(DaqBook_RAW_Data!A663),"",TIMEVALUE(DaqBook_RAW_Data!A663))</f>
        <v/>
      </c>
      <c r="C673" s="44" t="str">
        <f>IF(ISBLANK(DaqBook_RAW_Data!B663),"",DaqBook_RAW_Data!B663)</f>
        <v/>
      </c>
      <c r="D673" s="44" t="str">
        <f>IF(ISBLANK(DaqBook_RAW_Data!C663),"",DaqBook_RAW_Data!C663)</f>
        <v/>
      </c>
      <c r="E673" s="44" t="str">
        <f>IF(ISBLANK(DaqBook_RAW_Data!D663),"",DaqBook_RAW_Data!D663)</f>
        <v/>
      </c>
      <c r="F673" s="44" t="str">
        <f>IF(ISBLANK(DaqBook_RAW_Data!E663),"",DaqBook_RAW_Data!E663)</f>
        <v/>
      </c>
      <c r="G673" s="44" t="str">
        <f>IF(ISBLANK(DaqBook_RAW_Data!F663),"",DaqBook_RAW_Data!F663)</f>
        <v/>
      </c>
      <c r="H673" s="44" t="str">
        <f>IF(ISBLANK(DaqBook_RAW_Data!G663),"",DaqBook_RAW_Data!G663)</f>
        <v/>
      </c>
      <c r="I673" s="44" t="str">
        <f>IF(ISBLANK(DaqBook_RAW_Data!H663),"",DaqBook_RAW_Data!H663)</f>
        <v/>
      </c>
      <c r="J673" s="44" t="str">
        <f>IF(ISBLANK(DaqBook_RAW_Data!I663),"",DaqBook_RAW_Data!I663)</f>
        <v/>
      </c>
      <c r="K673" s="44" t="str">
        <f>IF(ISBLANK(DaqBook_RAW_Data!J663),"",DaqBook_RAW_Data!J663)</f>
        <v/>
      </c>
      <c r="L673" s="44" t="str">
        <f>IF(ISBLANK(DaqBook_RAW_Data!K663),"",DaqBook_RAW_Data!K663)</f>
        <v/>
      </c>
      <c r="M673" s="44" t="str">
        <f>IF(ISBLANK(DaqBook_RAW_Data!L663),"",DaqBook_RAW_Data!L663)</f>
        <v/>
      </c>
      <c r="N673" s="44" t="str">
        <f>IF(ISBLANK(DaqBook_RAW_Data!M663),"",DaqBook_RAW_Data!M663)</f>
        <v/>
      </c>
      <c r="O673" s="44" t="str">
        <f>IF(ISBLANK(DaqBook_RAW_Data!N663),"",DaqBook_RAW_Data!N663)</f>
        <v/>
      </c>
      <c r="P673" s="44" t="str">
        <f>IF(ISBLANK(DaqBook_RAW_Data!O663),"",DaqBook_RAW_Data!O663)</f>
        <v/>
      </c>
    </row>
    <row r="674" spans="1:16" x14ac:dyDescent="0.2">
      <c r="A674" s="58" t="e">
        <f t="shared" si="10"/>
        <v>#VALUE!</v>
      </c>
      <c r="B674" s="144" t="str">
        <f>IF(ISBLANK(DaqBook_RAW_Data!A664),"",TIMEVALUE(DaqBook_RAW_Data!A664))</f>
        <v/>
      </c>
      <c r="C674" s="44" t="str">
        <f>IF(ISBLANK(DaqBook_RAW_Data!B664),"",DaqBook_RAW_Data!B664)</f>
        <v/>
      </c>
      <c r="D674" s="44" t="str">
        <f>IF(ISBLANK(DaqBook_RAW_Data!C664),"",DaqBook_RAW_Data!C664)</f>
        <v/>
      </c>
      <c r="E674" s="44" t="str">
        <f>IF(ISBLANK(DaqBook_RAW_Data!D664),"",DaqBook_RAW_Data!D664)</f>
        <v/>
      </c>
      <c r="F674" s="44" t="str">
        <f>IF(ISBLANK(DaqBook_RAW_Data!E664),"",DaqBook_RAW_Data!E664)</f>
        <v/>
      </c>
      <c r="G674" s="44" t="str">
        <f>IF(ISBLANK(DaqBook_RAW_Data!F664),"",DaqBook_RAW_Data!F664)</f>
        <v/>
      </c>
      <c r="H674" s="44" t="str">
        <f>IF(ISBLANK(DaqBook_RAW_Data!G664),"",DaqBook_RAW_Data!G664)</f>
        <v/>
      </c>
      <c r="I674" s="44" t="str">
        <f>IF(ISBLANK(DaqBook_RAW_Data!H664),"",DaqBook_RAW_Data!H664)</f>
        <v/>
      </c>
      <c r="J674" s="44" t="str">
        <f>IF(ISBLANK(DaqBook_RAW_Data!I664),"",DaqBook_RAW_Data!I664)</f>
        <v/>
      </c>
      <c r="K674" s="44" t="str">
        <f>IF(ISBLANK(DaqBook_RAW_Data!J664),"",DaqBook_RAW_Data!J664)</f>
        <v/>
      </c>
      <c r="L674" s="44" t="str">
        <f>IF(ISBLANK(DaqBook_RAW_Data!K664),"",DaqBook_RAW_Data!K664)</f>
        <v/>
      </c>
      <c r="M674" s="44" t="str">
        <f>IF(ISBLANK(DaqBook_RAW_Data!L664),"",DaqBook_RAW_Data!L664)</f>
        <v/>
      </c>
      <c r="N674" s="44" t="str">
        <f>IF(ISBLANK(DaqBook_RAW_Data!M664),"",DaqBook_RAW_Data!M664)</f>
        <v/>
      </c>
      <c r="O674" s="44" t="str">
        <f>IF(ISBLANK(DaqBook_RAW_Data!N664),"",DaqBook_RAW_Data!N664)</f>
        <v/>
      </c>
      <c r="P674" s="44" t="str">
        <f>IF(ISBLANK(DaqBook_RAW_Data!O664),"",DaqBook_RAW_Data!O664)</f>
        <v/>
      </c>
    </row>
    <row r="675" spans="1:16" x14ac:dyDescent="0.2">
      <c r="A675" s="58" t="e">
        <f t="shared" si="10"/>
        <v>#VALUE!</v>
      </c>
      <c r="B675" s="144" t="str">
        <f>IF(ISBLANK(DaqBook_RAW_Data!A665),"",TIMEVALUE(DaqBook_RAW_Data!A665))</f>
        <v/>
      </c>
      <c r="C675" s="44" t="str">
        <f>IF(ISBLANK(DaqBook_RAW_Data!B665),"",DaqBook_RAW_Data!B665)</f>
        <v/>
      </c>
      <c r="D675" s="44" t="str">
        <f>IF(ISBLANK(DaqBook_RAW_Data!C665),"",DaqBook_RAW_Data!C665)</f>
        <v/>
      </c>
      <c r="E675" s="44" t="str">
        <f>IF(ISBLANK(DaqBook_RAW_Data!D665),"",DaqBook_RAW_Data!D665)</f>
        <v/>
      </c>
      <c r="F675" s="44" t="str">
        <f>IF(ISBLANK(DaqBook_RAW_Data!E665),"",DaqBook_RAW_Data!E665)</f>
        <v/>
      </c>
      <c r="G675" s="44" t="str">
        <f>IF(ISBLANK(DaqBook_RAW_Data!F665),"",DaqBook_RAW_Data!F665)</f>
        <v/>
      </c>
      <c r="H675" s="44" t="str">
        <f>IF(ISBLANK(DaqBook_RAW_Data!G665),"",DaqBook_RAW_Data!G665)</f>
        <v/>
      </c>
      <c r="I675" s="44" t="str">
        <f>IF(ISBLANK(DaqBook_RAW_Data!H665),"",DaqBook_RAW_Data!H665)</f>
        <v/>
      </c>
      <c r="J675" s="44" t="str">
        <f>IF(ISBLANK(DaqBook_RAW_Data!I665),"",DaqBook_RAW_Data!I665)</f>
        <v/>
      </c>
      <c r="K675" s="44" t="str">
        <f>IF(ISBLANK(DaqBook_RAW_Data!J665),"",DaqBook_RAW_Data!J665)</f>
        <v/>
      </c>
      <c r="L675" s="44" t="str">
        <f>IF(ISBLANK(DaqBook_RAW_Data!K665),"",DaqBook_RAW_Data!K665)</f>
        <v/>
      </c>
      <c r="M675" s="44" t="str">
        <f>IF(ISBLANK(DaqBook_RAW_Data!L665),"",DaqBook_RAW_Data!L665)</f>
        <v/>
      </c>
      <c r="N675" s="44" t="str">
        <f>IF(ISBLANK(DaqBook_RAW_Data!M665),"",DaqBook_RAW_Data!M665)</f>
        <v/>
      </c>
      <c r="O675" s="44" t="str">
        <f>IF(ISBLANK(DaqBook_RAW_Data!N665),"",DaqBook_RAW_Data!N665)</f>
        <v/>
      </c>
      <c r="P675" s="44" t="str">
        <f>IF(ISBLANK(DaqBook_RAW_Data!O665),"",DaqBook_RAW_Data!O665)</f>
        <v/>
      </c>
    </row>
    <row r="676" spans="1:16" x14ac:dyDescent="0.2">
      <c r="A676" s="58" t="e">
        <f t="shared" si="10"/>
        <v>#VALUE!</v>
      </c>
      <c r="B676" s="144" t="str">
        <f>IF(ISBLANK(DaqBook_RAW_Data!A666),"",TIMEVALUE(DaqBook_RAW_Data!A666))</f>
        <v/>
      </c>
      <c r="C676" s="44" t="str">
        <f>IF(ISBLANK(DaqBook_RAW_Data!B666),"",DaqBook_RAW_Data!B666)</f>
        <v/>
      </c>
      <c r="D676" s="44" t="str">
        <f>IF(ISBLANK(DaqBook_RAW_Data!C666),"",DaqBook_RAW_Data!C666)</f>
        <v/>
      </c>
      <c r="E676" s="44" t="str">
        <f>IF(ISBLANK(DaqBook_RAW_Data!D666),"",DaqBook_RAW_Data!D666)</f>
        <v/>
      </c>
      <c r="F676" s="44" t="str">
        <f>IF(ISBLANK(DaqBook_RAW_Data!E666),"",DaqBook_RAW_Data!E666)</f>
        <v/>
      </c>
      <c r="G676" s="44" t="str">
        <f>IF(ISBLANK(DaqBook_RAW_Data!F666),"",DaqBook_RAW_Data!F666)</f>
        <v/>
      </c>
      <c r="H676" s="44" t="str">
        <f>IF(ISBLANK(DaqBook_RAW_Data!G666),"",DaqBook_RAW_Data!G666)</f>
        <v/>
      </c>
      <c r="I676" s="44" t="str">
        <f>IF(ISBLANK(DaqBook_RAW_Data!H666),"",DaqBook_RAW_Data!H666)</f>
        <v/>
      </c>
      <c r="J676" s="44" t="str">
        <f>IF(ISBLANK(DaqBook_RAW_Data!I666),"",DaqBook_RAW_Data!I666)</f>
        <v/>
      </c>
      <c r="K676" s="44" t="str">
        <f>IF(ISBLANK(DaqBook_RAW_Data!J666),"",DaqBook_RAW_Data!J666)</f>
        <v/>
      </c>
      <c r="L676" s="44" t="str">
        <f>IF(ISBLANK(DaqBook_RAW_Data!K666),"",DaqBook_RAW_Data!K666)</f>
        <v/>
      </c>
      <c r="M676" s="44" t="str">
        <f>IF(ISBLANK(DaqBook_RAW_Data!L666),"",DaqBook_RAW_Data!L666)</f>
        <v/>
      </c>
      <c r="N676" s="44" t="str">
        <f>IF(ISBLANK(DaqBook_RAW_Data!M666),"",DaqBook_RAW_Data!M666)</f>
        <v/>
      </c>
      <c r="O676" s="44" t="str">
        <f>IF(ISBLANK(DaqBook_RAW_Data!N666),"",DaqBook_RAW_Data!N666)</f>
        <v/>
      </c>
      <c r="P676" s="44" t="str">
        <f>IF(ISBLANK(DaqBook_RAW_Data!O666),"",DaqBook_RAW_Data!O666)</f>
        <v/>
      </c>
    </row>
    <row r="677" spans="1:16" x14ac:dyDescent="0.2">
      <c r="A677" s="58" t="e">
        <f t="shared" si="10"/>
        <v>#VALUE!</v>
      </c>
      <c r="B677" s="144" t="str">
        <f>IF(ISBLANK(DaqBook_RAW_Data!A667),"",TIMEVALUE(DaqBook_RAW_Data!A667))</f>
        <v/>
      </c>
      <c r="C677" s="44" t="str">
        <f>IF(ISBLANK(DaqBook_RAW_Data!B667),"",DaqBook_RAW_Data!B667)</f>
        <v/>
      </c>
      <c r="D677" s="44" t="str">
        <f>IF(ISBLANK(DaqBook_RAW_Data!C667),"",DaqBook_RAW_Data!C667)</f>
        <v/>
      </c>
      <c r="E677" s="44" t="str">
        <f>IF(ISBLANK(DaqBook_RAW_Data!D667),"",DaqBook_RAW_Data!D667)</f>
        <v/>
      </c>
      <c r="F677" s="44" t="str">
        <f>IF(ISBLANK(DaqBook_RAW_Data!E667),"",DaqBook_RAW_Data!E667)</f>
        <v/>
      </c>
      <c r="G677" s="44" t="str">
        <f>IF(ISBLANK(DaqBook_RAW_Data!F667),"",DaqBook_RAW_Data!F667)</f>
        <v/>
      </c>
      <c r="H677" s="44" t="str">
        <f>IF(ISBLANK(DaqBook_RAW_Data!G667),"",DaqBook_RAW_Data!G667)</f>
        <v/>
      </c>
      <c r="I677" s="44" t="str">
        <f>IF(ISBLANK(DaqBook_RAW_Data!H667),"",DaqBook_RAW_Data!H667)</f>
        <v/>
      </c>
      <c r="J677" s="44" t="str">
        <f>IF(ISBLANK(DaqBook_RAW_Data!I667),"",DaqBook_RAW_Data!I667)</f>
        <v/>
      </c>
      <c r="K677" s="44" t="str">
        <f>IF(ISBLANK(DaqBook_RAW_Data!J667),"",DaqBook_RAW_Data!J667)</f>
        <v/>
      </c>
      <c r="L677" s="44" t="str">
        <f>IF(ISBLANK(DaqBook_RAW_Data!K667),"",DaqBook_RAW_Data!K667)</f>
        <v/>
      </c>
      <c r="M677" s="44" t="str">
        <f>IF(ISBLANK(DaqBook_RAW_Data!L667),"",DaqBook_RAW_Data!L667)</f>
        <v/>
      </c>
      <c r="N677" s="44" t="str">
        <f>IF(ISBLANK(DaqBook_RAW_Data!M667),"",DaqBook_RAW_Data!M667)</f>
        <v/>
      </c>
      <c r="O677" s="44" t="str">
        <f>IF(ISBLANK(DaqBook_RAW_Data!N667),"",DaqBook_RAW_Data!N667)</f>
        <v/>
      </c>
      <c r="P677" s="44" t="str">
        <f>IF(ISBLANK(DaqBook_RAW_Data!O667),"",DaqBook_RAW_Data!O667)</f>
        <v/>
      </c>
    </row>
    <row r="678" spans="1:16" x14ac:dyDescent="0.2">
      <c r="A678" s="58" t="e">
        <f t="shared" si="10"/>
        <v>#VALUE!</v>
      </c>
      <c r="B678" s="144" t="str">
        <f>IF(ISBLANK(DaqBook_RAW_Data!A668),"",TIMEVALUE(DaqBook_RAW_Data!A668))</f>
        <v/>
      </c>
      <c r="C678" s="44" t="str">
        <f>IF(ISBLANK(DaqBook_RAW_Data!B668),"",DaqBook_RAW_Data!B668)</f>
        <v/>
      </c>
      <c r="D678" s="44" t="str">
        <f>IF(ISBLANK(DaqBook_RAW_Data!C668),"",DaqBook_RAW_Data!C668)</f>
        <v/>
      </c>
      <c r="E678" s="44" t="str">
        <f>IF(ISBLANK(DaqBook_RAW_Data!D668),"",DaqBook_RAW_Data!D668)</f>
        <v/>
      </c>
      <c r="F678" s="44" t="str">
        <f>IF(ISBLANK(DaqBook_RAW_Data!E668),"",DaqBook_RAW_Data!E668)</f>
        <v/>
      </c>
      <c r="G678" s="44" t="str">
        <f>IF(ISBLANK(DaqBook_RAW_Data!F668),"",DaqBook_RAW_Data!F668)</f>
        <v/>
      </c>
      <c r="H678" s="44" t="str">
        <f>IF(ISBLANK(DaqBook_RAW_Data!G668),"",DaqBook_RAW_Data!G668)</f>
        <v/>
      </c>
      <c r="I678" s="44" t="str">
        <f>IF(ISBLANK(DaqBook_RAW_Data!H668),"",DaqBook_RAW_Data!H668)</f>
        <v/>
      </c>
      <c r="J678" s="44" t="str">
        <f>IF(ISBLANK(DaqBook_RAW_Data!I668),"",DaqBook_RAW_Data!I668)</f>
        <v/>
      </c>
      <c r="K678" s="44" t="str">
        <f>IF(ISBLANK(DaqBook_RAW_Data!J668),"",DaqBook_RAW_Data!J668)</f>
        <v/>
      </c>
      <c r="L678" s="44" t="str">
        <f>IF(ISBLANK(DaqBook_RAW_Data!K668),"",DaqBook_RAW_Data!K668)</f>
        <v/>
      </c>
      <c r="M678" s="44" t="str">
        <f>IF(ISBLANK(DaqBook_RAW_Data!L668),"",DaqBook_RAW_Data!L668)</f>
        <v/>
      </c>
      <c r="N678" s="44" t="str">
        <f>IF(ISBLANK(DaqBook_RAW_Data!M668),"",DaqBook_RAW_Data!M668)</f>
        <v/>
      </c>
      <c r="O678" s="44" t="str">
        <f>IF(ISBLANK(DaqBook_RAW_Data!N668),"",DaqBook_RAW_Data!N668)</f>
        <v/>
      </c>
      <c r="P678" s="44" t="str">
        <f>IF(ISBLANK(DaqBook_RAW_Data!O668),"",DaqBook_RAW_Data!O668)</f>
        <v/>
      </c>
    </row>
    <row r="679" spans="1:16" x14ac:dyDescent="0.2">
      <c r="A679" s="58" t="e">
        <f t="shared" si="10"/>
        <v>#VALUE!</v>
      </c>
      <c r="B679" s="144" t="str">
        <f>IF(ISBLANK(DaqBook_RAW_Data!A669),"",TIMEVALUE(DaqBook_RAW_Data!A669))</f>
        <v/>
      </c>
      <c r="C679" s="44" t="str">
        <f>IF(ISBLANK(DaqBook_RAW_Data!B669),"",DaqBook_RAW_Data!B669)</f>
        <v/>
      </c>
      <c r="D679" s="44" t="str">
        <f>IF(ISBLANK(DaqBook_RAW_Data!C669),"",DaqBook_RAW_Data!C669)</f>
        <v/>
      </c>
      <c r="E679" s="44" t="str">
        <f>IF(ISBLANK(DaqBook_RAW_Data!D669),"",DaqBook_RAW_Data!D669)</f>
        <v/>
      </c>
      <c r="F679" s="44" t="str">
        <f>IF(ISBLANK(DaqBook_RAW_Data!E669),"",DaqBook_RAW_Data!E669)</f>
        <v/>
      </c>
      <c r="G679" s="44" t="str">
        <f>IF(ISBLANK(DaqBook_RAW_Data!F669),"",DaqBook_RAW_Data!F669)</f>
        <v/>
      </c>
      <c r="H679" s="44" t="str">
        <f>IF(ISBLANK(DaqBook_RAW_Data!G669),"",DaqBook_RAW_Data!G669)</f>
        <v/>
      </c>
      <c r="I679" s="44" t="str">
        <f>IF(ISBLANK(DaqBook_RAW_Data!H669),"",DaqBook_RAW_Data!H669)</f>
        <v/>
      </c>
      <c r="J679" s="44" t="str">
        <f>IF(ISBLANK(DaqBook_RAW_Data!I669),"",DaqBook_RAW_Data!I669)</f>
        <v/>
      </c>
      <c r="K679" s="44" t="str">
        <f>IF(ISBLANK(DaqBook_RAW_Data!J669),"",DaqBook_RAW_Data!J669)</f>
        <v/>
      </c>
      <c r="L679" s="44" t="str">
        <f>IF(ISBLANK(DaqBook_RAW_Data!K669),"",DaqBook_RAW_Data!K669)</f>
        <v/>
      </c>
      <c r="M679" s="44" t="str">
        <f>IF(ISBLANK(DaqBook_RAW_Data!L669),"",DaqBook_RAW_Data!L669)</f>
        <v/>
      </c>
      <c r="N679" s="44" t="str">
        <f>IF(ISBLANK(DaqBook_RAW_Data!M669),"",DaqBook_RAW_Data!M669)</f>
        <v/>
      </c>
      <c r="O679" s="44" t="str">
        <f>IF(ISBLANK(DaqBook_RAW_Data!N669),"",DaqBook_RAW_Data!N669)</f>
        <v/>
      </c>
      <c r="P679" s="44" t="str">
        <f>IF(ISBLANK(DaqBook_RAW_Data!O669),"",DaqBook_RAW_Data!O669)</f>
        <v/>
      </c>
    </row>
    <row r="680" spans="1:16" x14ac:dyDescent="0.2">
      <c r="A680" s="58" t="e">
        <f t="shared" si="10"/>
        <v>#VALUE!</v>
      </c>
      <c r="B680" s="144" t="str">
        <f>IF(ISBLANK(DaqBook_RAW_Data!A670),"",TIMEVALUE(DaqBook_RAW_Data!A670))</f>
        <v/>
      </c>
      <c r="C680" s="44" t="str">
        <f>IF(ISBLANK(DaqBook_RAW_Data!B670),"",DaqBook_RAW_Data!B670)</f>
        <v/>
      </c>
      <c r="D680" s="44" t="str">
        <f>IF(ISBLANK(DaqBook_RAW_Data!C670),"",DaqBook_RAW_Data!C670)</f>
        <v/>
      </c>
      <c r="E680" s="44" t="str">
        <f>IF(ISBLANK(DaqBook_RAW_Data!D670),"",DaqBook_RAW_Data!D670)</f>
        <v/>
      </c>
      <c r="F680" s="44" t="str">
        <f>IF(ISBLANK(DaqBook_RAW_Data!E670),"",DaqBook_RAW_Data!E670)</f>
        <v/>
      </c>
      <c r="G680" s="44" t="str">
        <f>IF(ISBLANK(DaqBook_RAW_Data!F670),"",DaqBook_RAW_Data!F670)</f>
        <v/>
      </c>
      <c r="H680" s="44" t="str">
        <f>IF(ISBLANK(DaqBook_RAW_Data!G670),"",DaqBook_RAW_Data!G670)</f>
        <v/>
      </c>
      <c r="I680" s="44" t="str">
        <f>IF(ISBLANK(DaqBook_RAW_Data!H670),"",DaqBook_RAW_Data!H670)</f>
        <v/>
      </c>
      <c r="J680" s="44" t="str">
        <f>IF(ISBLANK(DaqBook_RAW_Data!I670),"",DaqBook_RAW_Data!I670)</f>
        <v/>
      </c>
      <c r="K680" s="44" t="str">
        <f>IF(ISBLANK(DaqBook_RAW_Data!J670),"",DaqBook_RAW_Data!J670)</f>
        <v/>
      </c>
      <c r="L680" s="44" t="str">
        <f>IF(ISBLANK(DaqBook_RAW_Data!K670),"",DaqBook_RAW_Data!K670)</f>
        <v/>
      </c>
      <c r="M680" s="44" t="str">
        <f>IF(ISBLANK(DaqBook_RAW_Data!L670),"",DaqBook_RAW_Data!L670)</f>
        <v/>
      </c>
      <c r="N680" s="44" t="str">
        <f>IF(ISBLANK(DaqBook_RAW_Data!M670),"",DaqBook_RAW_Data!M670)</f>
        <v/>
      </c>
      <c r="O680" s="44" t="str">
        <f>IF(ISBLANK(DaqBook_RAW_Data!N670),"",DaqBook_RAW_Data!N670)</f>
        <v/>
      </c>
      <c r="P680" s="44" t="str">
        <f>IF(ISBLANK(DaqBook_RAW_Data!O670),"",DaqBook_RAW_Data!O670)</f>
        <v/>
      </c>
    </row>
    <row r="681" spans="1:16" x14ac:dyDescent="0.2">
      <c r="A681" s="58" t="e">
        <f t="shared" si="10"/>
        <v>#VALUE!</v>
      </c>
      <c r="B681" s="144" t="str">
        <f>IF(ISBLANK(DaqBook_RAW_Data!A671),"",TIMEVALUE(DaqBook_RAW_Data!A671))</f>
        <v/>
      </c>
      <c r="C681" s="44" t="str">
        <f>IF(ISBLANK(DaqBook_RAW_Data!B671),"",DaqBook_RAW_Data!B671)</f>
        <v/>
      </c>
      <c r="D681" s="44" t="str">
        <f>IF(ISBLANK(DaqBook_RAW_Data!C671),"",DaqBook_RAW_Data!C671)</f>
        <v/>
      </c>
      <c r="E681" s="44" t="str">
        <f>IF(ISBLANK(DaqBook_RAW_Data!D671),"",DaqBook_RAW_Data!D671)</f>
        <v/>
      </c>
      <c r="F681" s="44" t="str">
        <f>IF(ISBLANK(DaqBook_RAW_Data!E671),"",DaqBook_RAW_Data!E671)</f>
        <v/>
      </c>
      <c r="G681" s="44" t="str">
        <f>IF(ISBLANK(DaqBook_RAW_Data!F671),"",DaqBook_RAW_Data!F671)</f>
        <v/>
      </c>
      <c r="H681" s="44" t="str">
        <f>IF(ISBLANK(DaqBook_RAW_Data!G671),"",DaqBook_RAW_Data!G671)</f>
        <v/>
      </c>
      <c r="I681" s="44" t="str">
        <f>IF(ISBLANK(DaqBook_RAW_Data!H671),"",DaqBook_RAW_Data!H671)</f>
        <v/>
      </c>
      <c r="J681" s="44" t="str">
        <f>IF(ISBLANK(DaqBook_RAW_Data!I671),"",DaqBook_RAW_Data!I671)</f>
        <v/>
      </c>
      <c r="K681" s="44" t="str">
        <f>IF(ISBLANK(DaqBook_RAW_Data!J671),"",DaqBook_RAW_Data!J671)</f>
        <v/>
      </c>
      <c r="L681" s="44" t="str">
        <f>IF(ISBLANK(DaqBook_RAW_Data!K671),"",DaqBook_RAW_Data!K671)</f>
        <v/>
      </c>
      <c r="M681" s="44" t="str">
        <f>IF(ISBLANK(DaqBook_RAW_Data!L671),"",DaqBook_RAW_Data!L671)</f>
        <v/>
      </c>
      <c r="N681" s="44" t="str">
        <f>IF(ISBLANK(DaqBook_RAW_Data!M671),"",DaqBook_RAW_Data!M671)</f>
        <v/>
      </c>
      <c r="O681" s="44" t="str">
        <f>IF(ISBLANK(DaqBook_RAW_Data!N671),"",DaqBook_RAW_Data!N671)</f>
        <v/>
      </c>
      <c r="P681" s="44" t="str">
        <f>IF(ISBLANK(DaqBook_RAW_Data!O671),"",DaqBook_RAW_Data!O671)</f>
        <v/>
      </c>
    </row>
    <row r="682" spans="1:16" x14ac:dyDescent="0.2">
      <c r="A682" s="58" t="e">
        <f t="shared" si="10"/>
        <v>#VALUE!</v>
      </c>
      <c r="B682" s="144" t="str">
        <f>IF(ISBLANK(DaqBook_RAW_Data!A672),"",TIMEVALUE(DaqBook_RAW_Data!A672))</f>
        <v/>
      </c>
      <c r="C682" s="44" t="str">
        <f>IF(ISBLANK(DaqBook_RAW_Data!B672),"",DaqBook_RAW_Data!B672)</f>
        <v/>
      </c>
      <c r="D682" s="44" t="str">
        <f>IF(ISBLANK(DaqBook_RAW_Data!C672),"",DaqBook_RAW_Data!C672)</f>
        <v/>
      </c>
      <c r="E682" s="44" t="str">
        <f>IF(ISBLANK(DaqBook_RAW_Data!D672),"",DaqBook_RAW_Data!D672)</f>
        <v/>
      </c>
      <c r="F682" s="44" t="str">
        <f>IF(ISBLANK(DaqBook_RAW_Data!E672),"",DaqBook_RAW_Data!E672)</f>
        <v/>
      </c>
      <c r="G682" s="44" t="str">
        <f>IF(ISBLANK(DaqBook_RAW_Data!F672),"",DaqBook_RAW_Data!F672)</f>
        <v/>
      </c>
      <c r="H682" s="44" t="str">
        <f>IF(ISBLANK(DaqBook_RAW_Data!G672),"",DaqBook_RAW_Data!G672)</f>
        <v/>
      </c>
      <c r="I682" s="44" t="str">
        <f>IF(ISBLANK(DaqBook_RAW_Data!H672),"",DaqBook_RAW_Data!H672)</f>
        <v/>
      </c>
      <c r="J682" s="44" t="str">
        <f>IF(ISBLANK(DaqBook_RAW_Data!I672),"",DaqBook_RAW_Data!I672)</f>
        <v/>
      </c>
      <c r="K682" s="44" t="str">
        <f>IF(ISBLANK(DaqBook_RAW_Data!J672),"",DaqBook_RAW_Data!J672)</f>
        <v/>
      </c>
      <c r="L682" s="44" t="str">
        <f>IF(ISBLANK(DaqBook_RAW_Data!K672),"",DaqBook_RAW_Data!K672)</f>
        <v/>
      </c>
      <c r="M682" s="44" t="str">
        <f>IF(ISBLANK(DaqBook_RAW_Data!L672),"",DaqBook_RAW_Data!L672)</f>
        <v/>
      </c>
      <c r="N682" s="44" t="str">
        <f>IF(ISBLANK(DaqBook_RAW_Data!M672),"",DaqBook_RAW_Data!M672)</f>
        <v/>
      </c>
      <c r="O682" s="44" t="str">
        <f>IF(ISBLANK(DaqBook_RAW_Data!N672),"",DaqBook_RAW_Data!N672)</f>
        <v/>
      </c>
      <c r="P682" s="44" t="str">
        <f>IF(ISBLANK(DaqBook_RAW_Data!O672),"",DaqBook_RAW_Data!O672)</f>
        <v/>
      </c>
    </row>
    <row r="683" spans="1:16" x14ac:dyDescent="0.2">
      <c r="A683" s="58" t="e">
        <f t="shared" si="10"/>
        <v>#VALUE!</v>
      </c>
      <c r="B683" s="144" t="str">
        <f>IF(ISBLANK(DaqBook_RAW_Data!A673),"",TIMEVALUE(DaqBook_RAW_Data!A673))</f>
        <v/>
      </c>
      <c r="C683" s="44" t="str">
        <f>IF(ISBLANK(DaqBook_RAW_Data!B673),"",DaqBook_RAW_Data!B673)</f>
        <v/>
      </c>
      <c r="D683" s="44" t="str">
        <f>IF(ISBLANK(DaqBook_RAW_Data!C673),"",DaqBook_RAW_Data!C673)</f>
        <v/>
      </c>
      <c r="E683" s="44" t="str">
        <f>IF(ISBLANK(DaqBook_RAW_Data!D673),"",DaqBook_RAW_Data!D673)</f>
        <v/>
      </c>
      <c r="F683" s="44" t="str">
        <f>IF(ISBLANK(DaqBook_RAW_Data!E673),"",DaqBook_RAW_Data!E673)</f>
        <v/>
      </c>
      <c r="G683" s="44" t="str">
        <f>IF(ISBLANK(DaqBook_RAW_Data!F673),"",DaqBook_RAW_Data!F673)</f>
        <v/>
      </c>
      <c r="H683" s="44" t="str">
        <f>IF(ISBLANK(DaqBook_RAW_Data!G673),"",DaqBook_RAW_Data!G673)</f>
        <v/>
      </c>
      <c r="I683" s="44" t="str">
        <f>IF(ISBLANK(DaqBook_RAW_Data!H673),"",DaqBook_RAW_Data!H673)</f>
        <v/>
      </c>
      <c r="J683" s="44" t="str">
        <f>IF(ISBLANK(DaqBook_RAW_Data!I673),"",DaqBook_RAW_Data!I673)</f>
        <v/>
      </c>
      <c r="K683" s="44" t="str">
        <f>IF(ISBLANK(DaqBook_RAW_Data!J673),"",DaqBook_RAW_Data!J673)</f>
        <v/>
      </c>
      <c r="L683" s="44" t="str">
        <f>IF(ISBLANK(DaqBook_RAW_Data!K673),"",DaqBook_RAW_Data!K673)</f>
        <v/>
      </c>
      <c r="M683" s="44" t="str">
        <f>IF(ISBLANK(DaqBook_RAW_Data!L673),"",DaqBook_RAW_Data!L673)</f>
        <v/>
      </c>
      <c r="N683" s="44" t="str">
        <f>IF(ISBLANK(DaqBook_RAW_Data!M673),"",DaqBook_RAW_Data!M673)</f>
        <v/>
      </c>
      <c r="O683" s="44" t="str">
        <f>IF(ISBLANK(DaqBook_RAW_Data!N673),"",DaqBook_RAW_Data!N673)</f>
        <v/>
      </c>
      <c r="P683" s="44" t="str">
        <f>IF(ISBLANK(DaqBook_RAW_Data!O673),"",DaqBook_RAW_Data!O673)</f>
        <v/>
      </c>
    </row>
    <row r="684" spans="1:16" x14ac:dyDescent="0.2">
      <c r="A684" s="58" t="e">
        <f t="shared" si="10"/>
        <v>#VALUE!</v>
      </c>
      <c r="B684" s="144" t="str">
        <f>IF(ISBLANK(DaqBook_RAW_Data!A674),"",TIMEVALUE(DaqBook_RAW_Data!A674))</f>
        <v/>
      </c>
      <c r="C684" s="44" t="str">
        <f>IF(ISBLANK(DaqBook_RAW_Data!B674),"",DaqBook_RAW_Data!B674)</f>
        <v/>
      </c>
      <c r="D684" s="44" t="str">
        <f>IF(ISBLANK(DaqBook_RAW_Data!C674),"",DaqBook_RAW_Data!C674)</f>
        <v/>
      </c>
      <c r="E684" s="44" t="str">
        <f>IF(ISBLANK(DaqBook_RAW_Data!D674),"",DaqBook_RAW_Data!D674)</f>
        <v/>
      </c>
      <c r="F684" s="44" t="str">
        <f>IF(ISBLANK(DaqBook_RAW_Data!E674),"",DaqBook_RAW_Data!E674)</f>
        <v/>
      </c>
      <c r="G684" s="44" t="str">
        <f>IF(ISBLANK(DaqBook_RAW_Data!F674),"",DaqBook_RAW_Data!F674)</f>
        <v/>
      </c>
      <c r="H684" s="44" t="str">
        <f>IF(ISBLANK(DaqBook_RAW_Data!G674),"",DaqBook_RAW_Data!G674)</f>
        <v/>
      </c>
      <c r="I684" s="44" t="str">
        <f>IF(ISBLANK(DaqBook_RAW_Data!H674),"",DaqBook_RAW_Data!H674)</f>
        <v/>
      </c>
      <c r="J684" s="44" t="str">
        <f>IF(ISBLANK(DaqBook_RAW_Data!I674),"",DaqBook_RAW_Data!I674)</f>
        <v/>
      </c>
      <c r="K684" s="44" t="str">
        <f>IF(ISBLANK(DaqBook_RAW_Data!J674),"",DaqBook_RAW_Data!J674)</f>
        <v/>
      </c>
      <c r="L684" s="44" t="str">
        <f>IF(ISBLANK(DaqBook_RAW_Data!K674),"",DaqBook_RAW_Data!K674)</f>
        <v/>
      </c>
      <c r="M684" s="44" t="str">
        <f>IF(ISBLANK(DaqBook_RAW_Data!L674),"",DaqBook_RAW_Data!L674)</f>
        <v/>
      </c>
      <c r="N684" s="44" t="str">
        <f>IF(ISBLANK(DaqBook_RAW_Data!M674),"",DaqBook_RAW_Data!M674)</f>
        <v/>
      </c>
      <c r="O684" s="44" t="str">
        <f>IF(ISBLANK(DaqBook_RAW_Data!N674),"",DaqBook_RAW_Data!N674)</f>
        <v/>
      </c>
      <c r="P684" s="44" t="str">
        <f>IF(ISBLANK(DaqBook_RAW_Data!O674),"",DaqBook_RAW_Data!O674)</f>
        <v/>
      </c>
    </row>
    <row r="685" spans="1:16" x14ac:dyDescent="0.2">
      <c r="A685" s="58" t="e">
        <f t="shared" si="10"/>
        <v>#VALUE!</v>
      </c>
      <c r="B685" s="144" t="str">
        <f>IF(ISBLANK(DaqBook_RAW_Data!A675),"",TIMEVALUE(DaqBook_RAW_Data!A675))</f>
        <v/>
      </c>
      <c r="C685" s="44" t="str">
        <f>IF(ISBLANK(DaqBook_RAW_Data!B675),"",DaqBook_RAW_Data!B675)</f>
        <v/>
      </c>
      <c r="D685" s="44" t="str">
        <f>IF(ISBLANK(DaqBook_RAW_Data!C675),"",DaqBook_RAW_Data!C675)</f>
        <v/>
      </c>
      <c r="E685" s="44" t="str">
        <f>IF(ISBLANK(DaqBook_RAW_Data!D675),"",DaqBook_RAW_Data!D675)</f>
        <v/>
      </c>
      <c r="F685" s="44" t="str">
        <f>IF(ISBLANK(DaqBook_RAW_Data!E675),"",DaqBook_RAW_Data!E675)</f>
        <v/>
      </c>
      <c r="G685" s="44" t="str">
        <f>IF(ISBLANK(DaqBook_RAW_Data!F675),"",DaqBook_RAW_Data!F675)</f>
        <v/>
      </c>
      <c r="H685" s="44" t="str">
        <f>IF(ISBLANK(DaqBook_RAW_Data!G675),"",DaqBook_RAW_Data!G675)</f>
        <v/>
      </c>
      <c r="I685" s="44" t="str">
        <f>IF(ISBLANK(DaqBook_RAW_Data!H675),"",DaqBook_RAW_Data!H675)</f>
        <v/>
      </c>
      <c r="J685" s="44" t="str">
        <f>IF(ISBLANK(DaqBook_RAW_Data!I675),"",DaqBook_RAW_Data!I675)</f>
        <v/>
      </c>
      <c r="K685" s="44" t="str">
        <f>IF(ISBLANK(DaqBook_RAW_Data!J675),"",DaqBook_RAW_Data!J675)</f>
        <v/>
      </c>
      <c r="L685" s="44" t="str">
        <f>IF(ISBLANK(DaqBook_RAW_Data!K675),"",DaqBook_RAW_Data!K675)</f>
        <v/>
      </c>
      <c r="M685" s="44" t="str">
        <f>IF(ISBLANK(DaqBook_RAW_Data!L675),"",DaqBook_RAW_Data!L675)</f>
        <v/>
      </c>
      <c r="N685" s="44" t="str">
        <f>IF(ISBLANK(DaqBook_RAW_Data!M675),"",DaqBook_RAW_Data!M675)</f>
        <v/>
      </c>
      <c r="O685" s="44" t="str">
        <f>IF(ISBLANK(DaqBook_RAW_Data!N675),"",DaqBook_RAW_Data!N675)</f>
        <v/>
      </c>
      <c r="P685" s="44" t="str">
        <f>IF(ISBLANK(DaqBook_RAW_Data!O675),"",DaqBook_RAW_Data!O675)</f>
        <v/>
      </c>
    </row>
    <row r="686" spans="1:16" x14ac:dyDescent="0.2">
      <c r="A686" s="58" t="e">
        <f t="shared" si="10"/>
        <v>#VALUE!</v>
      </c>
      <c r="B686" s="144" t="str">
        <f>IF(ISBLANK(DaqBook_RAW_Data!A676),"",TIMEVALUE(DaqBook_RAW_Data!A676))</f>
        <v/>
      </c>
      <c r="C686" s="44" t="str">
        <f>IF(ISBLANK(DaqBook_RAW_Data!B676),"",DaqBook_RAW_Data!B676)</f>
        <v/>
      </c>
      <c r="D686" s="44" t="str">
        <f>IF(ISBLANK(DaqBook_RAW_Data!C676),"",DaqBook_RAW_Data!C676)</f>
        <v/>
      </c>
      <c r="E686" s="44" t="str">
        <f>IF(ISBLANK(DaqBook_RAW_Data!D676),"",DaqBook_RAW_Data!D676)</f>
        <v/>
      </c>
      <c r="F686" s="44" t="str">
        <f>IF(ISBLANK(DaqBook_RAW_Data!E676),"",DaqBook_RAW_Data!E676)</f>
        <v/>
      </c>
      <c r="G686" s="44" t="str">
        <f>IF(ISBLANK(DaqBook_RAW_Data!F676),"",DaqBook_RAW_Data!F676)</f>
        <v/>
      </c>
      <c r="H686" s="44" t="str">
        <f>IF(ISBLANK(DaqBook_RAW_Data!G676),"",DaqBook_RAW_Data!G676)</f>
        <v/>
      </c>
      <c r="I686" s="44" t="str">
        <f>IF(ISBLANK(DaqBook_RAW_Data!H676),"",DaqBook_RAW_Data!H676)</f>
        <v/>
      </c>
      <c r="J686" s="44" t="str">
        <f>IF(ISBLANK(DaqBook_RAW_Data!I676),"",DaqBook_RAW_Data!I676)</f>
        <v/>
      </c>
      <c r="K686" s="44" t="str">
        <f>IF(ISBLANK(DaqBook_RAW_Data!J676),"",DaqBook_RAW_Data!J676)</f>
        <v/>
      </c>
      <c r="L686" s="44" t="str">
        <f>IF(ISBLANK(DaqBook_RAW_Data!K676),"",DaqBook_RAW_Data!K676)</f>
        <v/>
      </c>
      <c r="M686" s="44" t="str">
        <f>IF(ISBLANK(DaqBook_RAW_Data!L676),"",DaqBook_RAW_Data!L676)</f>
        <v/>
      </c>
      <c r="N686" s="44" t="str">
        <f>IF(ISBLANK(DaqBook_RAW_Data!M676),"",DaqBook_RAW_Data!M676)</f>
        <v/>
      </c>
      <c r="O686" s="44" t="str">
        <f>IF(ISBLANK(DaqBook_RAW_Data!N676),"",DaqBook_RAW_Data!N676)</f>
        <v/>
      </c>
      <c r="P686" s="44" t="str">
        <f>IF(ISBLANK(DaqBook_RAW_Data!O676),"",DaqBook_RAW_Data!O676)</f>
        <v/>
      </c>
    </row>
    <row r="687" spans="1:16" x14ac:dyDescent="0.2">
      <c r="A687" s="58" t="e">
        <f t="shared" si="10"/>
        <v>#VALUE!</v>
      </c>
      <c r="B687" s="144" t="str">
        <f>IF(ISBLANK(DaqBook_RAW_Data!A677),"",TIMEVALUE(DaqBook_RAW_Data!A677))</f>
        <v/>
      </c>
      <c r="C687" s="44" t="str">
        <f>IF(ISBLANK(DaqBook_RAW_Data!B677),"",DaqBook_RAW_Data!B677)</f>
        <v/>
      </c>
      <c r="D687" s="44" t="str">
        <f>IF(ISBLANK(DaqBook_RAW_Data!C677),"",DaqBook_RAW_Data!C677)</f>
        <v/>
      </c>
      <c r="E687" s="44" t="str">
        <f>IF(ISBLANK(DaqBook_RAW_Data!D677),"",DaqBook_RAW_Data!D677)</f>
        <v/>
      </c>
      <c r="F687" s="44" t="str">
        <f>IF(ISBLANK(DaqBook_RAW_Data!E677),"",DaqBook_RAW_Data!E677)</f>
        <v/>
      </c>
      <c r="G687" s="44" t="str">
        <f>IF(ISBLANK(DaqBook_RAW_Data!F677),"",DaqBook_RAW_Data!F677)</f>
        <v/>
      </c>
      <c r="H687" s="44" t="str">
        <f>IF(ISBLANK(DaqBook_RAW_Data!G677),"",DaqBook_RAW_Data!G677)</f>
        <v/>
      </c>
      <c r="I687" s="44" t="str">
        <f>IF(ISBLANK(DaqBook_RAW_Data!H677),"",DaqBook_RAW_Data!H677)</f>
        <v/>
      </c>
      <c r="J687" s="44" t="str">
        <f>IF(ISBLANK(DaqBook_RAW_Data!I677),"",DaqBook_RAW_Data!I677)</f>
        <v/>
      </c>
      <c r="K687" s="44" t="str">
        <f>IF(ISBLANK(DaqBook_RAW_Data!J677),"",DaqBook_RAW_Data!J677)</f>
        <v/>
      </c>
      <c r="L687" s="44" t="str">
        <f>IF(ISBLANK(DaqBook_RAW_Data!K677),"",DaqBook_RAW_Data!K677)</f>
        <v/>
      </c>
      <c r="M687" s="44" t="str">
        <f>IF(ISBLANK(DaqBook_RAW_Data!L677),"",DaqBook_RAW_Data!L677)</f>
        <v/>
      </c>
      <c r="N687" s="44" t="str">
        <f>IF(ISBLANK(DaqBook_RAW_Data!M677),"",DaqBook_RAW_Data!M677)</f>
        <v/>
      </c>
      <c r="O687" s="44" t="str">
        <f>IF(ISBLANK(DaqBook_RAW_Data!N677),"",DaqBook_RAW_Data!N677)</f>
        <v/>
      </c>
      <c r="P687" s="44" t="str">
        <f>IF(ISBLANK(DaqBook_RAW_Data!O677),"",DaqBook_RAW_Data!O677)</f>
        <v/>
      </c>
    </row>
    <row r="688" spans="1:16" x14ac:dyDescent="0.2">
      <c r="A688" s="58" t="e">
        <f t="shared" si="10"/>
        <v>#VALUE!</v>
      </c>
      <c r="B688" s="144" t="str">
        <f>IF(ISBLANK(DaqBook_RAW_Data!A678),"",TIMEVALUE(DaqBook_RAW_Data!A678))</f>
        <v/>
      </c>
      <c r="C688" s="44" t="str">
        <f>IF(ISBLANK(DaqBook_RAW_Data!B678),"",DaqBook_RAW_Data!B678)</f>
        <v/>
      </c>
      <c r="D688" s="44" t="str">
        <f>IF(ISBLANK(DaqBook_RAW_Data!C678),"",DaqBook_RAW_Data!C678)</f>
        <v/>
      </c>
      <c r="E688" s="44" t="str">
        <f>IF(ISBLANK(DaqBook_RAW_Data!D678),"",DaqBook_RAW_Data!D678)</f>
        <v/>
      </c>
      <c r="F688" s="44" t="str">
        <f>IF(ISBLANK(DaqBook_RAW_Data!E678),"",DaqBook_RAW_Data!E678)</f>
        <v/>
      </c>
      <c r="G688" s="44" t="str">
        <f>IF(ISBLANK(DaqBook_RAW_Data!F678),"",DaqBook_RAW_Data!F678)</f>
        <v/>
      </c>
      <c r="H688" s="44" t="str">
        <f>IF(ISBLANK(DaqBook_RAW_Data!G678),"",DaqBook_RAW_Data!G678)</f>
        <v/>
      </c>
      <c r="I688" s="44" t="str">
        <f>IF(ISBLANK(DaqBook_RAW_Data!H678),"",DaqBook_RAW_Data!H678)</f>
        <v/>
      </c>
      <c r="J688" s="44" t="str">
        <f>IF(ISBLANK(DaqBook_RAW_Data!I678),"",DaqBook_RAW_Data!I678)</f>
        <v/>
      </c>
      <c r="K688" s="44" t="str">
        <f>IF(ISBLANK(DaqBook_RAW_Data!J678),"",DaqBook_RAW_Data!J678)</f>
        <v/>
      </c>
      <c r="L688" s="44" t="str">
        <f>IF(ISBLANK(DaqBook_RAW_Data!K678),"",DaqBook_RAW_Data!K678)</f>
        <v/>
      </c>
      <c r="M688" s="44" t="str">
        <f>IF(ISBLANK(DaqBook_RAW_Data!L678),"",DaqBook_RAW_Data!L678)</f>
        <v/>
      </c>
      <c r="N688" s="44" t="str">
        <f>IF(ISBLANK(DaqBook_RAW_Data!M678),"",DaqBook_RAW_Data!M678)</f>
        <v/>
      </c>
      <c r="O688" s="44" t="str">
        <f>IF(ISBLANK(DaqBook_RAW_Data!N678),"",DaqBook_RAW_Data!N678)</f>
        <v/>
      </c>
      <c r="P688" s="44" t="str">
        <f>IF(ISBLANK(DaqBook_RAW_Data!O678),"",DaqBook_RAW_Data!O678)</f>
        <v/>
      </c>
    </row>
    <row r="689" spans="1:16" x14ac:dyDescent="0.2">
      <c r="A689" s="58" t="e">
        <f t="shared" si="10"/>
        <v>#VALUE!</v>
      </c>
      <c r="B689" s="144" t="str">
        <f>IF(ISBLANK(DaqBook_RAW_Data!A679),"",TIMEVALUE(DaqBook_RAW_Data!A679))</f>
        <v/>
      </c>
      <c r="C689" s="44" t="str">
        <f>IF(ISBLANK(DaqBook_RAW_Data!B679),"",DaqBook_RAW_Data!B679)</f>
        <v/>
      </c>
      <c r="D689" s="44" t="str">
        <f>IF(ISBLANK(DaqBook_RAW_Data!C679),"",DaqBook_RAW_Data!C679)</f>
        <v/>
      </c>
      <c r="E689" s="44" t="str">
        <f>IF(ISBLANK(DaqBook_RAW_Data!D679),"",DaqBook_RAW_Data!D679)</f>
        <v/>
      </c>
      <c r="F689" s="44" t="str">
        <f>IF(ISBLANK(DaqBook_RAW_Data!E679),"",DaqBook_RAW_Data!E679)</f>
        <v/>
      </c>
      <c r="G689" s="44" t="str">
        <f>IF(ISBLANK(DaqBook_RAW_Data!F679),"",DaqBook_RAW_Data!F679)</f>
        <v/>
      </c>
      <c r="H689" s="44" t="str">
        <f>IF(ISBLANK(DaqBook_RAW_Data!G679),"",DaqBook_RAW_Data!G679)</f>
        <v/>
      </c>
      <c r="I689" s="44" t="str">
        <f>IF(ISBLANK(DaqBook_RAW_Data!H679),"",DaqBook_RAW_Data!H679)</f>
        <v/>
      </c>
      <c r="J689" s="44" t="str">
        <f>IF(ISBLANK(DaqBook_RAW_Data!I679),"",DaqBook_RAW_Data!I679)</f>
        <v/>
      </c>
      <c r="K689" s="44" t="str">
        <f>IF(ISBLANK(DaqBook_RAW_Data!J679),"",DaqBook_RAW_Data!J679)</f>
        <v/>
      </c>
      <c r="L689" s="44" t="str">
        <f>IF(ISBLANK(DaqBook_RAW_Data!K679),"",DaqBook_RAW_Data!K679)</f>
        <v/>
      </c>
      <c r="M689" s="44" t="str">
        <f>IF(ISBLANK(DaqBook_RAW_Data!L679),"",DaqBook_RAW_Data!L679)</f>
        <v/>
      </c>
      <c r="N689" s="44" t="str">
        <f>IF(ISBLANK(DaqBook_RAW_Data!M679),"",DaqBook_RAW_Data!M679)</f>
        <v/>
      </c>
      <c r="O689" s="44" t="str">
        <f>IF(ISBLANK(DaqBook_RAW_Data!N679),"",DaqBook_RAW_Data!N679)</f>
        <v/>
      </c>
      <c r="P689" s="44" t="str">
        <f>IF(ISBLANK(DaqBook_RAW_Data!O679),"",DaqBook_RAW_Data!O679)</f>
        <v/>
      </c>
    </row>
    <row r="690" spans="1:16" x14ac:dyDescent="0.2">
      <c r="A690" s="58" t="e">
        <f t="shared" si="10"/>
        <v>#VALUE!</v>
      </c>
      <c r="B690" s="144" t="str">
        <f>IF(ISBLANK(DaqBook_RAW_Data!A680),"",TIMEVALUE(DaqBook_RAW_Data!A680))</f>
        <v/>
      </c>
      <c r="C690" s="44" t="str">
        <f>IF(ISBLANK(DaqBook_RAW_Data!B680),"",DaqBook_RAW_Data!B680)</f>
        <v/>
      </c>
      <c r="D690" s="44" t="str">
        <f>IF(ISBLANK(DaqBook_RAW_Data!C680),"",DaqBook_RAW_Data!C680)</f>
        <v/>
      </c>
      <c r="E690" s="44" t="str">
        <f>IF(ISBLANK(DaqBook_RAW_Data!D680),"",DaqBook_RAW_Data!D680)</f>
        <v/>
      </c>
      <c r="F690" s="44" t="str">
        <f>IF(ISBLANK(DaqBook_RAW_Data!E680),"",DaqBook_RAW_Data!E680)</f>
        <v/>
      </c>
      <c r="G690" s="44" t="str">
        <f>IF(ISBLANK(DaqBook_RAW_Data!F680),"",DaqBook_RAW_Data!F680)</f>
        <v/>
      </c>
      <c r="H690" s="44" t="str">
        <f>IF(ISBLANK(DaqBook_RAW_Data!G680),"",DaqBook_RAW_Data!G680)</f>
        <v/>
      </c>
      <c r="I690" s="44" t="str">
        <f>IF(ISBLANK(DaqBook_RAW_Data!H680),"",DaqBook_RAW_Data!H680)</f>
        <v/>
      </c>
      <c r="J690" s="44" t="str">
        <f>IF(ISBLANK(DaqBook_RAW_Data!I680),"",DaqBook_RAW_Data!I680)</f>
        <v/>
      </c>
      <c r="K690" s="44" t="str">
        <f>IF(ISBLANK(DaqBook_RAW_Data!J680),"",DaqBook_RAW_Data!J680)</f>
        <v/>
      </c>
      <c r="L690" s="44" t="str">
        <f>IF(ISBLANK(DaqBook_RAW_Data!K680),"",DaqBook_RAW_Data!K680)</f>
        <v/>
      </c>
      <c r="M690" s="44" t="str">
        <f>IF(ISBLANK(DaqBook_RAW_Data!L680),"",DaqBook_RAW_Data!L680)</f>
        <v/>
      </c>
      <c r="N690" s="44" t="str">
        <f>IF(ISBLANK(DaqBook_RAW_Data!M680),"",DaqBook_RAW_Data!M680)</f>
        <v/>
      </c>
      <c r="O690" s="44" t="str">
        <f>IF(ISBLANK(DaqBook_RAW_Data!N680),"",DaqBook_RAW_Data!N680)</f>
        <v/>
      </c>
      <c r="P690" s="44" t="str">
        <f>IF(ISBLANK(DaqBook_RAW_Data!O680),"",DaqBook_RAW_Data!O680)</f>
        <v/>
      </c>
    </row>
    <row r="691" spans="1:16" x14ac:dyDescent="0.2">
      <c r="A691" s="58" t="e">
        <f t="shared" si="10"/>
        <v>#VALUE!</v>
      </c>
      <c r="B691" s="144" t="str">
        <f>IF(ISBLANK(DaqBook_RAW_Data!A681),"",TIMEVALUE(DaqBook_RAW_Data!A681))</f>
        <v/>
      </c>
      <c r="C691" s="44" t="str">
        <f>IF(ISBLANK(DaqBook_RAW_Data!B681),"",DaqBook_RAW_Data!B681)</f>
        <v/>
      </c>
      <c r="D691" s="44" t="str">
        <f>IF(ISBLANK(DaqBook_RAW_Data!C681),"",DaqBook_RAW_Data!C681)</f>
        <v/>
      </c>
      <c r="E691" s="44" t="str">
        <f>IF(ISBLANK(DaqBook_RAW_Data!D681),"",DaqBook_RAW_Data!D681)</f>
        <v/>
      </c>
      <c r="F691" s="44" t="str">
        <f>IF(ISBLANK(DaqBook_RAW_Data!E681),"",DaqBook_RAW_Data!E681)</f>
        <v/>
      </c>
      <c r="G691" s="44" t="str">
        <f>IF(ISBLANK(DaqBook_RAW_Data!F681),"",DaqBook_RAW_Data!F681)</f>
        <v/>
      </c>
      <c r="H691" s="44" t="str">
        <f>IF(ISBLANK(DaqBook_RAW_Data!G681),"",DaqBook_RAW_Data!G681)</f>
        <v/>
      </c>
      <c r="I691" s="44" t="str">
        <f>IF(ISBLANK(DaqBook_RAW_Data!H681),"",DaqBook_RAW_Data!H681)</f>
        <v/>
      </c>
      <c r="J691" s="44" t="str">
        <f>IF(ISBLANK(DaqBook_RAW_Data!I681),"",DaqBook_RAW_Data!I681)</f>
        <v/>
      </c>
      <c r="K691" s="44" t="str">
        <f>IF(ISBLANK(DaqBook_RAW_Data!J681),"",DaqBook_RAW_Data!J681)</f>
        <v/>
      </c>
      <c r="L691" s="44" t="str">
        <f>IF(ISBLANK(DaqBook_RAW_Data!K681),"",DaqBook_RAW_Data!K681)</f>
        <v/>
      </c>
      <c r="M691" s="44" t="str">
        <f>IF(ISBLANK(DaqBook_RAW_Data!L681),"",DaqBook_RAW_Data!L681)</f>
        <v/>
      </c>
      <c r="N691" s="44" t="str">
        <f>IF(ISBLANK(DaqBook_RAW_Data!M681),"",DaqBook_RAW_Data!M681)</f>
        <v/>
      </c>
      <c r="O691" s="44" t="str">
        <f>IF(ISBLANK(DaqBook_RAW_Data!N681),"",DaqBook_RAW_Data!N681)</f>
        <v/>
      </c>
      <c r="P691" s="44" t="str">
        <f>IF(ISBLANK(DaqBook_RAW_Data!O681),"",DaqBook_RAW_Data!O681)</f>
        <v/>
      </c>
    </row>
    <row r="692" spans="1:16" x14ac:dyDescent="0.2">
      <c r="A692" s="58" t="e">
        <f t="shared" si="10"/>
        <v>#VALUE!</v>
      </c>
      <c r="B692" s="144" t="str">
        <f>IF(ISBLANK(DaqBook_RAW_Data!A682),"",TIMEVALUE(DaqBook_RAW_Data!A682))</f>
        <v/>
      </c>
      <c r="C692" s="44" t="str">
        <f>IF(ISBLANK(DaqBook_RAW_Data!B682),"",DaqBook_RAW_Data!B682)</f>
        <v/>
      </c>
      <c r="D692" s="44" t="str">
        <f>IF(ISBLANK(DaqBook_RAW_Data!C682),"",DaqBook_RAW_Data!C682)</f>
        <v/>
      </c>
      <c r="E692" s="44" t="str">
        <f>IF(ISBLANK(DaqBook_RAW_Data!D682),"",DaqBook_RAW_Data!D682)</f>
        <v/>
      </c>
      <c r="F692" s="44" t="str">
        <f>IF(ISBLANK(DaqBook_RAW_Data!E682),"",DaqBook_RAW_Data!E682)</f>
        <v/>
      </c>
      <c r="G692" s="44" t="str">
        <f>IF(ISBLANK(DaqBook_RAW_Data!F682),"",DaqBook_RAW_Data!F682)</f>
        <v/>
      </c>
      <c r="H692" s="44" t="str">
        <f>IF(ISBLANK(DaqBook_RAW_Data!G682),"",DaqBook_RAW_Data!G682)</f>
        <v/>
      </c>
      <c r="I692" s="44" t="str">
        <f>IF(ISBLANK(DaqBook_RAW_Data!H682),"",DaqBook_RAW_Data!H682)</f>
        <v/>
      </c>
      <c r="J692" s="44" t="str">
        <f>IF(ISBLANK(DaqBook_RAW_Data!I682),"",DaqBook_RAW_Data!I682)</f>
        <v/>
      </c>
      <c r="K692" s="44" t="str">
        <f>IF(ISBLANK(DaqBook_RAW_Data!J682),"",DaqBook_RAW_Data!J682)</f>
        <v/>
      </c>
      <c r="L692" s="44" t="str">
        <f>IF(ISBLANK(DaqBook_RAW_Data!K682),"",DaqBook_RAW_Data!K682)</f>
        <v/>
      </c>
      <c r="M692" s="44" t="str">
        <f>IF(ISBLANK(DaqBook_RAW_Data!L682),"",DaqBook_RAW_Data!L682)</f>
        <v/>
      </c>
      <c r="N692" s="44" t="str">
        <f>IF(ISBLANK(DaqBook_RAW_Data!M682),"",DaqBook_RAW_Data!M682)</f>
        <v/>
      </c>
      <c r="O692" s="44" t="str">
        <f>IF(ISBLANK(DaqBook_RAW_Data!N682),"",DaqBook_RAW_Data!N682)</f>
        <v/>
      </c>
      <c r="P692" s="44" t="str">
        <f>IF(ISBLANK(DaqBook_RAW_Data!O682),"",DaqBook_RAW_Data!O682)</f>
        <v/>
      </c>
    </row>
    <row r="693" spans="1:16" x14ac:dyDescent="0.2">
      <c r="A693" s="58" t="e">
        <f t="shared" si="10"/>
        <v>#VALUE!</v>
      </c>
      <c r="B693" s="144" t="str">
        <f>IF(ISBLANK(DaqBook_RAW_Data!A683),"",TIMEVALUE(DaqBook_RAW_Data!A683))</f>
        <v/>
      </c>
      <c r="C693" s="44" t="str">
        <f>IF(ISBLANK(DaqBook_RAW_Data!B683),"",DaqBook_RAW_Data!B683)</f>
        <v/>
      </c>
      <c r="D693" s="44" t="str">
        <f>IF(ISBLANK(DaqBook_RAW_Data!C683),"",DaqBook_RAW_Data!C683)</f>
        <v/>
      </c>
      <c r="E693" s="44" t="str">
        <f>IF(ISBLANK(DaqBook_RAW_Data!D683),"",DaqBook_RAW_Data!D683)</f>
        <v/>
      </c>
      <c r="F693" s="44" t="str">
        <f>IF(ISBLANK(DaqBook_RAW_Data!E683),"",DaqBook_RAW_Data!E683)</f>
        <v/>
      </c>
      <c r="G693" s="44" t="str">
        <f>IF(ISBLANK(DaqBook_RAW_Data!F683),"",DaqBook_RAW_Data!F683)</f>
        <v/>
      </c>
      <c r="H693" s="44" t="str">
        <f>IF(ISBLANK(DaqBook_RAW_Data!G683),"",DaqBook_RAW_Data!G683)</f>
        <v/>
      </c>
      <c r="I693" s="44" t="str">
        <f>IF(ISBLANK(DaqBook_RAW_Data!H683),"",DaqBook_RAW_Data!H683)</f>
        <v/>
      </c>
      <c r="J693" s="44" t="str">
        <f>IF(ISBLANK(DaqBook_RAW_Data!I683),"",DaqBook_RAW_Data!I683)</f>
        <v/>
      </c>
      <c r="K693" s="44" t="str">
        <f>IF(ISBLANK(DaqBook_RAW_Data!J683),"",DaqBook_RAW_Data!J683)</f>
        <v/>
      </c>
      <c r="L693" s="44" t="str">
        <f>IF(ISBLANK(DaqBook_RAW_Data!K683),"",DaqBook_RAW_Data!K683)</f>
        <v/>
      </c>
      <c r="M693" s="44" t="str">
        <f>IF(ISBLANK(DaqBook_RAW_Data!L683),"",DaqBook_RAW_Data!L683)</f>
        <v/>
      </c>
      <c r="N693" s="44" t="str">
        <f>IF(ISBLANK(DaqBook_RAW_Data!M683),"",DaqBook_RAW_Data!M683)</f>
        <v/>
      </c>
      <c r="O693" s="44" t="str">
        <f>IF(ISBLANK(DaqBook_RAW_Data!N683),"",DaqBook_RAW_Data!N683)</f>
        <v/>
      </c>
      <c r="P693" s="44" t="str">
        <f>IF(ISBLANK(DaqBook_RAW_Data!O683),"",DaqBook_RAW_Data!O683)</f>
        <v/>
      </c>
    </row>
    <row r="694" spans="1:16" x14ac:dyDescent="0.2">
      <c r="A694" s="58" t="e">
        <f t="shared" si="10"/>
        <v>#VALUE!</v>
      </c>
      <c r="B694" s="144" t="str">
        <f>IF(ISBLANK(DaqBook_RAW_Data!A684),"",TIMEVALUE(DaqBook_RAW_Data!A684))</f>
        <v/>
      </c>
      <c r="C694" s="44" t="str">
        <f>IF(ISBLANK(DaqBook_RAW_Data!B684),"",DaqBook_RAW_Data!B684)</f>
        <v/>
      </c>
      <c r="D694" s="44" t="str">
        <f>IF(ISBLANK(DaqBook_RAW_Data!C684),"",DaqBook_RAW_Data!C684)</f>
        <v/>
      </c>
      <c r="E694" s="44" t="str">
        <f>IF(ISBLANK(DaqBook_RAW_Data!D684),"",DaqBook_RAW_Data!D684)</f>
        <v/>
      </c>
      <c r="F694" s="44" t="str">
        <f>IF(ISBLANK(DaqBook_RAW_Data!E684),"",DaqBook_RAW_Data!E684)</f>
        <v/>
      </c>
      <c r="G694" s="44" t="str">
        <f>IF(ISBLANK(DaqBook_RAW_Data!F684),"",DaqBook_RAW_Data!F684)</f>
        <v/>
      </c>
      <c r="H694" s="44" t="str">
        <f>IF(ISBLANK(DaqBook_RAW_Data!G684),"",DaqBook_RAW_Data!G684)</f>
        <v/>
      </c>
      <c r="I694" s="44" t="str">
        <f>IF(ISBLANK(DaqBook_RAW_Data!H684),"",DaqBook_RAW_Data!H684)</f>
        <v/>
      </c>
      <c r="J694" s="44" t="str">
        <f>IF(ISBLANK(DaqBook_RAW_Data!I684),"",DaqBook_RAW_Data!I684)</f>
        <v/>
      </c>
      <c r="K694" s="44" t="str">
        <f>IF(ISBLANK(DaqBook_RAW_Data!J684),"",DaqBook_RAW_Data!J684)</f>
        <v/>
      </c>
      <c r="L694" s="44" t="str">
        <f>IF(ISBLANK(DaqBook_RAW_Data!K684),"",DaqBook_RAW_Data!K684)</f>
        <v/>
      </c>
      <c r="M694" s="44" t="str">
        <f>IF(ISBLANK(DaqBook_RAW_Data!L684),"",DaqBook_RAW_Data!L684)</f>
        <v/>
      </c>
      <c r="N694" s="44" t="str">
        <f>IF(ISBLANK(DaqBook_RAW_Data!M684),"",DaqBook_RAW_Data!M684)</f>
        <v/>
      </c>
      <c r="O694" s="44" t="str">
        <f>IF(ISBLANK(DaqBook_RAW_Data!N684),"",DaqBook_RAW_Data!N684)</f>
        <v/>
      </c>
      <c r="P694" s="44" t="str">
        <f>IF(ISBLANK(DaqBook_RAW_Data!O684),"",DaqBook_RAW_Data!O684)</f>
        <v/>
      </c>
    </row>
    <row r="695" spans="1:16" x14ac:dyDescent="0.2">
      <c r="A695" s="58" t="e">
        <f t="shared" si="10"/>
        <v>#VALUE!</v>
      </c>
      <c r="B695" s="144" t="str">
        <f>IF(ISBLANK(DaqBook_RAW_Data!A685),"",TIMEVALUE(DaqBook_RAW_Data!A685))</f>
        <v/>
      </c>
      <c r="C695" s="44" t="str">
        <f>IF(ISBLANK(DaqBook_RAW_Data!B685),"",DaqBook_RAW_Data!B685)</f>
        <v/>
      </c>
      <c r="D695" s="44" t="str">
        <f>IF(ISBLANK(DaqBook_RAW_Data!C685),"",DaqBook_RAW_Data!C685)</f>
        <v/>
      </c>
      <c r="E695" s="44" t="str">
        <f>IF(ISBLANK(DaqBook_RAW_Data!D685),"",DaqBook_RAW_Data!D685)</f>
        <v/>
      </c>
      <c r="F695" s="44" t="str">
        <f>IF(ISBLANK(DaqBook_RAW_Data!E685),"",DaqBook_RAW_Data!E685)</f>
        <v/>
      </c>
      <c r="G695" s="44" t="str">
        <f>IF(ISBLANK(DaqBook_RAW_Data!F685),"",DaqBook_RAW_Data!F685)</f>
        <v/>
      </c>
      <c r="H695" s="44" t="str">
        <f>IF(ISBLANK(DaqBook_RAW_Data!G685),"",DaqBook_RAW_Data!G685)</f>
        <v/>
      </c>
      <c r="I695" s="44" t="str">
        <f>IF(ISBLANK(DaqBook_RAW_Data!H685),"",DaqBook_RAW_Data!H685)</f>
        <v/>
      </c>
      <c r="J695" s="44" t="str">
        <f>IF(ISBLANK(DaqBook_RAW_Data!I685),"",DaqBook_RAW_Data!I685)</f>
        <v/>
      </c>
      <c r="K695" s="44" t="str">
        <f>IF(ISBLANK(DaqBook_RAW_Data!J685),"",DaqBook_RAW_Data!J685)</f>
        <v/>
      </c>
      <c r="L695" s="44" t="str">
        <f>IF(ISBLANK(DaqBook_RAW_Data!K685),"",DaqBook_RAW_Data!K685)</f>
        <v/>
      </c>
      <c r="M695" s="44" t="str">
        <f>IF(ISBLANK(DaqBook_RAW_Data!L685),"",DaqBook_RAW_Data!L685)</f>
        <v/>
      </c>
      <c r="N695" s="44" t="str">
        <f>IF(ISBLANK(DaqBook_RAW_Data!M685),"",DaqBook_RAW_Data!M685)</f>
        <v/>
      </c>
      <c r="O695" s="44" t="str">
        <f>IF(ISBLANK(DaqBook_RAW_Data!N685),"",DaqBook_RAW_Data!N685)</f>
        <v/>
      </c>
      <c r="P695" s="44" t="str">
        <f>IF(ISBLANK(DaqBook_RAW_Data!O685),"",DaqBook_RAW_Data!O685)</f>
        <v/>
      </c>
    </row>
    <row r="696" spans="1:16" x14ac:dyDescent="0.2">
      <c r="A696" s="58" t="e">
        <f t="shared" si="10"/>
        <v>#VALUE!</v>
      </c>
      <c r="B696" s="144" t="str">
        <f>IF(ISBLANK(DaqBook_RAW_Data!A686),"",TIMEVALUE(DaqBook_RAW_Data!A686))</f>
        <v/>
      </c>
      <c r="C696" s="44" t="str">
        <f>IF(ISBLANK(DaqBook_RAW_Data!B686),"",DaqBook_RAW_Data!B686)</f>
        <v/>
      </c>
      <c r="D696" s="44" t="str">
        <f>IF(ISBLANK(DaqBook_RAW_Data!C686),"",DaqBook_RAW_Data!C686)</f>
        <v/>
      </c>
      <c r="E696" s="44" t="str">
        <f>IF(ISBLANK(DaqBook_RAW_Data!D686),"",DaqBook_RAW_Data!D686)</f>
        <v/>
      </c>
      <c r="F696" s="44" t="str">
        <f>IF(ISBLANK(DaqBook_RAW_Data!E686),"",DaqBook_RAW_Data!E686)</f>
        <v/>
      </c>
      <c r="G696" s="44" t="str">
        <f>IF(ISBLANK(DaqBook_RAW_Data!F686),"",DaqBook_RAW_Data!F686)</f>
        <v/>
      </c>
      <c r="H696" s="44" t="str">
        <f>IF(ISBLANK(DaqBook_RAW_Data!G686),"",DaqBook_RAW_Data!G686)</f>
        <v/>
      </c>
      <c r="I696" s="44" t="str">
        <f>IF(ISBLANK(DaqBook_RAW_Data!H686),"",DaqBook_RAW_Data!H686)</f>
        <v/>
      </c>
      <c r="J696" s="44" t="str">
        <f>IF(ISBLANK(DaqBook_RAW_Data!I686),"",DaqBook_RAW_Data!I686)</f>
        <v/>
      </c>
      <c r="K696" s="44" t="str">
        <f>IF(ISBLANK(DaqBook_RAW_Data!J686),"",DaqBook_RAW_Data!J686)</f>
        <v/>
      </c>
      <c r="L696" s="44" t="str">
        <f>IF(ISBLANK(DaqBook_RAW_Data!K686),"",DaqBook_RAW_Data!K686)</f>
        <v/>
      </c>
      <c r="M696" s="44" t="str">
        <f>IF(ISBLANK(DaqBook_RAW_Data!L686),"",DaqBook_RAW_Data!L686)</f>
        <v/>
      </c>
      <c r="N696" s="44" t="str">
        <f>IF(ISBLANK(DaqBook_RAW_Data!M686),"",DaqBook_RAW_Data!M686)</f>
        <v/>
      </c>
      <c r="O696" s="44" t="str">
        <f>IF(ISBLANK(DaqBook_RAW_Data!N686),"",DaqBook_RAW_Data!N686)</f>
        <v/>
      </c>
      <c r="P696" s="44" t="str">
        <f>IF(ISBLANK(DaqBook_RAW_Data!O686),"",DaqBook_RAW_Data!O686)</f>
        <v/>
      </c>
    </row>
    <row r="697" spans="1:16" x14ac:dyDescent="0.2">
      <c r="A697" s="58" t="e">
        <f t="shared" si="10"/>
        <v>#VALUE!</v>
      </c>
      <c r="B697" s="144" t="str">
        <f>IF(ISBLANK(DaqBook_RAW_Data!A687),"",TIMEVALUE(DaqBook_RAW_Data!A687))</f>
        <v/>
      </c>
      <c r="C697" s="44" t="str">
        <f>IF(ISBLANK(DaqBook_RAW_Data!B687),"",DaqBook_RAW_Data!B687)</f>
        <v/>
      </c>
      <c r="D697" s="44" t="str">
        <f>IF(ISBLANK(DaqBook_RAW_Data!C687),"",DaqBook_RAW_Data!C687)</f>
        <v/>
      </c>
      <c r="E697" s="44" t="str">
        <f>IF(ISBLANK(DaqBook_RAW_Data!D687),"",DaqBook_RAW_Data!D687)</f>
        <v/>
      </c>
      <c r="F697" s="44" t="str">
        <f>IF(ISBLANK(DaqBook_RAW_Data!E687),"",DaqBook_RAW_Data!E687)</f>
        <v/>
      </c>
      <c r="G697" s="44" t="str">
        <f>IF(ISBLANK(DaqBook_RAW_Data!F687),"",DaqBook_RAW_Data!F687)</f>
        <v/>
      </c>
      <c r="H697" s="44" t="str">
        <f>IF(ISBLANK(DaqBook_RAW_Data!G687),"",DaqBook_RAW_Data!G687)</f>
        <v/>
      </c>
      <c r="I697" s="44" t="str">
        <f>IF(ISBLANK(DaqBook_RAW_Data!H687),"",DaqBook_RAW_Data!H687)</f>
        <v/>
      </c>
      <c r="J697" s="44" t="str">
        <f>IF(ISBLANK(DaqBook_RAW_Data!I687),"",DaqBook_RAW_Data!I687)</f>
        <v/>
      </c>
      <c r="K697" s="44" t="str">
        <f>IF(ISBLANK(DaqBook_RAW_Data!J687),"",DaqBook_RAW_Data!J687)</f>
        <v/>
      </c>
      <c r="L697" s="44" t="str">
        <f>IF(ISBLANK(DaqBook_RAW_Data!K687),"",DaqBook_RAW_Data!K687)</f>
        <v/>
      </c>
      <c r="M697" s="44" t="str">
        <f>IF(ISBLANK(DaqBook_RAW_Data!L687),"",DaqBook_RAW_Data!L687)</f>
        <v/>
      </c>
      <c r="N697" s="44" t="str">
        <f>IF(ISBLANK(DaqBook_RAW_Data!M687),"",DaqBook_RAW_Data!M687)</f>
        <v/>
      </c>
      <c r="O697" s="44" t="str">
        <f>IF(ISBLANK(DaqBook_RAW_Data!N687),"",DaqBook_RAW_Data!N687)</f>
        <v/>
      </c>
      <c r="P697" s="44" t="str">
        <f>IF(ISBLANK(DaqBook_RAW_Data!O687),"",DaqBook_RAW_Data!O687)</f>
        <v/>
      </c>
    </row>
    <row r="698" spans="1:16" x14ac:dyDescent="0.2">
      <c r="A698" s="58" t="e">
        <f t="shared" si="10"/>
        <v>#VALUE!</v>
      </c>
      <c r="B698" s="144" t="str">
        <f>IF(ISBLANK(DaqBook_RAW_Data!A688),"",TIMEVALUE(DaqBook_RAW_Data!A688))</f>
        <v/>
      </c>
      <c r="C698" s="44" t="str">
        <f>IF(ISBLANK(DaqBook_RAW_Data!B688),"",DaqBook_RAW_Data!B688)</f>
        <v/>
      </c>
      <c r="D698" s="44" t="str">
        <f>IF(ISBLANK(DaqBook_RAW_Data!C688),"",DaqBook_RAW_Data!C688)</f>
        <v/>
      </c>
      <c r="E698" s="44" t="str">
        <f>IF(ISBLANK(DaqBook_RAW_Data!D688),"",DaqBook_RAW_Data!D688)</f>
        <v/>
      </c>
      <c r="F698" s="44" t="str">
        <f>IF(ISBLANK(DaqBook_RAW_Data!E688),"",DaqBook_RAW_Data!E688)</f>
        <v/>
      </c>
      <c r="G698" s="44" t="str">
        <f>IF(ISBLANK(DaqBook_RAW_Data!F688),"",DaqBook_RAW_Data!F688)</f>
        <v/>
      </c>
      <c r="H698" s="44" t="str">
        <f>IF(ISBLANK(DaqBook_RAW_Data!G688),"",DaqBook_RAW_Data!G688)</f>
        <v/>
      </c>
      <c r="I698" s="44" t="str">
        <f>IF(ISBLANK(DaqBook_RAW_Data!H688),"",DaqBook_RAW_Data!H688)</f>
        <v/>
      </c>
      <c r="J698" s="44" t="str">
        <f>IF(ISBLANK(DaqBook_RAW_Data!I688),"",DaqBook_RAW_Data!I688)</f>
        <v/>
      </c>
      <c r="K698" s="44" t="str">
        <f>IF(ISBLANK(DaqBook_RAW_Data!J688),"",DaqBook_RAW_Data!J688)</f>
        <v/>
      </c>
      <c r="L698" s="44" t="str">
        <f>IF(ISBLANK(DaqBook_RAW_Data!K688),"",DaqBook_RAW_Data!K688)</f>
        <v/>
      </c>
      <c r="M698" s="44" t="str">
        <f>IF(ISBLANK(DaqBook_RAW_Data!L688),"",DaqBook_RAW_Data!L688)</f>
        <v/>
      </c>
      <c r="N698" s="44" t="str">
        <f>IF(ISBLANK(DaqBook_RAW_Data!M688),"",DaqBook_RAW_Data!M688)</f>
        <v/>
      </c>
      <c r="O698" s="44" t="str">
        <f>IF(ISBLANK(DaqBook_RAW_Data!N688),"",DaqBook_RAW_Data!N688)</f>
        <v/>
      </c>
      <c r="P698" s="44" t="str">
        <f>IF(ISBLANK(DaqBook_RAW_Data!O688),"",DaqBook_RAW_Data!O688)</f>
        <v/>
      </c>
    </row>
    <row r="699" spans="1:16" x14ac:dyDescent="0.2">
      <c r="A699" s="58" t="e">
        <f t="shared" si="10"/>
        <v>#VALUE!</v>
      </c>
      <c r="B699" s="144" t="str">
        <f>IF(ISBLANK(DaqBook_RAW_Data!A689),"",TIMEVALUE(DaqBook_RAW_Data!A689))</f>
        <v/>
      </c>
      <c r="C699" s="44" t="str">
        <f>IF(ISBLANK(DaqBook_RAW_Data!B689),"",DaqBook_RAW_Data!B689)</f>
        <v/>
      </c>
      <c r="D699" s="44" t="str">
        <f>IF(ISBLANK(DaqBook_RAW_Data!C689),"",DaqBook_RAW_Data!C689)</f>
        <v/>
      </c>
      <c r="E699" s="44" t="str">
        <f>IF(ISBLANK(DaqBook_RAW_Data!D689),"",DaqBook_RAW_Data!D689)</f>
        <v/>
      </c>
      <c r="F699" s="44" t="str">
        <f>IF(ISBLANK(DaqBook_RAW_Data!E689),"",DaqBook_RAW_Data!E689)</f>
        <v/>
      </c>
      <c r="G699" s="44" t="str">
        <f>IF(ISBLANK(DaqBook_RAW_Data!F689),"",DaqBook_RAW_Data!F689)</f>
        <v/>
      </c>
      <c r="H699" s="44" t="str">
        <f>IF(ISBLANK(DaqBook_RAW_Data!G689),"",DaqBook_RAW_Data!G689)</f>
        <v/>
      </c>
      <c r="I699" s="44" t="str">
        <f>IF(ISBLANK(DaqBook_RAW_Data!H689),"",DaqBook_RAW_Data!H689)</f>
        <v/>
      </c>
      <c r="J699" s="44" t="str">
        <f>IF(ISBLANK(DaqBook_RAW_Data!I689),"",DaqBook_RAW_Data!I689)</f>
        <v/>
      </c>
      <c r="K699" s="44" t="str">
        <f>IF(ISBLANK(DaqBook_RAW_Data!J689),"",DaqBook_RAW_Data!J689)</f>
        <v/>
      </c>
      <c r="L699" s="44" t="str">
        <f>IF(ISBLANK(DaqBook_RAW_Data!K689),"",DaqBook_RAW_Data!K689)</f>
        <v/>
      </c>
      <c r="M699" s="44" t="str">
        <f>IF(ISBLANK(DaqBook_RAW_Data!L689),"",DaqBook_RAW_Data!L689)</f>
        <v/>
      </c>
      <c r="N699" s="44" t="str">
        <f>IF(ISBLANK(DaqBook_RAW_Data!M689),"",DaqBook_RAW_Data!M689)</f>
        <v/>
      </c>
      <c r="O699" s="44" t="str">
        <f>IF(ISBLANK(DaqBook_RAW_Data!N689),"",DaqBook_RAW_Data!N689)</f>
        <v/>
      </c>
      <c r="P699" s="44" t="str">
        <f>IF(ISBLANK(DaqBook_RAW_Data!O689),"",DaqBook_RAW_Data!O689)</f>
        <v/>
      </c>
    </row>
    <row r="700" spans="1:16" x14ac:dyDescent="0.2">
      <c r="A700" s="58" t="e">
        <f t="shared" si="10"/>
        <v>#VALUE!</v>
      </c>
      <c r="B700" s="144" t="str">
        <f>IF(ISBLANK(DaqBook_RAW_Data!A690),"",TIMEVALUE(DaqBook_RAW_Data!A690))</f>
        <v/>
      </c>
      <c r="C700" s="44" t="str">
        <f>IF(ISBLANK(DaqBook_RAW_Data!B690),"",DaqBook_RAW_Data!B690)</f>
        <v/>
      </c>
      <c r="D700" s="44" t="str">
        <f>IF(ISBLANK(DaqBook_RAW_Data!C690),"",DaqBook_RAW_Data!C690)</f>
        <v/>
      </c>
      <c r="E700" s="44" t="str">
        <f>IF(ISBLANK(DaqBook_RAW_Data!D690),"",DaqBook_RAW_Data!D690)</f>
        <v/>
      </c>
      <c r="F700" s="44" t="str">
        <f>IF(ISBLANK(DaqBook_RAW_Data!E690),"",DaqBook_RAW_Data!E690)</f>
        <v/>
      </c>
      <c r="G700" s="44" t="str">
        <f>IF(ISBLANK(DaqBook_RAW_Data!F690),"",DaqBook_RAW_Data!F690)</f>
        <v/>
      </c>
      <c r="H700" s="44" t="str">
        <f>IF(ISBLANK(DaqBook_RAW_Data!G690),"",DaqBook_RAW_Data!G690)</f>
        <v/>
      </c>
      <c r="I700" s="44" t="str">
        <f>IF(ISBLANK(DaqBook_RAW_Data!H690),"",DaqBook_RAW_Data!H690)</f>
        <v/>
      </c>
      <c r="J700" s="44" t="str">
        <f>IF(ISBLANK(DaqBook_RAW_Data!I690),"",DaqBook_RAW_Data!I690)</f>
        <v/>
      </c>
      <c r="K700" s="44" t="str">
        <f>IF(ISBLANK(DaqBook_RAW_Data!J690),"",DaqBook_RAW_Data!J690)</f>
        <v/>
      </c>
      <c r="L700" s="44" t="str">
        <f>IF(ISBLANK(DaqBook_RAW_Data!K690),"",DaqBook_RAW_Data!K690)</f>
        <v/>
      </c>
      <c r="M700" s="44" t="str">
        <f>IF(ISBLANK(DaqBook_RAW_Data!L690),"",DaqBook_RAW_Data!L690)</f>
        <v/>
      </c>
      <c r="N700" s="44" t="str">
        <f>IF(ISBLANK(DaqBook_RAW_Data!M690),"",DaqBook_RAW_Data!M690)</f>
        <v/>
      </c>
      <c r="O700" s="44" t="str">
        <f>IF(ISBLANK(DaqBook_RAW_Data!N690),"",DaqBook_RAW_Data!N690)</f>
        <v/>
      </c>
      <c r="P700" s="44" t="str">
        <f>IF(ISBLANK(DaqBook_RAW_Data!O690),"",DaqBook_RAW_Data!O690)</f>
        <v/>
      </c>
    </row>
    <row r="701" spans="1:16" x14ac:dyDescent="0.2">
      <c r="A701" s="58" t="e">
        <f t="shared" si="10"/>
        <v>#VALUE!</v>
      </c>
      <c r="B701" s="144" t="str">
        <f>IF(ISBLANK(DaqBook_RAW_Data!A691),"",TIMEVALUE(DaqBook_RAW_Data!A691))</f>
        <v/>
      </c>
      <c r="C701" s="44" t="str">
        <f>IF(ISBLANK(DaqBook_RAW_Data!B691),"",DaqBook_RAW_Data!B691)</f>
        <v/>
      </c>
      <c r="D701" s="44" t="str">
        <f>IF(ISBLANK(DaqBook_RAW_Data!C691),"",DaqBook_RAW_Data!C691)</f>
        <v/>
      </c>
      <c r="E701" s="44" t="str">
        <f>IF(ISBLANK(DaqBook_RAW_Data!D691),"",DaqBook_RAW_Data!D691)</f>
        <v/>
      </c>
      <c r="F701" s="44" t="str">
        <f>IF(ISBLANK(DaqBook_RAW_Data!E691),"",DaqBook_RAW_Data!E691)</f>
        <v/>
      </c>
      <c r="G701" s="44" t="str">
        <f>IF(ISBLANK(DaqBook_RAW_Data!F691),"",DaqBook_RAW_Data!F691)</f>
        <v/>
      </c>
      <c r="H701" s="44" t="str">
        <f>IF(ISBLANK(DaqBook_RAW_Data!G691),"",DaqBook_RAW_Data!G691)</f>
        <v/>
      </c>
      <c r="I701" s="44" t="str">
        <f>IF(ISBLANK(DaqBook_RAW_Data!H691),"",DaqBook_RAW_Data!H691)</f>
        <v/>
      </c>
      <c r="J701" s="44" t="str">
        <f>IF(ISBLANK(DaqBook_RAW_Data!I691),"",DaqBook_RAW_Data!I691)</f>
        <v/>
      </c>
      <c r="K701" s="44" t="str">
        <f>IF(ISBLANK(DaqBook_RAW_Data!J691),"",DaqBook_RAW_Data!J691)</f>
        <v/>
      </c>
      <c r="L701" s="44" t="str">
        <f>IF(ISBLANK(DaqBook_RAW_Data!K691),"",DaqBook_RAW_Data!K691)</f>
        <v/>
      </c>
      <c r="M701" s="44" t="str">
        <f>IF(ISBLANK(DaqBook_RAW_Data!L691),"",DaqBook_RAW_Data!L691)</f>
        <v/>
      </c>
      <c r="N701" s="44" t="str">
        <f>IF(ISBLANK(DaqBook_RAW_Data!M691),"",DaqBook_RAW_Data!M691)</f>
        <v/>
      </c>
      <c r="O701" s="44" t="str">
        <f>IF(ISBLANK(DaqBook_RAW_Data!N691),"",DaqBook_RAW_Data!N691)</f>
        <v/>
      </c>
      <c r="P701" s="44" t="str">
        <f>IF(ISBLANK(DaqBook_RAW_Data!O691),"",DaqBook_RAW_Data!O691)</f>
        <v/>
      </c>
    </row>
    <row r="702" spans="1:16" x14ac:dyDescent="0.2">
      <c r="A702" s="58" t="e">
        <f t="shared" si="10"/>
        <v>#VALUE!</v>
      </c>
      <c r="B702" s="144" t="str">
        <f>IF(ISBLANK(DaqBook_RAW_Data!A692),"",TIMEVALUE(DaqBook_RAW_Data!A692))</f>
        <v/>
      </c>
      <c r="C702" s="44" t="str">
        <f>IF(ISBLANK(DaqBook_RAW_Data!B692),"",DaqBook_RAW_Data!B692)</f>
        <v/>
      </c>
      <c r="D702" s="44" t="str">
        <f>IF(ISBLANK(DaqBook_RAW_Data!C692),"",DaqBook_RAW_Data!C692)</f>
        <v/>
      </c>
      <c r="E702" s="44" t="str">
        <f>IF(ISBLANK(DaqBook_RAW_Data!D692),"",DaqBook_RAW_Data!D692)</f>
        <v/>
      </c>
      <c r="F702" s="44" t="str">
        <f>IF(ISBLANK(DaqBook_RAW_Data!E692),"",DaqBook_RAW_Data!E692)</f>
        <v/>
      </c>
      <c r="G702" s="44" t="str">
        <f>IF(ISBLANK(DaqBook_RAW_Data!F692),"",DaqBook_RAW_Data!F692)</f>
        <v/>
      </c>
      <c r="H702" s="44" t="str">
        <f>IF(ISBLANK(DaqBook_RAW_Data!G692),"",DaqBook_RAW_Data!G692)</f>
        <v/>
      </c>
      <c r="I702" s="44" t="str">
        <f>IF(ISBLANK(DaqBook_RAW_Data!H692),"",DaqBook_RAW_Data!H692)</f>
        <v/>
      </c>
      <c r="J702" s="44" t="str">
        <f>IF(ISBLANK(DaqBook_RAW_Data!I692),"",DaqBook_RAW_Data!I692)</f>
        <v/>
      </c>
      <c r="K702" s="44" t="str">
        <f>IF(ISBLANK(DaqBook_RAW_Data!J692),"",DaqBook_RAW_Data!J692)</f>
        <v/>
      </c>
      <c r="L702" s="44" t="str">
        <f>IF(ISBLANK(DaqBook_RAW_Data!K692),"",DaqBook_RAW_Data!K692)</f>
        <v/>
      </c>
      <c r="M702" s="44" t="str">
        <f>IF(ISBLANK(DaqBook_RAW_Data!L692),"",DaqBook_RAW_Data!L692)</f>
        <v/>
      </c>
      <c r="N702" s="44" t="str">
        <f>IF(ISBLANK(DaqBook_RAW_Data!M692),"",DaqBook_RAW_Data!M692)</f>
        <v/>
      </c>
      <c r="O702" s="44" t="str">
        <f>IF(ISBLANK(DaqBook_RAW_Data!N692),"",DaqBook_RAW_Data!N692)</f>
        <v/>
      </c>
      <c r="P702" s="44" t="str">
        <f>IF(ISBLANK(DaqBook_RAW_Data!O692),"",DaqBook_RAW_Data!O692)</f>
        <v/>
      </c>
    </row>
    <row r="703" spans="1:16" x14ac:dyDescent="0.2">
      <c r="A703" s="58" t="e">
        <f t="shared" si="10"/>
        <v>#VALUE!</v>
      </c>
      <c r="B703" s="144" t="str">
        <f>IF(ISBLANK(DaqBook_RAW_Data!A693),"",TIMEVALUE(DaqBook_RAW_Data!A693))</f>
        <v/>
      </c>
      <c r="C703" s="44" t="str">
        <f>IF(ISBLANK(DaqBook_RAW_Data!B693),"",DaqBook_RAW_Data!B693)</f>
        <v/>
      </c>
      <c r="D703" s="44" t="str">
        <f>IF(ISBLANK(DaqBook_RAW_Data!C693),"",DaqBook_RAW_Data!C693)</f>
        <v/>
      </c>
      <c r="E703" s="44" t="str">
        <f>IF(ISBLANK(DaqBook_RAW_Data!D693),"",DaqBook_RAW_Data!D693)</f>
        <v/>
      </c>
      <c r="F703" s="44" t="str">
        <f>IF(ISBLANK(DaqBook_RAW_Data!E693),"",DaqBook_RAW_Data!E693)</f>
        <v/>
      </c>
      <c r="G703" s="44" t="str">
        <f>IF(ISBLANK(DaqBook_RAW_Data!F693),"",DaqBook_RAW_Data!F693)</f>
        <v/>
      </c>
      <c r="H703" s="44" t="str">
        <f>IF(ISBLANK(DaqBook_RAW_Data!G693),"",DaqBook_RAW_Data!G693)</f>
        <v/>
      </c>
      <c r="I703" s="44" t="str">
        <f>IF(ISBLANK(DaqBook_RAW_Data!H693),"",DaqBook_RAW_Data!H693)</f>
        <v/>
      </c>
      <c r="J703" s="44" t="str">
        <f>IF(ISBLANK(DaqBook_RAW_Data!I693),"",DaqBook_RAW_Data!I693)</f>
        <v/>
      </c>
      <c r="K703" s="44" t="str">
        <f>IF(ISBLANK(DaqBook_RAW_Data!J693),"",DaqBook_RAW_Data!J693)</f>
        <v/>
      </c>
      <c r="L703" s="44" t="str">
        <f>IF(ISBLANK(DaqBook_RAW_Data!K693),"",DaqBook_RAW_Data!K693)</f>
        <v/>
      </c>
      <c r="M703" s="44" t="str">
        <f>IF(ISBLANK(DaqBook_RAW_Data!L693),"",DaqBook_RAW_Data!L693)</f>
        <v/>
      </c>
      <c r="N703" s="44" t="str">
        <f>IF(ISBLANK(DaqBook_RAW_Data!M693),"",DaqBook_RAW_Data!M693)</f>
        <v/>
      </c>
      <c r="O703" s="44" t="str">
        <f>IF(ISBLANK(DaqBook_RAW_Data!N693),"",DaqBook_RAW_Data!N693)</f>
        <v/>
      </c>
      <c r="P703" s="44" t="str">
        <f>IF(ISBLANK(DaqBook_RAW_Data!O693),"",DaqBook_RAW_Data!O693)</f>
        <v/>
      </c>
    </row>
    <row r="704" spans="1:16" x14ac:dyDescent="0.2">
      <c r="A704" s="58" t="e">
        <f t="shared" si="10"/>
        <v>#VALUE!</v>
      </c>
      <c r="B704" s="144" t="str">
        <f>IF(ISBLANK(DaqBook_RAW_Data!A694),"",TIMEVALUE(DaqBook_RAW_Data!A694))</f>
        <v/>
      </c>
      <c r="C704" s="44" t="str">
        <f>IF(ISBLANK(DaqBook_RAW_Data!B694),"",DaqBook_RAW_Data!B694)</f>
        <v/>
      </c>
      <c r="D704" s="44" t="str">
        <f>IF(ISBLANK(DaqBook_RAW_Data!C694),"",DaqBook_RAW_Data!C694)</f>
        <v/>
      </c>
      <c r="E704" s="44" t="str">
        <f>IF(ISBLANK(DaqBook_RAW_Data!D694),"",DaqBook_RAW_Data!D694)</f>
        <v/>
      </c>
      <c r="F704" s="44" t="str">
        <f>IF(ISBLANK(DaqBook_RAW_Data!E694),"",DaqBook_RAW_Data!E694)</f>
        <v/>
      </c>
      <c r="G704" s="44" t="str">
        <f>IF(ISBLANK(DaqBook_RAW_Data!F694),"",DaqBook_RAW_Data!F694)</f>
        <v/>
      </c>
      <c r="H704" s="44" t="str">
        <f>IF(ISBLANK(DaqBook_RAW_Data!G694),"",DaqBook_RAW_Data!G694)</f>
        <v/>
      </c>
      <c r="I704" s="44" t="str">
        <f>IF(ISBLANK(DaqBook_RAW_Data!H694),"",DaqBook_RAW_Data!H694)</f>
        <v/>
      </c>
      <c r="J704" s="44" t="str">
        <f>IF(ISBLANK(DaqBook_RAW_Data!I694),"",DaqBook_RAW_Data!I694)</f>
        <v/>
      </c>
      <c r="K704" s="44" t="str">
        <f>IF(ISBLANK(DaqBook_RAW_Data!J694),"",DaqBook_RAW_Data!J694)</f>
        <v/>
      </c>
      <c r="L704" s="44" t="str">
        <f>IF(ISBLANK(DaqBook_RAW_Data!K694),"",DaqBook_RAW_Data!K694)</f>
        <v/>
      </c>
      <c r="M704" s="44" t="str">
        <f>IF(ISBLANK(DaqBook_RAW_Data!L694),"",DaqBook_RAW_Data!L694)</f>
        <v/>
      </c>
      <c r="N704" s="44" t="str">
        <f>IF(ISBLANK(DaqBook_RAW_Data!M694),"",DaqBook_RAW_Data!M694)</f>
        <v/>
      </c>
      <c r="O704" s="44" t="str">
        <f>IF(ISBLANK(DaqBook_RAW_Data!N694),"",DaqBook_RAW_Data!N694)</f>
        <v/>
      </c>
      <c r="P704" s="44" t="str">
        <f>IF(ISBLANK(DaqBook_RAW_Data!O694),"",DaqBook_RAW_Data!O694)</f>
        <v/>
      </c>
    </row>
    <row r="705" spans="1:16" x14ac:dyDescent="0.2">
      <c r="A705" s="58" t="e">
        <f t="shared" si="10"/>
        <v>#VALUE!</v>
      </c>
      <c r="B705" s="144" t="str">
        <f>IF(ISBLANK(DaqBook_RAW_Data!A695),"",TIMEVALUE(DaqBook_RAW_Data!A695))</f>
        <v/>
      </c>
      <c r="C705" s="44" t="str">
        <f>IF(ISBLANK(DaqBook_RAW_Data!B695),"",DaqBook_RAW_Data!B695)</f>
        <v/>
      </c>
      <c r="D705" s="44" t="str">
        <f>IF(ISBLANK(DaqBook_RAW_Data!C695),"",DaqBook_RAW_Data!C695)</f>
        <v/>
      </c>
      <c r="E705" s="44" t="str">
        <f>IF(ISBLANK(DaqBook_RAW_Data!D695),"",DaqBook_RAW_Data!D695)</f>
        <v/>
      </c>
      <c r="F705" s="44" t="str">
        <f>IF(ISBLANK(DaqBook_RAW_Data!E695),"",DaqBook_RAW_Data!E695)</f>
        <v/>
      </c>
      <c r="G705" s="44" t="str">
        <f>IF(ISBLANK(DaqBook_RAW_Data!F695),"",DaqBook_RAW_Data!F695)</f>
        <v/>
      </c>
      <c r="H705" s="44" t="str">
        <f>IF(ISBLANK(DaqBook_RAW_Data!G695),"",DaqBook_RAW_Data!G695)</f>
        <v/>
      </c>
      <c r="I705" s="44" t="str">
        <f>IF(ISBLANK(DaqBook_RAW_Data!H695),"",DaqBook_RAW_Data!H695)</f>
        <v/>
      </c>
      <c r="J705" s="44" t="str">
        <f>IF(ISBLANK(DaqBook_RAW_Data!I695),"",DaqBook_RAW_Data!I695)</f>
        <v/>
      </c>
      <c r="K705" s="44" t="str">
        <f>IF(ISBLANK(DaqBook_RAW_Data!J695),"",DaqBook_RAW_Data!J695)</f>
        <v/>
      </c>
      <c r="L705" s="44" t="str">
        <f>IF(ISBLANK(DaqBook_RAW_Data!K695),"",DaqBook_RAW_Data!K695)</f>
        <v/>
      </c>
      <c r="M705" s="44" t="str">
        <f>IF(ISBLANK(DaqBook_RAW_Data!L695),"",DaqBook_RAW_Data!L695)</f>
        <v/>
      </c>
      <c r="N705" s="44" t="str">
        <f>IF(ISBLANK(DaqBook_RAW_Data!M695),"",DaqBook_RAW_Data!M695)</f>
        <v/>
      </c>
      <c r="O705" s="44" t="str">
        <f>IF(ISBLANK(DaqBook_RAW_Data!N695),"",DaqBook_RAW_Data!N695)</f>
        <v/>
      </c>
      <c r="P705" s="44" t="str">
        <f>IF(ISBLANK(DaqBook_RAW_Data!O695),"",DaqBook_RAW_Data!O695)</f>
        <v/>
      </c>
    </row>
    <row r="706" spans="1:16" x14ac:dyDescent="0.2">
      <c r="A706" s="58" t="e">
        <f t="shared" si="10"/>
        <v>#VALUE!</v>
      </c>
      <c r="B706" s="144" t="str">
        <f>IF(ISBLANK(DaqBook_RAW_Data!A696),"",TIMEVALUE(DaqBook_RAW_Data!A696))</f>
        <v/>
      </c>
      <c r="C706" s="44" t="str">
        <f>IF(ISBLANK(DaqBook_RAW_Data!B696),"",DaqBook_RAW_Data!B696)</f>
        <v/>
      </c>
      <c r="D706" s="44" t="str">
        <f>IF(ISBLANK(DaqBook_RAW_Data!C696),"",DaqBook_RAW_Data!C696)</f>
        <v/>
      </c>
      <c r="E706" s="44" t="str">
        <f>IF(ISBLANK(DaqBook_RAW_Data!D696),"",DaqBook_RAW_Data!D696)</f>
        <v/>
      </c>
      <c r="F706" s="44" t="str">
        <f>IF(ISBLANK(DaqBook_RAW_Data!E696),"",DaqBook_RAW_Data!E696)</f>
        <v/>
      </c>
      <c r="G706" s="44" t="str">
        <f>IF(ISBLANK(DaqBook_RAW_Data!F696),"",DaqBook_RAW_Data!F696)</f>
        <v/>
      </c>
      <c r="H706" s="44" t="str">
        <f>IF(ISBLANK(DaqBook_RAW_Data!G696),"",DaqBook_RAW_Data!G696)</f>
        <v/>
      </c>
      <c r="I706" s="44" t="str">
        <f>IF(ISBLANK(DaqBook_RAW_Data!H696),"",DaqBook_RAW_Data!H696)</f>
        <v/>
      </c>
      <c r="J706" s="44" t="str">
        <f>IF(ISBLANK(DaqBook_RAW_Data!I696),"",DaqBook_RAW_Data!I696)</f>
        <v/>
      </c>
      <c r="K706" s="44" t="str">
        <f>IF(ISBLANK(DaqBook_RAW_Data!J696),"",DaqBook_RAW_Data!J696)</f>
        <v/>
      </c>
      <c r="L706" s="44" t="str">
        <f>IF(ISBLANK(DaqBook_RAW_Data!K696),"",DaqBook_RAW_Data!K696)</f>
        <v/>
      </c>
      <c r="M706" s="44" t="str">
        <f>IF(ISBLANK(DaqBook_RAW_Data!L696),"",DaqBook_RAW_Data!L696)</f>
        <v/>
      </c>
      <c r="N706" s="44" t="str">
        <f>IF(ISBLANK(DaqBook_RAW_Data!M696),"",DaqBook_RAW_Data!M696)</f>
        <v/>
      </c>
      <c r="O706" s="44" t="str">
        <f>IF(ISBLANK(DaqBook_RAW_Data!N696),"",DaqBook_RAW_Data!N696)</f>
        <v/>
      </c>
      <c r="P706" s="44" t="str">
        <f>IF(ISBLANK(DaqBook_RAW_Data!O696),"",DaqBook_RAW_Data!O696)</f>
        <v/>
      </c>
    </row>
    <row r="707" spans="1:16" x14ac:dyDescent="0.2">
      <c r="A707" s="58" t="e">
        <f t="shared" si="10"/>
        <v>#VALUE!</v>
      </c>
      <c r="B707" s="144" t="str">
        <f>IF(ISBLANK(DaqBook_RAW_Data!A697),"",TIMEVALUE(DaqBook_RAW_Data!A697))</f>
        <v/>
      </c>
      <c r="C707" s="44" t="str">
        <f>IF(ISBLANK(DaqBook_RAW_Data!B697),"",DaqBook_RAW_Data!B697)</f>
        <v/>
      </c>
      <c r="D707" s="44" t="str">
        <f>IF(ISBLANK(DaqBook_RAW_Data!C697),"",DaqBook_RAW_Data!C697)</f>
        <v/>
      </c>
      <c r="E707" s="44" t="str">
        <f>IF(ISBLANK(DaqBook_RAW_Data!D697),"",DaqBook_RAW_Data!D697)</f>
        <v/>
      </c>
      <c r="F707" s="44" t="str">
        <f>IF(ISBLANK(DaqBook_RAW_Data!E697),"",DaqBook_RAW_Data!E697)</f>
        <v/>
      </c>
      <c r="G707" s="44" t="str">
        <f>IF(ISBLANK(DaqBook_RAW_Data!F697),"",DaqBook_RAW_Data!F697)</f>
        <v/>
      </c>
      <c r="H707" s="44" t="str">
        <f>IF(ISBLANK(DaqBook_RAW_Data!G697),"",DaqBook_RAW_Data!G697)</f>
        <v/>
      </c>
      <c r="I707" s="44" t="str">
        <f>IF(ISBLANK(DaqBook_RAW_Data!H697),"",DaqBook_RAW_Data!H697)</f>
        <v/>
      </c>
      <c r="J707" s="44" t="str">
        <f>IF(ISBLANK(DaqBook_RAW_Data!I697),"",DaqBook_RAW_Data!I697)</f>
        <v/>
      </c>
      <c r="K707" s="44" t="str">
        <f>IF(ISBLANK(DaqBook_RAW_Data!J697),"",DaqBook_RAW_Data!J697)</f>
        <v/>
      </c>
      <c r="L707" s="44" t="str">
        <f>IF(ISBLANK(DaqBook_RAW_Data!K697),"",DaqBook_RAW_Data!K697)</f>
        <v/>
      </c>
      <c r="M707" s="44" t="str">
        <f>IF(ISBLANK(DaqBook_RAW_Data!L697),"",DaqBook_RAW_Data!L697)</f>
        <v/>
      </c>
      <c r="N707" s="44" t="str">
        <f>IF(ISBLANK(DaqBook_RAW_Data!M697),"",DaqBook_RAW_Data!M697)</f>
        <v/>
      </c>
      <c r="O707" s="44" t="str">
        <f>IF(ISBLANK(DaqBook_RAW_Data!N697),"",DaqBook_RAW_Data!N697)</f>
        <v/>
      </c>
      <c r="P707" s="44" t="str">
        <f>IF(ISBLANK(DaqBook_RAW_Data!O697),"",DaqBook_RAW_Data!O697)</f>
        <v/>
      </c>
    </row>
    <row r="708" spans="1:16" x14ac:dyDescent="0.2">
      <c r="A708" s="58" t="e">
        <f t="shared" si="10"/>
        <v>#VALUE!</v>
      </c>
      <c r="B708" s="144" t="str">
        <f>IF(ISBLANK(DaqBook_RAW_Data!A698),"",TIMEVALUE(DaqBook_RAW_Data!A698))</f>
        <v/>
      </c>
      <c r="C708" s="44" t="str">
        <f>IF(ISBLANK(DaqBook_RAW_Data!B698),"",DaqBook_RAW_Data!B698)</f>
        <v/>
      </c>
      <c r="D708" s="44" t="str">
        <f>IF(ISBLANK(DaqBook_RAW_Data!C698),"",DaqBook_RAW_Data!C698)</f>
        <v/>
      </c>
      <c r="E708" s="44" t="str">
        <f>IF(ISBLANK(DaqBook_RAW_Data!D698),"",DaqBook_RAW_Data!D698)</f>
        <v/>
      </c>
      <c r="F708" s="44" t="str">
        <f>IF(ISBLANK(DaqBook_RAW_Data!E698),"",DaqBook_RAW_Data!E698)</f>
        <v/>
      </c>
      <c r="G708" s="44" t="str">
        <f>IF(ISBLANK(DaqBook_RAW_Data!F698),"",DaqBook_RAW_Data!F698)</f>
        <v/>
      </c>
      <c r="H708" s="44" t="str">
        <f>IF(ISBLANK(DaqBook_RAW_Data!G698),"",DaqBook_RAW_Data!G698)</f>
        <v/>
      </c>
      <c r="I708" s="44" t="str">
        <f>IF(ISBLANK(DaqBook_RAW_Data!H698),"",DaqBook_RAW_Data!H698)</f>
        <v/>
      </c>
      <c r="J708" s="44" t="str">
        <f>IF(ISBLANK(DaqBook_RAW_Data!I698),"",DaqBook_RAW_Data!I698)</f>
        <v/>
      </c>
      <c r="K708" s="44" t="str">
        <f>IF(ISBLANK(DaqBook_RAW_Data!J698),"",DaqBook_RAW_Data!J698)</f>
        <v/>
      </c>
      <c r="L708" s="44" t="str">
        <f>IF(ISBLANK(DaqBook_RAW_Data!K698),"",DaqBook_RAW_Data!K698)</f>
        <v/>
      </c>
      <c r="M708" s="44" t="str">
        <f>IF(ISBLANK(DaqBook_RAW_Data!L698),"",DaqBook_RAW_Data!L698)</f>
        <v/>
      </c>
      <c r="N708" s="44" t="str">
        <f>IF(ISBLANK(DaqBook_RAW_Data!M698),"",DaqBook_RAW_Data!M698)</f>
        <v/>
      </c>
      <c r="O708" s="44" t="str">
        <f>IF(ISBLANK(DaqBook_RAW_Data!N698),"",DaqBook_RAW_Data!N698)</f>
        <v/>
      </c>
      <c r="P708" s="44" t="str">
        <f>IF(ISBLANK(DaqBook_RAW_Data!O698),"",DaqBook_RAW_Data!O698)</f>
        <v/>
      </c>
    </row>
    <row r="709" spans="1:16" x14ac:dyDescent="0.2">
      <c r="A709" s="58" t="e">
        <f t="shared" si="10"/>
        <v>#VALUE!</v>
      </c>
      <c r="B709" s="144" t="str">
        <f>IF(ISBLANK(DaqBook_RAW_Data!A699),"",TIMEVALUE(DaqBook_RAW_Data!A699))</f>
        <v/>
      </c>
      <c r="C709" s="44" t="str">
        <f>IF(ISBLANK(DaqBook_RAW_Data!B699),"",DaqBook_RAW_Data!B699)</f>
        <v/>
      </c>
      <c r="D709" s="44" t="str">
        <f>IF(ISBLANK(DaqBook_RAW_Data!C699),"",DaqBook_RAW_Data!C699)</f>
        <v/>
      </c>
      <c r="E709" s="44" t="str">
        <f>IF(ISBLANK(DaqBook_RAW_Data!D699),"",DaqBook_RAW_Data!D699)</f>
        <v/>
      </c>
      <c r="F709" s="44" t="str">
        <f>IF(ISBLANK(DaqBook_RAW_Data!E699),"",DaqBook_RAW_Data!E699)</f>
        <v/>
      </c>
      <c r="G709" s="44" t="str">
        <f>IF(ISBLANK(DaqBook_RAW_Data!F699),"",DaqBook_RAW_Data!F699)</f>
        <v/>
      </c>
      <c r="H709" s="44" t="str">
        <f>IF(ISBLANK(DaqBook_RAW_Data!G699),"",DaqBook_RAW_Data!G699)</f>
        <v/>
      </c>
      <c r="I709" s="44" t="str">
        <f>IF(ISBLANK(DaqBook_RAW_Data!H699),"",DaqBook_RAW_Data!H699)</f>
        <v/>
      </c>
      <c r="J709" s="44" t="str">
        <f>IF(ISBLANK(DaqBook_RAW_Data!I699),"",DaqBook_RAW_Data!I699)</f>
        <v/>
      </c>
      <c r="K709" s="44" t="str">
        <f>IF(ISBLANK(DaqBook_RAW_Data!J699),"",DaqBook_RAW_Data!J699)</f>
        <v/>
      </c>
      <c r="L709" s="44" t="str">
        <f>IF(ISBLANK(DaqBook_RAW_Data!K699),"",DaqBook_RAW_Data!K699)</f>
        <v/>
      </c>
      <c r="M709" s="44" t="str">
        <f>IF(ISBLANK(DaqBook_RAW_Data!L699),"",DaqBook_RAW_Data!L699)</f>
        <v/>
      </c>
      <c r="N709" s="44" t="str">
        <f>IF(ISBLANK(DaqBook_RAW_Data!M699),"",DaqBook_RAW_Data!M699)</f>
        <v/>
      </c>
      <c r="O709" s="44" t="str">
        <f>IF(ISBLANK(DaqBook_RAW_Data!N699),"",DaqBook_RAW_Data!N699)</f>
        <v/>
      </c>
      <c r="P709" s="44" t="str">
        <f>IF(ISBLANK(DaqBook_RAW_Data!O699),"",DaqBook_RAW_Data!O699)</f>
        <v/>
      </c>
    </row>
    <row r="710" spans="1:16" x14ac:dyDescent="0.2">
      <c r="A710" s="58" t="e">
        <f t="shared" si="10"/>
        <v>#VALUE!</v>
      </c>
      <c r="B710" s="144" t="str">
        <f>IF(ISBLANK(DaqBook_RAW_Data!A700),"",TIMEVALUE(DaqBook_RAW_Data!A700))</f>
        <v/>
      </c>
      <c r="C710" s="44" t="str">
        <f>IF(ISBLANK(DaqBook_RAW_Data!B700),"",DaqBook_RAW_Data!B700)</f>
        <v/>
      </c>
      <c r="D710" s="44" t="str">
        <f>IF(ISBLANK(DaqBook_RAW_Data!C700),"",DaqBook_RAW_Data!C700)</f>
        <v/>
      </c>
      <c r="E710" s="44" t="str">
        <f>IF(ISBLANK(DaqBook_RAW_Data!D700),"",DaqBook_RAW_Data!D700)</f>
        <v/>
      </c>
      <c r="F710" s="44" t="str">
        <f>IF(ISBLANK(DaqBook_RAW_Data!E700),"",DaqBook_RAW_Data!E700)</f>
        <v/>
      </c>
      <c r="G710" s="44" t="str">
        <f>IF(ISBLANK(DaqBook_RAW_Data!F700),"",DaqBook_RAW_Data!F700)</f>
        <v/>
      </c>
      <c r="H710" s="44" t="str">
        <f>IF(ISBLANK(DaqBook_RAW_Data!G700),"",DaqBook_RAW_Data!G700)</f>
        <v/>
      </c>
      <c r="I710" s="44" t="str">
        <f>IF(ISBLANK(DaqBook_RAW_Data!H700),"",DaqBook_RAW_Data!H700)</f>
        <v/>
      </c>
      <c r="J710" s="44" t="str">
        <f>IF(ISBLANK(DaqBook_RAW_Data!I700),"",DaqBook_RAW_Data!I700)</f>
        <v/>
      </c>
      <c r="K710" s="44" t="str">
        <f>IF(ISBLANK(DaqBook_RAW_Data!J700),"",DaqBook_RAW_Data!J700)</f>
        <v/>
      </c>
      <c r="L710" s="44" t="str">
        <f>IF(ISBLANK(DaqBook_RAW_Data!K700),"",DaqBook_RAW_Data!K700)</f>
        <v/>
      </c>
      <c r="M710" s="44" t="str">
        <f>IF(ISBLANK(DaqBook_RAW_Data!L700),"",DaqBook_RAW_Data!L700)</f>
        <v/>
      </c>
      <c r="N710" s="44" t="str">
        <f>IF(ISBLANK(DaqBook_RAW_Data!M700),"",DaqBook_RAW_Data!M700)</f>
        <v/>
      </c>
      <c r="O710" s="44" t="str">
        <f>IF(ISBLANK(DaqBook_RAW_Data!N700),"",DaqBook_RAW_Data!N700)</f>
        <v/>
      </c>
      <c r="P710" s="44" t="str">
        <f>IF(ISBLANK(DaqBook_RAW_Data!O700),"",DaqBook_RAW_Data!O700)</f>
        <v/>
      </c>
    </row>
    <row r="711" spans="1:16" x14ac:dyDescent="0.2">
      <c r="A711" s="58" t="e">
        <f t="shared" si="10"/>
        <v>#VALUE!</v>
      </c>
      <c r="B711" s="144" t="str">
        <f>IF(ISBLANK(DaqBook_RAW_Data!A701),"",TIMEVALUE(DaqBook_RAW_Data!A701))</f>
        <v/>
      </c>
      <c r="C711" s="44" t="str">
        <f>IF(ISBLANK(DaqBook_RAW_Data!B701),"",DaqBook_RAW_Data!B701)</f>
        <v/>
      </c>
      <c r="D711" s="44" t="str">
        <f>IF(ISBLANK(DaqBook_RAW_Data!C701),"",DaqBook_RAW_Data!C701)</f>
        <v/>
      </c>
      <c r="E711" s="44" t="str">
        <f>IF(ISBLANK(DaqBook_RAW_Data!D701),"",DaqBook_RAW_Data!D701)</f>
        <v/>
      </c>
      <c r="F711" s="44" t="str">
        <f>IF(ISBLANK(DaqBook_RAW_Data!E701),"",DaqBook_RAW_Data!E701)</f>
        <v/>
      </c>
      <c r="G711" s="44" t="str">
        <f>IF(ISBLANK(DaqBook_RAW_Data!F701),"",DaqBook_RAW_Data!F701)</f>
        <v/>
      </c>
      <c r="H711" s="44" t="str">
        <f>IF(ISBLANK(DaqBook_RAW_Data!G701),"",DaqBook_RAW_Data!G701)</f>
        <v/>
      </c>
      <c r="I711" s="44" t="str">
        <f>IF(ISBLANK(DaqBook_RAW_Data!H701),"",DaqBook_RAW_Data!H701)</f>
        <v/>
      </c>
      <c r="J711" s="44" t="str">
        <f>IF(ISBLANK(DaqBook_RAW_Data!I701),"",DaqBook_RAW_Data!I701)</f>
        <v/>
      </c>
      <c r="K711" s="44" t="str">
        <f>IF(ISBLANK(DaqBook_RAW_Data!J701),"",DaqBook_RAW_Data!J701)</f>
        <v/>
      </c>
      <c r="L711" s="44" t="str">
        <f>IF(ISBLANK(DaqBook_RAW_Data!K701),"",DaqBook_RAW_Data!K701)</f>
        <v/>
      </c>
      <c r="M711" s="44" t="str">
        <f>IF(ISBLANK(DaqBook_RAW_Data!L701),"",DaqBook_RAW_Data!L701)</f>
        <v/>
      </c>
      <c r="N711" s="44" t="str">
        <f>IF(ISBLANK(DaqBook_RAW_Data!M701),"",DaqBook_RAW_Data!M701)</f>
        <v/>
      </c>
      <c r="O711" s="44" t="str">
        <f>IF(ISBLANK(DaqBook_RAW_Data!N701),"",DaqBook_RAW_Data!N701)</f>
        <v/>
      </c>
      <c r="P711" s="44" t="str">
        <f>IF(ISBLANK(DaqBook_RAW_Data!O701),"",DaqBook_RAW_Data!O701)</f>
        <v/>
      </c>
    </row>
    <row r="712" spans="1:16" x14ac:dyDescent="0.2">
      <c r="A712" s="58" t="e">
        <f t="shared" si="10"/>
        <v>#VALUE!</v>
      </c>
      <c r="B712" s="144" t="str">
        <f>IF(ISBLANK(DaqBook_RAW_Data!A702),"",TIMEVALUE(DaqBook_RAW_Data!A702))</f>
        <v/>
      </c>
      <c r="C712" s="44" t="str">
        <f>IF(ISBLANK(DaqBook_RAW_Data!B702),"",DaqBook_RAW_Data!B702)</f>
        <v/>
      </c>
      <c r="D712" s="44" t="str">
        <f>IF(ISBLANK(DaqBook_RAW_Data!C702),"",DaqBook_RAW_Data!C702)</f>
        <v/>
      </c>
      <c r="E712" s="44" t="str">
        <f>IF(ISBLANK(DaqBook_RAW_Data!D702),"",DaqBook_RAW_Data!D702)</f>
        <v/>
      </c>
      <c r="F712" s="44" t="str">
        <f>IF(ISBLANK(DaqBook_RAW_Data!E702),"",DaqBook_RAW_Data!E702)</f>
        <v/>
      </c>
      <c r="G712" s="44" t="str">
        <f>IF(ISBLANK(DaqBook_RAW_Data!F702),"",DaqBook_RAW_Data!F702)</f>
        <v/>
      </c>
      <c r="H712" s="44" t="str">
        <f>IF(ISBLANK(DaqBook_RAW_Data!G702),"",DaqBook_RAW_Data!G702)</f>
        <v/>
      </c>
      <c r="I712" s="44" t="str">
        <f>IF(ISBLANK(DaqBook_RAW_Data!H702),"",DaqBook_RAW_Data!H702)</f>
        <v/>
      </c>
      <c r="J712" s="44" t="str">
        <f>IF(ISBLANK(DaqBook_RAW_Data!I702),"",DaqBook_RAW_Data!I702)</f>
        <v/>
      </c>
      <c r="K712" s="44" t="str">
        <f>IF(ISBLANK(DaqBook_RAW_Data!J702),"",DaqBook_RAW_Data!J702)</f>
        <v/>
      </c>
      <c r="L712" s="44" t="str">
        <f>IF(ISBLANK(DaqBook_RAW_Data!K702),"",DaqBook_RAW_Data!K702)</f>
        <v/>
      </c>
      <c r="M712" s="44" t="str">
        <f>IF(ISBLANK(DaqBook_RAW_Data!L702),"",DaqBook_RAW_Data!L702)</f>
        <v/>
      </c>
      <c r="N712" s="44" t="str">
        <f>IF(ISBLANK(DaqBook_RAW_Data!M702),"",DaqBook_RAW_Data!M702)</f>
        <v/>
      </c>
      <c r="O712" s="44" t="str">
        <f>IF(ISBLANK(DaqBook_RAW_Data!N702),"",DaqBook_RAW_Data!N702)</f>
        <v/>
      </c>
      <c r="P712" s="44" t="str">
        <f>IF(ISBLANK(DaqBook_RAW_Data!O702),"",DaqBook_RAW_Data!O702)</f>
        <v/>
      </c>
    </row>
    <row r="713" spans="1:16" x14ac:dyDescent="0.2">
      <c r="A713" s="58" t="e">
        <f t="shared" si="10"/>
        <v>#VALUE!</v>
      </c>
      <c r="B713" s="144" t="str">
        <f>IF(ISBLANK(DaqBook_RAW_Data!A703),"",TIMEVALUE(DaqBook_RAW_Data!A703))</f>
        <v/>
      </c>
      <c r="C713" s="44" t="str">
        <f>IF(ISBLANK(DaqBook_RAW_Data!B703),"",DaqBook_RAW_Data!B703)</f>
        <v/>
      </c>
      <c r="D713" s="44" t="str">
        <f>IF(ISBLANK(DaqBook_RAW_Data!C703),"",DaqBook_RAW_Data!C703)</f>
        <v/>
      </c>
      <c r="E713" s="44" t="str">
        <f>IF(ISBLANK(DaqBook_RAW_Data!D703),"",DaqBook_RAW_Data!D703)</f>
        <v/>
      </c>
      <c r="F713" s="44" t="str">
        <f>IF(ISBLANK(DaqBook_RAW_Data!E703),"",DaqBook_RAW_Data!E703)</f>
        <v/>
      </c>
      <c r="G713" s="44" t="str">
        <f>IF(ISBLANK(DaqBook_RAW_Data!F703),"",DaqBook_RAW_Data!F703)</f>
        <v/>
      </c>
      <c r="H713" s="44" t="str">
        <f>IF(ISBLANK(DaqBook_RAW_Data!G703),"",DaqBook_RAW_Data!G703)</f>
        <v/>
      </c>
      <c r="I713" s="44" t="str">
        <f>IF(ISBLANK(DaqBook_RAW_Data!H703),"",DaqBook_RAW_Data!H703)</f>
        <v/>
      </c>
      <c r="J713" s="44" t="str">
        <f>IF(ISBLANK(DaqBook_RAW_Data!I703),"",DaqBook_RAW_Data!I703)</f>
        <v/>
      </c>
      <c r="K713" s="44" t="str">
        <f>IF(ISBLANK(DaqBook_RAW_Data!J703),"",DaqBook_RAW_Data!J703)</f>
        <v/>
      </c>
      <c r="L713" s="44" t="str">
        <f>IF(ISBLANK(DaqBook_RAW_Data!K703),"",DaqBook_RAW_Data!K703)</f>
        <v/>
      </c>
      <c r="M713" s="44" t="str">
        <f>IF(ISBLANK(DaqBook_RAW_Data!L703),"",DaqBook_RAW_Data!L703)</f>
        <v/>
      </c>
      <c r="N713" s="44" t="str">
        <f>IF(ISBLANK(DaqBook_RAW_Data!M703),"",DaqBook_RAW_Data!M703)</f>
        <v/>
      </c>
      <c r="O713" s="44" t="str">
        <f>IF(ISBLANK(DaqBook_RAW_Data!N703),"",DaqBook_RAW_Data!N703)</f>
        <v/>
      </c>
      <c r="P713" s="44" t="str">
        <f>IF(ISBLANK(DaqBook_RAW_Data!O703),"",DaqBook_RAW_Data!O703)</f>
        <v/>
      </c>
    </row>
    <row r="714" spans="1:16" x14ac:dyDescent="0.2">
      <c r="A714" s="58" t="e">
        <f t="shared" si="10"/>
        <v>#VALUE!</v>
      </c>
      <c r="B714" s="144" t="str">
        <f>IF(ISBLANK(DaqBook_RAW_Data!A704),"",TIMEVALUE(DaqBook_RAW_Data!A704))</f>
        <v/>
      </c>
      <c r="C714" s="44" t="str">
        <f>IF(ISBLANK(DaqBook_RAW_Data!B704),"",DaqBook_RAW_Data!B704)</f>
        <v/>
      </c>
      <c r="D714" s="44" t="str">
        <f>IF(ISBLANK(DaqBook_RAW_Data!C704),"",DaqBook_RAW_Data!C704)</f>
        <v/>
      </c>
      <c r="E714" s="44" t="str">
        <f>IF(ISBLANK(DaqBook_RAW_Data!D704),"",DaqBook_RAW_Data!D704)</f>
        <v/>
      </c>
      <c r="F714" s="44" t="str">
        <f>IF(ISBLANK(DaqBook_RAW_Data!E704),"",DaqBook_RAW_Data!E704)</f>
        <v/>
      </c>
      <c r="G714" s="44" t="str">
        <f>IF(ISBLANK(DaqBook_RAW_Data!F704),"",DaqBook_RAW_Data!F704)</f>
        <v/>
      </c>
      <c r="H714" s="44" t="str">
        <f>IF(ISBLANK(DaqBook_RAW_Data!G704),"",DaqBook_RAW_Data!G704)</f>
        <v/>
      </c>
      <c r="I714" s="44" t="str">
        <f>IF(ISBLANK(DaqBook_RAW_Data!H704),"",DaqBook_RAW_Data!H704)</f>
        <v/>
      </c>
      <c r="J714" s="44" t="str">
        <f>IF(ISBLANK(DaqBook_RAW_Data!I704),"",DaqBook_RAW_Data!I704)</f>
        <v/>
      </c>
      <c r="K714" s="44" t="str">
        <f>IF(ISBLANK(DaqBook_RAW_Data!J704),"",DaqBook_RAW_Data!J704)</f>
        <v/>
      </c>
      <c r="L714" s="44" t="str">
        <f>IF(ISBLANK(DaqBook_RAW_Data!K704),"",DaqBook_RAW_Data!K704)</f>
        <v/>
      </c>
      <c r="M714" s="44" t="str">
        <f>IF(ISBLANK(DaqBook_RAW_Data!L704),"",DaqBook_RAW_Data!L704)</f>
        <v/>
      </c>
      <c r="N714" s="44" t="str">
        <f>IF(ISBLANK(DaqBook_RAW_Data!M704),"",DaqBook_RAW_Data!M704)</f>
        <v/>
      </c>
      <c r="O714" s="44" t="str">
        <f>IF(ISBLANK(DaqBook_RAW_Data!N704),"",DaqBook_RAW_Data!N704)</f>
        <v/>
      </c>
      <c r="P714" s="44" t="str">
        <f>IF(ISBLANK(DaqBook_RAW_Data!O704),"",DaqBook_RAW_Data!O704)</f>
        <v/>
      </c>
    </row>
    <row r="715" spans="1:16" x14ac:dyDescent="0.2">
      <c r="A715" s="58" t="e">
        <f t="shared" si="10"/>
        <v>#VALUE!</v>
      </c>
      <c r="B715" s="144" t="str">
        <f>IF(ISBLANK(DaqBook_RAW_Data!A705),"",TIMEVALUE(DaqBook_RAW_Data!A705))</f>
        <v/>
      </c>
      <c r="C715" s="44" t="str">
        <f>IF(ISBLANK(DaqBook_RAW_Data!B705),"",DaqBook_RAW_Data!B705)</f>
        <v/>
      </c>
      <c r="D715" s="44" t="str">
        <f>IF(ISBLANK(DaqBook_RAW_Data!C705),"",DaqBook_RAW_Data!C705)</f>
        <v/>
      </c>
      <c r="E715" s="44" t="str">
        <f>IF(ISBLANK(DaqBook_RAW_Data!D705),"",DaqBook_RAW_Data!D705)</f>
        <v/>
      </c>
      <c r="F715" s="44" t="str">
        <f>IF(ISBLANK(DaqBook_RAW_Data!E705),"",DaqBook_RAW_Data!E705)</f>
        <v/>
      </c>
      <c r="G715" s="44" t="str">
        <f>IF(ISBLANK(DaqBook_RAW_Data!F705),"",DaqBook_RAW_Data!F705)</f>
        <v/>
      </c>
      <c r="H715" s="44" t="str">
        <f>IF(ISBLANK(DaqBook_RAW_Data!G705),"",DaqBook_RAW_Data!G705)</f>
        <v/>
      </c>
      <c r="I715" s="44" t="str">
        <f>IF(ISBLANK(DaqBook_RAW_Data!H705),"",DaqBook_RAW_Data!H705)</f>
        <v/>
      </c>
      <c r="J715" s="44" t="str">
        <f>IF(ISBLANK(DaqBook_RAW_Data!I705),"",DaqBook_RAW_Data!I705)</f>
        <v/>
      </c>
      <c r="K715" s="44" t="str">
        <f>IF(ISBLANK(DaqBook_RAW_Data!J705),"",DaqBook_RAW_Data!J705)</f>
        <v/>
      </c>
      <c r="L715" s="44" t="str">
        <f>IF(ISBLANK(DaqBook_RAW_Data!K705),"",DaqBook_RAW_Data!K705)</f>
        <v/>
      </c>
      <c r="M715" s="44" t="str">
        <f>IF(ISBLANK(DaqBook_RAW_Data!L705),"",DaqBook_RAW_Data!L705)</f>
        <v/>
      </c>
      <c r="N715" s="44" t="str">
        <f>IF(ISBLANK(DaqBook_RAW_Data!M705),"",DaqBook_RAW_Data!M705)</f>
        <v/>
      </c>
      <c r="O715" s="44" t="str">
        <f>IF(ISBLANK(DaqBook_RAW_Data!N705),"",DaqBook_RAW_Data!N705)</f>
        <v/>
      </c>
      <c r="P715" s="44" t="str">
        <f>IF(ISBLANK(DaqBook_RAW_Data!O705),"",DaqBook_RAW_Data!O705)</f>
        <v/>
      </c>
    </row>
    <row r="716" spans="1:16" x14ac:dyDescent="0.2">
      <c r="A716" s="58" t="e">
        <f t="shared" si="10"/>
        <v>#VALUE!</v>
      </c>
      <c r="B716" s="144" t="str">
        <f>IF(ISBLANK(DaqBook_RAW_Data!A706),"",TIMEVALUE(DaqBook_RAW_Data!A706))</f>
        <v/>
      </c>
      <c r="C716" s="44" t="str">
        <f>IF(ISBLANK(DaqBook_RAW_Data!B706),"",DaqBook_RAW_Data!B706)</f>
        <v/>
      </c>
      <c r="D716" s="44" t="str">
        <f>IF(ISBLANK(DaqBook_RAW_Data!C706),"",DaqBook_RAW_Data!C706)</f>
        <v/>
      </c>
      <c r="E716" s="44" t="str">
        <f>IF(ISBLANK(DaqBook_RAW_Data!D706),"",DaqBook_RAW_Data!D706)</f>
        <v/>
      </c>
      <c r="F716" s="44" t="str">
        <f>IF(ISBLANK(DaqBook_RAW_Data!E706),"",DaqBook_RAW_Data!E706)</f>
        <v/>
      </c>
      <c r="G716" s="44" t="str">
        <f>IF(ISBLANK(DaqBook_RAW_Data!F706),"",DaqBook_RAW_Data!F706)</f>
        <v/>
      </c>
      <c r="H716" s="44" t="str">
        <f>IF(ISBLANK(DaqBook_RAW_Data!G706),"",DaqBook_RAW_Data!G706)</f>
        <v/>
      </c>
      <c r="I716" s="44" t="str">
        <f>IF(ISBLANK(DaqBook_RAW_Data!H706),"",DaqBook_RAW_Data!H706)</f>
        <v/>
      </c>
      <c r="J716" s="44" t="str">
        <f>IF(ISBLANK(DaqBook_RAW_Data!I706),"",DaqBook_RAW_Data!I706)</f>
        <v/>
      </c>
      <c r="K716" s="44" t="str">
        <f>IF(ISBLANK(DaqBook_RAW_Data!J706),"",DaqBook_RAW_Data!J706)</f>
        <v/>
      </c>
      <c r="L716" s="44" t="str">
        <f>IF(ISBLANK(DaqBook_RAW_Data!K706),"",DaqBook_RAW_Data!K706)</f>
        <v/>
      </c>
      <c r="M716" s="44" t="str">
        <f>IF(ISBLANK(DaqBook_RAW_Data!L706),"",DaqBook_RAW_Data!L706)</f>
        <v/>
      </c>
      <c r="N716" s="44" t="str">
        <f>IF(ISBLANK(DaqBook_RAW_Data!M706),"",DaqBook_RAW_Data!M706)</f>
        <v/>
      </c>
      <c r="O716" s="44" t="str">
        <f>IF(ISBLANK(DaqBook_RAW_Data!N706),"",DaqBook_RAW_Data!N706)</f>
        <v/>
      </c>
      <c r="P716" s="44" t="str">
        <f>IF(ISBLANK(DaqBook_RAW_Data!O706),"",DaqBook_RAW_Data!O706)</f>
        <v/>
      </c>
    </row>
    <row r="717" spans="1:16" x14ac:dyDescent="0.2">
      <c r="A717" s="58" t="e">
        <f t="shared" si="10"/>
        <v>#VALUE!</v>
      </c>
      <c r="B717" s="144" t="str">
        <f>IF(ISBLANK(DaqBook_RAW_Data!A707),"",TIMEVALUE(DaqBook_RAW_Data!A707))</f>
        <v/>
      </c>
      <c r="C717" s="44" t="str">
        <f>IF(ISBLANK(DaqBook_RAW_Data!B707),"",DaqBook_RAW_Data!B707)</f>
        <v/>
      </c>
      <c r="D717" s="44" t="str">
        <f>IF(ISBLANK(DaqBook_RAW_Data!C707),"",DaqBook_RAW_Data!C707)</f>
        <v/>
      </c>
      <c r="E717" s="44" t="str">
        <f>IF(ISBLANK(DaqBook_RAW_Data!D707),"",DaqBook_RAW_Data!D707)</f>
        <v/>
      </c>
      <c r="F717" s="44" t="str">
        <f>IF(ISBLANK(DaqBook_RAW_Data!E707),"",DaqBook_RAW_Data!E707)</f>
        <v/>
      </c>
      <c r="G717" s="44" t="str">
        <f>IF(ISBLANK(DaqBook_RAW_Data!F707),"",DaqBook_RAW_Data!F707)</f>
        <v/>
      </c>
      <c r="H717" s="44" t="str">
        <f>IF(ISBLANK(DaqBook_RAW_Data!G707),"",DaqBook_RAW_Data!G707)</f>
        <v/>
      </c>
      <c r="I717" s="44" t="str">
        <f>IF(ISBLANK(DaqBook_RAW_Data!H707),"",DaqBook_RAW_Data!H707)</f>
        <v/>
      </c>
      <c r="J717" s="44" t="str">
        <f>IF(ISBLANK(DaqBook_RAW_Data!I707),"",DaqBook_RAW_Data!I707)</f>
        <v/>
      </c>
      <c r="K717" s="44" t="str">
        <f>IF(ISBLANK(DaqBook_RAW_Data!J707),"",DaqBook_RAW_Data!J707)</f>
        <v/>
      </c>
      <c r="L717" s="44" t="str">
        <f>IF(ISBLANK(DaqBook_RAW_Data!K707),"",DaqBook_RAW_Data!K707)</f>
        <v/>
      </c>
      <c r="M717" s="44" t="str">
        <f>IF(ISBLANK(DaqBook_RAW_Data!L707),"",DaqBook_RAW_Data!L707)</f>
        <v/>
      </c>
      <c r="N717" s="44" t="str">
        <f>IF(ISBLANK(DaqBook_RAW_Data!M707),"",DaqBook_RAW_Data!M707)</f>
        <v/>
      </c>
      <c r="O717" s="44" t="str">
        <f>IF(ISBLANK(DaqBook_RAW_Data!N707),"",DaqBook_RAW_Data!N707)</f>
        <v/>
      </c>
      <c r="P717" s="44" t="str">
        <f>IF(ISBLANK(DaqBook_RAW_Data!O707),"",DaqBook_RAW_Data!O707)</f>
        <v/>
      </c>
    </row>
    <row r="718" spans="1:16" x14ac:dyDescent="0.2">
      <c r="A718" s="58" t="e">
        <f t="shared" si="10"/>
        <v>#VALUE!</v>
      </c>
      <c r="B718" s="144" t="str">
        <f>IF(ISBLANK(DaqBook_RAW_Data!A708),"",TIMEVALUE(DaqBook_RAW_Data!A708))</f>
        <v/>
      </c>
      <c r="C718" s="44" t="str">
        <f>IF(ISBLANK(DaqBook_RAW_Data!B708),"",DaqBook_RAW_Data!B708)</f>
        <v/>
      </c>
      <c r="D718" s="44" t="str">
        <f>IF(ISBLANK(DaqBook_RAW_Data!C708),"",DaqBook_RAW_Data!C708)</f>
        <v/>
      </c>
      <c r="E718" s="44" t="str">
        <f>IF(ISBLANK(DaqBook_RAW_Data!D708),"",DaqBook_RAW_Data!D708)</f>
        <v/>
      </c>
      <c r="F718" s="44" t="str">
        <f>IF(ISBLANK(DaqBook_RAW_Data!E708),"",DaqBook_RAW_Data!E708)</f>
        <v/>
      </c>
      <c r="G718" s="44" t="str">
        <f>IF(ISBLANK(DaqBook_RAW_Data!F708),"",DaqBook_RAW_Data!F708)</f>
        <v/>
      </c>
      <c r="H718" s="44" t="str">
        <f>IF(ISBLANK(DaqBook_RAW_Data!G708),"",DaqBook_RAW_Data!G708)</f>
        <v/>
      </c>
      <c r="I718" s="44" t="str">
        <f>IF(ISBLANK(DaqBook_RAW_Data!H708),"",DaqBook_RAW_Data!H708)</f>
        <v/>
      </c>
      <c r="J718" s="44" t="str">
        <f>IF(ISBLANK(DaqBook_RAW_Data!I708),"",DaqBook_RAW_Data!I708)</f>
        <v/>
      </c>
      <c r="K718" s="44" t="str">
        <f>IF(ISBLANK(DaqBook_RAW_Data!J708),"",DaqBook_RAW_Data!J708)</f>
        <v/>
      </c>
      <c r="L718" s="44" t="str">
        <f>IF(ISBLANK(DaqBook_RAW_Data!K708),"",DaqBook_RAW_Data!K708)</f>
        <v/>
      </c>
      <c r="M718" s="44" t="str">
        <f>IF(ISBLANK(DaqBook_RAW_Data!L708),"",DaqBook_RAW_Data!L708)</f>
        <v/>
      </c>
      <c r="N718" s="44" t="str">
        <f>IF(ISBLANK(DaqBook_RAW_Data!M708),"",DaqBook_RAW_Data!M708)</f>
        <v/>
      </c>
      <c r="O718" s="44" t="str">
        <f>IF(ISBLANK(DaqBook_RAW_Data!N708),"",DaqBook_RAW_Data!N708)</f>
        <v/>
      </c>
      <c r="P718" s="44" t="str">
        <f>IF(ISBLANK(DaqBook_RAW_Data!O708),"",DaqBook_RAW_Data!O708)</f>
        <v/>
      </c>
    </row>
    <row r="719" spans="1:16" x14ac:dyDescent="0.2">
      <c r="A719" s="58" t="e">
        <f t="shared" ref="A719:A782" si="11">HOUR(B719)&amp;":"&amp;MINUTE(B719)</f>
        <v>#VALUE!</v>
      </c>
      <c r="B719" s="144" t="str">
        <f>IF(ISBLANK(DaqBook_RAW_Data!A709),"",TIMEVALUE(DaqBook_RAW_Data!A709))</f>
        <v/>
      </c>
      <c r="C719" s="44" t="str">
        <f>IF(ISBLANK(DaqBook_RAW_Data!B709),"",DaqBook_RAW_Data!B709)</f>
        <v/>
      </c>
      <c r="D719" s="44" t="str">
        <f>IF(ISBLANK(DaqBook_RAW_Data!C709),"",DaqBook_RAW_Data!C709)</f>
        <v/>
      </c>
      <c r="E719" s="44" t="str">
        <f>IF(ISBLANK(DaqBook_RAW_Data!D709),"",DaqBook_RAW_Data!D709)</f>
        <v/>
      </c>
      <c r="F719" s="44" t="str">
        <f>IF(ISBLANK(DaqBook_RAW_Data!E709),"",DaqBook_RAW_Data!E709)</f>
        <v/>
      </c>
      <c r="G719" s="44" t="str">
        <f>IF(ISBLANK(DaqBook_RAW_Data!F709),"",DaqBook_RAW_Data!F709)</f>
        <v/>
      </c>
      <c r="H719" s="44" t="str">
        <f>IF(ISBLANK(DaqBook_RAW_Data!G709),"",DaqBook_RAW_Data!G709)</f>
        <v/>
      </c>
      <c r="I719" s="44" t="str">
        <f>IF(ISBLANK(DaqBook_RAW_Data!H709),"",DaqBook_RAW_Data!H709)</f>
        <v/>
      </c>
      <c r="J719" s="44" t="str">
        <f>IF(ISBLANK(DaqBook_RAW_Data!I709),"",DaqBook_RAW_Data!I709)</f>
        <v/>
      </c>
      <c r="K719" s="44" t="str">
        <f>IF(ISBLANK(DaqBook_RAW_Data!J709),"",DaqBook_RAW_Data!J709)</f>
        <v/>
      </c>
      <c r="L719" s="44" t="str">
        <f>IF(ISBLANK(DaqBook_RAW_Data!K709),"",DaqBook_RAW_Data!K709)</f>
        <v/>
      </c>
      <c r="M719" s="44" t="str">
        <f>IF(ISBLANK(DaqBook_RAW_Data!L709),"",DaqBook_RAW_Data!L709)</f>
        <v/>
      </c>
      <c r="N719" s="44" t="str">
        <f>IF(ISBLANK(DaqBook_RAW_Data!M709),"",DaqBook_RAW_Data!M709)</f>
        <v/>
      </c>
      <c r="O719" s="44" t="str">
        <f>IF(ISBLANK(DaqBook_RAW_Data!N709),"",DaqBook_RAW_Data!N709)</f>
        <v/>
      </c>
      <c r="P719" s="44" t="str">
        <f>IF(ISBLANK(DaqBook_RAW_Data!O709),"",DaqBook_RAW_Data!O709)</f>
        <v/>
      </c>
    </row>
    <row r="720" spans="1:16" x14ac:dyDescent="0.2">
      <c r="A720" s="58" t="e">
        <f t="shared" si="11"/>
        <v>#VALUE!</v>
      </c>
      <c r="B720" s="144" t="str">
        <f>IF(ISBLANK(DaqBook_RAW_Data!A710),"",TIMEVALUE(DaqBook_RAW_Data!A710))</f>
        <v/>
      </c>
      <c r="C720" s="44" t="str">
        <f>IF(ISBLANK(DaqBook_RAW_Data!B710),"",DaqBook_RAW_Data!B710)</f>
        <v/>
      </c>
      <c r="D720" s="44" t="str">
        <f>IF(ISBLANK(DaqBook_RAW_Data!C710),"",DaqBook_RAW_Data!C710)</f>
        <v/>
      </c>
      <c r="E720" s="44" t="str">
        <f>IF(ISBLANK(DaqBook_RAW_Data!D710),"",DaqBook_RAW_Data!D710)</f>
        <v/>
      </c>
      <c r="F720" s="44" t="str">
        <f>IF(ISBLANK(DaqBook_RAW_Data!E710),"",DaqBook_RAW_Data!E710)</f>
        <v/>
      </c>
      <c r="G720" s="44" t="str">
        <f>IF(ISBLANK(DaqBook_RAW_Data!F710),"",DaqBook_RAW_Data!F710)</f>
        <v/>
      </c>
      <c r="H720" s="44" t="str">
        <f>IF(ISBLANK(DaqBook_RAW_Data!G710),"",DaqBook_RAW_Data!G710)</f>
        <v/>
      </c>
      <c r="I720" s="44" t="str">
        <f>IF(ISBLANK(DaqBook_RAW_Data!H710),"",DaqBook_RAW_Data!H710)</f>
        <v/>
      </c>
      <c r="J720" s="44" t="str">
        <f>IF(ISBLANK(DaqBook_RAW_Data!I710),"",DaqBook_RAW_Data!I710)</f>
        <v/>
      </c>
      <c r="K720" s="44" t="str">
        <f>IF(ISBLANK(DaqBook_RAW_Data!J710),"",DaqBook_RAW_Data!J710)</f>
        <v/>
      </c>
      <c r="L720" s="44" t="str">
        <f>IF(ISBLANK(DaqBook_RAW_Data!K710),"",DaqBook_RAW_Data!K710)</f>
        <v/>
      </c>
      <c r="M720" s="44" t="str">
        <f>IF(ISBLANK(DaqBook_RAW_Data!L710),"",DaqBook_RAW_Data!L710)</f>
        <v/>
      </c>
      <c r="N720" s="44" t="str">
        <f>IF(ISBLANK(DaqBook_RAW_Data!M710),"",DaqBook_RAW_Data!M710)</f>
        <v/>
      </c>
      <c r="O720" s="44" t="str">
        <f>IF(ISBLANK(DaqBook_RAW_Data!N710),"",DaqBook_RAW_Data!N710)</f>
        <v/>
      </c>
      <c r="P720" s="44" t="str">
        <f>IF(ISBLANK(DaqBook_RAW_Data!O710),"",DaqBook_RAW_Data!O710)</f>
        <v/>
      </c>
    </row>
    <row r="721" spans="1:16" x14ac:dyDescent="0.2">
      <c r="A721" s="58" t="e">
        <f t="shared" si="11"/>
        <v>#VALUE!</v>
      </c>
      <c r="B721" s="144" t="str">
        <f>IF(ISBLANK(DaqBook_RAW_Data!A711),"",TIMEVALUE(DaqBook_RAW_Data!A711))</f>
        <v/>
      </c>
      <c r="C721" s="44" t="str">
        <f>IF(ISBLANK(DaqBook_RAW_Data!B711),"",DaqBook_RAW_Data!B711)</f>
        <v/>
      </c>
      <c r="D721" s="44" t="str">
        <f>IF(ISBLANK(DaqBook_RAW_Data!C711),"",DaqBook_RAW_Data!C711)</f>
        <v/>
      </c>
      <c r="E721" s="44" t="str">
        <f>IF(ISBLANK(DaqBook_RAW_Data!D711),"",DaqBook_RAW_Data!D711)</f>
        <v/>
      </c>
      <c r="F721" s="44" t="str">
        <f>IF(ISBLANK(DaqBook_RAW_Data!E711),"",DaqBook_RAW_Data!E711)</f>
        <v/>
      </c>
      <c r="G721" s="44" t="str">
        <f>IF(ISBLANK(DaqBook_RAW_Data!F711),"",DaqBook_RAW_Data!F711)</f>
        <v/>
      </c>
      <c r="H721" s="44" t="str">
        <f>IF(ISBLANK(DaqBook_RAW_Data!G711),"",DaqBook_RAW_Data!G711)</f>
        <v/>
      </c>
      <c r="I721" s="44" t="str">
        <f>IF(ISBLANK(DaqBook_RAW_Data!H711),"",DaqBook_RAW_Data!H711)</f>
        <v/>
      </c>
      <c r="J721" s="44" t="str">
        <f>IF(ISBLANK(DaqBook_RAW_Data!I711),"",DaqBook_RAW_Data!I711)</f>
        <v/>
      </c>
      <c r="K721" s="44" t="str">
        <f>IF(ISBLANK(DaqBook_RAW_Data!J711),"",DaqBook_RAW_Data!J711)</f>
        <v/>
      </c>
      <c r="L721" s="44" t="str">
        <f>IF(ISBLANK(DaqBook_RAW_Data!K711),"",DaqBook_RAW_Data!K711)</f>
        <v/>
      </c>
      <c r="M721" s="44" t="str">
        <f>IF(ISBLANK(DaqBook_RAW_Data!L711),"",DaqBook_RAW_Data!L711)</f>
        <v/>
      </c>
      <c r="N721" s="44" t="str">
        <f>IF(ISBLANK(DaqBook_RAW_Data!M711),"",DaqBook_RAW_Data!M711)</f>
        <v/>
      </c>
      <c r="O721" s="44" t="str">
        <f>IF(ISBLANK(DaqBook_RAW_Data!N711),"",DaqBook_RAW_Data!N711)</f>
        <v/>
      </c>
      <c r="P721" s="44" t="str">
        <f>IF(ISBLANK(DaqBook_RAW_Data!O711),"",DaqBook_RAW_Data!O711)</f>
        <v/>
      </c>
    </row>
    <row r="722" spans="1:16" x14ac:dyDescent="0.2">
      <c r="A722" s="58" t="e">
        <f t="shared" si="11"/>
        <v>#VALUE!</v>
      </c>
      <c r="B722" s="144" t="str">
        <f>IF(ISBLANK(DaqBook_RAW_Data!A712),"",TIMEVALUE(DaqBook_RAW_Data!A712))</f>
        <v/>
      </c>
      <c r="C722" s="44" t="str">
        <f>IF(ISBLANK(DaqBook_RAW_Data!B712),"",DaqBook_RAW_Data!B712)</f>
        <v/>
      </c>
      <c r="D722" s="44" t="str">
        <f>IF(ISBLANK(DaqBook_RAW_Data!C712),"",DaqBook_RAW_Data!C712)</f>
        <v/>
      </c>
      <c r="E722" s="44" t="str">
        <f>IF(ISBLANK(DaqBook_RAW_Data!D712),"",DaqBook_RAW_Data!D712)</f>
        <v/>
      </c>
      <c r="F722" s="44" t="str">
        <f>IF(ISBLANK(DaqBook_RAW_Data!E712),"",DaqBook_RAW_Data!E712)</f>
        <v/>
      </c>
      <c r="G722" s="44" t="str">
        <f>IF(ISBLANK(DaqBook_RAW_Data!F712),"",DaqBook_RAW_Data!F712)</f>
        <v/>
      </c>
      <c r="H722" s="44" t="str">
        <f>IF(ISBLANK(DaqBook_RAW_Data!G712),"",DaqBook_RAW_Data!G712)</f>
        <v/>
      </c>
      <c r="I722" s="44" t="str">
        <f>IF(ISBLANK(DaqBook_RAW_Data!H712),"",DaqBook_RAW_Data!H712)</f>
        <v/>
      </c>
      <c r="J722" s="44" t="str">
        <f>IF(ISBLANK(DaqBook_RAW_Data!I712),"",DaqBook_RAW_Data!I712)</f>
        <v/>
      </c>
      <c r="K722" s="44" t="str">
        <f>IF(ISBLANK(DaqBook_RAW_Data!J712),"",DaqBook_RAW_Data!J712)</f>
        <v/>
      </c>
      <c r="L722" s="44" t="str">
        <f>IF(ISBLANK(DaqBook_RAW_Data!K712),"",DaqBook_RAW_Data!K712)</f>
        <v/>
      </c>
      <c r="M722" s="44" t="str">
        <f>IF(ISBLANK(DaqBook_RAW_Data!L712),"",DaqBook_RAW_Data!L712)</f>
        <v/>
      </c>
      <c r="N722" s="44" t="str">
        <f>IF(ISBLANK(DaqBook_RAW_Data!M712),"",DaqBook_RAW_Data!M712)</f>
        <v/>
      </c>
      <c r="O722" s="44" t="str">
        <f>IF(ISBLANK(DaqBook_RAW_Data!N712),"",DaqBook_RAW_Data!N712)</f>
        <v/>
      </c>
      <c r="P722" s="44" t="str">
        <f>IF(ISBLANK(DaqBook_RAW_Data!O712),"",DaqBook_RAW_Data!O712)</f>
        <v/>
      </c>
    </row>
    <row r="723" spans="1:16" x14ac:dyDescent="0.2">
      <c r="A723" s="58" t="e">
        <f t="shared" si="11"/>
        <v>#VALUE!</v>
      </c>
      <c r="B723" s="144" t="str">
        <f>IF(ISBLANK(DaqBook_RAW_Data!A713),"",TIMEVALUE(DaqBook_RAW_Data!A713))</f>
        <v/>
      </c>
      <c r="C723" s="44" t="str">
        <f>IF(ISBLANK(DaqBook_RAW_Data!B713),"",DaqBook_RAW_Data!B713)</f>
        <v/>
      </c>
      <c r="D723" s="44" t="str">
        <f>IF(ISBLANK(DaqBook_RAW_Data!C713),"",DaqBook_RAW_Data!C713)</f>
        <v/>
      </c>
      <c r="E723" s="44" t="str">
        <f>IF(ISBLANK(DaqBook_RAW_Data!D713),"",DaqBook_RAW_Data!D713)</f>
        <v/>
      </c>
      <c r="F723" s="44" t="str">
        <f>IF(ISBLANK(DaqBook_RAW_Data!E713),"",DaqBook_RAW_Data!E713)</f>
        <v/>
      </c>
      <c r="G723" s="44" t="str">
        <f>IF(ISBLANK(DaqBook_RAW_Data!F713),"",DaqBook_RAW_Data!F713)</f>
        <v/>
      </c>
      <c r="H723" s="44" t="str">
        <f>IF(ISBLANK(DaqBook_RAW_Data!G713),"",DaqBook_RAW_Data!G713)</f>
        <v/>
      </c>
      <c r="I723" s="44" t="str">
        <f>IF(ISBLANK(DaqBook_RAW_Data!H713),"",DaqBook_RAW_Data!H713)</f>
        <v/>
      </c>
      <c r="J723" s="44" t="str">
        <f>IF(ISBLANK(DaqBook_RAW_Data!I713),"",DaqBook_RAW_Data!I713)</f>
        <v/>
      </c>
      <c r="K723" s="44" t="str">
        <f>IF(ISBLANK(DaqBook_RAW_Data!J713),"",DaqBook_RAW_Data!J713)</f>
        <v/>
      </c>
      <c r="L723" s="44" t="str">
        <f>IF(ISBLANK(DaqBook_RAW_Data!K713),"",DaqBook_RAW_Data!K713)</f>
        <v/>
      </c>
      <c r="M723" s="44" t="str">
        <f>IF(ISBLANK(DaqBook_RAW_Data!L713),"",DaqBook_RAW_Data!L713)</f>
        <v/>
      </c>
      <c r="N723" s="44" t="str">
        <f>IF(ISBLANK(DaqBook_RAW_Data!M713),"",DaqBook_RAW_Data!M713)</f>
        <v/>
      </c>
      <c r="O723" s="44" t="str">
        <f>IF(ISBLANK(DaqBook_RAW_Data!N713),"",DaqBook_RAW_Data!N713)</f>
        <v/>
      </c>
      <c r="P723" s="44" t="str">
        <f>IF(ISBLANK(DaqBook_RAW_Data!O713),"",DaqBook_RAW_Data!O713)</f>
        <v/>
      </c>
    </row>
    <row r="724" spans="1:16" x14ac:dyDescent="0.2">
      <c r="A724" s="58" t="e">
        <f t="shared" si="11"/>
        <v>#VALUE!</v>
      </c>
      <c r="B724" s="144" t="str">
        <f>IF(ISBLANK(DaqBook_RAW_Data!A714),"",TIMEVALUE(DaqBook_RAW_Data!A714))</f>
        <v/>
      </c>
      <c r="C724" s="44" t="str">
        <f>IF(ISBLANK(DaqBook_RAW_Data!B714),"",DaqBook_RAW_Data!B714)</f>
        <v/>
      </c>
      <c r="D724" s="44" t="str">
        <f>IF(ISBLANK(DaqBook_RAW_Data!C714),"",DaqBook_RAW_Data!C714)</f>
        <v/>
      </c>
      <c r="E724" s="44" t="str">
        <f>IF(ISBLANK(DaqBook_RAW_Data!D714),"",DaqBook_RAW_Data!D714)</f>
        <v/>
      </c>
      <c r="F724" s="44" t="str">
        <f>IF(ISBLANK(DaqBook_RAW_Data!E714),"",DaqBook_RAW_Data!E714)</f>
        <v/>
      </c>
      <c r="G724" s="44" t="str">
        <f>IF(ISBLANK(DaqBook_RAW_Data!F714),"",DaqBook_RAW_Data!F714)</f>
        <v/>
      </c>
      <c r="H724" s="44" t="str">
        <f>IF(ISBLANK(DaqBook_RAW_Data!G714),"",DaqBook_RAW_Data!G714)</f>
        <v/>
      </c>
      <c r="I724" s="44" t="str">
        <f>IF(ISBLANK(DaqBook_RAW_Data!H714),"",DaqBook_RAW_Data!H714)</f>
        <v/>
      </c>
      <c r="J724" s="44" t="str">
        <f>IF(ISBLANK(DaqBook_RAW_Data!I714),"",DaqBook_RAW_Data!I714)</f>
        <v/>
      </c>
      <c r="K724" s="44" t="str">
        <f>IF(ISBLANK(DaqBook_RAW_Data!J714),"",DaqBook_RAW_Data!J714)</f>
        <v/>
      </c>
      <c r="L724" s="44" t="str">
        <f>IF(ISBLANK(DaqBook_RAW_Data!K714),"",DaqBook_RAW_Data!K714)</f>
        <v/>
      </c>
      <c r="M724" s="44" t="str">
        <f>IF(ISBLANK(DaqBook_RAW_Data!L714),"",DaqBook_RAW_Data!L714)</f>
        <v/>
      </c>
      <c r="N724" s="44" t="str">
        <f>IF(ISBLANK(DaqBook_RAW_Data!M714),"",DaqBook_RAW_Data!M714)</f>
        <v/>
      </c>
      <c r="O724" s="44" t="str">
        <f>IF(ISBLANK(DaqBook_RAW_Data!N714),"",DaqBook_RAW_Data!N714)</f>
        <v/>
      </c>
      <c r="P724" s="44" t="str">
        <f>IF(ISBLANK(DaqBook_RAW_Data!O714),"",DaqBook_RAW_Data!O714)</f>
        <v/>
      </c>
    </row>
    <row r="725" spans="1:16" x14ac:dyDescent="0.2">
      <c r="A725" s="58" t="e">
        <f t="shared" si="11"/>
        <v>#VALUE!</v>
      </c>
      <c r="B725" s="144" t="str">
        <f>IF(ISBLANK(DaqBook_RAW_Data!A715),"",TIMEVALUE(DaqBook_RAW_Data!A715))</f>
        <v/>
      </c>
      <c r="C725" s="44" t="str">
        <f>IF(ISBLANK(DaqBook_RAW_Data!B715),"",DaqBook_RAW_Data!B715)</f>
        <v/>
      </c>
      <c r="D725" s="44" t="str">
        <f>IF(ISBLANK(DaqBook_RAW_Data!C715),"",DaqBook_RAW_Data!C715)</f>
        <v/>
      </c>
      <c r="E725" s="44" t="str">
        <f>IF(ISBLANK(DaqBook_RAW_Data!D715),"",DaqBook_RAW_Data!D715)</f>
        <v/>
      </c>
      <c r="F725" s="44" t="str">
        <f>IF(ISBLANK(DaqBook_RAW_Data!E715),"",DaqBook_RAW_Data!E715)</f>
        <v/>
      </c>
      <c r="G725" s="44" t="str">
        <f>IF(ISBLANK(DaqBook_RAW_Data!F715),"",DaqBook_RAW_Data!F715)</f>
        <v/>
      </c>
      <c r="H725" s="44" t="str">
        <f>IF(ISBLANK(DaqBook_RAW_Data!G715),"",DaqBook_RAW_Data!G715)</f>
        <v/>
      </c>
      <c r="I725" s="44" t="str">
        <f>IF(ISBLANK(DaqBook_RAW_Data!H715),"",DaqBook_RAW_Data!H715)</f>
        <v/>
      </c>
      <c r="J725" s="44" t="str">
        <f>IF(ISBLANK(DaqBook_RAW_Data!I715),"",DaqBook_RAW_Data!I715)</f>
        <v/>
      </c>
      <c r="K725" s="44" t="str">
        <f>IF(ISBLANK(DaqBook_RAW_Data!J715),"",DaqBook_RAW_Data!J715)</f>
        <v/>
      </c>
      <c r="L725" s="44" t="str">
        <f>IF(ISBLANK(DaqBook_RAW_Data!K715),"",DaqBook_RAW_Data!K715)</f>
        <v/>
      </c>
      <c r="M725" s="44" t="str">
        <f>IF(ISBLANK(DaqBook_RAW_Data!L715),"",DaqBook_RAW_Data!L715)</f>
        <v/>
      </c>
      <c r="N725" s="44" t="str">
        <f>IF(ISBLANK(DaqBook_RAW_Data!M715),"",DaqBook_RAW_Data!M715)</f>
        <v/>
      </c>
      <c r="O725" s="44" t="str">
        <f>IF(ISBLANK(DaqBook_RAW_Data!N715),"",DaqBook_RAW_Data!N715)</f>
        <v/>
      </c>
      <c r="P725" s="44" t="str">
        <f>IF(ISBLANK(DaqBook_RAW_Data!O715),"",DaqBook_RAW_Data!O715)</f>
        <v/>
      </c>
    </row>
    <row r="726" spans="1:16" x14ac:dyDescent="0.2">
      <c r="A726" s="58" t="e">
        <f t="shared" si="11"/>
        <v>#VALUE!</v>
      </c>
      <c r="B726" s="144" t="str">
        <f>IF(ISBLANK(DaqBook_RAW_Data!A716),"",TIMEVALUE(DaqBook_RAW_Data!A716))</f>
        <v/>
      </c>
      <c r="C726" s="44" t="str">
        <f>IF(ISBLANK(DaqBook_RAW_Data!B716),"",DaqBook_RAW_Data!B716)</f>
        <v/>
      </c>
      <c r="D726" s="44" t="str">
        <f>IF(ISBLANK(DaqBook_RAW_Data!C716),"",DaqBook_RAW_Data!C716)</f>
        <v/>
      </c>
      <c r="E726" s="44" t="str">
        <f>IF(ISBLANK(DaqBook_RAW_Data!D716),"",DaqBook_RAW_Data!D716)</f>
        <v/>
      </c>
      <c r="F726" s="44" t="str">
        <f>IF(ISBLANK(DaqBook_RAW_Data!E716),"",DaqBook_RAW_Data!E716)</f>
        <v/>
      </c>
      <c r="G726" s="44" t="str">
        <f>IF(ISBLANK(DaqBook_RAW_Data!F716),"",DaqBook_RAW_Data!F716)</f>
        <v/>
      </c>
      <c r="H726" s="44" t="str">
        <f>IF(ISBLANK(DaqBook_RAW_Data!G716),"",DaqBook_RAW_Data!G716)</f>
        <v/>
      </c>
      <c r="I726" s="44" t="str">
        <f>IF(ISBLANK(DaqBook_RAW_Data!H716),"",DaqBook_RAW_Data!H716)</f>
        <v/>
      </c>
      <c r="J726" s="44" t="str">
        <f>IF(ISBLANK(DaqBook_RAW_Data!I716),"",DaqBook_RAW_Data!I716)</f>
        <v/>
      </c>
      <c r="K726" s="44" t="str">
        <f>IF(ISBLANK(DaqBook_RAW_Data!J716),"",DaqBook_RAW_Data!J716)</f>
        <v/>
      </c>
      <c r="L726" s="44" t="str">
        <f>IF(ISBLANK(DaqBook_RAW_Data!K716),"",DaqBook_RAW_Data!K716)</f>
        <v/>
      </c>
      <c r="M726" s="44" t="str">
        <f>IF(ISBLANK(DaqBook_RAW_Data!L716),"",DaqBook_RAW_Data!L716)</f>
        <v/>
      </c>
      <c r="N726" s="44" t="str">
        <f>IF(ISBLANK(DaqBook_RAW_Data!M716),"",DaqBook_RAW_Data!M716)</f>
        <v/>
      </c>
      <c r="O726" s="44" t="str">
        <f>IF(ISBLANK(DaqBook_RAW_Data!N716),"",DaqBook_RAW_Data!N716)</f>
        <v/>
      </c>
      <c r="P726" s="44" t="str">
        <f>IF(ISBLANK(DaqBook_RAW_Data!O716),"",DaqBook_RAW_Data!O716)</f>
        <v/>
      </c>
    </row>
    <row r="727" spans="1:16" x14ac:dyDescent="0.2">
      <c r="A727" s="58" t="e">
        <f t="shared" si="11"/>
        <v>#VALUE!</v>
      </c>
      <c r="B727" s="144" t="str">
        <f>IF(ISBLANK(DaqBook_RAW_Data!A717),"",TIMEVALUE(DaqBook_RAW_Data!A717))</f>
        <v/>
      </c>
      <c r="C727" s="44" t="str">
        <f>IF(ISBLANK(DaqBook_RAW_Data!B717),"",DaqBook_RAW_Data!B717)</f>
        <v/>
      </c>
      <c r="D727" s="44" t="str">
        <f>IF(ISBLANK(DaqBook_RAW_Data!C717),"",DaqBook_RAW_Data!C717)</f>
        <v/>
      </c>
      <c r="E727" s="44" t="str">
        <f>IF(ISBLANK(DaqBook_RAW_Data!D717),"",DaqBook_RAW_Data!D717)</f>
        <v/>
      </c>
      <c r="F727" s="44" t="str">
        <f>IF(ISBLANK(DaqBook_RAW_Data!E717),"",DaqBook_RAW_Data!E717)</f>
        <v/>
      </c>
      <c r="G727" s="44" t="str">
        <f>IF(ISBLANK(DaqBook_RAW_Data!F717),"",DaqBook_RAW_Data!F717)</f>
        <v/>
      </c>
      <c r="H727" s="44" t="str">
        <f>IF(ISBLANK(DaqBook_RAW_Data!G717),"",DaqBook_RAW_Data!G717)</f>
        <v/>
      </c>
      <c r="I727" s="44" t="str">
        <f>IF(ISBLANK(DaqBook_RAW_Data!H717),"",DaqBook_RAW_Data!H717)</f>
        <v/>
      </c>
      <c r="J727" s="44" t="str">
        <f>IF(ISBLANK(DaqBook_RAW_Data!I717),"",DaqBook_RAW_Data!I717)</f>
        <v/>
      </c>
      <c r="K727" s="44" t="str">
        <f>IF(ISBLANK(DaqBook_RAW_Data!J717),"",DaqBook_RAW_Data!J717)</f>
        <v/>
      </c>
      <c r="L727" s="44" t="str">
        <f>IF(ISBLANK(DaqBook_RAW_Data!K717),"",DaqBook_RAW_Data!K717)</f>
        <v/>
      </c>
      <c r="M727" s="44" t="str">
        <f>IF(ISBLANK(DaqBook_RAW_Data!L717),"",DaqBook_RAW_Data!L717)</f>
        <v/>
      </c>
      <c r="N727" s="44" t="str">
        <f>IF(ISBLANK(DaqBook_RAW_Data!M717),"",DaqBook_RAW_Data!M717)</f>
        <v/>
      </c>
      <c r="O727" s="44" t="str">
        <f>IF(ISBLANK(DaqBook_RAW_Data!N717),"",DaqBook_RAW_Data!N717)</f>
        <v/>
      </c>
      <c r="P727" s="44" t="str">
        <f>IF(ISBLANK(DaqBook_RAW_Data!O717),"",DaqBook_RAW_Data!O717)</f>
        <v/>
      </c>
    </row>
    <row r="728" spans="1:16" x14ac:dyDescent="0.2">
      <c r="A728" s="58" t="e">
        <f t="shared" si="11"/>
        <v>#VALUE!</v>
      </c>
      <c r="B728" s="144" t="str">
        <f>IF(ISBLANK(DaqBook_RAW_Data!A718),"",TIMEVALUE(DaqBook_RAW_Data!A718))</f>
        <v/>
      </c>
      <c r="C728" s="44" t="str">
        <f>IF(ISBLANK(DaqBook_RAW_Data!B718),"",DaqBook_RAW_Data!B718)</f>
        <v/>
      </c>
      <c r="D728" s="44" t="str">
        <f>IF(ISBLANK(DaqBook_RAW_Data!C718),"",DaqBook_RAW_Data!C718)</f>
        <v/>
      </c>
      <c r="E728" s="44" t="str">
        <f>IF(ISBLANK(DaqBook_RAW_Data!D718),"",DaqBook_RAW_Data!D718)</f>
        <v/>
      </c>
      <c r="F728" s="44" t="str">
        <f>IF(ISBLANK(DaqBook_RAW_Data!E718),"",DaqBook_RAW_Data!E718)</f>
        <v/>
      </c>
      <c r="G728" s="44" t="str">
        <f>IF(ISBLANK(DaqBook_RAW_Data!F718),"",DaqBook_RAW_Data!F718)</f>
        <v/>
      </c>
      <c r="H728" s="44" t="str">
        <f>IF(ISBLANK(DaqBook_RAW_Data!G718),"",DaqBook_RAW_Data!G718)</f>
        <v/>
      </c>
      <c r="I728" s="44" t="str">
        <f>IF(ISBLANK(DaqBook_RAW_Data!H718),"",DaqBook_RAW_Data!H718)</f>
        <v/>
      </c>
      <c r="J728" s="44" t="str">
        <f>IF(ISBLANK(DaqBook_RAW_Data!I718),"",DaqBook_RAW_Data!I718)</f>
        <v/>
      </c>
      <c r="K728" s="44" t="str">
        <f>IF(ISBLANK(DaqBook_RAW_Data!J718),"",DaqBook_RAW_Data!J718)</f>
        <v/>
      </c>
      <c r="L728" s="44" t="str">
        <f>IF(ISBLANK(DaqBook_RAW_Data!K718),"",DaqBook_RAW_Data!K718)</f>
        <v/>
      </c>
      <c r="M728" s="44" t="str">
        <f>IF(ISBLANK(DaqBook_RAW_Data!L718),"",DaqBook_RAW_Data!L718)</f>
        <v/>
      </c>
      <c r="N728" s="44" t="str">
        <f>IF(ISBLANK(DaqBook_RAW_Data!M718),"",DaqBook_RAW_Data!M718)</f>
        <v/>
      </c>
      <c r="O728" s="44" t="str">
        <f>IF(ISBLANK(DaqBook_RAW_Data!N718),"",DaqBook_RAW_Data!N718)</f>
        <v/>
      </c>
      <c r="P728" s="44" t="str">
        <f>IF(ISBLANK(DaqBook_RAW_Data!O718),"",DaqBook_RAW_Data!O718)</f>
        <v/>
      </c>
    </row>
    <row r="729" spans="1:16" x14ac:dyDescent="0.2">
      <c r="A729" s="58" t="e">
        <f t="shared" si="11"/>
        <v>#VALUE!</v>
      </c>
      <c r="B729" s="144" t="str">
        <f>IF(ISBLANK(DaqBook_RAW_Data!A719),"",TIMEVALUE(DaqBook_RAW_Data!A719))</f>
        <v/>
      </c>
      <c r="C729" s="44" t="str">
        <f>IF(ISBLANK(DaqBook_RAW_Data!B719),"",DaqBook_RAW_Data!B719)</f>
        <v/>
      </c>
      <c r="D729" s="44" t="str">
        <f>IF(ISBLANK(DaqBook_RAW_Data!C719),"",DaqBook_RAW_Data!C719)</f>
        <v/>
      </c>
      <c r="E729" s="44" t="str">
        <f>IF(ISBLANK(DaqBook_RAW_Data!D719),"",DaqBook_RAW_Data!D719)</f>
        <v/>
      </c>
      <c r="F729" s="44" t="str">
        <f>IF(ISBLANK(DaqBook_RAW_Data!E719),"",DaqBook_RAW_Data!E719)</f>
        <v/>
      </c>
      <c r="G729" s="44" t="str">
        <f>IF(ISBLANK(DaqBook_RAW_Data!F719),"",DaqBook_RAW_Data!F719)</f>
        <v/>
      </c>
      <c r="H729" s="44" t="str">
        <f>IF(ISBLANK(DaqBook_RAW_Data!G719),"",DaqBook_RAW_Data!G719)</f>
        <v/>
      </c>
      <c r="I729" s="44" t="str">
        <f>IF(ISBLANK(DaqBook_RAW_Data!H719),"",DaqBook_RAW_Data!H719)</f>
        <v/>
      </c>
      <c r="J729" s="44" t="str">
        <f>IF(ISBLANK(DaqBook_RAW_Data!I719),"",DaqBook_RAW_Data!I719)</f>
        <v/>
      </c>
      <c r="K729" s="44" t="str">
        <f>IF(ISBLANK(DaqBook_RAW_Data!J719),"",DaqBook_RAW_Data!J719)</f>
        <v/>
      </c>
      <c r="L729" s="44" t="str">
        <f>IF(ISBLANK(DaqBook_RAW_Data!K719),"",DaqBook_RAW_Data!K719)</f>
        <v/>
      </c>
      <c r="M729" s="44" t="str">
        <f>IF(ISBLANK(DaqBook_RAW_Data!L719),"",DaqBook_RAW_Data!L719)</f>
        <v/>
      </c>
      <c r="N729" s="44" t="str">
        <f>IF(ISBLANK(DaqBook_RAW_Data!M719),"",DaqBook_RAW_Data!M719)</f>
        <v/>
      </c>
      <c r="O729" s="44" t="str">
        <f>IF(ISBLANK(DaqBook_RAW_Data!N719),"",DaqBook_RAW_Data!N719)</f>
        <v/>
      </c>
      <c r="P729" s="44" t="str">
        <f>IF(ISBLANK(DaqBook_RAW_Data!O719),"",DaqBook_RAW_Data!O719)</f>
        <v/>
      </c>
    </row>
    <row r="730" spans="1:16" x14ac:dyDescent="0.2">
      <c r="A730" s="58" t="e">
        <f t="shared" si="11"/>
        <v>#VALUE!</v>
      </c>
      <c r="B730" s="144" t="str">
        <f>IF(ISBLANK(DaqBook_RAW_Data!A720),"",TIMEVALUE(DaqBook_RAW_Data!A720))</f>
        <v/>
      </c>
      <c r="C730" s="44" t="str">
        <f>IF(ISBLANK(DaqBook_RAW_Data!B720),"",DaqBook_RAW_Data!B720)</f>
        <v/>
      </c>
      <c r="D730" s="44" t="str">
        <f>IF(ISBLANK(DaqBook_RAW_Data!C720),"",DaqBook_RAW_Data!C720)</f>
        <v/>
      </c>
      <c r="E730" s="44" t="str">
        <f>IF(ISBLANK(DaqBook_RAW_Data!D720),"",DaqBook_RAW_Data!D720)</f>
        <v/>
      </c>
      <c r="F730" s="44" t="str">
        <f>IF(ISBLANK(DaqBook_RAW_Data!E720),"",DaqBook_RAW_Data!E720)</f>
        <v/>
      </c>
      <c r="G730" s="44" t="str">
        <f>IF(ISBLANK(DaqBook_RAW_Data!F720),"",DaqBook_RAW_Data!F720)</f>
        <v/>
      </c>
      <c r="H730" s="44" t="str">
        <f>IF(ISBLANK(DaqBook_RAW_Data!G720),"",DaqBook_RAW_Data!G720)</f>
        <v/>
      </c>
      <c r="I730" s="44" t="str">
        <f>IF(ISBLANK(DaqBook_RAW_Data!H720),"",DaqBook_RAW_Data!H720)</f>
        <v/>
      </c>
      <c r="J730" s="44" t="str">
        <f>IF(ISBLANK(DaqBook_RAW_Data!I720),"",DaqBook_RAW_Data!I720)</f>
        <v/>
      </c>
      <c r="K730" s="44" t="str">
        <f>IF(ISBLANK(DaqBook_RAW_Data!J720),"",DaqBook_RAW_Data!J720)</f>
        <v/>
      </c>
      <c r="L730" s="44" t="str">
        <f>IF(ISBLANK(DaqBook_RAW_Data!K720),"",DaqBook_RAW_Data!K720)</f>
        <v/>
      </c>
      <c r="M730" s="44" t="str">
        <f>IF(ISBLANK(DaqBook_RAW_Data!L720),"",DaqBook_RAW_Data!L720)</f>
        <v/>
      </c>
      <c r="N730" s="44" t="str">
        <f>IF(ISBLANK(DaqBook_RAW_Data!M720),"",DaqBook_RAW_Data!M720)</f>
        <v/>
      </c>
      <c r="O730" s="44" t="str">
        <f>IF(ISBLANK(DaqBook_RAW_Data!N720),"",DaqBook_RAW_Data!N720)</f>
        <v/>
      </c>
      <c r="P730" s="44" t="str">
        <f>IF(ISBLANK(DaqBook_RAW_Data!O720),"",DaqBook_RAW_Data!O720)</f>
        <v/>
      </c>
    </row>
    <row r="731" spans="1:16" x14ac:dyDescent="0.2">
      <c r="A731" s="58" t="e">
        <f t="shared" si="11"/>
        <v>#VALUE!</v>
      </c>
      <c r="B731" s="144" t="str">
        <f>IF(ISBLANK(DaqBook_RAW_Data!A721),"",TIMEVALUE(DaqBook_RAW_Data!A721))</f>
        <v/>
      </c>
      <c r="C731" s="44" t="str">
        <f>IF(ISBLANK(DaqBook_RAW_Data!B721),"",DaqBook_RAW_Data!B721)</f>
        <v/>
      </c>
      <c r="D731" s="44" t="str">
        <f>IF(ISBLANK(DaqBook_RAW_Data!C721),"",DaqBook_RAW_Data!C721)</f>
        <v/>
      </c>
      <c r="E731" s="44" t="str">
        <f>IF(ISBLANK(DaqBook_RAW_Data!D721),"",DaqBook_RAW_Data!D721)</f>
        <v/>
      </c>
      <c r="F731" s="44" t="str">
        <f>IF(ISBLANK(DaqBook_RAW_Data!E721),"",DaqBook_RAW_Data!E721)</f>
        <v/>
      </c>
      <c r="G731" s="44" t="str">
        <f>IF(ISBLANK(DaqBook_RAW_Data!F721),"",DaqBook_RAW_Data!F721)</f>
        <v/>
      </c>
      <c r="H731" s="44" t="str">
        <f>IF(ISBLANK(DaqBook_RAW_Data!G721),"",DaqBook_RAW_Data!G721)</f>
        <v/>
      </c>
      <c r="I731" s="44" t="str">
        <f>IF(ISBLANK(DaqBook_RAW_Data!H721),"",DaqBook_RAW_Data!H721)</f>
        <v/>
      </c>
      <c r="J731" s="44" t="str">
        <f>IF(ISBLANK(DaqBook_RAW_Data!I721),"",DaqBook_RAW_Data!I721)</f>
        <v/>
      </c>
      <c r="K731" s="44" t="str">
        <f>IF(ISBLANK(DaqBook_RAW_Data!J721),"",DaqBook_RAW_Data!J721)</f>
        <v/>
      </c>
      <c r="L731" s="44" t="str">
        <f>IF(ISBLANK(DaqBook_RAW_Data!K721),"",DaqBook_RAW_Data!K721)</f>
        <v/>
      </c>
      <c r="M731" s="44" t="str">
        <f>IF(ISBLANK(DaqBook_RAW_Data!L721),"",DaqBook_RAW_Data!L721)</f>
        <v/>
      </c>
      <c r="N731" s="44" t="str">
        <f>IF(ISBLANK(DaqBook_RAW_Data!M721),"",DaqBook_RAW_Data!M721)</f>
        <v/>
      </c>
      <c r="O731" s="44" t="str">
        <f>IF(ISBLANK(DaqBook_RAW_Data!N721),"",DaqBook_RAW_Data!N721)</f>
        <v/>
      </c>
      <c r="P731" s="44" t="str">
        <f>IF(ISBLANK(DaqBook_RAW_Data!O721),"",DaqBook_RAW_Data!O721)</f>
        <v/>
      </c>
    </row>
    <row r="732" spans="1:16" x14ac:dyDescent="0.2">
      <c r="A732" s="58" t="e">
        <f t="shared" si="11"/>
        <v>#VALUE!</v>
      </c>
      <c r="B732" s="144" t="str">
        <f>IF(ISBLANK(DaqBook_RAW_Data!A722),"",TIMEVALUE(DaqBook_RAW_Data!A722))</f>
        <v/>
      </c>
      <c r="C732" s="44" t="str">
        <f>IF(ISBLANK(DaqBook_RAW_Data!B722),"",DaqBook_RAW_Data!B722)</f>
        <v/>
      </c>
      <c r="D732" s="44" t="str">
        <f>IF(ISBLANK(DaqBook_RAW_Data!C722),"",DaqBook_RAW_Data!C722)</f>
        <v/>
      </c>
      <c r="E732" s="44" t="str">
        <f>IF(ISBLANK(DaqBook_RAW_Data!D722),"",DaqBook_RAW_Data!D722)</f>
        <v/>
      </c>
      <c r="F732" s="44" t="str">
        <f>IF(ISBLANK(DaqBook_RAW_Data!E722),"",DaqBook_RAW_Data!E722)</f>
        <v/>
      </c>
      <c r="G732" s="44" t="str">
        <f>IF(ISBLANK(DaqBook_RAW_Data!F722),"",DaqBook_RAW_Data!F722)</f>
        <v/>
      </c>
      <c r="H732" s="44" t="str">
        <f>IF(ISBLANK(DaqBook_RAW_Data!G722),"",DaqBook_RAW_Data!G722)</f>
        <v/>
      </c>
      <c r="I732" s="44" t="str">
        <f>IF(ISBLANK(DaqBook_RAW_Data!H722),"",DaqBook_RAW_Data!H722)</f>
        <v/>
      </c>
      <c r="J732" s="44" t="str">
        <f>IF(ISBLANK(DaqBook_RAW_Data!I722),"",DaqBook_RAW_Data!I722)</f>
        <v/>
      </c>
      <c r="K732" s="44" t="str">
        <f>IF(ISBLANK(DaqBook_RAW_Data!J722),"",DaqBook_RAW_Data!J722)</f>
        <v/>
      </c>
      <c r="L732" s="44" t="str">
        <f>IF(ISBLANK(DaqBook_RAW_Data!K722),"",DaqBook_RAW_Data!K722)</f>
        <v/>
      </c>
      <c r="M732" s="44" t="str">
        <f>IF(ISBLANK(DaqBook_RAW_Data!L722),"",DaqBook_RAW_Data!L722)</f>
        <v/>
      </c>
      <c r="N732" s="44" t="str">
        <f>IF(ISBLANK(DaqBook_RAW_Data!M722),"",DaqBook_RAW_Data!M722)</f>
        <v/>
      </c>
      <c r="O732" s="44" t="str">
        <f>IF(ISBLANK(DaqBook_RAW_Data!N722),"",DaqBook_RAW_Data!N722)</f>
        <v/>
      </c>
      <c r="P732" s="44" t="str">
        <f>IF(ISBLANK(DaqBook_RAW_Data!O722),"",DaqBook_RAW_Data!O722)</f>
        <v/>
      </c>
    </row>
    <row r="733" spans="1:16" x14ac:dyDescent="0.2">
      <c r="A733" s="58" t="e">
        <f t="shared" si="11"/>
        <v>#VALUE!</v>
      </c>
      <c r="B733" s="144" t="str">
        <f>IF(ISBLANK(DaqBook_RAW_Data!A723),"",TIMEVALUE(DaqBook_RAW_Data!A723))</f>
        <v/>
      </c>
      <c r="C733" s="44" t="str">
        <f>IF(ISBLANK(DaqBook_RAW_Data!B723),"",DaqBook_RAW_Data!B723)</f>
        <v/>
      </c>
      <c r="D733" s="44" t="str">
        <f>IF(ISBLANK(DaqBook_RAW_Data!C723),"",DaqBook_RAW_Data!C723)</f>
        <v/>
      </c>
      <c r="E733" s="44" t="str">
        <f>IF(ISBLANK(DaqBook_RAW_Data!D723),"",DaqBook_RAW_Data!D723)</f>
        <v/>
      </c>
      <c r="F733" s="44" t="str">
        <f>IF(ISBLANK(DaqBook_RAW_Data!E723),"",DaqBook_RAW_Data!E723)</f>
        <v/>
      </c>
      <c r="G733" s="44" t="str">
        <f>IF(ISBLANK(DaqBook_RAW_Data!F723),"",DaqBook_RAW_Data!F723)</f>
        <v/>
      </c>
      <c r="H733" s="44" t="str">
        <f>IF(ISBLANK(DaqBook_RAW_Data!G723),"",DaqBook_RAW_Data!G723)</f>
        <v/>
      </c>
      <c r="I733" s="44" t="str">
        <f>IF(ISBLANK(DaqBook_RAW_Data!H723),"",DaqBook_RAW_Data!H723)</f>
        <v/>
      </c>
      <c r="J733" s="44" t="str">
        <f>IF(ISBLANK(DaqBook_RAW_Data!I723),"",DaqBook_RAW_Data!I723)</f>
        <v/>
      </c>
      <c r="K733" s="44" t="str">
        <f>IF(ISBLANK(DaqBook_RAW_Data!J723),"",DaqBook_RAW_Data!J723)</f>
        <v/>
      </c>
      <c r="L733" s="44" t="str">
        <f>IF(ISBLANK(DaqBook_RAW_Data!K723),"",DaqBook_RAW_Data!K723)</f>
        <v/>
      </c>
      <c r="M733" s="44" t="str">
        <f>IF(ISBLANK(DaqBook_RAW_Data!L723),"",DaqBook_RAW_Data!L723)</f>
        <v/>
      </c>
      <c r="N733" s="44" t="str">
        <f>IF(ISBLANK(DaqBook_RAW_Data!M723),"",DaqBook_RAW_Data!M723)</f>
        <v/>
      </c>
      <c r="O733" s="44" t="str">
        <f>IF(ISBLANK(DaqBook_RAW_Data!N723),"",DaqBook_RAW_Data!N723)</f>
        <v/>
      </c>
      <c r="P733" s="44" t="str">
        <f>IF(ISBLANK(DaqBook_RAW_Data!O723),"",DaqBook_RAW_Data!O723)</f>
        <v/>
      </c>
    </row>
    <row r="734" spans="1:16" x14ac:dyDescent="0.2">
      <c r="A734" s="58" t="e">
        <f t="shared" si="11"/>
        <v>#VALUE!</v>
      </c>
      <c r="B734" s="144" t="str">
        <f>IF(ISBLANK(DaqBook_RAW_Data!A724),"",TIMEVALUE(DaqBook_RAW_Data!A724))</f>
        <v/>
      </c>
      <c r="C734" s="44" t="str">
        <f>IF(ISBLANK(DaqBook_RAW_Data!B724),"",DaqBook_RAW_Data!B724)</f>
        <v/>
      </c>
      <c r="D734" s="44" t="str">
        <f>IF(ISBLANK(DaqBook_RAW_Data!C724),"",DaqBook_RAW_Data!C724)</f>
        <v/>
      </c>
      <c r="E734" s="44" t="str">
        <f>IF(ISBLANK(DaqBook_RAW_Data!D724),"",DaqBook_RAW_Data!D724)</f>
        <v/>
      </c>
      <c r="F734" s="44" t="str">
        <f>IF(ISBLANK(DaqBook_RAW_Data!E724),"",DaqBook_RAW_Data!E724)</f>
        <v/>
      </c>
      <c r="G734" s="44" t="str">
        <f>IF(ISBLANK(DaqBook_RAW_Data!F724),"",DaqBook_RAW_Data!F724)</f>
        <v/>
      </c>
      <c r="H734" s="44" t="str">
        <f>IF(ISBLANK(DaqBook_RAW_Data!G724),"",DaqBook_RAW_Data!G724)</f>
        <v/>
      </c>
      <c r="I734" s="44" t="str">
        <f>IF(ISBLANK(DaqBook_RAW_Data!H724),"",DaqBook_RAW_Data!H724)</f>
        <v/>
      </c>
      <c r="J734" s="44" t="str">
        <f>IF(ISBLANK(DaqBook_RAW_Data!I724),"",DaqBook_RAW_Data!I724)</f>
        <v/>
      </c>
      <c r="K734" s="44" t="str">
        <f>IF(ISBLANK(DaqBook_RAW_Data!J724),"",DaqBook_RAW_Data!J724)</f>
        <v/>
      </c>
      <c r="L734" s="44" t="str">
        <f>IF(ISBLANK(DaqBook_RAW_Data!K724),"",DaqBook_RAW_Data!K724)</f>
        <v/>
      </c>
      <c r="M734" s="44" t="str">
        <f>IF(ISBLANK(DaqBook_RAW_Data!L724),"",DaqBook_RAW_Data!L724)</f>
        <v/>
      </c>
      <c r="N734" s="44" t="str">
        <f>IF(ISBLANK(DaqBook_RAW_Data!M724),"",DaqBook_RAW_Data!M724)</f>
        <v/>
      </c>
      <c r="O734" s="44" t="str">
        <f>IF(ISBLANK(DaqBook_RAW_Data!N724),"",DaqBook_RAW_Data!N724)</f>
        <v/>
      </c>
      <c r="P734" s="44" t="str">
        <f>IF(ISBLANK(DaqBook_RAW_Data!O724),"",DaqBook_RAW_Data!O724)</f>
        <v/>
      </c>
    </row>
    <row r="735" spans="1:16" x14ac:dyDescent="0.2">
      <c r="A735" s="58" t="e">
        <f t="shared" si="11"/>
        <v>#VALUE!</v>
      </c>
      <c r="B735" s="144" t="str">
        <f>IF(ISBLANK(DaqBook_RAW_Data!A725),"",TIMEVALUE(DaqBook_RAW_Data!A725))</f>
        <v/>
      </c>
      <c r="C735" s="44" t="str">
        <f>IF(ISBLANK(DaqBook_RAW_Data!B725),"",DaqBook_RAW_Data!B725)</f>
        <v/>
      </c>
      <c r="D735" s="44" t="str">
        <f>IF(ISBLANK(DaqBook_RAW_Data!C725),"",DaqBook_RAW_Data!C725)</f>
        <v/>
      </c>
      <c r="E735" s="44" t="str">
        <f>IF(ISBLANK(DaqBook_RAW_Data!D725),"",DaqBook_RAW_Data!D725)</f>
        <v/>
      </c>
      <c r="F735" s="44" t="str">
        <f>IF(ISBLANK(DaqBook_RAW_Data!E725),"",DaqBook_RAW_Data!E725)</f>
        <v/>
      </c>
      <c r="G735" s="44" t="str">
        <f>IF(ISBLANK(DaqBook_RAW_Data!F725),"",DaqBook_RAW_Data!F725)</f>
        <v/>
      </c>
      <c r="H735" s="44" t="str">
        <f>IF(ISBLANK(DaqBook_RAW_Data!G725),"",DaqBook_RAW_Data!G725)</f>
        <v/>
      </c>
      <c r="I735" s="44" t="str">
        <f>IF(ISBLANK(DaqBook_RAW_Data!H725),"",DaqBook_RAW_Data!H725)</f>
        <v/>
      </c>
      <c r="J735" s="44" t="str">
        <f>IF(ISBLANK(DaqBook_RAW_Data!I725),"",DaqBook_RAW_Data!I725)</f>
        <v/>
      </c>
      <c r="K735" s="44" t="str">
        <f>IF(ISBLANK(DaqBook_RAW_Data!J725),"",DaqBook_RAW_Data!J725)</f>
        <v/>
      </c>
      <c r="L735" s="44" t="str">
        <f>IF(ISBLANK(DaqBook_RAW_Data!K725),"",DaqBook_RAW_Data!K725)</f>
        <v/>
      </c>
      <c r="M735" s="44" t="str">
        <f>IF(ISBLANK(DaqBook_RAW_Data!L725),"",DaqBook_RAW_Data!L725)</f>
        <v/>
      </c>
      <c r="N735" s="44" t="str">
        <f>IF(ISBLANK(DaqBook_RAW_Data!M725),"",DaqBook_RAW_Data!M725)</f>
        <v/>
      </c>
      <c r="O735" s="44" t="str">
        <f>IF(ISBLANK(DaqBook_RAW_Data!N725),"",DaqBook_RAW_Data!N725)</f>
        <v/>
      </c>
      <c r="P735" s="44" t="str">
        <f>IF(ISBLANK(DaqBook_RAW_Data!O725),"",DaqBook_RAW_Data!O725)</f>
        <v/>
      </c>
    </row>
    <row r="736" spans="1:16" x14ac:dyDescent="0.2">
      <c r="A736" s="58" t="e">
        <f t="shared" si="11"/>
        <v>#VALUE!</v>
      </c>
      <c r="B736" s="144" t="str">
        <f>IF(ISBLANK(DaqBook_RAW_Data!A726),"",TIMEVALUE(DaqBook_RAW_Data!A726))</f>
        <v/>
      </c>
      <c r="C736" s="44" t="str">
        <f>IF(ISBLANK(DaqBook_RAW_Data!B726),"",DaqBook_RAW_Data!B726)</f>
        <v/>
      </c>
      <c r="D736" s="44" t="str">
        <f>IF(ISBLANK(DaqBook_RAW_Data!C726),"",DaqBook_RAW_Data!C726)</f>
        <v/>
      </c>
      <c r="E736" s="44" t="str">
        <f>IF(ISBLANK(DaqBook_RAW_Data!D726),"",DaqBook_RAW_Data!D726)</f>
        <v/>
      </c>
      <c r="F736" s="44" t="str">
        <f>IF(ISBLANK(DaqBook_RAW_Data!E726),"",DaqBook_RAW_Data!E726)</f>
        <v/>
      </c>
      <c r="G736" s="44" t="str">
        <f>IF(ISBLANK(DaqBook_RAW_Data!F726),"",DaqBook_RAW_Data!F726)</f>
        <v/>
      </c>
      <c r="H736" s="44" t="str">
        <f>IF(ISBLANK(DaqBook_RAW_Data!G726),"",DaqBook_RAW_Data!G726)</f>
        <v/>
      </c>
      <c r="I736" s="44" t="str">
        <f>IF(ISBLANK(DaqBook_RAW_Data!H726),"",DaqBook_RAW_Data!H726)</f>
        <v/>
      </c>
      <c r="J736" s="44" t="str">
        <f>IF(ISBLANK(DaqBook_RAW_Data!I726),"",DaqBook_RAW_Data!I726)</f>
        <v/>
      </c>
      <c r="K736" s="44" t="str">
        <f>IF(ISBLANK(DaqBook_RAW_Data!J726),"",DaqBook_RAW_Data!J726)</f>
        <v/>
      </c>
      <c r="L736" s="44" t="str">
        <f>IF(ISBLANK(DaqBook_RAW_Data!K726),"",DaqBook_RAW_Data!K726)</f>
        <v/>
      </c>
      <c r="M736" s="44" t="str">
        <f>IF(ISBLANK(DaqBook_RAW_Data!L726),"",DaqBook_RAW_Data!L726)</f>
        <v/>
      </c>
      <c r="N736" s="44" t="str">
        <f>IF(ISBLANK(DaqBook_RAW_Data!M726),"",DaqBook_RAW_Data!M726)</f>
        <v/>
      </c>
      <c r="O736" s="44" t="str">
        <f>IF(ISBLANK(DaqBook_RAW_Data!N726),"",DaqBook_RAW_Data!N726)</f>
        <v/>
      </c>
      <c r="P736" s="44" t="str">
        <f>IF(ISBLANK(DaqBook_RAW_Data!O726),"",DaqBook_RAW_Data!O726)</f>
        <v/>
      </c>
    </row>
    <row r="737" spans="1:16" x14ac:dyDescent="0.2">
      <c r="A737" s="58" t="e">
        <f t="shared" si="11"/>
        <v>#VALUE!</v>
      </c>
      <c r="B737" s="144" t="str">
        <f>IF(ISBLANK(DaqBook_RAW_Data!A727),"",TIMEVALUE(DaqBook_RAW_Data!A727))</f>
        <v/>
      </c>
      <c r="C737" s="44" t="str">
        <f>IF(ISBLANK(DaqBook_RAW_Data!B727),"",DaqBook_RAW_Data!B727)</f>
        <v/>
      </c>
      <c r="D737" s="44" t="str">
        <f>IF(ISBLANK(DaqBook_RAW_Data!C727),"",DaqBook_RAW_Data!C727)</f>
        <v/>
      </c>
      <c r="E737" s="44" t="str">
        <f>IF(ISBLANK(DaqBook_RAW_Data!D727),"",DaqBook_RAW_Data!D727)</f>
        <v/>
      </c>
      <c r="F737" s="44" t="str">
        <f>IF(ISBLANK(DaqBook_RAW_Data!E727),"",DaqBook_RAW_Data!E727)</f>
        <v/>
      </c>
      <c r="G737" s="44" t="str">
        <f>IF(ISBLANK(DaqBook_RAW_Data!F727),"",DaqBook_RAW_Data!F727)</f>
        <v/>
      </c>
      <c r="H737" s="44" t="str">
        <f>IF(ISBLANK(DaqBook_RAW_Data!G727),"",DaqBook_RAW_Data!G727)</f>
        <v/>
      </c>
      <c r="I737" s="44" t="str">
        <f>IF(ISBLANK(DaqBook_RAW_Data!H727),"",DaqBook_RAW_Data!H727)</f>
        <v/>
      </c>
      <c r="J737" s="44" t="str">
        <f>IF(ISBLANK(DaqBook_RAW_Data!I727),"",DaqBook_RAW_Data!I727)</f>
        <v/>
      </c>
      <c r="K737" s="44" t="str">
        <f>IF(ISBLANK(DaqBook_RAW_Data!J727),"",DaqBook_RAW_Data!J727)</f>
        <v/>
      </c>
      <c r="L737" s="44" t="str">
        <f>IF(ISBLANK(DaqBook_RAW_Data!K727),"",DaqBook_RAW_Data!K727)</f>
        <v/>
      </c>
      <c r="M737" s="44" t="str">
        <f>IF(ISBLANK(DaqBook_RAW_Data!L727),"",DaqBook_RAW_Data!L727)</f>
        <v/>
      </c>
      <c r="N737" s="44" t="str">
        <f>IF(ISBLANK(DaqBook_RAW_Data!M727),"",DaqBook_RAW_Data!M727)</f>
        <v/>
      </c>
      <c r="O737" s="44" t="str">
        <f>IF(ISBLANK(DaqBook_RAW_Data!N727),"",DaqBook_RAW_Data!N727)</f>
        <v/>
      </c>
      <c r="P737" s="44" t="str">
        <f>IF(ISBLANK(DaqBook_RAW_Data!O727),"",DaqBook_RAW_Data!O727)</f>
        <v/>
      </c>
    </row>
    <row r="738" spans="1:16" x14ac:dyDescent="0.2">
      <c r="A738" s="58" t="e">
        <f t="shared" si="11"/>
        <v>#VALUE!</v>
      </c>
      <c r="B738" s="144" t="str">
        <f>IF(ISBLANK(DaqBook_RAW_Data!A728),"",TIMEVALUE(DaqBook_RAW_Data!A728))</f>
        <v/>
      </c>
      <c r="C738" s="44" t="str">
        <f>IF(ISBLANK(DaqBook_RAW_Data!B728),"",DaqBook_RAW_Data!B728)</f>
        <v/>
      </c>
      <c r="D738" s="44" t="str">
        <f>IF(ISBLANK(DaqBook_RAW_Data!C728),"",DaqBook_RAW_Data!C728)</f>
        <v/>
      </c>
      <c r="E738" s="44" t="str">
        <f>IF(ISBLANK(DaqBook_RAW_Data!D728),"",DaqBook_RAW_Data!D728)</f>
        <v/>
      </c>
      <c r="F738" s="44" t="str">
        <f>IF(ISBLANK(DaqBook_RAW_Data!E728),"",DaqBook_RAW_Data!E728)</f>
        <v/>
      </c>
      <c r="G738" s="44" t="str">
        <f>IF(ISBLANK(DaqBook_RAW_Data!F728),"",DaqBook_RAW_Data!F728)</f>
        <v/>
      </c>
      <c r="H738" s="44" t="str">
        <f>IF(ISBLANK(DaqBook_RAW_Data!G728),"",DaqBook_RAW_Data!G728)</f>
        <v/>
      </c>
      <c r="I738" s="44" t="str">
        <f>IF(ISBLANK(DaqBook_RAW_Data!H728),"",DaqBook_RAW_Data!H728)</f>
        <v/>
      </c>
      <c r="J738" s="44" t="str">
        <f>IF(ISBLANK(DaqBook_RAW_Data!I728),"",DaqBook_RAW_Data!I728)</f>
        <v/>
      </c>
      <c r="K738" s="44" t="str">
        <f>IF(ISBLANK(DaqBook_RAW_Data!J728),"",DaqBook_RAW_Data!J728)</f>
        <v/>
      </c>
      <c r="L738" s="44" t="str">
        <f>IF(ISBLANK(DaqBook_RAW_Data!K728),"",DaqBook_RAW_Data!K728)</f>
        <v/>
      </c>
      <c r="M738" s="44" t="str">
        <f>IF(ISBLANK(DaqBook_RAW_Data!L728),"",DaqBook_RAW_Data!L728)</f>
        <v/>
      </c>
      <c r="N738" s="44" t="str">
        <f>IF(ISBLANK(DaqBook_RAW_Data!M728),"",DaqBook_RAW_Data!M728)</f>
        <v/>
      </c>
      <c r="O738" s="44" t="str">
        <f>IF(ISBLANK(DaqBook_RAW_Data!N728),"",DaqBook_RAW_Data!N728)</f>
        <v/>
      </c>
      <c r="P738" s="44" t="str">
        <f>IF(ISBLANK(DaqBook_RAW_Data!O728),"",DaqBook_RAW_Data!O728)</f>
        <v/>
      </c>
    </row>
    <row r="739" spans="1:16" x14ac:dyDescent="0.2">
      <c r="A739" s="58" t="e">
        <f t="shared" si="11"/>
        <v>#VALUE!</v>
      </c>
      <c r="B739" s="144" t="str">
        <f>IF(ISBLANK(DaqBook_RAW_Data!A729),"",TIMEVALUE(DaqBook_RAW_Data!A729))</f>
        <v/>
      </c>
      <c r="C739" s="44" t="str">
        <f>IF(ISBLANK(DaqBook_RAW_Data!B729),"",DaqBook_RAW_Data!B729)</f>
        <v/>
      </c>
      <c r="D739" s="44" t="str">
        <f>IF(ISBLANK(DaqBook_RAW_Data!C729),"",DaqBook_RAW_Data!C729)</f>
        <v/>
      </c>
      <c r="E739" s="44" t="str">
        <f>IF(ISBLANK(DaqBook_RAW_Data!D729),"",DaqBook_RAW_Data!D729)</f>
        <v/>
      </c>
      <c r="F739" s="44" t="str">
        <f>IF(ISBLANK(DaqBook_RAW_Data!E729),"",DaqBook_RAW_Data!E729)</f>
        <v/>
      </c>
      <c r="G739" s="44" t="str">
        <f>IF(ISBLANK(DaqBook_RAW_Data!F729),"",DaqBook_RAW_Data!F729)</f>
        <v/>
      </c>
      <c r="H739" s="44" t="str">
        <f>IF(ISBLANK(DaqBook_RAW_Data!G729),"",DaqBook_RAW_Data!G729)</f>
        <v/>
      </c>
      <c r="I739" s="44" t="str">
        <f>IF(ISBLANK(DaqBook_RAW_Data!H729),"",DaqBook_RAW_Data!H729)</f>
        <v/>
      </c>
      <c r="J739" s="44" t="str">
        <f>IF(ISBLANK(DaqBook_RAW_Data!I729),"",DaqBook_RAW_Data!I729)</f>
        <v/>
      </c>
      <c r="K739" s="44" t="str">
        <f>IF(ISBLANK(DaqBook_RAW_Data!J729),"",DaqBook_RAW_Data!J729)</f>
        <v/>
      </c>
      <c r="L739" s="44" t="str">
        <f>IF(ISBLANK(DaqBook_RAW_Data!K729),"",DaqBook_RAW_Data!K729)</f>
        <v/>
      </c>
      <c r="M739" s="44" t="str">
        <f>IF(ISBLANK(DaqBook_RAW_Data!L729),"",DaqBook_RAW_Data!L729)</f>
        <v/>
      </c>
      <c r="N739" s="44" t="str">
        <f>IF(ISBLANK(DaqBook_RAW_Data!M729),"",DaqBook_RAW_Data!M729)</f>
        <v/>
      </c>
      <c r="O739" s="44" t="str">
        <f>IF(ISBLANK(DaqBook_RAW_Data!N729),"",DaqBook_RAW_Data!N729)</f>
        <v/>
      </c>
      <c r="P739" s="44" t="str">
        <f>IF(ISBLANK(DaqBook_RAW_Data!O729),"",DaqBook_RAW_Data!O729)</f>
        <v/>
      </c>
    </row>
    <row r="740" spans="1:16" x14ac:dyDescent="0.2">
      <c r="A740" s="58" t="e">
        <f t="shared" si="11"/>
        <v>#VALUE!</v>
      </c>
      <c r="B740" s="144" t="str">
        <f>IF(ISBLANK(DaqBook_RAW_Data!A730),"",TIMEVALUE(DaqBook_RAW_Data!A730))</f>
        <v/>
      </c>
      <c r="C740" s="44" t="str">
        <f>IF(ISBLANK(DaqBook_RAW_Data!B730),"",DaqBook_RAW_Data!B730)</f>
        <v/>
      </c>
      <c r="D740" s="44" t="str">
        <f>IF(ISBLANK(DaqBook_RAW_Data!C730),"",DaqBook_RAW_Data!C730)</f>
        <v/>
      </c>
      <c r="E740" s="44" t="str">
        <f>IF(ISBLANK(DaqBook_RAW_Data!D730),"",DaqBook_RAW_Data!D730)</f>
        <v/>
      </c>
      <c r="F740" s="44" t="str">
        <f>IF(ISBLANK(DaqBook_RAW_Data!E730),"",DaqBook_RAW_Data!E730)</f>
        <v/>
      </c>
      <c r="G740" s="44" t="str">
        <f>IF(ISBLANK(DaqBook_RAW_Data!F730),"",DaqBook_RAW_Data!F730)</f>
        <v/>
      </c>
      <c r="H740" s="44" t="str">
        <f>IF(ISBLANK(DaqBook_RAW_Data!G730),"",DaqBook_RAW_Data!G730)</f>
        <v/>
      </c>
      <c r="I740" s="44" t="str">
        <f>IF(ISBLANK(DaqBook_RAW_Data!H730),"",DaqBook_RAW_Data!H730)</f>
        <v/>
      </c>
      <c r="J740" s="44" t="str">
        <f>IF(ISBLANK(DaqBook_RAW_Data!I730),"",DaqBook_RAW_Data!I730)</f>
        <v/>
      </c>
      <c r="K740" s="44" t="str">
        <f>IF(ISBLANK(DaqBook_RAW_Data!J730),"",DaqBook_RAW_Data!J730)</f>
        <v/>
      </c>
      <c r="L740" s="44" t="str">
        <f>IF(ISBLANK(DaqBook_RAW_Data!K730),"",DaqBook_RAW_Data!K730)</f>
        <v/>
      </c>
      <c r="M740" s="44" t="str">
        <f>IF(ISBLANK(DaqBook_RAW_Data!L730),"",DaqBook_RAW_Data!L730)</f>
        <v/>
      </c>
      <c r="N740" s="44" t="str">
        <f>IF(ISBLANK(DaqBook_RAW_Data!M730),"",DaqBook_RAW_Data!M730)</f>
        <v/>
      </c>
      <c r="O740" s="44" t="str">
        <f>IF(ISBLANK(DaqBook_RAW_Data!N730),"",DaqBook_RAW_Data!N730)</f>
        <v/>
      </c>
      <c r="P740" s="44" t="str">
        <f>IF(ISBLANK(DaqBook_RAW_Data!O730),"",DaqBook_RAW_Data!O730)</f>
        <v/>
      </c>
    </row>
    <row r="741" spans="1:16" x14ac:dyDescent="0.2">
      <c r="A741" s="58" t="e">
        <f t="shared" si="11"/>
        <v>#VALUE!</v>
      </c>
      <c r="B741" s="144" t="str">
        <f>IF(ISBLANK(DaqBook_RAW_Data!A731),"",TIMEVALUE(DaqBook_RAW_Data!A731))</f>
        <v/>
      </c>
      <c r="C741" s="44" t="str">
        <f>IF(ISBLANK(DaqBook_RAW_Data!B731),"",DaqBook_RAW_Data!B731)</f>
        <v/>
      </c>
      <c r="D741" s="44" t="str">
        <f>IF(ISBLANK(DaqBook_RAW_Data!C731),"",DaqBook_RAW_Data!C731)</f>
        <v/>
      </c>
      <c r="E741" s="44" t="str">
        <f>IF(ISBLANK(DaqBook_RAW_Data!D731),"",DaqBook_RAW_Data!D731)</f>
        <v/>
      </c>
      <c r="F741" s="44" t="str">
        <f>IF(ISBLANK(DaqBook_RAW_Data!E731),"",DaqBook_RAW_Data!E731)</f>
        <v/>
      </c>
      <c r="G741" s="44" t="str">
        <f>IF(ISBLANK(DaqBook_RAW_Data!F731),"",DaqBook_RAW_Data!F731)</f>
        <v/>
      </c>
      <c r="H741" s="44" t="str">
        <f>IF(ISBLANK(DaqBook_RAW_Data!G731),"",DaqBook_RAW_Data!G731)</f>
        <v/>
      </c>
      <c r="I741" s="44" t="str">
        <f>IF(ISBLANK(DaqBook_RAW_Data!H731),"",DaqBook_RAW_Data!H731)</f>
        <v/>
      </c>
      <c r="J741" s="44" t="str">
        <f>IF(ISBLANK(DaqBook_RAW_Data!I731),"",DaqBook_RAW_Data!I731)</f>
        <v/>
      </c>
      <c r="K741" s="44" t="str">
        <f>IF(ISBLANK(DaqBook_RAW_Data!J731),"",DaqBook_RAW_Data!J731)</f>
        <v/>
      </c>
      <c r="L741" s="44" t="str">
        <f>IF(ISBLANK(DaqBook_RAW_Data!K731),"",DaqBook_RAW_Data!K731)</f>
        <v/>
      </c>
      <c r="M741" s="44" t="str">
        <f>IF(ISBLANK(DaqBook_RAW_Data!L731),"",DaqBook_RAW_Data!L731)</f>
        <v/>
      </c>
      <c r="N741" s="44" t="str">
        <f>IF(ISBLANK(DaqBook_RAW_Data!M731),"",DaqBook_RAW_Data!M731)</f>
        <v/>
      </c>
      <c r="O741" s="44" t="str">
        <f>IF(ISBLANK(DaqBook_RAW_Data!N731),"",DaqBook_RAW_Data!N731)</f>
        <v/>
      </c>
      <c r="P741" s="44" t="str">
        <f>IF(ISBLANK(DaqBook_RAW_Data!O731),"",DaqBook_RAW_Data!O731)</f>
        <v/>
      </c>
    </row>
    <row r="742" spans="1:16" x14ac:dyDescent="0.2">
      <c r="A742" s="58" t="e">
        <f t="shared" si="11"/>
        <v>#VALUE!</v>
      </c>
      <c r="B742" s="144" t="str">
        <f>IF(ISBLANK(DaqBook_RAW_Data!A732),"",TIMEVALUE(DaqBook_RAW_Data!A732))</f>
        <v/>
      </c>
      <c r="C742" s="44" t="str">
        <f>IF(ISBLANK(DaqBook_RAW_Data!B732),"",DaqBook_RAW_Data!B732)</f>
        <v/>
      </c>
      <c r="D742" s="44" t="str">
        <f>IF(ISBLANK(DaqBook_RAW_Data!C732),"",DaqBook_RAW_Data!C732)</f>
        <v/>
      </c>
      <c r="E742" s="44" t="str">
        <f>IF(ISBLANK(DaqBook_RAW_Data!D732),"",DaqBook_RAW_Data!D732)</f>
        <v/>
      </c>
      <c r="F742" s="44" t="str">
        <f>IF(ISBLANK(DaqBook_RAW_Data!E732),"",DaqBook_RAW_Data!E732)</f>
        <v/>
      </c>
      <c r="G742" s="44" t="str">
        <f>IF(ISBLANK(DaqBook_RAW_Data!F732),"",DaqBook_RAW_Data!F732)</f>
        <v/>
      </c>
      <c r="H742" s="44" t="str">
        <f>IF(ISBLANK(DaqBook_RAW_Data!G732),"",DaqBook_RAW_Data!G732)</f>
        <v/>
      </c>
      <c r="I742" s="44" t="str">
        <f>IF(ISBLANK(DaqBook_RAW_Data!H732),"",DaqBook_RAW_Data!H732)</f>
        <v/>
      </c>
      <c r="J742" s="44" t="str">
        <f>IF(ISBLANK(DaqBook_RAW_Data!I732),"",DaqBook_RAW_Data!I732)</f>
        <v/>
      </c>
      <c r="K742" s="44" t="str">
        <f>IF(ISBLANK(DaqBook_RAW_Data!J732),"",DaqBook_RAW_Data!J732)</f>
        <v/>
      </c>
      <c r="L742" s="44" t="str">
        <f>IF(ISBLANK(DaqBook_RAW_Data!K732),"",DaqBook_RAW_Data!K732)</f>
        <v/>
      </c>
      <c r="M742" s="44" t="str">
        <f>IF(ISBLANK(DaqBook_RAW_Data!L732),"",DaqBook_RAW_Data!L732)</f>
        <v/>
      </c>
      <c r="N742" s="44" t="str">
        <f>IF(ISBLANK(DaqBook_RAW_Data!M732),"",DaqBook_RAW_Data!M732)</f>
        <v/>
      </c>
      <c r="O742" s="44" t="str">
        <f>IF(ISBLANK(DaqBook_RAW_Data!N732),"",DaqBook_RAW_Data!N732)</f>
        <v/>
      </c>
      <c r="P742" s="44" t="str">
        <f>IF(ISBLANK(DaqBook_RAW_Data!O732),"",DaqBook_RAW_Data!O732)</f>
        <v/>
      </c>
    </row>
    <row r="743" spans="1:16" x14ac:dyDescent="0.2">
      <c r="A743" s="58" t="e">
        <f t="shared" si="11"/>
        <v>#VALUE!</v>
      </c>
      <c r="B743" s="144" t="str">
        <f>IF(ISBLANK(DaqBook_RAW_Data!A733),"",TIMEVALUE(DaqBook_RAW_Data!A733))</f>
        <v/>
      </c>
      <c r="C743" s="44" t="str">
        <f>IF(ISBLANK(DaqBook_RAW_Data!B733),"",DaqBook_RAW_Data!B733)</f>
        <v/>
      </c>
      <c r="D743" s="44" t="str">
        <f>IF(ISBLANK(DaqBook_RAW_Data!C733),"",DaqBook_RAW_Data!C733)</f>
        <v/>
      </c>
      <c r="E743" s="44" t="str">
        <f>IF(ISBLANK(DaqBook_RAW_Data!D733),"",DaqBook_RAW_Data!D733)</f>
        <v/>
      </c>
      <c r="F743" s="44" t="str">
        <f>IF(ISBLANK(DaqBook_RAW_Data!E733),"",DaqBook_RAW_Data!E733)</f>
        <v/>
      </c>
      <c r="G743" s="44" t="str">
        <f>IF(ISBLANK(DaqBook_RAW_Data!F733),"",DaqBook_RAW_Data!F733)</f>
        <v/>
      </c>
      <c r="H743" s="44" t="str">
        <f>IF(ISBLANK(DaqBook_RAW_Data!G733),"",DaqBook_RAW_Data!G733)</f>
        <v/>
      </c>
      <c r="I743" s="44" t="str">
        <f>IF(ISBLANK(DaqBook_RAW_Data!H733),"",DaqBook_RAW_Data!H733)</f>
        <v/>
      </c>
      <c r="J743" s="44" t="str">
        <f>IF(ISBLANK(DaqBook_RAW_Data!I733),"",DaqBook_RAW_Data!I733)</f>
        <v/>
      </c>
      <c r="K743" s="44" t="str">
        <f>IF(ISBLANK(DaqBook_RAW_Data!J733),"",DaqBook_RAW_Data!J733)</f>
        <v/>
      </c>
      <c r="L743" s="44" t="str">
        <f>IF(ISBLANK(DaqBook_RAW_Data!K733),"",DaqBook_RAW_Data!K733)</f>
        <v/>
      </c>
      <c r="M743" s="44" t="str">
        <f>IF(ISBLANK(DaqBook_RAW_Data!L733),"",DaqBook_RAW_Data!L733)</f>
        <v/>
      </c>
      <c r="N743" s="44" t="str">
        <f>IF(ISBLANK(DaqBook_RAW_Data!M733),"",DaqBook_RAW_Data!M733)</f>
        <v/>
      </c>
      <c r="O743" s="44" t="str">
        <f>IF(ISBLANK(DaqBook_RAW_Data!N733),"",DaqBook_RAW_Data!N733)</f>
        <v/>
      </c>
      <c r="P743" s="44" t="str">
        <f>IF(ISBLANK(DaqBook_RAW_Data!O733),"",DaqBook_RAW_Data!O733)</f>
        <v/>
      </c>
    </row>
    <row r="744" spans="1:16" x14ac:dyDescent="0.2">
      <c r="A744" s="58" t="e">
        <f t="shared" si="11"/>
        <v>#VALUE!</v>
      </c>
      <c r="B744" s="144" t="str">
        <f>IF(ISBLANK(DaqBook_RAW_Data!A734),"",TIMEVALUE(DaqBook_RAW_Data!A734))</f>
        <v/>
      </c>
      <c r="C744" s="44" t="str">
        <f>IF(ISBLANK(DaqBook_RAW_Data!B734),"",DaqBook_RAW_Data!B734)</f>
        <v/>
      </c>
      <c r="D744" s="44" t="str">
        <f>IF(ISBLANK(DaqBook_RAW_Data!C734),"",DaqBook_RAW_Data!C734)</f>
        <v/>
      </c>
      <c r="E744" s="44" t="str">
        <f>IF(ISBLANK(DaqBook_RAW_Data!D734),"",DaqBook_RAW_Data!D734)</f>
        <v/>
      </c>
      <c r="F744" s="44" t="str">
        <f>IF(ISBLANK(DaqBook_RAW_Data!E734),"",DaqBook_RAW_Data!E734)</f>
        <v/>
      </c>
      <c r="G744" s="44" t="str">
        <f>IF(ISBLANK(DaqBook_RAW_Data!F734),"",DaqBook_RAW_Data!F734)</f>
        <v/>
      </c>
      <c r="H744" s="44" t="str">
        <f>IF(ISBLANK(DaqBook_RAW_Data!G734),"",DaqBook_RAW_Data!G734)</f>
        <v/>
      </c>
      <c r="I744" s="44" t="str">
        <f>IF(ISBLANK(DaqBook_RAW_Data!H734),"",DaqBook_RAW_Data!H734)</f>
        <v/>
      </c>
      <c r="J744" s="44" t="str">
        <f>IF(ISBLANK(DaqBook_RAW_Data!I734),"",DaqBook_RAW_Data!I734)</f>
        <v/>
      </c>
      <c r="K744" s="44" t="str">
        <f>IF(ISBLANK(DaqBook_RAW_Data!J734),"",DaqBook_RAW_Data!J734)</f>
        <v/>
      </c>
      <c r="L744" s="44" t="str">
        <f>IF(ISBLANK(DaqBook_RAW_Data!K734),"",DaqBook_RAW_Data!K734)</f>
        <v/>
      </c>
      <c r="M744" s="44" t="str">
        <f>IF(ISBLANK(DaqBook_RAW_Data!L734),"",DaqBook_RAW_Data!L734)</f>
        <v/>
      </c>
      <c r="N744" s="44" t="str">
        <f>IF(ISBLANK(DaqBook_RAW_Data!M734),"",DaqBook_RAW_Data!M734)</f>
        <v/>
      </c>
      <c r="O744" s="44" t="str">
        <f>IF(ISBLANK(DaqBook_RAW_Data!N734),"",DaqBook_RAW_Data!N734)</f>
        <v/>
      </c>
      <c r="P744" s="44" t="str">
        <f>IF(ISBLANK(DaqBook_RAW_Data!O734),"",DaqBook_RAW_Data!O734)</f>
        <v/>
      </c>
    </row>
    <row r="745" spans="1:16" x14ac:dyDescent="0.2">
      <c r="A745" s="58" t="e">
        <f t="shared" si="11"/>
        <v>#VALUE!</v>
      </c>
      <c r="B745" s="144" t="str">
        <f>IF(ISBLANK(DaqBook_RAW_Data!A735),"",TIMEVALUE(DaqBook_RAW_Data!A735))</f>
        <v/>
      </c>
      <c r="C745" s="44" t="str">
        <f>IF(ISBLANK(DaqBook_RAW_Data!B735),"",DaqBook_RAW_Data!B735)</f>
        <v/>
      </c>
      <c r="D745" s="44" t="str">
        <f>IF(ISBLANK(DaqBook_RAW_Data!C735),"",DaqBook_RAW_Data!C735)</f>
        <v/>
      </c>
      <c r="E745" s="44" t="str">
        <f>IF(ISBLANK(DaqBook_RAW_Data!D735),"",DaqBook_RAW_Data!D735)</f>
        <v/>
      </c>
      <c r="F745" s="44" t="str">
        <f>IF(ISBLANK(DaqBook_RAW_Data!E735),"",DaqBook_RAW_Data!E735)</f>
        <v/>
      </c>
      <c r="G745" s="44" t="str">
        <f>IF(ISBLANK(DaqBook_RAW_Data!F735),"",DaqBook_RAW_Data!F735)</f>
        <v/>
      </c>
      <c r="H745" s="44" t="str">
        <f>IF(ISBLANK(DaqBook_RAW_Data!G735),"",DaqBook_RAW_Data!G735)</f>
        <v/>
      </c>
      <c r="I745" s="44" t="str">
        <f>IF(ISBLANK(DaqBook_RAW_Data!H735),"",DaqBook_RAW_Data!H735)</f>
        <v/>
      </c>
      <c r="J745" s="44" t="str">
        <f>IF(ISBLANK(DaqBook_RAW_Data!I735),"",DaqBook_RAW_Data!I735)</f>
        <v/>
      </c>
      <c r="K745" s="44" t="str">
        <f>IF(ISBLANK(DaqBook_RAW_Data!J735),"",DaqBook_RAW_Data!J735)</f>
        <v/>
      </c>
      <c r="L745" s="44" t="str">
        <f>IF(ISBLANK(DaqBook_RAW_Data!K735),"",DaqBook_RAW_Data!K735)</f>
        <v/>
      </c>
      <c r="M745" s="44" t="str">
        <f>IF(ISBLANK(DaqBook_RAW_Data!L735),"",DaqBook_RAW_Data!L735)</f>
        <v/>
      </c>
      <c r="N745" s="44" t="str">
        <f>IF(ISBLANK(DaqBook_RAW_Data!M735),"",DaqBook_RAW_Data!M735)</f>
        <v/>
      </c>
      <c r="O745" s="44" t="str">
        <f>IF(ISBLANK(DaqBook_RAW_Data!N735),"",DaqBook_RAW_Data!N735)</f>
        <v/>
      </c>
      <c r="P745" s="44" t="str">
        <f>IF(ISBLANK(DaqBook_RAW_Data!O735),"",DaqBook_RAW_Data!O735)</f>
        <v/>
      </c>
    </row>
    <row r="746" spans="1:16" x14ac:dyDescent="0.2">
      <c r="A746" s="58" t="e">
        <f t="shared" si="11"/>
        <v>#VALUE!</v>
      </c>
      <c r="B746" s="144" t="str">
        <f>IF(ISBLANK(DaqBook_RAW_Data!A736),"",TIMEVALUE(DaqBook_RAW_Data!A736))</f>
        <v/>
      </c>
      <c r="C746" s="44" t="str">
        <f>IF(ISBLANK(DaqBook_RAW_Data!B736),"",DaqBook_RAW_Data!B736)</f>
        <v/>
      </c>
      <c r="D746" s="44" t="str">
        <f>IF(ISBLANK(DaqBook_RAW_Data!C736),"",DaqBook_RAW_Data!C736)</f>
        <v/>
      </c>
      <c r="E746" s="44" t="str">
        <f>IF(ISBLANK(DaqBook_RAW_Data!D736),"",DaqBook_RAW_Data!D736)</f>
        <v/>
      </c>
      <c r="F746" s="44" t="str">
        <f>IF(ISBLANK(DaqBook_RAW_Data!E736),"",DaqBook_RAW_Data!E736)</f>
        <v/>
      </c>
      <c r="G746" s="44" t="str">
        <f>IF(ISBLANK(DaqBook_RAW_Data!F736),"",DaqBook_RAW_Data!F736)</f>
        <v/>
      </c>
      <c r="H746" s="44" t="str">
        <f>IF(ISBLANK(DaqBook_RAW_Data!G736),"",DaqBook_RAW_Data!G736)</f>
        <v/>
      </c>
      <c r="I746" s="44" t="str">
        <f>IF(ISBLANK(DaqBook_RAW_Data!H736),"",DaqBook_RAW_Data!H736)</f>
        <v/>
      </c>
      <c r="J746" s="44" t="str">
        <f>IF(ISBLANK(DaqBook_RAW_Data!I736),"",DaqBook_RAW_Data!I736)</f>
        <v/>
      </c>
      <c r="K746" s="44" t="str">
        <f>IF(ISBLANK(DaqBook_RAW_Data!J736),"",DaqBook_RAW_Data!J736)</f>
        <v/>
      </c>
      <c r="L746" s="44" t="str">
        <f>IF(ISBLANK(DaqBook_RAW_Data!K736),"",DaqBook_RAW_Data!K736)</f>
        <v/>
      </c>
      <c r="M746" s="44" t="str">
        <f>IF(ISBLANK(DaqBook_RAW_Data!L736),"",DaqBook_RAW_Data!L736)</f>
        <v/>
      </c>
      <c r="N746" s="44" t="str">
        <f>IF(ISBLANK(DaqBook_RAW_Data!M736),"",DaqBook_RAW_Data!M736)</f>
        <v/>
      </c>
      <c r="O746" s="44" t="str">
        <f>IF(ISBLANK(DaqBook_RAW_Data!N736),"",DaqBook_RAW_Data!N736)</f>
        <v/>
      </c>
      <c r="P746" s="44" t="str">
        <f>IF(ISBLANK(DaqBook_RAW_Data!O736),"",DaqBook_RAW_Data!O736)</f>
        <v/>
      </c>
    </row>
    <row r="747" spans="1:16" x14ac:dyDescent="0.2">
      <c r="A747" s="58" t="e">
        <f t="shared" si="11"/>
        <v>#VALUE!</v>
      </c>
      <c r="B747" s="144" t="str">
        <f>IF(ISBLANK(DaqBook_RAW_Data!A737),"",TIMEVALUE(DaqBook_RAW_Data!A737))</f>
        <v/>
      </c>
      <c r="C747" s="44" t="str">
        <f>IF(ISBLANK(DaqBook_RAW_Data!B737),"",DaqBook_RAW_Data!B737)</f>
        <v/>
      </c>
      <c r="D747" s="44" t="str">
        <f>IF(ISBLANK(DaqBook_RAW_Data!C737),"",DaqBook_RAW_Data!C737)</f>
        <v/>
      </c>
      <c r="E747" s="44" t="str">
        <f>IF(ISBLANK(DaqBook_RAW_Data!D737),"",DaqBook_RAW_Data!D737)</f>
        <v/>
      </c>
      <c r="F747" s="44" t="str">
        <f>IF(ISBLANK(DaqBook_RAW_Data!E737),"",DaqBook_RAW_Data!E737)</f>
        <v/>
      </c>
      <c r="G747" s="44" t="str">
        <f>IF(ISBLANK(DaqBook_RAW_Data!F737),"",DaqBook_RAW_Data!F737)</f>
        <v/>
      </c>
      <c r="H747" s="44" t="str">
        <f>IF(ISBLANK(DaqBook_RAW_Data!G737),"",DaqBook_RAW_Data!G737)</f>
        <v/>
      </c>
      <c r="I747" s="44" t="str">
        <f>IF(ISBLANK(DaqBook_RAW_Data!H737),"",DaqBook_RAW_Data!H737)</f>
        <v/>
      </c>
      <c r="J747" s="44" t="str">
        <f>IF(ISBLANK(DaqBook_RAW_Data!I737),"",DaqBook_RAW_Data!I737)</f>
        <v/>
      </c>
      <c r="K747" s="44" t="str">
        <f>IF(ISBLANK(DaqBook_RAW_Data!J737),"",DaqBook_RAW_Data!J737)</f>
        <v/>
      </c>
      <c r="L747" s="44" t="str">
        <f>IF(ISBLANK(DaqBook_RAW_Data!K737),"",DaqBook_RAW_Data!K737)</f>
        <v/>
      </c>
      <c r="M747" s="44" t="str">
        <f>IF(ISBLANK(DaqBook_RAW_Data!L737),"",DaqBook_RAW_Data!L737)</f>
        <v/>
      </c>
      <c r="N747" s="44" t="str">
        <f>IF(ISBLANK(DaqBook_RAW_Data!M737),"",DaqBook_RAW_Data!M737)</f>
        <v/>
      </c>
      <c r="O747" s="44" t="str">
        <f>IF(ISBLANK(DaqBook_RAW_Data!N737),"",DaqBook_RAW_Data!N737)</f>
        <v/>
      </c>
      <c r="P747" s="44" t="str">
        <f>IF(ISBLANK(DaqBook_RAW_Data!O737),"",DaqBook_RAW_Data!O737)</f>
        <v/>
      </c>
    </row>
    <row r="748" spans="1:16" x14ac:dyDescent="0.2">
      <c r="A748" s="58" t="e">
        <f t="shared" si="11"/>
        <v>#VALUE!</v>
      </c>
      <c r="B748" s="144" t="str">
        <f>IF(ISBLANK(DaqBook_RAW_Data!A738),"",TIMEVALUE(DaqBook_RAW_Data!A738))</f>
        <v/>
      </c>
      <c r="C748" s="44" t="str">
        <f>IF(ISBLANK(DaqBook_RAW_Data!B738),"",DaqBook_RAW_Data!B738)</f>
        <v/>
      </c>
      <c r="D748" s="44" t="str">
        <f>IF(ISBLANK(DaqBook_RAW_Data!C738),"",DaqBook_RAW_Data!C738)</f>
        <v/>
      </c>
      <c r="E748" s="44" t="str">
        <f>IF(ISBLANK(DaqBook_RAW_Data!D738),"",DaqBook_RAW_Data!D738)</f>
        <v/>
      </c>
      <c r="F748" s="44" t="str">
        <f>IF(ISBLANK(DaqBook_RAW_Data!E738),"",DaqBook_RAW_Data!E738)</f>
        <v/>
      </c>
      <c r="G748" s="44" t="str">
        <f>IF(ISBLANK(DaqBook_RAW_Data!F738),"",DaqBook_RAW_Data!F738)</f>
        <v/>
      </c>
      <c r="H748" s="44" t="str">
        <f>IF(ISBLANK(DaqBook_RAW_Data!G738),"",DaqBook_RAW_Data!G738)</f>
        <v/>
      </c>
      <c r="I748" s="44" t="str">
        <f>IF(ISBLANK(DaqBook_RAW_Data!H738),"",DaqBook_RAW_Data!H738)</f>
        <v/>
      </c>
      <c r="J748" s="44" t="str">
        <f>IF(ISBLANK(DaqBook_RAW_Data!I738),"",DaqBook_RAW_Data!I738)</f>
        <v/>
      </c>
      <c r="K748" s="44" t="str">
        <f>IF(ISBLANK(DaqBook_RAW_Data!J738),"",DaqBook_RAW_Data!J738)</f>
        <v/>
      </c>
      <c r="L748" s="44" t="str">
        <f>IF(ISBLANK(DaqBook_RAW_Data!K738),"",DaqBook_RAW_Data!K738)</f>
        <v/>
      </c>
      <c r="M748" s="44" t="str">
        <f>IF(ISBLANK(DaqBook_RAW_Data!L738),"",DaqBook_RAW_Data!L738)</f>
        <v/>
      </c>
      <c r="N748" s="44" t="str">
        <f>IF(ISBLANK(DaqBook_RAW_Data!M738),"",DaqBook_RAW_Data!M738)</f>
        <v/>
      </c>
      <c r="O748" s="44" t="str">
        <f>IF(ISBLANK(DaqBook_RAW_Data!N738),"",DaqBook_RAW_Data!N738)</f>
        <v/>
      </c>
      <c r="P748" s="44" t="str">
        <f>IF(ISBLANK(DaqBook_RAW_Data!O738),"",DaqBook_RAW_Data!O738)</f>
        <v/>
      </c>
    </row>
    <row r="749" spans="1:16" x14ac:dyDescent="0.2">
      <c r="A749" s="58" t="e">
        <f t="shared" si="11"/>
        <v>#VALUE!</v>
      </c>
      <c r="B749" s="144" t="str">
        <f>IF(ISBLANK(DaqBook_RAW_Data!A739),"",TIMEVALUE(DaqBook_RAW_Data!A739))</f>
        <v/>
      </c>
      <c r="C749" s="44" t="str">
        <f>IF(ISBLANK(DaqBook_RAW_Data!B739),"",DaqBook_RAW_Data!B739)</f>
        <v/>
      </c>
      <c r="D749" s="44" t="str">
        <f>IF(ISBLANK(DaqBook_RAW_Data!C739),"",DaqBook_RAW_Data!C739)</f>
        <v/>
      </c>
      <c r="E749" s="44" t="str">
        <f>IF(ISBLANK(DaqBook_RAW_Data!D739),"",DaqBook_RAW_Data!D739)</f>
        <v/>
      </c>
      <c r="F749" s="44" t="str">
        <f>IF(ISBLANK(DaqBook_RAW_Data!E739),"",DaqBook_RAW_Data!E739)</f>
        <v/>
      </c>
      <c r="G749" s="44" t="str">
        <f>IF(ISBLANK(DaqBook_RAW_Data!F739),"",DaqBook_RAW_Data!F739)</f>
        <v/>
      </c>
      <c r="H749" s="44" t="str">
        <f>IF(ISBLANK(DaqBook_RAW_Data!G739),"",DaqBook_RAW_Data!G739)</f>
        <v/>
      </c>
      <c r="I749" s="44" t="str">
        <f>IF(ISBLANK(DaqBook_RAW_Data!H739),"",DaqBook_RAW_Data!H739)</f>
        <v/>
      </c>
      <c r="J749" s="44" t="str">
        <f>IF(ISBLANK(DaqBook_RAW_Data!I739),"",DaqBook_RAW_Data!I739)</f>
        <v/>
      </c>
      <c r="K749" s="44" t="str">
        <f>IF(ISBLANK(DaqBook_RAW_Data!J739),"",DaqBook_RAW_Data!J739)</f>
        <v/>
      </c>
      <c r="L749" s="44" t="str">
        <f>IF(ISBLANK(DaqBook_RAW_Data!K739),"",DaqBook_RAW_Data!K739)</f>
        <v/>
      </c>
      <c r="M749" s="44" t="str">
        <f>IF(ISBLANK(DaqBook_RAW_Data!L739),"",DaqBook_RAW_Data!L739)</f>
        <v/>
      </c>
      <c r="N749" s="44" t="str">
        <f>IF(ISBLANK(DaqBook_RAW_Data!M739),"",DaqBook_RAW_Data!M739)</f>
        <v/>
      </c>
      <c r="O749" s="44" t="str">
        <f>IF(ISBLANK(DaqBook_RAW_Data!N739),"",DaqBook_RAW_Data!N739)</f>
        <v/>
      </c>
      <c r="P749" s="44" t="str">
        <f>IF(ISBLANK(DaqBook_RAW_Data!O739),"",DaqBook_RAW_Data!O739)</f>
        <v/>
      </c>
    </row>
    <row r="750" spans="1:16" x14ac:dyDescent="0.2">
      <c r="A750" s="58" t="e">
        <f t="shared" si="11"/>
        <v>#VALUE!</v>
      </c>
      <c r="B750" s="144" t="str">
        <f>IF(ISBLANK(DaqBook_RAW_Data!A740),"",TIMEVALUE(DaqBook_RAW_Data!A740))</f>
        <v/>
      </c>
      <c r="C750" s="44" t="str">
        <f>IF(ISBLANK(DaqBook_RAW_Data!B740),"",DaqBook_RAW_Data!B740)</f>
        <v/>
      </c>
      <c r="D750" s="44" t="str">
        <f>IF(ISBLANK(DaqBook_RAW_Data!C740),"",DaqBook_RAW_Data!C740)</f>
        <v/>
      </c>
      <c r="E750" s="44" t="str">
        <f>IF(ISBLANK(DaqBook_RAW_Data!D740),"",DaqBook_RAW_Data!D740)</f>
        <v/>
      </c>
      <c r="F750" s="44" t="str">
        <f>IF(ISBLANK(DaqBook_RAW_Data!E740),"",DaqBook_RAW_Data!E740)</f>
        <v/>
      </c>
      <c r="G750" s="44" t="str">
        <f>IF(ISBLANK(DaqBook_RAW_Data!F740),"",DaqBook_RAW_Data!F740)</f>
        <v/>
      </c>
      <c r="H750" s="44" t="str">
        <f>IF(ISBLANK(DaqBook_RAW_Data!G740),"",DaqBook_RAW_Data!G740)</f>
        <v/>
      </c>
      <c r="I750" s="44" t="str">
        <f>IF(ISBLANK(DaqBook_RAW_Data!H740),"",DaqBook_RAW_Data!H740)</f>
        <v/>
      </c>
      <c r="J750" s="44" t="str">
        <f>IF(ISBLANK(DaqBook_RAW_Data!I740),"",DaqBook_RAW_Data!I740)</f>
        <v/>
      </c>
      <c r="K750" s="44" t="str">
        <f>IF(ISBLANK(DaqBook_RAW_Data!J740),"",DaqBook_RAW_Data!J740)</f>
        <v/>
      </c>
      <c r="L750" s="44" t="str">
        <f>IF(ISBLANK(DaqBook_RAW_Data!K740),"",DaqBook_RAW_Data!K740)</f>
        <v/>
      </c>
      <c r="M750" s="44" t="str">
        <f>IF(ISBLANK(DaqBook_RAW_Data!L740),"",DaqBook_RAW_Data!L740)</f>
        <v/>
      </c>
      <c r="N750" s="44" t="str">
        <f>IF(ISBLANK(DaqBook_RAW_Data!M740),"",DaqBook_RAW_Data!M740)</f>
        <v/>
      </c>
      <c r="O750" s="44" t="str">
        <f>IF(ISBLANK(DaqBook_RAW_Data!N740),"",DaqBook_RAW_Data!N740)</f>
        <v/>
      </c>
      <c r="P750" s="44" t="str">
        <f>IF(ISBLANK(DaqBook_RAW_Data!O740),"",DaqBook_RAW_Data!O740)</f>
        <v/>
      </c>
    </row>
    <row r="751" spans="1:16" x14ac:dyDescent="0.2">
      <c r="A751" s="58" t="e">
        <f t="shared" si="11"/>
        <v>#VALUE!</v>
      </c>
      <c r="B751" s="144" t="str">
        <f>IF(ISBLANK(DaqBook_RAW_Data!A741),"",TIMEVALUE(DaqBook_RAW_Data!A741))</f>
        <v/>
      </c>
      <c r="C751" s="44" t="str">
        <f>IF(ISBLANK(DaqBook_RAW_Data!B741),"",DaqBook_RAW_Data!B741)</f>
        <v/>
      </c>
      <c r="D751" s="44" t="str">
        <f>IF(ISBLANK(DaqBook_RAW_Data!C741),"",DaqBook_RAW_Data!C741)</f>
        <v/>
      </c>
      <c r="E751" s="44" t="str">
        <f>IF(ISBLANK(DaqBook_RAW_Data!D741),"",DaqBook_RAW_Data!D741)</f>
        <v/>
      </c>
      <c r="F751" s="44" t="str">
        <f>IF(ISBLANK(DaqBook_RAW_Data!E741),"",DaqBook_RAW_Data!E741)</f>
        <v/>
      </c>
      <c r="G751" s="44" t="str">
        <f>IF(ISBLANK(DaqBook_RAW_Data!F741),"",DaqBook_RAW_Data!F741)</f>
        <v/>
      </c>
      <c r="H751" s="44" t="str">
        <f>IF(ISBLANK(DaqBook_RAW_Data!G741),"",DaqBook_RAW_Data!G741)</f>
        <v/>
      </c>
      <c r="I751" s="44" t="str">
        <f>IF(ISBLANK(DaqBook_RAW_Data!H741),"",DaqBook_RAW_Data!H741)</f>
        <v/>
      </c>
      <c r="J751" s="44" t="str">
        <f>IF(ISBLANK(DaqBook_RAW_Data!I741),"",DaqBook_RAW_Data!I741)</f>
        <v/>
      </c>
      <c r="K751" s="44" t="str">
        <f>IF(ISBLANK(DaqBook_RAW_Data!J741),"",DaqBook_RAW_Data!J741)</f>
        <v/>
      </c>
      <c r="L751" s="44" t="str">
        <f>IF(ISBLANK(DaqBook_RAW_Data!K741),"",DaqBook_RAW_Data!K741)</f>
        <v/>
      </c>
      <c r="M751" s="44" t="str">
        <f>IF(ISBLANK(DaqBook_RAW_Data!L741),"",DaqBook_RAW_Data!L741)</f>
        <v/>
      </c>
      <c r="N751" s="44" t="str">
        <f>IF(ISBLANK(DaqBook_RAW_Data!M741),"",DaqBook_RAW_Data!M741)</f>
        <v/>
      </c>
      <c r="O751" s="44" t="str">
        <f>IF(ISBLANK(DaqBook_RAW_Data!N741),"",DaqBook_RAW_Data!N741)</f>
        <v/>
      </c>
      <c r="P751" s="44" t="str">
        <f>IF(ISBLANK(DaqBook_RAW_Data!O741),"",DaqBook_RAW_Data!O741)</f>
        <v/>
      </c>
    </row>
    <row r="752" spans="1:16" x14ac:dyDescent="0.2">
      <c r="A752" s="58" t="e">
        <f t="shared" si="11"/>
        <v>#VALUE!</v>
      </c>
      <c r="B752" s="144" t="str">
        <f>IF(ISBLANK(DaqBook_RAW_Data!A742),"",TIMEVALUE(DaqBook_RAW_Data!A742))</f>
        <v/>
      </c>
      <c r="C752" s="44" t="str">
        <f>IF(ISBLANK(DaqBook_RAW_Data!B742),"",DaqBook_RAW_Data!B742)</f>
        <v/>
      </c>
      <c r="D752" s="44" t="str">
        <f>IF(ISBLANK(DaqBook_RAW_Data!C742),"",DaqBook_RAW_Data!C742)</f>
        <v/>
      </c>
      <c r="E752" s="44" t="str">
        <f>IF(ISBLANK(DaqBook_RAW_Data!D742),"",DaqBook_RAW_Data!D742)</f>
        <v/>
      </c>
      <c r="F752" s="44" t="str">
        <f>IF(ISBLANK(DaqBook_RAW_Data!E742),"",DaqBook_RAW_Data!E742)</f>
        <v/>
      </c>
      <c r="G752" s="44" t="str">
        <f>IF(ISBLANK(DaqBook_RAW_Data!F742),"",DaqBook_RAW_Data!F742)</f>
        <v/>
      </c>
      <c r="H752" s="44" t="str">
        <f>IF(ISBLANK(DaqBook_RAW_Data!G742),"",DaqBook_RAW_Data!G742)</f>
        <v/>
      </c>
      <c r="I752" s="44" t="str">
        <f>IF(ISBLANK(DaqBook_RAW_Data!H742),"",DaqBook_RAW_Data!H742)</f>
        <v/>
      </c>
      <c r="J752" s="44" t="str">
        <f>IF(ISBLANK(DaqBook_RAW_Data!I742),"",DaqBook_RAW_Data!I742)</f>
        <v/>
      </c>
      <c r="K752" s="44" t="str">
        <f>IF(ISBLANK(DaqBook_RAW_Data!J742),"",DaqBook_RAW_Data!J742)</f>
        <v/>
      </c>
      <c r="L752" s="44" t="str">
        <f>IF(ISBLANK(DaqBook_RAW_Data!K742),"",DaqBook_RAW_Data!K742)</f>
        <v/>
      </c>
      <c r="M752" s="44" t="str">
        <f>IF(ISBLANK(DaqBook_RAW_Data!L742),"",DaqBook_RAW_Data!L742)</f>
        <v/>
      </c>
      <c r="N752" s="44" t="str">
        <f>IF(ISBLANK(DaqBook_RAW_Data!M742),"",DaqBook_RAW_Data!M742)</f>
        <v/>
      </c>
      <c r="O752" s="44" t="str">
        <f>IF(ISBLANK(DaqBook_RAW_Data!N742),"",DaqBook_RAW_Data!N742)</f>
        <v/>
      </c>
      <c r="P752" s="44" t="str">
        <f>IF(ISBLANK(DaqBook_RAW_Data!O742),"",DaqBook_RAW_Data!O742)</f>
        <v/>
      </c>
    </row>
    <row r="753" spans="1:16" x14ac:dyDescent="0.2">
      <c r="A753" s="58" t="e">
        <f t="shared" si="11"/>
        <v>#VALUE!</v>
      </c>
      <c r="B753" s="144" t="str">
        <f>IF(ISBLANK(DaqBook_RAW_Data!A743),"",TIMEVALUE(DaqBook_RAW_Data!A743))</f>
        <v/>
      </c>
      <c r="C753" s="44" t="str">
        <f>IF(ISBLANK(DaqBook_RAW_Data!B743),"",DaqBook_RAW_Data!B743)</f>
        <v/>
      </c>
      <c r="D753" s="44" t="str">
        <f>IF(ISBLANK(DaqBook_RAW_Data!C743),"",DaqBook_RAW_Data!C743)</f>
        <v/>
      </c>
      <c r="E753" s="44" t="str">
        <f>IF(ISBLANK(DaqBook_RAW_Data!D743),"",DaqBook_RAW_Data!D743)</f>
        <v/>
      </c>
      <c r="F753" s="44" t="str">
        <f>IF(ISBLANK(DaqBook_RAW_Data!E743),"",DaqBook_RAW_Data!E743)</f>
        <v/>
      </c>
      <c r="G753" s="44" t="str">
        <f>IF(ISBLANK(DaqBook_RAW_Data!F743),"",DaqBook_RAW_Data!F743)</f>
        <v/>
      </c>
      <c r="H753" s="44" t="str">
        <f>IF(ISBLANK(DaqBook_RAW_Data!G743),"",DaqBook_RAW_Data!G743)</f>
        <v/>
      </c>
      <c r="I753" s="44" t="str">
        <f>IF(ISBLANK(DaqBook_RAW_Data!H743),"",DaqBook_RAW_Data!H743)</f>
        <v/>
      </c>
      <c r="J753" s="44" t="str">
        <f>IF(ISBLANK(DaqBook_RAW_Data!I743),"",DaqBook_RAW_Data!I743)</f>
        <v/>
      </c>
      <c r="K753" s="44" t="str">
        <f>IF(ISBLANK(DaqBook_RAW_Data!J743),"",DaqBook_RAW_Data!J743)</f>
        <v/>
      </c>
      <c r="L753" s="44" t="str">
        <f>IF(ISBLANK(DaqBook_RAW_Data!K743),"",DaqBook_RAW_Data!K743)</f>
        <v/>
      </c>
      <c r="M753" s="44" t="str">
        <f>IF(ISBLANK(DaqBook_RAW_Data!L743),"",DaqBook_RAW_Data!L743)</f>
        <v/>
      </c>
      <c r="N753" s="44" t="str">
        <f>IF(ISBLANK(DaqBook_RAW_Data!M743),"",DaqBook_RAW_Data!M743)</f>
        <v/>
      </c>
      <c r="O753" s="44" t="str">
        <f>IF(ISBLANK(DaqBook_RAW_Data!N743),"",DaqBook_RAW_Data!N743)</f>
        <v/>
      </c>
      <c r="P753" s="44" t="str">
        <f>IF(ISBLANK(DaqBook_RAW_Data!O743),"",DaqBook_RAW_Data!O743)</f>
        <v/>
      </c>
    </row>
    <row r="754" spans="1:16" x14ac:dyDescent="0.2">
      <c r="A754" s="58" t="e">
        <f t="shared" si="11"/>
        <v>#VALUE!</v>
      </c>
      <c r="B754" s="144" t="str">
        <f>IF(ISBLANK(DaqBook_RAW_Data!A744),"",TIMEVALUE(DaqBook_RAW_Data!A744))</f>
        <v/>
      </c>
      <c r="C754" s="44" t="str">
        <f>IF(ISBLANK(DaqBook_RAW_Data!B744),"",DaqBook_RAW_Data!B744)</f>
        <v/>
      </c>
      <c r="D754" s="44" t="str">
        <f>IF(ISBLANK(DaqBook_RAW_Data!C744),"",DaqBook_RAW_Data!C744)</f>
        <v/>
      </c>
      <c r="E754" s="44" t="str">
        <f>IF(ISBLANK(DaqBook_RAW_Data!D744),"",DaqBook_RAW_Data!D744)</f>
        <v/>
      </c>
      <c r="F754" s="44" t="str">
        <f>IF(ISBLANK(DaqBook_RAW_Data!E744),"",DaqBook_RAW_Data!E744)</f>
        <v/>
      </c>
      <c r="G754" s="44" t="str">
        <f>IF(ISBLANK(DaqBook_RAW_Data!F744),"",DaqBook_RAW_Data!F744)</f>
        <v/>
      </c>
      <c r="H754" s="44" t="str">
        <f>IF(ISBLANK(DaqBook_RAW_Data!G744),"",DaqBook_RAW_Data!G744)</f>
        <v/>
      </c>
      <c r="I754" s="44" t="str">
        <f>IF(ISBLANK(DaqBook_RAW_Data!H744),"",DaqBook_RAW_Data!H744)</f>
        <v/>
      </c>
      <c r="J754" s="44" t="str">
        <f>IF(ISBLANK(DaqBook_RAW_Data!I744),"",DaqBook_RAW_Data!I744)</f>
        <v/>
      </c>
      <c r="K754" s="44" t="str">
        <f>IF(ISBLANK(DaqBook_RAW_Data!J744),"",DaqBook_RAW_Data!J744)</f>
        <v/>
      </c>
      <c r="L754" s="44" t="str">
        <f>IF(ISBLANK(DaqBook_RAW_Data!K744),"",DaqBook_RAW_Data!K744)</f>
        <v/>
      </c>
      <c r="M754" s="44" t="str">
        <f>IF(ISBLANK(DaqBook_RAW_Data!L744),"",DaqBook_RAW_Data!L744)</f>
        <v/>
      </c>
      <c r="N754" s="44" t="str">
        <f>IF(ISBLANK(DaqBook_RAW_Data!M744),"",DaqBook_RAW_Data!M744)</f>
        <v/>
      </c>
      <c r="O754" s="44" t="str">
        <f>IF(ISBLANK(DaqBook_RAW_Data!N744),"",DaqBook_RAW_Data!N744)</f>
        <v/>
      </c>
      <c r="P754" s="44" t="str">
        <f>IF(ISBLANK(DaqBook_RAW_Data!O744),"",DaqBook_RAW_Data!O744)</f>
        <v/>
      </c>
    </row>
    <row r="755" spans="1:16" x14ac:dyDescent="0.2">
      <c r="A755" s="58" t="e">
        <f t="shared" si="11"/>
        <v>#VALUE!</v>
      </c>
      <c r="B755" s="144" t="str">
        <f>IF(ISBLANK(DaqBook_RAW_Data!A745),"",TIMEVALUE(DaqBook_RAW_Data!A745))</f>
        <v/>
      </c>
      <c r="C755" s="44" t="str">
        <f>IF(ISBLANK(DaqBook_RAW_Data!B745),"",DaqBook_RAW_Data!B745)</f>
        <v/>
      </c>
      <c r="D755" s="44" t="str">
        <f>IF(ISBLANK(DaqBook_RAW_Data!C745),"",DaqBook_RAW_Data!C745)</f>
        <v/>
      </c>
      <c r="E755" s="44" t="str">
        <f>IF(ISBLANK(DaqBook_RAW_Data!D745),"",DaqBook_RAW_Data!D745)</f>
        <v/>
      </c>
      <c r="F755" s="44" t="str">
        <f>IF(ISBLANK(DaqBook_RAW_Data!E745),"",DaqBook_RAW_Data!E745)</f>
        <v/>
      </c>
      <c r="G755" s="44" t="str">
        <f>IF(ISBLANK(DaqBook_RAW_Data!F745),"",DaqBook_RAW_Data!F745)</f>
        <v/>
      </c>
      <c r="H755" s="44" t="str">
        <f>IF(ISBLANK(DaqBook_RAW_Data!G745),"",DaqBook_RAW_Data!G745)</f>
        <v/>
      </c>
      <c r="I755" s="44" t="str">
        <f>IF(ISBLANK(DaqBook_RAW_Data!H745),"",DaqBook_RAW_Data!H745)</f>
        <v/>
      </c>
      <c r="J755" s="44" t="str">
        <f>IF(ISBLANK(DaqBook_RAW_Data!I745),"",DaqBook_RAW_Data!I745)</f>
        <v/>
      </c>
      <c r="K755" s="44" t="str">
        <f>IF(ISBLANK(DaqBook_RAW_Data!J745),"",DaqBook_RAW_Data!J745)</f>
        <v/>
      </c>
      <c r="L755" s="44" t="str">
        <f>IF(ISBLANK(DaqBook_RAW_Data!K745),"",DaqBook_RAW_Data!K745)</f>
        <v/>
      </c>
      <c r="M755" s="44" t="str">
        <f>IF(ISBLANK(DaqBook_RAW_Data!L745),"",DaqBook_RAW_Data!L745)</f>
        <v/>
      </c>
      <c r="N755" s="44" t="str">
        <f>IF(ISBLANK(DaqBook_RAW_Data!M745),"",DaqBook_RAW_Data!M745)</f>
        <v/>
      </c>
      <c r="O755" s="44" t="str">
        <f>IF(ISBLANK(DaqBook_RAW_Data!N745),"",DaqBook_RAW_Data!N745)</f>
        <v/>
      </c>
      <c r="P755" s="44" t="str">
        <f>IF(ISBLANK(DaqBook_RAW_Data!O745),"",DaqBook_RAW_Data!O745)</f>
        <v/>
      </c>
    </row>
    <row r="756" spans="1:16" x14ac:dyDescent="0.2">
      <c r="A756" s="58" t="e">
        <f t="shared" si="11"/>
        <v>#VALUE!</v>
      </c>
      <c r="B756" s="144" t="str">
        <f>IF(ISBLANK(DaqBook_RAW_Data!A746),"",TIMEVALUE(DaqBook_RAW_Data!A746))</f>
        <v/>
      </c>
      <c r="C756" s="44" t="str">
        <f>IF(ISBLANK(DaqBook_RAW_Data!B746),"",DaqBook_RAW_Data!B746)</f>
        <v/>
      </c>
      <c r="D756" s="44" t="str">
        <f>IF(ISBLANK(DaqBook_RAW_Data!C746),"",DaqBook_RAW_Data!C746)</f>
        <v/>
      </c>
      <c r="E756" s="44" t="str">
        <f>IF(ISBLANK(DaqBook_RAW_Data!D746),"",DaqBook_RAW_Data!D746)</f>
        <v/>
      </c>
      <c r="F756" s="44" t="str">
        <f>IF(ISBLANK(DaqBook_RAW_Data!E746),"",DaqBook_RAW_Data!E746)</f>
        <v/>
      </c>
      <c r="G756" s="44" t="str">
        <f>IF(ISBLANK(DaqBook_RAW_Data!F746),"",DaqBook_RAW_Data!F746)</f>
        <v/>
      </c>
      <c r="H756" s="44" t="str">
        <f>IF(ISBLANK(DaqBook_RAW_Data!G746),"",DaqBook_RAW_Data!G746)</f>
        <v/>
      </c>
      <c r="I756" s="44" t="str">
        <f>IF(ISBLANK(DaqBook_RAW_Data!H746),"",DaqBook_RAW_Data!H746)</f>
        <v/>
      </c>
      <c r="J756" s="44" t="str">
        <f>IF(ISBLANK(DaqBook_RAW_Data!I746),"",DaqBook_RAW_Data!I746)</f>
        <v/>
      </c>
      <c r="K756" s="44" t="str">
        <f>IF(ISBLANK(DaqBook_RAW_Data!J746),"",DaqBook_RAW_Data!J746)</f>
        <v/>
      </c>
      <c r="L756" s="44" t="str">
        <f>IF(ISBLANK(DaqBook_RAW_Data!K746),"",DaqBook_RAW_Data!K746)</f>
        <v/>
      </c>
      <c r="M756" s="44" t="str">
        <f>IF(ISBLANK(DaqBook_RAW_Data!L746),"",DaqBook_RAW_Data!L746)</f>
        <v/>
      </c>
      <c r="N756" s="44" t="str">
        <f>IF(ISBLANK(DaqBook_RAW_Data!M746),"",DaqBook_RAW_Data!M746)</f>
        <v/>
      </c>
      <c r="O756" s="44" t="str">
        <f>IF(ISBLANK(DaqBook_RAW_Data!N746),"",DaqBook_RAW_Data!N746)</f>
        <v/>
      </c>
      <c r="P756" s="44" t="str">
        <f>IF(ISBLANK(DaqBook_RAW_Data!O746),"",DaqBook_RAW_Data!O746)</f>
        <v/>
      </c>
    </row>
    <row r="757" spans="1:16" x14ac:dyDescent="0.2">
      <c r="A757" s="58" t="e">
        <f t="shared" si="11"/>
        <v>#VALUE!</v>
      </c>
      <c r="B757" s="144" t="str">
        <f>IF(ISBLANK(DaqBook_RAW_Data!A747),"",TIMEVALUE(DaqBook_RAW_Data!A747))</f>
        <v/>
      </c>
      <c r="C757" s="44" t="str">
        <f>IF(ISBLANK(DaqBook_RAW_Data!B747),"",DaqBook_RAW_Data!B747)</f>
        <v/>
      </c>
      <c r="D757" s="44" t="str">
        <f>IF(ISBLANK(DaqBook_RAW_Data!C747),"",DaqBook_RAW_Data!C747)</f>
        <v/>
      </c>
      <c r="E757" s="44" t="str">
        <f>IF(ISBLANK(DaqBook_RAW_Data!D747),"",DaqBook_RAW_Data!D747)</f>
        <v/>
      </c>
      <c r="F757" s="44" t="str">
        <f>IF(ISBLANK(DaqBook_RAW_Data!E747),"",DaqBook_RAW_Data!E747)</f>
        <v/>
      </c>
      <c r="G757" s="44" t="str">
        <f>IF(ISBLANK(DaqBook_RAW_Data!F747),"",DaqBook_RAW_Data!F747)</f>
        <v/>
      </c>
      <c r="H757" s="44" t="str">
        <f>IF(ISBLANK(DaqBook_RAW_Data!G747),"",DaqBook_RAW_Data!G747)</f>
        <v/>
      </c>
      <c r="I757" s="44" t="str">
        <f>IF(ISBLANK(DaqBook_RAW_Data!H747),"",DaqBook_RAW_Data!H747)</f>
        <v/>
      </c>
      <c r="J757" s="44" t="str">
        <f>IF(ISBLANK(DaqBook_RAW_Data!I747),"",DaqBook_RAW_Data!I747)</f>
        <v/>
      </c>
      <c r="K757" s="44" t="str">
        <f>IF(ISBLANK(DaqBook_RAW_Data!J747),"",DaqBook_RAW_Data!J747)</f>
        <v/>
      </c>
      <c r="L757" s="44" t="str">
        <f>IF(ISBLANK(DaqBook_RAW_Data!K747),"",DaqBook_RAW_Data!K747)</f>
        <v/>
      </c>
      <c r="M757" s="44" t="str">
        <f>IF(ISBLANK(DaqBook_RAW_Data!L747),"",DaqBook_RAW_Data!L747)</f>
        <v/>
      </c>
      <c r="N757" s="44" t="str">
        <f>IF(ISBLANK(DaqBook_RAW_Data!M747),"",DaqBook_RAW_Data!M747)</f>
        <v/>
      </c>
      <c r="O757" s="44" t="str">
        <f>IF(ISBLANK(DaqBook_RAW_Data!N747),"",DaqBook_RAW_Data!N747)</f>
        <v/>
      </c>
      <c r="P757" s="44" t="str">
        <f>IF(ISBLANK(DaqBook_RAW_Data!O747),"",DaqBook_RAW_Data!O747)</f>
        <v/>
      </c>
    </row>
    <row r="758" spans="1:16" x14ac:dyDescent="0.2">
      <c r="A758" s="58" t="e">
        <f t="shared" si="11"/>
        <v>#VALUE!</v>
      </c>
      <c r="B758" s="144" t="str">
        <f>IF(ISBLANK(DaqBook_RAW_Data!A748),"",TIMEVALUE(DaqBook_RAW_Data!A748))</f>
        <v/>
      </c>
      <c r="C758" s="44" t="str">
        <f>IF(ISBLANK(DaqBook_RAW_Data!B748),"",DaqBook_RAW_Data!B748)</f>
        <v/>
      </c>
      <c r="D758" s="44" t="str">
        <f>IF(ISBLANK(DaqBook_RAW_Data!C748),"",DaqBook_RAW_Data!C748)</f>
        <v/>
      </c>
      <c r="E758" s="44" t="str">
        <f>IF(ISBLANK(DaqBook_RAW_Data!D748),"",DaqBook_RAW_Data!D748)</f>
        <v/>
      </c>
      <c r="F758" s="44" t="str">
        <f>IF(ISBLANK(DaqBook_RAW_Data!E748),"",DaqBook_RAW_Data!E748)</f>
        <v/>
      </c>
      <c r="G758" s="44" t="str">
        <f>IF(ISBLANK(DaqBook_RAW_Data!F748),"",DaqBook_RAW_Data!F748)</f>
        <v/>
      </c>
      <c r="H758" s="44" t="str">
        <f>IF(ISBLANK(DaqBook_RAW_Data!G748),"",DaqBook_RAW_Data!G748)</f>
        <v/>
      </c>
      <c r="I758" s="44" t="str">
        <f>IF(ISBLANK(DaqBook_RAW_Data!H748),"",DaqBook_RAW_Data!H748)</f>
        <v/>
      </c>
      <c r="J758" s="44" t="str">
        <f>IF(ISBLANK(DaqBook_RAW_Data!I748),"",DaqBook_RAW_Data!I748)</f>
        <v/>
      </c>
      <c r="K758" s="44" t="str">
        <f>IF(ISBLANK(DaqBook_RAW_Data!J748),"",DaqBook_RAW_Data!J748)</f>
        <v/>
      </c>
      <c r="L758" s="44" t="str">
        <f>IF(ISBLANK(DaqBook_RAW_Data!K748),"",DaqBook_RAW_Data!K748)</f>
        <v/>
      </c>
      <c r="M758" s="44" t="str">
        <f>IF(ISBLANK(DaqBook_RAW_Data!L748),"",DaqBook_RAW_Data!L748)</f>
        <v/>
      </c>
      <c r="N758" s="44" t="str">
        <f>IF(ISBLANK(DaqBook_RAW_Data!M748),"",DaqBook_RAW_Data!M748)</f>
        <v/>
      </c>
      <c r="O758" s="44" t="str">
        <f>IF(ISBLANK(DaqBook_RAW_Data!N748),"",DaqBook_RAW_Data!N748)</f>
        <v/>
      </c>
      <c r="P758" s="44" t="str">
        <f>IF(ISBLANK(DaqBook_RAW_Data!O748),"",DaqBook_RAW_Data!O748)</f>
        <v/>
      </c>
    </row>
    <row r="759" spans="1:16" x14ac:dyDescent="0.2">
      <c r="A759" s="58" t="e">
        <f t="shared" si="11"/>
        <v>#VALUE!</v>
      </c>
      <c r="B759" s="144" t="str">
        <f>IF(ISBLANK(DaqBook_RAW_Data!A749),"",TIMEVALUE(DaqBook_RAW_Data!A749))</f>
        <v/>
      </c>
      <c r="C759" s="44" t="str">
        <f>IF(ISBLANK(DaqBook_RAW_Data!B749),"",DaqBook_RAW_Data!B749)</f>
        <v/>
      </c>
      <c r="D759" s="44" t="str">
        <f>IF(ISBLANK(DaqBook_RAW_Data!C749),"",DaqBook_RAW_Data!C749)</f>
        <v/>
      </c>
      <c r="E759" s="44" t="str">
        <f>IF(ISBLANK(DaqBook_RAW_Data!D749),"",DaqBook_RAW_Data!D749)</f>
        <v/>
      </c>
      <c r="F759" s="44" t="str">
        <f>IF(ISBLANK(DaqBook_RAW_Data!E749),"",DaqBook_RAW_Data!E749)</f>
        <v/>
      </c>
      <c r="G759" s="44" t="str">
        <f>IF(ISBLANK(DaqBook_RAW_Data!F749),"",DaqBook_RAW_Data!F749)</f>
        <v/>
      </c>
      <c r="H759" s="44" t="str">
        <f>IF(ISBLANK(DaqBook_RAW_Data!G749),"",DaqBook_RAW_Data!G749)</f>
        <v/>
      </c>
      <c r="I759" s="44" t="str">
        <f>IF(ISBLANK(DaqBook_RAW_Data!H749),"",DaqBook_RAW_Data!H749)</f>
        <v/>
      </c>
      <c r="J759" s="44" t="str">
        <f>IF(ISBLANK(DaqBook_RAW_Data!I749),"",DaqBook_RAW_Data!I749)</f>
        <v/>
      </c>
      <c r="K759" s="44" t="str">
        <f>IF(ISBLANK(DaqBook_RAW_Data!J749),"",DaqBook_RAW_Data!J749)</f>
        <v/>
      </c>
      <c r="L759" s="44" t="str">
        <f>IF(ISBLANK(DaqBook_RAW_Data!K749),"",DaqBook_RAW_Data!K749)</f>
        <v/>
      </c>
      <c r="M759" s="44" t="str">
        <f>IF(ISBLANK(DaqBook_RAW_Data!L749),"",DaqBook_RAW_Data!L749)</f>
        <v/>
      </c>
      <c r="N759" s="44" t="str">
        <f>IF(ISBLANK(DaqBook_RAW_Data!M749),"",DaqBook_RAW_Data!M749)</f>
        <v/>
      </c>
      <c r="O759" s="44" t="str">
        <f>IF(ISBLANK(DaqBook_RAW_Data!N749),"",DaqBook_RAW_Data!N749)</f>
        <v/>
      </c>
      <c r="P759" s="44" t="str">
        <f>IF(ISBLANK(DaqBook_RAW_Data!O749),"",DaqBook_RAW_Data!O749)</f>
        <v/>
      </c>
    </row>
    <row r="760" spans="1:16" x14ac:dyDescent="0.2">
      <c r="A760" s="58" t="e">
        <f t="shared" si="11"/>
        <v>#VALUE!</v>
      </c>
      <c r="B760" s="144" t="str">
        <f>IF(ISBLANK(DaqBook_RAW_Data!A750),"",TIMEVALUE(DaqBook_RAW_Data!A750))</f>
        <v/>
      </c>
      <c r="C760" s="44" t="str">
        <f>IF(ISBLANK(DaqBook_RAW_Data!B750),"",DaqBook_RAW_Data!B750)</f>
        <v/>
      </c>
      <c r="D760" s="44" t="str">
        <f>IF(ISBLANK(DaqBook_RAW_Data!C750),"",DaqBook_RAW_Data!C750)</f>
        <v/>
      </c>
      <c r="E760" s="44" t="str">
        <f>IF(ISBLANK(DaqBook_RAW_Data!D750),"",DaqBook_RAW_Data!D750)</f>
        <v/>
      </c>
      <c r="F760" s="44" t="str">
        <f>IF(ISBLANK(DaqBook_RAW_Data!E750),"",DaqBook_RAW_Data!E750)</f>
        <v/>
      </c>
      <c r="G760" s="44" t="str">
        <f>IF(ISBLANK(DaqBook_RAW_Data!F750),"",DaqBook_RAW_Data!F750)</f>
        <v/>
      </c>
      <c r="H760" s="44" t="str">
        <f>IF(ISBLANK(DaqBook_RAW_Data!G750),"",DaqBook_RAW_Data!G750)</f>
        <v/>
      </c>
      <c r="I760" s="44" t="str">
        <f>IF(ISBLANK(DaqBook_RAW_Data!H750),"",DaqBook_RAW_Data!H750)</f>
        <v/>
      </c>
      <c r="J760" s="44" t="str">
        <f>IF(ISBLANK(DaqBook_RAW_Data!I750),"",DaqBook_RAW_Data!I750)</f>
        <v/>
      </c>
      <c r="K760" s="44" t="str">
        <f>IF(ISBLANK(DaqBook_RAW_Data!J750),"",DaqBook_RAW_Data!J750)</f>
        <v/>
      </c>
      <c r="L760" s="44" t="str">
        <f>IF(ISBLANK(DaqBook_RAW_Data!K750),"",DaqBook_RAW_Data!K750)</f>
        <v/>
      </c>
      <c r="M760" s="44" t="str">
        <f>IF(ISBLANK(DaqBook_RAW_Data!L750),"",DaqBook_RAW_Data!L750)</f>
        <v/>
      </c>
      <c r="N760" s="44" t="str">
        <f>IF(ISBLANK(DaqBook_RAW_Data!M750),"",DaqBook_RAW_Data!M750)</f>
        <v/>
      </c>
      <c r="O760" s="44" t="str">
        <f>IF(ISBLANK(DaqBook_RAW_Data!N750),"",DaqBook_RAW_Data!N750)</f>
        <v/>
      </c>
      <c r="P760" s="44" t="str">
        <f>IF(ISBLANK(DaqBook_RAW_Data!O750),"",DaqBook_RAW_Data!O750)</f>
        <v/>
      </c>
    </row>
    <row r="761" spans="1:16" x14ac:dyDescent="0.2">
      <c r="A761" s="58" t="e">
        <f t="shared" si="11"/>
        <v>#VALUE!</v>
      </c>
      <c r="B761" s="144" t="str">
        <f>IF(ISBLANK(DaqBook_RAW_Data!A751),"",TIMEVALUE(DaqBook_RAW_Data!A751))</f>
        <v/>
      </c>
      <c r="C761" s="44" t="str">
        <f>IF(ISBLANK(DaqBook_RAW_Data!B751),"",DaqBook_RAW_Data!B751)</f>
        <v/>
      </c>
      <c r="D761" s="44" t="str">
        <f>IF(ISBLANK(DaqBook_RAW_Data!C751),"",DaqBook_RAW_Data!C751)</f>
        <v/>
      </c>
      <c r="E761" s="44" t="str">
        <f>IF(ISBLANK(DaqBook_RAW_Data!D751),"",DaqBook_RAW_Data!D751)</f>
        <v/>
      </c>
      <c r="F761" s="44" t="str">
        <f>IF(ISBLANK(DaqBook_RAW_Data!E751),"",DaqBook_RAW_Data!E751)</f>
        <v/>
      </c>
      <c r="G761" s="44" t="str">
        <f>IF(ISBLANK(DaqBook_RAW_Data!F751),"",DaqBook_RAW_Data!F751)</f>
        <v/>
      </c>
      <c r="H761" s="44" t="str">
        <f>IF(ISBLANK(DaqBook_RAW_Data!G751),"",DaqBook_RAW_Data!G751)</f>
        <v/>
      </c>
      <c r="I761" s="44" t="str">
        <f>IF(ISBLANK(DaqBook_RAW_Data!H751),"",DaqBook_RAW_Data!H751)</f>
        <v/>
      </c>
      <c r="J761" s="44" t="str">
        <f>IF(ISBLANK(DaqBook_RAW_Data!I751),"",DaqBook_RAW_Data!I751)</f>
        <v/>
      </c>
      <c r="K761" s="44" t="str">
        <f>IF(ISBLANK(DaqBook_RAW_Data!J751),"",DaqBook_RAW_Data!J751)</f>
        <v/>
      </c>
      <c r="L761" s="44" t="str">
        <f>IF(ISBLANK(DaqBook_RAW_Data!K751),"",DaqBook_RAW_Data!K751)</f>
        <v/>
      </c>
      <c r="M761" s="44" t="str">
        <f>IF(ISBLANK(DaqBook_RAW_Data!L751),"",DaqBook_RAW_Data!L751)</f>
        <v/>
      </c>
      <c r="N761" s="44" t="str">
        <f>IF(ISBLANK(DaqBook_RAW_Data!M751),"",DaqBook_RAW_Data!M751)</f>
        <v/>
      </c>
      <c r="O761" s="44" t="str">
        <f>IF(ISBLANK(DaqBook_RAW_Data!N751),"",DaqBook_RAW_Data!N751)</f>
        <v/>
      </c>
      <c r="P761" s="44" t="str">
        <f>IF(ISBLANK(DaqBook_RAW_Data!O751),"",DaqBook_RAW_Data!O751)</f>
        <v/>
      </c>
    </row>
    <row r="762" spans="1:16" x14ac:dyDescent="0.2">
      <c r="A762" s="58" t="e">
        <f t="shared" si="11"/>
        <v>#VALUE!</v>
      </c>
      <c r="B762" s="144" t="str">
        <f>IF(ISBLANK(DaqBook_RAW_Data!A752),"",TIMEVALUE(DaqBook_RAW_Data!A752))</f>
        <v/>
      </c>
      <c r="C762" s="44" t="str">
        <f>IF(ISBLANK(DaqBook_RAW_Data!B752),"",DaqBook_RAW_Data!B752)</f>
        <v/>
      </c>
      <c r="D762" s="44" t="str">
        <f>IF(ISBLANK(DaqBook_RAW_Data!C752),"",DaqBook_RAW_Data!C752)</f>
        <v/>
      </c>
      <c r="E762" s="44" t="str">
        <f>IF(ISBLANK(DaqBook_RAW_Data!D752),"",DaqBook_RAW_Data!D752)</f>
        <v/>
      </c>
      <c r="F762" s="44" t="str">
        <f>IF(ISBLANK(DaqBook_RAW_Data!E752),"",DaqBook_RAW_Data!E752)</f>
        <v/>
      </c>
      <c r="G762" s="44" t="str">
        <f>IF(ISBLANK(DaqBook_RAW_Data!F752),"",DaqBook_RAW_Data!F752)</f>
        <v/>
      </c>
      <c r="H762" s="44" t="str">
        <f>IF(ISBLANK(DaqBook_RAW_Data!G752),"",DaqBook_RAW_Data!G752)</f>
        <v/>
      </c>
      <c r="I762" s="44" t="str">
        <f>IF(ISBLANK(DaqBook_RAW_Data!H752),"",DaqBook_RAW_Data!H752)</f>
        <v/>
      </c>
      <c r="J762" s="44" t="str">
        <f>IF(ISBLANK(DaqBook_RAW_Data!I752),"",DaqBook_RAW_Data!I752)</f>
        <v/>
      </c>
      <c r="K762" s="44" t="str">
        <f>IF(ISBLANK(DaqBook_RAW_Data!J752),"",DaqBook_RAW_Data!J752)</f>
        <v/>
      </c>
      <c r="L762" s="44" t="str">
        <f>IF(ISBLANK(DaqBook_RAW_Data!K752),"",DaqBook_RAW_Data!K752)</f>
        <v/>
      </c>
      <c r="M762" s="44" t="str">
        <f>IF(ISBLANK(DaqBook_RAW_Data!L752),"",DaqBook_RAW_Data!L752)</f>
        <v/>
      </c>
      <c r="N762" s="44" t="str">
        <f>IF(ISBLANK(DaqBook_RAW_Data!M752),"",DaqBook_RAW_Data!M752)</f>
        <v/>
      </c>
      <c r="O762" s="44" t="str">
        <f>IF(ISBLANK(DaqBook_RAW_Data!N752),"",DaqBook_RAW_Data!N752)</f>
        <v/>
      </c>
      <c r="P762" s="44" t="str">
        <f>IF(ISBLANK(DaqBook_RAW_Data!O752),"",DaqBook_RAW_Data!O752)</f>
        <v/>
      </c>
    </row>
    <row r="763" spans="1:16" x14ac:dyDescent="0.2">
      <c r="A763" s="58" t="e">
        <f t="shared" si="11"/>
        <v>#VALUE!</v>
      </c>
      <c r="B763" s="144" t="str">
        <f>IF(ISBLANK(DaqBook_RAW_Data!A753),"",TIMEVALUE(DaqBook_RAW_Data!A753))</f>
        <v/>
      </c>
      <c r="C763" s="44" t="str">
        <f>IF(ISBLANK(DaqBook_RAW_Data!B753),"",DaqBook_RAW_Data!B753)</f>
        <v/>
      </c>
      <c r="D763" s="44" t="str">
        <f>IF(ISBLANK(DaqBook_RAW_Data!C753),"",DaqBook_RAW_Data!C753)</f>
        <v/>
      </c>
      <c r="E763" s="44" t="str">
        <f>IF(ISBLANK(DaqBook_RAW_Data!D753),"",DaqBook_RAW_Data!D753)</f>
        <v/>
      </c>
      <c r="F763" s="44" t="str">
        <f>IF(ISBLANK(DaqBook_RAW_Data!E753),"",DaqBook_RAW_Data!E753)</f>
        <v/>
      </c>
      <c r="G763" s="44" t="str">
        <f>IF(ISBLANK(DaqBook_RAW_Data!F753),"",DaqBook_RAW_Data!F753)</f>
        <v/>
      </c>
      <c r="H763" s="44" t="str">
        <f>IF(ISBLANK(DaqBook_RAW_Data!G753),"",DaqBook_RAW_Data!G753)</f>
        <v/>
      </c>
      <c r="I763" s="44" t="str">
        <f>IF(ISBLANK(DaqBook_RAW_Data!H753),"",DaqBook_RAW_Data!H753)</f>
        <v/>
      </c>
      <c r="J763" s="44" t="str">
        <f>IF(ISBLANK(DaqBook_RAW_Data!I753),"",DaqBook_RAW_Data!I753)</f>
        <v/>
      </c>
      <c r="K763" s="44" t="str">
        <f>IF(ISBLANK(DaqBook_RAW_Data!J753),"",DaqBook_RAW_Data!J753)</f>
        <v/>
      </c>
      <c r="L763" s="44" t="str">
        <f>IF(ISBLANK(DaqBook_RAW_Data!K753),"",DaqBook_RAW_Data!K753)</f>
        <v/>
      </c>
      <c r="M763" s="44" t="str">
        <f>IF(ISBLANK(DaqBook_RAW_Data!L753),"",DaqBook_RAW_Data!L753)</f>
        <v/>
      </c>
      <c r="N763" s="44" t="str">
        <f>IF(ISBLANK(DaqBook_RAW_Data!M753),"",DaqBook_RAW_Data!M753)</f>
        <v/>
      </c>
      <c r="O763" s="44" t="str">
        <f>IF(ISBLANK(DaqBook_RAW_Data!N753),"",DaqBook_RAW_Data!N753)</f>
        <v/>
      </c>
      <c r="P763" s="44" t="str">
        <f>IF(ISBLANK(DaqBook_RAW_Data!O753),"",DaqBook_RAW_Data!O753)</f>
        <v/>
      </c>
    </row>
    <row r="764" spans="1:16" x14ac:dyDescent="0.2">
      <c r="A764" s="58" t="e">
        <f t="shared" si="11"/>
        <v>#VALUE!</v>
      </c>
      <c r="B764" s="144" t="str">
        <f>IF(ISBLANK(DaqBook_RAW_Data!A754),"",TIMEVALUE(DaqBook_RAW_Data!A754))</f>
        <v/>
      </c>
      <c r="C764" s="44" t="str">
        <f>IF(ISBLANK(DaqBook_RAW_Data!B754),"",DaqBook_RAW_Data!B754)</f>
        <v/>
      </c>
      <c r="D764" s="44" t="str">
        <f>IF(ISBLANK(DaqBook_RAW_Data!C754),"",DaqBook_RAW_Data!C754)</f>
        <v/>
      </c>
      <c r="E764" s="44" t="str">
        <f>IF(ISBLANK(DaqBook_RAW_Data!D754),"",DaqBook_RAW_Data!D754)</f>
        <v/>
      </c>
      <c r="F764" s="44" t="str">
        <f>IF(ISBLANK(DaqBook_RAW_Data!E754),"",DaqBook_RAW_Data!E754)</f>
        <v/>
      </c>
      <c r="G764" s="44" t="str">
        <f>IF(ISBLANK(DaqBook_RAW_Data!F754),"",DaqBook_RAW_Data!F754)</f>
        <v/>
      </c>
      <c r="H764" s="44" t="str">
        <f>IF(ISBLANK(DaqBook_RAW_Data!G754),"",DaqBook_RAW_Data!G754)</f>
        <v/>
      </c>
      <c r="I764" s="44" t="str">
        <f>IF(ISBLANK(DaqBook_RAW_Data!H754),"",DaqBook_RAW_Data!H754)</f>
        <v/>
      </c>
      <c r="J764" s="44" t="str">
        <f>IF(ISBLANK(DaqBook_RAW_Data!I754),"",DaqBook_RAW_Data!I754)</f>
        <v/>
      </c>
      <c r="K764" s="44" t="str">
        <f>IF(ISBLANK(DaqBook_RAW_Data!J754),"",DaqBook_RAW_Data!J754)</f>
        <v/>
      </c>
      <c r="L764" s="44" t="str">
        <f>IF(ISBLANK(DaqBook_RAW_Data!K754),"",DaqBook_RAW_Data!K754)</f>
        <v/>
      </c>
      <c r="M764" s="44" t="str">
        <f>IF(ISBLANK(DaqBook_RAW_Data!L754),"",DaqBook_RAW_Data!L754)</f>
        <v/>
      </c>
      <c r="N764" s="44" t="str">
        <f>IF(ISBLANK(DaqBook_RAW_Data!M754),"",DaqBook_RAW_Data!M754)</f>
        <v/>
      </c>
      <c r="O764" s="44" t="str">
        <f>IF(ISBLANK(DaqBook_RAW_Data!N754),"",DaqBook_RAW_Data!N754)</f>
        <v/>
      </c>
      <c r="P764" s="44" t="str">
        <f>IF(ISBLANK(DaqBook_RAW_Data!O754),"",DaqBook_RAW_Data!O754)</f>
        <v/>
      </c>
    </row>
    <row r="765" spans="1:16" x14ac:dyDescent="0.2">
      <c r="A765" s="58" t="e">
        <f t="shared" si="11"/>
        <v>#VALUE!</v>
      </c>
      <c r="B765" s="144" t="str">
        <f>IF(ISBLANK(DaqBook_RAW_Data!A755),"",TIMEVALUE(DaqBook_RAW_Data!A755))</f>
        <v/>
      </c>
      <c r="C765" s="44" t="str">
        <f>IF(ISBLANK(DaqBook_RAW_Data!B755),"",DaqBook_RAW_Data!B755)</f>
        <v/>
      </c>
      <c r="D765" s="44" t="str">
        <f>IF(ISBLANK(DaqBook_RAW_Data!C755),"",DaqBook_RAW_Data!C755)</f>
        <v/>
      </c>
      <c r="E765" s="44" t="str">
        <f>IF(ISBLANK(DaqBook_RAW_Data!D755),"",DaqBook_RAW_Data!D755)</f>
        <v/>
      </c>
      <c r="F765" s="44" t="str">
        <f>IF(ISBLANK(DaqBook_RAW_Data!E755),"",DaqBook_RAW_Data!E755)</f>
        <v/>
      </c>
      <c r="G765" s="44" t="str">
        <f>IF(ISBLANK(DaqBook_RAW_Data!F755),"",DaqBook_RAW_Data!F755)</f>
        <v/>
      </c>
      <c r="H765" s="44" t="str">
        <f>IF(ISBLANK(DaqBook_RAW_Data!G755),"",DaqBook_RAW_Data!G755)</f>
        <v/>
      </c>
      <c r="I765" s="44" t="str">
        <f>IF(ISBLANK(DaqBook_RAW_Data!H755),"",DaqBook_RAW_Data!H755)</f>
        <v/>
      </c>
      <c r="J765" s="44" t="str">
        <f>IF(ISBLANK(DaqBook_RAW_Data!I755),"",DaqBook_RAW_Data!I755)</f>
        <v/>
      </c>
      <c r="K765" s="44" t="str">
        <f>IF(ISBLANK(DaqBook_RAW_Data!J755),"",DaqBook_RAW_Data!J755)</f>
        <v/>
      </c>
      <c r="L765" s="44" t="str">
        <f>IF(ISBLANK(DaqBook_RAW_Data!K755),"",DaqBook_RAW_Data!K755)</f>
        <v/>
      </c>
      <c r="M765" s="44" t="str">
        <f>IF(ISBLANK(DaqBook_RAW_Data!L755),"",DaqBook_RAW_Data!L755)</f>
        <v/>
      </c>
      <c r="N765" s="44" t="str">
        <f>IF(ISBLANK(DaqBook_RAW_Data!M755),"",DaqBook_RAW_Data!M755)</f>
        <v/>
      </c>
      <c r="O765" s="44" t="str">
        <f>IF(ISBLANK(DaqBook_RAW_Data!N755),"",DaqBook_RAW_Data!N755)</f>
        <v/>
      </c>
      <c r="P765" s="44" t="str">
        <f>IF(ISBLANK(DaqBook_RAW_Data!O755),"",DaqBook_RAW_Data!O755)</f>
        <v/>
      </c>
    </row>
    <row r="766" spans="1:16" x14ac:dyDescent="0.2">
      <c r="A766" s="58" t="e">
        <f t="shared" si="11"/>
        <v>#VALUE!</v>
      </c>
      <c r="B766" s="144" t="str">
        <f>IF(ISBLANK(DaqBook_RAW_Data!A756),"",TIMEVALUE(DaqBook_RAW_Data!A756))</f>
        <v/>
      </c>
      <c r="C766" s="44" t="str">
        <f>IF(ISBLANK(DaqBook_RAW_Data!B756),"",DaqBook_RAW_Data!B756)</f>
        <v/>
      </c>
      <c r="D766" s="44" t="str">
        <f>IF(ISBLANK(DaqBook_RAW_Data!C756),"",DaqBook_RAW_Data!C756)</f>
        <v/>
      </c>
      <c r="E766" s="44" t="str">
        <f>IF(ISBLANK(DaqBook_RAW_Data!D756),"",DaqBook_RAW_Data!D756)</f>
        <v/>
      </c>
      <c r="F766" s="44" t="str">
        <f>IF(ISBLANK(DaqBook_RAW_Data!E756),"",DaqBook_RAW_Data!E756)</f>
        <v/>
      </c>
      <c r="G766" s="44" t="str">
        <f>IF(ISBLANK(DaqBook_RAW_Data!F756),"",DaqBook_RAW_Data!F756)</f>
        <v/>
      </c>
      <c r="H766" s="44" t="str">
        <f>IF(ISBLANK(DaqBook_RAW_Data!G756),"",DaqBook_RAW_Data!G756)</f>
        <v/>
      </c>
      <c r="I766" s="44" t="str">
        <f>IF(ISBLANK(DaqBook_RAW_Data!H756),"",DaqBook_RAW_Data!H756)</f>
        <v/>
      </c>
      <c r="J766" s="44" t="str">
        <f>IF(ISBLANK(DaqBook_RAW_Data!I756),"",DaqBook_RAW_Data!I756)</f>
        <v/>
      </c>
      <c r="K766" s="44" t="str">
        <f>IF(ISBLANK(DaqBook_RAW_Data!J756),"",DaqBook_RAW_Data!J756)</f>
        <v/>
      </c>
      <c r="L766" s="44" t="str">
        <f>IF(ISBLANK(DaqBook_RAW_Data!K756),"",DaqBook_RAW_Data!K756)</f>
        <v/>
      </c>
      <c r="M766" s="44" t="str">
        <f>IF(ISBLANK(DaqBook_RAW_Data!L756),"",DaqBook_RAW_Data!L756)</f>
        <v/>
      </c>
      <c r="N766" s="44" t="str">
        <f>IF(ISBLANK(DaqBook_RAW_Data!M756),"",DaqBook_RAW_Data!M756)</f>
        <v/>
      </c>
      <c r="O766" s="44" t="str">
        <f>IF(ISBLANK(DaqBook_RAW_Data!N756),"",DaqBook_RAW_Data!N756)</f>
        <v/>
      </c>
      <c r="P766" s="44" t="str">
        <f>IF(ISBLANK(DaqBook_RAW_Data!O756),"",DaqBook_RAW_Data!O756)</f>
        <v/>
      </c>
    </row>
    <row r="767" spans="1:16" x14ac:dyDescent="0.2">
      <c r="A767" s="58" t="e">
        <f t="shared" si="11"/>
        <v>#VALUE!</v>
      </c>
      <c r="B767" s="144" t="str">
        <f>IF(ISBLANK(DaqBook_RAW_Data!A757),"",TIMEVALUE(DaqBook_RAW_Data!A757))</f>
        <v/>
      </c>
      <c r="C767" s="44" t="str">
        <f>IF(ISBLANK(DaqBook_RAW_Data!B757),"",DaqBook_RAW_Data!B757)</f>
        <v/>
      </c>
      <c r="D767" s="44" t="str">
        <f>IF(ISBLANK(DaqBook_RAW_Data!C757),"",DaqBook_RAW_Data!C757)</f>
        <v/>
      </c>
      <c r="E767" s="44" t="str">
        <f>IF(ISBLANK(DaqBook_RAW_Data!D757),"",DaqBook_RAW_Data!D757)</f>
        <v/>
      </c>
      <c r="F767" s="44" t="str">
        <f>IF(ISBLANK(DaqBook_RAW_Data!E757),"",DaqBook_RAW_Data!E757)</f>
        <v/>
      </c>
      <c r="G767" s="44" t="str">
        <f>IF(ISBLANK(DaqBook_RAW_Data!F757),"",DaqBook_RAW_Data!F757)</f>
        <v/>
      </c>
      <c r="H767" s="44" t="str">
        <f>IF(ISBLANK(DaqBook_RAW_Data!G757),"",DaqBook_RAW_Data!G757)</f>
        <v/>
      </c>
      <c r="I767" s="44" t="str">
        <f>IF(ISBLANK(DaqBook_RAW_Data!H757),"",DaqBook_RAW_Data!H757)</f>
        <v/>
      </c>
      <c r="J767" s="44" t="str">
        <f>IF(ISBLANK(DaqBook_RAW_Data!I757),"",DaqBook_RAW_Data!I757)</f>
        <v/>
      </c>
      <c r="K767" s="44" t="str">
        <f>IF(ISBLANK(DaqBook_RAW_Data!J757),"",DaqBook_RAW_Data!J757)</f>
        <v/>
      </c>
      <c r="L767" s="44" t="str">
        <f>IF(ISBLANK(DaqBook_RAW_Data!K757),"",DaqBook_RAW_Data!K757)</f>
        <v/>
      </c>
      <c r="M767" s="44" t="str">
        <f>IF(ISBLANK(DaqBook_RAW_Data!L757),"",DaqBook_RAW_Data!L757)</f>
        <v/>
      </c>
      <c r="N767" s="44" t="str">
        <f>IF(ISBLANK(DaqBook_RAW_Data!M757),"",DaqBook_RAW_Data!M757)</f>
        <v/>
      </c>
      <c r="O767" s="44" t="str">
        <f>IF(ISBLANK(DaqBook_RAW_Data!N757),"",DaqBook_RAW_Data!N757)</f>
        <v/>
      </c>
      <c r="P767" s="44" t="str">
        <f>IF(ISBLANK(DaqBook_RAW_Data!O757),"",DaqBook_RAW_Data!O757)</f>
        <v/>
      </c>
    </row>
    <row r="768" spans="1:16" x14ac:dyDescent="0.2">
      <c r="A768" s="58" t="e">
        <f t="shared" si="11"/>
        <v>#VALUE!</v>
      </c>
      <c r="B768" s="144" t="str">
        <f>IF(ISBLANK(DaqBook_RAW_Data!A758),"",TIMEVALUE(DaqBook_RAW_Data!A758))</f>
        <v/>
      </c>
      <c r="C768" s="44" t="str">
        <f>IF(ISBLANK(DaqBook_RAW_Data!B758),"",DaqBook_RAW_Data!B758)</f>
        <v/>
      </c>
      <c r="D768" s="44" t="str">
        <f>IF(ISBLANK(DaqBook_RAW_Data!C758),"",DaqBook_RAW_Data!C758)</f>
        <v/>
      </c>
      <c r="E768" s="44" t="str">
        <f>IF(ISBLANK(DaqBook_RAW_Data!D758),"",DaqBook_RAW_Data!D758)</f>
        <v/>
      </c>
      <c r="F768" s="44" t="str">
        <f>IF(ISBLANK(DaqBook_RAW_Data!E758),"",DaqBook_RAW_Data!E758)</f>
        <v/>
      </c>
      <c r="G768" s="44" t="str">
        <f>IF(ISBLANK(DaqBook_RAW_Data!F758),"",DaqBook_RAW_Data!F758)</f>
        <v/>
      </c>
      <c r="H768" s="44" t="str">
        <f>IF(ISBLANK(DaqBook_RAW_Data!G758),"",DaqBook_RAW_Data!G758)</f>
        <v/>
      </c>
      <c r="I768" s="44" t="str">
        <f>IF(ISBLANK(DaqBook_RAW_Data!H758),"",DaqBook_RAW_Data!H758)</f>
        <v/>
      </c>
      <c r="J768" s="44" t="str">
        <f>IF(ISBLANK(DaqBook_RAW_Data!I758),"",DaqBook_RAW_Data!I758)</f>
        <v/>
      </c>
      <c r="K768" s="44" t="str">
        <f>IF(ISBLANK(DaqBook_RAW_Data!J758),"",DaqBook_RAW_Data!J758)</f>
        <v/>
      </c>
      <c r="L768" s="44" t="str">
        <f>IF(ISBLANK(DaqBook_RAW_Data!K758),"",DaqBook_RAW_Data!K758)</f>
        <v/>
      </c>
      <c r="M768" s="44" t="str">
        <f>IF(ISBLANK(DaqBook_RAW_Data!L758),"",DaqBook_RAW_Data!L758)</f>
        <v/>
      </c>
      <c r="N768" s="44" t="str">
        <f>IF(ISBLANK(DaqBook_RAW_Data!M758),"",DaqBook_RAW_Data!M758)</f>
        <v/>
      </c>
      <c r="O768" s="44" t="str">
        <f>IF(ISBLANK(DaqBook_RAW_Data!N758),"",DaqBook_RAW_Data!N758)</f>
        <v/>
      </c>
      <c r="P768" s="44" t="str">
        <f>IF(ISBLANK(DaqBook_RAW_Data!O758),"",DaqBook_RAW_Data!O758)</f>
        <v/>
      </c>
    </row>
    <row r="769" spans="1:16" x14ac:dyDescent="0.2">
      <c r="A769" s="58" t="e">
        <f t="shared" si="11"/>
        <v>#VALUE!</v>
      </c>
      <c r="B769" s="144" t="str">
        <f>IF(ISBLANK(DaqBook_RAW_Data!A759),"",TIMEVALUE(DaqBook_RAW_Data!A759))</f>
        <v/>
      </c>
      <c r="C769" s="44" t="str">
        <f>IF(ISBLANK(DaqBook_RAW_Data!B759),"",DaqBook_RAW_Data!B759)</f>
        <v/>
      </c>
      <c r="D769" s="44" t="str">
        <f>IF(ISBLANK(DaqBook_RAW_Data!C759),"",DaqBook_RAW_Data!C759)</f>
        <v/>
      </c>
      <c r="E769" s="44" t="str">
        <f>IF(ISBLANK(DaqBook_RAW_Data!D759),"",DaqBook_RAW_Data!D759)</f>
        <v/>
      </c>
      <c r="F769" s="44" t="str">
        <f>IF(ISBLANK(DaqBook_RAW_Data!E759),"",DaqBook_RAW_Data!E759)</f>
        <v/>
      </c>
      <c r="G769" s="44" t="str">
        <f>IF(ISBLANK(DaqBook_RAW_Data!F759),"",DaqBook_RAW_Data!F759)</f>
        <v/>
      </c>
      <c r="H769" s="44" t="str">
        <f>IF(ISBLANK(DaqBook_RAW_Data!G759),"",DaqBook_RAW_Data!G759)</f>
        <v/>
      </c>
      <c r="I769" s="44" t="str">
        <f>IF(ISBLANK(DaqBook_RAW_Data!H759),"",DaqBook_RAW_Data!H759)</f>
        <v/>
      </c>
      <c r="J769" s="44" t="str">
        <f>IF(ISBLANK(DaqBook_RAW_Data!I759),"",DaqBook_RAW_Data!I759)</f>
        <v/>
      </c>
      <c r="K769" s="44" t="str">
        <f>IF(ISBLANK(DaqBook_RAW_Data!J759),"",DaqBook_RAW_Data!J759)</f>
        <v/>
      </c>
      <c r="L769" s="44" t="str">
        <f>IF(ISBLANK(DaqBook_RAW_Data!K759),"",DaqBook_RAW_Data!K759)</f>
        <v/>
      </c>
      <c r="M769" s="44" t="str">
        <f>IF(ISBLANK(DaqBook_RAW_Data!L759),"",DaqBook_RAW_Data!L759)</f>
        <v/>
      </c>
      <c r="N769" s="44" t="str">
        <f>IF(ISBLANK(DaqBook_RAW_Data!M759),"",DaqBook_RAW_Data!M759)</f>
        <v/>
      </c>
      <c r="O769" s="44" t="str">
        <f>IF(ISBLANK(DaqBook_RAW_Data!N759),"",DaqBook_RAW_Data!N759)</f>
        <v/>
      </c>
      <c r="P769" s="44" t="str">
        <f>IF(ISBLANK(DaqBook_RAW_Data!O759),"",DaqBook_RAW_Data!O759)</f>
        <v/>
      </c>
    </row>
    <row r="770" spans="1:16" x14ac:dyDescent="0.2">
      <c r="A770" s="58" t="e">
        <f t="shared" si="11"/>
        <v>#VALUE!</v>
      </c>
      <c r="B770" s="144" t="str">
        <f>IF(ISBLANK(DaqBook_RAW_Data!A760),"",TIMEVALUE(DaqBook_RAW_Data!A760))</f>
        <v/>
      </c>
      <c r="C770" s="44" t="str">
        <f>IF(ISBLANK(DaqBook_RAW_Data!B760),"",DaqBook_RAW_Data!B760)</f>
        <v/>
      </c>
      <c r="D770" s="44" t="str">
        <f>IF(ISBLANK(DaqBook_RAW_Data!C760),"",DaqBook_RAW_Data!C760)</f>
        <v/>
      </c>
      <c r="E770" s="44" t="str">
        <f>IF(ISBLANK(DaqBook_RAW_Data!D760),"",DaqBook_RAW_Data!D760)</f>
        <v/>
      </c>
      <c r="F770" s="44" t="str">
        <f>IF(ISBLANK(DaqBook_RAW_Data!E760),"",DaqBook_RAW_Data!E760)</f>
        <v/>
      </c>
      <c r="G770" s="44" t="str">
        <f>IF(ISBLANK(DaqBook_RAW_Data!F760),"",DaqBook_RAW_Data!F760)</f>
        <v/>
      </c>
      <c r="H770" s="44" t="str">
        <f>IF(ISBLANK(DaqBook_RAW_Data!G760),"",DaqBook_RAW_Data!G760)</f>
        <v/>
      </c>
      <c r="I770" s="44" t="str">
        <f>IF(ISBLANK(DaqBook_RAW_Data!H760),"",DaqBook_RAW_Data!H760)</f>
        <v/>
      </c>
      <c r="J770" s="44" t="str">
        <f>IF(ISBLANK(DaqBook_RAW_Data!I760),"",DaqBook_RAW_Data!I760)</f>
        <v/>
      </c>
      <c r="K770" s="44" t="str">
        <f>IF(ISBLANK(DaqBook_RAW_Data!J760),"",DaqBook_RAW_Data!J760)</f>
        <v/>
      </c>
      <c r="L770" s="44" t="str">
        <f>IF(ISBLANK(DaqBook_RAW_Data!K760),"",DaqBook_RAW_Data!K760)</f>
        <v/>
      </c>
      <c r="M770" s="44" t="str">
        <f>IF(ISBLANK(DaqBook_RAW_Data!L760),"",DaqBook_RAW_Data!L760)</f>
        <v/>
      </c>
      <c r="N770" s="44" t="str">
        <f>IF(ISBLANK(DaqBook_RAW_Data!M760),"",DaqBook_RAW_Data!M760)</f>
        <v/>
      </c>
      <c r="O770" s="44" t="str">
        <f>IF(ISBLANK(DaqBook_RAW_Data!N760),"",DaqBook_RAW_Data!N760)</f>
        <v/>
      </c>
      <c r="P770" s="44" t="str">
        <f>IF(ISBLANK(DaqBook_RAW_Data!O760),"",DaqBook_RAW_Data!O760)</f>
        <v/>
      </c>
    </row>
    <row r="771" spans="1:16" x14ac:dyDescent="0.2">
      <c r="A771" s="58" t="e">
        <f t="shared" si="11"/>
        <v>#VALUE!</v>
      </c>
      <c r="B771" s="144" t="str">
        <f>IF(ISBLANK(DaqBook_RAW_Data!A761),"",TIMEVALUE(DaqBook_RAW_Data!A761))</f>
        <v/>
      </c>
      <c r="C771" s="44" t="str">
        <f>IF(ISBLANK(DaqBook_RAW_Data!B761),"",DaqBook_RAW_Data!B761)</f>
        <v/>
      </c>
      <c r="D771" s="44" t="str">
        <f>IF(ISBLANK(DaqBook_RAW_Data!C761),"",DaqBook_RAW_Data!C761)</f>
        <v/>
      </c>
      <c r="E771" s="44" t="str">
        <f>IF(ISBLANK(DaqBook_RAW_Data!D761),"",DaqBook_RAW_Data!D761)</f>
        <v/>
      </c>
      <c r="F771" s="44" t="str">
        <f>IF(ISBLANK(DaqBook_RAW_Data!E761),"",DaqBook_RAW_Data!E761)</f>
        <v/>
      </c>
      <c r="G771" s="44" t="str">
        <f>IF(ISBLANK(DaqBook_RAW_Data!F761),"",DaqBook_RAW_Data!F761)</f>
        <v/>
      </c>
      <c r="H771" s="44" t="str">
        <f>IF(ISBLANK(DaqBook_RAW_Data!G761),"",DaqBook_RAW_Data!G761)</f>
        <v/>
      </c>
      <c r="I771" s="44" t="str">
        <f>IF(ISBLANK(DaqBook_RAW_Data!H761),"",DaqBook_RAW_Data!H761)</f>
        <v/>
      </c>
      <c r="J771" s="44" t="str">
        <f>IF(ISBLANK(DaqBook_RAW_Data!I761),"",DaqBook_RAW_Data!I761)</f>
        <v/>
      </c>
      <c r="K771" s="44" t="str">
        <f>IF(ISBLANK(DaqBook_RAW_Data!J761),"",DaqBook_RAW_Data!J761)</f>
        <v/>
      </c>
      <c r="L771" s="44" t="str">
        <f>IF(ISBLANK(DaqBook_RAW_Data!K761),"",DaqBook_RAW_Data!K761)</f>
        <v/>
      </c>
      <c r="M771" s="44" t="str">
        <f>IF(ISBLANK(DaqBook_RAW_Data!L761),"",DaqBook_RAW_Data!L761)</f>
        <v/>
      </c>
      <c r="N771" s="44" t="str">
        <f>IF(ISBLANK(DaqBook_RAW_Data!M761),"",DaqBook_RAW_Data!M761)</f>
        <v/>
      </c>
      <c r="O771" s="44" t="str">
        <f>IF(ISBLANK(DaqBook_RAW_Data!N761),"",DaqBook_RAW_Data!N761)</f>
        <v/>
      </c>
      <c r="P771" s="44" t="str">
        <f>IF(ISBLANK(DaqBook_RAW_Data!O761),"",DaqBook_RAW_Data!O761)</f>
        <v/>
      </c>
    </row>
    <row r="772" spans="1:16" x14ac:dyDescent="0.2">
      <c r="A772" s="58" t="e">
        <f t="shared" si="11"/>
        <v>#VALUE!</v>
      </c>
      <c r="B772" s="144" t="str">
        <f>IF(ISBLANK(DaqBook_RAW_Data!A762),"",TIMEVALUE(DaqBook_RAW_Data!A762))</f>
        <v/>
      </c>
      <c r="C772" s="44" t="str">
        <f>IF(ISBLANK(DaqBook_RAW_Data!B762),"",DaqBook_RAW_Data!B762)</f>
        <v/>
      </c>
      <c r="D772" s="44" t="str">
        <f>IF(ISBLANK(DaqBook_RAW_Data!C762),"",DaqBook_RAW_Data!C762)</f>
        <v/>
      </c>
      <c r="E772" s="44" t="str">
        <f>IF(ISBLANK(DaqBook_RAW_Data!D762),"",DaqBook_RAW_Data!D762)</f>
        <v/>
      </c>
      <c r="F772" s="44" t="str">
        <f>IF(ISBLANK(DaqBook_RAW_Data!E762),"",DaqBook_RAW_Data!E762)</f>
        <v/>
      </c>
      <c r="G772" s="44" t="str">
        <f>IF(ISBLANK(DaqBook_RAW_Data!F762),"",DaqBook_RAW_Data!F762)</f>
        <v/>
      </c>
      <c r="H772" s="44" t="str">
        <f>IF(ISBLANK(DaqBook_RAW_Data!G762),"",DaqBook_RAW_Data!G762)</f>
        <v/>
      </c>
      <c r="I772" s="44" t="str">
        <f>IF(ISBLANK(DaqBook_RAW_Data!H762),"",DaqBook_RAW_Data!H762)</f>
        <v/>
      </c>
      <c r="J772" s="44" t="str">
        <f>IF(ISBLANK(DaqBook_RAW_Data!I762),"",DaqBook_RAW_Data!I762)</f>
        <v/>
      </c>
      <c r="K772" s="44" t="str">
        <f>IF(ISBLANK(DaqBook_RAW_Data!J762),"",DaqBook_RAW_Data!J762)</f>
        <v/>
      </c>
      <c r="L772" s="44" t="str">
        <f>IF(ISBLANK(DaqBook_RAW_Data!K762),"",DaqBook_RAW_Data!K762)</f>
        <v/>
      </c>
      <c r="M772" s="44" t="str">
        <f>IF(ISBLANK(DaqBook_RAW_Data!L762),"",DaqBook_RAW_Data!L762)</f>
        <v/>
      </c>
      <c r="N772" s="44" t="str">
        <f>IF(ISBLANK(DaqBook_RAW_Data!M762),"",DaqBook_RAW_Data!M762)</f>
        <v/>
      </c>
      <c r="O772" s="44" t="str">
        <f>IF(ISBLANK(DaqBook_RAW_Data!N762),"",DaqBook_RAW_Data!N762)</f>
        <v/>
      </c>
      <c r="P772" s="44" t="str">
        <f>IF(ISBLANK(DaqBook_RAW_Data!O762),"",DaqBook_RAW_Data!O762)</f>
        <v/>
      </c>
    </row>
    <row r="773" spans="1:16" x14ac:dyDescent="0.2">
      <c r="A773" s="58" t="e">
        <f t="shared" si="11"/>
        <v>#VALUE!</v>
      </c>
      <c r="B773" s="144" t="str">
        <f>IF(ISBLANK(DaqBook_RAW_Data!A763),"",TIMEVALUE(DaqBook_RAW_Data!A763))</f>
        <v/>
      </c>
      <c r="C773" s="44" t="str">
        <f>IF(ISBLANK(DaqBook_RAW_Data!B763),"",DaqBook_RAW_Data!B763)</f>
        <v/>
      </c>
      <c r="D773" s="44" t="str">
        <f>IF(ISBLANK(DaqBook_RAW_Data!C763),"",DaqBook_RAW_Data!C763)</f>
        <v/>
      </c>
      <c r="E773" s="44" t="str">
        <f>IF(ISBLANK(DaqBook_RAW_Data!D763),"",DaqBook_RAW_Data!D763)</f>
        <v/>
      </c>
      <c r="F773" s="44" t="str">
        <f>IF(ISBLANK(DaqBook_RAW_Data!E763),"",DaqBook_RAW_Data!E763)</f>
        <v/>
      </c>
      <c r="G773" s="44" t="str">
        <f>IF(ISBLANK(DaqBook_RAW_Data!F763),"",DaqBook_RAW_Data!F763)</f>
        <v/>
      </c>
      <c r="H773" s="44" t="str">
        <f>IF(ISBLANK(DaqBook_RAW_Data!G763),"",DaqBook_RAW_Data!G763)</f>
        <v/>
      </c>
      <c r="I773" s="44" t="str">
        <f>IF(ISBLANK(DaqBook_RAW_Data!H763),"",DaqBook_RAW_Data!H763)</f>
        <v/>
      </c>
      <c r="J773" s="44" t="str">
        <f>IF(ISBLANK(DaqBook_RAW_Data!I763),"",DaqBook_RAW_Data!I763)</f>
        <v/>
      </c>
      <c r="K773" s="44" t="str">
        <f>IF(ISBLANK(DaqBook_RAW_Data!J763),"",DaqBook_RAW_Data!J763)</f>
        <v/>
      </c>
      <c r="L773" s="44" t="str">
        <f>IF(ISBLANK(DaqBook_RAW_Data!K763),"",DaqBook_RAW_Data!K763)</f>
        <v/>
      </c>
      <c r="M773" s="44" t="str">
        <f>IF(ISBLANK(DaqBook_RAW_Data!L763),"",DaqBook_RAW_Data!L763)</f>
        <v/>
      </c>
      <c r="N773" s="44" t="str">
        <f>IF(ISBLANK(DaqBook_RAW_Data!M763),"",DaqBook_RAW_Data!M763)</f>
        <v/>
      </c>
      <c r="O773" s="44" t="str">
        <f>IF(ISBLANK(DaqBook_RAW_Data!N763),"",DaqBook_RAW_Data!N763)</f>
        <v/>
      </c>
      <c r="P773" s="44" t="str">
        <f>IF(ISBLANK(DaqBook_RAW_Data!O763),"",DaqBook_RAW_Data!O763)</f>
        <v/>
      </c>
    </row>
    <row r="774" spans="1:16" x14ac:dyDescent="0.2">
      <c r="A774" s="58" t="e">
        <f t="shared" si="11"/>
        <v>#VALUE!</v>
      </c>
      <c r="B774" s="144" t="str">
        <f>IF(ISBLANK(DaqBook_RAW_Data!A764),"",TIMEVALUE(DaqBook_RAW_Data!A764))</f>
        <v/>
      </c>
      <c r="C774" s="44" t="str">
        <f>IF(ISBLANK(DaqBook_RAW_Data!B764),"",DaqBook_RAW_Data!B764)</f>
        <v/>
      </c>
      <c r="D774" s="44" t="str">
        <f>IF(ISBLANK(DaqBook_RAW_Data!C764),"",DaqBook_RAW_Data!C764)</f>
        <v/>
      </c>
      <c r="E774" s="44" t="str">
        <f>IF(ISBLANK(DaqBook_RAW_Data!D764),"",DaqBook_RAW_Data!D764)</f>
        <v/>
      </c>
      <c r="F774" s="44" t="str">
        <f>IF(ISBLANK(DaqBook_RAW_Data!E764),"",DaqBook_RAW_Data!E764)</f>
        <v/>
      </c>
      <c r="G774" s="44" t="str">
        <f>IF(ISBLANK(DaqBook_RAW_Data!F764),"",DaqBook_RAW_Data!F764)</f>
        <v/>
      </c>
      <c r="H774" s="44" t="str">
        <f>IF(ISBLANK(DaqBook_RAW_Data!G764),"",DaqBook_RAW_Data!G764)</f>
        <v/>
      </c>
      <c r="I774" s="44" t="str">
        <f>IF(ISBLANK(DaqBook_RAW_Data!H764),"",DaqBook_RAW_Data!H764)</f>
        <v/>
      </c>
      <c r="J774" s="44" t="str">
        <f>IF(ISBLANK(DaqBook_RAW_Data!I764),"",DaqBook_RAW_Data!I764)</f>
        <v/>
      </c>
      <c r="K774" s="44" t="str">
        <f>IF(ISBLANK(DaqBook_RAW_Data!J764),"",DaqBook_RAW_Data!J764)</f>
        <v/>
      </c>
      <c r="L774" s="44" t="str">
        <f>IF(ISBLANK(DaqBook_RAW_Data!K764),"",DaqBook_RAW_Data!K764)</f>
        <v/>
      </c>
      <c r="M774" s="44" t="str">
        <f>IF(ISBLANK(DaqBook_RAW_Data!L764),"",DaqBook_RAW_Data!L764)</f>
        <v/>
      </c>
      <c r="N774" s="44" t="str">
        <f>IF(ISBLANK(DaqBook_RAW_Data!M764),"",DaqBook_RAW_Data!M764)</f>
        <v/>
      </c>
      <c r="O774" s="44" t="str">
        <f>IF(ISBLANK(DaqBook_RAW_Data!N764),"",DaqBook_RAW_Data!N764)</f>
        <v/>
      </c>
      <c r="P774" s="44" t="str">
        <f>IF(ISBLANK(DaqBook_RAW_Data!O764),"",DaqBook_RAW_Data!O764)</f>
        <v/>
      </c>
    </row>
    <row r="775" spans="1:16" x14ac:dyDescent="0.2">
      <c r="A775" s="58" t="e">
        <f t="shared" si="11"/>
        <v>#VALUE!</v>
      </c>
      <c r="B775" s="144" t="str">
        <f>IF(ISBLANK(DaqBook_RAW_Data!A765),"",TIMEVALUE(DaqBook_RAW_Data!A765))</f>
        <v/>
      </c>
      <c r="C775" s="44" t="str">
        <f>IF(ISBLANK(DaqBook_RAW_Data!B765),"",DaqBook_RAW_Data!B765)</f>
        <v/>
      </c>
      <c r="D775" s="44" t="str">
        <f>IF(ISBLANK(DaqBook_RAW_Data!C765),"",DaqBook_RAW_Data!C765)</f>
        <v/>
      </c>
      <c r="E775" s="44" t="str">
        <f>IF(ISBLANK(DaqBook_RAW_Data!D765),"",DaqBook_RAW_Data!D765)</f>
        <v/>
      </c>
      <c r="F775" s="44" t="str">
        <f>IF(ISBLANK(DaqBook_RAW_Data!E765),"",DaqBook_RAW_Data!E765)</f>
        <v/>
      </c>
      <c r="G775" s="44" t="str">
        <f>IF(ISBLANK(DaqBook_RAW_Data!F765),"",DaqBook_RAW_Data!F765)</f>
        <v/>
      </c>
      <c r="H775" s="44" t="str">
        <f>IF(ISBLANK(DaqBook_RAW_Data!G765),"",DaqBook_RAW_Data!G765)</f>
        <v/>
      </c>
      <c r="I775" s="44" t="str">
        <f>IF(ISBLANK(DaqBook_RAW_Data!H765),"",DaqBook_RAW_Data!H765)</f>
        <v/>
      </c>
      <c r="J775" s="44" t="str">
        <f>IF(ISBLANK(DaqBook_RAW_Data!I765),"",DaqBook_RAW_Data!I765)</f>
        <v/>
      </c>
      <c r="K775" s="44" t="str">
        <f>IF(ISBLANK(DaqBook_RAW_Data!J765),"",DaqBook_RAW_Data!J765)</f>
        <v/>
      </c>
      <c r="L775" s="44" t="str">
        <f>IF(ISBLANK(DaqBook_RAW_Data!K765),"",DaqBook_RAW_Data!K765)</f>
        <v/>
      </c>
      <c r="M775" s="44" t="str">
        <f>IF(ISBLANK(DaqBook_RAW_Data!L765),"",DaqBook_RAW_Data!L765)</f>
        <v/>
      </c>
      <c r="N775" s="44" t="str">
        <f>IF(ISBLANK(DaqBook_RAW_Data!M765),"",DaqBook_RAW_Data!M765)</f>
        <v/>
      </c>
      <c r="O775" s="44" t="str">
        <f>IF(ISBLANK(DaqBook_RAW_Data!N765),"",DaqBook_RAW_Data!N765)</f>
        <v/>
      </c>
      <c r="P775" s="44" t="str">
        <f>IF(ISBLANK(DaqBook_RAW_Data!O765),"",DaqBook_RAW_Data!O765)</f>
        <v/>
      </c>
    </row>
    <row r="776" spans="1:16" x14ac:dyDescent="0.2">
      <c r="A776" s="58" t="e">
        <f t="shared" si="11"/>
        <v>#VALUE!</v>
      </c>
      <c r="B776" s="144" t="str">
        <f>IF(ISBLANK(DaqBook_RAW_Data!A766),"",TIMEVALUE(DaqBook_RAW_Data!A766))</f>
        <v/>
      </c>
      <c r="C776" s="44" t="str">
        <f>IF(ISBLANK(DaqBook_RAW_Data!B766),"",DaqBook_RAW_Data!B766)</f>
        <v/>
      </c>
      <c r="D776" s="44" t="str">
        <f>IF(ISBLANK(DaqBook_RAW_Data!C766),"",DaqBook_RAW_Data!C766)</f>
        <v/>
      </c>
      <c r="E776" s="44" t="str">
        <f>IF(ISBLANK(DaqBook_RAW_Data!D766),"",DaqBook_RAW_Data!D766)</f>
        <v/>
      </c>
      <c r="F776" s="44" t="str">
        <f>IF(ISBLANK(DaqBook_RAW_Data!E766),"",DaqBook_RAW_Data!E766)</f>
        <v/>
      </c>
      <c r="G776" s="44" t="str">
        <f>IF(ISBLANK(DaqBook_RAW_Data!F766),"",DaqBook_RAW_Data!F766)</f>
        <v/>
      </c>
      <c r="H776" s="44" t="str">
        <f>IF(ISBLANK(DaqBook_RAW_Data!G766),"",DaqBook_RAW_Data!G766)</f>
        <v/>
      </c>
      <c r="I776" s="44" t="str">
        <f>IF(ISBLANK(DaqBook_RAW_Data!H766),"",DaqBook_RAW_Data!H766)</f>
        <v/>
      </c>
      <c r="J776" s="44" t="str">
        <f>IF(ISBLANK(DaqBook_RAW_Data!I766),"",DaqBook_RAW_Data!I766)</f>
        <v/>
      </c>
      <c r="K776" s="44" t="str">
        <f>IF(ISBLANK(DaqBook_RAW_Data!J766),"",DaqBook_RAW_Data!J766)</f>
        <v/>
      </c>
      <c r="L776" s="44" t="str">
        <f>IF(ISBLANK(DaqBook_RAW_Data!K766),"",DaqBook_RAW_Data!K766)</f>
        <v/>
      </c>
      <c r="M776" s="44" t="str">
        <f>IF(ISBLANK(DaqBook_RAW_Data!L766),"",DaqBook_RAW_Data!L766)</f>
        <v/>
      </c>
      <c r="N776" s="44" t="str">
        <f>IF(ISBLANK(DaqBook_RAW_Data!M766),"",DaqBook_RAW_Data!M766)</f>
        <v/>
      </c>
      <c r="O776" s="44" t="str">
        <f>IF(ISBLANK(DaqBook_RAW_Data!N766),"",DaqBook_RAW_Data!N766)</f>
        <v/>
      </c>
      <c r="P776" s="44" t="str">
        <f>IF(ISBLANK(DaqBook_RAW_Data!O766),"",DaqBook_RAW_Data!O766)</f>
        <v/>
      </c>
    </row>
    <row r="777" spans="1:16" x14ac:dyDescent="0.2">
      <c r="A777" s="58" t="e">
        <f t="shared" si="11"/>
        <v>#VALUE!</v>
      </c>
      <c r="B777" s="144" t="str">
        <f>IF(ISBLANK(DaqBook_RAW_Data!A767),"",TIMEVALUE(DaqBook_RAW_Data!A767))</f>
        <v/>
      </c>
      <c r="C777" s="44" t="str">
        <f>IF(ISBLANK(DaqBook_RAW_Data!B767),"",DaqBook_RAW_Data!B767)</f>
        <v/>
      </c>
      <c r="D777" s="44" t="str">
        <f>IF(ISBLANK(DaqBook_RAW_Data!C767),"",DaqBook_RAW_Data!C767)</f>
        <v/>
      </c>
      <c r="E777" s="44" t="str">
        <f>IF(ISBLANK(DaqBook_RAW_Data!D767),"",DaqBook_RAW_Data!D767)</f>
        <v/>
      </c>
      <c r="F777" s="44" t="str">
        <f>IF(ISBLANK(DaqBook_RAW_Data!E767),"",DaqBook_RAW_Data!E767)</f>
        <v/>
      </c>
      <c r="G777" s="44" t="str">
        <f>IF(ISBLANK(DaqBook_RAW_Data!F767),"",DaqBook_RAW_Data!F767)</f>
        <v/>
      </c>
      <c r="H777" s="44" t="str">
        <f>IF(ISBLANK(DaqBook_RAW_Data!G767),"",DaqBook_RAW_Data!G767)</f>
        <v/>
      </c>
      <c r="I777" s="44" t="str">
        <f>IF(ISBLANK(DaqBook_RAW_Data!H767),"",DaqBook_RAW_Data!H767)</f>
        <v/>
      </c>
      <c r="J777" s="44" t="str">
        <f>IF(ISBLANK(DaqBook_RAW_Data!I767),"",DaqBook_RAW_Data!I767)</f>
        <v/>
      </c>
      <c r="K777" s="44" t="str">
        <f>IF(ISBLANK(DaqBook_RAW_Data!J767),"",DaqBook_RAW_Data!J767)</f>
        <v/>
      </c>
      <c r="L777" s="44" t="str">
        <f>IF(ISBLANK(DaqBook_RAW_Data!K767),"",DaqBook_RAW_Data!K767)</f>
        <v/>
      </c>
      <c r="M777" s="44" t="str">
        <f>IF(ISBLANK(DaqBook_RAW_Data!L767),"",DaqBook_RAW_Data!L767)</f>
        <v/>
      </c>
      <c r="N777" s="44" t="str">
        <f>IF(ISBLANK(DaqBook_RAW_Data!M767),"",DaqBook_RAW_Data!M767)</f>
        <v/>
      </c>
      <c r="O777" s="44" t="str">
        <f>IF(ISBLANK(DaqBook_RAW_Data!N767),"",DaqBook_RAW_Data!N767)</f>
        <v/>
      </c>
      <c r="P777" s="44" t="str">
        <f>IF(ISBLANK(DaqBook_RAW_Data!O767),"",DaqBook_RAW_Data!O767)</f>
        <v/>
      </c>
    </row>
    <row r="778" spans="1:16" x14ac:dyDescent="0.2">
      <c r="A778" s="58" t="e">
        <f t="shared" si="11"/>
        <v>#VALUE!</v>
      </c>
      <c r="B778" s="144" t="str">
        <f>IF(ISBLANK(DaqBook_RAW_Data!A768),"",TIMEVALUE(DaqBook_RAW_Data!A768))</f>
        <v/>
      </c>
      <c r="C778" s="44" t="str">
        <f>IF(ISBLANK(DaqBook_RAW_Data!B768),"",DaqBook_RAW_Data!B768)</f>
        <v/>
      </c>
      <c r="D778" s="44" t="str">
        <f>IF(ISBLANK(DaqBook_RAW_Data!C768),"",DaqBook_RAW_Data!C768)</f>
        <v/>
      </c>
      <c r="E778" s="44" t="str">
        <f>IF(ISBLANK(DaqBook_RAW_Data!D768),"",DaqBook_RAW_Data!D768)</f>
        <v/>
      </c>
      <c r="F778" s="44" t="str">
        <f>IF(ISBLANK(DaqBook_RAW_Data!E768),"",DaqBook_RAW_Data!E768)</f>
        <v/>
      </c>
      <c r="G778" s="44" t="str">
        <f>IF(ISBLANK(DaqBook_RAW_Data!F768),"",DaqBook_RAW_Data!F768)</f>
        <v/>
      </c>
      <c r="H778" s="44" t="str">
        <f>IF(ISBLANK(DaqBook_RAW_Data!G768),"",DaqBook_RAW_Data!G768)</f>
        <v/>
      </c>
      <c r="I778" s="44" t="str">
        <f>IF(ISBLANK(DaqBook_RAW_Data!H768),"",DaqBook_RAW_Data!H768)</f>
        <v/>
      </c>
      <c r="J778" s="44" t="str">
        <f>IF(ISBLANK(DaqBook_RAW_Data!I768),"",DaqBook_RAW_Data!I768)</f>
        <v/>
      </c>
      <c r="K778" s="44" t="str">
        <f>IF(ISBLANK(DaqBook_RAW_Data!J768),"",DaqBook_RAW_Data!J768)</f>
        <v/>
      </c>
      <c r="L778" s="44" t="str">
        <f>IF(ISBLANK(DaqBook_RAW_Data!K768),"",DaqBook_RAW_Data!K768)</f>
        <v/>
      </c>
      <c r="M778" s="44" t="str">
        <f>IF(ISBLANK(DaqBook_RAW_Data!L768),"",DaqBook_RAW_Data!L768)</f>
        <v/>
      </c>
      <c r="N778" s="44" t="str">
        <f>IF(ISBLANK(DaqBook_RAW_Data!M768),"",DaqBook_RAW_Data!M768)</f>
        <v/>
      </c>
      <c r="O778" s="44" t="str">
        <f>IF(ISBLANK(DaqBook_RAW_Data!N768),"",DaqBook_RAW_Data!N768)</f>
        <v/>
      </c>
      <c r="P778" s="44" t="str">
        <f>IF(ISBLANK(DaqBook_RAW_Data!O768),"",DaqBook_RAW_Data!O768)</f>
        <v/>
      </c>
    </row>
    <row r="779" spans="1:16" x14ac:dyDescent="0.2">
      <c r="A779" s="58" t="e">
        <f t="shared" si="11"/>
        <v>#VALUE!</v>
      </c>
      <c r="B779" s="144" t="str">
        <f>IF(ISBLANK(DaqBook_RAW_Data!A769),"",TIMEVALUE(DaqBook_RAW_Data!A769))</f>
        <v/>
      </c>
      <c r="C779" s="44" t="str">
        <f>IF(ISBLANK(DaqBook_RAW_Data!B769),"",DaqBook_RAW_Data!B769)</f>
        <v/>
      </c>
      <c r="D779" s="44" t="str">
        <f>IF(ISBLANK(DaqBook_RAW_Data!C769),"",DaqBook_RAW_Data!C769)</f>
        <v/>
      </c>
      <c r="E779" s="44" t="str">
        <f>IF(ISBLANK(DaqBook_RAW_Data!D769),"",DaqBook_RAW_Data!D769)</f>
        <v/>
      </c>
      <c r="F779" s="44" t="str">
        <f>IF(ISBLANK(DaqBook_RAW_Data!E769),"",DaqBook_RAW_Data!E769)</f>
        <v/>
      </c>
      <c r="G779" s="44" t="str">
        <f>IF(ISBLANK(DaqBook_RAW_Data!F769),"",DaqBook_RAW_Data!F769)</f>
        <v/>
      </c>
      <c r="H779" s="44" t="str">
        <f>IF(ISBLANK(DaqBook_RAW_Data!G769),"",DaqBook_RAW_Data!G769)</f>
        <v/>
      </c>
      <c r="I779" s="44" t="str">
        <f>IF(ISBLANK(DaqBook_RAW_Data!H769),"",DaqBook_RAW_Data!H769)</f>
        <v/>
      </c>
      <c r="J779" s="44" t="str">
        <f>IF(ISBLANK(DaqBook_RAW_Data!I769),"",DaqBook_RAW_Data!I769)</f>
        <v/>
      </c>
      <c r="K779" s="44" t="str">
        <f>IF(ISBLANK(DaqBook_RAW_Data!J769),"",DaqBook_RAW_Data!J769)</f>
        <v/>
      </c>
      <c r="L779" s="44" t="str">
        <f>IF(ISBLANK(DaqBook_RAW_Data!K769),"",DaqBook_RAW_Data!K769)</f>
        <v/>
      </c>
      <c r="M779" s="44" t="str">
        <f>IF(ISBLANK(DaqBook_RAW_Data!L769),"",DaqBook_RAW_Data!L769)</f>
        <v/>
      </c>
      <c r="N779" s="44" t="str">
        <f>IF(ISBLANK(DaqBook_RAW_Data!M769),"",DaqBook_RAW_Data!M769)</f>
        <v/>
      </c>
      <c r="O779" s="44" t="str">
        <f>IF(ISBLANK(DaqBook_RAW_Data!N769),"",DaqBook_RAW_Data!N769)</f>
        <v/>
      </c>
      <c r="P779" s="44" t="str">
        <f>IF(ISBLANK(DaqBook_RAW_Data!O769),"",DaqBook_RAW_Data!O769)</f>
        <v/>
      </c>
    </row>
    <row r="780" spans="1:16" x14ac:dyDescent="0.2">
      <c r="A780" s="58" t="e">
        <f t="shared" si="11"/>
        <v>#VALUE!</v>
      </c>
      <c r="B780" s="144" t="str">
        <f>IF(ISBLANK(DaqBook_RAW_Data!A770),"",TIMEVALUE(DaqBook_RAW_Data!A770))</f>
        <v/>
      </c>
      <c r="C780" s="44" t="str">
        <f>IF(ISBLANK(DaqBook_RAW_Data!B770),"",DaqBook_RAW_Data!B770)</f>
        <v/>
      </c>
      <c r="D780" s="44" t="str">
        <f>IF(ISBLANK(DaqBook_RAW_Data!C770),"",DaqBook_RAW_Data!C770)</f>
        <v/>
      </c>
      <c r="E780" s="44" t="str">
        <f>IF(ISBLANK(DaqBook_RAW_Data!D770),"",DaqBook_RAW_Data!D770)</f>
        <v/>
      </c>
      <c r="F780" s="44" t="str">
        <f>IF(ISBLANK(DaqBook_RAW_Data!E770),"",DaqBook_RAW_Data!E770)</f>
        <v/>
      </c>
      <c r="G780" s="44" t="str">
        <f>IF(ISBLANK(DaqBook_RAW_Data!F770),"",DaqBook_RAW_Data!F770)</f>
        <v/>
      </c>
      <c r="H780" s="44" t="str">
        <f>IF(ISBLANK(DaqBook_RAW_Data!G770),"",DaqBook_RAW_Data!G770)</f>
        <v/>
      </c>
      <c r="I780" s="44" t="str">
        <f>IF(ISBLANK(DaqBook_RAW_Data!H770),"",DaqBook_RAW_Data!H770)</f>
        <v/>
      </c>
      <c r="J780" s="44" t="str">
        <f>IF(ISBLANK(DaqBook_RAW_Data!I770),"",DaqBook_RAW_Data!I770)</f>
        <v/>
      </c>
      <c r="K780" s="44" t="str">
        <f>IF(ISBLANK(DaqBook_RAW_Data!J770),"",DaqBook_RAW_Data!J770)</f>
        <v/>
      </c>
      <c r="L780" s="44" t="str">
        <f>IF(ISBLANK(DaqBook_RAW_Data!K770),"",DaqBook_RAW_Data!K770)</f>
        <v/>
      </c>
      <c r="M780" s="44" t="str">
        <f>IF(ISBLANK(DaqBook_RAW_Data!L770),"",DaqBook_RAW_Data!L770)</f>
        <v/>
      </c>
      <c r="N780" s="44" t="str">
        <f>IF(ISBLANK(DaqBook_RAW_Data!M770),"",DaqBook_RAW_Data!M770)</f>
        <v/>
      </c>
      <c r="O780" s="44" t="str">
        <f>IF(ISBLANK(DaqBook_RAW_Data!N770),"",DaqBook_RAW_Data!N770)</f>
        <v/>
      </c>
      <c r="P780" s="44" t="str">
        <f>IF(ISBLANK(DaqBook_RAW_Data!O770),"",DaqBook_RAW_Data!O770)</f>
        <v/>
      </c>
    </row>
    <row r="781" spans="1:16" x14ac:dyDescent="0.2">
      <c r="A781" s="58" t="e">
        <f t="shared" si="11"/>
        <v>#VALUE!</v>
      </c>
      <c r="B781" s="144" t="str">
        <f>IF(ISBLANK(DaqBook_RAW_Data!A771),"",TIMEVALUE(DaqBook_RAW_Data!A771))</f>
        <v/>
      </c>
      <c r="C781" s="44" t="str">
        <f>IF(ISBLANK(DaqBook_RAW_Data!B771),"",DaqBook_RAW_Data!B771)</f>
        <v/>
      </c>
      <c r="D781" s="44" t="str">
        <f>IF(ISBLANK(DaqBook_RAW_Data!C771),"",DaqBook_RAW_Data!C771)</f>
        <v/>
      </c>
      <c r="E781" s="44" t="str">
        <f>IF(ISBLANK(DaqBook_RAW_Data!D771),"",DaqBook_RAW_Data!D771)</f>
        <v/>
      </c>
      <c r="F781" s="44" t="str">
        <f>IF(ISBLANK(DaqBook_RAW_Data!E771),"",DaqBook_RAW_Data!E771)</f>
        <v/>
      </c>
      <c r="G781" s="44" t="str">
        <f>IF(ISBLANK(DaqBook_RAW_Data!F771),"",DaqBook_RAW_Data!F771)</f>
        <v/>
      </c>
      <c r="H781" s="44" t="str">
        <f>IF(ISBLANK(DaqBook_RAW_Data!G771),"",DaqBook_RAW_Data!G771)</f>
        <v/>
      </c>
      <c r="I781" s="44" t="str">
        <f>IF(ISBLANK(DaqBook_RAW_Data!H771),"",DaqBook_RAW_Data!H771)</f>
        <v/>
      </c>
      <c r="J781" s="44" t="str">
        <f>IF(ISBLANK(DaqBook_RAW_Data!I771),"",DaqBook_RAW_Data!I771)</f>
        <v/>
      </c>
      <c r="K781" s="44" t="str">
        <f>IF(ISBLANK(DaqBook_RAW_Data!J771),"",DaqBook_RAW_Data!J771)</f>
        <v/>
      </c>
      <c r="L781" s="44" t="str">
        <f>IF(ISBLANK(DaqBook_RAW_Data!K771),"",DaqBook_RAW_Data!K771)</f>
        <v/>
      </c>
      <c r="M781" s="44" t="str">
        <f>IF(ISBLANK(DaqBook_RAW_Data!L771),"",DaqBook_RAW_Data!L771)</f>
        <v/>
      </c>
      <c r="N781" s="44" t="str">
        <f>IF(ISBLANK(DaqBook_RAW_Data!M771),"",DaqBook_RAW_Data!M771)</f>
        <v/>
      </c>
      <c r="O781" s="44" t="str">
        <f>IF(ISBLANK(DaqBook_RAW_Data!N771),"",DaqBook_RAW_Data!N771)</f>
        <v/>
      </c>
      <c r="P781" s="44" t="str">
        <f>IF(ISBLANK(DaqBook_RAW_Data!O771),"",DaqBook_RAW_Data!O771)</f>
        <v/>
      </c>
    </row>
    <row r="782" spans="1:16" x14ac:dyDescent="0.2">
      <c r="A782" s="58" t="e">
        <f t="shared" si="11"/>
        <v>#VALUE!</v>
      </c>
      <c r="B782" s="144" t="str">
        <f>IF(ISBLANK(DaqBook_RAW_Data!A772),"",TIMEVALUE(DaqBook_RAW_Data!A772))</f>
        <v/>
      </c>
      <c r="C782" s="44" t="str">
        <f>IF(ISBLANK(DaqBook_RAW_Data!B772),"",DaqBook_RAW_Data!B772)</f>
        <v/>
      </c>
      <c r="D782" s="44" t="str">
        <f>IF(ISBLANK(DaqBook_RAW_Data!C772),"",DaqBook_RAW_Data!C772)</f>
        <v/>
      </c>
      <c r="E782" s="44" t="str">
        <f>IF(ISBLANK(DaqBook_RAW_Data!D772),"",DaqBook_RAW_Data!D772)</f>
        <v/>
      </c>
      <c r="F782" s="44" t="str">
        <f>IF(ISBLANK(DaqBook_RAW_Data!E772),"",DaqBook_RAW_Data!E772)</f>
        <v/>
      </c>
      <c r="G782" s="44" t="str">
        <f>IF(ISBLANK(DaqBook_RAW_Data!F772),"",DaqBook_RAW_Data!F772)</f>
        <v/>
      </c>
      <c r="H782" s="44" t="str">
        <f>IF(ISBLANK(DaqBook_RAW_Data!G772),"",DaqBook_RAW_Data!G772)</f>
        <v/>
      </c>
      <c r="I782" s="44" t="str">
        <f>IF(ISBLANK(DaqBook_RAW_Data!H772),"",DaqBook_RAW_Data!H772)</f>
        <v/>
      </c>
      <c r="J782" s="44" t="str">
        <f>IF(ISBLANK(DaqBook_RAW_Data!I772),"",DaqBook_RAW_Data!I772)</f>
        <v/>
      </c>
      <c r="K782" s="44" t="str">
        <f>IF(ISBLANK(DaqBook_RAW_Data!J772),"",DaqBook_RAW_Data!J772)</f>
        <v/>
      </c>
      <c r="L782" s="44" t="str">
        <f>IF(ISBLANK(DaqBook_RAW_Data!K772),"",DaqBook_RAW_Data!K772)</f>
        <v/>
      </c>
      <c r="M782" s="44" t="str">
        <f>IF(ISBLANK(DaqBook_RAW_Data!L772),"",DaqBook_RAW_Data!L772)</f>
        <v/>
      </c>
      <c r="N782" s="44" t="str">
        <f>IF(ISBLANK(DaqBook_RAW_Data!M772),"",DaqBook_RAW_Data!M772)</f>
        <v/>
      </c>
      <c r="O782" s="44" t="str">
        <f>IF(ISBLANK(DaqBook_RAW_Data!N772),"",DaqBook_RAW_Data!N772)</f>
        <v/>
      </c>
      <c r="P782" s="44" t="str">
        <f>IF(ISBLANK(DaqBook_RAW_Data!O772),"",DaqBook_RAW_Data!O772)</f>
        <v/>
      </c>
    </row>
    <row r="783" spans="1:16" x14ac:dyDescent="0.2">
      <c r="A783" s="58" t="e">
        <f t="shared" ref="A783:A846" si="12">HOUR(B783)&amp;":"&amp;MINUTE(B783)</f>
        <v>#VALUE!</v>
      </c>
      <c r="B783" s="144" t="str">
        <f>IF(ISBLANK(DaqBook_RAW_Data!A773),"",TIMEVALUE(DaqBook_RAW_Data!A773))</f>
        <v/>
      </c>
      <c r="C783" s="44" t="str">
        <f>IF(ISBLANK(DaqBook_RAW_Data!B773),"",DaqBook_RAW_Data!B773)</f>
        <v/>
      </c>
      <c r="D783" s="44" t="str">
        <f>IF(ISBLANK(DaqBook_RAW_Data!C773),"",DaqBook_RAW_Data!C773)</f>
        <v/>
      </c>
      <c r="E783" s="44" t="str">
        <f>IF(ISBLANK(DaqBook_RAW_Data!D773),"",DaqBook_RAW_Data!D773)</f>
        <v/>
      </c>
      <c r="F783" s="44" t="str">
        <f>IF(ISBLANK(DaqBook_RAW_Data!E773),"",DaqBook_RAW_Data!E773)</f>
        <v/>
      </c>
      <c r="G783" s="44" t="str">
        <f>IF(ISBLANK(DaqBook_RAW_Data!F773),"",DaqBook_RAW_Data!F773)</f>
        <v/>
      </c>
      <c r="H783" s="44" t="str">
        <f>IF(ISBLANK(DaqBook_RAW_Data!G773),"",DaqBook_RAW_Data!G773)</f>
        <v/>
      </c>
      <c r="I783" s="44" t="str">
        <f>IF(ISBLANK(DaqBook_RAW_Data!H773),"",DaqBook_RAW_Data!H773)</f>
        <v/>
      </c>
      <c r="J783" s="44" t="str">
        <f>IF(ISBLANK(DaqBook_RAW_Data!I773),"",DaqBook_RAW_Data!I773)</f>
        <v/>
      </c>
      <c r="K783" s="44" t="str">
        <f>IF(ISBLANK(DaqBook_RAW_Data!J773),"",DaqBook_RAW_Data!J773)</f>
        <v/>
      </c>
      <c r="L783" s="44" t="str">
        <f>IF(ISBLANK(DaqBook_RAW_Data!K773),"",DaqBook_RAW_Data!K773)</f>
        <v/>
      </c>
      <c r="M783" s="44" t="str">
        <f>IF(ISBLANK(DaqBook_RAW_Data!L773),"",DaqBook_RAW_Data!L773)</f>
        <v/>
      </c>
      <c r="N783" s="44" t="str">
        <f>IF(ISBLANK(DaqBook_RAW_Data!M773),"",DaqBook_RAW_Data!M773)</f>
        <v/>
      </c>
      <c r="O783" s="44" t="str">
        <f>IF(ISBLANK(DaqBook_RAW_Data!N773),"",DaqBook_RAW_Data!N773)</f>
        <v/>
      </c>
      <c r="P783" s="44" t="str">
        <f>IF(ISBLANK(DaqBook_RAW_Data!O773),"",DaqBook_RAW_Data!O773)</f>
        <v/>
      </c>
    </row>
    <row r="784" spans="1:16" x14ac:dyDescent="0.2">
      <c r="A784" s="58" t="e">
        <f t="shared" si="12"/>
        <v>#VALUE!</v>
      </c>
      <c r="B784" s="144" t="str">
        <f>IF(ISBLANK(DaqBook_RAW_Data!A774),"",TIMEVALUE(DaqBook_RAW_Data!A774))</f>
        <v/>
      </c>
      <c r="C784" s="44" t="str">
        <f>IF(ISBLANK(DaqBook_RAW_Data!B774),"",DaqBook_RAW_Data!B774)</f>
        <v/>
      </c>
      <c r="D784" s="44" t="str">
        <f>IF(ISBLANK(DaqBook_RAW_Data!C774),"",DaqBook_RAW_Data!C774)</f>
        <v/>
      </c>
      <c r="E784" s="44" t="str">
        <f>IF(ISBLANK(DaqBook_RAW_Data!D774),"",DaqBook_RAW_Data!D774)</f>
        <v/>
      </c>
      <c r="F784" s="44" t="str">
        <f>IF(ISBLANK(DaqBook_RAW_Data!E774),"",DaqBook_RAW_Data!E774)</f>
        <v/>
      </c>
      <c r="G784" s="44" t="str">
        <f>IF(ISBLANK(DaqBook_RAW_Data!F774),"",DaqBook_RAW_Data!F774)</f>
        <v/>
      </c>
      <c r="H784" s="44" t="str">
        <f>IF(ISBLANK(DaqBook_RAW_Data!G774),"",DaqBook_RAW_Data!G774)</f>
        <v/>
      </c>
      <c r="I784" s="44" t="str">
        <f>IF(ISBLANK(DaqBook_RAW_Data!H774),"",DaqBook_RAW_Data!H774)</f>
        <v/>
      </c>
      <c r="J784" s="44" t="str">
        <f>IF(ISBLANK(DaqBook_RAW_Data!I774),"",DaqBook_RAW_Data!I774)</f>
        <v/>
      </c>
      <c r="K784" s="44" t="str">
        <f>IF(ISBLANK(DaqBook_RAW_Data!J774),"",DaqBook_RAW_Data!J774)</f>
        <v/>
      </c>
      <c r="L784" s="44" t="str">
        <f>IF(ISBLANK(DaqBook_RAW_Data!K774),"",DaqBook_RAW_Data!K774)</f>
        <v/>
      </c>
      <c r="M784" s="44" t="str">
        <f>IF(ISBLANK(DaqBook_RAW_Data!L774),"",DaqBook_RAW_Data!L774)</f>
        <v/>
      </c>
      <c r="N784" s="44" t="str">
        <f>IF(ISBLANK(DaqBook_RAW_Data!M774),"",DaqBook_RAW_Data!M774)</f>
        <v/>
      </c>
      <c r="O784" s="44" t="str">
        <f>IF(ISBLANK(DaqBook_RAW_Data!N774),"",DaqBook_RAW_Data!N774)</f>
        <v/>
      </c>
      <c r="P784" s="44" t="str">
        <f>IF(ISBLANK(DaqBook_RAW_Data!O774),"",DaqBook_RAW_Data!O774)</f>
        <v/>
      </c>
    </row>
    <row r="785" spans="1:16" x14ac:dyDescent="0.2">
      <c r="A785" s="58" t="e">
        <f t="shared" si="12"/>
        <v>#VALUE!</v>
      </c>
      <c r="B785" s="144" t="str">
        <f>IF(ISBLANK(DaqBook_RAW_Data!A775),"",TIMEVALUE(DaqBook_RAW_Data!A775))</f>
        <v/>
      </c>
      <c r="C785" s="44" t="str">
        <f>IF(ISBLANK(DaqBook_RAW_Data!B775),"",DaqBook_RAW_Data!B775)</f>
        <v/>
      </c>
      <c r="D785" s="44" t="str">
        <f>IF(ISBLANK(DaqBook_RAW_Data!C775),"",DaqBook_RAW_Data!C775)</f>
        <v/>
      </c>
      <c r="E785" s="44" t="str">
        <f>IF(ISBLANK(DaqBook_RAW_Data!D775),"",DaqBook_RAW_Data!D775)</f>
        <v/>
      </c>
      <c r="F785" s="44" t="str">
        <f>IF(ISBLANK(DaqBook_RAW_Data!E775),"",DaqBook_RAW_Data!E775)</f>
        <v/>
      </c>
      <c r="G785" s="44" t="str">
        <f>IF(ISBLANK(DaqBook_RAW_Data!F775),"",DaqBook_RAW_Data!F775)</f>
        <v/>
      </c>
      <c r="H785" s="44" t="str">
        <f>IF(ISBLANK(DaqBook_RAW_Data!G775),"",DaqBook_RAW_Data!G775)</f>
        <v/>
      </c>
      <c r="I785" s="44" t="str">
        <f>IF(ISBLANK(DaqBook_RAW_Data!H775),"",DaqBook_RAW_Data!H775)</f>
        <v/>
      </c>
      <c r="J785" s="44" t="str">
        <f>IF(ISBLANK(DaqBook_RAW_Data!I775),"",DaqBook_RAW_Data!I775)</f>
        <v/>
      </c>
      <c r="K785" s="44" t="str">
        <f>IF(ISBLANK(DaqBook_RAW_Data!J775),"",DaqBook_RAW_Data!J775)</f>
        <v/>
      </c>
      <c r="L785" s="44" t="str">
        <f>IF(ISBLANK(DaqBook_RAW_Data!K775),"",DaqBook_RAW_Data!K775)</f>
        <v/>
      </c>
      <c r="M785" s="44" t="str">
        <f>IF(ISBLANK(DaqBook_RAW_Data!L775),"",DaqBook_RAW_Data!L775)</f>
        <v/>
      </c>
      <c r="N785" s="44" t="str">
        <f>IF(ISBLANK(DaqBook_RAW_Data!M775),"",DaqBook_RAW_Data!M775)</f>
        <v/>
      </c>
      <c r="O785" s="44" t="str">
        <f>IF(ISBLANK(DaqBook_RAW_Data!N775),"",DaqBook_RAW_Data!N775)</f>
        <v/>
      </c>
      <c r="P785" s="44" t="str">
        <f>IF(ISBLANK(DaqBook_RAW_Data!O775),"",DaqBook_RAW_Data!O775)</f>
        <v/>
      </c>
    </row>
    <row r="786" spans="1:16" x14ac:dyDescent="0.2">
      <c r="A786" s="58" t="e">
        <f t="shared" si="12"/>
        <v>#VALUE!</v>
      </c>
      <c r="B786" s="144" t="str">
        <f>IF(ISBLANK(DaqBook_RAW_Data!A776),"",TIMEVALUE(DaqBook_RAW_Data!A776))</f>
        <v/>
      </c>
      <c r="C786" s="44" t="str">
        <f>IF(ISBLANK(DaqBook_RAW_Data!B776),"",DaqBook_RAW_Data!B776)</f>
        <v/>
      </c>
      <c r="D786" s="44" t="str">
        <f>IF(ISBLANK(DaqBook_RAW_Data!C776),"",DaqBook_RAW_Data!C776)</f>
        <v/>
      </c>
      <c r="E786" s="44" t="str">
        <f>IF(ISBLANK(DaqBook_RAW_Data!D776),"",DaqBook_RAW_Data!D776)</f>
        <v/>
      </c>
      <c r="F786" s="44" t="str">
        <f>IF(ISBLANK(DaqBook_RAW_Data!E776),"",DaqBook_RAW_Data!E776)</f>
        <v/>
      </c>
      <c r="G786" s="44" t="str">
        <f>IF(ISBLANK(DaqBook_RAW_Data!F776),"",DaqBook_RAW_Data!F776)</f>
        <v/>
      </c>
      <c r="H786" s="44" t="str">
        <f>IF(ISBLANK(DaqBook_RAW_Data!G776),"",DaqBook_RAW_Data!G776)</f>
        <v/>
      </c>
      <c r="I786" s="44" t="str">
        <f>IF(ISBLANK(DaqBook_RAW_Data!H776),"",DaqBook_RAW_Data!H776)</f>
        <v/>
      </c>
      <c r="J786" s="44" t="str">
        <f>IF(ISBLANK(DaqBook_RAW_Data!I776),"",DaqBook_RAW_Data!I776)</f>
        <v/>
      </c>
      <c r="K786" s="44" t="str">
        <f>IF(ISBLANK(DaqBook_RAW_Data!J776),"",DaqBook_RAW_Data!J776)</f>
        <v/>
      </c>
      <c r="L786" s="44" t="str">
        <f>IF(ISBLANK(DaqBook_RAW_Data!K776),"",DaqBook_RAW_Data!K776)</f>
        <v/>
      </c>
      <c r="M786" s="44" t="str">
        <f>IF(ISBLANK(DaqBook_RAW_Data!L776),"",DaqBook_RAW_Data!L776)</f>
        <v/>
      </c>
      <c r="N786" s="44" t="str">
        <f>IF(ISBLANK(DaqBook_RAW_Data!M776),"",DaqBook_RAW_Data!M776)</f>
        <v/>
      </c>
      <c r="O786" s="44" t="str">
        <f>IF(ISBLANK(DaqBook_RAW_Data!N776),"",DaqBook_RAW_Data!N776)</f>
        <v/>
      </c>
      <c r="P786" s="44" t="str">
        <f>IF(ISBLANK(DaqBook_RAW_Data!O776),"",DaqBook_RAW_Data!O776)</f>
        <v/>
      </c>
    </row>
    <row r="787" spans="1:16" x14ac:dyDescent="0.2">
      <c r="A787" s="58" t="e">
        <f t="shared" si="12"/>
        <v>#VALUE!</v>
      </c>
      <c r="B787" s="144" t="str">
        <f>IF(ISBLANK(DaqBook_RAW_Data!A777),"",TIMEVALUE(DaqBook_RAW_Data!A777))</f>
        <v/>
      </c>
      <c r="C787" s="44" t="str">
        <f>IF(ISBLANK(DaqBook_RAW_Data!B777),"",DaqBook_RAW_Data!B777)</f>
        <v/>
      </c>
      <c r="D787" s="44" t="str">
        <f>IF(ISBLANK(DaqBook_RAW_Data!C777),"",DaqBook_RAW_Data!C777)</f>
        <v/>
      </c>
      <c r="E787" s="44" t="str">
        <f>IF(ISBLANK(DaqBook_RAW_Data!D777),"",DaqBook_RAW_Data!D777)</f>
        <v/>
      </c>
      <c r="F787" s="44" t="str">
        <f>IF(ISBLANK(DaqBook_RAW_Data!E777),"",DaqBook_RAW_Data!E777)</f>
        <v/>
      </c>
      <c r="G787" s="44" t="str">
        <f>IF(ISBLANK(DaqBook_RAW_Data!F777),"",DaqBook_RAW_Data!F777)</f>
        <v/>
      </c>
      <c r="H787" s="44" t="str">
        <f>IF(ISBLANK(DaqBook_RAW_Data!G777),"",DaqBook_RAW_Data!G777)</f>
        <v/>
      </c>
      <c r="I787" s="44" t="str">
        <f>IF(ISBLANK(DaqBook_RAW_Data!H777),"",DaqBook_RAW_Data!H777)</f>
        <v/>
      </c>
      <c r="J787" s="44" t="str">
        <f>IF(ISBLANK(DaqBook_RAW_Data!I777),"",DaqBook_RAW_Data!I777)</f>
        <v/>
      </c>
      <c r="K787" s="44" t="str">
        <f>IF(ISBLANK(DaqBook_RAW_Data!J777),"",DaqBook_RAW_Data!J777)</f>
        <v/>
      </c>
      <c r="L787" s="44" t="str">
        <f>IF(ISBLANK(DaqBook_RAW_Data!K777),"",DaqBook_RAW_Data!K777)</f>
        <v/>
      </c>
      <c r="M787" s="44" t="str">
        <f>IF(ISBLANK(DaqBook_RAW_Data!L777),"",DaqBook_RAW_Data!L777)</f>
        <v/>
      </c>
      <c r="N787" s="44" t="str">
        <f>IF(ISBLANK(DaqBook_RAW_Data!M777),"",DaqBook_RAW_Data!M777)</f>
        <v/>
      </c>
      <c r="O787" s="44" t="str">
        <f>IF(ISBLANK(DaqBook_RAW_Data!N777),"",DaqBook_RAW_Data!N777)</f>
        <v/>
      </c>
      <c r="P787" s="44" t="str">
        <f>IF(ISBLANK(DaqBook_RAW_Data!O777),"",DaqBook_RAW_Data!O777)</f>
        <v/>
      </c>
    </row>
    <row r="788" spans="1:16" x14ac:dyDescent="0.2">
      <c r="A788" s="58" t="e">
        <f t="shared" si="12"/>
        <v>#VALUE!</v>
      </c>
      <c r="B788" s="144" t="str">
        <f>IF(ISBLANK(DaqBook_RAW_Data!A778),"",TIMEVALUE(DaqBook_RAW_Data!A778))</f>
        <v/>
      </c>
      <c r="C788" s="44" t="str">
        <f>IF(ISBLANK(DaqBook_RAW_Data!B778),"",DaqBook_RAW_Data!B778)</f>
        <v/>
      </c>
      <c r="D788" s="44" t="str">
        <f>IF(ISBLANK(DaqBook_RAW_Data!C778),"",DaqBook_RAW_Data!C778)</f>
        <v/>
      </c>
      <c r="E788" s="44" t="str">
        <f>IF(ISBLANK(DaqBook_RAW_Data!D778),"",DaqBook_RAW_Data!D778)</f>
        <v/>
      </c>
      <c r="F788" s="44" t="str">
        <f>IF(ISBLANK(DaqBook_RAW_Data!E778),"",DaqBook_RAW_Data!E778)</f>
        <v/>
      </c>
      <c r="G788" s="44" t="str">
        <f>IF(ISBLANK(DaqBook_RAW_Data!F778),"",DaqBook_RAW_Data!F778)</f>
        <v/>
      </c>
      <c r="H788" s="44" t="str">
        <f>IF(ISBLANK(DaqBook_RAW_Data!G778),"",DaqBook_RAW_Data!G778)</f>
        <v/>
      </c>
      <c r="I788" s="44" t="str">
        <f>IF(ISBLANK(DaqBook_RAW_Data!H778),"",DaqBook_RAW_Data!H778)</f>
        <v/>
      </c>
      <c r="J788" s="44" t="str">
        <f>IF(ISBLANK(DaqBook_RAW_Data!I778),"",DaqBook_RAW_Data!I778)</f>
        <v/>
      </c>
      <c r="K788" s="44" t="str">
        <f>IF(ISBLANK(DaqBook_RAW_Data!J778),"",DaqBook_RAW_Data!J778)</f>
        <v/>
      </c>
      <c r="L788" s="44" t="str">
        <f>IF(ISBLANK(DaqBook_RAW_Data!K778),"",DaqBook_RAW_Data!K778)</f>
        <v/>
      </c>
      <c r="M788" s="44" t="str">
        <f>IF(ISBLANK(DaqBook_RAW_Data!L778),"",DaqBook_RAW_Data!L778)</f>
        <v/>
      </c>
      <c r="N788" s="44" t="str">
        <f>IF(ISBLANK(DaqBook_RAW_Data!M778),"",DaqBook_RAW_Data!M778)</f>
        <v/>
      </c>
      <c r="O788" s="44" t="str">
        <f>IF(ISBLANK(DaqBook_RAW_Data!N778),"",DaqBook_RAW_Data!N778)</f>
        <v/>
      </c>
      <c r="P788" s="44" t="str">
        <f>IF(ISBLANK(DaqBook_RAW_Data!O778),"",DaqBook_RAW_Data!O778)</f>
        <v/>
      </c>
    </row>
    <row r="789" spans="1:16" x14ac:dyDescent="0.2">
      <c r="A789" s="58" t="e">
        <f t="shared" si="12"/>
        <v>#VALUE!</v>
      </c>
      <c r="B789" s="144" t="str">
        <f>IF(ISBLANK(DaqBook_RAW_Data!A779),"",TIMEVALUE(DaqBook_RAW_Data!A779))</f>
        <v/>
      </c>
      <c r="C789" s="44" t="str">
        <f>IF(ISBLANK(DaqBook_RAW_Data!B779),"",DaqBook_RAW_Data!B779)</f>
        <v/>
      </c>
      <c r="D789" s="44" t="str">
        <f>IF(ISBLANK(DaqBook_RAW_Data!C779),"",DaqBook_RAW_Data!C779)</f>
        <v/>
      </c>
      <c r="E789" s="44" t="str">
        <f>IF(ISBLANK(DaqBook_RAW_Data!D779),"",DaqBook_RAW_Data!D779)</f>
        <v/>
      </c>
      <c r="F789" s="44" t="str">
        <f>IF(ISBLANK(DaqBook_RAW_Data!E779),"",DaqBook_RAW_Data!E779)</f>
        <v/>
      </c>
      <c r="G789" s="44" t="str">
        <f>IF(ISBLANK(DaqBook_RAW_Data!F779),"",DaqBook_RAW_Data!F779)</f>
        <v/>
      </c>
      <c r="H789" s="44" t="str">
        <f>IF(ISBLANK(DaqBook_RAW_Data!G779),"",DaqBook_RAW_Data!G779)</f>
        <v/>
      </c>
      <c r="I789" s="44" t="str">
        <f>IF(ISBLANK(DaqBook_RAW_Data!H779),"",DaqBook_RAW_Data!H779)</f>
        <v/>
      </c>
      <c r="J789" s="44" t="str">
        <f>IF(ISBLANK(DaqBook_RAW_Data!I779),"",DaqBook_RAW_Data!I779)</f>
        <v/>
      </c>
      <c r="K789" s="44" t="str">
        <f>IF(ISBLANK(DaqBook_RAW_Data!J779),"",DaqBook_RAW_Data!J779)</f>
        <v/>
      </c>
      <c r="L789" s="44" t="str">
        <f>IF(ISBLANK(DaqBook_RAW_Data!K779),"",DaqBook_RAW_Data!K779)</f>
        <v/>
      </c>
      <c r="M789" s="44" t="str">
        <f>IF(ISBLANK(DaqBook_RAW_Data!L779),"",DaqBook_RAW_Data!L779)</f>
        <v/>
      </c>
      <c r="N789" s="44" t="str">
        <f>IF(ISBLANK(DaqBook_RAW_Data!M779),"",DaqBook_RAW_Data!M779)</f>
        <v/>
      </c>
      <c r="O789" s="44" t="str">
        <f>IF(ISBLANK(DaqBook_RAW_Data!N779),"",DaqBook_RAW_Data!N779)</f>
        <v/>
      </c>
      <c r="P789" s="44" t="str">
        <f>IF(ISBLANK(DaqBook_RAW_Data!O779),"",DaqBook_RAW_Data!O779)</f>
        <v/>
      </c>
    </row>
    <row r="790" spans="1:16" x14ac:dyDescent="0.2">
      <c r="A790" s="58" t="e">
        <f t="shared" si="12"/>
        <v>#VALUE!</v>
      </c>
      <c r="B790" s="144" t="str">
        <f>IF(ISBLANK(DaqBook_RAW_Data!A780),"",TIMEVALUE(DaqBook_RAW_Data!A780))</f>
        <v/>
      </c>
      <c r="C790" s="44" t="str">
        <f>IF(ISBLANK(DaqBook_RAW_Data!B780),"",DaqBook_RAW_Data!B780)</f>
        <v/>
      </c>
      <c r="D790" s="44" t="str">
        <f>IF(ISBLANK(DaqBook_RAW_Data!C780),"",DaqBook_RAW_Data!C780)</f>
        <v/>
      </c>
      <c r="E790" s="44" t="str">
        <f>IF(ISBLANK(DaqBook_RAW_Data!D780),"",DaqBook_RAW_Data!D780)</f>
        <v/>
      </c>
      <c r="F790" s="44" t="str">
        <f>IF(ISBLANK(DaqBook_RAW_Data!E780),"",DaqBook_RAW_Data!E780)</f>
        <v/>
      </c>
      <c r="G790" s="44" t="str">
        <f>IF(ISBLANK(DaqBook_RAW_Data!F780),"",DaqBook_RAW_Data!F780)</f>
        <v/>
      </c>
      <c r="H790" s="44" t="str">
        <f>IF(ISBLANK(DaqBook_RAW_Data!G780),"",DaqBook_RAW_Data!G780)</f>
        <v/>
      </c>
      <c r="I790" s="44" t="str">
        <f>IF(ISBLANK(DaqBook_RAW_Data!H780),"",DaqBook_RAW_Data!H780)</f>
        <v/>
      </c>
      <c r="J790" s="44" t="str">
        <f>IF(ISBLANK(DaqBook_RAW_Data!I780),"",DaqBook_RAW_Data!I780)</f>
        <v/>
      </c>
      <c r="K790" s="44" t="str">
        <f>IF(ISBLANK(DaqBook_RAW_Data!J780),"",DaqBook_RAW_Data!J780)</f>
        <v/>
      </c>
      <c r="L790" s="44" t="str">
        <f>IF(ISBLANK(DaqBook_RAW_Data!K780),"",DaqBook_RAW_Data!K780)</f>
        <v/>
      </c>
      <c r="M790" s="44" t="str">
        <f>IF(ISBLANK(DaqBook_RAW_Data!L780),"",DaqBook_RAW_Data!L780)</f>
        <v/>
      </c>
      <c r="N790" s="44" t="str">
        <f>IF(ISBLANK(DaqBook_RAW_Data!M780),"",DaqBook_RAW_Data!M780)</f>
        <v/>
      </c>
      <c r="O790" s="44" t="str">
        <f>IF(ISBLANK(DaqBook_RAW_Data!N780),"",DaqBook_RAW_Data!N780)</f>
        <v/>
      </c>
      <c r="P790" s="44" t="str">
        <f>IF(ISBLANK(DaqBook_RAW_Data!O780),"",DaqBook_RAW_Data!O780)</f>
        <v/>
      </c>
    </row>
    <row r="791" spans="1:16" x14ac:dyDescent="0.2">
      <c r="A791" s="58" t="e">
        <f t="shared" si="12"/>
        <v>#VALUE!</v>
      </c>
      <c r="B791" s="144" t="str">
        <f>IF(ISBLANK(DaqBook_RAW_Data!A781),"",TIMEVALUE(DaqBook_RAW_Data!A781))</f>
        <v/>
      </c>
      <c r="C791" s="44" t="str">
        <f>IF(ISBLANK(DaqBook_RAW_Data!B781),"",DaqBook_RAW_Data!B781)</f>
        <v/>
      </c>
      <c r="D791" s="44" t="str">
        <f>IF(ISBLANK(DaqBook_RAW_Data!C781),"",DaqBook_RAW_Data!C781)</f>
        <v/>
      </c>
      <c r="E791" s="44" t="str">
        <f>IF(ISBLANK(DaqBook_RAW_Data!D781),"",DaqBook_RAW_Data!D781)</f>
        <v/>
      </c>
      <c r="F791" s="44" t="str">
        <f>IF(ISBLANK(DaqBook_RAW_Data!E781),"",DaqBook_RAW_Data!E781)</f>
        <v/>
      </c>
      <c r="G791" s="44" t="str">
        <f>IF(ISBLANK(DaqBook_RAW_Data!F781),"",DaqBook_RAW_Data!F781)</f>
        <v/>
      </c>
      <c r="H791" s="44" t="str">
        <f>IF(ISBLANK(DaqBook_RAW_Data!G781),"",DaqBook_RAW_Data!G781)</f>
        <v/>
      </c>
      <c r="I791" s="44" t="str">
        <f>IF(ISBLANK(DaqBook_RAW_Data!H781),"",DaqBook_RAW_Data!H781)</f>
        <v/>
      </c>
      <c r="J791" s="44" t="str">
        <f>IF(ISBLANK(DaqBook_RAW_Data!I781),"",DaqBook_RAW_Data!I781)</f>
        <v/>
      </c>
      <c r="K791" s="44" t="str">
        <f>IF(ISBLANK(DaqBook_RAW_Data!J781),"",DaqBook_RAW_Data!J781)</f>
        <v/>
      </c>
      <c r="L791" s="44" t="str">
        <f>IF(ISBLANK(DaqBook_RAW_Data!K781),"",DaqBook_RAW_Data!K781)</f>
        <v/>
      </c>
      <c r="M791" s="44" t="str">
        <f>IF(ISBLANK(DaqBook_RAW_Data!L781),"",DaqBook_RAW_Data!L781)</f>
        <v/>
      </c>
      <c r="N791" s="44" t="str">
        <f>IF(ISBLANK(DaqBook_RAW_Data!M781),"",DaqBook_RAW_Data!M781)</f>
        <v/>
      </c>
      <c r="O791" s="44" t="str">
        <f>IF(ISBLANK(DaqBook_RAW_Data!N781),"",DaqBook_RAW_Data!N781)</f>
        <v/>
      </c>
      <c r="P791" s="44" t="str">
        <f>IF(ISBLANK(DaqBook_RAW_Data!O781),"",DaqBook_RAW_Data!O781)</f>
        <v/>
      </c>
    </row>
    <row r="792" spans="1:16" x14ac:dyDescent="0.2">
      <c r="A792" s="58" t="e">
        <f t="shared" si="12"/>
        <v>#VALUE!</v>
      </c>
      <c r="B792" s="144" t="str">
        <f>IF(ISBLANK(DaqBook_RAW_Data!A782),"",TIMEVALUE(DaqBook_RAW_Data!A782))</f>
        <v/>
      </c>
      <c r="C792" s="44" t="str">
        <f>IF(ISBLANK(DaqBook_RAW_Data!B782),"",DaqBook_RAW_Data!B782)</f>
        <v/>
      </c>
      <c r="D792" s="44" t="str">
        <f>IF(ISBLANK(DaqBook_RAW_Data!C782),"",DaqBook_RAW_Data!C782)</f>
        <v/>
      </c>
      <c r="E792" s="44" t="str">
        <f>IF(ISBLANK(DaqBook_RAW_Data!D782),"",DaqBook_RAW_Data!D782)</f>
        <v/>
      </c>
      <c r="F792" s="44" t="str">
        <f>IF(ISBLANK(DaqBook_RAW_Data!E782),"",DaqBook_RAW_Data!E782)</f>
        <v/>
      </c>
      <c r="G792" s="44" t="str">
        <f>IF(ISBLANK(DaqBook_RAW_Data!F782),"",DaqBook_RAW_Data!F782)</f>
        <v/>
      </c>
      <c r="H792" s="44" t="str">
        <f>IF(ISBLANK(DaqBook_RAW_Data!G782),"",DaqBook_RAW_Data!G782)</f>
        <v/>
      </c>
      <c r="I792" s="44" t="str">
        <f>IF(ISBLANK(DaqBook_RAW_Data!H782),"",DaqBook_RAW_Data!H782)</f>
        <v/>
      </c>
      <c r="J792" s="44" t="str">
        <f>IF(ISBLANK(DaqBook_RAW_Data!I782),"",DaqBook_RAW_Data!I782)</f>
        <v/>
      </c>
      <c r="K792" s="44" t="str">
        <f>IF(ISBLANK(DaqBook_RAW_Data!J782),"",DaqBook_RAW_Data!J782)</f>
        <v/>
      </c>
      <c r="L792" s="44" t="str">
        <f>IF(ISBLANK(DaqBook_RAW_Data!K782),"",DaqBook_RAW_Data!K782)</f>
        <v/>
      </c>
      <c r="M792" s="44" t="str">
        <f>IF(ISBLANK(DaqBook_RAW_Data!L782),"",DaqBook_RAW_Data!L782)</f>
        <v/>
      </c>
      <c r="N792" s="44" t="str">
        <f>IF(ISBLANK(DaqBook_RAW_Data!M782),"",DaqBook_RAW_Data!M782)</f>
        <v/>
      </c>
      <c r="O792" s="44" t="str">
        <f>IF(ISBLANK(DaqBook_RAW_Data!N782),"",DaqBook_RAW_Data!N782)</f>
        <v/>
      </c>
      <c r="P792" s="44" t="str">
        <f>IF(ISBLANK(DaqBook_RAW_Data!O782),"",DaqBook_RAW_Data!O782)</f>
        <v/>
      </c>
    </row>
    <row r="793" spans="1:16" x14ac:dyDescent="0.2">
      <c r="A793" s="58" t="e">
        <f t="shared" si="12"/>
        <v>#VALUE!</v>
      </c>
      <c r="B793" s="144" t="str">
        <f>IF(ISBLANK(DaqBook_RAW_Data!A783),"",TIMEVALUE(DaqBook_RAW_Data!A783))</f>
        <v/>
      </c>
      <c r="C793" s="44" t="str">
        <f>IF(ISBLANK(DaqBook_RAW_Data!B783),"",DaqBook_RAW_Data!B783)</f>
        <v/>
      </c>
      <c r="D793" s="44" t="str">
        <f>IF(ISBLANK(DaqBook_RAW_Data!C783),"",DaqBook_RAW_Data!C783)</f>
        <v/>
      </c>
      <c r="E793" s="44" t="str">
        <f>IF(ISBLANK(DaqBook_RAW_Data!D783),"",DaqBook_RAW_Data!D783)</f>
        <v/>
      </c>
      <c r="F793" s="44" t="str">
        <f>IF(ISBLANK(DaqBook_RAW_Data!E783),"",DaqBook_RAW_Data!E783)</f>
        <v/>
      </c>
      <c r="G793" s="44" t="str">
        <f>IF(ISBLANK(DaqBook_RAW_Data!F783),"",DaqBook_RAW_Data!F783)</f>
        <v/>
      </c>
      <c r="H793" s="44" t="str">
        <f>IF(ISBLANK(DaqBook_RAW_Data!G783),"",DaqBook_RAW_Data!G783)</f>
        <v/>
      </c>
      <c r="I793" s="44" t="str">
        <f>IF(ISBLANK(DaqBook_RAW_Data!H783),"",DaqBook_RAW_Data!H783)</f>
        <v/>
      </c>
      <c r="J793" s="44" t="str">
        <f>IF(ISBLANK(DaqBook_RAW_Data!I783),"",DaqBook_RAW_Data!I783)</f>
        <v/>
      </c>
      <c r="K793" s="44" t="str">
        <f>IF(ISBLANK(DaqBook_RAW_Data!J783),"",DaqBook_RAW_Data!J783)</f>
        <v/>
      </c>
      <c r="L793" s="44" t="str">
        <f>IF(ISBLANK(DaqBook_RAW_Data!K783),"",DaqBook_RAW_Data!K783)</f>
        <v/>
      </c>
      <c r="M793" s="44" t="str">
        <f>IF(ISBLANK(DaqBook_RAW_Data!L783),"",DaqBook_RAW_Data!L783)</f>
        <v/>
      </c>
      <c r="N793" s="44" t="str">
        <f>IF(ISBLANK(DaqBook_RAW_Data!M783),"",DaqBook_RAW_Data!M783)</f>
        <v/>
      </c>
      <c r="O793" s="44" t="str">
        <f>IF(ISBLANK(DaqBook_RAW_Data!N783),"",DaqBook_RAW_Data!N783)</f>
        <v/>
      </c>
      <c r="P793" s="44" t="str">
        <f>IF(ISBLANK(DaqBook_RAW_Data!O783),"",DaqBook_RAW_Data!O783)</f>
        <v/>
      </c>
    </row>
    <row r="794" spans="1:16" x14ac:dyDescent="0.2">
      <c r="A794" s="58" t="e">
        <f t="shared" si="12"/>
        <v>#VALUE!</v>
      </c>
      <c r="B794" s="144" t="str">
        <f>IF(ISBLANK(DaqBook_RAW_Data!A784),"",TIMEVALUE(DaqBook_RAW_Data!A784))</f>
        <v/>
      </c>
      <c r="C794" s="44" t="str">
        <f>IF(ISBLANK(DaqBook_RAW_Data!B784),"",DaqBook_RAW_Data!B784)</f>
        <v/>
      </c>
      <c r="D794" s="44" t="str">
        <f>IF(ISBLANK(DaqBook_RAW_Data!C784),"",DaqBook_RAW_Data!C784)</f>
        <v/>
      </c>
      <c r="E794" s="44" t="str">
        <f>IF(ISBLANK(DaqBook_RAW_Data!D784),"",DaqBook_RAW_Data!D784)</f>
        <v/>
      </c>
      <c r="F794" s="44" t="str">
        <f>IF(ISBLANK(DaqBook_RAW_Data!E784),"",DaqBook_RAW_Data!E784)</f>
        <v/>
      </c>
      <c r="G794" s="44" t="str">
        <f>IF(ISBLANK(DaqBook_RAW_Data!F784),"",DaqBook_RAW_Data!F784)</f>
        <v/>
      </c>
      <c r="H794" s="44" t="str">
        <f>IF(ISBLANK(DaqBook_RAW_Data!G784),"",DaqBook_RAW_Data!G784)</f>
        <v/>
      </c>
      <c r="I794" s="44" t="str">
        <f>IF(ISBLANK(DaqBook_RAW_Data!H784),"",DaqBook_RAW_Data!H784)</f>
        <v/>
      </c>
      <c r="J794" s="44" t="str">
        <f>IF(ISBLANK(DaqBook_RAW_Data!I784),"",DaqBook_RAW_Data!I784)</f>
        <v/>
      </c>
      <c r="K794" s="44" t="str">
        <f>IF(ISBLANK(DaqBook_RAW_Data!J784),"",DaqBook_RAW_Data!J784)</f>
        <v/>
      </c>
      <c r="L794" s="44" t="str">
        <f>IF(ISBLANK(DaqBook_RAW_Data!K784),"",DaqBook_RAW_Data!K784)</f>
        <v/>
      </c>
      <c r="M794" s="44" t="str">
        <f>IF(ISBLANK(DaqBook_RAW_Data!L784),"",DaqBook_RAW_Data!L784)</f>
        <v/>
      </c>
      <c r="N794" s="44" t="str">
        <f>IF(ISBLANK(DaqBook_RAW_Data!M784),"",DaqBook_RAW_Data!M784)</f>
        <v/>
      </c>
      <c r="O794" s="44" t="str">
        <f>IF(ISBLANK(DaqBook_RAW_Data!N784),"",DaqBook_RAW_Data!N784)</f>
        <v/>
      </c>
      <c r="P794" s="44" t="str">
        <f>IF(ISBLANK(DaqBook_RAW_Data!O784),"",DaqBook_RAW_Data!O784)</f>
        <v/>
      </c>
    </row>
    <row r="795" spans="1:16" x14ac:dyDescent="0.2">
      <c r="A795" s="58" t="e">
        <f t="shared" si="12"/>
        <v>#VALUE!</v>
      </c>
      <c r="B795" s="144" t="str">
        <f>IF(ISBLANK(DaqBook_RAW_Data!A785),"",TIMEVALUE(DaqBook_RAW_Data!A785))</f>
        <v/>
      </c>
      <c r="C795" s="44" t="str">
        <f>IF(ISBLANK(DaqBook_RAW_Data!B785),"",DaqBook_RAW_Data!B785)</f>
        <v/>
      </c>
      <c r="D795" s="44" t="str">
        <f>IF(ISBLANK(DaqBook_RAW_Data!C785),"",DaqBook_RAW_Data!C785)</f>
        <v/>
      </c>
      <c r="E795" s="44" t="str">
        <f>IF(ISBLANK(DaqBook_RAW_Data!D785),"",DaqBook_RAW_Data!D785)</f>
        <v/>
      </c>
      <c r="F795" s="44" t="str">
        <f>IF(ISBLANK(DaqBook_RAW_Data!E785),"",DaqBook_RAW_Data!E785)</f>
        <v/>
      </c>
      <c r="G795" s="44" t="str">
        <f>IF(ISBLANK(DaqBook_RAW_Data!F785),"",DaqBook_RAW_Data!F785)</f>
        <v/>
      </c>
      <c r="H795" s="44" t="str">
        <f>IF(ISBLANK(DaqBook_RAW_Data!G785),"",DaqBook_RAW_Data!G785)</f>
        <v/>
      </c>
      <c r="I795" s="44" t="str">
        <f>IF(ISBLANK(DaqBook_RAW_Data!H785),"",DaqBook_RAW_Data!H785)</f>
        <v/>
      </c>
      <c r="J795" s="44" t="str">
        <f>IF(ISBLANK(DaqBook_RAW_Data!I785),"",DaqBook_RAW_Data!I785)</f>
        <v/>
      </c>
      <c r="K795" s="44" t="str">
        <f>IF(ISBLANK(DaqBook_RAW_Data!J785),"",DaqBook_RAW_Data!J785)</f>
        <v/>
      </c>
      <c r="L795" s="44" t="str">
        <f>IF(ISBLANK(DaqBook_RAW_Data!K785),"",DaqBook_RAW_Data!K785)</f>
        <v/>
      </c>
      <c r="M795" s="44" t="str">
        <f>IF(ISBLANK(DaqBook_RAW_Data!L785),"",DaqBook_RAW_Data!L785)</f>
        <v/>
      </c>
      <c r="N795" s="44" t="str">
        <f>IF(ISBLANK(DaqBook_RAW_Data!M785),"",DaqBook_RAW_Data!M785)</f>
        <v/>
      </c>
      <c r="O795" s="44" t="str">
        <f>IF(ISBLANK(DaqBook_RAW_Data!N785),"",DaqBook_RAW_Data!N785)</f>
        <v/>
      </c>
      <c r="P795" s="44" t="str">
        <f>IF(ISBLANK(DaqBook_RAW_Data!O785),"",DaqBook_RAW_Data!O785)</f>
        <v/>
      </c>
    </row>
    <row r="796" spans="1:16" x14ac:dyDescent="0.2">
      <c r="A796" s="58" t="e">
        <f t="shared" si="12"/>
        <v>#VALUE!</v>
      </c>
      <c r="B796" s="144" t="str">
        <f>IF(ISBLANK(DaqBook_RAW_Data!A786),"",TIMEVALUE(DaqBook_RAW_Data!A786))</f>
        <v/>
      </c>
      <c r="C796" s="44" t="str">
        <f>IF(ISBLANK(DaqBook_RAW_Data!B786),"",DaqBook_RAW_Data!B786)</f>
        <v/>
      </c>
      <c r="D796" s="44" t="str">
        <f>IF(ISBLANK(DaqBook_RAW_Data!C786),"",DaqBook_RAW_Data!C786)</f>
        <v/>
      </c>
      <c r="E796" s="44" t="str">
        <f>IF(ISBLANK(DaqBook_RAW_Data!D786),"",DaqBook_RAW_Data!D786)</f>
        <v/>
      </c>
      <c r="F796" s="44" t="str">
        <f>IF(ISBLANK(DaqBook_RAW_Data!E786),"",DaqBook_RAW_Data!E786)</f>
        <v/>
      </c>
      <c r="G796" s="44" t="str">
        <f>IF(ISBLANK(DaqBook_RAW_Data!F786),"",DaqBook_RAW_Data!F786)</f>
        <v/>
      </c>
      <c r="H796" s="44" t="str">
        <f>IF(ISBLANK(DaqBook_RAW_Data!G786),"",DaqBook_RAW_Data!G786)</f>
        <v/>
      </c>
      <c r="I796" s="44" t="str">
        <f>IF(ISBLANK(DaqBook_RAW_Data!H786),"",DaqBook_RAW_Data!H786)</f>
        <v/>
      </c>
      <c r="J796" s="44" t="str">
        <f>IF(ISBLANK(DaqBook_RAW_Data!I786),"",DaqBook_RAW_Data!I786)</f>
        <v/>
      </c>
      <c r="K796" s="44" t="str">
        <f>IF(ISBLANK(DaqBook_RAW_Data!J786),"",DaqBook_RAW_Data!J786)</f>
        <v/>
      </c>
      <c r="L796" s="44" t="str">
        <f>IF(ISBLANK(DaqBook_RAW_Data!K786),"",DaqBook_RAW_Data!K786)</f>
        <v/>
      </c>
      <c r="M796" s="44" t="str">
        <f>IF(ISBLANK(DaqBook_RAW_Data!L786),"",DaqBook_RAW_Data!L786)</f>
        <v/>
      </c>
      <c r="N796" s="44" t="str">
        <f>IF(ISBLANK(DaqBook_RAW_Data!M786),"",DaqBook_RAW_Data!M786)</f>
        <v/>
      </c>
      <c r="O796" s="44" t="str">
        <f>IF(ISBLANK(DaqBook_RAW_Data!N786),"",DaqBook_RAW_Data!N786)</f>
        <v/>
      </c>
      <c r="P796" s="44" t="str">
        <f>IF(ISBLANK(DaqBook_RAW_Data!O786),"",DaqBook_RAW_Data!O786)</f>
        <v/>
      </c>
    </row>
    <row r="797" spans="1:16" x14ac:dyDescent="0.2">
      <c r="A797" s="58" t="e">
        <f t="shared" si="12"/>
        <v>#VALUE!</v>
      </c>
      <c r="B797" s="144" t="str">
        <f>IF(ISBLANK(DaqBook_RAW_Data!A787),"",TIMEVALUE(DaqBook_RAW_Data!A787))</f>
        <v/>
      </c>
      <c r="C797" s="44" t="str">
        <f>IF(ISBLANK(DaqBook_RAW_Data!B787),"",DaqBook_RAW_Data!B787)</f>
        <v/>
      </c>
      <c r="D797" s="44" t="str">
        <f>IF(ISBLANK(DaqBook_RAW_Data!C787),"",DaqBook_RAW_Data!C787)</f>
        <v/>
      </c>
      <c r="E797" s="44" t="str">
        <f>IF(ISBLANK(DaqBook_RAW_Data!D787),"",DaqBook_RAW_Data!D787)</f>
        <v/>
      </c>
      <c r="F797" s="44" t="str">
        <f>IF(ISBLANK(DaqBook_RAW_Data!E787),"",DaqBook_RAW_Data!E787)</f>
        <v/>
      </c>
      <c r="G797" s="44" t="str">
        <f>IF(ISBLANK(DaqBook_RAW_Data!F787),"",DaqBook_RAW_Data!F787)</f>
        <v/>
      </c>
      <c r="H797" s="44" t="str">
        <f>IF(ISBLANK(DaqBook_RAW_Data!G787),"",DaqBook_RAW_Data!G787)</f>
        <v/>
      </c>
      <c r="I797" s="44" t="str">
        <f>IF(ISBLANK(DaqBook_RAW_Data!H787),"",DaqBook_RAW_Data!H787)</f>
        <v/>
      </c>
      <c r="J797" s="44" t="str">
        <f>IF(ISBLANK(DaqBook_RAW_Data!I787),"",DaqBook_RAW_Data!I787)</f>
        <v/>
      </c>
      <c r="K797" s="44" t="str">
        <f>IF(ISBLANK(DaqBook_RAW_Data!J787),"",DaqBook_RAW_Data!J787)</f>
        <v/>
      </c>
      <c r="L797" s="44" t="str">
        <f>IF(ISBLANK(DaqBook_RAW_Data!K787),"",DaqBook_RAW_Data!K787)</f>
        <v/>
      </c>
      <c r="M797" s="44" t="str">
        <f>IF(ISBLANK(DaqBook_RAW_Data!L787),"",DaqBook_RAW_Data!L787)</f>
        <v/>
      </c>
      <c r="N797" s="44" t="str">
        <f>IF(ISBLANK(DaqBook_RAW_Data!M787),"",DaqBook_RAW_Data!M787)</f>
        <v/>
      </c>
      <c r="O797" s="44" t="str">
        <f>IF(ISBLANK(DaqBook_RAW_Data!N787),"",DaqBook_RAW_Data!N787)</f>
        <v/>
      </c>
      <c r="P797" s="44" t="str">
        <f>IF(ISBLANK(DaqBook_RAW_Data!O787),"",DaqBook_RAW_Data!O787)</f>
        <v/>
      </c>
    </row>
    <row r="798" spans="1:16" x14ac:dyDescent="0.2">
      <c r="A798" s="58" t="e">
        <f t="shared" si="12"/>
        <v>#VALUE!</v>
      </c>
      <c r="B798" s="144" t="str">
        <f>IF(ISBLANK(DaqBook_RAW_Data!A788),"",TIMEVALUE(DaqBook_RAW_Data!A788))</f>
        <v/>
      </c>
      <c r="C798" s="44" t="str">
        <f>IF(ISBLANK(DaqBook_RAW_Data!B788),"",DaqBook_RAW_Data!B788)</f>
        <v/>
      </c>
      <c r="D798" s="44" t="str">
        <f>IF(ISBLANK(DaqBook_RAW_Data!C788),"",DaqBook_RAW_Data!C788)</f>
        <v/>
      </c>
      <c r="E798" s="44" t="str">
        <f>IF(ISBLANK(DaqBook_RAW_Data!D788),"",DaqBook_RAW_Data!D788)</f>
        <v/>
      </c>
      <c r="F798" s="44" t="str">
        <f>IF(ISBLANK(DaqBook_RAW_Data!E788),"",DaqBook_RAW_Data!E788)</f>
        <v/>
      </c>
      <c r="G798" s="44" t="str">
        <f>IF(ISBLANK(DaqBook_RAW_Data!F788),"",DaqBook_RAW_Data!F788)</f>
        <v/>
      </c>
      <c r="H798" s="44" t="str">
        <f>IF(ISBLANK(DaqBook_RAW_Data!G788),"",DaqBook_RAW_Data!G788)</f>
        <v/>
      </c>
      <c r="I798" s="44" t="str">
        <f>IF(ISBLANK(DaqBook_RAW_Data!H788),"",DaqBook_RAW_Data!H788)</f>
        <v/>
      </c>
      <c r="J798" s="44" t="str">
        <f>IF(ISBLANK(DaqBook_RAW_Data!I788),"",DaqBook_RAW_Data!I788)</f>
        <v/>
      </c>
      <c r="K798" s="44" t="str">
        <f>IF(ISBLANK(DaqBook_RAW_Data!J788),"",DaqBook_RAW_Data!J788)</f>
        <v/>
      </c>
      <c r="L798" s="44" t="str">
        <f>IF(ISBLANK(DaqBook_RAW_Data!K788),"",DaqBook_RAW_Data!K788)</f>
        <v/>
      </c>
      <c r="M798" s="44" t="str">
        <f>IF(ISBLANK(DaqBook_RAW_Data!L788),"",DaqBook_RAW_Data!L788)</f>
        <v/>
      </c>
      <c r="N798" s="44" t="str">
        <f>IF(ISBLANK(DaqBook_RAW_Data!M788),"",DaqBook_RAW_Data!M788)</f>
        <v/>
      </c>
      <c r="O798" s="44" t="str">
        <f>IF(ISBLANK(DaqBook_RAW_Data!N788),"",DaqBook_RAW_Data!N788)</f>
        <v/>
      </c>
      <c r="P798" s="44" t="str">
        <f>IF(ISBLANK(DaqBook_RAW_Data!O788),"",DaqBook_RAW_Data!O788)</f>
        <v/>
      </c>
    </row>
    <row r="799" spans="1:16" x14ac:dyDescent="0.2">
      <c r="A799" s="58" t="e">
        <f t="shared" si="12"/>
        <v>#VALUE!</v>
      </c>
      <c r="B799" s="144" t="str">
        <f>IF(ISBLANK(DaqBook_RAW_Data!A789),"",TIMEVALUE(DaqBook_RAW_Data!A789))</f>
        <v/>
      </c>
      <c r="C799" s="44" t="str">
        <f>IF(ISBLANK(DaqBook_RAW_Data!B789),"",DaqBook_RAW_Data!B789)</f>
        <v/>
      </c>
      <c r="D799" s="44" t="str">
        <f>IF(ISBLANK(DaqBook_RAW_Data!C789),"",DaqBook_RAW_Data!C789)</f>
        <v/>
      </c>
      <c r="E799" s="44" t="str">
        <f>IF(ISBLANK(DaqBook_RAW_Data!D789),"",DaqBook_RAW_Data!D789)</f>
        <v/>
      </c>
      <c r="F799" s="44" t="str">
        <f>IF(ISBLANK(DaqBook_RAW_Data!E789),"",DaqBook_RAW_Data!E789)</f>
        <v/>
      </c>
      <c r="G799" s="44" t="str">
        <f>IF(ISBLANK(DaqBook_RAW_Data!F789),"",DaqBook_RAW_Data!F789)</f>
        <v/>
      </c>
      <c r="H799" s="44" t="str">
        <f>IF(ISBLANK(DaqBook_RAW_Data!G789),"",DaqBook_RAW_Data!G789)</f>
        <v/>
      </c>
      <c r="I799" s="44" t="str">
        <f>IF(ISBLANK(DaqBook_RAW_Data!H789),"",DaqBook_RAW_Data!H789)</f>
        <v/>
      </c>
      <c r="J799" s="44" t="str">
        <f>IF(ISBLANK(DaqBook_RAW_Data!I789),"",DaqBook_RAW_Data!I789)</f>
        <v/>
      </c>
      <c r="K799" s="44" t="str">
        <f>IF(ISBLANK(DaqBook_RAW_Data!J789),"",DaqBook_RAW_Data!J789)</f>
        <v/>
      </c>
      <c r="L799" s="44" t="str">
        <f>IF(ISBLANK(DaqBook_RAW_Data!K789),"",DaqBook_RAW_Data!K789)</f>
        <v/>
      </c>
      <c r="M799" s="44" t="str">
        <f>IF(ISBLANK(DaqBook_RAW_Data!L789),"",DaqBook_RAW_Data!L789)</f>
        <v/>
      </c>
      <c r="N799" s="44" t="str">
        <f>IF(ISBLANK(DaqBook_RAW_Data!M789),"",DaqBook_RAW_Data!M789)</f>
        <v/>
      </c>
      <c r="O799" s="44" t="str">
        <f>IF(ISBLANK(DaqBook_RAW_Data!N789),"",DaqBook_RAW_Data!N789)</f>
        <v/>
      </c>
      <c r="P799" s="44" t="str">
        <f>IF(ISBLANK(DaqBook_RAW_Data!O789),"",DaqBook_RAW_Data!O789)</f>
        <v/>
      </c>
    </row>
    <row r="800" spans="1:16" x14ac:dyDescent="0.2">
      <c r="A800" s="58" t="e">
        <f t="shared" si="12"/>
        <v>#VALUE!</v>
      </c>
      <c r="B800" s="144" t="str">
        <f>IF(ISBLANK(DaqBook_RAW_Data!A790),"",TIMEVALUE(DaqBook_RAW_Data!A790))</f>
        <v/>
      </c>
      <c r="C800" s="44" t="str">
        <f>IF(ISBLANK(DaqBook_RAW_Data!B790),"",DaqBook_RAW_Data!B790)</f>
        <v/>
      </c>
      <c r="D800" s="44" t="str">
        <f>IF(ISBLANK(DaqBook_RAW_Data!C790),"",DaqBook_RAW_Data!C790)</f>
        <v/>
      </c>
      <c r="E800" s="44" t="str">
        <f>IF(ISBLANK(DaqBook_RAW_Data!D790),"",DaqBook_RAW_Data!D790)</f>
        <v/>
      </c>
      <c r="F800" s="44" t="str">
        <f>IF(ISBLANK(DaqBook_RAW_Data!E790),"",DaqBook_RAW_Data!E790)</f>
        <v/>
      </c>
      <c r="G800" s="44" t="str">
        <f>IF(ISBLANK(DaqBook_RAW_Data!F790),"",DaqBook_RAW_Data!F790)</f>
        <v/>
      </c>
      <c r="H800" s="44" t="str">
        <f>IF(ISBLANK(DaqBook_RAW_Data!G790),"",DaqBook_RAW_Data!G790)</f>
        <v/>
      </c>
      <c r="I800" s="44" t="str">
        <f>IF(ISBLANK(DaqBook_RAW_Data!H790),"",DaqBook_RAW_Data!H790)</f>
        <v/>
      </c>
      <c r="J800" s="44" t="str">
        <f>IF(ISBLANK(DaqBook_RAW_Data!I790),"",DaqBook_RAW_Data!I790)</f>
        <v/>
      </c>
      <c r="K800" s="44" t="str">
        <f>IF(ISBLANK(DaqBook_RAW_Data!J790),"",DaqBook_RAW_Data!J790)</f>
        <v/>
      </c>
      <c r="L800" s="44" t="str">
        <f>IF(ISBLANK(DaqBook_RAW_Data!K790),"",DaqBook_RAW_Data!K790)</f>
        <v/>
      </c>
      <c r="M800" s="44" t="str">
        <f>IF(ISBLANK(DaqBook_RAW_Data!L790),"",DaqBook_RAW_Data!L790)</f>
        <v/>
      </c>
      <c r="N800" s="44" t="str">
        <f>IF(ISBLANK(DaqBook_RAW_Data!M790),"",DaqBook_RAW_Data!M790)</f>
        <v/>
      </c>
      <c r="O800" s="44" t="str">
        <f>IF(ISBLANK(DaqBook_RAW_Data!N790),"",DaqBook_RAW_Data!N790)</f>
        <v/>
      </c>
      <c r="P800" s="44" t="str">
        <f>IF(ISBLANK(DaqBook_RAW_Data!O790),"",DaqBook_RAW_Data!O790)</f>
        <v/>
      </c>
    </row>
    <row r="801" spans="1:16" x14ac:dyDescent="0.2">
      <c r="A801" s="58" t="e">
        <f t="shared" si="12"/>
        <v>#VALUE!</v>
      </c>
      <c r="B801" s="144" t="str">
        <f>IF(ISBLANK(DaqBook_RAW_Data!A791),"",TIMEVALUE(DaqBook_RAW_Data!A791))</f>
        <v/>
      </c>
      <c r="C801" s="44" t="str">
        <f>IF(ISBLANK(DaqBook_RAW_Data!B791),"",DaqBook_RAW_Data!B791)</f>
        <v/>
      </c>
      <c r="D801" s="44" t="str">
        <f>IF(ISBLANK(DaqBook_RAW_Data!C791),"",DaqBook_RAW_Data!C791)</f>
        <v/>
      </c>
      <c r="E801" s="44" t="str">
        <f>IF(ISBLANK(DaqBook_RAW_Data!D791),"",DaqBook_RAW_Data!D791)</f>
        <v/>
      </c>
      <c r="F801" s="44" t="str">
        <f>IF(ISBLANK(DaqBook_RAW_Data!E791),"",DaqBook_RAW_Data!E791)</f>
        <v/>
      </c>
      <c r="G801" s="44" t="str">
        <f>IF(ISBLANK(DaqBook_RAW_Data!F791),"",DaqBook_RAW_Data!F791)</f>
        <v/>
      </c>
      <c r="H801" s="44" t="str">
        <f>IF(ISBLANK(DaqBook_RAW_Data!G791),"",DaqBook_RAW_Data!G791)</f>
        <v/>
      </c>
      <c r="I801" s="44" t="str">
        <f>IF(ISBLANK(DaqBook_RAW_Data!H791),"",DaqBook_RAW_Data!H791)</f>
        <v/>
      </c>
      <c r="J801" s="44" t="str">
        <f>IF(ISBLANK(DaqBook_RAW_Data!I791),"",DaqBook_RAW_Data!I791)</f>
        <v/>
      </c>
      <c r="K801" s="44" t="str">
        <f>IF(ISBLANK(DaqBook_RAW_Data!J791),"",DaqBook_RAW_Data!J791)</f>
        <v/>
      </c>
      <c r="L801" s="44" t="str">
        <f>IF(ISBLANK(DaqBook_RAW_Data!K791),"",DaqBook_RAW_Data!K791)</f>
        <v/>
      </c>
      <c r="M801" s="44" t="str">
        <f>IF(ISBLANK(DaqBook_RAW_Data!L791),"",DaqBook_RAW_Data!L791)</f>
        <v/>
      </c>
      <c r="N801" s="44" t="str">
        <f>IF(ISBLANK(DaqBook_RAW_Data!M791),"",DaqBook_RAW_Data!M791)</f>
        <v/>
      </c>
      <c r="O801" s="44" t="str">
        <f>IF(ISBLANK(DaqBook_RAW_Data!N791),"",DaqBook_RAW_Data!N791)</f>
        <v/>
      </c>
      <c r="P801" s="44" t="str">
        <f>IF(ISBLANK(DaqBook_RAW_Data!O791),"",DaqBook_RAW_Data!O791)</f>
        <v/>
      </c>
    </row>
    <row r="802" spans="1:16" x14ac:dyDescent="0.2">
      <c r="A802" s="58" t="e">
        <f t="shared" si="12"/>
        <v>#VALUE!</v>
      </c>
      <c r="B802" s="144" t="str">
        <f>IF(ISBLANK(DaqBook_RAW_Data!A792),"",TIMEVALUE(DaqBook_RAW_Data!A792))</f>
        <v/>
      </c>
      <c r="C802" s="44" t="str">
        <f>IF(ISBLANK(DaqBook_RAW_Data!B792),"",DaqBook_RAW_Data!B792)</f>
        <v/>
      </c>
      <c r="D802" s="44" t="str">
        <f>IF(ISBLANK(DaqBook_RAW_Data!C792),"",DaqBook_RAW_Data!C792)</f>
        <v/>
      </c>
      <c r="E802" s="44" t="str">
        <f>IF(ISBLANK(DaqBook_RAW_Data!D792),"",DaqBook_RAW_Data!D792)</f>
        <v/>
      </c>
      <c r="F802" s="44" t="str">
        <f>IF(ISBLANK(DaqBook_RAW_Data!E792),"",DaqBook_RAW_Data!E792)</f>
        <v/>
      </c>
      <c r="G802" s="44" t="str">
        <f>IF(ISBLANK(DaqBook_RAW_Data!F792),"",DaqBook_RAW_Data!F792)</f>
        <v/>
      </c>
      <c r="H802" s="44" t="str">
        <f>IF(ISBLANK(DaqBook_RAW_Data!G792),"",DaqBook_RAW_Data!G792)</f>
        <v/>
      </c>
      <c r="I802" s="44" t="str">
        <f>IF(ISBLANK(DaqBook_RAW_Data!H792),"",DaqBook_RAW_Data!H792)</f>
        <v/>
      </c>
      <c r="J802" s="44" t="str">
        <f>IF(ISBLANK(DaqBook_RAW_Data!I792),"",DaqBook_RAW_Data!I792)</f>
        <v/>
      </c>
      <c r="K802" s="44" t="str">
        <f>IF(ISBLANK(DaqBook_RAW_Data!J792),"",DaqBook_RAW_Data!J792)</f>
        <v/>
      </c>
      <c r="L802" s="44" t="str">
        <f>IF(ISBLANK(DaqBook_RAW_Data!K792),"",DaqBook_RAW_Data!K792)</f>
        <v/>
      </c>
      <c r="M802" s="44" t="str">
        <f>IF(ISBLANK(DaqBook_RAW_Data!L792),"",DaqBook_RAW_Data!L792)</f>
        <v/>
      </c>
      <c r="N802" s="44" t="str">
        <f>IF(ISBLANK(DaqBook_RAW_Data!M792),"",DaqBook_RAW_Data!M792)</f>
        <v/>
      </c>
      <c r="O802" s="44" t="str">
        <f>IF(ISBLANK(DaqBook_RAW_Data!N792),"",DaqBook_RAW_Data!N792)</f>
        <v/>
      </c>
      <c r="P802" s="44" t="str">
        <f>IF(ISBLANK(DaqBook_RAW_Data!O792),"",DaqBook_RAW_Data!O792)</f>
        <v/>
      </c>
    </row>
    <row r="803" spans="1:16" x14ac:dyDescent="0.2">
      <c r="A803" s="58" t="e">
        <f t="shared" si="12"/>
        <v>#VALUE!</v>
      </c>
      <c r="B803" s="144" t="str">
        <f>IF(ISBLANK(DaqBook_RAW_Data!A793),"",TIMEVALUE(DaqBook_RAW_Data!A793))</f>
        <v/>
      </c>
      <c r="C803" s="44" t="str">
        <f>IF(ISBLANK(DaqBook_RAW_Data!B793),"",DaqBook_RAW_Data!B793)</f>
        <v/>
      </c>
      <c r="D803" s="44" t="str">
        <f>IF(ISBLANK(DaqBook_RAW_Data!C793),"",DaqBook_RAW_Data!C793)</f>
        <v/>
      </c>
      <c r="E803" s="44" t="str">
        <f>IF(ISBLANK(DaqBook_RAW_Data!D793),"",DaqBook_RAW_Data!D793)</f>
        <v/>
      </c>
      <c r="F803" s="44" t="str">
        <f>IF(ISBLANK(DaqBook_RAW_Data!E793),"",DaqBook_RAW_Data!E793)</f>
        <v/>
      </c>
      <c r="G803" s="44" t="str">
        <f>IF(ISBLANK(DaqBook_RAW_Data!F793),"",DaqBook_RAW_Data!F793)</f>
        <v/>
      </c>
      <c r="H803" s="44" t="str">
        <f>IF(ISBLANK(DaqBook_RAW_Data!G793),"",DaqBook_RAW_Data!G793)</f>
        <v/>
      </c>
      <c r="I803" s="44" t="str">
        <f>IF(ISBLANK(DaqBook_RAW_Data!H793),"",DaqBook_RAW_Data!H793)</f>
        <v/>
      </c>
      <c r="J803" s="44" t="str">
        <f>IF(ISBLANK(DaqBook_RAW_Data!I793),"",DaqBook_RAW_Data!I793)</f>
        <v/>
      </c>
      <c r="K803" s="44" t="str">
        <f>IF(ISBLANK(DaqBook_RAW_Data!J793),"",DaqBook_RAW_Data!J793)</f>
        <v/>
      </c>
      <c r="L803" s="44" t="str">
        <f>IF(ISBLANK(DaqBook_RAW_Data!K793),"",DaqBook_RAW_Data!K793)</f>
        <v/>
      </c>
      <c r="M803" s="44" t="str">
        <f>IF(ISBLANK(DaqBook_RAW_Data!L793),"",DaqBook_RAW_Data!L793)</f>
        <v/>
      </c>
      <c r="N803" s="44" t="str">
        <f>IF(ISBLANK(DaqBook_RAW_Data!M793),"",DaqBook_RAW_Data!M793)</f>
        <v/>
      </c>
      <c r="O803" s="44" t="str">
        <f>IF(ISBLANK(DaqBook_RAW_Data!N793),"",DaqBook_RAW_Data!N793)</f>
        <v/>
      </c>
      <c r="P803" s="44" t="str">
        <f>IF(ISBLANK(DaqBook_RAW_Data!O793),"",DaqBook_RAW_Data!O793)</f>
        <v/>
      </c>
    </row>
    <row r="804" spans="1:16" x14ac:dyDescent="0.2">
      <c r="A804" s="58" t="e">
        <f t="shared" si="12"/>
        <v>#VALUE!</v>
      </c>
      <c r="B804" s="144" t="str">
        <f>IF(ISBLANK(DaqBook_RAW_Data!A794),"",TIMEVALUE(DaqBook_RAW_Data!A794))</f>
        <v/>
      </c>
      <c r="C804" s="44" t="str">
        <f>IF(ISBLANK(DaqBook_RAW_Data!B794),"",DaqBook_RAW_Data!B794)</f>
        <v/>
      </c>
      <c r="D804" s="44" t="str">
        <f>IF(ISBLANK(DaqBook_RAW_Data!C794),"",DaqBook_RAW_Data!C794)</f>
        <v/>
      </c>
      <c r="E804" s="44" t="str">
        <f>IF(ISBLANK(DaqBook_RAW_Data!D794),"",DaqBook_RAW_Data!D794)</f>
        <v/>
      </c>
      <c r="F804" s="44" t="str">
        <f>IF(ISBLANK(DaqBook_RAW_Data!E794),"",DaqBook_RAW_Data!E794)</f>
        <v/>
      </c>
      <c r="G804" s="44" t="str">
        <f>IF(ISBLANK(DaqBook_RAW_Data!F794),"",DaqBook_RAW_Data!F794)</f>
        <v/>
      </c>
      <c r="H804" s="44" t="str">
        <f>IF(ISBLANK(DaqBook_RAW_Data!G794),"",DaqBook_RAW_Data!G794)</f>
        <v/>
      </c>
      <c r="I804" s="44" t="str">
        <f>IF(ISBLANK(DaqBook_RAW_Data!H794),"",DaqBook_RAW_Data!H794)</f>
        <v/>
      </c>
      <c r="J804" s="44" t="str">
        <f>IF(ISBLANK(DaqBook_RAW_Data!I794),"",DaqBook_RAW_Data!I794)</f>
        <v/>
      </c>
      <c r="K804" s="44" t="str">
        <f>IF(ISBLANK(DaqBook_RAW_Data!J794),"",DaqBook_RAW_Data!J794)</f>
        <v/>
      </c>
      <c r="L804" s="44" t="str">
        <f>IF(ISBLANK(DaqBook_RAW_Data!K794),"",DaqBook_RAW_Data!K794)</f>
        <v/>
      </c>
      <c r="M804" s="44" t="str">
        <f>IF(ISBLANK(DaqBook_RAW_Data!L794),"",DaqBook_RAW_Data!L794)</f>
        <v/>
      </c>
      <c r="N804" s="44" t="str">
        <f>IF(ISBLANK(DaqBook_RAW_Data!M794),"",DaqBook_RAW_Data!M794)</f>
        <v/>
      </c>
      <c r="O804" s="44" t="str">
        <f>IF(ISBLANK(DaqBook_RAW_Data!N794),"",DaqBook_RAW_Data!N794)</f>
        <v/>
      </c>
      <c r="P804" s="44" t="str">
        <f>IF(ISBLANK(DaqBook_RAW_Data!O794),"",DaqBook_RAW_Data!O794)</f>
        <v/>
      </c>
    </row>
    <row r="805" spans="1:16" x14ac:dyDescent="0.2">
      <c r="A805" s="58" t="e">
        <f t="shared" si="12"/>
        <v>#VALUE!</v>
      </c>
      <c r="B805" s="144" t="str">
        <f>IF(ISBLANK(DaqBook_RAW_Data!A795),"",TIMEVALUE(DaqBook_RAW_Data!A795))</f>
        <v/>
      </c>
      <c r="C805" s="44" t="str">
        <f>IF(ISBLANK(DaqBook_RAW_Data!B795),"",DaqBook_RAW_Data!B795)</f>
        <v/>
      </c>
      <c r="D805" s="44" t="str">
        <f>IF(ISBLANK(DaqBook_RAW_Data!C795),"",DaqBook_RAW_Data!C795)</f>
        <v/>
      </c>
      <c r="E805" s="44" t="str">
        <f>IF(ISBLANK(DaqBook_RAW_Data!D795),"",DaqBook_RAW_Data!D795)</f>
        <v/>
      </c>
      <c r="F805" s="44" t="str">
        <f>IF(ISBLANK(DaqBook_RAW_Data!E795),"",DaqBook_RAW_Data!E795)</f>
        <v/>
      </c>
      <c r="G805" s="44" t="str">
        <f>IF(ISBLANK(DaqBook_RAW_Data!F795),"",DaqBook_RAW_Data!F795)</f>
        <v/>
      </c>
      <c r="H805" s="44" t="str">
        <f>IF(ISBLANK(DaqBook_RAW_Data!G795),"",DaqBook_RAW_Data!G795)</f>
        <v/>
      </c>
      <c r="I805" s="44" t="str">
        <f>IF(ISBLANK(DaqBook_RAW_Data!H795),"",DaqBook_RAW_Data!H795)</f>
        <v/>
      </c>
      <c r="J805" s="44" t="str">
        <f>IF(ISBLANK(DaqBook_RAW_Data!I795),"",DaqBook_RAW_Data!I795)</f>
        <v/>
      </c>
      <c r="K805" s="44" t="str">
        <f>IF(ISBLANK(DaqBook_RAW_Data!J795),"",DaqBook_RAW_Data!J795)</f>
        <v/>
      </c>
      <c r="L805" s="44" t="str">
        <f>IF(ISBLANK(DaqBook_RAW_Data!K795),"",DaqBook_RAW_Data!K795)</f>
        <v/>
      </c>
      <c r="M805" s="44" t="str">
        <f>IF(ISBLANK(DaqBook_RAW_Data!L795),"",DaqBook_RAW_Data!L795)</f>
        <v/>
      </c>
      <c r="N805" s="44" t="str">
        <f>IF(ISBLANK(DaqBook_RAW_Data!M795),"",DaqBook_RAW_Data!M795)</f>
        <v/>
      </c>
      <c r="O805" s="44" t="str">
        <f>IF(ISBLANK(DaqBook_RAW_Data!N795),"",DaqBook_RAW_Data!N795)</f>
        <v/>
      </c>
      <c r="P805" s="44" t="str">
        <f>IF(ISBLANK(DaqBook_RAW_Data!O795),"",DaqBook_RAW_Data!O795)</f>
        <v/>
      </c>
    </row>
    <row r="806" spans="1:16" x14ac:dyDescent="0.2">
      <c r="A806" s="58" t="e">
        <f t="shared" si="12"/>
        <v>#VALUE!</v>
      </c>
      <c r="B806" s="144" t="str">
        <f>IF(ISBLANK(DaqBook_RAW_Data!A796),"",TIMEVALUE(DaqBook_RAW_Data!A796))</f>
        <v/>
      </c>
      <c r="C806" s="44" t="str">
        <f>IF(ISBLANK(DaqBook_RAW_Data!B796),"",DaqBook_RAW_Data!B796)</f>
        <v/>
      </c>
      <c r="D806" s="44" t="str">
        <f>IF(ISBLANK(DaqBook_RAW_Data!C796),"",DaqBook_RAW_Data!C796)</f>
        <v/>
      </c>
      <c r="E806" s="44" t="str">
        <f>IF(ISBLANK(DaqBook_RAW_Data!D796),"",DaqBook_RAW_Data!D796)</f>
        <v/>
      </c>
      <c r="F806" s="44" t="str">
        <f>IF(ISBLANK(DaqBook_RAW_Data!E796),"",DaqBook_RAW_Data!E796)</f>
        <v/>
      </c>
      <c r="G806" s="44" t="str">
        <f>IF(ISBLANK(DaqBook_RAW_Data!F796),"",DaqBook_RAW_Data!F796)</f>
        <v/>
      </c>
      <c r="H806" s="44" t="str">
        <f>IF(ISBLANK(DaqBook_RAW_Data!G796),"",DaqBook_RAW_Data!G796)</f>
        <v/>
      </c>
      <c r="I806" s="44" t="str">
        <f>IF(ISBLANK(DaqBook_RAW_Data!H796),"",DaqBook_RAW_Data!H796)</f>
        <v/>
      </c>
      <c r="J806" s="44" t="str">
        <f>IF(ISBLANK(DaqBook_RAW_Data!I796),"",DaqBook_RAW_Data!I796)</f>
        <v/>
      </c>
      <c r="K806" s="44" t="str">
        <f>IF(ISBLANK(DaqBook_RAW_Data!J796),"",DaqBook_RAW_Data!J796)</f>
        <v/>
      </c>
      <c r="L806" s="44" t="str">
        <f>IF(ISBLANK(DaqBook_RAW_Data!K796),"",DaqBook_RAW_Data!K796)</f>
        <v/>
      </c>
      <c r="M806" s="44" t="str">
        <f>IF(ISBLANK(DaqBook_RAW_Data!L796),"",DaqBook_RAW_Data!L796)</f>
        <v/>
      </c>
      <c r="N806" s="44" t="str">
        <f>IF(ISBLANK(DaqBook_RAW_Data!M796),"",DaqBook_RAW_Data!M796)</f>
        <v/>
      </c>
      <c r="O806" s="44" t="str">
        <f>IF(ISBLANK(DaqBook_RAW_Data!N796),"",DaqBook_RAW_Data!N796)</f>
        <v/>
      </c>
      <c r="P806" s="44" t="str">
        <f>IF(ISBLANK(DaqBook_RAW_Data!O796),"",DaqBook_RAW_Data!O796)</f>
        <v/>
      </c>
    </row>
    <row r="807" spans="1:16" x14ac:dyDescent="0.2">
      <c r="A807" s="58" t="e">
        <f t="shared" si="12"/>
        <v>#VALUE!</v>
      </c>
      <c r="B807" s="144" t="str">
        <f>IF(ISBLANK(DaqBook_RAW_Data!A797),"",TIMEVALUE(DaqBook_RAW_Data!A797))</f>
        <v/>
      </c>
      <c r="C807" s="44" t="str">
        <f>IF(ISBLANK(DaqBook_RAW_Data!B797),"",DaqBook_RAW_Data!B797)</f>
        <v/>
      </c>
      <c r="D807" s="44" t="str">
        <f>IF(ISBLANK(DaqBook_RAW_Data!C797),"",DaqBook_RAW_Data!C797)</f>
        <v/>
      </c>
      <c r="E807" s="44" t="str">
        <f>IF(ISBLANK(DaqBook_RAW_Data!D797),"",DaqBook_RAW_Data!D797)</f>
        <v/>
      </c>
      <c r="F807" s="44" t="str">
        <f>IF(ISBLANK(DaqBook_RAW_Data!E797),"",DaqBook_RAW_Data!E797)</f>
        <v/>
      </c>
      <c r="G807" s="44" t="str">
        <f>IF(ISBLANK(DaqBook_RAW_Data!F797),"",DaqBook_RAW_Data!F797)</f>
        <v/>
      </c>
      <c r="H807" s="44" t="str">
        <f>IF(ISBLANK(DaqBook_RAW_Data!G797),"",DaqBook_RAW_Data!G797)</f>
        <v/>
      </c>
      <c r="I807" s="44" t="str">
        <f>IF(ISBLANK(DaqBook_RAW_Data!H797),"",DaqBook_RAW_Data!H797)</f>
        <v/>
      </c>
      <c r="J807" s="44" t="str">
        <f>IF(ISBLANK(DaqBook_RAW_Data!I797),"",DaqBook_RAW_Data!I797)</f>
        <v/>
      </c>
      <c r="K807" s="44" t="str">
        <f>IF(ISBLANK(DaqBook_RAW_Data!J797),"",DaqBook_RAW_Data!J797)</f>
        <v/>
      </c>
      <c r="L807" s="44" t="str">
        <f>IF(ISBLANK(DaqBook_RAW_Data!K797),"",DaqBook_RAW_Data!K797)</f>
        <v/>
      </c>
      <c r="M807" s="44" t="str">
        <f>IF(ISBLANK(DaqBook_RAW_Data!L797),"",DaqBook_RAW_Data!L797)</f>
        <v/>
      </c>
      <c r="N807" s="44" t="str">
        <f>IF(ISBLANK(DaqBook_RAW_Data!M797),"",DaqBook_RAW_Data!M797)</f>
        <v/>
      </c>
      <c r="O807" s="44" t="str">
        <f>IF(ISBLANK(DaqBook_RAW_Data!N797),"",DaqBook_RAW_Data!N797)</f>
        <v/>
      </c>
      <c r="P807" s="44" t="str">
        <f>IF(ISBLANK(DaqBook_RAW_Data!O797),"",DaqBook_RAW_Data!O797)</f>
        <v/>
      </c>
    </row>
    <row r="808" spans="1:16" x14ac:dyDescent="0.2">
      <c r="A808" s="58" t="e">
        <f t="shared" si="12"/>
        <v>#VALUE!</v>
      </c>
      <c r="B808" s="144" t="str">
        <f>IF(ISBLANK(DaqBook_RAW_Data!A798),"",TIMEVALUE(DaqBook_RAW_Data!A798))</f>
        <v/>
      </c>
      <c r="C808" s="44" t="str">
        <f>IF(ISBLANK(DaqBook_RAW_Data!B798),"",DaqBook_RAW_Data!B798)</f>
        <v/>
      </c>
      <c r="D808" s="44" t="str">
        <f>IF(ISBLANK(DaqBook_RAW_Data!C798),"",DaqBook_RAW_Data!C798)</f>
        <v/>
      </c>
      <c r="E808" s="44" t="str">
        <f>IF(ISBLANK(DaqBook_RAW_Data!D798),"",DaqBook_RAW_Data!D798)</f>
        <v/>
      </c>
      <c r="F808" s="44" t="str">
        <f>IF(ISBLANK(DaqBook_RAW_Data!E798),"",DaqBook_RAW_Data!E798)</f>
        <v/>
      </c>
      <c r="G808" s="44" t="str">
        <f>IF(ISBLANK(DaqBook_RAW_Data!F798),"",DaqBook_RAW_Data!F798)</f>
        <v/>
      </c>
      <c r="H808" s="44" t="str">
        <f>IF(ISBLANK(DaqBook_RAW_Data!G798),"",DaqBook_RAW_Data!G798)</f>
        <v/>
      </c>
      <c r="I808" s="44" t="str">
        <f>IF(ISBLANK(DaqBook_RAW_Data!H798),"",DaqBook_RAW_Data!H798)</f>
        <v/>
      </c>
      <c r="J808" s="44" t="str">
        <f>IF(ISBLANK(DaqBook_RAW_Data!I798),"",DaqBook_RAW_Data!I798)</f>
        <v/>
      </c>
      <c r="K808" s="44" t="str">
        <f>IF(ISBLANK(DaqBook_RAW_Data!J798),"",DaqBook_RAW_Data!J798)</f>
        <v/>
      </c>
      <c r="L808" s="44" t="str">
        <f>IF(ISBLANK(DaqBook_RAW_Data!K798),"",DaqBook_RAW_Data!K798)</f>
        <v/>
      </c>
      <c r="M808" s="44" t="str">
        <f>IF(ISBLANK(DaqBook_RAW_Data!L798),"",DaqBook_RAW_Data!L798)</f>
        <v/>
      </c>
      <c r="N808" s="44" t="str">
        <f>IF(ISBLANK(DaqBook_RAW_Data!M798),"",DaqBook_RAW_Data!M798)</f>
        <v/>
      </c>
      <c r="O808" s="44" t="str">
        <f>IF(ISBLANK(DaqBook_RAW_Data!N798),"",DaqBook_RAW_Data!N798)</f>
        <v/>
      </c>
      <c r="P808" s="44" t="str">
        <f>IF(ISBLANK(DaqBook_RAW_Data!O798),"",DaqBook_RAW_Data!O798)</f>
        <v/>
      </c>
    </row>
    <row r="809" spans="1:16" x14ac:dyDescent="0.2">
      <c r="A809" s="58" t="e">
        <f t="shared" si="12"/>
        <v>#VALUE!</v>
      </c>
      <c r="B809" s="144" t="str">
        <f>IF(ISBLANK(DaqBook_RAW_Data!A799),"",TIMEVALUE(DaqBook_RAW_Data!A799))</f>
        <v/>
      </c>
      <c r="C809" s="44" t="str">
        <f>IF(ISBLANK(DaqBook_RAW_Data!B799),"",DaqBook_RAW_Data!B799)</f>
        <v/>
      </c>
      <c r="D809" s="44" t="str">
        <f>IF(ISBLANK(DaqBook_RAW_Data!C799),"",DaqBook_RAW_Data!C799)</f>
        <v/>
      </c>
      <c r="E809" s="44" t="str">
        <f>IF(ISBLANK(DaqBook_RAW_Data!D799),"",DaqBook_RAW_Data!D799)</f>
        <v/>
      </c>
      <c r="F809" s="44" t="str">
        <f>IF(ISBLANK(DaqBook_RAW_Data!E799),"",DaqBook_RAW_Data!E799)</f>
        <v/>
      </c>
      <c r="G809" s="44" t="str">
        <f>IF(ISBLANK(DaqBook_RAW_Data!F799),"",DaqBook_RAW_Data!F799)</f>
        <v/>
      </c>
      <c r="H809" s="44" t="str">
        <f>IF(ISBLANK(DaqBook_RAW_Data!G799),"",DaqBook_RAW_Data!G799)</f>
        <v/>
      </c>
      <c r="I809" s="44" t="str">
        <f>IF(ISBLANK(DaqBook_RAW_Data!H799),"",DaqBook_RAW_Data!H799)</f>
        <v/>
      </c>
      <c r="J809" s="44" t="str">
        <f>IF(ISBLANK(DaqBook_RAW_Data!I799),"",DaqBook_RAW_Data!I799)</f>
        <v/>
      </c>
      <c r="K809" s="44" t="str">
        <f>IF(ISBLANK(DaqBook_RAW_Data!J799),"",DaqBook_RAW_Data!J799)</f>
        <v/>
      </c>
      <c r="L809" s="44" t="str">
        <f>IF(ISBLANK(DaqBook_RAW_Data!K799),"",DaqBook_RAW_Data!K799)</f>
        <v/>
      </c>
      <c r="M809" s="44" t="str">
        <f>IF(ISBLANK(DaqBook_RAW_Data!L799),"",DaqBook_RAW_Data!L799)</f>
        <v/>
      </c>
      <c r="N809" s="44" t="str">
        <f>IF(ISBLANK(DaqBook_RAW_Data!M799),"",DaqBook_RAW_Data!M799)</f>
        <v/>
      </c>
      <c r="O809" s="44" t="str">
        <f>IF(ISBLANK(DaqBook_RAW_Data!N799),"",DaqBook_RAW_Data!N799)</f>
        <v/>
      </c>
      <c r="P809" s="44" t="str">
        <f>IF(ISBLANK(DaqBook_RAW_Data!O799),"",DaqBook_RAW_Data!O799)</f>
        <v/>
      </c>
    </row>
    <row r="810" spans="1:16" x14ac:dyDescent="0.2">
      <c r="A810" s="58" t="e">
        <f t="shared" si="12"/>
        <v>#VALUE!</v>
      </c>
      <c r="B810" s="144" t="str">
        <f>IF(ISBLANK(DaqBook_RAW_Data!A800),"",TIMEVALUE(DaqBook_RAW_Data!A800))</f>
        <v/>
      </c>
      <c r="C810" s="44" t="str">
        <f>IF(ISBLANK(DaqBook_RAW_Data!B800),"",DaqBook_RAW_Data!B800)</f>
        <v/>
      </c>
      <c r="D810" s="44" t="str">
        <f>IF(ISBLANK(DaqBook_RAW_Data!C800),"",DaqBook_RAW_Data!C800)</f>
        <v/>
      </c>
      <c r="E810" s="44" t="str">
        <f>IF(ISBLANK(DaqBook_RAW_Data!D800),"",DaqBook_RAW_Data!D800)</f>
        <v/>
      </c>
      <c r="F810" s="44" t="str">
        <f>IF(ISBLANK(DaqBook_RAW_Data!E800),"",DaqBook_RAW_Data!E800)</f>
        <v/>
      </c>
      <c r="G810" s="44" t="str">
        <f>IF(ISBLANK(DaqBook_RAW_Data!F800),"",DaqBook_RAW_Data!F800)</f>
        <v/>
      </c>
      <c r="H810" s="44" t="str">
        <f>IF(ISBLANK(DaqBook_RAW_Data!G800),"",DaqBook_RAW_Data!G800)</f>
        <v/>
      </c>
      <c r="I810" s="44" t="str">
        <f>IF(ISBLANK(DaqBook_RAW_Data!H800),"",DaqBook_RAW_Data!H800)</f>
        <v/>
      </c>
      <c r="J810" s="44" t="str">
        <f>IF(ISBLANK(DaqBook_RAW_Data!I800),"",DaqBook_RAW_Data!I800)</f>
        <v/>
      </c>
      <c r="K810" s="44" t="str">
        <f>IF(ISBLANK(DaqBook_RAW_Data!J800),"",DaqBook_RAW_Data!J800)</f>
        <v/>
      </c>
      <c r="L810" s="44" t="str">
        <f>IF(ISBLANK(DaqBook_RAW_Data!K800),"",DaqBook_RAW_Data!K800)</f>
        <v/>
      </c>
      <c r="M810" s="44" t="str">
        <f>IF(ISBLANK(DaqBook_RAW_Data!L800),"",DaqBook_RAW_Data!L800)</f>
        <v/>
      </c>
      <c r="N810" s="44" t="str">
        <f>IF(ISBLANK(DaqBook_RAW_Data!M800),"",DaqBook_RAW_Data!M800)</f>
        <v/>
      </c>
      <c r="O810" s="44" t="str">
        <f>IF(ISBLANK(DaqBook_RAW_Data!N800),"",DaqBook_RAW_Data!N800)</f>
        <v/>
      </c>
      <c r="P810" s="44" t="str">
        <f>IF(ISBLANK(DaqBook_RAW_Data!O800),"",DaqBook_RAW_Data!O800)</f>
        <v/>
      </c>
    </row>
    <row r="811" spans="1:16" x14ac:dyDescent="0.2">
      <c r="A811" s="58" t="e">
        <f t="shared" si="12"/>
        <v>#VALUE!</v>
      </c>
      <c r="B811" s="144" t="str">
        <f>IF(ISBLANK(DaqBook_RAW_Data!A801),"",TIMEVALUE(DaqBook_RAW_Data!A801))</f>
        <v/>
      </c>
      <c r="C811" s="44" t="str">
        <f>IF(ISBLANK(DaqBook_RAW_Data!B801),"",DaqBook_RAW_Data!B801)</f>
        <v/>
      </c>
      <c r="D811" s="44" t="str">
        <f>IF(ISBLANK(DaqBook_RAW_Data!C801),"",DaqBook_RAW_Data!C801)</f>
        <v/>
      </c>
      <c r="E811" s="44" t="str">
        <f>IF(ISBLANK(DaqBook_RAW_Data!D801),"",DaqBook_RAW_Data!D801)</f>
        <v/>
      </c>
      <c r="F811" s="44" t="str">
        <f>IF(ISBLANK(DaqBook_RAW_Data!E801),"",DaqBook_RAW_Data!E801)</f>
        <v/>
      </c>
      <c r="G811" s="44" t="str">
        <f>IF(ISBLANK(DaqBook_RAW_Data!F801),"",DaqBook_RAW_Data!F801)</f>
        <v/>
      </c>
      <c r="H811" s="44" t="str">
        <f>IF(ISBLANK(DaqBook_RAW_Data!G801),"",DaqBook_RAW_Data!G801)</f>
        <v/>
      </c>
      <c r="I811" s="44" t="str">
        <f>IF(ISBLANK(DaqBook_RAW_Data!H801),"",DaqBook_RAW_Data!H801)</f>
        <v/>
      </c>
      <c r="J811" s="44" t="str">
        <f>IF(ISBLANK(DaqBook_RAW_Data!I801),"",DaqBook_RAW_Data!I801)</f>
        <v/>
      </c>
      <c r="K811" s="44" t="str">
        <f>IF(ISBLANK(DaqBook_RAW_Data!J801),"",DaqBook_RAW_Data!J801)</f>
        <v/>
      </c>
      <c r="L811" s="44" t="str">
        <f>IF(ISBLANK(DaqBook_RAW_Data!K801),"",DaqBook_RAW_Data!K801)</f>
        <v/>
      </c>
      <c r="M811" s="44" t="str">
        <f>IF(ISBLANK(DaqBook_RAW_Data!L801),"",DaqBook_RAW_Data!L801)</f>
        <v/>
      </c>
      <c r="N811" s="44" t="str">
        <f>IF(ISBLANK(DaqBook_RAW_Data!M801),"",DaqBook_RAW_Data!M801)</f>
        <v/>
      </c>
      <c r="O811" s="44" t="str">
        <f>IF(ISBLANK(DaqBook_RAW_Data!N801),"",DaqBook_RAW_Data!N801)</f>
        <v/>
      </c>
      <c r="P811" s="44" t="str">
        <f>IF(ISBLANK(DaqBook_RAW_Data!O801),"",DaqBook_RAW_Data!O801)</f>
        <v/>
      </c>
    </row>
    <row r="812" spans="1:16" x14ac:dyDescent="0.2">
      <c r="A812" s="58" t="e">
        <f t="shared" si="12"/>
        <v>#VALUE!</v>
      </c>
      <c r="B812" s="144" t="str">
        <f>IF(ISBLANK(DaqBook_RAW_Data!A802),"",TIMEVALUE(DaqBook_RAW_Data!A802))</f>
        <v/>
      </c>
      <c r="C812" s="44" t="str">
        <f>IF(ISBLANK(DaqBook_RAW_Data!B802),"",DaqBook_RAW_Data!B802)</f>
        <v/>
      </c>
      <c r="D812" s="44" t="str">
        <f>IF(ISBLANK(DaqBook_RAW_Data!C802),"",DaqBook_RAW_Data!C802)</f>
        <v/>
      </c>
      <c r="E812" s="44" t="str">
        <f>IF(ISBLANK(DaqBook_RAW_Data!D802),"",DaqBook_RAW_Data!D802)</f>
        <v/>
      </c>
      <c r="F812" s="44" t="str">
        <f>IF(ISBLANK(DaqBook_RAW_Data!E802),"",DaqBook_RAW_Data!E802)</f>
        <v/>
      </c>
      <c r="G812" s="44" t="str">
        <f>IF(ISBLANK(DaqBook_RAW_Data!F802),"",DaqBook_RAW_Data!F802)</f>
        <v/>
      </c>
      <c r="H812" s="44" t="str">
        <f>IF(ISBLANK(DaqBook_RAW_Data!G802),"",DaqBook_RAW_Data!G802)</f>
        <v/>
      </c>
      <c r="I812" s="44" t="str">
        <f>IF(ISBLANK(DaqBook_RAW_Data!H802),"",DaqBook_RAW_Data!H802)</f>
        <v/>
      </c>
      <c r="J812" s="44" t="str">
        <f>IF(ISBLANK(DaqBook_RAW_Data!I802),"",DaqBook_RAW_Data!I802)</f>
        <v/>
      </c>
      <c r="K812" s="44" t="str">
        <f>IF(ISBLANK(DaqBook_RAW_Data!J802),"",DaqBook_RAW_Data!J802)</f>
        <v/>
      </c>
      <c r="L812" s="44" t="str">
        <f>IF(ISBLANK(DaqBook_RAW_Data!K802),"",DaqBook_RAW_Data!K802)</f>
        <v/>
      </c>
      <c r="M812" s="44" t="str">
        <f>IF(ISBLANK(DaqBook_RAW_Data!L802),"",DaqBook_RAW_Data!L802)</f>
        <v/>
      </c>
      <c r="N812" s="44" t="str">
        <f>IF(ISBLANK(DaqBook_RAW_Data!M802),"",DaqBook_RAW_Data!M802)</f>
        <v/>
      </c>
      <c r="O812" s="44" t="str">
        <f>IF(ISBLANK(DaqBook_RAW_Data!N802),"",DaqBook_RAW_Data!N802)</f>
        <v/>
      </c>
      <c r="P812" s="44" t="str">
        <f>IF(ISBLANK(DaqBook_RAW_Data!O802),"",DaqBook_RAW_Data!O802)</f>
        <v/>
      </c>
    </row>
    <row r="813" spans="1:16" x14ac:dyDescent="0.2">
      <c r="A813" s="58" t="e">
        <f t="shared" si="12"/>
        <v>#VALUE!</v>
      </c>
      <c r="B813" s="144" t="str">
        <f>IF(ISBLANK(DaqBook_RAW_Data!A803),"",TIMEVALUE(DaqBook_RAW_Data!A803))</f>
        <v/>
      </c>
      <c r="C813" s="44" t="str">
        <f>IF(ISBLANK(DaqBook_RAW_Data!B803),"",DaqBook_RAW_Data!B803)</f>
        <v/>
      </c>
      <c r="D813" s="44" t="str">
        <f>IF(ISBLANK(DaqBook_RAW_Data!C803),"",DaqBook_RAW_Data!C803)</f>
        <v/>
      </c>
      <c r="E813" s="44" t="str">
        <f>IF(ISBLANK(DaqBook_RAW_Data!D803),"",DaqBook_RAW_Data!D803)</f>
        <v/>
      </c>
      <c r="F813" s="44" t="str">
        <f>IF(ISBLANK(DaqBook_RAW_Data!E803),"",DaqBook_RAW_Data!E803)</f>
        <v/>
      </c>
      <c r="G813" s="44" t="str">
        <f>IF(ISBLANK(DaqBook_RAW_Data!F803),"",DaqBook_RAW_Data!F803)</f>
        <v/>
      </c>
      <c r="H813" s="44" t="str">
        <f>IF(ISBLANK(DaqBook_RAW_Data!G803),"",DaqBook_RAW_Data!G803)</f>
        <v/>
      </c>
      <c r="I813" s="44" t="str">
        <f>IF(ISBLANK(DaqBook_RAW_Data!H803),"",DaqBook_RAW_Data!H803)</f>
        <v/>
      </c>
      <c r="J813" s="44" t="str">
        <f>IF(ISBLANK(DaqBook_RAW_Data!I803),"",DaqBook_RAW_Data!I803)</f>
        <v/>
      </c>
      <c r="K813" s="44" t="str">
        <f>IF(ISBLANK(DaqBook_RAW_Data!J803),"",DaqBook_RAW_Data!J803)</f>
        <v/>
      </c>
      <c r="L813" s="44" t="str">
        <f>IF(ISBLANK(DaqBook_RAW_Data!K803),"",DaqBook_RAW_Data!K803)</f>
        <v/>
      </c>
      <c r="M813" s="44" t="str">
        <f>IF(ISBLANK(DaqBook_RAW_Data!L803),"",DaqBook_RAW_Data!L803)</f>
        <v/>
      </c>
      <c r="N813" s="44" t="str">
        <f>IF(ISBLANK(DaqBook_RAW_Data!M803),"",DaqBook_RAW_Data!M803)</f>
        <v/>
      </c>
      <c r="O813" s="44" t="str">
        <f>IF(ISBLANK(DaqBook_RAW_Data!N803),"",DaqBook_RAW_Data!N803)</f>
        <v/>
      </c>
      <c r="P813" s="44" t="str">
        <f>IF(ISBLANK(DaqBook_RAW_Data!O803),"",DaqBook_RAW_Data!O803)</f>
        <v/>
      </c>
    </row>
    <row r="814" spans="1:16" x14ac:dyDescent="0.2">
      <c r="A814" s="58" t="e">
        <f t="shared" si="12"/>
        <v>#VALUE!</v>
      </c>
      <c r="B814" s="144" t="str">
        <f>IF(ISBLANK(DaqBook_RAW_Data!A804),"",TIMEVALUE(DaqBook_RAW_Data!A804))</f>
        <v/>
      </c>
      <c r="C814" s="44" t="str">
        <f>IF(ISBLANK(DaqBook_RAW_Data!B804),"",DaqBook_RAW_Data!B804)</f>
        <v/>
      </c>
      <c r="D814" s="44" t="str">
        <f>IF(ISBLANK(DaqBook_RAW_Data!C804),"",DaqBook_RAW_Data!C804)</f>
        <v/>
      </c>
      <c r="E814" s="44" t="str">
        <f>IF(ISBLANK(DaqBook_RAW_Data!D804),"",DaqBook_RAW_Data!D804)</f>
        <v/>
      </c>
      <c r="F814" s="44" t="str">
        <f>IF(ISBLANK(DaqBook_RAW_Data!E804),"",DaqBook_RAW_Data!E804)</f>
        <v/>
      </c>
      <c r="G814" s="44" t="str">
        <f>IF(ISBLANK(DaqBook_RAW_Data!F804),"",DaqBook_RAW_Data!F804)</f>
        <v/>
      </c>
      <c r="H814" s="44" t="str">
        <f>IF(ISBLANK(DaqBook_RAW_Data!G804),"",DaqBook_RAW_Data!G804)</f>
        <v/>
      </c>
      <c r="I814" s="44" t="str">
        <f>IF(ISBLANK(DaqBook_RAW_Data!H804),"",DaqBook_RAW_Data!H804)</f>
        <v/>
      </c>
      <c r="J814" s="44" t="str">
        <f>IF(ISBLANK(DaqBook_RAW_Data!I804),"",DaqBook_RAW_Data!I804)</f>
        <v/>
      </c>
      <c r="K814" s="44" t="str">
        <f>IF(ISBLANK(DaqBook_RAW_Data!J804),"",DaqBook_RAW_Data!J804)</f>
        <v/>
      </c>
      <c r="L814" s="44" t="str">
        <f>IF(ISBLANK(DaqBook_RAW_Data!K804),"",DaqBook_RAW_Data!K804)</f>
        <v/>
      </c>
      <c r="M814" s="44" t="str">
        <f>IF(ISBLANK(DaqBook_RAW_Data!L804),"",DaqBook_RAW_Data!L804)</f>
        <v/>
      </c>
      <c r="N814" s="44" t="str">
        <f>IF(ISBLANK(DaqBook_RAW_Data!M804),"",DaqBook_RAW_Data!M804)</f>
        <v/>
      </c>
      <c r="O814" s="44" t="str">
        <f>IF(ISBLANK(DaqBook_RAW_Data!N804),"",DaqBook_RAW_Data!N804)</f>
        <v/>
      </c>
      <c r="P814" s="44" t="str">
        <f>IF(ISBLANK(DaqBook_RAW_Data!O804),"",DaqBook_RAW_Data!O804)</f>
        <v/>
      </c>
    </row>
    <row r="815" spans="1:16" x14ac:dyDescent="0.2">
      <c r="A815" s="58" t="e">
        <f t="shared" si="12"/>
        <v>#VALUE!</v>
      </c>
      <c r="B815" s="144" t="str">
        <f>IF(ISBLANK(DaqBook_RAW_Data!A805),"",TIMEVALUE(DaqBook_RAW_Data!A805))</f>
        <v/>
      </c>
      <c r="C815" s="44" t="str">
        <f>IF(ISBLANK(DaqBook_RAW_Data!B805),"",DaqBook_RAW_Data!B805)</f>
        <v/>
      </c>
      <c r="D815" s="44" t="str">
        <f>IF(ISBLANK(DaqBook_RAW_Data!C805),"",DaqBook_RAW_Data!C805)</f>
        <v/>
      </c>
      <c r="E815" s="44" t="str">
        <f>IF(ISBLANK(DaqBook_RAW_Data!D805),"",DaqBook_RAW_Data!D805)</f>
        <v/>
      </c>
      <c r="F815" s="44" t="str">
        <f>IF(ISBLANK(DaqBook_RAW_Data!E805),"",DaqBook_RAW_Data!E805)</f>
        <v/>
      </c>
      <c r="G815" s="44" t="str">
        <f>IF(ISBLANK(DaqBook_RAW_Data!F805),"",DaqBook_RAW_Data!F805)</f>
        <v/>
      </c>
      <c r="H815" s="44" t="str">
        <f>IF(ISBLANK(DaqBook_RAW_Data!G805),"",DaqBook_RAW_Data!G805)</f>
        <v/>
      </c>
      <c r="I815" s="44" t="str">
        <f>IF(ISBLANK(DaqBook_RAW_Data!H805),"",DaqBook_RAW_Data!H805)</f>
        <v/>
      </c>
      <c r="J815" s="44" t="str">
        <f>IF(ISBLANK(DaqBook_RAW_Data!I805),"",DaqBook_RAW_Data!I805)</f>
        <v/>
      </c>
      <c r="K815" s="44" t="str">
        <f>IF(ISBLANK(DaqBook_RAW_Data!J805),"",DaqBook_RAW_Data!J805)</f>
        <v/>
      </c>
      <c r="L815" s="44" t="str">
        <f>IF(ISBLANK(DaqBook_RAW_Data!K805),"",DaqBook_RAW_Data!K805)</f>
        <v/>
      </c>
      <c r="M815" s="44" t="str">
        <f>IF(ISBLANK(DaqBook_RAW_Data!L805),"",DaqBook_RAW_Data!L805)</f>
        <v/>
      </c>
      <c r="N815" s="44" t="str">
        <f>IF(ISBLANK(DaqBook_RAW_Data!M805),"",DaqBook_RAW_Data!M805)</f>
        <v/>
      </c>
      <c r="O815" s="44" t="str">
        <f>IF(ISBLANK(DaqBook_RAW_Data!N805),"",DaqBook_RAW_Data!N805)</f>
        <v/>
      </c>
      <c r="P815" s="44" t="str">
        <f>IF(ISBLANK(DaqBook_RAW_Data!O805),"",DaqBook_RAW_Data!O805)</f>
        <v/>
      </c>
    </row>
    <row r="816" spans="1:16" x14ac:dyDescent="0.2">
      <c r="A816" s="58" t="e">
        <f t="shared" si="12"/>
        <v>#VALUE!</v>
      </c>
      <c r="B816" s="144" t="str">
        <f>IF(ISBLANK(DaqBook_RAW_Data!A806),"",TIMEVALUE(DaqBook_RAW_Data!A806))</f>
        <v/>
      </c>
      <c r="C816" s="44" t="str">
        <f>IF(ISBLANK(DaqBook_RAW_Data!B806),"",DaqBook_RAW_Data!B806)</f>
        <v/>
      </c>
      <c r="D816" s="44" t="str">
        <f>IF(ISBLANK(DaqBook_RAW_Data!C806),"",DaqBook_RAW_Data!C806)</f>
        <v/>
      </c>
      <c r="E816" s="44" t="str">
        <f>IF(ISBLANK(DaqBook_RAW_Data!D806),"",DaqBook_RAW_Data!D806)</f>
        <v/>
      </c>
      <c r="F816" s="44" t="str">
        <f>IF(ISBLANK(DaqBook_RAW_Data!E806),"",DaqBook_RAW_Data!E806)</f>
        <v/>
      </c>
      <c r="G816" s="44" t="str">
        <f>IF(ISBLANK(DaqBook_RAW_Data!F806),"",DaqBook_RAW_Data!F806)</f>
        <v/>
      </c>
      <c r="H816" s="44" t="str">
        <f>IF(ISBLANK(DaqBook_RAW_Data!G806),"",DaqBook_RAW_Data!G806)</f>
        <v/>
      </c>
      <c r="I816" s="44" t="str">
        <f>IF(ISBLANK(DaqBook_RAW_Data!H806),"",DaqBook_RAW_Data!H806)</f>
        <v/>
      </c>
      <c r="J816" s="44" t="str">
        <f>IF(ISBLANK(DaqBook_RAW_Data!I806),"",DaqBook_RAW_Data!I806)</f>
        <v/>
      </c>
      <c r="K816" s="44" t="str">
        <f>IF(ISBLANK(DaqBook_RAW_Data!J806),"",DaqBook_RAW_Data!J806)</f>
        <v/>
      </c>
      <c r="L816" s="44" t="str">
        <f>IF(ISBLANK(DaqBook_RAW_Data!K806),"",DaqBook_RAW_Data!K806)</f>
        <v/>
      </c>
      <c r="M816" s="44" t="str">
        <f>IF(ISBLANK(DaqBook_RAW_Data!L806),"",DaqBook_RAW_Data!L806)</f>
        <v/>
      </c>
      <c r="N816" s="44" t="str">
        <f>IF(ISBLANK(DaqBook_RAW_Data!M806),"",DaqBook_RAW_Data!M806)</f>
        <v/>
      </c>
      <c r="O816" s="44" t="str">
        <f>IF(ISBLANK(DaqBook_RAW_Data!N806),"",DaqBook_RAW_Data!N806)</f>
        <v/>
      </c>
      <c r="P816" s="44" t="str">
        <f>IF(ISBLANK(DaqBook_RAW_Data!O806),"",DaqBook_RAW_Data!O806)</f>
        <v/>
      </c>
    </row>
    <row r="817" spans="1:16" x14ac:dyDescent="0.2">
      <c r="A817" s="58" t="e">
        <f t="shared" si="12"/>
        <v>#VALUE!</v>
      </c>
      <c r="B817" s="144" t="str">
        <f>IF(ISBLANK(DaqBook_RAW_Data!A807),"",TIMEVALUE(DaqBook_RAW_Data!A807))</f>
        <v/>
      </c>
      <c r="C817" s="44" t="str">
        <f>IF(ISBLANK(DaqBook_RAW_Data!B807),"",DaqBook_RAW_Data!B807)</f>
        <v/>
      </c>
      <c r="D817" s="44" t="str">
        <f>IF(ISBLANK(DaqBook_RAW_Data!C807),"",DaqBook_RAW_Data!C807)</f>
        <v/>
      </c>
      <c r="E817" s="44" t="str">
        <f>IF(ISBLANK(DaqBook_RAW_Data!D807),"",DaqBook_RAW_Data!D807)</f>
        <v/>
      </c>
      <c r="F817" s="44" t="str">
        <f>IF(ISBLANK(DaqBook_RAW_Data!E807),"",DaqBook_RAW_Data!E807)</f>
        <v/>
      </c>
      <c r="G817" s="44" t="str">
        <f>IF(ISBLANK(DaqBook_RAW_Data!F807),"",DaqBook_RAW_Data!F807)</f>
        <v/>
      </c>
      <c r="H817" s="44" t="str">
        <f>IF(ISBLANK(DaqBook_RAW_Data!G807),"",DaqBook_RAW_Data!G807)</f>
        <v/>
      </c>
      <c r="I817" s="44" t="str">
        <f>IF(ISBLANK(DaqBook_RAW_Data!H807),"",DaqBook_RAW_Data!H807)</f>
        <v/>
      </c>
      <c r="J817" s="44" t="str">
        <f>IF(ISBLANK(DaqBook_RAW_Data!I807),"",DaqBook_RAW_Data!I807)</f>
        <v/>
      </c>
      <c r="K817" s="44" t="str">
        <f>IF(ISBLANK(DaqBook_RAW_Data!J807),"",DaqBook_RAW_Data!J807)</f>
        <v/>
      </c>
      <c r="L817" s="44" t="str">
        <f>IF(ISBLANK(DaqBook_RAW_Data!K807),"",DaqBook_RAW_Data!K807)</f>
        <v/>
      </c>
      <c r="M817" s="44" t="str">
        <f>IF(ISBLANK(DaqBook_RAW_Data!L807),"",DaqBook_RAW_Data!L807)</f>
        <v/>
      </c>
      <c r="N817" s="44" t="str">
        <f>IF(ISBLANK(DaqBook_RAW_Data!M807),"",DaqBook_RAW_Data!M807)</f>
        <v/>
      </c>
      <c r="O817" s="44" t="str">
        <f>IF(ISBLANK(DaqBook_RAW_Data!N807),"",DaqBook_RAW_Data!N807)</f>
        <v/>
      </c>
      <c r="P817" s="44" t="str">
        <f>IF(ISBLANK(DaqBook_RAW_Data!O807),"",DaqBook_RAW_Data!O807)</f>
        <v/>
      </c>
    </row>
    <row r="818" spans="1:16" x14ac:dyDescent="0.2">
      <c r="A818" s="58" t="e">
        <f t="shared" si="12"/>
        <v>#VALUE!</v>
      </c>
      <c r="B818" s="144" t="str">
        <f>IF(ISBLANK(DaqBook_RAW_Data!A808),"",TIMEVALUE(DaqBook_RAW_Data!A808))</f>
        <v/>
      </c>
      <c r="C818" s="44" t="str">
        <f>IF(ISBLANK(DaqBook_RAW_Data!B808),"",DaqBook_RAW_Data!B808)</f>
        <v/>
      </c>
      <c r="D818" s="44" t="str">
        <f>IF(ISBLANK(DaqBook_RAW_Data!C808),"",DaqBook_RAW_Data!C808)</f>
        <v/>
      </c>
      <c r="E818" s="44" t="str">
        <f>IF(ISBLANK(DaqBook_RAW_Data!D808),"",DaqBook_RAW_Data!D808)</f>
        <v/>
      </c>
      <c r="F818" s="44" t="str">
        <f>IF(ISBLANK(DaqBook_RAW_Data!E808),"",DaqBook_RAW_Data!E808)</f>
        <v/>
      </c>
      <c r="G818" s="44" t="str">
        <f>IF(ISBLANK(DaqBook_RAW_Data!F808),"",DaqBook_RAW_Data!F808)</f>
        <v/>
      </c>
      <c r="H818" s="44" t="str">
        <f>IF(ISBLANK(DaqBook_RAW_Data!G808),"",DaqBook_RAW_Data!G808)</f>
        <v/>
      </c>
      <c r="I818" s="44" t="str">
        <f>IF(ISBLANK(DaqBook_RAW_Data!H808),"",DaqBook_RAW_Data!H808)</f>
        <v/>
      </c>
      <c r="J818" s="44" t="str">
        <f>IF(ISBLANK(DaqBook_RAW_Data!I808),"",DaqBook_RAW_Data!I808)</f>
        <v/>
      </c>
      <c r="K818" s="44" t="str">
        <f>IF(ISBLANK(DaqBook_RAW_Data!J808),"",DaqBook_RAW_Data!J808)</f>
        <v/>
      </c>
      <c r="L818" s="44" t="str">
        <f>IF(ISBLANK(DaqBook_RAW_Data!K808),"",DaqBook_RAW_Data!K808)</f>
        <v/>
      </c>
      <c r="M818" s="44" t="str">
        <f>IF(ISBLANK(DaqBook_RAW_Data!L808),"",DaqBook_RAW_Data!L808)</f>
        <v/>
      </c>
      <c r="N818" s="44" t="str">
        <f>IF(ISBLANK(DaqBook_RAW_Data!M808),"",DaqBook_RAW_Data!M808)</f>
        <v/>
      </c>
      <c r="O818" s="44" t="str">
        <f>IF(ISBLANK(DaqBook_RAW_Data!N808),"",DaqBook_RAW_Data!N808)</f>
        <v/>
      </c>
      <c r="P818" s="44" t="str">
        <f>IF(ISBLANK(DaqBook_RAW_Data!O808),"",DaqBook_RAW_Data!O808)</f>
        <v/>
      </c>
    </row>
    <row r="819" spans="1:16" x14ac:dyDescent="0.2">
      <c r="A819" s="58" t="e">
        <f t="shared" si="12"/>
        <v>#VALUE!</v>
      </c>
      <c r="B819" s="144" t="str">
        <f>IF(ISBLANK(DaqBook_RAW_Data!A809),"",TIMEVALUE(DaqBook_RAW_Data!A809))</f>
        <v/>
      </c>
      <c r="C819" s="44" t="str">
        <f>IF(ISBLANK(DaqBook_RAW_Data!B809),"",DaqBook_RAW_Data!B809)</f>
        <v/>
      </c>
      <c r="D819" s="44" t="str">
        <f>IF(ISBLANK(DaqBook_RAW_Data!C809),"",DaqBook_RAW_Data!C809)</f>
        <v/>
      </c>
      <c r="E819" s="44" t="str">
        <f>IF(ISBLANK(DaqBook_RAW_Data!D809),"",DaqBook_RAW_Data!D809)</f>
        <v/>
      </c>
      <c r="F819" s="44" t="str">
        <f>IF(ISBLANK(DaqBook_RAW_Data!E809),"",DaqBook_RAW_Data!E809)</f>
        <v/>
      </c>
      <c r="G819" s="44" t="str">
        <f>IF(ISBLANK(DaqBook_RAW_Data!F809),"",DaqBook_RAW_Data!F809)</f>
        <v/>
      </c>
      <c r="H819" s="44" t="str">
        <f>IF(ISBLANK(DaqBook_RAW_Data!G809),"",DaqBook_RAW_Data!G809)</f>
        <v/>
      </c>
      <c r="I819" s="44" t="str">
        <f>IF(ISBLANK(DaqBook_RAW_Data!H809),"",DaqBook_RAW_Data!H809)</f>
        <v/>
      </c>
      <c r="J819" s="44" t="str">
        <f>IF(ISBLANK(DaqBook_RAW_Data!I809),"",DaqBook_RAW_Data!I809)</f>
        <v/>
      </c>
      <c r="K819" s="44" t="str">
        <f>IF(ISBLANK(DaqBook_RAW_Data!J809),"",DaqBook_RAW_Data!J809)</f>
        <v/>
      </c>
      <c r="L819" s="44" t="str">
        <f>IF(ISBLANK(DaqBook_RAW_Data!K809),"",DaqBook_RAW_Data!K809)</f>
        <v/>
      </c>
      <c r="M819" s="44" t="str">
        <f>IF(ISBLANK(DaqBook_RAW_Data!L809),"",DaqBook_RAW_Data!L809)</f>
        <v/>
      </c>
      <c r="N819" s="44" t="str">
        <f>IF(ISBLANK(DaqBook_RAW_Data!M809),"",DaqBook_RAW_Data!M809)</f>
        <v/>
      </c>
      <c r="O819" s="44" t="str">
        <f>IF(ISBLANK(DaqBook_RAW_Data!N809),"",DaqBook_RAW_Data!N809)</f>
        <v/>
      </c>
      <c r="P819" s="44" t="str">
        <f>IF(ISBLANK(DaqBook_RAW_Data!O809),"",DaqBook_RAW_Data!O809)</f>
        <v/>
      </c>
    </row>
    <row r="820" spans="1:16" x14ac:dyDescent="0.2">
      <c r="A820" s="58" t="e">
        <f t="shared" si="12"/>
        <v>#VALUE!</v>
      </c>
      <c r="B820" s="144" t="str">
        <f>IF(ISBLANK(DaqBook_RAW_Data!A810),"",TIMEVALUE(DaqBook_RAW_Data!A810))</f>
        <v/>
      </c>
      <c r="C820" s="44" t="str">
        <f>IF(ISBLANK(DaqBook_RAW_Data!B810),"",DaqBook_RAW_Data!B810)</f>
        <v/>
      </c>
      <c r="D820" s="44" t="str">
        <f>IF(ISBLANK(DaqBook_RAW_Data!C810),"",DaqBook_RAW_Data!C810)</f>
        <v/>
      </c>
      <c r="E820" s="44" t="str">
        <f>IF(ISBLANK(DaqBook_RAW_Data!D810),"",DaqBook_RAW_Data!D810)</f>
        <v/>
      </c>
      <c r="F820" s="44" t="str">
        <f>IF(ISBLANK(DaqBook_RAW_Data!E810),"",DaqBook_RAW_Data!E810)</f>
        <v/>
      </c>
      <c r="G820" s="44" t="str">
        <f>IF(ISBLANK(DaqBook_RAW_Data!F810),"",DaqBook_RAW_Data!F810)</f>
        <v/>
      </c>
      <c r="H820" s="44" t="str">
        <f>IF(ISBLANK(DaqBook_RAW_Data!G810),"",DaqBook_RAW_Data!G810)</f>
        <v/>
      </c>
      <c r="I820" s="44" t="str">
        <f>IF(ISBLANK(DaqBook_RAW_Data!H810),"",DaqBook_RAW_Data!H810)</f>
        <v/>
      </c>
      <c r="J820" s="44" t="str">
        <f>IF(ISBLANK(DaqBook_RAW_Data!I810),"",DaqBook_RAW_Data!I810)</f>
        <v/>
      </c>
      <c r="K820" s="44" t="str">
        <f>IF(ISBLANK(DaqBook_RAW_Data!J810),"",DaqBook_RAW_Data!J810)</f>
        <v/>
      </c>
      <c r="L820" s="44" t="str">
        <f>IF(ISBLANK(DaqBook_RAW_Data!K810),"",DaqBook_RAW_Data!K810)</f>
        <v/>
      </c>
      <c r="M820" s="44" t="str">
        <f>IF(ISBLANK(DaqBook_RAW_Data!L810),"",DaqBook_RAW_Data!L810)</f>
        <v/>
      </c>
      <c r="N820" s="44" t="str">
        <f>IF(ISBLANK(DaqBook_RAW_Data!M810),"",DaqBook_RAW_Data!M810)</f>
        <v/>
      </c>
      <c r="O820" s="44" t="str">
        <f>IF(ISBLANK(DaqBook_RAW_Data!N810),"",DaqBook_RAW_Data!N810)</f>
        <v/>
      </c>
      <c r="P820" s="44" t="str">
        <f>IF(ISBLANK(DaqBook_RAW_Data!O810),"",DaqBook_RAW_Data!O810)</f>
        <v/>
      </c>
    </row>
    <row r="821" spans="1:16" x14ac:dyDescent="0.2">
      <c r="A821" s="58" t="e">
        <f t="shared" si="12"/>
        <v>#VALUE!</v>
      </c>
      <c r="B821" s="144" t="str">
        <f>IF(ISBLANK(DaqBook_RAW_Data!A811),"",TIMEVALUE(DaqBook_RAW_Data!A811))</f>
        <v/>
      </c>
      <c r="C821" s="44" t="str">
        <f>IF(ISBLANK(DaqBook_RAW_Data!B811),"",DaqBook_RAW_Data!B811)</f>
        <v/>
      </c>
      <c r="D821" s="44" t="str">
        <f>IF(ISBLANK(DaqBook_RAW_Data!C811),"",DaqBook_RAW_Data!C811)</f>
        <v/>
      </c>
      <c r="E821" s="44" t="str">
        <f>IF(ISBLANK(DaqBook_RAW_Data!D811),"",DaqBook_RAW_Data!D811)</f>
        <v/>
      </c>
      <c r="F821" s="44" t="str">
        <f>IF(ISBLANK(DaqBook_RAW_Data!E811),"",DaqBook_RAW_Data!E811)</f>
        <v/>
      </c>
      <c r="G821" s="44" t="str">
        <f>IF(ISBLANK(DaqBook_RAW_Data!F811),"",DaqBook_RAW_Data!F811)</f>
        <v/>
      </c>
      <c r="H821" s="44" t="str">
        <f>IF(ISBLANK(DaqBook_RAW_Data!G811),"",DaqBook_RAW_Data!G811)</f>
        <v/>
      </c>
      <c r="I821" s="44" t="str">
        <f>IF(ISBLANK(DaqBook_RAW_Data!H811),"",DaqBook_RAW_Data!H811)</f>
        <v/>
      </c>
      <c r="J821" s="44" t="str">
        <f>IF(ISBLANK(DaqBook_RAW_Data!I811),"",DaqBook_RAW_Data!I811)</f>
        <v/>
      </c>
      <c r="K821" s="44" t="str">
        <f>IF(ISBLANK(DaqBook_RAW_Data!J811),"",DaqBook_RAW_Data!J811)</f>
        <v/>
      </c>
      <c r="L821" s="44" t="str">
        <f>IF(ISBLANK(DaqBook_RAW_Data!K811),"",DaqBook_RAW_Data!K811)</f>
        <v/>
      </c>
      <c r="M821" s="44" t="str">
        <f>IF(ISBLANK(DaqBook_RAW_Data!L811),"",DaqBook_RAW_Data!L811)</f>
        <v/>
      </c>
      <c r="N821" s="44" t="str">
        <f>IF(ISBLANK(DaqBook_RAW_Data!M811),"",DaqBook_RAW_Data!M811)</f>
        <v/>
      </c>
      <c r="O821" s="44" t="str">
        <f>IF(ISBLANK(DaqBook_RAW_Data!N811),"",DaqBook_RAW_Data!N811)</f>
        <v/>
      </c>
      <c r="P821" s="44" t="str">
        <f>IF(ISBLANK(DaqBook_RAW_Data!O811),"",DaqBook_RAW_Data!O811)</f>
        <v/>
      </c>
    </row>
    <row r="822" spans="1:16" x14ac:dyDescent="0.2">
      <c r="A822" s="58" t="e">
        <f t="shared" si="12"/>
        <v>#VALUE!</v>
      </c>
      <c r="B822" s="144" t="str">
        <f>IF(ISBLANK(DaqBook_RAW_Data!A812),"",TIMEVALUE(DaqBook_RAW_Data!A812))</f>
        <v/>
      </c>
      <c r="C822" s="44" t="str">
        <f>IF(ISBLANK(DaqBook_RAW_Data!B812),"",DaqBook_RAW_Data!B812)</f>
        <v/>
      </c>
      <c r="D822" s="44" t="str">
        <f>IF(ISBLANK(DaqBook_RAW_Data!C812),"",DaqBook_RAW_Data!C812)</f>
        <v/>
      </c>
      <c r="E822" s="44" t="str">
        <f>IF(ISBLANK(DaqBook_RAW_Data!D812),"",DaqBook_RAW_Data!D812)</f>
        <v/>
      </c>
      <c r="F822" s="44" t="str">
        <f>IF(ISBLANK(DaqBook_RAW_Data!E812),"",DaqBook_RAW_Data!E812)</f>
        <v/>
      </c>
      <c r="G822" s="44" t="str">
        <f>IF(ISBLANK(DaqBook_RAW_Data!F812),"",DaqBook_RAW_Data!F812)</f>
        <v/>
      </c>
      <c r="H822" s="44" t="str">
        <f>IF(ISBLANK(DaqBook_RAW_Data!G812),"",DaqBook_RAW_Data!G812)</f>
        <v/>
      </c>
      <c r="I822" s="44" t="str">
        <f>IF(ISBLANK(DaqBook_RAW_Data!H812),"",DaqBook_RAW_Data!H812)</f>
        <v/>
      </c>
      <c r="J822" s="44" t="str">
        <f>IF(ISBLANK(DaqBook_RAW_Data!I812),"",DaqBook_RAW_Data!I812)</f>
        <v/>
      </c>
      <c r="K822" s="44" t="str">
        <f>IF(ISBLANK(DaqBook_RAW_Data!J812),"",DaqBook_RAW_Data!J812)</f>
        <v/>
      </c>
      <c r="L822" s="44" t="str">
        <f>IF(ISBLANK(DaqBook_RAW_Data!K812),"",DaqBook_RAW_Data!K812)</f>
        <v/>
      </c>
      <c r="M822" s="44" t="str">
        <f>IF(ISBLANK(DaqBook_RAW_Data!L812),"",DaqBook_RAW_Data!L812)</f>
        <v/>
      </c>
      <c r="N822" s="44" t="str">
        <f>IF(ISBLANK(DaqBook_RAW_Data!M812),"",DaqBook_RAW_Data!M812)</f>
        <v/>
      </c>
      <c r="O822" s="44" t="str">
        <f>IF(ISBLANK(DaqBook_RAW_Data!N812),"",DaqBook_RAW_Data!N812)</f>
        <v/>
      </c>
      <c r="P822" s="44" t="str">
        <f>IF(ISBLANK(DaqBook_RAW_Data!O812),"",DaqBook_RAW_Data!O812)</f>
        <v/>
      </c>
    </row>
    <row r="823" spans="1:16" x14ac:dyDescent="0.2">
      <c r="A823" s="58" t="e">
        <f t="shared" si="12"/>
        <v>#VALUE!</v>
      </c>
      <c r="B823" s="144" t="str">
        <f>IF(ISBLANK(DaqBook_RAW_Data!A813),"",TIMEVALUE(DaqBook_RAW_Data!A813))</f>
        <v/>
      </c>
      <c r="C823" s="44" t="str">
        <f>IF(ISBLANK(DaqBook_RAW_Data!B813),"",DaqBook_RAW_Data!B813)</f>
        <v/>
      </c>
      <c r="D823" s="44" t="str">
        <f>IF(ISBLANK(DaqBook_RAW_Data!C813),"",DaqBook_RAW_Data!C813)</f>
        <v/>
      </c>
      <c r="E823" s="44" t="str">
        <f>IF(ISBLANK(DaqBook_RAW_Data!D813),"",DaqBook_RAW_Data!D813)</f>
        <v/>
      </c>
      <c r="F823" s="44" t="str">
        <f>IF(ISBLANK(DaqBook_RAW_Data!E813),"",DaqBook_RAW_Data!E813)</f>
        <v/>
      </c>
      <c r="G823" s="44" t="str">
        <f>IF(ISBLANK(DaqBook_RAW_Data!F813),"",DaqBook_RAW_Data!F813)</f>
        <v/>
      </c>
      <c r="H823" s="44" t="str">
        <f>IF(ISBLANK(DaqBook_RAW_Data!G813),"",DaqBook_RAW_Data!G813)</f>
        <v/>
      </c>
      <c r="I823" s="44" t="str">
        <f>IF(ISBLANK(DaqBook_RAW_Data!H813),"",DaqBook_RAW_Data!H813)</f>
        <v/>
      </c>
      <c r="J823" s="44" t="str">
        <f>IF(ISBLANK(DaqBook_RAW_Data!I813),"",DaqBook_RAW_Data!I813)</f>
        <v/>
      </c>
      <c r="K823" s="44" t="str">
        <f>IF(ISBLANK(DaqBook_RAW_Data!J813),"",DaqBook_RAW_Data!J813)</f>
        <v/>
      </c>
      <c r="L823" s="44" t="str">
        <f>IF(ISBLANK(DaqBook_RAW_Data!K813),"",DaqBook_RAW_Data!K813)</f>
        <v/>
      </c>
      <c r="M823" s="44" t="str">
        <f>IF(ISBLANK(DaqBook_RAW_Data!L813),"",DaqBook_RAW_Data!L813)</f>
        <v/>
      </c>
      <c r="N823" s="44" t="str">
        <f>IF(ISBLANK(DaqBook_RAW_Data!M813),"",DaqBook_RAW_Data!M813)</f>
        <v/>
      </c>
      <c r="O823" s="44" t="str">
        <f>IF(ISBLANK(DaqBook_RAW_Data!N813),"",DaqBook_RAW_Data!N813)</f>
        <v/>
      </c>
      <c r="P823" s="44" t="str">
        <f>IF(ISBLANK(DaqBook_RAW_Data!O813),"",DaqBook_RAW_Data!O813)</f>
        <v/>
      </c>
    </row>
    <row r="824" spans="1:16" x14ac:dyDescent="0.2">
      <c r="A824" s="58" t="e">
        <f t="shared" si="12"/>
        <v>#VALUE!</v>
      </c>
      <c r="B824" s="144" t="str">
        <f>IF(ISBLANK(DaqBook_RAW_Data!A814),"",TIMEVALUE(DaqBook_RAW_Data!A814))</f>
        <v/>
      </c>
      <c r="C824" s="44" t="str">
        <f>IF(ISBLANK(DaqBook_RAW_Data!B814),"",DaqBook_RAW_Data!B814)</f>
        <v/>
      </c>
      <c r="D824" s="44" t="str">
        <f>IF(ISBLANK(DaqBook_RAW_Data!C814),"",DaqBook_RAW_Data!C814)</f>
        <v/>
      </c>
      <c r="E824" s="44" t="str">
        <f>IF(ISBLANK(DaqBook_RAW_Data!D814),"",DaqBook_RAW_Data!D814)</f>
        <v/>
      </c>
      <c r="F824" s="44" t="str">
        <f>IF(ISBLANK(DaqBook_RAW_Data!E814),"",DaqBook_RAW_Data!E814)</f>
        <v/>
      </c>
      <c r="G824" s="44" t="str">
        <f>IF(ISBLANK(DaqBook_RAW_Data!F814),"",DaqBook_RAW_Data!F814)</f>
        <v/>
      </c>
      <c r="H824" s="44" t="str">
        <f>IF(ISBLANK(DaqBook_RAW_Data!G814),"",DaqBook_RAW_Data!G814)</f>
        <v/>
      </c>
      <c r="I824" s="44" t="str">
        <f>IF(ISBLANK(DaqBook_RAW_Data!H814),"",DaqBook_RAW_Data!H814)</f>
        <v/>
      </c>
      <c r="J824" s="44" t="str">
        <f>IF(ISBLANK(DaqBook_RAW_Data!I814),"",DaqBook_RAW_Data!I814)</f>
        <v/>
      </c>
      <c r="K824" s="44" t="str">
        <f>IF(ISBLANK(DaqBook_RAW_Data!J814),"",DaqBook_RAW_Data!J814)</f>
        <v/>
      </c>
      <c r="L824" s="44" t="str">
        <f>IF(ISBLANK(DaqBook_RAW_Data!K814),"",DaqBook_RAW_Data!K814)</f>
        <v/>
      </c>
      <c r="M824" s="44" t="str">
        <f>IF(ISBLANK(DaqBook_RAW_Data!L814),"",DaqBook_RAW_Data!L814)</f>
        <v/>
      </c>
      <c r="N824" s="44" t="str">
        <f>IF(ISBLANK(DaqBook_RAW_Data!M814),"",DaqBook_RAW_Data!M814)</f>
        <v/>
      </c>
      <c r="O824" s="44" t="str">
        <f>IF(ISBLANK(DaqBook_RAW_Data!N814),"",DaqBook_RAW_Data!N814)</f>
        <v/>
      </c>
      <c r="P824" s="44" t="str">
        <f>IF(ISBLANK(DaqBook_RAW_Data!O814),"",DaqBook_RAW_Data!O814)</f>
        <v/>
      </c>
    </row>
    <row r="825" spans="1:16" x14ac:dyDescent="0.2">
      <c r="A825" s="58" t="e">
        <f t="shared" si="12"/>
        <v>#VALUE!</v>
      </c>
      <c r="B825" s="144" t="str">
        <f>IF(ISBLANK(DaqBook_RAW_Data!A815),"",TIMEVALUE(DaqBook_RAW_Data!A815))</f>
        <v/>
      </c>
      <c r="C825" s="44" t="str">
        <f>IF(ISBLANK(DaqBook_RAW_Data!B815),"",DaqBook_RAW_Data!B815)</f>
        <v/>
      </c>
      <c r="D825" s="44" t="str">
        <f>IF(ISBLANK(DaqBook_RAW_Data!C815),"",DaqBook_RAW_Data!C815)</f>
        <v/>
      </c>
      <c r="E825" s="44" t="str">
        <f>IF(ISBLANK(DaqBook_RAW_Data!D815),"",DaqBook_RAW_Data!D815)</f>
        <v/>
      </c>
      <c r="F825" s="44" t="str">
        <f>IF(ISBLANK(DaqBook_RAW_Data!E815),"",DaqBook_RAW_Data!E815)</f>
        <v/>
      </c>
      <c r="G825" s="44" t="str">
        <f>IF(ISBLANK(DaqBook_RAW_Data!F815),"",DaqBook_RAW_Data!F815)</f>
        <v/>
      </c>
      <c r="H825" s="44" t="str">
        <f>IF(ISBLANK(DaqBook_RAW_Data!G815),"",DaqBook_RAW_Data!G815)</f>
        <v/>
      </c>
      <c r="I825" s="44" t="str">
        <f>IF(ISBLANK(DaqBook_RAW_Data!H815),"",DaqBook_RAW_Data!H815)</f>
        <v/>
      </c>
      <c r="J825" s="44" t="str">
        <f>IF(ISBLANK(DaqBook_RAW_Data!I815),"",DaqBook_RAW_Data!I815)</f>
        <v/>
      </c>
      <c r="K825" s="44" t="str">
        <f>IF(ISBLANK(DaqBook_RAW_Data!J815),"",DaqBook_RAW_Data!J815)</f>
        <v/>
      </c>
      <c r="L825" s="44" t="str">
        <f>IF(ISBLANK(DaqBook_RAW_Data!K815),"",DaqBook_RAW_Data!K815)</f>
        <v/>
      </c>
      <c r="M825" s="44" t="str">
        <f>IF(ISBLANK(DaqBook_RAW_Data!L815),"",DaqBook_RAW_Data!L815)</f>
        <v/>
      </c>
      <c r="N825" s="44" t="str">
        <f>IF(ISBLANK(DaqBook_RAW_Data!M815),"",DaqBook_RAW_Data!M815)</f>
        <v/>
      </c>
      <c r="O825" s="44" t="str">
        <f>IF(ISBLANK(DaqBook_RAW_Data!N815),"",DaqBook_RAW_Data!N815)</f>
        <v/>
      </c>
      <c r="P825" s="44" t="str">
        <f>IF(ISBLANK(DaqBook_RAW_Data!O815),"",DaqBook_RAW_Data!O815)</f>
        <v/>
      </c>
    </row>
    <row r="826" spans="1:16" x14ac:dyDescent="0.2">
      <c r="A826" s="58" t="e">
        <f t="shared" si="12"/>
        <v>#VALUE!</v>
      </c>
      <c r="B826" s="144" t="str">
        <f>IF(ISBLANK(DaqBook_RAW_Data!A816),"",TIMEVALUE(DaqBook_RAW_Data!A816))</f>
        <v/>
      </c>
      <c r="C826" s="44" t="str">
        <f>IF(ISBLANK(DaqBook_RAW_Data!B816),"",DaqBook_RAW_Data!B816)</f>
        <v/>
      </c>
      <c r="D826" s="44" t="str">
        <f>IF(ISBLANK(DaqBook_RAW_Data!C816),"",DaqBook_RAW_Data!C816)</f>
        <v/>
      </c>
      <c r="E826" s="44" t="str">
        <f>IF(ISBLANK(DaqBook_RAW_Data!D816),"",DaqBook_RAW_Data!D816)</f>
        <v/>
      </c>
      <c r="F826" s="44" t="str">
        <f>IF(ISBLANK(DaqBook_RAW_Data!E816),"",DaqBook_RAW_Data!E816)</f>
        <v/>
      </c>
      <c r="G826" s="44" t="str">
        <f>IF(ISBLANK(DaqBook_RAW_Data!F816),"",DaqBook_RAW_Data!F816)</f>
        <v/>
      </c>
      <c r="H826" s="44" t="str">
        <f>IF(ISBLANK(DaqBook_RAW_Data!G816),"",DaqBook_RAW_Data!G816)</f>
        <v/>
      </c>
      <c r="I826" s="44" t="str">
        <f>IF(ISBLANK(DaqBook_RAW_Data!H816),"",DaqBook_RAW_Data!H816)</f>
        <v/>
      </c>
      <c r="J826" s="44" t="str">
        <f>IF(ISBLANK(DaqBook_RAW_Data!I816),"",DaqBook_RAW_Data!I816)</f>
        <v/>
      </c>
      <c r="K826" s="44" t="str">
        <f>IF(ISBLANK(DaqBook_RAW_Data!J816),"",DaqBook_RAW_Data!J816)</f>
        <v/>
      </c>
      <c r="L826" s="44" t="str">
        <f>IF(ISBLANK(DaqBook_RAW_Data!K816),"",DaqBook_RAW_Data!K816)</f>
        <v/>
      </c>
      <c r="M826" s="44" t="str">
        <f>IF(ISBLANK(DaqBook_RAW_Data!L816),"",DaqBook_RAW_Data!L816)</f>
        <v/>
      </c>
      <c r="N826" s="44" t="str">
        <f>IF(ISBLANK(DaqBook_RAW_Data!M816),"",DaqBook_RAW_Data!M816)</f>
        <v/>
      </c>
      <c r="O826" s="44" t="str">
        <f>IF(ISBLANK(DaqBook_RAW_Data!N816),"",DaqBook_RAW_Data!N816)</f>
        <v/>
      </c>
      <c r="P826" s="44" t="str">
        <f>IF(ISBLANK(DaqBook_RAW_Data!O816),"",DaqBook_RAW_Data!O816)</f>
        <v/>
      </c>
    </row>
    <row r="827" spans="1:16" x14ac:dyDescent="0.2">
      <c r="A827" s="58" t="e">
        <f t="shared" si="12"/>
        <v>#VALUE!</v>
      </c>
      <c r="B827" s="144" t="str">
        <f>IF(ISBLANK(DaqBook_RAW_Data!A817),"",TIMEVALUE(DaqBook_RAW_Data!A817))</f>
        <v/>
      </c>
      <c r="C827" s="44" t="str">
        <f>IF(ISBLANK(DaqBook_RAW_Data!B817),"",DaqBook_RAW_Data!B817)</f>
        <v/>
      </c>
      <c r="D827" s="44" t="str">
        <f>IF(ISBLANK(DaqBook_RAW_Data!C817),"",DaqBook_RAW_Data!C817)</f>
        <v/>
      </c>
      <c r="E827" s="44" t="str">
        <f>IF(ISBLANK(DaqBook_RAW_Data!D817),"",DaqBook_RAW_Data!D817)</f>
        <v/>
      </c>
      <c r="F827" s="44" t="str">
        <f>IF(ISBLANK(DaqBook_RAW_Data!E817),"",DaqBook_RAW_Data!E817)</f>
        <v/>
      </c>
      <c r="G827" s="44" t="str">
        <f>IF(ISBLANK(DaqBook_RAW_Data!F817),"",DaqBook_RAW_Data!F817)</f>
        <v/>
      </c>
      <c r="H827" s="44" t="str">
        <f>IF(ISBLANK(DaqBook_RAW_Data!G817),"",DaqBook_RAW_Data!G817)</f>
        <v/>
      </c>
      <c r="I827" s="44" t="str">
        <f>IF(ISBLANK(DaqBook_RAW_Data!H817),"",DaqBook_RAW_Data!H817)</f>
        <v/>
      </c>
      <c r="J827" s="44" t="str">
        <f>IF(ISBLANK(DaqBook_RAW_Data!I817),"",DaqBook_RAW_Data!I817)</f>
        <v/>
      </c>
      <c r="K827" s="44" t="str">
        <f>IF(ISBLANK(DaqBook_RAW_Data!J817),"",DaqBook_RAW_Data!J817)</f>
        <v/>
      </c>
      <c r="L827" s="44" t="str">
        <f>IF(ISBLANK(DaqBook_RAW_Data!K817),"",DaqBook_RAW_Data!K817)</f>
        <v/>
      </c>
      <c r="M827" s="44" t="str">
        <f>IF(ISBLANK(DaqBook_RAW_Data!L817),"",DaqBook_RAW_Data!L817)</f>
        <v/>
      </c>
      <c r="N827" s="44" t="str">
        <f>IF(ISBLANK(DaqBook_RAW_Data!M817),"",DaqBook_RAW_Data!M817)</f>
        <v/>
      </c>
      <c r="O827" s="44" t="str">
        <f>IF(ISBLANK(DaqBook_RAW_Data!N817),"",DaqBook_RAW_Data!N817)</f>
        <v/>
      </c>
      <c r="P827" s="44" t="str">
        <f>IF(ISBLANK(DaqBook_RAW_Data!O817),"",DaqBook_RAW_Data!O817)</f>
        <v/>
      </c>
    </row>
    <row r="828" spans="1:16" x14ac:dyDescent="0.2">
      <c r="A828" s="58" t="e">
        <f t="shared" si="12"/>
        <v>#VALUE!</v>
      </c>
      <c r="B828" s="144" t="str">
        <f>IF(ISBLANK(DaqBook_RAW_Data!A818),"",TIMEVALUE(DaqBook_RAW_Data!A818))</f>
        <v/>
      </c>
      <c r="C828" s="44" t="str">
        <f>IF(ISBLANK(DaqBook_RAW_Data!B818),"",DaqBook_RAW_Data!B818)</f>
        <v/>
      </c>
      <c r="D828" s="44" t="str">
        <f>IF(ISBLANK(DaqBook_RAW_Data!C818),"",DaqBook_RAW_Data!C818)</f>
        <v/>
      </c>
      <c r="E828" s="44" t="str">
        <f>IF(ISBLANK(DaqBook_RAW_Data!D818),"",DaqBook_RAW_Data!D818)</f>
        <v/>
      </c>
      <c r="F828" s="44" t="str">
        <f>IF(ISBLANK(DaqBook_RAW_Data!E818),"",DaqBook_RAW_Data!E818)</f>
        <v/>
      </c>
      <c r="G828" s="44" t="str">
        <f>IF(ISBLANK(DaqBook_RAW_Data!F818),"",DaqBook_RAW_Data!F818)</f>
        <v/>
      </c>
      <c r="H828" s="44" t="str">
        <f>IF(ISBLANK(DaqBook_RAW_Data!G818),"",DaqBook_RAW_Data!G818)</f>
        <v/>
      </c>
      <c r="I828" s="44" t="str">
        <f>IF(ISBLANK(DaqBook_RAW_Data!H818),"",DaqBook_RAW_Data!H818)</f>
        <v/>
      </c>
      <c r="J828" s="44" t="str">
        <f>IF(ISBLANK(DaqBook_RAW_Data!I818),"",DaqBook_RAW_Data!I818)</f>
        <v/>
      </c>
      <c r="K828" s="44" t="str">
        <f>IF(ISBLANK(DaqBook_RAW_Data!J818),"",DaqBook_RAW_Data!J818)</f>
        <v/>
      </c>
      <c r="L828" s="44" t="str">
        <f>IF(ISBLANK(DaqBook_RAW_Data!K818),"",DaqBook_RAW_Data!K818)</f>
        <v/>
      </c>
      <c r="M828" s="44" t="str">
        <f>IF(ISBLANK(DaqBook_RAW_Data!L818),"",DaqBook_RAW_Data!L818)</f>
        <v/>
      </c>
      <c r="N828" s="44" t="str">
        <f>IF(ISBLANK(DaqBook_RAW_Data!M818),"",DaqBook_RAW_Data!M818)</f>
        <v/>
      </c>
      <c r="O828" s="44" t="str">
        <f>IF(ISBLANK(DaqBook_RAW_Data!N818),"",DaqBook_RAW_Data!N818)</f>
        <v/>
      </c>
      <c r="P828" s="44" t="str">
        <f>IF(ISBLANK(DaqBook_RAW_Data!O818),"",DaqBook_RAW_Data!O818)</f>
        <v/>
      </c>
    </row>
    <row r="829" spans="1:16" x14ac:dyDescent="0.2">
      <c r="A829" s="58" t="e">
        <f t="shared" si="12"/>
        <v>#VALUE!</v>
      </c>
      <c r="B829" s="144" t="str">
        <f>IF(ISBLANK(DaqBook_RAW_Data!A819),"",TIMEVALUE(DaqBook_RAW_Data!A819))</f>
        <v/>
      </c>
      <c r="C829" s="44" t="str">
        <f>IF(ISBLANK(DaqBook_RAW_Data!B819),"",DaqBook_RAW_Data!B819)</f>
        <v/>
      </c>
      <c r="D829" s="44" t="str">
        <f>IF(ISBLANK(DaqBook_RAW_Data!C819),"",DaqBook_RAW_Data!C819)</f>
        <v/>
      </c>
      <c r="E829" s="44" t="str">
        <f>IF(ISBLANK(DaqBook_RAW_Data!D819),"",DaqBook_RAW_Data!D819)</f>
        <v/>
      </c>
      <c r="F829" s="44" t="str">
        <f>IF(ISBLANK(DaqBook_RAW_Data!E819),"",DaqBook_RAW_Data!E819)</f>
        <v/>
      </c>
      <c r="G829" s="44" t="str">
        <f>IF(ISBLANK(DaqBook_RAW_Data!F819),"",DaqBook_RAW_Data!F819)</f>
        <v/>
      </c>
      <c r="H829" s="44" t="str">
        <f>IF(ISBLANK(DaqBook_RAW_Data!G819),"",DaqBook_RAW_Data!G819)</f>
        <v/>
      </c>
      <c r="I829" s="44" t="str">
        <f>IF(ISBLANK(DaqBook_RAW_Data!H819),"",DaqBook_RAW_Data!H819)</f>
        <v/>
      </c>
      <c r="J829" s="44" t="str">
        <f>IF(ISBLANK(DaqBook_RAW_Data!I819),"",DaqBook_RAW_Data!I819)</f>
        <v/>
      </c>
      <c r="K829" s="44" t="str">
        <f>IF(ISBLANK(DaqBook_RAW_Data!J819),"",DaqBook_RAW_Data!J819)</f>
        <v/>
      </c>
      <c r="L829" s="44" t="str">
        <f>IF(ISBLANK(DaqBook_RAW_Data!K819),"",DaqBook_RAW_Data!K819)</f>
        <v/>
      </c>
      <c r="M829" s="44" t="str">
        <f>IF(ISBLANK(DaqBook_RAW_Data!L819),"",DaqBook_RAW_Data!L819)</f>
        <v/>
      </c>
      <c r="N829" s="44" t="str">
        <f>IF(ISBLANK(DaqBook_RAW_Data!M819),"",DaqBook_RAW_Data!M819)</f>
        <v/>
      </c>
      <c r="O829" s="44" t="str">
        <f>IF(ISBLANK(DaqBook_RAW_Data!N819),"",DaqBook_RAW_Data!N819)</f>
        <v/>
      </c>
      <c r="P829" s="44" t="str">
        <f>IF(ISBLANK(DaqBook_RAW_Data!O819),"",DaqBook_RAW_Data!O819)</f>
        <v/>
      </c>
    </row>
    <row r="830" spans="1:16" x14ac:dyDescent="0.2">
      <c r="A830" s="58" t="e">
        <f t="shared" si="12"/>
        <v>#VALUE!</v>
      </c>
      <c r="B830" s="144" t="str">
        <f>IF(ISBLANK(DaqBook_RAW_Data!A820),"",TIMEVALUE(DaqBook_RAW_Data!A820))</f>
        <v/>
      </c>
      <c r="C830" s="44" t="str">
        <f>IF(ISBLANK(DaqBook_RAW_Data!B820),"",DaqBook_RAW_Data!B820)</f>
        <v/>
      </c>
      <c r="D830" s="44" t="str">
        <f>IF(ISBLANK(DaqBook_RAW_Data!C820),"",DaqBook_RAW_Data!C820)</f>
        <v/>
      </c>
      <c r="E830" s="44" t="str">
        <f>IF(ISBLANK(DaqBook_RAW_Data!D820),"",DaqBook_RAW_Data!D820)</f>
        <v/>
      </c>
      <c r="F830" s="44" t="str">
        <f>IF(ISBLANK(DaqBook_RAW_Data!E820),"",DaqBook_RAW_Data!E820)</f>
        <v/>
      </c>
      <c r="G830" s="44" t="str">
        <f>IF(ISBLANK(DaqBook_RAW_Data!F820),"",DaqBook_RAW_Data!F820)</f>
        <v/>
      </c>
      <c r="H830" s="44" t="str">
        <f>IF(ISBLANK(DaqBook_RAW_Data!G820),"",DaqBook_RAW_Data!G820)</f>
        <v/>
      </c>
      <c r="I830" s="44" t="str">
        <f>IF(ISBLANK(DaqBook_RAW_Data!H820),"",DaqBook_RAW_Data!H820)</f>
        <v/>
      </c>
      <c r="J830" s="44" t="str">
        <f>IF(ISBLANK(DaqBook_RAW_Data!I820),"",DaqBook_RAW_Data!I820)</f>
        <v/>
      </c>
      <c r="K830" s="44" t="str">
        <f>IF(ISBLANK(DaqBook_RAW_Data!J820),"",DaqBook_RAW_Data!J820)</f>
        <v/>
      </c>
      <c r="L830" s="44" t="str">
        <f>IF(ISBLANK(DaqBook_RAW_Data!K820),"",DaqBook_RAW_Data!K820)</f>
        <v/>
      </c>
      <c r="M830" s="44" t="str">
        <f>IF(ISBLANK(DaqBook_RAW_Data!L820),"",DaqBook_RAW_Data!L820)</f>
        <v/>
      </c>
      <c r="N830" s="44" t="str">
        <f>IF(ISBLANK(DaqBook_RAW_Data!M820),"",DaqBook_RAW_Data!M820)</f>
        <v/>
      </c>
      <c r="O830" s="44" t="str">
        <f>IF(ISBLANK(DaqBook_RAW_Data!N820),"",DaqBook_RAW_Data!N820)</f>
        <v/>
      </c>
      <c r="P830" s="44" t="str">
        <f>IF(ISBLANK(DaqBook_RAW_Data!O820),"",DaqBook_RAW_Data!O820)</f>
        <v/>
      </c>
    </row>
    <row r="831" spans="1:16" x14ac:dyDescent="0.2">
      <c r="A831" s="58" t="e">
        <f t="shared" si="12"/>
        <v>#VALUE!</v>
      </c>
      <c r="B831" s="144" t="str">
        <f>IF(ISBLANK(DaqBook_RAW_Data!A821),"",TIMEVALUE(DaqBook_RAW_Data!A821))</f>
        <v/>
      </c>
      <c r="C831" s="44" t="str">
        <f>IF(ISBLANK(DaqBook_RAW_Data!B821),"",DaqBook_RAW_Data!B821)</f>
        <v/>
      </c>
      <c r="D831" s="44" t="str">
        <f>IF(ISBLANK(DaqBook_RAW_Data!C821),"",DaqBook_RAW_Data!C821)</f>
        <v/>
      </c>
      <c r="E831" s="44" t="str">
        <f>IF(ISBLANK(DaqBook_RAW_Data!D821),"",DaqBook_RAW_Data!D821)</f>
        <v/>
      </c>
      <c r="F831" s="44" t="str">
        <f>IF(ISBLANK(DaqBook_RAW_Data!E821),"",DaqBook_RAW_Data!E821)</f>
        <v/>
      </c>
      <c r="G831" s="44" t="str">
        <f>IF(ISBLANK(DaqBook_RAW_Data!F821),"",DaqBook_RAW_Data!F821)</f>
        <v/>
      </c>
      <c r="H831" s="44" t="str">
        <f>IF(ISBLANK(DaqBook_RAW_Data!G821),"",DaqBook_RAW_Data!G821)</f>
        <v/>
      </c>
      <c r="I831" s="44" t="str">
        <f>IF(ISBLANK(DaqBook_RAW_Data!H821),"",DaqBook_RAW_Data!H821)</f>
        <v/>
      </c>
      <c r="J831" s="44" t="str">
        <f>IF(ISBLANK(DaqBook_RAW_Data!I821),"",DaqBook_RAW_Data!I821)</f>
        <v/>
      </c>
      <c r="K831" s="44" t="str">
        <f>IF(ISBLANK(DaqBook_RAW_Data!J821),"",DaqBook_RAW_Data!J821)</f>
        <v/>
      </c>
      <c r="L831" s="44" t="str">
        <f>IF(ISBLANK(DaqBook_RAW_Data!K821),"",DaqBook_RAW_Data!K821)</f>
        <v/>
      </c>
      <c r="M831" s="44" t="str">
        <f>IF(ISBLANK(DaqBook_RAW_Data!L821),"",DaqBook_RAW_Data!L821)</f>
        <v/>
      </c>
      <c r="N831" s="44" t="str">
        <f>IF(ISBLANK(DaqBook_RAW_Data!M821),"",DaqBook_RAW_Data!M821)</f>
        <v/>
      </c>
      <c r="O831" s="44" t="str">
        <f>IF(ISBLANK(DaqBook_RAW_Data!N821),"",DaqBook_RAW_Data!N821)</f>
        <v/>
      </c>
      <c r="P831" s="44" t="str">
        <f>IF(ISBLANK(DaqBook_RAW_Data!O821),"",DaqBook_RAW_Data!O821)</f>
        <v/>
      </c>
    </row>
    <row r="832" spans="1:16" x14ac:dyDescent="0.2">
      <c r="A832" s="58" t="e">
        <f t="shared" si="12"/>
        <v>#VALUE!</v>
      </c>
      <c r="B832" s="144" t="str">
        <f>IF(ISBLANK(DaqBook_RAW_Data!A822),"",TIMEVALUE(DaqBook_RAW_Data!A822))</f>
        <v/>
      </c>
      <c r="C832" s="44" t="str">
        <f>IF(ISBLANK(DaqBook_RAW_Data!B822),"",DaqBook_RAW_Data!B822)</f>
        <v/>
      </c>
      <c r="D832" s="44" t="str">
        <f>IF(ISBLANK(DaqBook_RAW_Data!C822),"",DaqBook_RAW_Data!C822)</f>
        <v/>
      </c>
      <c r="E832" s="44" t="str">
        <f>IF(ISBLANK(DaqBook_RAW_Data!D822),"",DaqBook_RAW_Data!D822)</f>
        <v/>
      </c>
      <c r="F832" s="44" t="str">
        <f>IF(ISBLANK(DaqBook_RAW_Data!E822),"",DaqBook_RAW_Data!E822)</f>
        <v/>
      </c>
      <c r="G832" s="44" t="str">
        <f>IF(ISBLANK(DaqBook_RAW_Data!F822),"",DaqBook_RAW_Data!F822)</f>
        <v/>
      </c>
      <c r="H832" s="44" t="str">
        <f>IF(ISBLANK(DaqBook_RAW_Data!G822),"",DaqBook_RAW_Data!G822)</f>
        <v/>
      </c>
      <c r="I832" s="44" t="str">
        <f>IF(ISBLANK(DaqBook_RAW_Data!H822),"",DaqBook_RAW_Data!H822)</f>
        <v/>
      </c>
      <c r="J832" s="44" t="str">
        <f>IF(ISBLANK(DaqBook_RAW_Data!I822),"",DaqBook_RAW_Data!I822)</f>
        <v/>
      </c>
      <c r="K832" s="44" t="str">
        <f>IF(ISBLANK(DaqBook_RAW_Data!J822),"",DaqBook_RAW_Data!J822)</f>
        <v/>
      </c>
      <c r="L832" s="44" t="str">
        <f>IF(ISBLANK(DaqBook_RAW_Data!K822),"",DaqBook_RAW_Data!K822)</f>
        <v/>
      </c>
      <c r="M832" s="44" t="str">
        <f>IF(ISBLANK(DaqBook_RAW_Data!L822),"",DaqBook_RAW_Data!L822)</f>
        <v/>
      </c>
      <c r="N832" s="44" t="str">
        <f>IF(ISBLANK(DaqBook_RAW_Data!M822),"",DaqBook_RAW_Data!M822)</f>
        <v/>
      </c>
      <c r="O832" s="44" t="str">
        <f>IF(ISBLANK(DaqBook_RAW_Data!N822),"",DaqBook_RAW_Data!N822)</f>
        <v/>
      </c>
      <c r="P832" s="44" t="str">
        <f>IF(ISBLANK(DaqBook_RAW_Data!O822),"",DaqBook_RAW_Data!O822)</f>
        <v/>
      </c>
    </row>
    <row r="833" spans="1:16" x14ac:dyDescent="0.2">
      <c r="A833" s="58" t="e">
        <f t="shared" si="12"/>
        <v>#VALUE!</v>
      </c>
      <c r="B833" s="144" t="str">
        <f>IF(ISBLANK(DaqBook_RAW_Data!A823),"",TIMEVALUE(DaqBook_RAW_Data!A823))</f>
        <v/>
      </c>
      <c r="C833" s="44" t="str">
        <f>IF(ISBLANK(DaqBook_RAW_Data!B823),"",DaqBook_RAW_Data!B823)</f>
        <v/>
      </c>
      <c r="D833" s="44" t="str">
        <f>IF(ISBLANK(DaqBook_RAW_Data!C823),"",DaqBook_RAW_Data!C823)</f>
        <v/>
      </c>
      <c r="E833" s="44" t="str">
        <f>IF(ISBLANK(DaqBook_RAW_Data!D823),"",DaqBook_RAW_Data!D823)</f>
        <v/>
      </c>
      <c r="F833" s="44" t="str">
        <f>IF(ISBLANK(DaqBook_RAW_Data!E823),"",DaqBook_RAW_Data!E823)</f>
        <v/>
      </c>
      <c r="G833" s="44" t="str">
        <f>IF(ISBLANK(DaqBook_RAW_Data!F823),"",DaqBook_RAW_Data!F823)</f>
        <v/>
      </c>
      <c r="H833" s="44" t="str">
        <f>IF(ISBLANK(DaqBook_RAW_Data!G823),"",DaqBook_RAW_Data!G823)</f>
        <v/>
      </c>
      <c r="I833" s="44" t="str">
        <f>IF(ISBLANK(DaqBook_RAW_Data!H823),"",DaqBook_RAW_Data!H823)</f>
        <v/>
      </c>
      <c r="J833" s="44" t="str">
        <f>IF(ISBLANK(DaqBook_RAW_Data!I823),"",DaqBook_RAW_Data!I823)</f>
        <v/>
      </c>
      <c r="K833" s="44" t="str">
        <f>IF(ISBLANK(DaqBook_RAW_Data!J823),"",DaqBook_RAW_Data!J823)</f>
        <v/>
      </c>
      <c r="L833" s="44" t="str">
        <f>IF(ISBLANK(DaqBook_RAW_Data!K823),"",DaqBook_RAW_Data!K823)</f>
        <v/>
      </c>
      <c r="M833" s="44" t="str">
        <f>IF(ISBLANK(DaqBook_RAW_Data!L823),"",DaqBook_RAW_Data!L823)</f>
        <v/>
      </c>
      <c r="N833" s="44" t="str">
        <f>IF(ISBLANK(DaqBook_RAW_Data!M823),"",DaqBook_RAW_Data!M823)</f>
        <v/>
      </c>
      <c r="O833" s="44" t="str">
        <f>IF(ISBLANK(DaqBook_RAW_Data!N823),"",DaqBook_RAW_Data!N823)</f>
        <v/>
      </c>
      <c r="P833" s="44" t="str">
        <f>IF(ISBLANK(DaqBook_RAW_Data!O823),"",DaqBook_RAW_Data!O823)</f>
        <v/>
      </c>
    </row>
    <row r="834" spans="1:16" x14ac:dyDescent="0.2">
      <c r="A834" s="58" t="e">
        <f t="shared" si="12"/>
        <v>#VALUE!</v>
      </c>
      <c r="B834" s="144" t="str">
        <f>IF(ISBLANK(DaqBook_RAW_Data!A824),"",TIMEVALUE(DaqBook_RAW_Data!A824))</f>
        <v/>
      </c>
      <c r="C834" s="44" t="str">
        <f>IF(ISBLANK(DaqBook_RAW_Data!B824),"",DaqBook_RAW_Data!B824)</f>
        <v/>
      </c>
      <c r="D834" s="44" t="str">
        <f>IF(ISBLANK(DaqBook_RAW_Data!C824),"",DaqBook_RAW_Data!C824)</f>
        <v/>
      </c>
      <c r="E834" s="44" t="str">
        <f>IF(ISBLANK(DaqBook_RAW_Data!D824),"",DaqBook_RAW_Data!D824)</f>
        <v/>
      </c>
      <c r="F834" s="44" t="str">
        <f>IF(ISBLANK(DaqBook_RAW_Data!E824),"",DaqBook_RAW_Data!E824)</f>
        <v/>
      </c>
      <c r="G834" s="44" t="str">
        <f>IF(ISBLANK(DaqBook_RAW_Data!F824),"",DaqBook_RAW_Data!F824)</f>
        <v/>
      </c>
      <c r="H834" s="44" t="str">
        <f>IF(ISBLANK(DaqBook_RAW_Data!G824),"",DaqBook_RAW_Data!G824)</f>
        <v/>
      </c>
      <c r="I834" s="44" t="str">
        <f>IF(ISBLANK(DaqBook_RAW_Data!H824),"",DaqBook_RAW_Data!H824)</f>
        <v/>
      </c>
      <c r="J834" s="44" t="str">
        <f>IF(ISBLANK(DaqBook_RAW_Data!I824),"",DaqBook_RAW_Data!I824)</f>
        <v/>
      </c>
      <c r="K834" s="44" t="str">
        <f>IF(ISBLANK(DaqBook_RAW_Data!J824),"",DaqBook_RAW_Data!J824)</f>
        <v/>
      </c>
      <c r="L834" s="44" t="str">
        <f>IF(ISBLANK(DaqBook_RAW_Data!K824),"",DaqBook_RAW_Data!K824)</f>
        <v/>
      </c>
      <c r="M834" s="44" t="str">
        <f>IF(ISBLANK(DaqBook_RAW_Data!L824),"",DaqBook_RAW_Data!L824)</f>
        <v/>
      </c>
      <c r="N834" s="44" t="str">
        <f>IF(ISBLANK(DaqBook_RAW_Data!M824),"",DaqBook_RAW_Data!M824)</f>
        <v/>
      </c>
      <c r="O834" s="44" t="str">
        <f>IF(ISBLANK(DaqBook_RAW_Data!N824),"",DaqBook_RAW_Data!N824)</f>
        <v/>
      </c>
      <c r="P834" s="44" t="str">
        <f>IF(ISBLANK(DaqBook_RAW_Data!O824),"",DaqBook_RAW_Data!O824)</f>
        <v/>
      </c>
    </row>
    <row r="835" spans="1:16" x14ac:dyDescent="0.2">
      <c r="A835" s="58" t="e">
        <f t="shared" si="12"/>
        <v>#VALUE!</v>
      </c>
      <c r="B835" s="144" t="str">
        <f>IF(ISBLANK(DaqBook_RAW_Data!A825),"",TIMEVALUE(DaqBook_RAW_Data!A825))</f>
        <v/>
      </c>
      <c r="C835" s="44" t="str">
        <f>IF(ISBLANK(DaqBook_RAW_Data!B825),"",DaqBook_RAW_Data!B825)</f>
        <v/>
      </c>
      <c r="D835" s="44" t="str">
        <f>IF(ISBLANK(DaqBook_RAW_Data!C825),"",DaqBook_RAW_Data!C825)</f>
        <v/>
      </c>
      <c r="E835" s="44" t="str">
        <f>IF(ISBLANK(DaqBook_RAW_Data!D825),"",DaqBook_RAW_Data!D825)</f>
        <v/>
      </c>
      <c r="F835" s="44" t="str">
        <f>IF(ISBLANK(DaqBook_RAW_Data!E825),"",DaqBook_RAW_Data!E825)</f>
        <v/>
      </c>
      <c r="G835" s="44" t="str">
        <f>IF(ISBLANK(DaqBook_RAW_Data!F825),"",DaqBook_RAW_Data!F825)</f>
        <v/>
      </c>
      <c r="H835" s="44" t="str">
        <f>IF(ISBLANK(DaqBook_RAW_Data!G825),"",DaqBook_RAW_Data!G825)</f>
        <v/>
      </c>
      <c r="I835" s="44" t="str">
        <f>IF(ISBLANK(DaqBook_RAW_Data!H825),"",DaqBook_RAW_Data!H825)</f>
        <v/>
      </c>
      <c r="J835" s="44" t="str">
        <f>IF(ISBLANK(DaqBook_RAW_Data!I825),"",DaqBook_RAW_Data!I825)</f>
        <v/>
      </c>
      <c r="K835" s="44" t="str">
        <f>IF(ISBLANK(DaqBook_RAW_Data!J825),"",DaqBook_RAW_Data!J825)</f>
        <v/>
      </c>
      <c r="L835" s="44" t="str">
        <f>IF(ISBLANK(DaqBook_RAW_Data!K825),"",DaqBook_RAW_Data!K825)</f>
        <v/>
      </c>
      <c r="M835" s="44" t="str">
        <f>IF(ISBLANK(DaqBook_RAW_Data!L825),"",DaqBook_RAW_Data!L825)</f>
        <v/>
      </c>
      <c r="N835" s="44" t="str">
        <f>IF(ISBLANK(DaqBook_RAW_Data!M825),"",DaqBook_RAW_Data!M825)</f>
        <v/>
      </c>
      <c r="O835" s="44" t="str">
        <f>IF(ISBLANK(DaqBook_RAW_Data!N825),"",DaqBook_RAW_Data!N825)</f>
        <v/>
      </c>
      <c r="P835" s="44" t="str">
        <f>IF(ISBLANK(DaqBook_RAW_Data!O825),"",DaqBook_RAW_Data!O825)</f>
        <v/>
      </c>
    </row>
    <row r="836" spans="1:16" x14ac:dyDescent="0.2">
      <c r="A836" s="58" t="e">
        <f t="shared" si="12"/>
        <v>#VALUE!</v>
      </c>
      <c r="B836" s="144" t="str">
        <f>IF(ISBLANK(DaqBook_RAW_Data!A826),"",TIMEVALUE(DaqBook_RAW_Data!A826))</f>
        <v/>
      </c>
      <c r="C836" s="44" t="str">
        <f>IF(ISBLANK(DaqBook_RAW_Data!B826),"",DaqBook_RAW_Data!B826)</f>
        <v/>
      </c>
      <c r="D836" s="44" t="str">
        <f>IF(ISBLANK(DaqBook_RAW_Data!C826),"",DaqBook_RAW_Data!C826)</f>
        <v/>
      </c>
      <c r="E836" s="44" t="str">
        <f>IF(ISBLANK(DaqBook_RAW_Data!D826),"",DaqBook_RAW_Data!D826)</f>
        <v/>
      </c>
      <c r="F836" s="44" t="str">
        <f>IF(ISBLANK(DaqBook_RAW_Data!E826),"",DaqBook_RAW_Data!E826)</f>
        <v/>
      </c>
      <c r="G836" s="44" t="str">
        <f>IF(ISBLANK(DaqBook_RAW_Data!F826),"",DaqBook_RAW_Data!F826)</f>
        <v/>
      </c>
      <c r="H836" s="44" t="str">
        <f>IF(ISBLANK(DaqBook_RAW_Data!G826),"",DaqBook_RAW_Data!G826)</f>
        <v/>
      </c>
      <c r="I836" s="44" t="str">
        <f>IF(ISBLANK(DaqBook_RAW_Data!H826),"",DaqBook_RAW_Data!H826)</f>
        <v/>
      </c>
      <c r="J836" s="44" t="str">
        <f>IF(ISBLANK(DaqBook_RAW_Data!I826),"",DaqBook_RAW_Data!I826)</f>
        <v/>
      </c>
      <c r="K836" s="44" t="str">
        <f>IF(ISBLANK(DaqBook_RAW_Data!J826),"",DaqBook_RAW_Data!J826)</f>
        <v/>
      </c>
      <c r="L836" s="44" t="str">
        <f>IF(ISBLANK(DaqBook_RAW_Data!K826),"",DaqBook_RAW_Data!K826)</f>
        <v/>
      </c>
      <c r="M836" s="44" t="str">
        <f>IF(ISBLANK(DaqBook_RAW_Data!L826),"",DaqBook_RAW_Data!L826)</f>
        <v/>
      </c>
      <c r="N836" s="44" t="str">
        <f>IF(ISBLANK(DaqBook_RAW_Data!M826),"",DaqBook_RAW_Data!M826)</f>
        <v/>
      </c>
      <c r="O836" s="44" t="str">
        <f>IF(ISBLANK(DaqBook_RAW_Data!N826),"",DaqBook_RAW_Data!N826)</f>
        <v/>
      </c>
      <c r="P836" s="44" t="str">
        <f>IF(ISBLANK(DaqBook_RAW_Data!O826),"",DaqBook_RAW_Data!O826)</f>
        <v/>
      </c>
    </row>
    <row r="837" spans="1:16" x14ac:dyDescent="0.2">
      <c r="A837" s="58" t="e">
        <f t="shared" si="12"/>
        <v>#VALUE!</v>
      </c>
      <c r="B837" s="144" t="str">
        <f>IF(ISBLANK(DaqBook_RAW_Data!A827),"",TIMEVALUE(DaqBook_RAW_Data!A827))</f>
        <v/>
      </c>
      <c r="C837" s="44" t="str">
        <f>IF(ISBLANK(DaqBook_RAW_Data!B827),"",DaqBook_RAW_Data!B827)</f>
        <v/>
      </c>
      <c r="D837" s="44" t="str">
        <f>IF(ISBLANK(DaqBook_RAW_Data!C827),"",DaqBook_RAW_Data!C827)</f>
        <v/>
      </c>
      <c r="E837" s="44" t="str">
        <f>IF(ISBLANK(DaqBook_RAW_Data!D827),"",DaqBook_RAW_Data!D827)</f>
        <v/>
      </c>
      <c r="F837" s="44" t="str">
        <f>IF(ISBLANK(DaqBook_RAW_Data!E827),"",DaqBook_RAW_Data!E827)</f>
        <v/>
      </c>
      <c r="G837" s="44" t="str">
        <f>IF(ISBLANK(DaqBook_RAW_Data!F827),"",DaqBook_RAW_Data!F827)</f>
        <v/>
      </c>
      <c r="H837" s="44" t="str">
        <f>IF(ISBLANK(DaqBook_RAW_Data!G827),"",DaqBook_RAW_Data!G827)</f>
        <v/>
      </c>
      <c r="I837" s="44" t="str">
        <f>IF(ISBLANK(DaqBook_RAW_Data!H827),"",DaqBook_RAW_Data!H827)</f>
        <v/>
      </c>
      <c r="J837" s="44" t="str">
        <f>IF(ISBLANK(DaqBook_RAW_Data!I827),"",DaqBook_RAW_Data!I827)</f>
        <v/>
      </c>
      <c r="K837" s="44" t="str">
        <f>IF(ISBLANK(DaqBook_RAW_Data!J827),"",DaqBook_RAW_Data!J827)</f>
        <v/>
      </c>
      <c r="L837" s="44" t="str">
        <f>IF(ISBLANK(DaqBook_RAW_Data!K827),"",DaqBook_RAW_Data!K827)</f>
        <v/>
      </c>
      <c r="M837" s="44" t="str">
        <f>IF(ISBLANK(DaqBook_RAW_Data!L827),"",DaqBook_RAW_Data!L827)</f>
        <v/>
      </c>
      <c r="N837" s="44" t="str">
        <f>IF(ISBLANK(DaqBook_RAW_Data!M827),"",DaqBook_RAW_Data!M827)</f>
        <v/>
      </c>
      <c r="O837" s="44" t="str">
        <f>IF(ISBLANK(DaqBook_RAW_Data!N827),"",DaqBook_RAW_Data!N827)</f>
        <v/>
      </c>
      <c r="P837" s="44" t="str">
        <f>IF(ISBLANK(DaqBook_RAW_Data!O827),"",DaqBook_RAW_Data!O827)</f>
        <v/>
      </c>
    </row>
    <row r="838" spans="1:16" x14ac:dyDescent="0.2">
      <c r="A838" s="58" t="e">
        <f t="shared" si="12"/>
        <v>#VALUE!</v>
      </c>
      <c r="B838" s="144" t="str">
        <f>IF(ISBLANK(DaqBook_RAW_Data!A828),"",TIMEVALUE(DaqBook_RAW_Data!A828))</f>
        <v/>
      </c>
      <c r="C838" s="44" t="str">
        <f>IF(ISBLANK(DaqBook_RAW_Data!B828),"",DaqBook_RAW_Data!B828)</f>
        <v/>
      </c>
      <c r="D838" s="44" t="str">
        <f>IF(ISBLANK(DaqBook_RAW_Data!C828),"",DaqBook_RAW_Data!C828)</f>
        <v/>
      </c>
      <c r="E838" s="44" t="str">
        <f>IF(ISBLANK(DaqBook_RAW_Data!D828),"",DaqBook_RAW_Data!D828)</f>
        <v/>
      </c>
      <c r="F838" s="44" t="str">
        <f>IF(ISBLANK(DaqBook_RAW_Data!E828),"",DaqBook_RAW_Data!E828)</f>
        <v/>
      </c>
      <c r="G838" s="44" t="str">
        <f>IF(ISBLANK(DaqBook_RAW_Data!F828),"",DaqBook_RAW_Data!F828)</f>
        <v/>
      </c>
      <c r="H838" s="44" t="str">
        <f>IF(ISBLANK(DaqBook_RAW_Data!G828),"",DaqBook_RAW_Data!G828)</f>
        <v/>
      </c>
      <c r="I838" s="44" t="str">
        <f>IF(ISBLANK(DaqBook_RAW_Data!H828),"",DaqBook_RAW_Data!H828)</f>
        <v/>
      </c>
      <c r="J838" s="44" t="str">
        <f>IF(ISBLANK(DaqBook_RAW_Data!I828),"",DaqBook_RAW_Data!I828)</f>
        <v/>
      </c>
      <c r="K838" s="44" t="str">
        <f>IF(ISBLANK(DaqBook_RAW_Data!J828),"",DaqBook_RAW_Data!J828)</f>
        <v/>
      </c>
      <c r="L838" s="44" t="str">
        <f>IF(ISBLANK(DaqBook_RAW_Data!K828),"",DaqBook_RAW_Data!K828)</f>
        <v/>
      </c>
      <c r="M838" s="44" t="str">
        <f>IF(ISBLANK(DaqBook_RAW_Data!L828),"",DaqBook_RAW_Data!L828)</f>
        <v/>
      </c>
      <c r="N838" s="44" t="str">
        <f>IF(ISBLANK(DaqBook_RAW_Data!M828),"",DaqBook_RAW_Data!M828)</f>
        <v/>
      </c>
      <c r="O838" s="44" t="str">
        <f>IF(ISBLANK(DaqBook_RAW_Data!N828),"",DaqBook_RAW_Data!N828)</f>
        <v/>
      </c>
      <c r="P838" s="44" t="str">
        <f>IF(ISBLANK(DaqBook_RAW_Data!O828),"",DaqBook_RAW_Data!O828)</f>
        <v/>
      </c>
    </row>
    <row r="839" spans="1:16" x14ac:dyDescent="0.2">
      <c r="A839" s="58" t="e">
        <f t="shared" si="12"/>
        <v>#VALUE!</v>
      </c>
      <c r="B839" s="144" t="str">
        <f>IF(ISBLANK(DaqBook_RAW_Data!A829),"",TIMEVALUE(DaqBook_RAW_Data!A829))</f>
        <v/>
      </c>
      <c r="C839" s="44" t="str">
        <f>IF(ISBLANK(DaqBook_RAW_Data!B829),"",DaqBook_RAW_Data!B829)</f>
        <v/>
      </c>
      <c r="D839" s="44" t="str">
        <f>IF(ISBLANK(DaqBook_RAW_Data!C829),"",DaqBook_RAW_Data!C829)</f>
        <v/>
      </c>
      <c r="E839" s="44" t="str">
        <f>IF(ISBLANK(DaqBook_RAW_Data!D829),"",DaqBook_RAW_Data!D829)</f>
        <v/>
      </c>
      <c r="F839" s="44" t="str">
        <f>IF(ISBLANK(DaqBook_RAW_Data!E829),"",DaqBook_RAW_Data!E829)</f>
        <v/>
      </c>
      <c r="G839" s="44" t="str">
        <f>IF(ISBLANK(DaqBook_RAW_Data!F829),"",DaqBook_RAW_Data!F829)</f>
        <v/>
      </c>
      <c r="H839" s="44" t="str">
        <f>IF(ISBLANK(DaqBook_RAW_Data!G829),"",DaqBook_RAW_Data!G829)</f>
        <v/>
      </c>
      <c r="I839" s="44" t="str">
        <f>IF(ISBLANK(DaqBook_RAW_Data!H829),"",DaqBook_RAW_Data!H829)</f>
        <v/>
      </c>
      <c r="J839" s="44" t="str">
        <f>IF(ISBLANK(DaqBook_RAW_Data!I829),"",DaqBook_RAW_Data!I829)</f>
        <v/>
      </c>
      <c r="K839" s="44" t="str">
        <f>IF(ISBLANK(DaqBook_RAW_Data!J829),"",DaqBook_RAW_Data!J829)</f>
        <v/>
      </c>
      <c r="L839" s="44" t="str">
        <f>IF(ISBLANK(DaqBook_RAW_Data!K829),"",DaqBook_RAW_Data!K829)</f>
        <v/>
      </c>
      <c r="M839" s="44" t="str">
        <f>IF(ISBLANK(DaqBook_RAW_Data!L829),"",DaqBook_RAW_Data!L829)</f>
        <v/>
      </c>
      <c r="N839" s="44" t="str">
        <f>IF(ISBLANK(DaqBook_RAW_Data!M829),"",DaqBook_RAW_Data!M829)</f>
        <v/>
      </c>
      <c r="O839" s="44" t="str">
        <f>IF(ISBLANK(DaqBook_RAW_Data!N829),"",DaqBook_RAW_Data!N829)</f>
        <v/>
      </c>
      <c r="P839" s="44" t="str">
        <f>IF(ISBLANK(DaqBook_RAW_Data!O829),"",DaqBook_RAW_Data!O829)</f>
        <v/>
      </c>
    </row>
    <row r="840" spans="1:16" x14ac:dyDescent="0.2">
      <c r="A840" s="58" t="e">
        <f t="shared" si="12"/>
        <v>#VALUE!</v>
      </c>
      <c r="B840" s="144" t="str">
        <f>IF(ISBLANK(DaqBook_RAW_Data!A830),"",TIMEVALUE(DaqBook_RAW_Data!A830))</f>
        <v/>
      </c>
      <c r="C840" s="44" t="str">
        <f>IF(ISBLANK(DaqBook_RAW_Data!B830),"",DaqBook_RAW_Data!B830)</f>
        <v/>
      </c>
      <c r="D840" s="44" t="str">
        <f>IF(ISBLANK(DaqBook_RAW_Data!C830),"",DaqBook_RAW_Data!C830)</f>
        <v/>
      </c>
      <c r="E840" s="44" t="str">
        <f>IF(ISBLANK(DaqBook_RAW_Data!D830),"",DaqBook_RAW_Data!D830)</f>
        <v/>
      </c>
      <c r="F840" s="44" t="str">
        <f>IF(ISBLANK(DaqBook_RAW_Data!E830),"",DaqBook_RAW_Data!E830)</f>
        <v/>
      </c>
      <c r="G840" s="44" t="str">
        <f>IF(ISBLANK(DaqBook_RAW_Data!F830),"",DaqBook_RAW_Data!F830)</f>
        <v/>
      </c>
      <c r="H840" s="44" t="str">
        <f>IF(ISBLANK(DaqBook_RAW_Data!G830),"",DaqBook_RAW_Data!G830)</f>
        <v/>
      </c>
      <c r="I840" s="44" t="str">
        <f>IF(ISBLANK(DaqBook_RAW_Data!H830),"",DaqBook_RAW_Data!H830)</f>
        <v/>
      </c>
      <c r="J840" s="44" t="str">
        <f>IF(ISBLANK(DaqBook_RAW_Data!I830),"",DaqBook_RAW_Data!I830)</f>
        <v/>
      </c>
      <c r="K840" s="44" t="str">
        <f>IF(ISBLANK(DaqBook_RAW_Data!J830),"",DaqBook_RAW_Data!J830)</f>
        <v/>
      </c>
      <c r="L840" s="44" t="str">
        <f>IF(ISBLANK(DaqBook_RAW_Data!K830),"",DaqBook_RAW_Data!K830)</f>
        <v/>
      </c>
      <c r="M840" s="44" t="str">
        <f>IF(ISBLANK(DaqBook_RAW_Data!L830),"",DaqBook_RAW_Data!L830)</f>
        <v/>
      </c>
      <c r="N840" s="44" t="str">
        <f>IF(ISBLANK(DaqBook_RAW_Data!M830),"",DaqBook_RAW_Data!M830)</f>
        <v/>
      </c>
      <c r="O840" s="44" t="str">
        <f>IF(ISBLANK(DaqBook_RAW_Data!N830),"",DaqBook_RAW_Data!N830)</f>
        <v/>
      </c>
      <c r="P840" s="44" t="str">
        <f>IF(ISBLANK(DaqBook_RAW_Data!O830),"",DaqBook_RAW_Data!O830)</f>
        <v/>
      </c>
    </row>
    <row r="841" spans="1:16" x14ac:dyDescent="0.2">
      <c r="A841" s="58" t="e">
        <f t="shared" si="12"/>
        <v>#VALUE!</v>
      </c>
      <c r="B841" s="144" t="str">
        <f>IF(ISBLANK(DaqBook_RAW_Data!A831),"",TIMEVALUE(DaqBook_RAW_Data!A831))</f>
        <v/>
      </c>
      <c r="C841" s="44" t="str">
        <f>IF(ISBLANK(DaqBook_RAW_Data!B831),"",DaqBook_RAW_Data!B831)</f>
        <v/>
      </c>
      <c r="D841" s="44" t="str">
        <f>IF(ISBLANK(DaqBook_RAW_Data!C831),"",DaqBook_RAW_Data!C831)</f>
        <v/>
      </c>
      <c r="E841" s="44" t="str">
        <f>IF(ISBLANK(DaqBook_RAW_Data!D831),"",DaqBook_RAW_Data!D831)</f>
        <v/>
      </c>
      <c r="F841" s="44" t="str">
        <f>IF(ISBLANK(DaqBook_RAW_Data!E831),"",DaqBook_RAW_Data!E831)</f>
        <v/>
      </c>
      <c r="G841" s="44" t="str">
        <f>IF(ISBLANK(DaqBook_RAW_Data!F831),"",DaqBook_RAW_Data!F831)</f>
        <v/>
      </c>
      <c r="H841" s="44" t="str">
        <f>IF(ISBLANK(DaqBook_RAW_Data!G831),"",DaqBook_RAW_Data!G831)</f>
        <v/>
      </c>
      <c r="I841" s="44" t="str">
        <f>IF(ISBLANK(DaqBook_RAW_Data!H831),"",DaqBook_RAW_Data!H831)</f>
        <v/>
      </c>
      <c r="J841" s="44" t="str">
        <f>IF(ISBLANK(DaqBook_RAW_Data!I831),"",DaqBook_RAW_Data!I831)</f>
        <v/>
      </c>
      <c r="K841" s="44" t="str">
        <f>IF(ISBLANK(DaqBook_RAW_Data!J831),"",DaqBook_RAW_Data!J831)</f>
        <v/>
      </c>
      <c r="L841" s="44" t="str">
        <f>IF(ISBLANK(DaqBook_RAW_Data!K831),"",DaqBook_RAW_Data!K831)</f>
        <v/>
      </c>
      <c r="M841" s="44" t="str">
        <f>IF(ISBLANK(DaqBook_RAW_Data!L831),"",DaqBook_RAW_Data!L831)</f>
        <v/>
      </c>
      <c r="N841" s="44" t="str">
        <f>IF(ISBLANK(DaqBook_RAW_Data!M831),"",DaqBook_RAW_Data!M831)</f>
        <v/>
      </c>
      <c r="O841" s="44" t="str">
        <f>IF(ISBLANK(DaqBook_RAW_Data!N831),"",DaqBook_RAW_Data!N831)</f>
        <v/>
      </c>
      <c r="P841" s="44" t="str">
        <f>IF(ISBLANK(DaqBook_RAW_Data!O831),"",DaqBook_RAW_Data!O831)</f>
        <v/>
      </c>
    </row>
    <row r="842" spans="1:16" x14ac:dyDescent="0.2">
      <c r="A842" s="58" t="e">
        <f t="shared" si="12"/>
        <v>#VALUE!</v>
      </c>
      <c r="B842" s="144" t="str">
        <f>IF(ISBLANK(DaqBook_RAW_Data!A832),"",TIMEVALUE(DaqBook_RAW_Data!A832))</f>
        <v/>
      </c>
      <c r="C842" s="44" t="str">
        <f>IF(ISBLANK(DaqBook_RAW_Data!B832),"",DaqBook_RAW_Data!B832)</f>
        <v/>
      </c>
      <c r="D842" s="44" t="str">
        <f>IF(ISBLANK(DaqBook_RAW_Data!C832),"",DaqBook_RAW_Data!C832)</f>
        <v/>
      </c>
      <c r="E842" s="44" t="str">
        <f>IF(ISBLANK(DaqBook_RAW_Data!D832),"",DaqBook_RAW_Data!D832)</f>
        <v/>
      </c>
      <c r="F842" s="44" t="str">
        <f>IF(ISBLANK(DaqBook_RAW_Data!E832),"",DaqBook_RAW_Data!E832)</f>
        <v/>
      </c>
      <c r="G842" s="44" t="str">
        <f>IF(ISBLANK(DaqBook_RAW_Data!F832),"",DaqBook_RAW_Data!F832)</f>
        <v/>
      </c>
      <c r="H842" s="44" t="str">
        <f>IF(ISBLANK(DaqBook_RAW_Data!G832),"",DaqBook_RAW_Data!G832)</f>
        <v/>
      </c>
      <c r="I842" s="44" t="str">
        <f>IF(ISBLANK(DaqBook_RAW_Data!H832),"",DaqBook_RAW_Data!H832)</f>
        <v/>
      </c>
      <c r="J842" s="44" t="str">
        <f>IF(ISBLANK(DaqBook_RAW_Data!I832),"",DaqBook_RAW_Data!I832)</f>
        <v/>
      </c>
      <c r="K842" s="44" t="str">
        <f>IF(ISBLANK(DaqBook_RAW_Data!J832),"",DaqBook_RAW_Data!J832)</f>
        <v/>
      </c>
      <c r="L842" s="44" t="str">
        <f>IF(ISBLANK(DaqBook_RAW_Data!K832),"",DaqBook_RAW_Data!K832)</f>
        <v/>
      </c>
      <c r="M842" s="44" t="str">
        <f>IF(ISBLANK(DaqBook_RAW_Data!L832),"",DaqBook_RAW_Data!L832)</f>
        <v/>
      </c>
      <c r="N842" s="44" t="str">
        <f>IF(ISBLANK(DaqBook_RAW_Data!M832),"",DaqBook_RAW_Data!M832)</f>
        <v/>
      </c>
      <c r="O842" s="44" t="str">
        <f>IF(ISBLANK(DaqBook_RAW_Data!N832),"",DaqBook_RAW_Data!N832)</f>
        <v/>
      </c>
      <c r="P842" s="44" t="str">
        <f>IF(ISBLANK(DaqBook_RAW_Data!O832),"",DaqBook_RAW_Data!O832)</f>
        <v/>
      </c>
    </row>
    <row r="843" spans="1:16" x14ac:dyDescent="0.2">
      <c r="A843" s="58" t="e">
        <f t="shared" si="12"/>
        <v>#VALUE!</v>
      </c>
      <c r="B843" s="144" t="str">
        <f>IF(ISBLANK(DaqBook_RAW_Data!A833),"",TIMEVALUE(DaqBook_RAW_Data!A833))</f>
        <v/>
      </c>
      <c r="C843" s="44" t="str">
        <f>IF(ISBLANK(DaqBook_RAW_Data!B833),"",DaqBook_RAW_Data!B833)</f>
        <v/>
      </c>
      <c r="D843" s="44" t="str">
        <f>IF(ISBLANK(DaqBook_RAW_Data!C833),"",DaqBook_RAW_Data!C833)</f>
        <v/>
      </c>
      <c r="E843" s="44" t="str">
        <f>IF(ISBLANK(DaqBook_RAW_Data!D833),"",DaqBook_RAW_Data!D833)</f>
        <v/>
      </c>
      <c r="F843" s="44" t="str">
        <f>IF(ISBLANK(DaqBook_RAW_Data!E833),"",DaqBook_RAW_Data!E833)</f>
        <v/>
      </c>
      <c r="G843" s="44" t="str">
        <f>IF(ISBLANK(DaqBook_RAW_Data!F833),"",DaqBook_RAW_Data!F833)</f>
        <v/>
      </c>
      <c r="H843" s="44" t="str">
        <f>IF(ISBLANK(DaqBook_RAW_Data!G833),"",DaqBook_RAW_Data!G833)</f>
        <v/>
      </c>
      <c r="I843" s="44" t="str">
        <f>IF(ISBLANK(DaqBook_RAW_Data!H833),"",DaqBook_RAW_Data!H833)</f>
        <v/>
      </c>
      <c r="J843" s="44" t="str">
        <f>IF(ISBLANK(DaqBook_RAW_Data!I833),"",DaqBook_RAW_Data!I833)</f>
        <v/>
      </c>
      <c r="K843" s="44" t="str">
        <f>IF(ISBLANK(DaqBook_RAW_Data!J833),"",DaqBook_RAW_Data!J833)</f>
        <v/>
      </c>
      <c r="L843" s="44" t="str">
        <f>IF(ISBLANK(DaqBook_RAW_Data!K833),"",DaqBook_RAW_Data!K833)</f>
        <v/>
      </c>
      <c r="M843" s="44" t="str">
        <f>IF(ISBLANK(DaqBook_RAW_Data!L833),"",DaqBook_RAW_Data!L833)</f>
        <v/>
      </c>
      <c r="N843" s="44" t="str">
        <f>IF(ISBLANK(DaqBook_RAW_Data!M833),"",DaqBook_RAW_Data!M833)</f>
        <v/>
      </c>
      <c r="O843" s="44" t="str">
        <f>IF(ISBLANK(DaqBook_RAW_Data!N833),"",DaqBook_RAW_Data!N833)</f>
        <v/>
      </c>
      <c r="P843" s="44" t="str">
        <f>IF(ISBLANK(DaqBook_RAW_Data!O833),"",DaqBook_RAW_Data!O833)</f>
        <v/>
      </c>
    </row>
    <row r="844" spans="1:16" x14ac:dyDescent="0.2">
      <c r="A844" s="58" t="e">
        <f t="shared" si="12"/>
        <v>#VALUE!</v>
      </c>
      <c r="B844" s="144" t="str">
        <f>IF(ISBLANK(DaqBook_RAW_Data!A834),"",TIMEVALUE(DaqBook_RAW_Data!A834))</f>
        <v/>
      </c>
      <c r="C844" s="44" t="str">
        <f>IF(ISBLANK(DaqBook_RAW_Data!B834),"",DaqBook_RAW_Data!B834)</f>
        <v/>
      </c>
      <c r="D844" s="44" t="str">
        <f>IF(ISBLANK(DaqBook_RAW_Data!C834),"",DaqBook_RAW_Data!C834)</f>
        <v/>
      </c>
      <c r="E844" s="44" t="str">
        <f>IF(ISBLANK(DaqBook_RAW_Data!D834),"",DaqBook_RAW_Data!D834)</f>
        <v/>
      </c>
      <c r="F844" s="44" t="str">
        <f>IF(ISBLANK(DaqBook_RAW_Data!E834),"",DaqBook_RAW_Data!E834)</f>
        <v/>
      </c>
      <c r="G844" s="44" t="str">
        <f>IF(ISBLANK(DaqBook_RAW_Data!F834),"",DaqBook_RAW_Data!F834)</f>
        <v/>
      </c>
      <c r="H844" s="44" t="str">
        <f>IF(ISBLANK(DaqBook_RAW_Data!G834),"",DaqBook_RAW_Data!G834)</f>
        <v/>
      </c>
      <c r="I844" s="44" t="str">
        <f>IF(ISBLANK(DaqBook_RAW_Data!H834),"",DaqBook_RAW_Data!H834)</f>
        <v/>
      </c>
      <c r="J844" s="44" t="str">
        <f>IF(ISBLANK(DaqBook_RAW_Data!I834),"",DaqBook_RAW_Data!I834)</f>
        <v/>
      </c>
      <c r="K844" s="44" t="str">
        <f>IF(ISBLANK(DaqBook_RAW_Data!J834),"",DaqBook_RAW_Data!J834)</f>
        <v/>
      </c>
      <c r="L844" s="44" t="str">
        <f>IF(ISBLANK(DaqBook_RAW_Data!K834),"",DaqBook_RAW_Data!K834)</f>
        <v/>
      </c>
      <c r="M844" s="44" t="str">
        <f>IF(ISBLANK(DaqBook_RAW_Data!L834),"",DaqBook_RAW_Data!L834)</f>
        <v/>
      </c>
      <c r="N844" s="44" t="str">
        <f>IF(ISBLANK(DaqBook_RAW_Data!M834),"",DaqBook_RAW_Data!M834)</f>
        <v/>
      </c>
      <c r="O844" s="44" t="str">
        <f>IF(ISBLANK(DaqBook_RAW_Data!N834),"",DaqBook_RAW_Data!N834)</f>
        <v/>
      </c>
      <c r="P844" s="44" t="str">
        <f>IF(ISBLANK(DaqBook_RAW_Data!O834),"",DaqBook_RAW_Data!O834)</f>
        <v/>
      </c>
    </row>
    <row r="845" spans="1:16" x14ac:dyDescent="0.2">
      <c r="A845" s="58" t="e">
        <f t="shared" si="12"/>
        <v>#VALUE!</v>
      </c>
      <c r="B845" s="144" t="str">
        <f>IF(ISBLANK(DaqBook_RAW_Data!A835),"",TIMEVALUE(DaqBook_RAW_Data!A835))</f>
        <v/>
      </c>
      <c r="C845" s="44" t="str">
        <f>IF(ISBLANK(DaqBook_RAW_Data!B835),"",DaqBook_RAW_Data!B835)</f>
        <v/>
      </c>
      <c r="D845" s="44" t="str">
        <f>IF(ISBLANK(DaqBook_RAW_Data!C835),"",DaqBook_RAW_Data!C835)</f>
        <v/>
      </c>
      <c r="E845" s="44" t="str">
        <f>IF(ISBLANK(DaqBook_RAW_Data!D835),"",DaqBook_RAW_Data!D835)</f>
        <v/>
      </c>
      <c r="F845" s="44" t="str">
        <f>IF(ISBLANK(DaqBook_RAW_Data!E835),"",DaqBook_RAW_Data!E835)</f>
        <v/>
      </c>
      <c r="G845" s="44" t="str">
        <f>IF(ISBLANK(DaqBook_RAW_Data!F835),"",DaqBook_RAW_Data!F835)</f>
        <v/>
      </c>
      <c r="H845" s="44" t="str">
        <f>IF(ISBLANK(DaqBook_RAW_Data!G835),"",DaqBook_RAW_Data!G835)</f>
        <v/>
      </c>
      <c r="I845" s="44" t="str">
        <f>IF(ISBLANK(DaqBook_RAW_Data!H835),"",DaqBook_RAW_Data!H835)</f>
        <v/>
      </c>
      <c r="J845" s="44" t="str">
        <f>IF(ISBLANK(DaqBook_RAW_Data!I835),"",DaqBook_RAW_Data!I835)</f>
        <v/>
      </c>
      <c r="K845" s="44" t="str">
        <f>IF(ISBLANK(DaqBook_RAW_Data!J835),"",DaqBook_RAW_Data!J835)</f>
        <v/>
      </c>
      <c r="L845" s="44" t="str">
        <f>IF(ISBLANK(DaqBook_RAW_Data!K835),"",DaqBook_RAW_Data!K835)</f>
        <v/>
      </c>
      <c r="M845" s="44" t="str">
        <f>IF(ISBLANK(DaqBook_RAW_Data!L835),"",DaqBook_RAW_Data!L835)</f>
        <v/>
      </c>
      <c r="N845" s="44" t="str">
        <f>IF(ISBLANK(DaqBook_RAW_Data!M835),"",DaqBook_RAW_Data!M835)</f>
        <v/>
      </c>
      <c r="O845" s="44" t="str">
        <f>IF(ISBLANK(DaqBook_RAW_Data!N835),"",DaqBook_RAW_Data!N835)</f>
        <v/>
      </c>
      <c r="P845" s="44" t="str">
        <f>IF(ISBLANK(DaqBook_RAW_Data!O835),"",DaqBook_RAW_Data!O835)</f>
        <v/>
      </c>
    </row>
    <row r="846" spans="1:16" x14ac:dyDescent="0.2">
      <c r="A846" s="58" t="e">
        <f t="shared" si="12"/>
        <v>#VALUE!</v>
      </c>
      <c r="B846" s="144" t="str">
        <f>IF(ISBLANK(DaqBook_RAW_Data!A836),"",TIMEVALUE(DaqBook_RAW_Data!A836))</f>
        <v/>
      </c>
      <c r="C846" s="44" t="str">
        <f>IF(ISBLANK(DaqBook_RAW_Data!B836),"",DaqBook_RAW_Data!B836)</f>
        <v/>
      </c>
      <c r="D846" s="44" t="str">
        <f>IF(ISBLANK(DaqBook_RAW_Data!C836),"",DaqBook_RAW_Data!C836)</f>
        <v/>
      </c>
      <c r="E846" s="44" t="str">
        <f>IF(ISBLANK(DaqBook_RAW_Data!D836),"",DaqBook_RAW_Data!D836)</f>
        <v/>
      </c>
      <c r="F846" s="44" t="str">
        <f>IF(ISBLANK(DaqBook_RAW_Data!E836),"",DaqBook_RAW_Data!E836)</f>
        <v/>
      </c>
      <c r="G846" s="44" t="str">
        <f>IF(ISBLANK(DaqBook_RAW_Data!F836),"",DaqBook_RAW_Data!F836)</f>
        <v/>
      </c>
      <c r="H846" s="44" t="str">
        <f>IF(ISBLANK(DaqBook_RAW_Data!G836),"",DaqBook_RAW_Data!G836)</f>
        <v/>
      </c>
      <c r="I846" s="44" t="str">
        <f>IF(ISBLANK(DaqBook_RAW_Data!H836),"",DaqBook_RAW_Data!H836)</f>
        <v/>
      </c>
      <c r="J846" s="44" t="str">
        <f>IF(ISBLANK(DaqBook_RAW_Data!I836),"",DaqBook_RAW_Data!I836)</f>
        <v/>
      </c>
      <c r="K846" s="44" t="str">
        <f>IF(ISBLANK(DaqBook_RAW_Data!J836),"",DaqBook_RAW_Data!J836)</f>
        <v/>
      </c>
      <c r="L846" s="44" t="str">
        <f>IF(ISBLANK(DaqBook_RAW_Data!K836),"",DaqBook_RAW_Data!K836)</f>
        <v/>
      </c>
      <c r="M846" s="44" t="str">
        <f>IF(ISBLANK(DaqBook_RAW_Data!L836),"",DaqBook_RAW_Data!L836)</f>
        <v/>
      </c>
      <c r="N846" s="44" t="str">
        <f>IF(ISBLANK(DaqBook_RAW_Data!M836),"",DaqBook_RAW_Data!M836)</f>
        <v/>
      </c>
      <c r="O846" s="44" t="str">
        <f>IF(ISBLANK(DaqBook_RAW_Data!N836),"",DaqBook_RAW_Data!N836)</f>
        <v/>
      </c>
      <c r="P846" s="44" t="str">
        <f>IF(ISBLANK(DaqBook_RAW_Data!O836),"",DaqBook_RAW_Data!O836)</f>
        <v/>
      </c>
    </row>
    <row r="847" spans="1:16" x14ac:dyDescent="0.2">
      <c r="A847" s="58" t="e">
        <f t="shared" ref="A847:A903" si="13">HOUR(B847)&amp;":"&amp;MINUTE(B847)</f>
        <v>#VALUE!</v>
      </c>
      <c r="B847" s="144" t="str">
        <f>IF(ISBLANK(DaqBook_RAW_Data!A837),"",TIMEVALUE(DaqBook_RAW_Data!A837))</f>
        <v/>
      </c>
      <c r="C847" s="44" t="str">
        <f>IF(ISBLANK(DaqBook_RAW_Data!B837),"",DaqBook_RAW_Data!B837)</f>
        <v/>
      </c>
      <c r="D847" s="44" t="str">
        <f>IF(ISBLANK(DaqBook_RAW_Data!C837),"",DaqBook_RAW_Data!C837)</f>
        <v/>
      </c>
      <c r="E847" s="44" t="str">
        <f>IF(ISBLANK(DaqBook_RAW_Data!D837),"",DaqBook_RAW_Data!D837)</f>
        <v/>
      </c>
      <c r="F847" s="44" t="str">
        <f>IF(ISBLANK(DaqBook_RAW_Data!E837),"",DaqBook_RAW_Data!E837)</f>
        <v/>
      </c>
      <c r="G847" s="44" t="str">
        <f>IF(ISBLANK(DaqBook_RAW_Data!F837),"",DaqBook_RAW_Data!F837)</f>
        <v/>
      </c>
      <c r="H847" s="44" t="str">
        <f>IF(ISBLANK(DaqBook_RAW_Data!G837),"",DaqBook_RAW_Data!G837)</f>
        <v/>
      </c>
      <c r="I847" s="44" t="str">
        <f>IF(ISBLANK(DaqBook_RAW_Data!H837),"",DaqBook_RAW_Data!H837)</f>
        <v/>
      </c>
      <c r="J847" s="44" t="str">
        <f>IF(ISBLANK(DaqBook_RAW_Data!I837),"",DaqBook_RAW_Data!I837)</f>
        <v/>
      </c>
      <c r="K847" s="44" t="str">
        <f>IF(ISBLANK(DaqBook_RAW_Data!J837),"",DaqBook_RAW_Data!J837)</f>
        <v/>
      </c>
      <c r="L847" s="44" t="str">
        <f>IF(ISBLANK(DaqBook_RAW_Data!K837),"",DaqBook_RAW_Data!K837)</f>
        <v/>
      </c>
      <c r="M847" s="44" t="str">
        <f>IF(ISBLANK(DaqBook_RAW_Data!L837),"",DaqBook_RAW_Data!L837)</f>
        <v/>
      </c>
      <c r="N847" s="44" t="str">
        <f>IF(ISBLANK(DaqBook_RAW_Data!M837),"",DaqBook_RAW_Data!M837)</f>
        <v/>
      </c>
      <c r="O847" s="44" t="str">
        <f>IF(ISBLANK(DaqBook_RAW_Data!N837),"",DaqBook_RAW_Data!N837)</f>
        <v/>
      </c>
      <c r="P847" s="44" t="str">
        <f>IF(ISBLANK(DaqBook_RAW_Data!O837),"",DaqBook_RAW_Data!O837)</f>
        <v/>
      </c>
    </row>
    <row r="848" spans="1:16" x14ac:dyDescent="0.2">
      <c r="A848" s="58" t="e">
        <f t="shared" si="13"/>
        <v>#VALUE!</v>
      </c>
      <c r="B848" s="144" t="str">
        <f>IF(ISBLANK(DaqBook_RAW_Data!A838),"",TIMEVALUE(DaqBook_RAW_Data!A838))</f>
        <v/>
      </c>
      <c r="C848" s="44" t="str">
        <f>IF(ISBLANK(DaqBook_RAW_Data!B838),"",DaqBook_RAW_Data!B838)</f>
        <v/>
      </c>
      <c r="D848" s="44" t="str">
        <f>IF(ISBLANK(DaqBook_RAW_Data!C838),"",DaqBook_RAW_Data!C838)</f>
        <v/>
      </c>
      <c r="E848" s="44" t="str">
        <f>IF(ISBLANK(DaqBook_RAW_Data!D838),"",DaqBook_RAW_Data!D838)</f>
        <v/>
      </c>
      <c r="F848" s="44" t="str">
        <f>IF(ISBLANK(DaqBook_RAW_Data!E838),"",DaqBook_RAW_Data!E838)</f>
        <v/>
      </c>
      <c r="G848" s="44" t="str">
        <f>IF(ISBLANK(DaqBook_RAW_Data!F838),"",DaqBook_RAW_Data!F838)</f>
        <v/>
      </c>
      <c r="H848" s="44" t="str">
        <f>IF(ISBLANK(DaqBook_RAW_Data!G838),"",DaqBook_RAW_Data!G838)</f>
        <v/>
      </c>
      <c r="I848" s="44" t="str">
        <f>IF(ISBLANK(DaqBook_RAW_Data!H838),"",DaqBook_RAW_Data!H838)</f>
        <v/>
      </c>
      <c r="J848" s="44" t="str">
        <f>IF(ISBLANK(DaqBook_RAW_Data!I838),"",DaqBook_RAW_Data!I838)</f>
        <v/>
      </c>
      <c r="K848" s="44" t="str">
        <f>IF(ISBLANK(DaqBook_RAW_Data!J838),"",DaqBook_RAW_Data!J838)</f>
        <v/>
      </c>
      <c r="L848" s="44" t="str">
        <f>IF(ISBLANK(DaqBook_RAW_Data!K838),"",DaqBook_RAW_Data!K838)</f>
        <v/>
      </c>
      <c r="M848" s="44" t="str">
        <f>IF(ISBLANK(DaqBook_RAW_Data!L838),"",DaqBook_RAW_Data!L838)</f>
        <v/>
      </c>
      <c r="N848" s="44" t="str">
        <f>IF(ISBLANK(DaqBook_RAW_Data!M838),"",DaqBook_RAW_Data!M838)</f>
        <v/>
      </c>
      <c r="O848" s="44" t="str">
        <f>IF(ISBLANK(DaqBook_RAW_Data!N838),"",DaqBook_RAW_Data!N838)</f>
        <v/>
      </c>
      <c r="P848" s="44" t="str">
        <f>IF(ISBLANK(DaqBook_RAW_Data!O838),"",DaqBook_RAW_Data!O838)</f>
        <v/>
      </c>
    </row>
    <row r="849" spans="1:16" x14ac:dyDescent="0.2">
      <c r="A849" s="58" t="e">
        <f t="shared" si="13"/>
        <v>#VALUE!</v>
      </c>
      <c r="B849" s="144" t="str">
        <f>IF(ISBLANK(DaqBook_RAW_Data!A839),"",TIMEVALUE(DaqBook_RAW_Data!A839))</f>
        <v/>
      </c>
      <c r="C849" s="44" t="str">
        <f>IF(ISBLANK(DaqBook_RAW_Data!B839),"",DaqBook_RAW_Data!B839)</f>
        <v/>
      </c>
      <c r="D849" s="44" t="str">
        <f>IF(ISBLANK(DaqBook_RAW_Data!C839),"",DaqBook_RAW_Data!C839)</f>
        <v/>
      </c>
      <c r="E849" s="44" t="str">
        <f>IF(ISBLANK(DaqBook_RAW_Data!D839),"",DaqBook_RAW_Data!D839)</f>
        <v/>
      </c>
      <c r="F849" s="44" t="str">
        <f>IF(ISBLANK(DaqBook_RAW_Data!E839),"",DaqBook_RAW_Data!E839)</f>
        <v/>
      </c>
      <c r="G849" s="44" t="str">
        <f>IF(ISBLANK(DaqBook_RAW_Data!F839),"",DaqBook_RAW_Data!F839)</f>
        <v/>
      </c>
      <c r="H849" s="44" t="str">
        <f>IF(ISBLANK(DaqBook_RAW_Data!G839),"",DaqBook_RAW_Data!G839)</f>
        <v/>
      </c>
      <c r="I849" s="44" t="str">
        <f>IF(ISBLANK(DaqBook_RAW_Data!H839),"",DaqBook_RAW_Data!H839)</f>
        <v/>
      </c>
      <c r="J849" s="44" t="str">
        <f>IF(ISBLANK(DaqBook_RAW_Data!I839),"",DaqBook_RAW_Data!I839)</f>
        <v/>
      </c>
      <c r="K849" s="44" t="str">
        <f>IF(ISBLANK(DaqBook_RAW_Data!J839),"",DaqBook_RAW_Data!J839)</f>
        <v/>
      </c>
      <c r="L849" s="44" t="str">
        <f>IF(ISBLANK(DaqBook_RAW_Data!K839),"",DaqBook_RAW_Data!K839)</f>
        <v/>
      </c>
      <c r="M849" s="44" t="str">
        <f>IF(ISBLANK(DaqBook_RAW_Data!L839),"",DaqBook_RAW_Data!L839)</f>
        <v/>
      </c>
      <c r="N849" s="44" t="str">
        <f>IF(ISBLANK(DaqBook_RAW_Data!M839),"",DaqBook_RAW_Data!M839)</f>
        <v/>
      </c>
      <c r="O849" s="44" t="str">
        <f>IF(ISBLANK(DaqBook_RAW_Data!N839),"",DaqBook_RAW_Data!N839)</f>
        <v/>
      </c>
      <c r="P849" s="44" t="str">
        <f>IF(ISBLANK(DaqBook_RAW_Data!O839),"",DaqBook_RAW_Data!O839)</f>
        <v/>
      </c>
    </row>
    <row r="850" spans="1:16" x14ac:dyDescent="0.2">
      <c r="A850" s="58" t="e">
        <f t="shared" si="13"/>
        <v>#VALUE!</v>
      </c>
      <c r="B850" s="144" t="str">
        <f>IF(ISBLANK(DaqBook_RAW_Data!A840),"",TIMEVALUE(DaqBook_RAW_Data!A840))</f>
        <v/>
      </c>
      <c r="C850" s="44" t="str">
        <f>IF(ISBLANK(DaqBook_RAW_Data!B840),"",DaqBook_RAW_Data!B840)</f>
        <v/>
      </c>
      <c r="D850" s="44" t="str">
        <f>IF(ISBLANK(DaqBook_RAW_Data!C840),"",DaqBook_RAW_Data!C840)</f>
        <v/>
      </c>
      <c r="E850" s="44" t="str">
        <f>IF(ISBLANK(DaqBook_RAW_Data!D840),"",DaqBook_RAW_Data!D840)</f>
        <v/>
      </c>
      <c r="F850" s="44" t="str">
        <f>IF(ISBLANK(DaqBook_RAW_Data!E840),"",DaqBook_RAW_Data!E840)</f>
        <v/>
      </c>
      <c r="G850" s="44" t="str">
        <f>IF(ISBLANK(DaqBook_RAW_Data!F840),"",DaqBook_RAW_Data!F840)</f>
        <v/>
      </c>
      <c r="H850" s="44" t="str">
        <f>IF(ISBLANK(DaqBook_RAW_Data!G840),"",DaqBook_RAW_Data!G840)</f>
        <v/>
      </c>
      <c r="I850" s="44" t="str">
        <f>IF(ISBLANK(DaqBook_RAW_Data!H840),"",DaqBook_RAW_Data!H840)</f>
        <v/>
      </c>
      <c r="J850" s="44" t="str">
        <f>IF(ISBLANK(DaqBook_RAW_Data!I840),"",DaqBook_RAW_Data!I840)</f>
        <v/>
      </c>
      <c r="K850" s="44" t="str">
        <f>IF(ISBLANK(DaqBook_RAW_Data!J840),"",DaqBook_RAW_Data!J840)</f>
        <v/>
      </c>
      <c r="L850" s="44" t="str">
        <f>IF(ISBLANK(DaqBook_RAW_Data!K840),"",DaqBook_RAW_Data!K840)</f>
        <v/>
      </c>
      <c r="M850" s="44" t="str">
        <f>IF(ISBLANK(DaqBook_RAW_Data!L840),"",DaqBook_RAW_Data!L840)</f>
        <v/>
      </c>
      <c r="N850" s="44" t="str">
        <f>IF(ISBLANK(DaqBook_RAW_Data!M840),"",DaqBook_RAW_Data!M840)</f>
        <v/>
      </c>
      <c r="O850" s="44" t="str">
        <f>IF(ISBLANK(DaqBook_RAW_Data!N840),"",DaqBook_RAW_Data!N840)</f>
        <v/>
      </c>
      <c r="P850" s="44" t="str">
        <f>IF(ISBLANK(DaqBook_RAW_Data!O840),"",DaqBook_RAW_Data!O840)</f>
        <v/>
      </c>
    </row>
    <row r="851" spans="1:16" x14ac:dyDescent="0.2">
      <c r="A851" s="58" t="e">
        <f t="shared" si="13"/>
        <v>#VALUE!</v>
      </c>
      <c r="B851" s="144" t="str">
        <f>IF(ISBLANK(DaqBook_RAW_Data!A841),"",TIMEVALUE(DaqBook_RAW_Data!A841))</f>
        <v/>
      </c>
      <c r="C851" s="44" t="str">
        <f>IF(ISBLANK(DaqBook_RAW_Data!B841),"",DaqBook_RAW_Data!B841)</f>
        <v/>
      </c>
      <c r="D851" s="44" t="str">
        <f>IF(ISBLANK(DaqBook_RAW_Data!C841),"",DaqBook_RAW_Data!C841)</f>
        <v/>
      </c>
      <c r="E851" s="44" t="str">
        <f>IF(ISBLANK(DaqBook_RAW_Data!D841),"",DaqBook_RAW_Data!D841)</f>
        <v/>
      </c>
      <c r="F851" s="44" t="str">
        <f>IF(ISBLANK(DaqBook_RAW_Data!E841),"",DaqBook_RAW_Data!E841)</f>
        <v/>
      </c>
      <c r="G851" s="44" t="str">
        <f>IF(ISBLANK(DaqBook_RAW_Data!F841),"",DaqBook_RAW_Data!F841)</f>
        <v/>
      </c>
      <c r="H851" s="44" t="str">
        <f>IF(ISBLANK(DaqBook_RAW_Data!G841),"",DaqBook_RAW_Data!G841)</f>
        <v/>
      </c>
      <c r="I851" s="44" t="str">
        <f>IF(ISBLANK(DaqBook_RAW_Data!H841),"",DaqBook_RAW_Data!H841)</f>
        <v/>
      </c>
      <c r="J851" s="44" t="str">
        <f>IF(ISBLANK(DaqBook_RAW_Data!I841),"",DaqBook_RAW_Data!I841)</f>
        <v/>
      </c>
      <c r="K851" s="44" t="str">
        <f>IF(ISBLANK(DaqBook_RAW_Data!J841),"",DaqBook_RAW_Data!J841)</f>
        <v/>
      </c>
      <c r="L851" s="44" t="str">
        <f>IF(ISBLANK(DaqBook_RAW_Data!K841),"",DaqBook_RAW_Data!K841)</f>
        <v/>
      </c>
      <c r="M851" s="44" t="str">
        <f>IF(ISBLANK(DaqBook_RAW_Data!L841),"",DaqBook_RAW_Data!L841)</f>
        <v/>
      </c>
      <c r="N851" s="44" t="str">
        <f>IF(ISBLANK(DaqBook_RAW_Data!M841),"",DaqBook_RAW_Data!M841)</f>
        <v/>
      </c>
      <c r="O851" s="44" t="str">
        <f>IF(ISBLANK(DaqBook_RAW_Data!N841),"",DaqBook_RAW_Data!N841)</f>
        <v/>
      </c>
      <c r="P851" s="44" t="str">
        <f>IF(ISBLANK(DaqBook_RAW_Data!O841),"",DaqBook_RAW_Data!O841)</f>
        <v/>
      </c>
    </row>
    <row r="852" spans="1:16" x14ac:dyDescent="0.2">
      <c r="A852" s="58" t="e">
        <f t="shared" si="13"/>
        <v>#VALUE!</v>
      </c>
      <c r="B852" s="144" t="str">
        <f>IF(ISBLANK(DaqBook_RAW_Data!A842),"",TIMEVALUE(DaqBook_RAW_Data!A842))</f>
        <v/>
      </c>
      <c r="C852" s="44" t="str">
        <f>IF(ISBLANK(DaqBook_RAW_Data!B842),"",DaqBook_RAW_Data!B842)</f>
        <v/>
      </c>
      <c r="D852" s="44" t="str">
        <f>IF(ISBLANK(DaqBook_RAW_Data!C842),"",DaqBook_RAW_Data!C842)</f>
        <v/>
      </c>
      <c r="E852" s="44" t="str">
        <f>IF(ISBLANK(DaqBook_RAW_Data!D842),"",DaqBook_RAW_Data!D842)</f>
        <v/>
      </c>
      <c r="F852" s="44" t="str">
        <f>IF(ISBLANK(DaqBook_RAW_Data!E842),"",DaqBook_RAW_Data!E842)</f>
        <v/>
      </c>
      <c r="G852" s="44" t="str">
        <f>IF(ISBLANK(DaqBook_RAW_Data!F842),"",DaqBook_RAW_Data!F842)</f>
        <v/>
      </c>
      <c r="H852" s="44" t="str">
        <f>IF(ISBLANK(DaqBook_RAW_Data!G842),"",DaqBook_RAW_Data!G842)</f>
        <v/>
      </c>
      <c r="I852" s="44" t="str">
        <f>IF(ISBLANK(DaqBook_RAW_Data!H842),"",DaqBook_RAW_Data!H842)</f>
        <v/>
      </c>
      <c r="J852" s="44" t="str">
        <f>IF(ISBLANK(DaqBook_RAW_Data!I842),"",DaqBook_RAW_Data!I842)</f>
        <v/>
      </c>
      <c r="K852" s="44" t="str">
        <f>IF(ISBLANK(DaqBook_RAW_Data!J842),"",DaqBook_RAW_Data!J842)</f>
        <v/>
      </c>
      <c r="L852" s="44" t="str">
        <f>IF(ISBLANK(DaqBook_RAW_Data!K842),"",DaqBook_RAW_Data!K842)</f>
        <v/>
      </c>
      <c r="M852" s="44" t="str">
        <f>IF(ISBLANK(DaqBook_RAW_Data!L842),"",DaqBook_RAW_Data!L842)</f>
        <v/>
      </c>
      <c r="N852" s="44" t="str">
        <f>IF(ISBLANK(DaqBook_RAW_Data!M842),"",DaqBook_RAW_Data!M842)</f>
        <v/>
      </c>
      <c r="O852" s="44" t="str">
        <f>IF(ISBLANK(DaqBook_RAW_Data!N842),"",DaqBook_RAW_Data!N842)</f>
        <v/>
      </c>
      <c r="P852" s="44" t="str">
        <f>IF(ISBLANK(DaqBook_RAW_Data!O842),"",DaqBook_RAW_Data!O842)</f>
        <v/>
      </c>
    </row>
    <row r="853" spans="1:16" x14ac:dyDescent="0.2">
      <c r="A853" s="58" t="e">
        <f t="shared" si="13"/>
        <v>#VALUE!</v>
      </c>
      <c r="B853" s="144" t="str">
        <f>IF(ISBLANK(DaqBook_RAW_Data!A843),"",TIMEVALUE(DaqBook_RAW_Data!A843))</f>
        <v/>
      </c>
      <c r="C853" s="44" t="str">
        <f>IF(ISBLANK(DaqBook_RAW_Data!B843),"",DaqBook_RAW_Data!B843)</f>
        <v/>
      </c>
      <c r="D853" s="44" t="str">
        <f>IF(ISBLANK(DaqBook_RAW_Data!C843),"",DaqBook_RAW_Data!C843)</f>
        <v/>
      </c>
      <c r="E853" s="44" t="str">
        <f>IF(ISBLANK(DaqBook_RAW_Data!D843),"",DaqBook_RAW_Data!D843)</f>
        <v/>
      </c>
      <c r="F853" s="44" t="str">
        <f>IF(ISBLANK(DaqBook_RAW_Data!E843),"",DaqBook_RAW_Data!E843)</f>
        <v/>
      </c>
      <c r="G853" s="44" t="str">
        <f>IF(ISBLANK(DaqBook_RAW_Data!F843),"",DaqBook_RAW_Data!F843)</f>
        <v/>
      </c>
      <c r="H853" s="44" t="str">
        <f>IF(ISBLANK(DaqBook_RAW_Data!G843),"",DaqBook_RAW_Data!G843)</f>
        <v/>
      </c>
      <c r="I853" s="44" t="str">
        <f>IF(ISBLANK(DaqBook_RAW_Data!H843),"",DaqBook_RAW_Data!H843)</f>
        <v/>
      </c>
      <c r="J853" s="44" t="str">
        <f>IF(ISBLANK(DaqBook_RAW_Data!I843),"",DaqBook_RAW_Data!I843)</f>
        <v/>
      </c>
      <c r="K853" s="44" t="str">
        <f>IF(ISBLANK(DaqBook_RAW_Data!J843),"",DaqBook_RAW_Data!J843)</f>
        <v/>
      </c>
      <c r="L853" s="44" t="str">
        <f>IF(ISBLANK(DaqBook_RAW_Data!K843),"",DaqBook_RAW_Data!K843)</f>
        <v/>
      </c>
      <c r="M853" s="44" t="str">
        <f>IF(ISBLANK(DaqBook_RAW_Data!L843),"",DaqBook_RAW_Data!L843)</f>
        <v/>
      </c>
      <c r="N853" s="44" t="str">
        <f>IF(ISBLANK(DaqBook_RAW_Data!M843),"",DaqBook_RAW_Data!M843)</f>
        <v/>
      </c>
      <c r="O853" s="44" t="str">
        <f>IF(ISBLANK(DaqBook_RAW_Data!N843),"",DaqBook_RAW_Data!N843)</f>
        <v/>
      </c>
      <c r="P853" s="44" t="str">
        <f>IF(ISBLANK(DaqBook_RAW_Data!O843),"",DaqBook_RAW_Data!O843)</f>
        <v/>
      </c>
    </row>
    <row r="854" spans="1:16" x14ac:dyDescent="0.2">
      <c r="A854" s="58" t="e">
        <f t="shared" si="13"/>
        <v>#VALUE!</v>
      </c>
      <c r="B854" s="144" t="str">
        <f>IF(ISBLANK(DaqBook_RAW_Data!A844),"",TIMEVALUE(DaqBook_RAW_Data!A844))</f>
        <v/>
      </c>
      <c r="C854" s="44" t="str">
        <f>IF(ISBLANK(DaqBook_RAW_Data!B844),"",DaqBook_RAW_Data!B844)</f>
        <v/>
      </c>
      <c r="D854" s="44" t="str">
        <f>IF(ISBLANK(DaqBook_RAW_Data!C844),"",DaqBook_RAW_Data!C844)</f>
        <v/>
      </c>
      <c r="E854" s="44" t="str">
        <f>IF(ISBLANK(DaqBook_RAW_Data!D844),"",DaqBook_RAW_Data!D844)</f>
        <v/>
      </c>
      <c r="F854" s="44" t="str">
        <f>IF(ISBLANK(DaqBook_RAW_Data!E844),"",DaqBook_RAW_Data!E844)</f>
        <v/>
      </c>
      <c r="G854" s="44" t="str">
        <f>IF(ISBLANK(DaqBook_RAW_Data!F844),"",DaqBook_RAW_Data!F844)</f>
        <v/>
      </c>
      <c r="H854" s="44" t="str">
        <f>IF(ISBLANK(DaqBook_RAW_Data!G844),"",DaqBook_RAW_Data!G844)</f>
        <v/>
      </c>
      <c r="I854" s="44" t="str">
        <f>IF(ISBLANK(DaqBook_RAW_Data!H844),"",DaqBook_RAW_Data!H844)</f>
        <v/>
      </c>
      <c r="J854" s="44" t="str">
        <f>IF(ISBLANK(DaqBook_RAW_Data!I844),"",DaqBook_RAW_Data!I844)</f>
        <v/>
      </c>
      <c r="K854" s="44" t="str">
        <f>IF(ISBLANK(DaqBook_RAW_Data!J844),"",DaqBook_RAW_Data!J844)</f>
        <v/>
      </c>
      <c r="L854" s="44" t="str">
        <f>IF(ISBLANK(DaqBook_RAW_Data!K844),"",DaqBook_RAW_Data!K844)</f>
        <v/>
      </c>
      <c r="M854" s="44" t="str">
        <f>IF(ISBLANK(DaqBook_RAW_Data!L844),"",DaqBook_RAW_Data!L844)</f>
        <v/>
      </c>
      <c r="N854" s="44" t="str">
        <f>IF(ISBLANK(DaqBook_RAW_Data!M844),"",DaqBook_RAW_Data!M844)</f>
        <v/>
      </c>
      <c r="O854" s="44" t="str">
        <f>IF(ISBLANK(DaqBook_RAW_Data!N844),"",DaqBook_RAW_Data!N844)</f>
        <v/>
      </c>
      <c r="P854" s="44" t="str">
        <f>IF(ISBLANK(DaqBook_RAW_Data!O844),"",DaqBook_RAW_Data!O844)</f>
        <v/>
      </c>
    </row>
    <row r="855" spans="1:16" x14ac:dyDescent="0.2">
      <c r="A855" s="58" t="e">
        <f t="shared" si="13"/>
        <v>#VALUE!</v>
      </c>
      <c r="B855" s="144" t="str">
        <f>IF(ISBLANK(DaqBook_RAW_Data!A845),"",TIMEVALUE(DaqBook_RAW_Data!A845))</f>
        <v/>
      </c>
      <c r="C855" s="44" t="str">
        <f>IF(ISBLANK(DaqBook_RAW_Data!B845),"",DaqBook_RAW_Data!B845)</f>
        <v/>
      </c>
      <c r="D855" s="44" t="str">
        <f>IF(ISBLANK(DaqBook_RAW_Data!C845),"",DaqBook_RAW_Data!C845)</f>
        <v/>
      </c>
      <c r="E855" s="44" t="str">
        <f>IF(ISBLANK(DaqBook_RAW_Data!D845),"",DaqBook_RAW_Data!D845)</f>
        <v/>
      </c>
      <c r="F855" s="44" t="str">
        <f>IF(ISBLANK(DaqBook_RAW_Data!E845),"",DaqBook_RAW_Data!E845)</f>
        <v/>
      </c>
      <c r="G855" s="44" t="str">
        <f>IF(ISBLANK(DaqBook_RAW_Data!F845),"",DaqBook_RAW_Data!F845)</f>
        <v/>
      </c>
      <c r="H855" s="44" t="str">
        <f>IF(ISBLANK(DaqBook_RAW_Data!G845),"",DaqBook_RAW_Data!G845)</f>
        <v/>
      </c>
      <c r="I855" s="44" t="str">
        <f>IF(ISBLANK(DaqBook_RAW_Data!H845),"",DaqBook_RAW_Data!H845)</f>
        <v/>
      </c>
      <c r="J855" s="44" t="str">
        <f>IF(ISBLANK(DaqBook_RAW_Data!I845),"",DaqBook_RAW_Data!I845)</f>
        <v/>
      </c>
      <c r="K855" s="44" t="str">
        <f>IF(ISBLANK(DaqBook_RAW_Data!J845),"",DaqBook_RAW_Data!J845)</f>
        <v/>
      </c>
      <c r="L855" s="44" t="str">
        <f>IF(ISBLANK(DaqBook_RAW_Data!K845),"",DaqBook_RAW_Data!K845)</f>
        <v/>
      </c>
      <c r="M855" s="44" t="str">
        <f>IF(ISBLANK(DaqBook_RAW_Data!L845),"",DaqBook_RAW_Data!L845)</f>
        <v/>
      </c>
      <c r="N855" s="44" t="str">
        <f>IF(ISBLANK(DaqBook_RAW_Data!M845),"",DaqBook_RAW_Data!M845)</f>
        <v/>
      </c>
      <c r="O855" s="44" t="str">
        <f>IF(ISBLANK(DaqBook_RAW_Data!N845),"",DaqBook_RAW_Data!N845)</f>
        <v/>
      </c>
      <c r="P855" s="44" t="str">
        <f>IF(ISBLANK(DaqBook_RAW_Data!O845),"",DaqBook_RAW_Data!O845)</f>
        <v/>
      </c>
    </row>
    <row r="856" spans="1:16" x14ac:dyDescent="0.2">
      <c r="A856" s="58" t="e">
        <f t="shared" si="13"/>
        <v>#VALUE!</v>
      </c>
      <c r="B856" s="144" t="str">
        <f>IF(ISBLANK(DaqBook_RAW_Data!A846),"",TIMEVALUE(DaqBook_RAW_Data!A846))</f>
        <v/>
      </c>
      <c r="C856" s="44" t="str">
        <f>IF(ISBLANK(DaqBook_RAW_Data!B846),"",DaqBook_RAW_Data!B846)</f>
        <v/>
      </c>
      <c r="D856" s="44" t="str">
        <f>IF(ISBLANK(DaqBook_RAW_Data!C846),"",DaqBook_RAW_Data!C846)</f>
        <v/>
      </c>
      <c r="E856" s="44" t="str">
        <f>IF(ISBLANK(DaqBook_RAW_Data!D846),"",DaqBook_RAW_Data!D846)</f>
        <v/>
      </c>
      <c r="F856" s="44" t="str">
        <f>IF(ISBLANK(DaqBook_RAW_Data!E846),"",DaqBook_RAW_Data!E846)</f>
        <v/>
      </c>
      <c r="G856" s="44" t="str">
        <f>IF(ISBLANK(DaqBook_RAW_Data!F846),"",DaqBook_RAW_Data!F846)</f>
        <v/>
      </c>
      <c r="H856" s="44" t="str">
        <f>IF(ISBLANK(DaqBook_RAW_Data!G846),"",DaqBook_RAW_Data!G846)</f>
        <v/>
      </c>
      <c r="I856" s="44" t="str">
        <f>IF(ISBLANK(DaqBook_RAW_Data!H846),"",DaqBook_RAW_Data!H846)</f>
        <v/>
      </c>
      <c r="J856" s="44" t="str">
        <f>IF(ISBLANK(DaqBook_RAW_Data!I846),"",DaqBook_RAW_Data!I846)</f>
        <v/>
      </c>
      <c r="K856" s="44" t="str">
        <f>IF(ISBLANK(DaqBook_RAW_Data!J846),"",DaqBook_RAW_Data!J846)</f>
        <v/>
      </c>
      <c r="L856" s="44" t="str">
        <f>IF(ISBLANK(DaqBook_RAW_Data!K846),"",DaqBook_RAW_Data!K846)</f>
        <v/>
      </c>
      <c r="M856" s="44" t="str">
        <f>IF(ISBLANK(DaqBook_RAW_Data!L846),"",DaqBook_RAW_Data!L846)</f>
        <v/>
      </c>
      <c r="N856" s="44" t="str">
        <f>IF(ISBLANK(DaqBook_RAW_Data!M846),"",DaqBook_RAW_Data!M846)</f>
        <v/>
      </c>
      <c r="O856" s="44" t="str">
        <f>IF(ISBLANK(DaqBook_RAW_Data!N846),"",DaqBook_RAW_Data!N846)</f>
        <v/>
      </c>
      <c r="P856" s="44" t="str">
        <f>IF(ISBLANK(DaqBook_RAW_Data!O846),"",DaqBook_RAW_Data!O846)</f>
        <v/>
      </c>
    </row>
    <row r="857" spans="1:16" x14ac:dyDescent="0.2">
      <c r="A857" s="58" t="e">
        <f t="shared" si="13"/>
        <v>#VALUE!</v>
      </c>
      <c r="B857" s="144" t="str">
        <f>IF(ISBLANK(DaqBook_RAW_Data!A847),"",TIMEVALUE(DaqBook_RAW_Data!A847))</f>
        <v/>
      </c>
      <c r="C857" s="44" t="str">
        <f>IF(ISBLANK(DaqBook_RAW_Data!B847),"",DaqBook_RAW_Data!B847)</f>
        <v/>
      </c>
      <c r="D857" s="44" t="str">
        <f>IF(ISBLANK(DaqBook_RAW_Data!C847),"",DaqBook_RAW_Data!C847)</f>
        <v/>
      </c>
      <c r="E857" s="44" t="str">
        <f>IF(ISBLANK(DaqBook_RAW_Data!D847),"",DaqBook_RAW_Data!D847)</f>
        <v/>
      </c>
      <c r="F857" s="44" t="str">
        <f>IF(ISBLANK(DaqBook_RAW_Data!E847),"",DaqBook_RAW_Data!E847)</f>
        <v/>
      </c>
      <c r="G857" s="44" t="str">
        <f>IF(ISBLANK(DaqBook_RAW_Data!F847),"",DaqBook_RAW_Data!F847)</f>
        <v/>
      </c>
      <c r="H857" s="44" t="str">
        <f>IF(ISBLANK(DaqBook_RAW_Data!G847),"",DaqBook_RAW_Data!G847)</f>
        <v/>
      </c>
      <c r="I857" s="44" t="str">
        <f>IF(ISBLANK(DaqBook_RAW_Data!H847),"",DaqBook_RAW_Data!H847)</f>
        <v/>
      </c>
      <c r="J857" s="44" t="str">
        <f>IF(ISBLANK(DaqBook_RAW_Data!I847),"",DaqBook_RAW_Data!I847)</f>
        <v/>
      </c>
      <c r="K857" s="44" t="str">
        <f>IF(ISBLANK(DaqBook_RAW_Data!J847),"",DaqBook_RAW_Data!J847)</f>
        <v/>
      </c>
      <c r="L857" s="44" t="str">
        <f>IF(ISBLANK(DaqBook_RAW_Data!K847),"",DaqBook_RAW_Data!K847)</f>
        <v/>
      </c>
      <c r="M857" s="44" t="str">
        <f>IF(ISBLANK(DaqBook_RAW_Data!L847),"",DaqBook_RAW_Data!L847)</f>
        <v/>
      </c>
      <c r="N857" s="44" t="str">
        <f>IF(ISBLANK(DaqBook_RAW_Data!M847),"",DaqBook_RAW_Data!M847)</f>
        <v/>
      </c>
      <c r="O857" s="44" t="str">
        <f>IF(ISBLANK(DaqBook_RAW_Data!N847),"",DaqBook_RAW_Data!N847)</f>
        <v/>
      </c>
      <c r="P857" s="44" t="str">
        <f>IF(ISBLANK(DaqBook_RAW_Data!O847),"",DaqBook_RAW_Data!O847)</f>
        <v/>
      </c>
    </row>
    <row r="858" spans="1:16" x14ac:dyDescent="0.2">
      <c r="A858" s="58" t="e">
        <f t="shared" si="13"/>
        <v>#VALUE!</v>
      </c>
      <c r="B858" s="144" t="str">
        <f>IF(ISBLANK(DaqBook_RAW_Data!A848),"",TIMEVALUE(DaqBook_RAW_Data!A848))</f>
        <v/>
      </c>
      <c r="C858" s="44" t="str">
        <f>IF(ISBLANK(DaqBook_RAW_Data!B848),"",DaqBook_RAW_Data!B848)</f>
        <v/>
      </c>
      <c r="D858" s="44" t="str">
        <f>IF(ISBLANK(DaqBook_RAW_Data!C848),"",DaqBook_RAW_Data!C848)</f>
        <v/>
      </c>
      <c r="E858" s="44" t="str">
        <f>IF(ISBLANK(DaqBook_RAW_Data!D848),"",DaqBook_RAW_Data!D848)</f>
        <v/>
      </c>
      <c r="F858" s="44" t="str">
        <f>IF(ISBLANK(DaqBook_RAW_Data!E848),"",DaqBook_RAW_Data!E848)</f>
        <v/>
      </c>
      <c r="G858" s="44" t="str">
        <f>IF(ISBLANK(DaqBook_RAW_Data!F848),"",DaqBook_RAW_Data!F848)</f>
        <v/>
      </c>
      <c r="H858" s="44" t="str">
        <f>IF(ISBLANK(DaqBook_RAW_Data!G848),"",DaqBook_RAW_Data!G848)</f>
        <v/>
      </c>
      <c r="I858" s="44" t="str">
        <f>IF(ISBLANK(DaqBook_RAW_Data!H848),"",DaqBook_RAW_Data!H848)</f>
        <v/>
      </c>
      <c r="J858" s="44" t="str">
        <f>IF(ISBLANK(DaqBook_RAW_Data!I848),"",DaqBook_RAW_Data!I848)</f>
        <v/>
      </c>
      <c r="K858" s="44" t="str">
        <f>IF(ISBLANK(DaqBook_RAW_Data!J848),"",DaqBook_RAW_Data!J848)</f>
        <v/>
      </c>
      <c r="L858" s="44" t="str">
        <f>IF(ISBLANK(DaqBook_RAW_Data!K848),"",DaqBook_RAW_Data!K848)</f>
        <v/>
      </c>
      <c r="M858" s="44" t="str">
        <f>IF(ISBLANK(DaqBook_RAW_Data!L848),"",DaqBook_RAW_Data!L848)</f>
        <v/>
      </c>
      <c r="N858" s="44" t="str">
        <f>IF(ISBLANK(DaqBook_RAW_Data!M848),"",DaqBook_RAW_Data!M848)</f>
        <v/>
      </c>
      <c r="O858" s="44" t="str">
        <f>IF(ISBLANK(DaqBook_RAW_Data!N848),"",DaqBook_RAW_Data!N848)</f>
        <v/>
      </c>
      <c r="P858" s="44" t="str">
        <f>IF(ISBLANK(DaqBook_RAW_Data!O848),"",DaqBook_RAW_Data!O848)</f>
        <v/>
      </c>
    </row>
    <row r="859" spans="1:16" x14ac:dyDescent="0.2">
      <c r="A859" s="58" t="e">
        <f t="shared" si="13"/>
        <v>#VALUE!</v>
      </c>
      <c r="B859" s="144" t="str">
        <f>IF(ISBLANK(DaqBook_RAW_Data!A849),"",TIMEVALUE(DaqBook_RAW_Data!A849))</f>
        <v/>
      </c>
      <c r="C859" s="44" t="str">
        <f>IF(ISBLANK(DaqBook_RAW_Data!B849),"",DaqBook_RAW_Data!B849)</f>
        <v/>
      </c>
      <c r="D859" s="44" t="str">
        <f>IF(ISBLANK(DaqBook_RAW_Data!C849),"",DaqBook_RAW_Data!C849)</f>
        <v/>
      </c>
      <c r="E859" s="44" t="str">
        <f>IF(ISBLANK(DaqBook_RAW_Data!D849),"",DaqBook_RAW_Data!D849)</f>
        <v/>
      </c>
      <c r="F859" s="44" t="str">
        <f>IF(ISBLANK(DaqBook_RAW_Data!E849),"",DaqBook_RAW_Data!E849)</f>
        <v/>
      </c>
      <c r="G859" s="44" t="str">
        <f>IF(ISBLANK(DaqBook_RAW_Data!F849),"",DaqBook_RAW_Data!F849)</f>
        <v/>
      </c>
      <c r="H859" s="44" t="str">
        <f>IF(ISBLANK(DaqBook_RAW_Data!G849),"",DaqBook_RAW_Data!G849)</f>
        <v/>
      </c>
      <c r="I859" s="44" t="str">
        <f>IF(ISBLANK(DaqBook_RAW_Data!H849),"",DaqBook_RAW_Data!H849)</f>
        <v/>
      </c>
      <c r="J859" s="44" t="str">
        <f>IF(ISBLANK(DaqBook_RAW_Data!I849),"",DaqBook_RAW_Data!I849)</f>
        <v/>
      </c>
      <c r="K859" s="44" t="str">
        <f>IF(ISBLANK(DaqBook_RAW_Data!J849),"",DaqBook_RAW_Data!J849)</f>
        <v/>
      </c>
      <c r="L859" s="44" t="str">
        <f>IF(ISBLANK(DaqBook_RAW_Data!K849),"",DaqBook_RAW_Data!K849)</f>
        <v/>
      </c>
      <c r="M859" s="44" t="str">
        <f>IF(ISBLANK(DaqBook_RAW_Data!L849),"",DaqBook_RAW_Data!L849)</f>
        <v/>
      </c>
      <c r="N859" s="44" t="str">
        <f>IF(ISBLANK(DaqBook_RAW_Data!M849),"",DaqBook_RAW_Data!M849)</f>
        <v/>
      </c>
      <c r="O859" s="44" t="str">
        <f>IF(ISBLANK(DaqBook_RAW_Data!N849),"",DaqBook_RAW_Data!N849)</f>
        <v/>
      </c>
      <c r="P859" s="44" t="str">
        <f>IF(ISBLANK(DaqBook_RAW_Data!O849),"",DaqBook_RAW_Data!O849)</f>
        <v/>
      </c>
    </row>
    <row r="860" spans="1:16" x14ac:dyDescent="0.2">
      <c r="A860" s="58" t="e">
        <f t="shared" si="13"/>
        <v>#VALUE!</v>
      </c>
      <c r="B860" s="144" t="str">
        <f>IF(ISBLANK(DaqBook_RAW_Data!A850),"",TIMEVALUE(DaqBook_RAW_Data!A850))</f>
        <v/>
      </c>
      <c r="C860" s="44" t="str">
        <f>IF(ISBLANK(DaqBook_RAW_Data!B850),"",DaqBook_RAW_Data!B850)</f>
        <v/>
      </c>
      <c r="D860" s="44" t="str">
        <f>IF(ISBLANK(DaqBook_RAW_Data!C850),"",DaqBook_RAW_Data!C850)</f>
        <v/>
      </c>
      <c r="E860" s="44" t="str">
        <f>IF(ISBLANK(DaqBook_RAW_Data!D850),"",DaqBook_RAW_Data!D850)</f>
        <v/>
      </c>
      <c r="F860" s="44" t="str">
        <f>IF(ISBLANK(DaqBook_RAW_Data!E850),"",DaqBook_RAW_Data!E850)</f>
        <v/>
      </c>
      <c r="G860" s="44" t="str">
        <f>IF(ISBLANK(DaqBook_RAW_Data!F850),"",DaqBook_RAW_Data!F850)</f>
        <v/>
      </c>
      <c r="H860" s="44" t="str">
        <f>IF(ISBLANK(DaqBook_RAW_Data!G850),"",DaqBook_RAW_Data!G850)</f>
        <v/>
      </c>
      <c r="I860" s="44" t="str">
        <f>IF(ISBLANK(DaqBook_RAW_Data!H850),"",DaqBook_RAW_Data!H850)</f>
        <v/>
      </c>
      <c r="J860" s="44" t="str">
        <f>IF(ISBLANK(DaqBook_RAW_Data!I850),"",DaqBook_RAW_Data!I850)</f>
        <v/>
      </c>
      <c r="K860" s="44" t="str">
        <f>IF(ISBLANK(DaqBook_RAW_Data!J850),"",DaqBook_RAW_Data!J850)</f>
        <v/>
      </c>
      <c r="L860" s="44" t="str">
        <f>IF(ISBLANK(DaqBook_RAW_Data!K850),"",DaqBook_RAW_Data!K850)</f>
        <v/>
      </c>
      <c r="M860" s="44" t="str">
        <f>IF(ISBLANK(DaqBook_RAW_Data!L850),"",DaqBook_RAW_Data!L850)</f>
        <v/>
      </c>
      <c r="N860" s="44" t="str">
        <f>IF(ISBLANK(DaqBook_RAW_Data!M850),"",DaqBook_RAW_Data!M850)</f>
        <v/>
      </c>
      <c r="O860" s="44" t="str">
        <f>IF(ISBLANK(DaqBook_RAW_Data!N850),"",DaqBook_RAW_Data!N850)</f>
        <v/>
      </c>
      <c r="P860" s="44" t="str">
        <f>IF(ISBLANK(DaqBook_RAW_Data!O850),"",DaqBook_RAW_Data!O850)</f>
        <v/>
      </c>
    </row>
    <row r="861" spans="1:16" x14ac:dyDescent="0.2">
      <c r="A861" s="58" t="e">
        <f t="shared" si="13"/>
        <v>#VALUE!</v>
      </c>
      <c r="B861" s="144" t="str">
        <f>IF(ISBLANK(DaqBook_RAW_Data!A851),"",TIMEVALUE(DaqBook_RAW_Data!A851))</f>
        <v/>
      </c>
      <c r="C861" s="44" t="str">
        <f>IF(ISBLANK(DaqBook_RAW_Data!B851),"",DaqBook_RAW_Data!B851)</f>
        <v/>
      </c>
      <c r="D861" s="44" t="str">
        <f>IF(ISBLANK(DaqBook_RAW_Data!C851),"",DaqBook_RAW_Data!C851)</f>
        <v/>
      </c>
      <c r="E861" s="44" t="str">
        <f>IF(ISBLANK(DaqBook_RAW_Data!D851),"",DaqBook_RAW_Data!D851)</f>
        <v/>
      </c>
      <c r="F861" s="44" t="str">
        <f>IF(ISBLANK(DaqBook_RAW_Data!E851),"",DaqBook_RAW_Data!E851)</f>
        <v/>
      </c>
      <c r="G861" s="44" t="str">
        <f>IF(ISBLANK(DaqBook_RAW_Data!F851),"",DaqBook_RAW_Data!F851)</f>
        <v/>
      </c>
      <c r="H861" s="44" t="str">
        <f>IF(ISBLANK(DaqBook_RAW_Data!G851),"",DaqBook_RAW_Data!G851)</f>
        <v/>
      </c>
      <c r="I861" s="44" t="str">
        <f>IF(ISBLANK(DaqBook_RAW_Data!H851),"",DaqBook_RAW_Data!H851)</f>
        <v/>
      </c>
      <c r="J861" s="44" t="str">
        <f>IF(ISBLANK(DaqBook_RAW_Data!I851),"",DaqBook_RAW_Data!I851)</f>
        <v/>
      </c>
      <c r="K861" s="44" t="str">
        <f>IF(ISBLANK(DaqBook_RAW_Data!J851),"",DaqBook_RAW_Data!J851)</f>
        <v/>
      </c>
      <c r="L861" s="44" t="str">
        <f>IF(ISBLANK(DaqBook_RAW_Data!K851),"",DaqBook_RAW_Data!K851)</f>
        <v/>
      </c>
      <c r="M861" s="44" t="str">
        <f>IF(ISBLANK(DaqBook_RAW_Data!L851),"",DaqBook_RAW_Data!L851)</f>
        <v/>
      </c>
      <c r="N861" s="44" t="str">
        <f>IF(ISBLANK(DaqBook_RAW_Data!M851),"",DaqBook_RAW_Data!M851)</f>
        <v/>
      </c>
      <c r="O861" s="44" t="str">
        <f>IF(ISBLANK(DaqBook_RAW_Data!N851),"",DaqBook_RAW_Data!N851)</f>
        <v/>
      </c>
      <c r="P861" s="44" t="str">
        <f>IF(ISBLANK(DaqBook_RAW_Data!O851),"",DaqBook_RAW_Data!O851)</f>
        <v/>
      </c>
    </row>
    <row r="862" spans="1:16" x14ac:dyDescent="0.2">
      <c r="A862" s="58" t="e">
        <f t="shared" si="13"/>
        <v>#VALUE!</v>
      </c>
      <c r="B862" s="144" t="str">
        <f>IF(ISBLANK(DaqBook_RAW_Data!A852),"",TIMEVALUE(DaqBook_RAW_Data!A852))</f>
        <v/>
      </c>
      <c r="C862" s="44" t="str">
        <f>IF(ISBLANK(DaqBook_RAW_Data!B852),"",DaqBook_RAW_Data!B852)</f>
        <v/>
      </c>
      <c r="D862" s="44" t="str">
        <f>IF(ISBLANK(DaqBook_RAW_Data!C852),"",DaqBook_RAW_Data!C852)</f>
        <v/>
      </c>
      <c r="E862" s="44" t="str">
        <f>IF(ISBLANK(DaqBook_RAW_Data!D852),"",DaqBook_RAW_Data!D852)</f>
        <v/>
      </c>
      <c r="F862" s="44" t="str">
        <f>IF(ISBLANK(DaqBook_RAW_Data!E852),"",DaqBook_RAW_Data!E852)</f>
        <v/>
      </c>
      <c r="G862" s="44" t="str">
        <f>IF(ISBLANK(DaqBook_RAW_Data!F852),"",DaqBook_RAW_Data!F852)</f>
        <v/>
      </c>
      <c r="H862" s="44" t="str">
        <f>IF(ISBLANK(DaqBook_RAW_Data!G852),"",DaqBook_RAW_Data!G852)</f>
        <v/>
      </c>
      <c r="I862" s="44" t="str">
        <f>IF(ISBLANK(DaqBook_RAW_Data!H852),"",DaqBook_RAW_Data!H852)</f>
        <v/>
      </c>
      <c r="J862" s="44" t="str">
        <f>IF(ISBLANK(DaqBook_RAW_Data!I852),"",DaqBook_RAW_Data!I852)</f>
        <v/>
      </c>
      <c r="K862" s="44" t="str">
        <f>IF(ISBLANK(DaqBook_RAW_Data!J852),"",DaqBook_RAW_Data!J852)</f>
        <v/>
      </c>
      <c r="L862" s="44" t="str">
        <f>IF(ISBLANK(DaqBook_RAW_Data!K852),"",DaqBook_RAW_Data!K852)</f>
        <v/>
      </c>
      <c r="M862" s="44" t="str">
        <f>IF(ISBLANK(DaqBook_RAW_Data!L852),"",DaqBook_RAW_Data!L852)</f>
        <v/>
      </c>
      <c r="N862" s="44" t="str">
        <f>IF(ISBLANK(DaqBook_RAW_Data!M852),"",DaqBook_RAW_Data!M852)</f>
        <v/>
      </c>
      <c r="O862" s="44" t="str">
        <f>IF(ISBLANK(DaqBook_RAW_Data!N852),"",DaqBook_RAW_Data!N852)</f>
        <v/>
      </c>
      <c r="P862" s="44" t="str">
        <f>IF(ISBLANK(DaqBook_RAW_Data!O852),"",DaqBook_RAW_Data!O852)</f>
        <v/>
      </c>
    </row>
    <row r="863" spans="1:16" x14ac:dyDescent="0.2">
      <c r="A863" s="58" t="e">
        <f t="shared" si="13"/>
        <v>#VALUE!</v>
      </c>
      <c r="B863" s="144" t="str">
        <f>IF(ISBLANK(DaqBook_RAW_Data!A853),"",TIMEVALUE(DaqBook_RAW_Data!A853))</f>
        <v/>
      </c>
      <c r="C863" s="44" t="str">
        <f>IF(ISBLANK(DaqBook_RAW_Data!B853),"",DaqBook_RAW_Data!B853)</f>
        <v/>
      </c>
      <c r="D863" s="44" t="str">
        <f>IF(ISBLANK(DaqBook_RAW_Data!C853),"",DaqBook_RAW_Data!C853)</f>
        <v/>
      </c>
      <c r="E863" s="44" t="str">
        <f>IF(ISBLANK(DaqBook_RAW_Data!D853),"",DaqBook_RAW_Data!D853)</f>
        <v/>
      </c>
      <c r="F863" s="44" t="str">
        <f>IF(ISBLANK(DaqBook_RAW_Data!E853),"",DaqBook_RAW_Data!E853)</f>
        <v/>
      </c>
      <c r="G863" s="44" t="str">
        <f>IF(ISBLANK(DaqBook_RAW_Data!F853),"",DaqBook_RAW_Data!F853)</f>
        <v/>
      </c>
      <c r="H863" s="44" t="str">
        <f>IF(ISBLANK(DaqBook_RAW_Data!G853),"",DaqBook_RAW_Data!G853)</f>
        <v/>
      </c>
      <c r="I863" s="44" t="str">
        <f>IF(ISBLANK(DaqBook_RAW_Data!H853),"",DaqBook_RAW_Data!H853)</f>
        <v/>
      </c>
      <c r="J863" s="44" t="str">
        <f>IF(ISBLANK(DaqBook_RAW_Data!I853),"",DaqBook_RAW_Data!I853)</f>
        <v/>
      </c>
      <c r="K863" s="44" t="str">
        <f>IF(ISBLANK(DaqBook_RAW_Data!J853),"",DaqBook_RAW_Data!J853)</f>
        <v/>
      </c>
      <c r="L863" s="44" t="str">
        <f>IF(ISBLANK(DaqBook_RAW_Data!K853),"",DaqBook_RAW_Data!K853)</f>
        <v/>
      </c>
      <c r="M863" s="44" t="str">
        <f>IF(ISBLANK(DaqBook_RAW_Data!L853),"",DaqBook_RAW_Data!L853)</f>
        <v/>
      </c>
      <c r="N863" s="44" t="str">
        <f>IF(ISBLANK(DaqBook_RAW_Data!M853),"",DaqBook_RAW_Data!M853)</f>
        <v/>
      </c>
      <c r="O863" s="44" t="str">
        <f>IF(ISBLANK(DaqBook_RAW_Data!N853),"",DaqBook_RAW_Data!N853)</f>
        <v/>
      </c>
      <c r="P863" s="44" t="str">
        <f>IF(ISBLANK(DaqBook_RAW_Data!O853),"",DaqBook_RAW_Data!O853)</f>
        <v/>
      </c>
    </row>
    <row r="864" spans="1:16" x14ac:dyDescent="0.2">
      <c r="A864" s="58" t="e">
        <f t="shared" si="13"/>
        <v>#VALUE!</v>
      </c>
      <c r="B864" s="144" t="str">
        <f>IF(ISBLANK(DaqBook_RAW_Data!A854),"",TIMEVALUE(DaqBook_RAW_Data!A854))</f>
        <v/>
      </c>
      <c r="C864" s="44" t="str">
        <f>IF(ISBLANK(DaqBook_RAW_Data!B854),"",DaqBook_RAW_Data!B854)</f>
        <v/>
      </c>
      <c r="D864" s="44" t="str">
        <f>IF(ISBLANK(DaqBook_RAW_Data!C854),"",DaqBook_RAW_Data!C854)</f>
        <v/>
      </c>
      <c r="E864" s="44" t="str">
        <f>IF(ISBLANK(DaqBook_RAW_Data!D854),"",DaqBook_RAW_Data!D854)</f>
        <v/>
      </c>
      <c r="F864" s="44" t="str">
        <f>IF(ISBLANK(DaqBook_RAW_Data!E854),"",DaqBook_RAW_Data!E854)</f>
        <v/>
      </c>
      <c r="G864" s="44" t="str">
        <f>IF(ISBLANK(DaqBook_RAW_Data!F854),"",DaqBook_RAW_Data!F854)</f>
        <v/>
      </c>
      <c r="H864" s="44" t="str">
        <f>IF(ISBLANK(DaqBook_RAW_Data!G854),"",DaqBook_RAW_Data!G854)</f>
        <v/>
      </c>
      <c r="I864" s="44" t="str">
        <f>IF(ISBLANK(DaqBook_RAW_Data!H854),"",DaqBook_RAW_Data!H854)</f>
        <v/>
      </c>
      <c r="J864" s="44" t="str">
        <f>IF(ISBLANK(DaqBook_RAW_Data!I854),"",DaqBook_RAW_Data!I854)</f>
        <v/>
      </c>
      <c r="K864" s="44" t="str">
        <f>IF(ISBLANK(DaqBook_RAW_Data!J854),"",DaqBook_RAW_Data!J854)</f>
        <v/>
      </c>
      <c r="L864" s="44" t="str">
        <f>IF(ISBLANK(DaqBook_RAW_Data!K854),"",DaqBook_RAW_Data!K854)</f>
        <v/>
      </c>
      <c r="M864" s="44" t="str">
        <f>IF(ISBLANK(DaqBook_RAW_Data!L854),"",DaqBook_RAW_Data!L854)</f>
        <v/>
      </c>
      <c r="N864" s="44" t="str">
        <f>IF(ISBLANK(DaqBook_RAW_Data!M854),"",DaqBook_RAW_Data!M854)</f>
        <v/>
      </c>
      <c r="O864" s="44" t="str">
        <f>IF(ISBLANK(DaqBook_RAW_Data!N854),"",DaqBook_RAW_Data!N854)</f>
        <v/>
      </c>
      <c r="P864" s="44" t="str">
        <f>IF(ISBLANK(DaqBook_RAW_Data!O854),"",DaqBook_RAW_Data!O854)</f>
        <v/>
      </c>
    </row>
    <row r="865" spans="1:16" x14ac:dyDescent="0.2">
      <c r="A865" s="58" t="e">
        <f t="shared" si="13"/>
        <v>#VALUE!</v>
      </c>
      <c r="B865" s="144" t="str">
        <f>IF(ISBLANK(DaqBook_RAW_Data!A855),"",TIMEVALUE(DaqBook_RAW_Data!A855))</f>
        <v/>
      </c>
      <c r="C865" s="44" t="str">
        <f>IF(ISBLANK(DaqBook_RAW_Data!B855),"",DaqBook_RAW_Data!B855)</f>
        <v/>
      </c>
      <c r="D865" s="44" t="str">
        <f>IF(ISBLANK(DaqBook_RAW_Data!C855),"",DaqBook_RAW_Data!C855)</f>
        <v/>
      </c>
      <c r="E865" s="44" t="str">
        <f>IF(ISBLANK(DaqBook_RAW_Data!D855),"",DaqBook_RAW_Data!D855)</f>
        <v/>
      </c>
      <c r="F865" s="44" t="str">
        <f>IF(ISBLANK(DaqBook_RAW_Data!E855),"",DaqBook_RAW_Data!E855)</f>
        <v/>
      </c>
      <c r="G865" s="44" t="str">
        <f>IF(ISBLANK(DaqBook_RAW_Data!F855),"",DaqBook_RAW_Data!F855)</f>
        <v/>
      </c>
      <c r="H865" s="44" t="str">
        <f>IF(ISBLANK(DaqBook_RAW_Data!G855),"",DaqBook_RAW_Data!G855)</f>
        <v/>
      </c>
      <c r="I865" s="44" t="str">
        <f>IF(ISBLANK(DaqBook_RAW_Data!H855),"",DaqBook_RAW_Data!H855)</f>
        <v/>
      </c>
      <c r="J865" s="44" t="str">
        <f>IF(ISBLANK(DaqBook_RAW_Data!I855),"",DaqBook_RAW_Data!I855)</f>
        <v/>
      </c>
      <c r="K865" s="44" t="str">
        <f>IF(ISBLANK(DaqBook_RAW_Data!J855),"",DaqBook_RAW_Data!J855)</f>
        <v/>
      </c>
      <c r="L865" s="44" t="str">
        <f>IF(ISBLANK(DaqBook_RAW_Data!K855),"",DaqBook_RAW_Data!K855)</f>
        <v/>
      </c>
      <c r="M865" s="44" t="str">
        <f>IF(ISBLANK(DaqBook_RAW_Data!L855),"",DaqBook_RAW_Data!L855)</f>
        <v/>
      </c>
      <c r="N865" s="44" t="str">
        <f>IF(ISBLANK(DaqBook_RAW_Data!M855),"",DaqBook_RAW_Data!M855)</f>
        <v/>
      </c>
      <c r="O865" s="44" t="str">
        <f>IF(ISBLANK(DaqBook_RAW_Data!N855),"",DaqBook_RAW_Data!N855)</f>
        <v/>
      </c>
      <c r="P865" s="44" t="str">
        <f>IF(ISBLANK(DaqBook_RAW_Data!O855),"",DaqBook_RAW_Data!O855)</f>
        <v/>
      </c>
    </row>
    <row r="866" spans="1:16" x14ac:dyDescent="0.2">
      <c r="A866" s="58" t="e">
        <f t="shared" si="13"/>
        <v>#VALUE!</v>
      </c>
      <c r="B866" s="144" t="str">
        <f>IF(ISBLANK(DaqBook_RAW_Data!A856),"",TIMEVALUE(DaqBook_RAW_Data!A856))</f>
        <v/>
      </c>
      <c r="C866" s="44" t="str">
        <f>IF(ISBLANK(DaqBook_RAW_Data!B856),"",DaqBook_RAW_Data!B856)</f>
        <v/>
      </c>
      <c r="D866" s="44" t="str">
        <f>IF(ISBLANK(DaqBook_RAW_Data!C856),"",DaqBook_RAW_Data!C856)</f>
        <v/>
      </c>
      <c r="E866" s="44" t="str">
        <f>IF(ISBLANK(DaqBook_RAW_Data!D856),"",DaqBook_RAW_Data!D856)</f>
        <v/>
      </c>
      <c r="F866" s="44" t="str">
        <f>IF(ISBLANK(DaqBook_RAW_Data!E856),"",DaqBook_RAW_Data!E856)</f>
        <v/>
      </c>
      <c r="G866" s="44" t="str">
        <f>IF(ISBLANK(DaqBook_RAW_Data!F856),"",DaqBook_RAW_Data!F856)</f>
        <v/>
      </c>
      <c r="H866" s="44" t="str">
        <f>IF(ISBLANK(DaqBook_RAW_Data!G856),"",DaqBook_RAW_Data!G856)</f>
        <v/>
      </c>
      <c r="I866" s="44" t="str">
        <f>IF(ISBLANK(DaqBook_RAW_Data!H856),"",DaqBook_RAW_Data!H856)</f>
        <v/>
      </c>
      <c r="J866" s="44" t="str">
        <f>IF(ISBLANK(DaqBook_RAW_Data!I856),"",DaqBook_RAW_Data!I856)</f>
        <v/>
      </c>
      <c r="K866" s="44" t="str">
        <f>IF(ISBLANK(DaqBook_RAW_Data!J856),"",DaqBook_RAW_Data!J856)</f>
        <v/>
      </c>
      <c r="L866" s="44" t="str">
        <f>IF(ISBLANK(DaqBook_RAW_Data!K856),"",DaqBook_RAW_Data!K856)</f>
        <v/>
      </c>
      <c r="M866" s="44" t="str">
        <f>IF(ISBLANK(DaqBook_RAW_Data!L856),"",DaqBook_RAW_Data!L856)</f>
        <v/>
      </c>
      <c r="N866" s="44" t="str">
        <f>IF(ISBLANK(DaqBook_RAW_Data!M856),"",DaqBook_RAW_Data!M856)</f>
        <v/>
      </c>
      <c r="O866" s="44" t="str">
        <f>IF(ISBLANK(DaqBook_RAW_Data!N856),"",DaqBook_RAW_Data!N856)</f>
        <v/>
      </c>
      <c r="P866" s="44" t="str">
        <f>IF(ISBLANK(DaqBook_RAW_Data!O856),"",DaqBook_RAW_Data!O856)</f>
        <v/>
      </c>
    </row>
    <row r="867" spans="1:16" x14ac:dyDescent="0.2">
      <c r="A867" s="58" t="e">
        <f t="shared" si="13"/>
        <v>#VALUE!</v>
      </c>
      <c r="B867" s="144" t="str">
        <f>IF(ISBLANK(DaqBook_RAW_Data!A857),"",TIMEVALUE(DaqBook_RAW_Data!A857))</f>
        <v/>
      </c>
      <c r="C867" s="44" t="str">
        <f>IF(ISBLANK(DaqBook_RAW_Data!B857),"",DaqBook_RAW_Data!B857)</f>
        <v/>
      </c>
      <c r="D867" s="44" t="str">
        <f>IF(ISBLANK(DaqBook_RAW_Data!C857),"",DaqBook_RAW_Data!C857)</f>
        <v/>
      </c>
      <c r="E867" s="44" t="str">
        <f>IF(ISBLANK(DaqBook_RAW_Data!D857),"",DaqBook_RAW_Data!D857)</f>
        <v/>
      </c>
      <c r="F867" s="44" t="str">
        <f>IF(ISBLANK(DaqBook_RAW_Data!E857),"",DaqBook_RAW_Data!E857)</f>
        <v/>
      </c>
      <c r="G867" s="44" t="str">
        <f>IF(ISBLANK(DaqBook_RAW_Data!F857),"",DaqBook_RAW_Data!F857)</f>
        <v/>
      </c>
      <c r="H867" s="44" t="str">
        <f>IF(ISBLANK(DaqBook_RAW_Data!G857),"",DaqBook_RAW_Data!G857)</f>
        <v/>
      </c>
      <c r="I867" s="44" t="str">
        <f>IF(ISBLANK(DaqBook_RAW_Data!H857),"",DaqBook_RAW_Data!H857)</f>
        <v/>
      </c>
      <c r="J867" s="44" t="str">
        <f>IF(ISBLANK(DaqBook_RAW_Data!I857),"",DaqBook_RAW_Data!I857)</f>
        <v/>
      </c>
      <c r="K867" s="44" t="str">
        <f>IF(ISBLANK(DaqBook_RAW_Data!J857),"",DaqBook_RAW_Data!J857)</f>
        <v/>
      </c>
      <c r="L867" s="44" t="str">
        <f>IF(ISBLANK(DaqBook_RAW_Data!K857),"",DaqBook_RAW_Data!K857)</f>
        <v/>
      </c>
      <c r="M867" s="44" t="str">
        <f>IF(ISBLANK(DaqBook_RAW_Data!L857),"",DaqBook_RAW_Data!L857)</f>
        <v/>
      </c>
      <c r="N867" s="44" t="str">
        <f>IF(ISBLANK(DaqBook_RAW_Data!M857),"",DaqBook_RAW_Data!M857)</f>
        <v/>
      </c>
      <c r="O867" s="44" t="str">
        <f>IF(ISBLANK(DaqBook_RAW_Data!N857),"",DaqBook_RAW_Data!N857)</f>
        <v/>
      </c>
      <c r="P867" s="44" t="str">
        <f>IF(ISBLANK(DaqBook_RAW_Data!O857),"",DaqBook_RAW_Data!O857)</f>
        <v/>
      </c>
    </row>
    <row r="868" spans="1:16" x14ac:dyDescent="0.2">
      <c r="A868" s="58" t="e">
        <f t="shared" si="13"/>
        <v>#VALUE!</v>
      </c>
      <c r="B868" s="144" t="str">
        <f>IF(ISBLANK(DaqBook_RAW_Data!A858),"",TIMEVALUE(DaqBook_RAW_Data!A858))</f>
        <v/>
      </c>
      <c r="C868" s="44" t="str">
        <f>IF(ISBLANK(DaqBook_RAW_Data!B858),"",DaqBook_RAW_Data!B858)</f>
        <v/>
      </c>
      <c r="D868" s="44" t="str">
        <f>IF(ISBLANK(DaqBook_RAW_Data!C858),"",DaqBook_RAW_Data!C858)</f>
        <v/>
      </c>
      <c r="E868" s="44" t="str">
        <f>IF(ISBLANK(DaqBook_RAW_Data!D858),"",DaqBook_RAW_Data!D858)</f>
        <v/>
      </c>
      <c r="F868" s="44" t="str">
        <f>IF(ISBLANK(DaqBook_RAW_Data!E858),"",DaqBook_RAW_Data!E858)</f>
        <v/>
      </c>
      <c r="G868" s="44" t="str">
        <f>IF(ISBLANK(DaqBook_RAW_Data!F858),"",DaqBook_RAW_Data!F858)</f>
        <v/>
      </c>
      <c r="H868" s="44" t="str">
        <f>IF(ISBLANK(DaqBook_RAW_Data!G858),"",DaqBook_RAW_Data!G858)</f>
        <v/>
      </c>
      <c r="I868" s="44" t="str">
        <f>IF(ISBLANK(DaqBook_RAW_Data!H858),"",DaqBook_RAW_Data!H858)</f>
        <v/>
      </c>
      <c r="J868" s="44" t="str">
        <f>IF(ISBLANK(DaqBook_RAW_Data!I858),"",DaqBook_RAW_Data!I858)</f>
        <v/>
      </c>
      <c r="K868" s="44" t="str">
        <f>IF(ISBLANK(DaqBook_RAW_Data!J858),"",DaqBook_RAW_Data!J858)</f>
        <v/>
      </c>
      <c r="L868" s="44" t="str">
        <f>IF(ISBLANK(DaqBook_RAW_Data!K858),"",DaqBook_RAW_Data!K858)</f>
        <v/>
      </c>
      <c r="M868" s="44" t="str">
        <f>IF(ISBLANK(DaqBook_RAW_Data!L858),"",DaqBook_RAW_Data!L858)</f>
        <v/>
      </c>
      <c r="N868" s="44" t="str">
        <f>IF(ISBLANK(DaqBook_RAW_Data!M858),"",DaqBook_RAW_Data!M858)</f>
        <v/>
      </c>
      <c r="O868" s="44" t="str">
        <f>IF(ISBLANK(DaqBook_RAW_Data!N858),"",DaqBook_RAW_Data!N858)</f>
        <v/>
      </c>
      <c r="P868" s="44" t="str">
        <f>IF(ISBLANK(DaqBook_RAW_Data!O858),"",DaqBook_RAW_Data!O858)</f>
        <v/>
      </c>
    </row>
    <row r="869" spans="1:16" x14ac:dyDescent="0.2">
      <c r="A869" s="58" t="e">
        <f t="shared" si="13"/>
        <v>#VALUE!</v>
      </c>
      <c r="B869" s="144" t="str">
        <f>IF(ISBLANK(DaqBook_RAW_Data!A859),"",TIMEVALUE(DaqBook_RAW_Data!A859))</f>
        <v/>
      </c>
      <c r="C869" s="44" t="str">
        <f>IF(ISBLANK(DaqBook_RAW_Data!B859),"",DaqBook_RAW_Data!B859)</f>
        <v/>
      </c>
      <c r="D869" s="44" t="str">
        <f>IF(ISBLANK(DaqBook_RAW_Data!C859),"",DaqBook_RAW_Data!C859)</f>
        <v/>
      </c>
      <c r="E869" s="44" t="str">
        <f>IF(ISBLANK(DaqBook_RAW_Data!D859),"",DaqBook_RAW_Data!D859)</f>
        <v/>
      </c>
      <c r="F869" s="44" t="str">
        <f>IF(ISBLANK(DaqBook_RAW_Data!E859),"",DaqBook_RAW_Data!E859)</f>
        <v/>
      </c>
      <c r="G869" s="44" t="str">
        <f>IF(ISBLANK(DaqBook_RAW_Data!F859),"",DaqBook_RAW_Data!F859)</f>
        <v/>
      </c>
      <c r="H869" s="44" t="str">
        <f>IF(ISBLANK(DaqBook_RAW_Data!G859),"",DaqBook_RAW_Data!G859)</f>
        <v/>
      </c>
      <c r="I869" s="44" t="str">
        <f>IF(ISBLANK(DaqBook_RAW_Data!H859),"",DaqBook_RAW_Data!H859)</f>
        <v/>
      </c>
      <c r="J869" s="44" t="str">
        <f>IF(ISBLANK(DaqBook_RAW_Data!I859),"",DaqBook_RAW_Data!I859)</f>
        <v/>
      </c>
      <c r="K869" s="44" t="str">
        <f>IF(ISBLANK(DaqBook_RAW_Data!J859),"",DaqBook_RAW_Data!J859)</f>
        <v/>
      </c>
      <c r="L869" s="44" t="str">
        <f>IF(ISBLANK(DaqBook_RAW_Data!K859),"",DaqBook_RAW_Data!K859)</f>
        <v/>
      </c>
      <c r="M869" s="44" t="str">
        <f>IF(ISBLANK(DaqBook_RAW_Data!L859),"",DaqBook_RAW_Data!L859)</f>
        <v/>
      </c>
      <c r="N869" s="44" t="str">
        <f>IF(ISBLANK(DaqBook_RAW_Data!M859),"",DaqBook_RAW_Data!M859)</f>
        <v/>
      </c>
      <c r="O869" s="44" t="str">
        <f>IF(ISBLANK(DaqBook_RAW_Data!N859),"",DaqBook_RAW_Data!N859)</f>
        <v/>
      </c>
      <c r="P869" s="44" t="str">
        <f>IF(ISBLANK(DaqBook_RAW_Data!O859),"",DaqBook_RAW_Data!O859)</f>
        <v/>
      </c>
    </row>
    <row r="870" spans="1:16" x14ac:dyDescent="0.2">
      <c r="A870" s="58" t="e">
        <f t="shared" si="13"/>
        <v>#VALUE!</v>
      </c>
      <c r="B870" s="144" t="str">
        <f>IF(ISBLANK(DaqBook_RAW_Data!A860),"",TIMEVALUE(DaqBook_RAW_Data!A860))</f>
        <v/>
      </c>
      <c r="C870" s="44" t="str">
        <f>IF(ISBLANK(DaqBook_RAW_Data!B860),"",DaqBook_RAW_Data!B860)</f>
        <v/>
      </c>
      <c r="D870" s="44" t="str">
        <f>IF(ISBLANK(DaqBook_RAW_Data!C860),"",DaqBook_RAW_Data!C860)</f>
        <v/>
      </c>
      <c r="E870" s="44" t="str">
        <f>IF(ISBLANK(DaqBook_RAW_Data!D860),"",DaqBook_RAW_Data!D860)</f>
        <v/>
      </c>
      <c r="F870" s="44" t="str">
        <f>IF(ISBLANK(DaqBook_RAW_Data!E860),"",DaqBook_RAW_Data!E860)</f>
        <v/>
      </c>
      <c r="G870" s="44" t="str">
        <f>IF(ISBLANK(DaqBook_RAW_Data!F860),"",DaqBook_RAW_Data!F860)</f>
        <v/>
      </c>
      <c r="H870" s="44" t="str">
        <f>IF(ISBLANK(DaqBook_RAW_Data!G860),"",DaqBook_RAW_Data!G860)</f>
        <v/>
      </c>
      <c r="I870" s="44" t="str">
        <f>IF(ISBLANK(DaqBook_RAW_Data!H860),"",DaqBook_RAW_Data!H860)</f>
        <v/>
      </c>
      <c r="J870" s="44" t="str">
        <f>IF(ISBLANK(DaqBook_RAW_Data!I860),"",DaqBook_RAW_Data!I860)</f>
        <v/>
      </c>
      <c r="K870" s="44" t="str">
        <f>IF(ISBLANK(DaqBook_RAW_Data!J860),"",DaqBook_RAW_Data!J860)</f>
        <v/>
      </c>
      <c r="L870" s="44" t="str">
        <f>IF(ISBLANK(DaqBook_RAW_Data!K860),"",DaqBook_RAW_Data!K860)</f>
        <v/>
      </c>
      <c r="M870" s="44" t="str">
        <f>IF(ISBLANK(DaqBook_RAW_Data!L860),"",DaqBook_RAW_Data!L860)</f>
        <v/>
      </c>
      <c r="N870" s="44" t="str">
        <f>IF(ISBLANK(DaqBook_RAW_Data!M860),"",DaqBook_RAW_Data!M860)</f>
        <v/>
      </c>
      <c r="O870" s="44" t="str">
        <f>IF(ISBLANK(DaqBook_RAW_Data!N860),"",DaqBook_RAW_Data!N860)</f>
        <v/>
      </c>
      <c r="P870" s="44" t="str">
        <f>IF(ISBLANK(DaqBook_RAW_Data!O860),"",DaqBook_RAW_Data!O860)</f>
        <v/>
      </c>
    </row>
    <row r="871" spans="1:16" x14ac:dyDescent="0.2">
      <c r="A871" s="58" t="e">
        <f t="shared" si="13"/>
        <v>#VALUE!</v>
      </c>
      <c r="B871" s="144" t="str">
        <f>IF(ISBLANK(DaqBook_RAW_Data!A861),"",TIMEVALUE(DaqBook_RAW_Data!A861))</f>
        <v/>
      </c>
      <c r="C871" s="44" t="str">
        <f>IF(ISBLANK(DaqBook_RAW_Data!B861),"",DaqBook_RAW_Data!B861)</f>
        <v/>
      </c>
      <c r="D871" s="44" t="str">
        <f>IF(ISBLANK(DaqBook_RAW_Data!C861),"",DaqBook_RAW_Data!C861)</f>
        <v/>
      </c>
      <c r="E871" s="44" t="str">
        <f>IF(ISBLANK(DaqBook_RAW_Data!D861),"",DaqBook_RAW_Data!D861)</f>
        <v/>
      </c>
      <c r="F871" s="44" t="str">
        <f>IF(ISBLANK(DaqBook_RAW_Data!E861),"",DaqBook_RAW_Data!E861)</f>
        <v/>
      </c>
      <c r="G871" s="44" t="str">
        <f>IF(ISBLANK(DaqBook_RAW_Data!F861),"",DaqBook_RAW_Data!F861)</f>
        <v/>
      </c>
      <c r="H871" s="44" t="str">
        <f>IF(ISBLANK(DaqBook_RAW_Data!G861),"",DaqBook_RAW_Data!G861)</f>
        <v/>
      </c>
      <c r="I871" s="44" t="str">
        <f>IF(ISBLANK(DaqBook_RAW_Data!H861),"",DaqBook_RAW_Data!H861)</f>
        <v/>
      </c>
      <c r="J871" s="44" t="str">
        <f>IF(ISBLANK(DaqBook_RAW_Data!I861),"",DaqBook_RAW_Data!I861)</f>
        <v/>
      </c>
      <c r="K871" s="44" t="str">
        <f>IF(ISBLANK(DaqBook_RAW_Data!J861),"",DaqBook_RAW_Data!J861)</f>
        <v/>
      </c>
      <c r="L871" s="44" t="str">
        <f>IF(ISBLANK(DaqBook_RAW_Data!K861),"",DaqBook_RAW_Data!K861)</f>
        <v/>
      </c>
      <c r="M871" s="44" t="str">
        <f>IF(ISBLANK(DaqBook_RAW_Data!L861),"",DaqBook_RAW_Data!L861)</f>
        <v/>
      </c>
      <c r="N871" s="44" t="str">
        <f>IF(ISBLANK(DaqBook_RAW_Data!M861),"",DaqBook_RAW_Data!M861)</f>
        <v/>
      </c>
      <c r="O871" s="44" t="str">
        <f>IF(ISBLANK(DaqBook_RAW_Data!N861),"",DaqBook_RAW_Data!N861)</f>
        <v/>
      </c>
      <c r="P871" s="44" t="str">
        <f>IF(ISBLANK(DaqBook_RAW_Data!O861),"",DaqBook_RAW_Data!O861)</f>
        <v/>
      </c>
    </row>
    <row r="872" spans="1:16" x14ac:dyDescent="0.2">
      <c r="A872" s="58" t="e">
        <f t="shared" si="13"/>
        <v>#VALUE!</v>
      </c>
      <c r="B872" s="144" t="str">
        <f>IF(ISBLANK(DaqBook_RAW_Data!A862),"",TIMEVALUE(DaqBook_RAW_Data!A862))</f>
        <v/>
      </c>
      <c r="C872" s="44" t="str">
        <f>IF(ISBLANK(DaqBook_RAW_Data!B862),"",DaqBook_RAW_Data!B862)</f>
        <v/>
      </c>
      <c r="D872" s="44" t="str">
        <f>IF(ISBLANK(DaqBook_RAW_Data!C862),"",DaqBook_RAW_Data!C862)</f>
        <v/>
      </c>
      <c r="E872" s="44" t="str">
        <f>IF(ISBLANK(DaqBook_RAW_Data!D862),"",DaqBook_RAW_Data!D862)</f>
        <v/>
      </c>
      <c r="F872" s="44" t="str">
        <f>IF(ISBLANK(DaqBook_RAW_Data!E862),"",DaqBook_RAW_Data!E862)</f>
        <v/>
      </c>
      <c r="G872" s="44" t="str">
        <f>IF(ISBLANK(DaqBook_RAW_Data!F862),"",DaqBook_RAW_Data!F862)</f>
        <v/>
      </c>
      <c r="H872" s="44" t="str">
        <f>IF(ISBLANK(DaqBook_RAW_Data!G862),"",DaqBook_RAW_Data!G862)</f>
        <v/>
      </c>
      <c r="I872" s="44" t="str">
        <f>IF(ISBLANK(DaqBook_RAW_Data!H862),"",DaqBook_RAW_Data!H862)</f>
        <v/>
      </c>
      <c r="J872" s="44" t="str">
        <f>IF(ISBLANK(DaqBook_RAW_Data!I862),"",DaqBook_RAW_Data!I862)</f>
        <v/>
      </c>
      <c r="K872" s="44" t="str">
        <f>IF(ISBLANK(DaqBook_RAW_Data!J862),"",DaqBook_RAW_Data!J862)</f>
        <v/>
      </c>
      <c r="L872" s="44" t="str">
        <f>IF(ISBLANK(DaqBook_RAW_Data!K862),"",DaqBook_RAW_Data!K862)</f>
        <v/>
      </c>
      <c r="M872" s="44" t="str">
        <f>IF(ISBLANK(DaqBook_RAW_Data!L862),"",DaqBook_RAW_Data!L862)</f>
        <v/>
      </c>
      <c r="N872" s="44" t="str">
        <f>IF(ISBLANK(DaqBook_RAW_Data!M862),"",DaqBook_RAW_Data!M862)</f>
        <v/>
      </c>
      <c r="O872" s="44" t="str">
        <f>IF(ISBLANK(DaqBook_RAW_Data!N862),"",DaqBook_RAW_Data!N862)</f>
        <v/>
      </c>
      <c r="P872" s="44" t="str">
        <f>IF(ISBLANK(DaqBook_RAW_Data!O862),"",DaqBook_RAW_Data!O862)</f>
        <v/>
      </c>
    </row>
    <row r="873" spans="1:16" x14ac:dyDescent="0.2">
      <c r="A873" s="58" t="e">
        <f t="shared" si="13"/>
        <v>#VALUE!</v>
      </c>
      <c r="B873" s="144" t="str">
        <f>IF(ISBLANK(DaqBook_RAW_Data!A863),"",TIMEVALUE(DaqBook_RAW_Data!A863))</f>
        <v/>
      </c>
      <c r="C873" s="44" t="str">
        <f>IF(ISBLANK(DaqBook_RAW_Data!B863),"",DaqBook_RAW_Data!B863)</f>
        <v/>
      </c>
      <c r="D873" s="44" t="str">
        <f>IF(ISBLANK(DaqBook_RAW_Data!C863),"",DaqBook_RAW_Data!C863)</f>
        <v/>
      </c>
      <c r="E873" s="44" t="str">
        <f>IF(ISBLANK(DaqBook_RAW_Data!D863),"",DaqBook_RAW_Data!D863)</f>
        <v/>
      </c>
      <c r="F873" s="44" t="str">
        <f>IF(ISBLANK(DaqBook_RAW_Data!E863),"",DaqBook_RAW_Data!E863)</f>
        <v/>
      </c>
      <c r="G873" s="44" t="str">
        <f>IF(ISBLANK(DaqBook_RAW_Data!F863),"",DaqBook_RAW_Data!F863)</f>
        <v/>
      </c>
      <c r="H873" s="44" t="str">
        <f>IF(ISBLANK(DaqBook_RAW_Data!G863),"",DaqBook_RAW_Data!G863)</f>
        <v/>
      </c>
      <c r="I873" s="44" t="str">
        <f>IF(ISBLANK(DaqBook_RAW_Data!H863),"",DaqBook_RAW_Data!H863)</f>
        <v/>
      </c>
      <c r="J873" s="44" t="str">
        <f>IF(ISBLANK(DaqBook_RAW_Data!I863),"",DaqBook_RAW_Data!I863)</f>
        <v/>
      </c>
      <c r="K873" s="44" t="str">
        <f>IF(ISBLANK(DaqBook_RAW_Data!J863),"",DaqBook_RAW_Data!J863)</f>
        <v/>
      </c>
      <c r="L873" s="44" t="str">
        <f>IF(ISBLANK(DaqBook_RAW_Data!K863),"",DaqBook_RAW_Data!K863)</f>
        <v/>
      </c>
      <c r="M873" s="44" t="str">
        <f>IF(ISBLANK(DaqBook_RAW_Data!L863),"",DaqBook_RAW_Data!L863)</f>
        <v/>
      </c>
      <c r="N873" s="44" t="str">
        <f>IF(ISBLANK(DaqBook_RAW_Data!M863),"",DaqBook_RAW_Data!M863)</f>
        <v/>
      </c>
      <c r="O873" s="44" t="str">
        <f>IF(ISBLANK(DaqBook_RAW_Data!N863),"",DaqBook_RAW_Data!N863)</f>
        <v/>
      </c>
      <c r="P873" s="44" t="str">
        <f>IF(ISBLANK(DaqBook_RAW_Data!O863),"",DaqBook_RAW_Data!O863)</f>
        <v/>
      </c>
    </row>
    <row r="874" spans="1:16" x14ac:dyDescent="0.2">
      <c r="A874" s="58" t="e">
        <f t="shared" si="13"/>
        <v>#VALUE!</v>
      </c>
      <c r="B874" s="144" t="str">
        <f>IF(ISBLANK(DaqBook_RAW_Data!A864),"",TIMEVALUE(DaqBook_RAW_Data!A864))</f>
        <v/>
      </c>
      <c r="C874" s="44" t="str">
        <f>IF(ISBLANK(DaqBook_RAW_Data!B864),"",DaqBook_RAW_Data!B864)</f>
        <v/>
      </c>
      <c r="D874" s="44" t="str">
        <f>IF(ISBLANK(DaqBook_RAW_Data!C864),"",DaqBook_RAW_Data!C864)</f>
        <v/>
      </c>
      <c r="E874" s="44" t="str">
        <f>IF(ISBLANK(DaqBook_RAW_Data!D864),"",DaqBook_RAW_Data!D864)</f>
        <v/>
      </c>
      <c r="F874" s="44" t="str">
        <f>IF(ISBLANK(DaqBook_RAW_Data!E864),"",DaqBook_RAW_Data!E864)</f>
        <v/>
      </c>
      <c r="G874" s="44" t="str">
        <f>IF(ISBLANK(DaqBook_RAW_Data!F864),"",DaqBook_RAW_Data!F864)</f>
        <v/>
      </c>
      <c r="H874" s="44" t="str">
        <f>IF(ISBLANK(DaqBook_RAW_Data!G864),"",DaqBook_RAW_Data!G864)</f>
        <v/>
      </c>
      <c r="I874" s="44" t="str">
        <f>IF(ISBLANK(DaqBook_RAW_Data!H864),"",DaqBook_RAW_Data!H864)</f>
        <v/>
      </c>
      <c r="J874" s="44" t="str">
        <f>IF(ISBLANK(DaqBook_RAW_Data!I864),"",DaqBook_RAW_Data!I864)</f>
        <v/>
      </c>
      <c r="K874" s="44" t="str">
        <f>IF(ISBLANK(DaqBook_RAW_Data!J864),"",DaqBook_RAW_Data!J864)</f>
        <v/>
      </c>
      <c r="L874" s="44" t="str">
        <f>IF(ISBLANK(DaqBook_RAW_Data!K864),"",DaqBook_RAW_Data!K864)</f>
        <v/>
      </c>
      <c r="M874" s="44" t="str">
        <f>IF(ISBLANK(DaqBook_RAW_Data!L864),"",DaqBook_RAW_Data!L864)</f>
        <v/>
      </c>
      <c r="N874" s="44" t="str">
        <f>IF(ISBLANK(DaqBook_RAW_Data!M864),"",DaqBook_RAW_Data!M864)</f>
        <v/>
      </c>
      <c r="O874" s="44" t="str">
        <f>IF(ISBLANK(DaqBook_RAW_Data!N864),"",DaqBook_RAW_Data!N864)</f>
        <v/>
      </c>
      <c r="P874" s="44" t="str">
        <f>IF(ISBLANK(DaqBook_RAW_Data!O864),"",DaqBook_RAW_Data!O864)</f>
        <v/>
      </c>
    </row>
    <row r="875" spans="1:16" x14ac:dyDescent="0.2">
      <c r="A875" s="58" t="e">
        <f t="shared" si="13"/>
        <v>#VALUE!</v>
      </c>
      <c r="B875" s="144" t="str">
        <f>IF(ISBLANK(DaqBook_RAW_Data!A865),"",TIMEVALUE(DaqBook_RAW_Data!A865))</f>
        <v/>
      </c>
      <c r="C875" s="44" t="str">
        <f>IF(ISBLANK(DaqBook_RAW_Data!B865),"",DaqBook_RAW_Data!B865)</f>
        <v/>
      </c>
      <c r="D875" s="44" t="str">
        <f>IF(ISBLANK(DaqBook_RAW_Data!C865),"",DaqBook_RAW_Data!C865)</f>
        <v/>
      </c>
      <c r="E875" s="44" t="str">
        <f>IF(ISBLANK(DaqBook_RAW_Data!D865),"",DaqBook_RAW_Data!D865)</f>
        <v/>
      </c>
      <c r="F875" s="44" t="str">
        <f>IF(ISBLANK(DaqBook_RAW_Data!E865),"",DaqBook_RAW_Data!E865)</f>
        <v/>
      </c>
      <c r="G875" s="44" t="str">
        <f>IF(ISBLANK(DaqBook_RAW_Data!F865),"",DaqBook_RAW_Data!F865)</f>
        <v/>
      </c>
      <c r="H875" s="44" t="str">
        <f>IF(ISBLANK(DaqBook_RAW_Data!G865),"",DaqBook_RAW_Data!G865)</f>
        <v/>
      </c>
      <c r="I875" s="44" t="str">
        <f>IF(ISBLANK(DaqBook_RAW_Data!H865),"",DaqBook_RAW_Data!H865)</f>
        <v/>
      </c>
      <c r="J875" s="44" t="str">
        <f>IF(ISBLANK(DaqBook_RAW_Data!I865),"",DaqBook_RAW_Data!I865)</f>
        <v/>
      </c>
      <c r="K875" s="44" t="str">
        <f>IF(ISBLANK(DaqBook_RAW_Data!J865),"",DaqBook_RAW_Data!J865)</f>
        <v/>
      </c>
      <c r="L875" s="44" t="str">
        <f>IF(ISBLANK(DaqBook_RAW_Data!K865),"",DaqBook_RAW_Data!K865)</f>
        <v/>
      </c>
      <c r="M875" s="44" t="str">
        <f>IF(ISBLANK(DaqBook_RAW_Data!L865),"",DaqBook_RAW_Data!L865)</f>
        <v/>
      </c>
      <c r="N875" s="44" t="str">
        <f>IF(ISBLANK(DaqBook_RAW_Data!M865),"",DaqBook_RAW_Data!M865)</f>
        <v/>
      </c>
      <c r="O875" s="44" t="str">
        <f>IF(ISBLANK(DaqBook_RAW_Data!N865),"",DaqBook_RAW_Data!N865)</f>
        <v/>
      </c>
      <c r="P875" s="44" t="str">
        <f>IF(ISBLANK(DaqBook_RAW_Data!O865),"",DaqBook_RAW_Data!O865)</f>
        <v/>
      </c>
    </row>
    <row r="876" spans="1:16" x14ac:dyDescent="0.2">
      <c r="A876" s="58" t="e">
        <f t="shared" si="13"/>
        <v>#VALUE!</v>
      </c>
      <c r="B876" s="144" t="str">
        <f>IF(ISBLANK(DaqBook_RAW_Data!A866),"",TIMEVALUE(DaqBook_RAW_Data!A866))</f>
        <v/>
      </c>
      <c r="C876" s="44" t="str">
        <f>IF(ISBLANK(DaqBook_RAW_Data!B866),"",DaqBook_RAW_Data!B866)</f>
        <v/>
      </c>
      <c r="D876" s="44" t="str">
        <f>IF(ISBLANK(DaqBook_RAW_Data!C866),"",DaqBook_RAW_Data!C866)</f>
        <v/>
      </c>
      <c r="E876" s="44" t="str">
        <f>IF(ISBLANK(DaqBook_RAW_Data!D866),"",DaqBook_RAW_Data!D866)</f>
        <v/>
      </c>
      <c r="F876" s="44" t="str">
        <f>IF(ISBLANK(DaqBook_RAW_Data!E866),"",DaqBook_RAW_Data!E866)</f>
        <v/>
      </c>
      <c r="G876" s="44" t="str">
        <f>IF(ISBLANK(DaqBook_RAW_Data!F866),"",DaqBook_RAW_Data!F866)</f>
        <v/>
      </c>
      <c r="H876" s="44" t="str">
        <f>IF(ISBLANK(DaqBook_RAW_Data!G866),"",DaqBook_RAW_Data!G866)</f>
        <v/>
      </c>
      <c r="I876" s="44" t="str">
        <f>IF(ISBLANK(DaqBook_RAW_Data!H866),"",DaqBook_RAW_Data!H866)</f>
        <v/>
      </c>
      <c r="J876" s="44" t="str">
        <f>IF(ISBLANK(DaqBook_RAW_Data!I866),"",DaqBook_RAW_Data!I866)</f>
        <v/>
      </c>
      <c r="K876" s="44" t="str">
        <f>IF(ISBLANK(DaqBook_RAW_Data!J866),"",DaqBook_RAW_Data!J866)</f>
        <v/>
      </c>
      <c r="L876" s="44" t="str">
        <f>IF(ISBLANK(DaqBook_RAW_Data!K866),"",DaqBook_RAW_Data!K866)</f>
        <v/>
      </c>
      <c r="M876" s="44" t="str">
        <f>IF(ISBLANK(DaqBook_RAW_Data!L866),"",DaqBook_RAW_Data!L866)</f>
        <v/>
      </c>
      <c r="N876" s="44" t="str">
        <f>IF(ISBLANK(DaqBook_RAW_Data!M866),"",DaqBook_RAW_Data!M866)</f>
        <v/>
      </c>
      <c r="O876" s="44" t="str">
        <f>IF(ISBLANK(DaqBook_RAW_Data!N866),"",DaqBook_RAW_Data!N866)</f>
        <v/>
      </c>
      <c r="P876" s="44" t="str">
        <f>IF(ISBLANK(DaqBook_RAW_Data!O866),"",DaqBook_RAW_Data!O866)</f>
        <v/>
      </c>
    </row>
    <row r="877" spans="1:16" x14ac:dyDescent="0.2">
      <c r="A877" s="58" t="e">
        <f t="shared" si="13"/>
        <v>#VALUE!</v>
      </c>
      <c r="B877" s="144" t="str">
        <f>IF(ISBLANK(DaqBook_RAW_Data!A867),"",TIMEVALUE(DaqBook_RAW_Data!A867))</f>
        <v/>
      </c>
      <c r="C877" s="44" t="str">
        <f>IF(ISBLANK(DaqBook_RAW_Data!B867),"",DaqBook_RAW_Data!B867)</f>
        <v/>
      </c>
      <c r="D877" s="44" t="str">
        <f>IF(ISBLANK(DaqBook_RAW_Data!C867),"",DaqBook_RAW_Data!C867)</f>
        <v/>
      </c>
      <c r="E877" s="44" t="str">
        <f>IF(ISBLANK(DaqBook_RAW_Data!D867),"",DaqBook_RAW_Data!D867)</f>
        <v/>
      </c>
      <c r="F877" s="44" t="str">
        <f>IF(ISBLANK(DaqBook_RAW_Data!E867),"",DaqBook_RAW_Data!E867)</f>
        <v/>
      </c>
      <c r="G877" s="44" t="str">
        <f>IF(ISBLANK(DaqBook_RAW_Data!F867),"",DaqBook_RAW_Data!F867)</f>
        <v/>
      </c>
      <c r="H877" s="44" t="str">
        <f>IF(ISBLANK(DaqBook_RAW_Data!G867),"",DaqBook_RAW_Data!G867)</f>
        <v/>
      </c>
      <c r="I877" s="44" t="str">
        <f>IF(ISBLANK(DaqBook_RAW_Data!H867),"",DaqBook_RAW_Data!H867)</f>
        <v/>
      </c>
      <c r="J877" s="44" t="str">
        <f>IF(ISBLANK(DaqBook_RAW_Data!I867),"",DaqBook_RAW_Data!I867)</f>
        <v/>
      </c>
      <c r="K877" s="44" t="str">
        <f>IF(ISBLANK(DaqBook_RAW_Data!J867),"",DaqBook_RAW_Data!J867)</f>
        <v/>
      </c>
      <c r="L877" s="44" t="str">
        <f>IF(ISBLANK(DaqBook_RAW_Data!K867),"",DaqBook_RAW_Data!K867)</f>
        <v/>
      </c>
      <c r="M877" s="44" t="str">
        <f>IF(ISBLANK(DaqBook_RAW_Data!L867),"",DaqBook_RAW_Data!L867)</f>
        <v/>
      </c>
      <c r="N877" s="44" t="str">
        <f>IF(ISBLANK(DaqBook_RAW_Data!M867),"",DaqBook_RAW_Data!M867)</f>
        <v/>
      </c>
      <c r="O877" s="44" t="str">
        <f>IF(ISBLANK(DaqBook_RAW_Data!N867),"",DaqBook_RAW_Data!N867)</f>
        <v/>
      </c>
      <c r="P877" s="44" t="str">
        <f>IF(ISBLANK(DaqBook_RAW_Data!O867),"",DaqBook_RAW_Data!O867)</f>
        <v/>
      </c>
    </row>
    <row r="878" spans="1:16" x14ac:dyDescent="0.2">
      <c r="A878" s="58" t="e">
        <f t="shared" si="13"/>
        <v>#VALUE!</v>
      </c>
      <c r="B878" s="144" t="str">
        <f>IF(ISBLANK(DaqBook_RAW_Data!A868),"",TIMEVALUE(DaqBook_RAW_Data!A868))</f>
        <v/>
      </c>
      <c r="C878" s="44" t="str">
        <f>IF(ISBLANK(DaqBook_RAW_Data!B868),"",DaqBook_RAW_Data!B868)</f>
        <v/>
      </c>
      <c r="D878" s="44" t="str">
        <f>IF(ISBLANK(DaqBook_RAW_Data!C868),"",DaqBook_RAW_Data!C868)</f>
        <v/>
      </c>
      <c r="E878" s="44" t="str">
        <f>IF(ISBLANK(DaqBook_RAW_Data!D868),"",DaqBook_RAW_Data!D868)</f>
        <v/>
      </c>
      <c r="F878" s="44" t="str">
        <f>IF(ISBLANK(DaqBook_RAW_Data!E868),"",DaqBook_RAW_Data!E868)</f>
        <v/>
      </c>
      <c r="G878" s="44" t="str">
        <f>IF(ISBLANK(DaqBook_RAW_Data!F868),"",DaqBook_RAW_Data!F868)</f>
        <v/>
      </c>
      <c r="H878" s="44" t="str">
        <f>IF(ISBLANK(DaqBook_RAW_Data!G868),"",DaqBook_RAW_Data!G868)</f>
        <v/>
      </c>
      <c r="I878" s="44" t="str">
        <f>IF(ISBLANK(DaqBook_RAW_Data!H868),"",DaqBook_RAW_Data!H868)</f>
        <v/>
      </c>
      <c r="J878" s="44" t="str">
        <f>IF(ISBLANK(DaqBook_RAW_Data!I868),"",DaqBook_RAW_Data!I868)</f>
        <v/>
      </c>
      <c r="K878" s="44" t="str">
        <f>IF(ISBLANK(DaqBook_RAW_Data!J868),"",DaqBook_RAW_Data!J868)</f>
        <v/>
      </c>
      <c r="L878" s="44" t="str">
        <f>IF(ISBLANK(DaqBook_RAW_Data!K868),"",DaqBook_RAW_Data!K868)</f>
        <v/>
      </c>
      <c r="M878" s="44" t="str">
        <f>IF(ISBLANK(DaqBook_RAW_Data!L868),"",DaqBook_RAW_Data!L868)</f>
        <v/>
      </c>
      <c r="N878" s="44" t="str">
        <f>IF(ISBLANK(DaqBook_RAW_Data!M868),"",DaqBook_RAW_Data!M868)</f>
        <v/>
      </c>
      <c r="O878" s="44" t="str">
        <f>IF(ISBLANK(DaqBook_RAW_Data!N868),"",DaqBook_RAW_Data!N868)</f>
        <v/>
      </c>
      <c r="P878" s="44" t="str">
        <f>IF(ISBLANK(DaqBook_RAW_Data!O868),"",DaqBook_RAW_Data!O868)</f>
        <v/>
      </c>
    </row>
    <row r="879" spans="1:16" x14ac:dyDescent="0.2">
      <c r="A879" s="58" t="e">
        <f t="shared" si="13"/>
        <v>#VALUE!</v>
      </c>
      <c r="B879" s="144" t="str">
        <f>IF(ISBLANK(DaqBook_RAW_Data!A869),"",TIMEVALUE(DaqBook_RAW_Data!A869))</f>
        <v/>
      </c>
      <c r="C879" s="44" t="str">
        <f>IF(ISBLANK(DaqBook_RAW_Data!B869),"",DaqBook_RAW_Data!B869)</f>
        <v/>
      </c>
      <c r="D879" s="44" t="str">
        <f>IF(ISBLANK(DaqBook_RAW_Data!C869),"",DaqBook_RAW_Data!C869)</f>
        <v/>
      </c>
      <c r="E879" s="44" t="str">
        <f>IF(ISBLANK(DaqBook_RAW_Data!D869),"",DaqBook_RAW_Data!D869)</f>
        <v/>
      </c>
      <c r="F879" s="44" t="str">
        <f>IF(ISBLANK(DaqBook_RAW_Data!E869),"",DaqBook_RAW_Data!E869)</f>
        <v/>
      </c>
      <c r="G879" s="44" t="str">
        <f>IF(ISBLANK(DaqBook_RAW_Data!F869),"",DaqBook_RAW_Data!F869)</f>
        <v/>
      </c>
      <c r="H879" s="44" t="str">
        <f>IF(ISBLANK(DaqBook_RAW_Data!G869),"",DaqBook_RAW_Data!G869)</f>
        <v/>
      </c>
      <c r="I879" s="44" t="str">
        <f>IF(ISBLANK(DaqBook_RAW_Data!H869),"",DaqBook_RAW_Data!H869)</f>
        <v/>
      </c>
      <c r="J879" s="44" t="str">
        <f>IF(ISBLANK(DaqBook_RAW_Data!I869),"",DaqBook_RAW_Data!I869)</f>
        <v/>
      </c>
      <c r="K879" s="44" t="str">
        <f>IF(ISBLANK(DaqBook_RAW_Data!J869),"",DaqBook_RAW_Data!J869)</f>
        <v/>
      </c>
      <c r="L879" s="44" t="str">
        <f>IF(ISBLANK(DaqBook_RAW_Data!K869),"",DaqBook_RAW_Data!K869)</f>
        <v/>
      </c>
      <c r="M879" s="44" t="str">
        <f>IF(ISBLANK(DaqBook_RAW_Data!L869),"",DaqBook_RAW_Data!L869)</f>
        <v/>
      </c>
      <c r="N879" s="44" t="str">
        <f>IF(ISBLANK(DaqBook_RAW_Data!M869),"",DaqBook_RAW_Data!M869)</f>
        <v/>
      </c>
      <c r="O879" s="44" t="str">
        <f>IF(ISBLANK(DaqBook_RAW_Data!N869),"",DaqBook_RAW_Data!N869)</f>
        <v/>
      </c>
      <c r="P879" s="44" t="str">
        <f>IF(ISBLANK(DaqBook_RAW_Data!O869),"",DaqBook_RAW_Data!O869)</f>
        <v/>
      </c>
    </row>
    <row r="880" spans="1:16" x14ac:dyDescent="0.2">
      <c r="A880" s="58" t="e">
        <f t="shared" si="13"/>
        <v>#VALUE!</v>
      </c>
      <c r="B880" s="144" t="str">
        <f>IF(ISBLANK(DaqBook_RAW_Data!A870),"",TIMEVALUE(DaqBook_RAW_Data!A870))</f>
        <v/>
      </c>
      <c r="C880" s="44" t="str">
        <f>IF(ISBLANK(DaqBook_RAW_Data!B870),"",DaqBook_RAW_Data!B870)</f>
        <v/>
      </c>
      <c r="D880" s="44" t="str">
        <f>IF(ISBLANK(DaqBook_RAW_Data!C870),"",DaqBook_RAW_Data!C870)</f>
        <v/>
      </c>
      <c r="E880" s="44" t="str">
        <f>IF(ISBLANK(DaqBook_RAW_Data!D870),"",DaqBook_RAW_Data!D870)</f>
        <v/>
      </c>
      <c r="F880" s="44" t="str">
        <f>IF(ISBLANK(DaqBook_RAW_Data!E870),"",DaqBook_RAW_Data!E870)</f>
        <v/>
      </c>
      <c r="G880" s="44" t="str">
        <f>IF(ISBLANK(DaqBook_RAW_Data!F870),"",DaqBook_RAW_Data!F870)</f>
        <v/>
      </c>
      <c r="H880" s="44" t="str">
        <f>IF(ISBLANK(DaqBook_RAW_Data!G870),"",DaqBook_RAW_Data!G870)</f>
        <v/>
      </c>
      <c r="I880" s="44" t="str">
        <f>IF(ISBLANK(DaqBook_RAW_Data!H870),"",DaqBook_RAW_Data!H870)</f>
        <v/>
      </c>
      <c r="J880" s="44" t="str">
        <f>IF(ISBLANK(DaqBook_RAW_Data!I870),"",DaqBook_RAW_Data!I870)</f>
        <v/>
      </c>
      <c r="K880" s="44" t="str">
        <f>IF(ISBLANK(DaqBook_RAW_Data!J870),"",DaqBook_RAW_Data!J870)</f>
        <v/>
      </c>
      <c r="L880" s="44" t="str">
        <f>IF(ISBLANK(DaqBook_RAW_Data!K870),"",DaqBook_RAW_Data!K870)</f>
        <v/>
      </c>
      <c r="M880" s="44" t="str">
        <f>IF(ISBLANK(DaqBook_RAW_Data!L870),"",DaqBook_RAW_Data!L870)</f>
        <v/>
      </c>
      <c r="N880" s="44" t="str">
        <f>IF(ISBLANK(DaqBook_RAW_Data!M870),"",DaqBook_RAW_Data!M870)</f>
        <v/>
      </c>
      <c r="O880" s="44" t="str">
        <f>IF(ISBLANK(DaqBook_RAW_Data!N870),"",DaqBook_RAW_Data!N870)</f>
        <v/>
      </c>
      <c r="P880" s="44" t="str">
        <f>IF(ISBLANK(DaqBook_RAW_Data!O870),"",DaqBook_RAW_Data!O870)</f>
        <v/>
      </c>
    </row>
    <row r="881" spans="1:16" x14ac:dyDescent="0.2">
      <c r="A881" s="58" t="e">
        <f t="shared" si="13"/>
        <v>#VALUE!</v>
      </c>
      <c r="B881" s="144" t="str">
        <f>IF(ISBLANK(DaqBook_RAW_Data!A871),"",TIMEVALUE(DaqBook_RAW_Data!A871))</f>
        <v/>
      </c>
      <c r="C881" s="44" t="str">
        <f>IF(ISBLANK(DaqBook_RAW_Data!B871),"",DaqBook_RAW_Data!B871)</f>
        <v/>
      </c>
      <c r="D881" s="44" t="str">
        <f>IF(ISBLANK(DaqBook_RAW_Data!C871),"",DaqBook_RAW_Data!C871)</f>
        <v/>
      </c>
      <c r="E881" s="44" t="str">
        <f>IF(ISBLANK(DaqBook_RAW_Data!D871),"",DaqBook_RAW_Data!D871)</f>
        <v/>
      </c>
      <c r="F881" s="44" t="str">
        <f>IF(ISBLANK(DaqBook_RAW_Data!E871),"",DaqBook_RAW_Data!E871)</f>
        <v/>
      </c>
      <c r="G881" s="44" t="str">
        <f>IF(ISBLANK(DaqBook_RAW_Data!F871),"",DaqBook_RAW_Data!F871)</f>
        <v/>
      </c>
      <c r="H881" s="44" t="str">
        <f>IF(ISBLANK(DaqBook_RAW_Data!G871),"",DaqBook_RAW_Data!G871)</f>
        <v/>
      </c>
      <c r="I881" s="44" t="str">
        <f>IF(ISBLANK(DaqBook_RAW_Data!H871),"",DaqBook_RAW_Data!H871)</f>
        <v/>
      </c>
      <c r="J881" s="44" t="str">
        <f>IF(ISBLANK(DaqBook_RAW_Data!I871),"",DaqBook_RAW_Data!I871)</f>
        <v/>
      </c>
      <c r="K881" s="44" t="str">
        <f>IF(ISBLANK(DaqBook_RAW_Data!J871),"",DaqBook_RAW_Data!J871)</f>
        <v/>
      </c>
      <c r="L881" s="44" t="str">
        <f>IF(ISBLANK(DaqBook_RAW_Data!K871),"",DaqBook_RAW_Data!K871)</f>
        <v/>
      </c>
      <c r="M881" s="44" t="str">
        <f>IF(ISBLANK(DaqBook_RAW_Data!L871),"",DaqBook_RAW_Data!L871)</f>
        <v/>
      </c>
      <c r="N881" s="44" t="str">
        <f>IF(ISBLANK(DaqBook_RAW_Data!M871),"",DaqBook_RAW_Data!M871)</f>
        <v/>
      </c>
      <c r="O881" s="44" t="str">
        <f>IF(ISBLANK(DaqBook_RAW_Data!N871),"",DaqBook_RAW_Data!N871)</f>
        <v/>
      </c>
      <c r="P881" s="44" t="str">
        <f>IF(ISBLANK(DaqBook_RAW_Data!O871),"",DaqBook_RAW_Data!O871)</f>
        <v/>
      </c>
    </row>
    <row r="882" spans="1:16" x14ac:dyDescent="0.2">
      <c r="A882" s="58" t="e">
        <f t="shared" si="13"/>
        <v>#VALUE!</v>
      </c>
      <c r="B882" s="144" t="str">
        <f>IF(ISBLANK(DaqBook_RAW_Data!A872),"",TIMEVALUE(DaqBook_RAW_Data!A872))</f>
        <v/>
      </c>
      <c r="C882" s="44" t="str">
        <f>IF(ISBLANK(DaqBook_RAW_Data!B872),"",DaqBook_RAW_Data!B872)</f>
        <v/>
      </c>
      <c r="D882" s="44" t="str">
        <f>IF(ISBLANK(DaqBook_RAW_Data!C872),"",DaqBook_RAW_Data!C872)</f>
        <v/>
      </c>
      <c r="E882" s="44" t="str">
        <f>IF(ISBLANK(DaqBook_RAW_Data!D872),"",DaqBook_RAW_Data!D872)</f>
        <v/>
      </c>
      <c r="F882" s="44" t="str">
        <f>IF(ISBLANK(DaqBook_RAW_Data!E872),"",DaqBook_RAW_Data!E872)</f>
        <v/>
      </c>
      <c r="G882" s="44" t="str">
        <f>IF(ISBLANK(DaqBook_RAW_Data!F872),"",DaqBook_RAW_Data!F872)</f>
        <v/>
      </c>
      <c r="H882" s="44" t="str">
        <f>IF(ISBLANK(DaqBook_RAW_Data!G872),"",DaqBook_RAW_Data!G872)</f>
        <v/>
      </c>
      <c r="I882" s="44" t="str">
        <f>IF(ISBLANK(DaqBook_RAW_Data!H872),"",DaqBook_RAW_Data!H872)</f>
        <v/>
      </c>
      <c r="J882" s="44" t="str">
        <f>IF(ISBLANK(DaqBook_RAW_Data!I872),"",DaqBook_RAW_Data!I872)</f>
        <v/>
      </c>
      <c r="K882" s="44" t="str">
        <f>IF(ISBLANK(DaqBook_RAW_Data!J872),"",DaqBook_RAW_Data!J872)</f>
        <v/>
      </c>
      <c r="L882" s="44" t="str">
        <f>IF(ISBLANK(DaqBook_RAW_Data!K872),"",DaqBook_RAW_Data!K872)</f>
        <v/>
      </c>
      <c r="M882" s="44" t="str">
        <f>IF(ISBLANK(DaqBook_RAW_Data!L872),"",DaqBook_RAW_Data!L872)</f>
        <v/>
      </c>
      <c r="N882" s="44" t="str">
        <f>IF(ISBLANK(DaqBook_RAW_Data!M872),"",DaqBook_RAW_Data!M872)</f>
        <v/>
      </c>
      <c r="O882" s="44" t="str">
        <f>IF(ISBLANK(DaqBook_RAW_Data!N872),"",DaqBook_RAW_Data!N872)</f>
        <v/>
      </c>
      <c r="P882" s="44" t="str">
        <f>IF(ISBLANK(DaqBook_RAW_Data!O872),"",DaqBook_RAW_Data!O872)</f>
        <v/>
      </c>
    </row>
    <row r="883" spans="1:16" x14ac:dyDescent="0.2">
      <c r="A883" s="58" t="e">
        <f t="shared" si="13"/>
        <v>#VALUE!</v>
      </c>
      <c r="B883" s="144" t="str">
        <f>IF(ISBLANK(DaqBook_RAW_Data!A873),"",TIMEVALUE(DaqBook_RAW_Data!A873))</f>
        <v/>
      </c>
      <c r="C883" s="44" t="str">
        <f>IF(ISBLANK(DaqBook_RAW_Data!B873),"",DaqBook_RAW_Data!B873)</f>
        <v/>
      </c>
      <c r="D883" s="44" t="str">
        <f>IF(ISBLANK(DaqBook_RAW_Data!C873),"",DaqBook_RAW_Data!C873)</f>
        <v/>
      </c>
      <c r="E883" s="44" t="str">
        <f>IF(ISBLANK(DaqBook_RAW_Data!D873),"",DaqBook_RAW_Data!D873)</f>
        <v/>
      </c>
      <c r="F883" s="44" t="str">
        <f>IF(ISBLANK(DaqBook_RAW_Data!E873),"",DaqBook_RAW_Data!E873)</f>
        <v/>
      </c>
      <c r="G883" s="44" t="str">
        <f>IF(ISBLANK(DaqBook_RAW_Data!F873),"",DaqBook_RAW_Data!F873)</f>
        <v/>
      </c>
      <c r="H883" s="44" t="str">
        <f>IF(ISBLANK(DaqBook_RAW_Data!G873),"",DaqBook_RAW_Data!G873)</f>
        <v/>
      </c>
      <c r="I883" s="44" t="str">
        <f>IF(ISBLANK(DaqBook_RAW_Data!H873),"",DaqBook_RAW_Data!H873)</f>
        <v/>
      </c>
      <c r="J883" s="44" t="str">
        <f>IF(ISBLANK(DaqBook_RAW_Data!I873),"",DaqBook_RAW_Data!I873)</f>
        <v/>
      </c>
      <c r="K883" s="44" t="str">
        <f>IF(ISBLANK(DaqBook_RAW_Data!J873),"",DaqBook_RAW_Data!J873)</f>
        <v/>
      </c>
      <c r="L883" s="44" t="str">
        <f>IF(ISBLANK(DaqBook_RAW_Data!K873),"",DaqBook_RAW_Data!K873)</f>
        <v/>
      </c>
      <c r="M883" s="44" t="str">
        <f>IF(ISBLANK(DaqBook_RAW_Data!L873),"",DaqBook_RAW_Data!L873)</f>
        <v/>
      </c>
      <c r="N883" s="44" t="str">
        <f>IF(ISBLANK(DaqBook_RAW_Data!M873),"",DaqBook_RAW_Data!M873)</f>
        <v/>
      </c>
      <c r="O883" s="44" t="str">
        <f>IF(ISBLANK(DaqBook_RAW_Data!N873),"",DaqBook_RAW_Data!N873)</f>
        <v/>
      </c>
      <c r="P883" s="44" t="str">
        <f>IF(ISBLANK(DaqBook_RAW_Data!O873),"",DaqBook_RAW_Data!O873)</f>
        <v/>
      </c>
    </row>
    <row r="884" spans="1:16" x14ac:dyDescent="0.2">
      <c r="A884" s="58" t="e">
        <f t="shared" si="13"/>
        <v>#VALUE!</v>
      </c>
      <c r="B884" s="144" t="str">
        <f>IF(ISBLANK(DaqBook_RAW_Data!A874),"",TIMEVALUE(DaqBook_RAW_Data!A874))</f>
        <v/>
      </c>
      <c r="C884" s="44" t="str">
        <f>IF(ISBLANK(DaqBook_RAW_Data!B874),"",DaqBook_RAW_Data!B874)</f>
        <v/>
      </c>
      <c r="D884" s="44" t="str">
        <f>IF(ISBLANK(DaqBook_RAW_Data!C874),"",DaqBook_RAW_Data!C874)</f>
        <v/>
      </c>
      <c r="E884" s="44" t="str">
        <f>IF(ISBLANK(DaqBook_RAW_Data!D874),"",DaqBook_RAW_Data!D874)</f>
        <v/>
      </c>
      <c r="F884" s="44" t="str">
        <f>IF(ISBLANK(DaqBook_RAW_Data!E874),"",DaqBook_RAW_Data!E874)</f>
        <v/>
      </c>
      <c r="G884" s="44" t="str">
        <f>IF(ISBLANK(DaqBook_RAW_Data!F874),"",DaqBook_RAW_Data!F874)</f>
        <v/>
      </c>
      <c r="H884" s="44" t="str">
        <f>IF(ISBLANK(DaqBook_RAW_Data!G874),"",DaqBook_RAW_Data!G874)</f>
        <v/>
      </c>
      <c r="I884" s="44" t="str">
        <f>IF(ISBLANK(DaqBook_RAW_Data!H874),"",DaqBook_RAW_Data!H874)</f>
        <v/>
      </c>
      <c r="J884" s="44" t="str">
        <f>IF(ISBLANK(DaqBook_RAW_Data!I874),"",DaqBook_RAW_Data!I874)</f>
        <v/>
      </c>
      <c r="K884" s="44" t="str">
        <f>IF(ISBLANK(DaqBook_RAW_Data!J874),"",DaqBook_RAW_Data!J874)</f>
        <v/>
      </c>
      <c r="L884" s="44" t="str">
        <f>IF(ISBLANK(DaqBook_RAW_Data!K874),"",DaqBook_RAW_Data!K874)</f>
        <v/>
      </c>
      <c r="M884" s="44" t="str">
        <f>IF(ISBLANK(DaqBook_RAW_Data!L874),"",DaqBook_RAW_Data!L874)</f>
        <v/>
      </c>
      <c r="N884" s="44" t="str">
        <f>IF(ISBLANK(DaqBook_RAW_Data!M874),"",DaqBook_RAW_Data!M874)</f>
        <v/>
      </c>
      <c r="O884" s="44" t="str">
        <f>IF(ISBLANK(DaqBook_RAW_Data!N874),"",DaqBook_RAW_Data!N874)</f>
        <v/>
      </c>
      <c r="P884" s="44" t="str">
        <f>IF(ISBLANK(DaqBook_RAW_Data!O874),"",DaqBook_RAW_Data!O874)</f>
        <v/>
      </c>
    </row>
    <row r="885" spans="1:16" x14ac:dyDescent="0.2">
      <c r="A885" s="58" t="e">
        <f t="shared" si="13"/>
        <v>#VALUE!</v>
      </c>
      <c r="B885" s="144" t="str">
        <f>IF(ISBLANK(DaqBook_RAW_Data!A875),"",TIMEVALUE(DaqBook_RAW_Data!A875))</f>
        <v/>
      </c>
      <c r="C885" s="44" t="str">
        <f>IF(ISBLANK(DaqBook_RAW_Data!B875),"",DaqBook_RAW_Data!B875)</f>
        <v/>
      </c>
      <c r="D885" s="44" t="str">
        <f>IF(ISBLANK(DaqBook_RAW_Data!C875),"",DaqBook_RAW_Data!C875)</f>
        <v/>
      </c>
      <c r="E885" s="44" t="str">
        <f>IF(ISBLANK(DaqBook_RAW_Data!D875),"",DaqBook_RAW_Data!D875)</f>
        <v/>
      </c>
      <c r="F885" s="44" t="str">
        <f>IF(ISBLANK(DaqBook_RAW_Data!E875),"",DaqBook_RAW_Data!E875)</f>
        <v/>
      </c>
      <c r="G885" s="44" t="str">
        <f>IF(ISBLANK(DaqBook_RAW_Data!F875),"",DaqBook_RAW_Data!F875)</f>
        <v/>
      </c>
      <c r="H885" s="44" t="str">
        <f>IF(ISBLANK(DaqBook_RAW_Data!G875),"",DaqBook_RAW_Data!G875)</f>
        <v/>
      </c>
      <c r="I885" s="44" t="str">
        <f>IF(ISBLANK(DaqBook_RAW_Data!H875),"",DaqBook_RAW_Data!H875)</f>
        <v/>
      </c>
      <c r="J885" s="44" t="str">
        <f>IF(ISBLANK(DaqBook_RAW_Data!I875),"",DaqBook_RAW_Data!I875)</f>
        <v/>
      </c>
      <c r="K885" s="44" t="str">
        <f>IF(ISBLANK(DaqBook_RAW_Data!J875),"",DaqBook_RAW_Data!J875)</f>
        <v/>
      </c>
      <c r="L885" s="44" t="str">
        <f>IF(ISBLANK(DaqBook_RAW_Data!K875),"",DaqBook_RAW_Data!K875)</f>
        <v/>
      </c>
      <c r="M885" s="44" t="str">
        <f>IF(ISBLANK(DaqBook_RAW_Data!L875),"",DaqBook_RAW_Data!L875)</f>
        <v/>
      </c>
      <c r="N885" s="44" t="str">
        <f>IF(ISBLANK(DaqBook_RAW_Data!M875),"",DaqBook_RAW_Data!M875)</f>
        <v/>
      </c>
      <c r="O885" s="44" t="str">
        <f>IF(ISBLANK(DaqBook_RAW_Data!N875),"",DaqBook_RAW_Data!N875)</f>
        <v/>
      </c>
      <c r="P885" s="44" t="str">
        <f>IF(ISBLANK(DaqBook_RAW_Data!O875),"",DaqBook_RAW_Data!O875)</f>
        <v/>
      </c>
    </row>
    <row r="886" spans="1:16" x14ac:dyDescent="0.2">
      <c r="A886" s="58" t="e">
        <f t="shared" si="13"/>
        <v>#VALUE!</v>
      </c>
      <c r="B886" s="144" t="str">
        <f>IF(ISBLANK(DaqBook_RAW_Data!A876),"",TIMEVALUE(DaqBook_RAW_Data!A876))</f>
        <v/>
      </c>
      <c r="C886" s="44" t="str">
        <f>IF(ISBLANK(DaqBook_RAW_Data!B876),"",DaqBook_RAW_Data!B876)</f>
        <v/>
      </c>
      <c r="D886" s="44" t="str">
        <f>IF(ISBLANK(DaqBook_RAW_Data!C876),"",DaqBook_RAW_Data!C876)</f>
        <v/>
      </c>
      <c r="E886" s="44" t="str">
        <f>IF(ISBLANK(DaqBook_RAW_Data!D876),"",DaqBook_RAW_Data!D876)</f>
        <v/>
      </c>
      <c r="F886" s="44" t="str">
        <f>IF(ISBLANK(DaqBook_RAW_Data!E876),"",DaqBook_RAW_Data!E876)</f>
        <v/>
      </c>
      <c r="G886" s="44" t="str">
        <f>IF(ISBLANK(DaqBook_RAW_Data!F876),"",DaqBook_RAW_Data!F876)</f>
        <v/>
      </c>
      <c r="H886" s="44" t="str">
        <f>IF(ISBLANK(DaqBook_RAW_Data!G876),"",DaqBook_RAW_Data!G876)</f>
        <v/>
      </c>
      <c r="I886" s="44" t="str">
        <f>IF(ISBLANK(DaqBook_RAW_Data!H876),"",DaqBook_RAW_Data!H876)</f>
        <v/>
      </c>
      <c r="J886" s="44" t="str">
        <f>IF(ISBLANK(DaqBook_RAW_Data!I876),"",DaqBook_RAW_Data!I876)</f>
        <v/>
      </c>
      <c r="K886" s="44" t="str">
        <f>IF(ISBLANK(DaqBook_RAW_Data!J876),"",DaqBook_RAW_Data!J876)</f>
        <v/>
      </c>
      <c r="L886" s="44" t="str">
        <f>IF(ISBLANK(DaqBook_RAW_Data!K876),"",DaqBook_RAW_Data!K876)</f>
        <v/>
      </c>
      <c r="M886" s="44" t="str">
        <f>IF(ISBLANK(DaqBook_RAW_Data!L876),"",DaqBook_RAW_Data!L876)</f>
        <v/>
      </c>
      <c r="N886" s="44" t="str">
        <f>IF(ISBLANK(DaqBook_RAW_Data!M876),"",DaqBook_RAW_Data!M876)</f>
        <v/>
      </c>
      <c r="O886" s="44" t="str">
        <f>IF(ISBLANK(DaqBook_RAW_Data!N876),"",DaqBook_RAW_Data!N876)</f>
        <v/>
      </c>
      <c r="P886" s="44" t="str">
        <f>IF(ISBLANK(DaqBook_RAW_Data!O876),"",DaqBook_RAW_Data!O876)</f>
        <v/>
      </c>
    </row>
    <row r="887" spans="1:16" x14ac:dyDescent="0.2">
      <c r="A887" s="58" t="e">
        <f t="shared" si="13"/>
        <v>#VALUE!</v>
      </c>
      <c r="B887" s="144" t="str">
        <f>IF(ISBLANK(DaqBook_RAW_Data!A877),"",TIMEVALUE(DaqBook_RAW_Data!A877))</f>
        <v/>
      </c>
      <c r="C887" s="44" t="str">
        <f>IF(ISBLANK(DaqBook_RAW_Data!B877),"",DaqBook_RAW_Data!B877)</f>
        <v/>
      </c>
      <c r="D887" s="44" t="str">
        <f>IF(ISBLANK(DaqBook_RAW_Data!C877),"",DaqBook_RAW_Data!C877)</f>
        <v/>
      </c>
      <c r="E887" s="44" t="str">
        <f>IF(ISBLANK(DaqBook_RAW_Data!D877),"",DaqBook_RAW_Data!D877)</f>
        <v/>
      </c>
      <c r="F887" s="44" t="str">
        <f>IF(ISBLANK(DaqBook_RAW_Data!E877),"",DaqBook_RAW_Data!E877)</f>
        <v/>
      </c>
      <c r="G887" s="44" t="str">
        <f>IF(ISBLANK(DaqBook_RAW_Data!F877),"",DaqBook_RAW_Data!F877)</f>
        <v/>
      </c>
      <c r="H887" s="44" t="str">
        <f>IF(ISBLANK(DaqBook_RAW_Data!G877),"",DaqBook_RAW_Data!G877)</f>
        <v/>
      </c>
      <c r="I887" s="44" t="str">
        <f>IF(ISBLANK(DaqBook_RAW_Data!H877),"",DaqBook_RAW_Data!H877)</f>
        <v/>
      </c>
      <c r="J887" s="44" t="str">
        <f>IF(ISBLANK(DaqBook_RAW_Data!I877),"",DaqBook_RAW_Data!I877)</f>
        <v/>
      </c>
      <c r="K887" s="44" t="str">
        <f>IF(ISBLANK(DaqBook_RAW_Data!J877),"",DaqBook_RAW_Data!J877)</f>
        <v/>
      </c>
      <c r="L887" s="44" t="str">
        <f>IF(ISBLANK(DaqBook_RAW_Data!K877),"",DaqBook_RAW_Data!K877)</f>
        <v/>
      </c>
      <c r="M887" s="44" t="str">
        <f>IF(ISBLANK(DaqBook_RAW_Data!L877),"",DaqBook_RAW_Data!L877)</f>
        <v/>
      </c>
      <c r="N887" s="44" t="str">
        <f>IF(ISBLANK(DaqBook_RAW_Data!M877),"",DaqBook_RAW_Data!M877)</f>
        <v/>
      </c>
      <c r="O887" s="44" t="str">
        <f>IF(ISBLANK(DaqBook_RAW_Data!N877),"",DaqBook_RAW_Data!N877)</f>
        <v/>
      </c>
      <c r="P887" s="44" t="str">
        <f>IF(ISBLANK(DaqBook_RAW_Data!O877),"",DaqBook_RAW_Data!O877)</f>
        <v/>
      </c>
    </row>
    <row r="888" spans="1:16" x14ac:dyDescent="0.2">
      <c r="A888" s="58" t="e">
        <f t="shared" si="13"/>
        <v>#VALUE!</v>
      </c>
      <c r="B888" s="144" t="str">
        <f>IF(ISBLANK(DaqBook_RAW_Data!A878),"",TIMEVALUE(DaqBook_RAW_Data!A878))</f>
        <v/>
      </c>
      <c r="C888" s="44" t="str">
        <f>IF(ISBLANK(DaqBook_RAW_Data!B878),"",DaqBook_RAW_Data!B878)</f>
        <v/>
      </c>
      <c r="D888" s="44" t="str">
        <f>IF(ISBLANK(DaqBook_RAW_Data!C878),"",DaqBook_RAW_Data!C878)</f>
        <v/>
      </c>
      <c r="E888" s="44" t="str">
        <f>IF(ISBLANK(DaqBook_RAW_Data!D878),"",DaqBook_RAW_Data!D878)</f>
        <v/>
      </c>
      <c r="F888" s="44" t="str">
        <f>IF(ISBLANK(DaqBook_RAW_Data!E878),"",DaqBook_RAW_Data!E878)</f>
        <v/>
      </c>
      <c r="G888" s="44" t="str">
        <f>IF(ISBLANK(DaqBook_RAW_Data!F878),"",DaqBook_RAW_Data!F878)</f>
        <v/>
      </c>
      <c r="H888" s="44" t="str">
        <f>IF(ISBLANK(DaqBook_RAW_Data!G878),"",DaqBook_RAW_Data!G878)</f>
        <v/>
      </c>
      <c r="I888" s="44" t="str">
        <f>IF(ISBLANK(DaqBook_RAW_Data!H878),"",DaqBook_RAW_Data!H878)</f>
        <v/>
      </c>
      <c r="J888" s="44" t="str">
        <f>IF(ISBLANK(DaqBook_RAW_Data!I878),"",DaqBook_RAW_Data!I878)</f>
        <v/>
      </c>
      <c r="K888" s="44" t="str">
        <f>IF(ISBLANK(DaqBook_RAW_Data!J878),"",DaqBook_RAW_Data!J878)</f>
        <v/>
      </c>
      <c r="L888" s="44" t="str">
        <f>IF(ISBLANK(DaqBook_RAW_Data!K878),"",DaqBook_RAW_Data!K878)</f>
        <v/>
      </c>
      <c r="M888" s="44" t="str">
        <f>IF(ISBLANK(DaqBook_RAW_Data!L878),"",DaqBook_RAW_Data!L878)</f>
        <v/>
      </c>
      <c r="N888" s="44" t="str">
        <f>IF(ISBLANK(DaqBook_RAW_Data!M878),"",DaqBook_RAW_Data!M878)</f>
        <v/>
      </c>
      <c r="O888" s="44" t="str">
        <f>IF(ISBLANK(DaqBook_RAW_Data!N878),"",DaqBook_RAW_Data!N878)</f>
        <v/>
      </c>
      <c r="P888" s="44" t="str">
        <f>IF(ISBLANK(DaqBook_RAW_Data!O878),"",DaqBook_RAW_Data!O878)</f>
        <v/>
      </c>
    </row>
    <row r="889" spans="1:16" x14ac:dyDescent="0.2">
      <c r="A889" s="58" t="e">
        <f t="shared" si="13"/>
        <v>#VALUE!</v>
      </c>
      <c r="B889" s="144" t="str">
        <f>IF(ISBLANK(DaqBook_RAW_Data!A879),"",TIMEVALUE(DaqBook_RAW_Data!A879))</f>
        <v/>
      </c>
      <c r="C889" s="44" t="str">
        <f>IF(ISBLANK(DaqBook_RAW_Data!B879),"",DaqBook_RAW_Data!B879)</f>
        <v/>
      </c>
      <c r="D889" s="44" t="str">
        <f>IF(ISBLANK(DaqBook_RAW_Data!C879),"",DaqBook_RAW_Data!C879)</f>
        <v/>
      </c>
      <c r="E889" s="44" t="str">
        <f>IF(ISBLANK(DaqBook_RAW_Data!D879),"",DaqBook_RAW_Data!D879)</f>
        <v/>
      </c>
      <c r="F889" s="44" t="str">
        <f>IF(ISBLANK(DaqBook_RAW_Data!E879),"",DaqBook_RAW_Data!E879)</f>
        <v/>
      </c>
      <c r="G889" s="44" t="str">
        <f>IF(ISBLANK(DaqBook_RAW_Data!F879),"",DaqBook_RAW_Data!F879)</f>
        <v/>
      </c>
      <c r="H889" s="44" t="str">
        <f>IF(ISBLANK(DaqBook_RAW_Data!G879),"",DaqBook_RAW_Data!G879)</f>
        <v/>
      </c>
      <c r="I889" s="44" t="str">
        <f>IF(ISBLANK(DaqBook_RAW_Data!H879),"",DaqBook_RAW_Data!H879)</f>
        <v/>
      </c>
      <c r="J889" s="44" t="str">
        <f>IF(ISBLANK(DaqBook_RAW_Data!I879),"",DaqBook_RAW_Data!I879)</f>
        <v/>
      </c>
      <c r="K889" s="44" t="str">
        <f>IF(ISBLANK(DaqBook_RAW_Data!J879),"",DaqBook_RAW_Data!J879)</f>
        <v/>
      </c>
      <c r="L889" s="44" t="str">
        <f>IF(ISBLANK(DaqBook_RAW_Data!K879),"",DaqBook_RAW_Data!K879)</f>
        <v/>
      </c>
      <c r="M889" s="44" t="str">
        <f>IF(ISBLANK(DaqBook_RAW_Data!L879),"",DaqBook_RAW_Data!L879)</f>
        <v/>
      </c>
      <c r="N889" s="44" t="str">
        <f>IF(ISBLANK(DaqBook_RAW_Data!M879),"",DaqBook_RAW_Data!M879)</f>
        <v/>
      </c>
      <c r="O889" s="44" t="str">
        <f>IF(ISBLANK(DaqBook_RAW_Data!N879),"",DaqBook_RAW_Data!N879)</f>
        <v/>
      </c>
      <c r="P889" s="44" t="str">
        <f>IF(ISBLANK(DaqBook_RAW_Data!O879),"",DaqBook_RAW_Data!O879)</f>
        <v/>
      </c>
    </row>
    <row r="890" spans="1:16" x14ac:dyDescent="0.2">
      <c r="A890" s="58" t="e">
        <f t="shared" si="13"/>
        <v>#VALUE!</v>
      </c>
      <c r="B890" s="144" t="str">
        <f>IF(ISBLANK(DaqBook_RAW_Data!A880),"",TIMEVALUE(DaqBook_RAW_Data!A880))</f>
        <v/>
      </c>
      <c r="C890" s="44" t="str">
        <f>IF(ISBLANK(DaqBook_RAW_Data!B880),"",DaqBook_RAW_Data!B880)</f>
        <v/>
      </c>
      <c r="D890" s="44" t="str">
        <f>IF(ISBLANK(DaqBook_RAW_Data!C880),"",DaqBook_RAW_Data!C880)</f>
        <v/>
      </c>
      <c r="E890" s="44" t="str">
        <f>IF(ISBLANK(DaqBook_RAW_Data!D880),"",DaqBook_RAW_Data!D880)</f>
        <v/>
      </c>
      <c r="F890" s="44" t="str">
        <f>IF(ISBLANK(DaqBook_RAW_Data!E880),"",DaqBook_RAW_Data!E880)</f>
        <v/>
      </c>
      <c r="G890" s="44" t="str">
        <f>IF(ISBLANK(DaqBook_RAW_Data!F880),"",DaqBook_RAW_Data!F880)</f>
        <v/>
      </c>
      <c r="H890" s="44" t="str">
        <f>IF(ISBLANK(DaqBook_RAW_Data!G880),"",DaqBook_RAW_Data!G880)</f>
        <v/>
      </c>
      <c r="I890" s="44" t="str">
        <f>IF(ISBLANK(DaqBook_RAW_Data!H880),"",DaqBook_RAW_Data!H880)</f>
        <v/>
      </c>
      <c r="J890" s="44" t="str">
        <f>IF(ISBLANK(DaqBook_RAW_Data!I880),"",DaqBook_RAW_Data!I880)</f>
        <v/>
      </c>
      <c r="K890" s="44" t="str">
        <f>IF(ISBLANK(DaqBook_RAW_Data!J880),"",DaqBook_RAW_Data!J880)</f>
        <v/>
      </c>
      <c r="L890" s="44" t="str">
        <f>IF(ISBLANK(DaqBook_RAW_Data!K880),"",DaqBook_RAW_Data!K880)</f>
        <v/>
      </c>
      <c r="M890" s="44" t="str">
        <f>IF(ISBLANK(DaqBook_RAW_Data!L880),"",DaqBook_RAW_Data!L880)</f>
        <v/>
      </c>
      <c r="N890" s="44" t="str">
        <f>IF(ISBLANK(DaqBook_RAW_Data!M880),"",DaqBook_RAW_Data!M880)</f>
        <v/>
      </c>
      <c r="O890" s="44" t="str">
        <f>IF(ISBLANK(DaqBook_RAW_Data!N880),"",DaqBook_RAW_Data!N880)</f>
        <v/>
      </c>
      <c r="P890" s="44" t="str">
        <f>IF(ISBLANK(DaqBook_RAW_Data!O880),"",DaqBook_RAW_Data!O880)</f>
        <v/>
      </c>
    </row>
    <row r="891" spans="1:16" x14ac:dyDescent="0.2">
      <c r="A891" s="58" t="e">
        <f t="shared" si="13"/>
        <v>#VALUE!</v>
      </c>
      <c r="B891" s="144" t="str">
        <f>IF(ISBLANK(DaqBook_RAW_Data!A881),"",TIMEVALUE(DaqBook_RAW_Data!A881))</f>
        <v/>
      </c>
      <c r="C891" s="44" t="str">
        <f>IF(ISBLANK(DaqBook_RAW_Data!B881),"",DaqBook_RAW_Data!B881)</f>
        <v/>
      </c>
      <c r="D891" s="44" t="str">
        <f>IF(ISBLANK(DaqBook_RAW_Data!C881),"",DaqBook_RAW_Data!C881)</f>
        <v/>
      </c>
      <c r="E891" s="44" t="str">
        <f>IF(ISBLANK(DaqBook_RAW_Data!D881),"",DaqBook_RAW_Data!D881)</f>
        <v/>
      </c>
      <c r="F891" s="44" t="str">
        <f>IF(ISBLANK(DaqBook_RAW_Data!E881),"",DaqBook_RAW_Data!E881)</f>
        <v/>
      </c>
      <c r="G891" s="44" t="str">
        <f>IF(ISBLANK(DaqBook_RAW_Data!F881),"",DaqBook_RAW_Data!F881)</f>
        <v/>
      </c>
      <c r="H891" s="44" t="str">
        <f>IF(ISBLANK(DaqBook_RAW_Data!G881),"",DaqBook_RAW_Data!G881)</f>
        <v/>
      </c>
      <c r="I891" s="44" t="str">
        <f>IF(ISBLANK(DaqBook_RAW_Data!H881),"",DaqBook_RAW_Data!H881)</f>
        <v/>
      </c>
      <c r="J891" s="44" t="str">
        <f>IF(ISBLANK(DaqBook_RAW_Data!I881),"",DaqBook_RAW_Data!I881)</f>
        <v/>
      </c>
      <c r="K891" s="44" t="str">
        <f>IF(ISBLANK(DaqBook_RAW_Data!J881),"",DaqBook_RAW_Data!J881)</f>
        <v/>
      </c>
      <c r="L891" s="44" t="str">
        <f>IF(ISBLANK(DaqBook_RAW_Data!K881),"",DaqBook_RAW_Data!K881)</f>
        <v/>
      </c>
      <c r="M891" s="44" t="str">
        <f>IF(ISBLANK(DaqBook_RAW_Data!L881),"",DaqBook_RAW_Data!L881)</f>
        <v/>
      </c>
      <c r="N891" s="44" t="str">
        <f>IF(ISBLANK(DaqBook_RAW_Data!M881),"",DaqBook_RAW_Data!M881)</f>
        <v/>
      </c>
      <c r="O891" s="44" t="str">
        <f>IF(ISBLANK(DaqBook_RAW_Data!N881),"",DaqBook_RAW_Data!N881)</f>
        <v/>
      </c>
      <c r="P891" s="44" t="str">
        <f>IF(ISBLANK(DaqBook_RAW_Data!O881),"",DaqBook_RAW_Data!O881)</f>
        <v/>
      </c>
    </row>
    <row r="892" spans="1:16" x14ac:dyDescent="0.2">
      <c r="A892" s="58" t="e">
        <f t="shared" si="13"/>
        <v>#VALUE!</v>
      </c>
      <c r="B892" s="144" t="str">
        <f>IF(ISBLANK(DaqBook_RAW_Data!A882),"",TIMEVALUE(DaqBook_RAW_Data!A882))</f>
        <v/>
      </c>
      <c r="C892" s="44" t="str">
        <f>IF(ISBLANK(DaqBook_RAW_Data!B882),"",DaqBook_RAW_Data!B882)</f>
        <v/>
      </c>
      <c r="D892" s="44" t="str">
        <f>IF(ISBLANK(DaqBook_RAW_Data!C882),"",DaqBook_RAW_Data!C882)</f>
        <v/>
      </c>
      <c r="E892" s="44" t="str">
        <f>IF(ISBLANK(DaqBook_RAW_Data!D882),"",DaqBook_RAW_Data!D882)</f>
        <v/>
      </c>
      <c r="F892" s="44" t="str">
        <f>IF(ISBLANK(DaqBook_RAW_Data!E882),"",DaqBook_RAW_Data!E882)</f>
        <v/>
      </c>
      <c r="G892" s="44" t="str">
        <f>IF(ISBLANK(DaqBook_RAW_Data!F882),"",DaqBook_RAW_Data!F882)</f>
        <v/>
      </c>
      <c r="H892" s="44" t="str">
        <f>IF(ISBLANK(DaqBook_RAW_Data!G882),"",DaqBook_RAW_Data!G882)</f>
        <v/>
      </c>
      <c r="I892" s="44" t="str">
        <f>IF(ISBLANK(DaqBook_RAW_Data!H882),"",DaqBook_RAW_Data!H882)</f>
        <v/>
      </c>
      <c r="J892" s="44" t="str">
        <f>IF(ISBLANK(DaqBook_RAW_Data!I882),"",DaqBook_RAW_Data!I882)</f>
        <v/>
      </c>
      <c r="K892" s="44" t="str">
        <f>IF(ISBLANK(DaqBook_RAW_Data!J882),"",DaqBook_RAW_Data!J882)</f>
        <v/>
      </c>
      <c r="L892" s="44" t="str">
        <f>IF(ISBLANK(DaqBook_RAW_Data!K882),"",DaqBook_RAW_Data!K882)</f>
        <v/>
      </c>
      <c r="M892" s="44" t="str">
        <f>IF(ISBLANK(DaqBook_RAW_Data!L882),"",DaqBook_RAW_Data!L882)</f>
        <v/>
      </c>
      <c r="N892" s="44" t="str">
        <f>IF(ISBLANK(DaqBook_RAW_Data!M882),"",DaqBook_RAW_Data!M882)</f>
        <v/>
      </c>
      <c r="O892" s="44" t="str">
        <f>IF(ISBLANK(DaqBook_RAW_Data!N882),"",DaqBook_RAW_Data!N882)</f>
        <v/>
      </c>
      <c r="P892" s="44" t="str">
        <f>IF(ISBLANK(DaqBook_RAW_Data!O882),"",DaqBook_RAW_Data!O882)</f>
        <v/>
      </c>
    </row>
    <row r="893" spans="1:16" x14ac:dyDescent="0.2">
      <c r="A893" s="58" t="e">
        <f t="shared" si="13"/>
        <v>#VALUE!</v>
      </c>
      <c r="B893" s="144" t="str">
        <f>IF(ISBLANK(DaqBook_RAW_Data!A883),"",TIMEVALUE(DaqBook_RAW_Data!A883))</f>
        <v/>
      </c>
      <c r="C893" s="44" t="str">
        <f>IF(ISBLANK(DaqBook_RAW_Data!B883),"",DaqBook_RAW_Data!B883)</f>
        <v/>
      </c>
      <c r="D893" s="44" t="str">
        <f>IF(ISBLANK(DaqBook_RAW_Data!C883),"",DaqBook_RAW_Data!C883)</f>
        <v/>
      </c>
      <c r="E893" s="44" t="str">
        <f>IF(ISBLANK(DaqBook_RAW_Data!D883),"",DaqBook_RAW_Data!D883)</f>
        <v/>
      </c>
      <c r="F893" s="44" t="str">
        <f>IF(ISBLANK(DaqBook_RAW_Data!E883),"",DaqBook_RAW_Data!E883)</f>
        <v/>
      </c>
      <c r="G893" s="44" t="str">
        <f>IF(ISBLANK(DaqBook_RAW_Data!F883),"",DaqBook_RAW_Data!F883)</f>
        <v/>
      </c>
      <c r="H893" s="44" t="str">
        <f>IF(ISBLANK(DaqBook_RAW_Data!G883),"",DaqBook_RAW_Data!G883)</f>
        <v/>
      </c>
      <c r="I893" s="44" t="str">
        <f>IF(ISBLANK(DaqBook_RAW_Data!H883),"",DaqBook_RAW_Data!H883)</f>
        <v/>
      </c>
      <c r="J893" s="44" t="str">
        <f>IF(ISBLANK(DaqBook_RAW_Data!I883),"",DaqBook_RAW_Data!I883)</f>
        <v/>
      </c>
      <c r="K893" s="44" t="str">
        <f>IF(ISBLANK(DaqBook_RAW_Data!J883),"",DaqBook_RAW_Data!J883)</f>
        <v/>
      </c>
      <c r="L893" s="44" t="str">
        <f>IF(ISBLANK(DaqBook_RAW_Data!K883),"",DaqBook_RAW_Data!K883)</f>
        <v/>
      </c>
      <c r="M893" s="44" t="str">
        <f>IF(ISBLANK(DaqBook_RAW_Data!L883),"",DaqBook_RAW_Data!L883)</f>
        <v/>
      </c>
      <c r="N893" s="44" t="str">
        <f>IF(ISBLANK(DaqBook_RAW_Data!M883),"",DaqBook_RAW_Data!M883)</f>
        <v/>
      </c>
      <c r="O893" s="44" t="str">
        <f>IF(ISBLANK(DaqBook_RAW_Data!N883),"",DaqBook_RAW_Data!N883)</f>
        <v/>
      </c>
      <c r="P893" s="44" t="str">
        <f>IF(ISBLANK(DaqBook_RAW_Data!O883),"",DaqBook_RAW_Data!O883)</f>
        <v/>
      </c>
    </row>
    <row r="894" spans="1:16" x14ac:dyDescent="0.2">
      <c r="A894" s="58" t="e">
        <f t="shared" si="13"/>
        <v>#VALUE!</v>
      </c>
      <c r="B894" s="144" t="str">
        <f>IF(ISBLANK(DaqBook_RAW_Data!A884),"",TIMEVALUE(DaqBook_RAW_Data!A884))</f>
        <v/>
      </c>
      <c r="C894" s="44" t="str">
        <f>IF(ISBLANK(DaqBook_RAW_Data!B884),"",DaqBook_RAW_Data!B884)</f>
        <v/>
      </c>
      <c r="D894" s="44" t="str">
        <f>IF(ISBLANK(DaqBook_RAW_Data!C884),"",DaqBook_RAW_Data!C884)</f>
        <v/>
      </c>
      <c r="E894" s="44" t="str">
        <f>IF(ISBLANK(DaqBook_RAW_Data!D884),"",DaqBook_RAW_Data!D884)</f>
        <v/>
      </c>
      <c r="F894" s="44" t="str">
        <f>IF(ISBLANK(DaqBook_RAW_Data!E884),"",DaqBook_RAW_Data!E884)</f>
        <v/>
      </c>
      <c r="G894" s="44" t="str">
        <f>IF(ISBLANK(DaqBook_RAW_Data!F884),"",DaqBook_RAW_Data!F884)</f>
        <v/>
      </c>
      <c r="H894" s="44" t="str">
        <f>IF(ISBLANK(DaqBook_RAW_Data!G884),"",DaqBook_RAW_Data!G884)</f>
        <v/>
      </c>
      <c r="I894" s="44" t="str">
        <f>IF(ISBLANK(DaqBook_RAW_Data!H884),"",DaqBook_RAW_Data!H884)</f>
        <v/>
      </c>
      <c r="J894" s="44" t="str">
        <f>IF(ISBLANK(DaqBook_RAW_Data!I884),"",DaqBook_RAW_Data!I884)</f>
        <v/>
      </c>
      <c r="K894" s="44" t="str">
        <f>IF(ISBLANK(DaqBook_RAW_Data!J884),"",DaqBook_RAW_Data!J884)</f>
        <v/>
      </c>
      <c r="L894" s="44" t="str">
        <f>IF(ISBLANK(DaqBook_RAW_Data!K884),"",DaqBook_RAW_Data!K884)</f>
        <v/>
      </c>
      <c r="M894" s="44" t="str">
        <f>IF(ISBLANK(DaqBook_RAW_Data!L884),"",DaqBook_RAW_Data!L884)</f>
        <v/>
      </c>
      <c r="N894" s="44" t="str">
        <f>IF(ISBLANK(DaqBook_RAW_Data!M884),"",DaqBook_RAW_Data!M884)</f>
        <v/>
      </c>
      <c r="O894" s="44" t="str">
        <f>IF(ISBLANK(DaqBook_RAW_Data!N884),"",DaqBook_RAW_Data!N884)</f>
        <v/>
      </c>
      <c r="P894" s="44" t="str">
        <f>IF(ISBLANK(DaqBook_RAW_Data!O884),"",DaqBook_RAW_Data!O884)</f>
        <v/>
      </c>
    </row>
    <row r="895" spans="1:16" x14ac:dyDescent="0.2">
      <c r="A895" s="58" t="e">
        <f t="shared" si="13"/>
        <v>#VALUE!</v>
      </c>
      <c r="B895" s="144" t="str">
        <f>IF(ISBLANK(DaqBook_RAW_Data!A885),"",TIMEVALUE(DaqBook_RAW_Data!A885))</f>
        <v/>
      </c>
      <c r="C895" s="44" t="str">
        <f>IF(ISBLANK(DaqBook_RAW_Data!B885),"",DaqBook_RAW_Data!B885)</f>
        <v/>
      </c>
      <c r="D895" s="44" t="str">
        <f>IF(ISBLANK(DaqBook_RAW_Data!C885),"",DaqBook_RAW_Data!C885)</f>
        <v/>
      </c>
      <c r="E895" s="44" t="str">
        <f>IF(ISBLANK(DaqBook_RAW_Data!D885),"",DaqBook_RAW_Data!D885)</f>
        <v/>
      </c>
      <c r="F895" s="44" t="str">
        <f>IF(ISBLANK(DaqBook_RAW_Data!E885),"",DaqBook_RAW_Data!E885)</f>
        <v/>
      </c>
      <c r="G895" s="44" t="str">
        <f>IF(ISBLANK(DaqBook_RAW_Data!F885),"",DaqBook_RAW_Data!F885)</f>
        <v/>
      </c>
      <c r="H895" s="44" t="str">
        <f>IF(ISBLANK(DaqBook_RAW_Data!G885),"",DaqBook_RAW_Data!G885)</f>
        <v/>
      </c>
      <c r="I895" s="44" t="str">
        <f>IF(ISBLANK(DaqBook_RAW_Data!H885),"",DaqBook_RAW_Data!H885)</f>
        <v/>
      </c>
      <c r="J895" s="44" t="str">
        <f>IF(ISBLANK(DaqBook_RAW_Data!I885),"",DaqBook_RAW_Data!I885)</f>
        <v/>
      </c>
      <c r="K895" s="44" t="str">
        <f>IF(ISBLANK(DaqBook_RAW_Data!J885),"",DaqBook_RAW_Data!J885)</f>
        <v/>
      </c>
      <c r="L895" s="44" t="str">
        <f>IF(ISBLANK(DaqBook_RAW_Data!K885),"",DaqBook_RAW_Data!K885)</f>
        <v/>
      </c>
      <c r="M895" s="44" t="str">
        <f>IF(ISBLANK(DaqBook_RAW_Data!L885),"",DaqBook_RAW_Data!L885)</f>
        <v/>
      </c>
      <c r="N895" s="44" t="str">
        <f>IF(ISBLANK(DaqBook_RAW_Data!M885),"",DaqBook_RAW_Data!M885)</f>
        <v/>
      </c>
      <c r="O895" s="44" t="str">
        <f>IF(ISBLANK(DaqBook_RAW_Data!N885),"",DaqBook_RAW_Data!N885)</f>
        <v/>
      </c>
      <c r="P895" s="44" t="str">
        <f>IF(ISBLANK(DaqBook_RAW_Data!O885),"",DaqBook_RAW_Data!O885)</f>
        <v/>
      </c>
    </row>
    <row r="896" spans="1:16" x14ac:dyDescent="0.2">
      <c r="A896" s="58" t="e">
        <f t="shared" si="13"/>
        <v>#VALUE!</v>
      </c>
      <c r="B896" s="144" t="str">
        <f>IF(ISBLANK(DaqBook_RAW_Data!A886),"",TIMEVALUE(DaqBook_RAW_Data!A886))</f>
        <v/>
      </c>
      <c r="C896" s="44" t="str">
        <f>IF(ISBLANK(DaqBook_RAW_Data!B886),"",DaqBook_RAW_Data!B886)</f>
        <v/>
      </c>
      <c r="D896" s="44" t="str">
        <f>IF(ISBLANK(DaqBook_RAW_Data!C886),"",DaqBook_RAW_Data!C886)</f>
        <v/>
      </c>
      <c r="E896" s="44" t="str">
        <f>IF(ISBLANK(DaqBook_RAW_Data!D886),"",DaqBook_RAW_Data!D886)</f>
        <v/>
      </c>
      <c r="F896" s="44" t="str">
        <f>IF(ISBLANK(DaqBook_RAW_Data!E886),"",DaqBook_RAW_Data!E886)</f>
        <v/>
      </c>
      <c r="G896" s="44" t="str">
        <f>IF(ISBLANK(DaqBook_RAW_Data!F886),"",DaqBook_RAW_Data!F886)</f>
        <v/>
      </c>
      <c r="H896" s="44" t="str">
        <f>IF(ISBLANK(DaqBook_RAW_Data!G886),"",DaqBook_RAW_Data!G886)</f>
        <v/>
      </c>
      <c r="I896" s="44" t="str">
        <f>IF(ISBLANK(DaqBook_RAW_Data!H886),"",DaqBook_RAW_Data!H886)</f>
        <v/>
      </c>
      <c r="J896" s="44" t="str">
        <f>IF(ISBLANK(DaqBook_RAW_Data!I886),"",DaqBook_RAW_Data!I886)</f>
        <v/>
      </c>
      <c r="K896" s="44" t="str">
        <f>IF(ISBLANK(DaqBook_RAW_Data!J886),"",DaqBook_RAW_Data!J886)</f>
        <v/>
      </c>
      <c r="L896" s="44" t="str">
        <f>IF(ISBLANK(DaqBook_RAW_Data!K886),"",DaqBook_RAW_Data!K886)</f>
        <v/>
      </c>
      <c r="M896" s="44" t="str">
        <f>IF(ISBLANK(DaqBook_RAW_Data!L886),"",DaqBook_RAW_Data!L886)</f>
        <v/>
      </c>
      <c r="N896" s="44" t="str">
        <f>IF(ISBLANK(DaqBook_RAW_Data!M886),"",DaqBook_RAW_Data!M886)</f>
        <v/>
      </c>
      <c r="O896" s="44" t="str">
        <f>IF(ISBLANK(DaqBook_RAW_Data!N886),"",DaqBook_RAW_Data!N886)</f>
        <v/>
      </c>
      <c r="P896" s="44" t="str">
        <f>IF(ISBLANK(DaqBook_RAW_Data!O886),"",DaqBook_RAW_Data!O886)</f>
        <v/>
      </c>
    </row>
    <row r="897" spans="1:16" x14ac:dyDescent="0.2">
      <c r="A897" s="58" t="e">
        <f t="shared" si="13"/>
        <v>#VALUE!</v>
      </c>
      <c r="B897" s="144" t="str">
        <f>IF(ISBLANK(DaqBook_RAW_Data!A887),"",TIMEVALUE(DaqBook_RAW_Data!A887))</f>
        <v/>
      </c>
      <c r="C897" s="44" t="str">
        <f>IF(ISBLANK(DaqBook_RAW_Data!B887),"",DaqBook_RAW_Data!B887)</f>
        <v/>
      </c>
      <c r="D897" s="44" t="str">
        <f>IF(ISBLANK(DaqBook_RAW_Data!C887),"",DaqBook_RAW_Data!C887)</f>
        <v/>
      </c>
      <c r="E897" s="44" t="str">
        <f>IF(ISBLANK(DaqBook_RAW_Data!D887),"",DaqBook_RAW_Data!D887)</f>
        <v/>
      </c>
      <c r="F897" s="44" t="str">
        <f>IF(ISBLANK(DaqBook_RAW_Data!E887),"",DaqBook_RAW_Data!E887)</f>
        <v/>
      </c>
      <c r="G897" s="44" t="str">
        <f>IF(ISBLANK(DaqBook_RAW_Data!F887),"",DaqBook_RAW_Data!F887)</f>
        <v/>
      </c>
      <c r="H897" s="44" t="str">
        <f>IF(ISBLANK(DaqBook_RAW_Data!G887),"",DaqBook_RAW_Data!G887)</f>
        <v/>
      </c>
      <c r="I897" s="44" t="str">
        <f>IF(ISBLANK(DaqBook_RAW_Data!H887),"",DaqBook_RAW_Data!H887)</f>
        <v/>
      </c>
      <c r="J897" s="44" t="str">
        <f>IF(ISBLANK(DaqBook_RAW_Data!I887),"",DaqBook_RAW_Data!I887)</f>
        <v/>
      </c>
      <c r="K897" s="44" t="str">
        <f>IF(ISBLANK(DaqBook_RAW_Data!J887),"",DaqBook_RAW_Data!J887)</f>
        <v/>
      </c>
      <c r="L897" s="44" t="str">
        <f>IF(ISBLANK(DaqBook_RAW_Data!K887),"",DaqBook_RAW_Data!K887)</f>
        <v/>
      </c>
      <c r="M897" s="44" t="str">
        <f>IF(ISBLANK(DaqBook_RAW_Data!L887),"",DaqBook_RAW_Data!L887)</f>
        <v/>
      </c>
      <c r="N897" s="44" t="str">
        <f>IF(ISBLANK(DaqBook_RAW_Data!M887),"",DaqBook_RAW_Data!M887)</f>
        <v/>
      </c>
      <c r="O897" s="44" t="str">
        <f>IF(ISBLANK(DaqBook_RAW_Data!N887),"",DaqBook_RAW_Data!N887)</f>
        <v/>
      </c>
      <c r="P897" s="44" t="str">
        <f>IF(ISBLANK(DaqBook_RAW_Data!O887),"",DaqBook_RAW_Data!O887)</f>
        <v/>
      </c>
    </row>
    <row r="898" spans="1:16" x14ac:dyDescent="0.2">
      <c r="A898" s="58" t="e">
        <f t="shared" si="13"/>
        <v>#VALUE!</v>
      </c>
      <c r="B898" s="144" t="str">
        <f>IF(ISBLANK(DaqBook_RAW_Data!A888),"",TIMEVALUE(DaqBook_RAW_Data!A888))</f>
        <v/>
      </c>
      <c r="C898" s="44" t="str">
        <f>IF(ISBLANK(DaqBook_RAW_Data!B888),"",DaqBook_RAW_Data!B888)</f>
        <v/>
      </c>
      <c r="D898" s="44" t="str">
        <f>IF(ISBLANK(DaqBook_RAW_Data!C888),"",DaqBook_RAW_Data!C888)</f>
        <v/>
      </c>
      <c r="E898" s="44" t="str">
        <f>IF(ISBLANK(DaqBook_RAW_Data!D888),"",DaqBook_RAW_Data!D888)</f>
        <v/>
      </c>
      <c r="F898" s="44" t="str">
        <f>IF(ISBLANK(DaqBook_RAW_Data!E888),"",DaqBook_RAW_Data!E888)</f>
        <v/>
      </c>
      <c r="G898" s="44" t="str">
        <f>IF(ISBLANK(DaqBook_RAW_Data!F888),"",DaqBook_RAW_Data!F888)</f>
        <v/>
      </c>
      <c r="H898" s="44" t="str">
        <f>IF(ISBLANK(DaqBook_RAW_Data!G888),"",DaqBook_RAW_Data!G888)</f>
        <v/>
      </c>
      <c r="I898" s="44" t="str">
        <f>IF(ISBLANK(DaqBook_RAW_Data!H888),"",DaqBook_RAW_Data!H888)</f>
        <v/>
      </c>
      <c r="J898" s="44" t="str">
        <f>IF(ISBLANK(DaqBook_RAW_Data!I888),"",DaqBook_RAW_Data!I888)</f>
        <v/>
      </c>
      <c r="K898" s="44" t="str">
        <f>IF(ISBLANK(DaqBook_RAW_Data!J888),"",DaqBook_RAW_Data!J888)</f>
        <v/>
      </c>
      <c r="L898" s="44" t="str">
        <f>IF(ISBLANK(DaqBook_RAW_Data!K888),"",DaqBook_RAW_Data!K888)</f>
        <v/>
      </c>
      <c r="M898" s="44" t="str">
        <f>IF(ISBLANK(DaqBook_RAW_Data!L888),"",DaqBook_RAW_Data!L888)</f>
        <v/>
      </c>
      <c r="N898" s="44" t="str">
        <f>IF(ISBLANK(DaqBook_RAW_Data!M888),"",DaqBook_RAW_Data!M888)</f>
        <v/>
      </c>
      <c r="O898" s="44" t="str">
        <f>IF(ISBLANK(DaqBook_RAW_Data!N888),"",DaqBook_RAW_Data!N888)</f>
        <v/>
      </c>
      <c r="P898" s="44" t="str">
        <f>IF(ISBLANK(DaqBook_RAW_Data!O888),"",DaqBook_RAW_Data!O888)</f>
        <v/>
      </c>
    </row>
    <row r="899" spans="1:16" x14ac:dyDescent="0.2">
      <c r="A899" s="58" t="e">
        <f t="shared" si="13"/>
        <v>#VALUE!</v>
      </c>
      <c r="B899" s="144" t="str">
        <f>IF(ISBLANK(DaqBook_RAW_Data!A889),"",TIMEVALUE(DaqBook_RAW_Data!A889))</f>
        <v/>
      </c>
      <c r="C899" s="44" t="str">
        <f>IF(ISBLANK(DaqBook_RAW_Data!B889),"",DaqBook_RAW_Data!B889)</f>
        <v/>
      </c>
      <c r="D899" s="44" t="str">
        <f>IF(ISBLANK(DaqBook_RAW_Data!C889),"",DaqBook_RAW_Data!C889)</f>
        <v/>
      </c>
      <c r="E899" s="44" t="str">
        <f>IF(ISBLANK(DaqBook_RAW_Data!D889),"",DaqBook_RAW_Data!D889)</f>
        <v/>
      </c>
      <c r="F899" s="44" t="str">
        <f>IF(ISBLANK(DaqBook_RAW_Data!E889),"",DaqBook_RAW_Data!E889)</f>
        <v/>
      </c>
      <c r="G899" s="44" t="str">
        <f>IF(ISBLANK(DaqBook_RAW_Data!F889),"",DaqBook_RAW_Data!F889)</f>
        <v/>
      </c>
      <c r="H899" s="44" t="str">
        <f>IF(ISBLANK(DaqBook_RAW_Data!G889),"",DaqBook_RAW_Data!G889)</f>
        <v/>
      </c>
      <c r="I899" s="44" t="str">
        <f>IF(ISBLANK(DaqBook_RAW_Data!H889),"",DaqBook_RAW_Data!H889)</f>
        <v/>
      </c>
      <c r="J899" s="44" t="str">
        <f>IF(ISBLANK(DaqBook_RAW_Data!I889),"",DaqBook_RAW_Data!I889)</f>
        <v/>
      </c>
      <c r="K899" s="44" t="str">
        <f>IF(ISBLANK(DaqBook_RAW_Data!J889),"",DaqBook_RAW_Data!J889)</f>
        <v/>
      </c>
      <c r="L899" s="44" t="str">
        <f>IF(ISBLANK(DaqBook_RAW_Data!K889),"",DaqBook_RAW_Data!K889)</f>
        <v/>
      </c>
      <c r="M899" s="44" t="str">
        <f>IF(ISBLANK(DaqBook_RAW_Data!L889),"",DaqBook_RAW_Data!L889)</f>
        <v/>
      </c>
      <c r="N899" s="44" t="str">
        <f>IF(ISBLANK(DaqBook_RAW_Data!M889),"",DaqBook_RAW_Data!M889)</f>
        <v/>
      </c>
      <c r="O899" s="44" t="str">
        <f>IF(ISBLANK(DaqBook_RAW_Data!N889),"",DaqBook_RAW_Data!N889)</f>
        <v/>
      </c>
      <c r="P899" s="44" t="str">
        <f>IF(ISBLANK(DaqBook_RAW_Data!O889),"",DaqBook_RAW_Data!O889)</f>
        <v/>
      </c>
    </row>
    <row r="900" spans="1:16" x14ac:dyDescent="0.2">
      <c r="A900" s="58" t="e">
        <f t="shared" si="13"/>
        <v>#VALUE!</v>
      </c>
      <c r="B900" s="144" t="str">
        <f>IF(ISBLANK(DaqBook_RAW_Data!A890),"",TIMEVALUE(DaqBook_RAW_Data!A890))</f>
        <v/>
      </c>
      <c r="C900" s="44" t="str">
        <f>IF(ISBLANK(DaqBook_RAW_Data!B890),"",DaqBook_RAW_Data!B890)</f>
        <v/>
      </c>
      <c r="D900" s="44" t="str">
        <f>IF(ISBLANK(DaqBook_RAW_Data!C890),"",DaqBook_RAW_Data!C890)</f>
        <v/>
      </c>
      <c r="E900" s="44" t="str">
        <f>IF(ISBLANK(DaqBook_RAW_Data!D890),"",DaqBook_RAW_Data!D890)</f>
        <v/>
      </c>
      <c r="F900" s="44" t="str">
        <f>IF(ISBLANK(DaqBook_RAW_Data!E890),"",DaqBook_RAW_Data!E890)</f>
        <v/>
      </c>
      <c r="G900" s="44" t="str">
        <f>IF(ISBLANK(DaqBook_RAW_Data!F890),"",DaqBook_RAW_Data!F890)</f>
        <v/>
      </c>
      <c r="H900" s="44" t="str">
        <f>IF(ISBLANK(DaqBook_RAW_Data!G890),"",DaqBook_RAW_Data!G890)</f>
        <v/>
      </c>
      <c r="I900" s="44" t="str">
        <f>IF(ISBLANK(DaqBook_RAW_Data!H890),"",DaqBook_RAW_Data!H890)</f>
        <v/>
      </c>
      <c r="J900" s="44" t="str">
        <f>IF(ISBLANK(DaqBook_RAW_Data!I890),"",DaqBook_RAW_Data!I890)</f>
        <v/>
      </c>
      <c r="K900" s="44" t="str">
        <f>IF(ISBLANK(DaqBook_RAW_Data!J890),"",DaqBook_RAW_Data!J890)</f>
        <v/>
      </c>
      <c r="L900" s="44" t="str">
        <f>IF(ISBLANK(DaqBook_RAW_Data!K890),"",DaqBook_RAW_Data!K890)</f>
        <v/>
      </c>
      <c r="M900" s="44" t="str">
        <f>IF(ISBLANK(DaqBook_RAW_Data!L890),"",DaqBook_RAW_Data!L890)</f>
        <v/>
      </c>
      <c r="N900" s="44" t="str">
        <f>IF(ISBLANK(DaqBook_RAW_Data!M890),"",DaqBook_RAW_Data!M890)</f>
        <v/>
      </c>
      <c r="O900" s="44" t="str">
        <f>IF(ISBLANK(DaqBook_RAW_Data!N890),"",DaqBook_RAW_Data!N890)</f>
        <v/>
      </c>
      <c r="P900" s="44" t="str">
        <f>IF(ISBLANK(DaqBook_RAW_Data!O890),"",DaqBook_RAW_Data!O890)</f>
        <v/>
      </c>
    </row>
    <row r="901" spans="1:16" x14ac:dyDescent="0.2">
      <c r="A901" s="58" t="e">
        <f t="shared" si="13"/>
        <v>#VALUE!</v>
      </c>
      <c r="B901" s="144" t="str">
        <f>IF(ISBLANK(DaqBook_RAW_Data!A891),"",TIMEVALUE(DaqBook_RAW_Data!A891))</f>
        <v/>
      </c>
      <c r="C901" s="44" t="str">
        <f>IF(ISBLANK(DaqBook_RAW_Data!B891),"",DaqBook_RAW_Data!B891)</f>
        <v/>
      </c>
      <c r="D901" s="44" t="str">
        <f>IF(ISBLANK(DaqBook_RAW_Data!C891),"",DaqBook_RAW_Data!C891)</f>
        <v/>
      </c>
      <c r="E901" s="44" t="str">
        <f>IF(ISBLANK(DaqBook_RAW_Data!D891),"",DaqBook_RAW_Data!D891)</f>
        <v/>
      </c>
      <c r="F901" s="44" t="str">
        <f>IF(ISBLANK(DaqBook_RAW_Data!E891),"",DaqBook_RAW_Data!E891)</f>
        <v/>
      </c>
      <c r="G901" s="44" t="str">
        <f>IF(ISBLANK(DaqBook_RAW_Data!F891),"",DaqBook_RAW_Data!F891)</f>
        <v/>
      </c>
      <c r="H901" s="44" t="str">
        <f>IF(ISBLANK(DaqBook_RAW_Data!G891),"",DaqBook_RAW_Data!G891)</f>
        <v/>
      </c>
      <c r="I901" s="44" t="str">
        <f>IF(ISBLANK(DaqBook_RAW_Data!H891),"",DaqBook_RAW_Data!H891)</f>
        <v/>
      </c>
      <c r="J901" s="44" t="str">
        <f>IF(ISBLANK(DaqBook_RAW_Data!I891),"",DaqBook_RAW_Data!I891)</f>
        <v/>
      </c>
      <c r="K901" s="44" t="str">
        <f>IF(ISBLANK(DaqBook_RAW_Data!J891),"",DaqBook_RAW_Data!J891)</f>
        <v/>
      </c>
      <c r="L901" s="44" t="str">
        <f>IF(ISBLANK(DaqBook_RAW_Data!K891),"",DaqBook_RAW_Data!K891)</f>
        <v/>
      </c>
      <c r="M901" s="44" t="str">
        <f>IF(ISBLANK(DaqBook_RAW_Data!L891),"",DaqBook_RAW_Data!L891)</f>
        <v/>
      </c>
      <c r="N901" s="44" t="str">
        <f>IF(ISBLANK(DaqBook_RAW_Data!M891),"",DaqBook_RAW_Data!M891)</f>
        <v/>
      </c>
      <c r="O901" s="44" t="str">
        <f>IF(ISBLANK(DaqBook_RAW_Data!N891),"",DaqBook_RAW_Data!N891)</f>
        <v/>
      </c>
      <c r="P901" s="44" t="str">
        <f>IF(ISBLANK(DaqBook_RAW_Data!O891),"",DaqBook_RAW_Data!O891)</f>
        <v/>
      </c>
    </row>
    <row r="902" spans="1:16" x14ac:dyDescent="0.2">
      <c r="A902" s="58" t="e">
        <f t="shared" si="13"/>
        <v>#VALUE!</v>
      </c>
      <c r="B902" s="144" t="str">
        <f>IF(ISBLANK(DaqBook_RAW_Data!A892),"",TIMEVALUE(DaqBook_RAW_Data!A892))</f>
        <v/>
      </c>
      <c r="C902" s="44" t="str">
        <f>IF(ISBLANK(DaqBook_RAW_Data!B892),"",DaqBook_RAW_Data!B892)</f>
        <v/>
      </c>
      <c r="D902" s="44" t="str">
        <f>IF(ISBLANK(DaqBook_RAW_Data!C892),"",DaqBook_RAW_Data!C892)</f>
        <v/>
      </c>
      <c r="E902" s="44" t="str">
        <f>IF(ISBLANK(DaqBook_RAW_Data!D892),"",DaqBook_RAW_Data!D892)</f>
        <v/>
      </c>
      <c r="F902" s="44" t="str">
        <f>IF(ISBLANK(DaqBook_RAW_Data!E892),"",DaqBook_RAW_Data!E892)</f>
        <v/>
      </c>
      <c r="G902" s="44" t="str">
        <f>IF(ISBLANK(DaqBook_RAW_Data!F892),"",DaqBook_RAW_Data!F892)</f>
        <v/>
      </c>
      <c r="H902" s="44" t="str">
        <f>IF(ISBLANK(DaqBook_RAW_Data!G892),"",DaqBook_RAW_Data!G892)</f>
        <v/>
      </c>
      <c r="I902" s="44" t="str">
        <f>IF(ISBLANK(DaqBook_RAW_Data!H892),"",DaqBook_RAW_Data!H892)</f>
        <v/>
      </c>
      <c r="J902" s="44" t="str">
        <f>IF(ISBLANK(DaqBook_RAW_Data!I892),"",DaqBook_RAW_Data!I892)</f>
        <v/>
      </c>
      <c r="K902" s="44" t="str">
        <f>IF(ISBLANK(DaqBook_RAW_Data!J892),"",DaqBook_RAW_Data!J892)</f>
        <v/>
      </c>
      <c r="L902" s="44" t="str">
        <f>IF(ISBLANK(DaqBook_RAW_Data!K892),"",DaqBook_RAW_Data!K892)</f>
        <v/>
      </c>
      <c r="M902" s="44" t="str">
        <f>IF(ISBLANK(DaqBook_RAW_Data!L892),"",DaqBook_RAW_Data!L892)</f>
        <v/>
      </c>
      <c r="N902" s="44" t="str">
        <f>IF(ISBLANK(DaqBook_RAW_Data!M892),"",DaqBook_RAW_Data!M892)</f>
        <v/>
      </c>
      <c r="O902" s="44" t="str">
        <f>IF(ISBLANK(DaqBook_RAW_Data!N892),"",DaqBook_RAW_Data!N892)</f>
        <v/>
      </c>
      <c r="P902" s="44" t="str">
        <f>IF(ISBLANK(DaqBook_RAW_Data!O892),"",DaqBook_RAW_Data!O892)</f>
        <v/>
      </c>
    </row>
    <row r="903" spans="1:16" x14ac:dyDescent="0.2">
      <c r="A903" s="58" t="e">
        <f t="shared" si="13"/>
        <v>#VALUE!</v>
      </c>
      <c r="B903" s="144" t="str">
        <f>IF(ISBLANK(DaqBook_RAW_Data!A893),"",TIMEVALUE(DaqBook_RAW_Data!A893))</f>
        <v/>
      </c>
      <c r="C903" s="44" t="str">
        <f>IF(ISBLANK(DaqBook_RAW_Data!B893),"",DaqBook_RAW_Data!B893)</f>
        <v/>
      </c>
      <c r="D903" s="44" t="str">
        <f>IF(ISBLANK(DaqBook_RAW_Data!C893),"",DaqBook_RAW_Data!C893)</f>
        <v/>
      </c>
      <c r="E903" s="44" t="str">
        <f>IF(ISBLANK(DaqBook_RAW_Data!D893),"",DaqBook_RAW_Data!D893)</f>
        <v/>
      </c>
      <c r="F903" s="44" t="str">
        <f>IF(ISBLANK(DaqBook_RAW_Data!E893),"",DaqBook_RAW_Data!E893)</f>
        <v/>
      </c>
      <c r="G903" s="44" t="str">
        <f>IF(ISBLANK(DaqBook_RAW_Data!F893),"",DaqBook_RAW_Data!F893)</f>
        <v/>
      </c>
      <c r="H903" s="44" t="str">
        <f>IF(ISBLANK(DaqBook_RAW_Data!G893),"",DaqBook_RAW_Data!G893)</f>
        <v/>
      </c>
      <c r="I903" s="44" t="str">
        <f>IF(ISBLANK(DaqBook_RAW_Data!H893),"",DaqBook_RAW_Data!H893)</f>
        <v/>
      </c>
      <c r="J903" s="44" t="str">
        <f>IF(ISBLANK(DaqBook_RAW_Data!I893),"",DaqBook_RAW_Data!I893)</f>
        <v/>
      </c>
      <c r="K903" s="44" t="str">
        <f>IF(ISBLANK(DaqBook_RAW_Data!J893),"",DaqBook_RAW_Data!J893)</f>
        <v/>
      </c>
      <c r="L903" s="44" t="str">
        <f>IF(ISBLANK(DaqBook_RAW_Data!K893),"",DaqBook_RAW_Data!K893)</f>
        <v/>
      </c>
      <c r="M903" s="44" t="str">
        <f>IF(ISBLANK(DaqBook_RAW_Data!L893),"",DaqBook_RAW_Data!L893)</f>
        <v/>
      </c>
      <c r="N903" s="44" t="str">
        <f>IF(ISBLANK(DaqBook_RAW_Data!M893),"",DaqBook_RAW_Data!M893)</f>
        <v/>
      </c>
      <c r="O903" s="44" t="str">
        <f>IF(ISBLANK(DaqBook_RAW_Data!N893),"",DaqBook_RAW_Data!N893)</f>
        <v/>
      </c>
      <c r="P903" s="44" t="str">
        <f>IF(ISBLANK(DaqBook_RAW_Data!O893),"",DaqBook_RAW_Data!O893)</f>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2">
        <f>Main!$D$16</f>
        <v>0</v>
      </c>
      <c r="C1" s="156">
        <f>$B$1-$B$2</f>
        <v>0</v>
      </c>
      <c r="D1" s="156"/>
      <c r="E1" s="162">
        <f>B1-D2</f>
        <v>0</v>
      </c>
      <c r="F1" s="38" t="s">
        <v>106</v>
      </c>
      <c r="P1" s="156" t="str">
        <f>IF(Main!$E$30="","A10",ADDRESS(13+(MATCH(Main!$E$30,Data_Sheet!$A$14:$A$903,0)),1,4))</f>
        <v>A10</v>
      </c>
    </row>
    <row r="2" spans="1:16" x14ac:dyDescent="0.2">
      <c r="B2" s="162">
        <f>Main!$D$19</f>
        <v>0</v>
      </c>
      <c r="C2" s="156">
        <f>$B$1+$B$2</f>
        <v>0</v>
      </c>
      <c r="D2" s="156">
        <f>(Main!$D$19)/2</f>
        <v>0</v>
      </c>
      <c r="E2" s="162">
        <f>B1+D2</f>
        <v>0</v>
      </c>
      <c r="I2" s="111" t="s">
        <v>575</v>
      </c>
      <c r="M2" s="677" t="s">
        <v>134</v>
      </c>
      <c r="N2" s="677"/>
      <c r="O2" s="677"/>
      <c r="P2" s="156"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f>Main!D5</f>
        <v>0</v>
      </c>
      <c r="M5" s="678" t="s">
        <v>222</v>
      </c>
      <c r="N5" s="679"/>
      <c r="O5" s="680"/>
    </row>
    <row r="6" spans="1:16" ht="13.5" thickBot="1" x14ac:dyDescent="0.25">
      <c r="B6" s="159" t="s">
        <v>7</v>
      </c>
      <c r="C6" s="89">
        <f>Main!D6</f>
        <v>0</v>
      </c>
      <c r="D6" s="44"/>
      <c r="E6" s="44"/>
      <c r="F6" s="44"/>
      <c r="G6" s="44"/>
      <c r="H6" s="44"/>
      <c r="I6" s="86" t="s">
        <v>10</v>
      </c>
      <c r="J6" s="46">
        <f>Main!D16</f>
        <v>0</v>
      </c>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I8" s="91"/>
      <c r="J8" s="168"/>
      <c r="K8" s="168"/>
      <c r="L8" s="144"/>
      <c r="M8" s="169"/>
      <c r="N8" s="169"/>
      <c r="O8" s="169"/>
    </row>
    <row r="9" spans="1:16" x14ac:dyDescent="0.2">
      <c r="B9" s="159"/>
      <c r="C9" s="89"/>
      <c r="D9" s="44"/>
      <c r="E9" s="44"/>
      <c r="F9" s="44"/>
      <c r="G9" s="44"/>
      <c r="I9" s="172" t="str">
        <f>IF(Main!K15="SIM Load Hot",Main!N59,"")</f>
        <v/>
      </c>
      <c r="J9" s="170"/>
      <c r="K9" s="168"/>
      <c r="L9" s="144"/>
      <c r="M9" s="169"/>
      <c r="N9" s="169"/>
      <c r="O9" s="169"/>
    </row>
    <row r="10" spans="1:16" s="96" customFormat="1" x14ac:dyDescent="0.2">
      <c r="A10" s="145"/>
      <c r="B10" s="160"/>
      <c r="I10" s="172" t="str">
        <f>IF(AND(Main!E60 &lt;&gt; "", Main!K60 &lt;&gt;""),Main!N60,IF(AND(Main!E61&lt;&gt;"",Main!K61&lt;&gt;""),Main!N61,""))</f>
        <v/>
      </c>
    </row>
    <row r="11" spans="1:16" s="96" customFormat="1" x14ac:dyDescent="0.2">
      <c r="A11" s="145"/>
      <c r="B11" s="160"/>
      <c r="I11" s="172"/>
    </row>
    <row r="12" spans="1:16" s="96" customFormat="1" x14ac:dyDescent="0.2">
      <c r="A12" s="145"/>
      <c r="B12" s="144">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6" customFormat="1" x14ac:dyDescent="0.2">
      <c r="A13" s="145"/>
      <c r="B13" s="144"/>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6" customFormat="1" x14ac:dyDescent="0.2">
      <c r="A14" s="145" t="e">
        <f>HOUR(B14)&amp;":"&amp;MINUTE(B14)</f>
        <v>#VALUE!</v>
      </c>
      <c r="B14" s="144" t="str">
        <f>IF(ISBLANK(DaqBook_RAW_Data!Q4),IF(DaqBook_RAW_Data!A4="","",TIMEVALUE(DaqBook_RAW_Data!A4)),TIMEVALUE(DaqBook_RAW_Data!Q4))</f>
        <v/>
      </c>
      <c r="C14" s="167" t="str">
        <f>IF(ISBLANK(DaqBook_RAW_Data!R4),"",DaqBook_RAW_Data!R4)</f>
        <v/>
      </c>
      <c r="D14" s="167" t="str">
        <f>IF(ISBLANK(DaqBook_RAW_Data!S4),"",DaqBook_RAW_Data!S4)</f>
        <v/>
      </c>
      <c r="E14" s="167" t="str">
        <f>IF(ISBLANK(DaqBook_RAW_Data!T4),"",DaqBook_RAW_Data!T4)</f>
        <v/>
      </c>
      <c r="F14" s="167" t="str">
        <f>IF(ISBLANK(DaqBook_RAW_Data!U4),"",DaqBook_RAW_Data!U4)</f>
        <v/>
      </c>
      <c r="G14" s="167" t="str">
        <f>IF(ISBLANK(DaqBook_RAW_Data!V4),"",DaqBook_RAW_Data!V4)</f>
        <v/>
      </c>
      <c r="H14" s="167" t="str">
        <f>IF(ISBLANK(DaqBook_RAW_Data!W4),"",DaqBook_RAW_Data!W4)</f>
        <v/>
      </c>
      <c r="I14" s="167" t="str">
        <f>IF(ISBLANK(DaqBook_RAW_Data!X4),"",DaqBook_RAW_Data!X4)</f>
        <v/>
      </c>
      <c r="J14" s="167" t="str">
        <f>IF(ISBLANK(DaqBook_RAW_Data!Y4),"",DaqBook_RAW_Data!Y4)</f>
        <v/>
      </c>
      <c r="K14" s="167" t="str">
        <f>IF(ISBLANK(DaqBook_RAW_Data!Z4),"",DaqBook_RAW_Data!Z4)</f>
        <v/>
      </c>
      <c r="L14" s="167" t="str">
        <f>IF(ISBLANK(DaqBook_RAW_Data!AA4),"",DaqBook_RAW_Data!AA4)</f>
        <v/>
      </c>
      <c r="M14" s="167" t="str">
        <f>IF(ISBLANK(DaqBook_RAW_Data!AB4),"",DaqBook_RAW_Data!AB4)</f>
        <v/>
      </c>
      <c r="N14" s="167" t="str">
        <f>IF(ISBLANK(DaqBook_RAW_Data!AC4),"",DaqBook_RAW_Data!AC4)</f>
        <v/>
      </c>
      <c r="O14" s="167" t="str">
        <f>IF(ISBLANK(DaqBook_RAW_Data!AD4),"",DaqBook_RAW_Data!AD4)</f>
        <v/>
      </c>
      <c r="P14" s="167" t="str">
        <f>IF(ISBLANK(DaqBook_RAW_Data!AE4),"",DaqBook_RAW_Data!AE4)</f>
        <v/>
      </c>
    </row>
    <row r="15" spans="1:16" s="96" customFormat="1" x14ac:dyDescent="0.2">
      <c r="A15" s="145" t="e">
        <f t="shared" ref="A15:A78" si="0">HOUR(B15)&amp;":"&amp;MINUTE(B15)</f>
        <v>#VALUE!</v>
      </c>
      <c r="B15" s="144" t="str">
        <f>IF(ISBLANK(DaqBook_RAW_Data!Q5),IF(DaqBook_RAW_Data!A5="","",TIMEVALUE(DaqBook_RAW_Data!A5)),TIMEVALUE(DaqBook_RAW_Data!Q5))</f>
        <v/>
      </c>
      <c r="C15" s="167" t="str">
        <f>IF(ISBLANK(DaqBook_RAW_Data!R5),"",DaqBook_RAW_Data!R5)</f>
        <v/>
      </c>
      <c r="D15" s="167" t="str">
        <f>IF(ISBLANK(DaqBook_RAW_Data!S5),"",DaqBook_RAW_Data!S5)</f>
        <v/>
      </c>
      <c r="E15" s="167" t="str">
        <f>IF(ISBLANK(DaqBook_RAW_Data!T5),"",DaqBook_RAW_Data!T5)</f>
        <v/>
      </c>
      <c r="F15" s="167" t="str">
        <f>IF(ISBLANK(DaqBook_RAW_Data!U5),"",DaqBook_RAW_Data!U5)</f>
        <v/>
      </c>
      <c r="G15" s="167" t="str">
        <f>IF(ISBLANK(DaqBook_RAW_Data!V5),"",DaqBook_RAW_Data!V5)</f>
        <v/>
      </c>
      <c r="H15" s="167" t="str">
        <f>IF(ISBLANK(DaqBook_RAW_Data!W5),"",DaqBook_RAW_Data!W5)</f>
        <v/>
      </c>
      <c r="I15" s="167" t="str">
        <f>IF(ISBLANK(DaqBook_RAW_Data!X5),"",DaqBook_RAW_Data!X5)</f>
        <v/>
      </c>
      <c r="J15" s="167" t="str">
        <f>IF(ISBLANK(DaqBook_RAW_Data!Y5),"",DaqBook_RAW_Data!Y5)</f>
        <v/>
      </c>
      <c r="K15" s="167" t="str">
        <f>IF(ISBLANK(DaqBook_RAW_Data!Z5),"",DaqBook_RAW_Data!Z5)</f>
        <v/>
      </c>
      <c r="L15" s="167" t="str">
        <f>IF(ISBLANK(DaqBook_RAW_Data!AA5),"",DaqBook_RAW_Data!AA5)</f>
        <v/>
      </c>
      <c r="M15" s="167" t="str">
        <f>IF(ISBLANK(DaqBook_RAW_Data!AB5),"",DaqBook_RAW_Data!AB5)</f>
        <v/>
      </c>
      <c r="N15" s="167" t="str">
        <f>IF(ISBLANK(DaqBook_RAW_Data!AC5),"",DaqBook_RAW_Data!AC5)</f>
        <v/>
      </c>
      <c r="O15" s="167" t="str">
        <f>IF(ISBLANK(DaqBook_RAW_Data!AD5),"",DaqBook_RAW_Data!AD5)</f>
        <v/>
      </c>
      <c r="P15" s="167" t="str">
        <f>IF(ISBLANK(DaqBook_RAW_Data!AE5),"",DaqBook_RAW_Data!AE5)</f>
        <v/>
      </c>
    </row>
    <row r="16" spans="1:16" s="96" customFormat="1" x14ac:dyDescent="0.2">
      <c r="A16" s="145" t="e">
        <f t="shared" si="0"/>
        <v>#VALUE!</v>
      </c>
      <c r="B16" s="144" t="str">
        <f>IF(ISBLANK(DaqBook_RAW_Data!Q6),IF(DaqBook_RAW_Data!A6="","",TIMEVALUE(DaqBook_RAW_Data!A6)),TIMEVALUE(DaqBook_RAW_Data!Q6))</f>
        <v/>
      </c>
      <c r="C16" s="167" t="str">
        <f>IF(ISBLANK(DaqBook_RAW_Data!R6),"",DaqBook_RAW_Data!R6)</f>
        <v/>
      </c>
      <c r="D16" s="167" t="str">
        <f>IF(ISBLANK(DaqBook_RAW_Data!S6),"",DaqBook_RAW_Data!S6)</f>
        <v/>
      </c>
      <c r="E16" s="167" t="str">
        <f>IF(ISBLANK(DaqBook_RAW_Data!T6),"",DaqBook_RAW_Data!T6)</f>
        <v/>
      </c>
      <c r="F16" s="167" t="str">
        <f>IF(ISBLANK(DaqBook_RAW_Data!U6),"",DaqBook_RAW_Data!U6)</f>
        <v/>
      </c>
      <c r="G16" s="167" t="str">
        <f>IF(ISBLANK(DaqBook_RAW_Data!V6),"",DaqBook_RAW_Data!V6)</f>
        <v/>
      </c>
      <c r="H16" s="167" t="str">
        <f>IF(ISBLANK(DaqBook_RAW_Data!W6),"",DaqBook_RAW_Data!W6)</f>
        <v/>
      </c>
      <c r="I16" s="167" t="str">
        <f>IF(ISBLANK(DaqBook_RAW_Data!X6),"",DaqBook_RAW_Data!X6)</f>
        <v/>
      </c>
      <c r="J16" s="167" t="str">
        <f>IF(ISBLANK(DaqBook_RAW_Data!Y6),"",DaqBook_RAW_Data!Y6)</f>
        <v/>
      </c>
      <c r="K16" s="167" t="str">
        <f>IF(ISBLANK(DaqBook_RAW_Data!Z6),"",DaqBook_RAW_Data!Z6)</f>
        <v/>
      </c>
      <c r="L16" s="167" t="str">
        <f>IF(ISBLANK(DaqBook_RAW_Data!AA6),"",DaqBook_RAW_Data!AA6)</f>
        <v/>
      </c>
      <c r="M16" s="167" t="str">
        <f>IF(ISBLANK(DaqBook_RAW_Data!AB6),"",DaqBook_RAW_Data!AB6)</f>
        <v/>
      </c>
      <c r="N16" s="167" t="str">
        <f>IF(ISBLANK(DaqBook_RAW_Data!AC6),"",DaqBook_RAW_Data!AC6)</f>
        <v/>
      </c>
      <c r="O16" s="167" t="str">
        <f>IF(ISBLANK(DaqBook_RAW_Data!AD6),"",DaqBook_RAW_Data!AD6)</f>
        <v/>
      </c>
      <c r="P16" s="167" t="str">
        <f>IF(ISBLANK(DaqBook_RAW_Data!AE6),"",DaqBook_RAW_Data!AE6)</f>
        <v/>
      </c>
    </row>
    <row r="17" spans="1:17" s="96" customFormat="1" x14ac:dyDescent="0.2">
      <c r="A17" s="145" t="e">
        <f t="shared" si="0"/>
        <v>#VALUE!</v>
      </c>
      <c r="B17" s="144" t="str">
        <f>IF(ISBLANK(DaqBook_RAW_Data!Q7),IF(DaqBook_RAW_Data!A7="","",TIMEVALUE(DaqBook_RAW_Data!A7)),TIMEVALUE(DaqBook_RAW_Data!Q7))</f>
        <v/>
      </c>
      <c r="C17" s="167" t="str">
        <f>IF(ISBLANK(DaqBook_RAW_Data!R7),"",DaqBook_RAW_Data!R7)</f>
        <v/>
      </c>
      <c r="D17" s="167" t="str">
        <f>IF(ISBLANK(DaqBook_RAW_Data!S7),"",DaqBook_RAW_Data!S7)</f>
        <v/>
      </c>
      <c r="E17" s="167" t="str">
        <f>IF(ISBLANK(DaqBook_RAW_Data!T7),"",DaqBook_RAW_Data!T7)</f>
        <v/>
      </c>
      <c r="F17" s="167" t="str">
        <f>IF(ISBLANK(DaqBook_RAW_Data!U7),"",DaqBook_RAW_Data!U7)</f>
        <v/>
      </c>
      <c r="G17" s="167" t="str">
        <f>IF(ISBLANK(DaqBook_RAW_Data!V7),"",DaqBook_RAW_Data!V7)</f>
        <v/>
      </c>
      <c r="H17" s="167" t="str">
        <f>IF(ISBLANK(DaqBook_RAW_Data!W7),"",DaqBook_RAW_Data!W7)</f>
        <v/>
      </c>
      <c r="I17" s="167" t="str">
        <f>IF(ISBLANK(DaqBook_RAW_Data!X7),"",DaqBook_RAW_Data!X7)</f>
        <v/>
      </c>
      <c r="J17" s="167" t="str">
        <f>IF(ISBLANK(DaqBook_RAW_Data!Y7),"",DaqBook_RAW_Data!Y7)</f>
        <v/>
      </c>
      <c r="K17" s="167" t="str">
        <f>IF(ISBLANK(DaqBook_RAW_Data!Z7),"",DaqBook_RAW_Data!Z7)</f>
        <v/>
      </c>
      <c r="L17" s="167" t="str">
        <f>IF(ISBLANK(DaqBook_RAW_Data!AA7),"",DaqBook_RAW_Data!AA7)</f>
        <v/>
      </c>
      <c r="M17" s="167" t="str">
        <f>IF(ISBLANK(DaqBook_RAW_Data!AB7),"",DaqBook_RAW_Data!AB7)</f>
        <v/>
      </c>
      <c r="N17" s="167" t="str">
        <f>IF(ISBLANK(DaqBook_RAW_Data!AC7),"",DaqBook_RAW_Data!AC7)</f>
        <v/>
      </c>
      <c r="O17" s="167" t="str">
        <f>IF(ISBLANK(DaqBook_RAW_Data!AD7),"",DaqBook_RAW_Data!AD7)</f>
        <v/>
      </c>
      <c r="P17" s="167" t="str">
        <f>IF(ISBLANK(DaqBook_RAW_Data!AE7),"",DaqBook_RAW_Data!AE7)</f>
        <v/>
      </c>
    </row>
    <row r="18" spans="1:17" s="96" customFormat="1" x14ac:dyDescent="0.2">
      <c r="A18" s="145" t="e">
        <f t="shared" si="0"/>
        <v>#VALUE!</v>
      </c>
      <c r="B18" s="144" t="str">
        <f>IF(ISBLANK(DaqBook_RAW_Data!Q8),IF(DaqBook_RAW_Data!A8="","",TIMEVALUE(DaqBook_RAW_Data!A8)),TIMEVALUE(DaqBook_RAW_Data!Q8))</f>
        <v/>
      </c>
      <c r="C18" s="167" t="str">
        <f>IF(ISBLANK(DaqBook_RAW_Data!R8),"",DaqBook_RAW_Data!R8)</f>
        <v/>
      </c>
      <c r="D18" s="167" t="str">
        <f>IF(ISBLANK(DaqBook_RAW_Data!S8),"",DaqBook_RAW_Data!S8)</f>
        <v/>
      </c>
      <c r="E18" s="167" t="str">
        <f>IF(ISBLANK(DaqBook_RAW_Data!T8),"",DaqBook_RAW_Data!T8)</f>
        <v/>
      </c>
      <c r="F18" s="167" t="str">
        <f>IF(ISBLANK(DaqBook_RAW_Data!U8),"",DaqBook_RAW_Data!U8)</f>
        <v/>
      </c>
      <c r="G18" s="167" t="str">
        <f>IF(ISBLANK(DaqBook_RAW_Data!V8),"",DaqBook_RAW_Data!V8)</f>
        <v/>
      </c>
      <c r="H18" s="167" t="str">
        <f>IF(ISBLANK(DaqBook_RAW_Data!W8),"",DaqBook_RAW_Data!W8)</f>
        <v/>
      </c>
      <c r="I18" s="167" t="str">
        <f>IF(ISBLANK(DaqBook_RAW_Data!X8),"",DaqBook_RAW_Data!X8)</f>
        <v/>
      </c>
      <c r="J18" s="167" t="str">
        <f>IF(ISBLANK(DaqBook_RAW_Data!Y8),"",DaqBook_RAW_Data!Y8)</f>
        <v/>
      </c>
      <c r="K18" s="167" t="str">
        <f>IF(ISBLANK(DaqBook_RAW_Data!Z8),"",DaqBook_RAW_Data!Z8)</f>
        <v/>
      </c>
      <c r="L18" s="167" t="str">
        <f>IF(ISBLANK(DaqBook_RAW_Data!AA8),"",DaqBook_RAW_Data!AA8)</f>
        <v/>
      </c>
      <c r="M18" s="167" t="str">
        <f>IF(ISBLANK(DaqBook_RAW_Data!AB8),"",DaqBook_RAW_Data!AB8)</f>
        <v/>
      </c>
      <c r="N18" s="167" t="str">
        <f>IF(ISBLANK(DaqBook_RAW_Data!AC8),"",DaqBook_RAW_Data!AC8)</f>
        <v/>
      </c>
      <c r="O18" s="167" t="str">
        <f>IF(ISBLANK(DaqBook_RAW_Data!AD8),"",DaqBook_RAW_Data!AD8)</f>
        <v/>
      </c>
      <c r="P18" s="167" t="str">
        <f>IF(ISBLANK(DaqBook_RAW_Data!AE8),"",DaqBook_RAW_Data!AE8)</f>
        <v/>
      </c>
    </row>
    <row r="19" spans="1:17" s="96" customFormat="1" x14ac:dyDescent="0.2">
      <c r="A19" s="145" t="e">
        <f t="shared" si="0"/>
        <v>#VALUE!</v>
      </c>
      <c r="B19" s="144" t="str">
        <f>IF(ISBLANK(DaqBook_RAW_Data!Q9),IF(DaqBook_RAW_Data!A9="","",TIMEVALUE(DaqBook_RAW_Data!A9)),TIMEVALUE(DaqBook_RAW_Data!Q9))</f>
        <v/>
      </c>
      <c r="C19" s="167" t="str">
        <f>IF(ISBLANK(DaqBook_RAW_Data!R9),"",DaqBook_RAW_Data!R9)</f>
        <v/>
      </c>
      <c r="D19" s="167" t="str">
        <f>IF(ISBLANK(DaqBook_RAW_Data!S9),"",DaqBook_RAW_Data!S9)</f>
        <v/>
      </c>
      <c r="E19" s="167" t="str">
        <f>IF(ISBLANK(DaqBook_RAW_Data!T9),"",DaqBook_RAW_Data!T9)</f>
        <v/>
      </c>
      <c r="F19" s="167" t="str">
        <f>IF(ISBLANK(DaqBook_RAW_Data!U9),"",DaqBook_RAW_Data!U9)</f>
        <v/>
      </c>
      <c r="G19" s="167" t="str">
        <f>IF(ISBLANK(DaqBook_RAW_Data!V9),"",DaqBook_RAW_Data!V9)</f>
        <v/>
      </c>
      <c r="H19" s="167" t="str">
        <f>IF(ISBLANK(DaqBook_RAW_Data!W9),"",DaqBook_RAW_Data!W9)</f>
        <v/>
      </c>
      <c r="I19" s="167" t="str">
        <f>IF(ISBLANK(DaqBook_RAW_Data!X9),"",DaqBook_RAW_Data!X9)</f>
        <v/>
      </c>
      <c r="J19" s="167" t="str">
        <f>IF(ISBLANK(DaqBook_RAW_Data!Y9),"",DaqBook_RAW_Data!Y9)</f>
        <v/>
      </c>
      <c r="K19" s="167" t="str">
        <f>IF(ISBLANK(DaqBook_RAW_Data!Z9),"",DaqBook_RAW_Data!Z9)</f>
        <v/>
      </c>
      <c r="L19" s="167" t="str">
        <f>IF(ISBLANK(DaqBook_RAW_Data!AA9),"",DaqBook_RAW_Data!AA9)</f>
        <v/>
      </c>
      <c r="M19" s="167" t="str">
        <f>IF(ISBLANK(DaqBook_RAW_Data!AB9),"",DaqBook_RAW_Data!AB9)</f>
        <v/>
      </c>
      <c r="N19" s="167" t="str">
        <f>IF(ISBLANK(DaqBook_RAW_Data!AC9),"",DaqBook_RAW_Data!AC9)</f>
        <v/>
      </c>
      <c r="O19" s="167" t="str">
        <f>IF(ISBLANK(DaqBook_RAW_Data!AD9),"",DaqBook_RAW_Data!AD9)</f>
        <v/>
      </c>
      <c r="P19" s="167" t="str">
        <f>IF(ISBLANK(DaqBook_RAW_Data!AE9),"",DaqBook_RAW_Data!AE9)</f>
        <v/>
      </c>
    </row>
    <row r="20" spans="1:17" s="96" customFormat="1" x14ac:dyDescent="0.2">
      <c r="A20" s="145" t="e">
        <f t="shared" si="0"/>
        <v>#VALUE!</v>
      </c>
      <c r="B20" s="144" t="str">
        <f>IF(ISBLANK(DaqBook_RAW_Data!Q10),IF(DaqBook_RAW_Data!A10="","",TIMEVALUE(DaqBook_RAW_Data!A10)),TIMEVALUE(DaqBook_RAW_Data!Q10))</f>
        <v/>
      </c>
      <c r="C20" s="167" t="str">
        <f>IF(ISBLANK(DaqBook_RAW_Data!R10),"",DaqBook_RAW_Data!R10)</f>
        <v/>
      </c>
      <c r="D20" s="167" t="str">
        <f>IF(ISBLANK(DaqBook_RAW_Data!S10),"",DaqBook_RAW_Data!S10)</f>
        <v/>
      </c>
      <c r="E20" s="167" t="str">
        <f>IF(ISBLANK(DaqBook_RAW_Data!T10),"",DaqBook_RAW_Data!T10)</f>
        <v/>
      </c>
      <c r="F20" s="167" t="str">
        <f>IF(ISBLANK(DaqBook_RAW_Data!U10),"",DaqBook_RAW_Data!U10)</f>
        <v/>
      </c>
      <c r="G20" s="167" t="str">
        <f>IF(ISBLANK(DaqBook_RAW_Data!V10),"",DaqBook_RAW_Data!V10)</f>
        <v/>
      </c>
      <c r="H20" s="167" t="str">
        <f>IF(ISBLANK(DaqBook_RAW_Data!W10),"",DaqBook_RAW_Data!W10)</f>
        <v/>
      </c>
      <c r="I20" s="167" t="str">
        <f>IF(ISBLANK(DaqBook_RAW_Data!X10),"",DaqBook_RAW_Data!X10)</f>
        <v/>
      </c>
      <c r="J20" s="167" t="str">
        <f>IF(ISBLANK(DaqBook_RAW_Data!Y10),"",DaqBook_RAW_Data!Y10)</f>
        <v/>
      </c>
      <c r="K20" s="167" t="str">
        <f>IF(ISBLANK(DaqBook_RAW_Data!Z10),"",DaqBook_RAW_Data!Z10)</f>
        <v/>
      </c>
      <c r="L20" s="167" t="str">
        <f>IF(ISBLANK(DaqBook_RAW_Data!AA10),"",DaqBook_RAW_Data!AA10)</f>
        <v/>
      </c>
      <c r="M20" s="167" t="str">
        <f>IF(ISBLANK(DaqBook_RAW_Data!AB10),"",DaqBook_RAW_Data!AB10)</f>
        <v/>
      </c>
      <c r="N20" s="167" t="str">
        <f>IF(ISBLANK(DaqBook_RAW_Data!AC10),"",DaqBook_RAW_Data!AC10)</f>
        <v/>
      </c>
      <c r="O20" s="167" t="str">
        <f>IF(ISBLANK(DaqBook_RAW_Data!AD10),"",DaqBook_RAW_Data!AD10)</f>
        <v/>
      </c>
      <c r="P20" s="167" t="str">
        <f>IF(ISBLANK(DaqBook_RAW_Data!AE10),"",DaqBook_RAW_Data!AE10)</f>
        <v/>
      </c>
    </row>
    <row r="21" spans="1:17" s="96" customFormat="1" x14ac:dyDescent="0.2">
      <c r="A21" s="145" t="e">
        <f t="shared" si="0"/>
        <v>#VALUE!</v>
      </c>
      <c r="B21" s="144" t="str">
        <f>IF(ISBLANK(DaqBook_RAW_Data!Q11),IF(DaqBook_RAW_Data!A11="","",TIMEVALUE(DaqBook_RAW_Data!A11)),TIMEVALUE(DaqBook_RAW_Data!Q11))</f>
        <v/>
      </c>
      <c r="C21" s="167" t="str">
        <f>IF(ISBLANK(DaqBook_RAW_Data!R11),"",DaqBook_RAW_Data!R11)</f>
        <v/>
      </c>
      <c r="D21" s="167" t="str">
        <f>IF(ISBLANK(DaqBook_RAW_Data!S11),"",DaqBook_RAW_Data!S11)</f>
        <v/>
      </c>
      <c r="E21" s="167" t="str">
        <f>IF(ISBLANK(DaqBook_RAW_Data!T11),"",DaqBook_RAW_Data!T11)</f>
        <v/>
      </c>
      <c r="F21" s="167" t="str">
        <f>IF(ISBLANK(DaqBook_RAW_Data!U11),"",DaqBook_RAW_Data!U11)</f>
        <v/>
      </c>
      <c r="G21" s="167" t="str">
        <f>IF(ISBLANK(DaqBook_RAW_Data!V11),"",DaqBook_RAW_Data!V11)</f>
        <v/>
      </c>
      <c r="H21" s="167" t="str">
        <f>IF(ISBLANK(DaqBook_RAW_Data!W11),"",DaqBook_RAW_Data!W11)</f>
        <v/>
      </c>
      <c r="I21" s="167" t="str">
        <f>IF(ISBLANK(DaqBook_RAW_Data!X11),"",DaqBook_RAW_Data!X11)</f>
        <v/>
      </c>
      <c r="J21" s="167" t="str">
        <f>IF(ISBLANK(DaqBook_RAW_Data!Y11),"",DaqBook_RAW_Data!Y11)</f>
        <v/>
      </c>
      <c r="K21" s="167" t="str">
        <f>IF(ISBLANK(DaqBook_RAW_Data!Z11),"",DaqBook_RAW_Data!Z11)</f>
        <v/>
      </c>
      <c r="L21" s="167" t="str">
        <f>IF(ISBLANK(DaqBook_RAW_Data!AA11),"",DaqBook_RAW_Data!AA11)</f>
        <v/>
      </c>
      <c r="M21" s="167" t="str">
        <f>IF(ISBLANK(DaqBook_RAW_Data!AB11),"",DaqBook_RAW_Data!AB11)</f>
        <v/>
      </c>
      <c r="N21" s="167" t="str">
        <f>IF(ISBLANK(DaqBook_RAW_Data!AC11),"",DaqBook_RAW_Data!AC11)</f>
        <v/>
      </c>
      <c r="O21" s="167" t="str">
        <f>IF(ISBLANK(DaqBook_RAW_Data!AD11),"",DaqBook_RAW_Data!AD11)</f>
        <v/>
      </c>
      <c r="P21" s="167" t="str">
        <f>IF(ISBLANK(DaqBook_RAW_Data!AE11),"",DaqBook_RAW_Data!AE11)</f>
        <v/>
      </c>
    </row>
    <row r="22" spans="1:17" s="96" customFormat="1" x14ac:dyDescent="0.2">
      <c r="A22" s="145" t="e">
        <f t="shared" si="0"/>
        <v>#VALUE!</v>
      </c>
      <c r="B22" s="144" t="str">
        <f>IF(ISBLANK(DaqBook_RAW_Data!Q12),IF(DaqBook_RAW_Data!A12="","",TIMEVALUE(DaqBook_RAW_Data!A12)),TIMEVALUE(DaqBook_RAW_Data!Q12))</f>
        <v/>
      </c>
      <c r="C22" s="167" t="str">
        <f>IF(ISBLANK(DaqBook_RAW_Data!R12),"",DaqBook_RAW_Data!R12)</f>
        <v/>
      </c>
      <c r="D22" s="167" t="str">
        <f>IF(ISBLANK(DaqBook_RAW_Data!S12),"",DaqBook_RAW_Data!S12)</f>
        <v/>
      </c>
      <c r="E22" s="167" t="str">
        <f>IF(ISBLANK(DaqBook_RAW_Data!T12),"",DaqBook_RAW_Data!T12)</f>
        <v/>
      </c>
      <c r="F22" s="167" t="str">
        <f>IF(ISBLANK(DaqBook_RAW_Data!U12),"",DaqBook_RAW_Data!U12)</f>
        <v/>
      </c>
      <c r="G22" s="167" t="str">
        <f>IF(ISBLANK(DaqBook_RAW_Data!V12),"",DaqBook_RAW_Data!V12)</f>
        <v/>
      </c>
      <c r="H22" s="167" t="str">
        <f>IF(ISBLANK(DaqBook_RAW_Data!W12),"",DaqBook_RAW_Data!W12)</f>
        <v/>
      </c>
      <c r="I22" s="167" t="str">
        <f>IF(ISBLANK(DaqBook_RAW_Data!X12),"",DaqBook_RAW_Data!X12)</f>
        <v/>
      </c>
      <c r="J22" s="167" t="str">
        <f>IF(ISBLANK(DaqBook_RAW_Data!Y12),"",DaqBook_RAW_Data!Y12)</f>
        <v/>
      </c>
      <c r="K22" s="167" t="str">
        <f>IF(ISBLANK(DaqBook_RAW_Data!Z12),"",DaqBook_RAW_Data!Z12)</f>
        <v/>
      </c>
      <c r="L22" s="167" t="str">
        <f>IF(ISBLANK(DaqBook_RAW_Data!AA12),"",DaqBook_RAW_Data!AA12)</f>
        <v/>
      </c>
      <c r="M22" s="167" t="str">
        <f>IF(ISBLANK(DaqBook_RAW_Data!AB12),"",DaqBook_RAW_Data!AB12)</f>
        <v/>
      </c>
      <c r="N22" s="167" t="str">
        <f>IF(ISBLANK(DaqBook_RAW_Data!AC12),"",DaqBook_RAW_Data!AC12)</f>
        <v/>
      </c>
      <c r="O22" s="167" t="str">
        <f>IF(ISBLANK(DaqBook_RAW_Data!AD12),"",DaqBook_RAW_Data!AD12)</f>
        <v/>
      </c>
      <c r="P22" s="167" t="str">
        <f>IF(ISBLANK(DaqBook_RAW_Data!AE12),"",DaqBook_RAW_Data!AE12)</f>
        <v/>
      </c>
    </row>
    <row r="23" spans="1:17" s="96" customFormat="1" x14ac:dyDescent="0.2">
      <c r="A23" s="145" t="e">
        <f t="shared" si="0"/>
        <v>#VALUE!</v>
      </c>
      <c r="B23" s="144" t="str">
        <f>IF(ISBLANK(DaqBook_RAW_Data!Q13),IF(DaqBook_RAW_Data!A13="","",TIMEVALUE(DaqBook_RAW_Data!A13)),TIMEVALUE(DaqBook_RAW_Data!Q13))</f>
        <v/>
      </c>
      <c r="C23" s="167" t="str">
        <f>IF(ISBLANK(DaqBook_RAW_Data!R13),"",DaqBook_RAW_Data!R13)</f>
        <v/>
      </c>
      <c r="D23" s="167" t="str">
        <f>IF(ISBLANK(DaqBook_RAW_Data!S13),"",DaqBook_RAW_Data!S13)</f>
        <v/>
      </c>
      <c r="E23" s="167" t="str">
        <f>IF(ISBLANK(DaqBook_RAW_Data!T13),"",DaqBook_RAW_Data!T13)</f>
        <v/>
      </c>
      <c r="F23" s="167" t="str">
        <f>IF(ISBLANK(DaqBook_RAW_Data!U13),"",DaqBook_RAW_Data!U13)</f>
        <v/>
      </c>
      <c r="G23" s="167" t="str">
        <f>IF(ISBLANK(DaqBook_RAW_Data!V13),"",DaqBook_RAW_Data!V13)</f>
        <v/>
      </c>
      <c r="H23" s="167" t="str">
        <f>IF(ISBLANK(DaqBook_RAW_Data!W13),"",DaqBook_RAW_Data!W13)</f>
        <v/>
      </c>
      <c r="I23" s="167" t="str">
        <f>IF(ISBLANK(DaqBook_RAW_Data!X13),"",DaqBook_RAW_Data!X13)</f>
        <v/>
      </c>
      <c r="J23" s="167" t="str">
        <f>IF(ISBLANK(DaqBook_RAW_Data!Y13),"",DaqBook_RAW_Data!Y13)</f>
        <v/>
      </c>
      <c r="K23" s="167" t="str">
        <f>IF(ISBLANK(DaqBook_RAW_Data!Z13),"",DaqBook_RAW_Data!Z13)</f>
        <v/>
      </c>
      <c r="L23" s="167" t="str">
        <f>IF(ISBLANK(DaqBook_RAW_Data!AA13),"",DaqBook_RAW_Data!AA13)</f>
        <v/>
      </c>
      <c r="M23" s="167" t="str">
        <f>IF(ISBLANK(DaqBook_RAW_Data!AB13),"",DaqBook_RAW_Data!AB13)</f>
        <v/>
      </c>
      <c r="N23" s="167" t="str">
        <f>IF(ISBLANK(DaqBook_RAW_Data!AC13),"",DaqBook_RAW_Data!AC13)</f>
        <v/>
      </c>
      <c r="O23" s="167" t="str">
        <f>IF(ISBLANK(DaqBook_RAW_Data!AD13),"",DaqBook_RAW_Data!AD13)</f>
        <v/>
      </c>
      <c r="P23" s="167" t="str">
        <f>IF(ISBLANK(DaqBook_RAW_Data!AE13),"",DaqBook_RAW_Data!AE13)</f>
        <v/>
      </c>
    </row>
    <row r="24" spans="1:17" s="96" customFormat="1" x14ac:dyDescent="0.2">
      <c r="A24" s="145" t="e">
        <f t="shared" si="0"/>
        <v>#VALUE!</v>
      </c>
      <c r="B24" s="144" t="str">
        <f>IF(ISBLANK(DaqBook_RAW_Data!Q14),IF(DaqBook_RAW_Data!A14="","",TIMEVALUE(DaqBook_RAW_Data!A14)),TIMEVALUE(DaqBook_RAW_Data!Q14))</f>
        <v/>
      </c>
      <c r="C24" s="167" t="str">
        <f>IF(ISBLANK(DaqBook_RAW_Data!R14),"",DaqBook_RAW_Data!R14)</f>
        <v/>
      </c>
      <c r="D24" s="167" t="str">
        <f>IF(ISBLANK(DaqBook_RAW_Data!S14),"",DaqBook_RAW_Data!S14)</f>
        <v/>
      </c>
      <c r="E24" s="167" t="str">
        <f>IF(ISBLANK(DaqBook_RAW_Data!T14),"",DaqBook_RAW_Data!T14)</f>
        <v/>
      </c>
      <c r="F24" s="167" t="str">
        <f>IF(ISBLANK(DaqBook_RAW_Data!U14),"",DaqBook_RAW_Data!U14)</f>
        <v/>
      </c>
      <c r="G24" s="167" t="str">
        <f>IF(ISBLANK(DaqBook_RAW_Data!V14),"",DaqBook_RAW_Data!V14)</f>
        <v/>
      </c>
      <c r="H24" s="167" t="str">
        <f>IF(ISBLANK(DaqBook_RAW_Data!W14),"",DaqBook_RAW_Data!W14)</f>
        <v/>
      </c>
      <c r="I24" s="167" t="str">
        <f>IF(ISBLANK(DaqBook_RAW_Data!X14),"",DaqBook_RAW_Data!X14)</f>
        <v/>
      </c>
      <c r="J24" s="167" t="str">
        <f>IF(ISBLANK(DaqBook_RAW_Data!Y14),"",DaqBook_RAW_Data!Y14)</f>
        <v/>
      </c>
      <c r="K24" s="167" t="str">
        <f>IF(ISBLANK(DaqBook_RAW_Data!Z14),"",DaqBook_RAW_Data!Z14)</f>
        <v/>
      </c>
      <c r="L24" s="167" t="str">
        <f>IF(ISBLANK(DaqBook_RAW_Data!AA14),"",DaqBook_RAW_Data!AA14)</f>
        <v/>
      </c>
      <c r="M24" s="167" t="str">
        <f>IF(ISBLANK(DaqBook_RAW_Data!AB14),"",DaqBook_RAW_Data!AB14)</f>
        <v/>
      </c>
      <c r="N24" s="167" t="str">
        <f>IF(ISBLANK(DaqBook_RAW_Data!AC14),"",DaqBook_RAW_Data!AC14)</f>
        <v/>
      </c>
      <c r="O24" s="167" t="str">
        <f>IF(ISBLANK(DaqBook_RAW_Data!AD14),"",DaqBook_RAW_Data!AD14)</f>
        <v/>
      </c>
      <c r="P24" s="167" t="str">
        <f>IF(ISBLANK(DaqBook_RAW_Data!AE14),"",DaqBook_RAW_Data!AE14)</f>
        <v/>
      </c>
    </row>
    <row r="25" spans="1:17" s="96" customFormat="1" x14ac:dyDescent="0.2">
      <c r="A25" s="145" t="e">
        <f t="shared" si="0"/>
        <v>#VALUE!</v>
      </c>
      <c r="B25" s="144" t="str">
        <f>IF(ISBLANK(DaqBook_RAW_Data!Q15),IF(DaqBook_RAW_Data!A15="","",TIMEVALUE(DaqBook_RAW_Data!A15)),TIMEVALUE(DaqBook_RAW_Data!Q15))</f>
        <v/>
      </c>
      <c r="C25" s="167" t="str">
        <f>IF(ISBLANK(DaqBook_RAW_Data!R15),"",DaqBook_RAW_Data!R15)</f>
        <v/>
      </c>
      <c r="D25" s="167" t="str">
        <f>IF(ISBLANK(DaqBook_RAW_Data!S15),"",DaqBook_RAW_Data!S15)</f>
        <v/>
      </c>
      <c r="E25" s="167" t="str">
        <f>IF(ISBLANK(DaqBook_RAW_Data!T15),"",DaqBook_RAW_Data!T15)</f>
        <v/>
      </c>
      <c r="F25" s="167" t="str">
        <f>IF(ISBLANK(DaqBook_RAW_Data!U15),"",DaqBook_RAW_Data!U15)</f>
        <v/>
      </c>
      <c r="G25" s="167" t="str">
        <f>IF(ISBLANK(DaqBook_RAW_Data!V15),"",DaqBook_RAW_Data!V15)</f>
        <v/>
      </c>
      <c r="H25" s="167" t="str">
        <f>IF(ISBLANK(DaqBook_RAW_Data!W15),"",DaqBook_RAW_Data!W15)</f>
        <v/>
      </c>
      <c r="I25" s="167" t="str">
        <f>IF(ISBLANK(DaqBook_RAW_Data!X15),"",DaqBook_RAW_Data!X15)</f>
        <v/>
      </c>
      <c r="J25" s="167" t="str">
        <f>IF(ISBLANK(DaqBook_RAW_Data!Y15),"",DaqBook_RAW_Data!Y15)</f>
        <v/>
      </c>
      <c r="K25" s="167" t="str">
        <f>IF(ISBLANK(DaqBook_RAW_Data!Z15),"",DaqBook_RAW_Data!Z15)</f>
        <v/>
      </c>
      <c r="L25" s="167" t="str">
        <f>IF(ISBLANK(DaqBook_RAW_Data!AA15),"",DaqBook_RAW_Data!AA15)</f>
        <v/>
      </c>
      <c r="M25" s="167" t="str">
        <f>IF(ISBLANK(DaqBook_RAW_Data!AB15),"",DaqBook_RAW_Data!AB15)</f>
        <v/>
      </c>
      <c r="N25" s="167" t="str">
        <f>IF(ISBLANK(DaqBook_RAW_Data!AC15),"",DaqBook_RAW_Data!AC15)</f>
        <v/>
      </c>
      <c r="O25" s="167" t="str">
        <f>IF(ISBLANK(DaqBook_RAW_Data!AD15),"",DaqBook_RAW_Data!AD15)</f>
        <v/>
      </c>
      <c r="P25" s="167" t="str">
        <f>IF(ISBLANK(DaqBook_RAW_Data!AE15),"",DaqBook_RAW_Data!AE15)</f>
        <v/>
      </c>
    </row>
    <row r="26" spans="1:17" s="96" customFormat="1" x14ac:dyDescent="0.2">
      <c r="A26" s="145" t="e">
        <f t="shared" si="0"/>
        <v>#VALUE!</v>
      </c>
      <c r="B26" s="144" t="str">
        <f>IF(ISBLANK(DaqBook_RAW_Data!Q16),IF(DaqBook_RAW_Data!A16="","",TIMEVALUE(DaqBook_RAW_Data!A16)),TIMEVALUE(DaqBook_RAW_Data!Q16))</f>
        <v/>
      </c>
      <c r="C26" s="167" t="str">
        <f>IF(ISBLANK(DaqBook_RAW_Data!R16),"",DaqBook_RAW_Data!R16)</f>
        <v/>
      </c>
      <c r="D26" s="167" t="str">
        <f>IF(ISBLANK(DaqBook_RAW_Data!S16),"",DaqBook_RAW_Data!S16)</f>
        <v/>
      </c>
      <c r="E26" s="167" t="str">
        <f>IF(ISBLANK(DaqBook_RAW_Data!T16),"",DaqBook_RAW_Data!T16)</f>
        <v/>
      </c>
      <c r="F26" s="167" t="str">
        <f>IF(ISBLANK(DaqBook_RAW_Data!U16),"",DaqBook_RAW_Data!U16)</f>
        <v/>
      </c>
      <c r="G26" s="167" t="str">
        <f>IF(ISBLANK(DaqBook_RAW_Data!V16),"",DaqBook_RAW_Data!V16)</f>
        <v/>
      </c>
      <c r="H26" s="167" t="str">
        <f>IF(ISBLANK(DaqBook_RAW_Data!W16),"",DaqBook_RAW_Data!W16)</f>
        <v/>
      </c>
      <c r="I26" s="167" t="str">
        <f>IF(ISBLANK(DaqBook_RAW_Data!X16),"",DaqBook_RAW_Data!X16)</f>
        <v/>
      </c>
      <c r="J26" s="167" t="str">
        <f>IF(ISBLANK(DaqBook_RAW_Data!Y16),"",DaqBook_RAW_Data!Y16)</f>
        <v/>
      </c>
      <c r="K26" s="167" t="str">
        <f>IF(ISBLANK(DaqBook_RAW_Data!Z16),"",DaqBook_RAW_Data!Z16)</f>
        <v/>
      </c>
      <c r="L26" s="167" t="str">
        <f>IF(ISBLANK(DaqBook_RAW_Data!AA16),"",DaqBook_RAW_Data!AA16)</f>
        <v/>
      </c>
      <c r="M26" s="167" t="str">
        <f>IF(ISBLANK(DaqBook_RAW_Data!AB16),"",DaqBook_RAW_Data!AB16)</f>
        <v/>
      </c>
      <c r="N26" s="167" t="str">
        <f>IF(ISBLANK(DaqBook_RAW_Data!AC16),"",DaqBook_RAW_Data!AC16)</f>
        <v/>
      </c>
      <c r="O26" s="167" t="str">
        <f>IF(ISBLANK(DaqBook_RAW_Data!AD16),"",DaqBook_RAW_Data!AD16)</f>
        <v/>
      </c>
      <c r="P26" s="167" t="str">
        <f>IF(ISBLANK(DaqBook_RAW_Data!AE16),"",DaqBook_RAW_Data!AE16)</f>
        <v/>
      </c>
    </row>
    <row r="27" spans="1:17" s="96" customFormat="1" x14ac:dyDescent="0.2">
      <c r="A27" s="145" t="e">
        <f t="shared" si="0"/>
        <v>#VALUE!</v>
      </c>
      <c r="B27" s="144" t="str">
        <f>IF(ISBLANK(DaqBook_RAW_Data!Q17),IF(DaqBook_RAW_Data!A17="","",TIMEVALUE(DaqBook_RAW_Data!A17)),TIMEVALUE(DaqBook_RAW_Data!Q17))</f>
        <v/>
      </c>
      <c r="C27" s="167" t="str">
        <f>IF(ISBLANK(DaqBook_RAW_Data!R17),"",DaqBook_RAW_Data!R17)</f>
        <v/>
      </c>
      <c r="D27" s="167" t="str">
        <f>IF(ISBLANK(DaqBook_RAW_Data!S17),"",DaqBook_RAW_Data!S17)</f>
        <v/>
      </c>
      <c r="E27" s="167" t="str">
        <f>IF(ISBLANK(DaqBook_RAW_Data!T17),"",DaqBook_RAW_Data!T17)</f>
        <v/>
      </c>
      <c r="F27" s="167" t="str">
        <f>IF(ISBLANK(DaqBook_RAW_Data!U17),"",DaqBook_RAW_Data!U17)</f>
        <v/>
      </c>
      <c r="G27" s="167" t="str">
        <f>IF(ISBLANK(DaqBook_RAW_Data!V17),"",DaqBook_RAW_Data!V17)</f>
        <v/>
      </c>
      <c r="H27" s="167" t="str">
        <f>IF(ISBLANK(DaqBook_RAW_Data!W17),"",DaqBook_RAW_Data!W17)</f>
        <v/>
      </c>
      <c r="I27" s="167" t="str">
        <f>IF(ISBLANK(DaqBook_RAW_Data!X17),"",DaqBook_RAW_Data!X17)</f>
        <v/>
      </c>
      <c r="J27" s="167" t="str">
        <f>IF(ISBLANK(DaqBook_RAW_Data!Y17),"",DaqBook_RAW_Data!Y17)</f>
        <v/>
      </c>
      <c r="K27" s="167" t="str">
        <f>IF(ISBLANK(DaqBook_RAW_Data!Z17),"",DaqBook_RAW_Data!Z17)</f>
        <v/>
      </c>
      <c r="L27" s="167" t="str">
        <f>IF(ISBLANK(DaqBook_RAW_Data!AA17),"",DaqBook_RAW_Data!AA17)</f>
        <v/>
      </c>
      <c r="M27" s="167" t="str">
        <f>IF(ISBLANK(DaqBook_RAW_Data!AB17),"",DaqBook_RAW_Data!AB17)</f>
        <v/>
      </c>
      <c r="N27" s="167" t="str">
        <f>IF(ISBLANK(DaqBook_RAW_Data!AC17),"",DaqBook_RAW_Data!AC17)</f>
        <v/>
      </c>
      <c r="O27" s="167" t="str">
        <f>IF(ISBLANK(DaqBook_RAW_Data!AD17),"",DaqBook_RAW_Data!AD17)</f>
        <v/>
      </c>
      <c r="P27" s="167" t="str">
        <f>IF(ISBLANK(DaqBook_RAW_Data!AE17),"",DaqBook_RAW_Data!AE17)</f>
        <v/>
      </c>
      <c r="Q27" s="146"/>
    </row>
    <row r="28" spans="1:17" s="96" customFormat="1" x14ac:dyDescent="0.2">
      <c r="A28" s="145" t="e">
        <f t="shared" si="0"/>
        <v>#VALUE!</v>
      </c>
      <c r="B28" s="144" t="str">
        <f>IF(ISBLANK(DaqBook_RAW_Data!Q18),IF(DaqBook_RAW_Data!A18="","",TIMEVALUE(DaqBook_RAW_Data!A18)),TIMEVALUE(DaqBook_RAW_Data!Q18))</f>
        <v/>
      </c>
      <c r="C28" s="167" t="str">
        <f>IF(ISBLANK(DaqBook_RAW_Data!R18),"",DaqBook_RAW_Data!R18)</f>
        <v/>
      </c>
      <c r="D28" s="167" t="str">
        <f>IF(ISBLANK(DaqBook_RAW_Data!S18),"",DaqBook_RAW_Data!S18)</f>
        <v/>
      </c>
      <c r="E28" s="167" t="str">
        <f>IF(ISBLANK(DaqBook_RAW_Data!T18),"",DaqBook_RAW_Data!T18)</f>
        <v/>
      </c>
      <c r="F28" s="167" t="str">
        <f>IF(ISBLANK(DaqBook_RAW_Data!U18),"",DaqBook_RAW_Data!U18)</f>
        <v/>
      </c>
      <c r="G28" s="167" t="str">
        <f>IF(ISBLANK(DaqBook_RAW_Data!V18),"",DaqBook_RAW_Data!V18)</f>
        <v/>
      </c>
      <c r="H28" s="167" t="str">
        <f>IF(ISBLANK(DaqBook_RAW_Data!W18),"",DaqBook_RAW_Data!W18)</f>
        <v/>
      </c>
      <c r="I28" s="167" t="str">
        <f>IF(ISBLANK(DaqBook_RAW_Data!X18),"",DaqBook_RAW_Data!X18)</f>
        <v/>
      </c>
      <c r="J28" s="167" t="str">
        <f>IF(ISBLANK(DaqBook_RAW_Data!Y18),"",DaqBook_RAW_Data!Y18)</f>
        <v/>
      </c>
      <c r="K28" s="167" t="str">
        <f>IF(ISBLANK(DaqBook_RAW_Data!Z18),"",DaqBook_RAW_Data!Z18)</f>
        <v/>
      </c>
      <c r="L28" s="167" t="str">
        <f>IF(ISBLANK(DaqBook_RAW_Data!AA18),"",DaqBook_RAW_Data!AA18)</f>
        <v/>
      </c>
      <c r="M28" s="167" t="str">
        <f>IF(ISBLANK(DaqBook_RAW_Data!AB18),"",DaqBook_RAW_Data!AB18)</f>
        <v/>
      </c>
      <c r="N28" s="167" t="str">
        <f>IF(ISBLANK(DaqBook_RAW_Data!AC18),"",DaqBook_RAW_Data!AC18)</f>
        <v/>
      </c>
      <c r="O28" s="167" t="str">
        <f>IF(ISBLANK(DaqBook_RAW_Data!AD18),"",DaqBook_RAW_Data!AD18)</f>
        <v/>
      </c>
      <c r="P28" s="167" t="str">
        <f>IF(ISBLANK(DaqBook_RAW_Data!AE18),"",DaqBook_RAW_Data!AE18)</f>
        <v/>
      </c>
    </row>
    <row r="29" spans="1:17" s="96" customFormat="1" x14ac:dyDescent="0.2">
      <c r="A29" s="145" t="e">
        <f t="shared" si="0"/>
        <v>#VALUE!</v>
      </c>
      <c r="B29" s="144" t="str">
        <f>IF(ISBLANK(DaqBook_RAW_Data!Q19),IF(DaqBook_RAW_Data!A19="","",TIMEVALUE(DaqBook_RAW_Data!A19)),TIMEVALUE(DaqBook_RAW_Data!Q19))</f>
        <v/>
      </c>
      <c r="C29" s="167" t="str">
        <f>IF(ISBLANK(DaqBook_RAW_Data!R19),"",DaqBook_RAW_Data!R19)</f>
        <v/>
      </c>
      <c r="D29" s="167" t="str">
        <f>IF(ISBLANK(DaqBook_RAW_Data!S19),"",DaqBook_RAW_Data!S19)</f>
        <v/>
      </c>
      <c r="E29" s="167" t="str">
        <f>IF(ISBLANK(DaqBook_RAW_Data!T19),"",DaqBook_RAW_Data!T19)</f>
        <v/>
      </c>
      <c r="F29" s="167" t="str">
        <f>IF(ISBLANK(DaqBook_RAW_Data!U19),"",DaqBook_RAW_Data!U19)</f>
        <v/>
      </c>
      <c r="G29" s="167" t="str">
        <f>IF(ISBLANK(DaqBook_RAW_Data!V19),"",DaqBook_RAW_Data!V19)</f>
        <v/>
      </c>
      <c r="H29" s="167" t="str">
        <f>IF(ISBLANK(DaqBook_RAW_Data!W19),"",DaqBook_RAW_Data!W19)</f>
        <v/>
      </c>
      <c r="I29" s="167" t="str">
        <f>IF(ISBLANK(DaqBook_RAW_Data!X19),"",DaqBook_RAW_Data!X19)</f>
        <v/>
      </c>
      <c r="J29" s="167" t="str">
        <f>IF(ISBLANK(DaqBook_RAW_Data!Y19),"",DaqBook_RAW_Data!Y19)</f>
        <v/>
      </c>
      <c r="K29" s="167" t="str">
        <f>IF(ISBLANK(DaqBook_RAW_Data!Z19),"",DaqBook_RAW_Data!Z19)</f>
        <v/>
      </c>
      <c r="L29" s="167" t="str">
        <f>IF(ISBLANK(DaqBook_RAW_Data!AA19),"",DaqBook_RAW_Data!AA19)</f>
        <v/>
      </c>
      <c r="M29" s="167" t="str">
        <f>IF(ISBLANK(DaqBook_RAW_Data!AB19),"",DaqBook_RAW_Data!AB19)</f>
        <v/>
      </c>
      <c r="N29" s="167" t="str">
        <f>IF(ISBLANK(DaqBook_RAW_Data!AC19),"",DaqBook_RAW_Data!AC19)</f>
        <v/>
      </c>
      <c r="O29" s="167" t="str">
        <f>IF(ISBLANK(DaqBook_RAW_Data!AD19),"",DaqBook_RAW_Data!AD19)</f>
        <v/>
      </c>
      <c r="P29" s="167" t="str">
        <f>IF(ISBLANK(DaqBook_RAW_Data!AE19),"",DaqBook_RAW_Data!AE19)</f>
        <v/>
      </c>
    </row>
    <row r="30" spans="1:17" s="96" customFormat="1" x14ac:dyDescent="0.2">
      <c r="A30" s="145" t="e">
        <f t="shared" si="0"/>
        <v>#VALUE!</v>
      </c>
      <c r="B30" s="144" t="str">
        <f>IF(ISBLANK(DaqBook_RAW_Data!Q20),IF(DaqBook_RAW_Data!A20="","",TIMEVALUE(DaqBook_RAW_Data!A20)),TIMEVALUE(DaqBook_RAW_Data!Q20))</f>
        <v/>
      </c>
      <c r="C30" s="167" t="str">
        <f>IF(ISBLANK(DaqBook_RAW_Data!R20),"",DaqBook_RAW_Data!R20)</f>
        <v/>
      </c>
      <c r="D30" s="167" t="str">
        <f>IF(ISBLANK(DaqBook_RAW_Data!S20),"",DaqBook_RAW_Data!S20)</f>
        <v/>
      </c>
      <c r="E30" s="167" t="str">
        <f>IF(ISBLANK(DaqBook_RAW_Data!T20),"",DaqBook_RAW_Data!T20)</f>
        <v/>
      </c>
      <c r="F30" s="167" t="str">
        <f>IF(ISBLANK(DaqBook_RAW_Data!U20),"",DaqBook_RAW_Data!U20)</f>
        <v/>
      </c>
      <c r="G30" s="167" t="str">
        <f>IF(ISBLANK(DaqBook_RAW_Data!V20),"",DaqBook_RAW_Data!V20)</f>
        <v/>
      </c>
      <c r="H30" s="167" t="str">
        <f>IF(ISBLANK(DaqBook_RAW_Data!W20),"",DaqBook_RAW_Data!W20)</f>
        <v/>
      </c>
      <c r="I30" s="167" t="str">
        <f>IF(ISBLANK(DaqBook_RAW_Data!X20),"",DaqBook_RAW_Data!X20)</f>
        <v/>
      </c>
      <c r="J30" s="167" t="str">
        <f>IF(ISBLANK(DaqBook_RAW_Data!Y20),"",DaqBook_RAW_Data!Y20)</f>
        <v/>
      </c>
      <c r="K30" s="167" t="str">
        <f>IF(ISBLANK(DaqBook_RAW_Data!Z20),"",DaqBook_RAW_Data!Z20)</f>
        <v/>
      </c>
      <c r="L30" s="167" t="str">
        <f>IF(ISBLANK(DaqBook_RAW_Data!AA20),"",DaqBook_RAW_Data!AA20)</f>
        <v/>
      </c>
      <c r="M30" s="167" t="str">
        <f>IF(ISBLANK(DaqBook_RAW_Data!AB20),"",DaqBook_RAW_Data!AB20)</f>
        <v/>
      </c>
      <c r="N30" s="167" t="str">
        <f>IF(ISBLANK(DaqBook_RAW_Data!AC20),"",DaqBook_RAW_Data!AC20)</f>
        <v/>
      </c>
      <c r="O30" s="167" t="str">
        <f>IF(ISBLANK(DaqBook_RAW_Data!AD20),"",DaqBook_RAW_Data!AD20)</f>
        <v/>
      </c>
      <c r="P30" s="167" t="str">
        <f>IF(ISBLANK(DaqBook_RAW_Data!AE20),"",DaqBook_RAW_Data!AE20)</f>
        <v/>
      </c>
    </row>
    <row r="31" spans="1:17" s="96" customFormat="1" x14ac:dyDescent="0.2">
      <c r="A31" s="145" t="e">
        <f t="shared" si="0"/>
        <v>#VALUE!</v>
      </c>
      <c r="B31" s="144" t="str">
        <f>IF(ISBLANK(DaqBook_RAW_Data!Q21),IF(DaqBook_RAW_Data!A21="","",TIMEVALUE(DaqBook_RAW_Data!A21)),TIMEVALUE(DaqBook_RAW_Data!Q21))</f>
        <v/>
      </c>
      <c r="C31" s="167" t="str">
        <f>IF(ISBLANK(DaqBook_RAW_Data!R21),"",DaqBook_RAW_Data!R21)</f>
        <v/>
      </c>
      <c r="D31" s="167" t="str">
        <f>IF(ISBLANK(DaqBook_RAW_Data!S21),"",DaqBook_RAW_Data!S21)</f>
        <v/>
      </c>
      <c r="E31" s="167" t="str">
        <f>IF(ISBLANK(DaqBook_RAW_Data!T21),"",DaqBook_RAW_Data!T21)</f>
        <v/>
      </c>
      <c r="F31" s="167" t="str">
        <f>IF(ISBLANK(DaqBook_RAW_Data!U21),"",DaqBook_RAW_Data!U21)</f>
        <v/>
      </c>
      <c r="G31" s="167" t="str">
        <f>IF(ISBLANK(DaqBook_RAW_Data!V21),"",DaqBook_RAW_Data!V21)</f>
        <v/>
      </c>
      <c r="H31" s="167" t="str">
        <f>IF(ISBLANK(DaqBook_RAW_Data!W21),"",DaqBook_RAW_Data!W21)</f>
        <v/>
      </c>
      <c r="I31" s="167" t="str">
        <f>IF(ISBLANK(DaqBook_RAW_Data!X21),"",DaqBook_RAW_Data!X21)</f>
        <v/>
      </c>
      <c r="J31" s="167" t="str">
        <f>IF(ISBLANK(DaqBook_RAW_Data!Y21),"",DaqBook_RAW_Data!Y21)</f>
        <v/>
      </c>
      <c r="K31" s="167" t="str">
        <f>IF(ISBLANK(DaqBook_RAW_Data!Z21),"",DaqBook_RAW_Data!Z21)</f>
        <v/>
      </c>
      <c r="L31" s="167" t="str">
        <f>IF(ISBLANK(DaqBook_RAW_Data!AA21),"",DaqBook_RAW_Data!AA21)</f>
        <v/>
      </c>
      <c r="M31" s="167" t="str">
        <f>IF(ISBLANK(DaqBook_RAW_Data!AB21),"",DaqBook_RAW_Data!AB21)</f>
        <v/>
      </c>
      <c r="N31" s="167" t="str">
        <f>IF(ISBLANK(DaqBook_RAW_Data!AC21),"",DaqBook_RAW_Data!AC21)</f>
        <v/>
      </c>
      <c r="O31" s="167" t="str">
        <f>IF(ISBLANK(DaqBook_RAW_Data!AD21),"",DaqBook_RAW_Data!AD21)</f>
        <v/>
      </c>
      <c r="P31" s="167" t="str">
        <f>IF(ISBLANK(DaqBook_RAW_Data!AE21),"",DaqBook_RAW_Data!AE21)</f>
        <v/>
      </c>
    </row>
    <row r="32" spans="1:17" s="96" customFormat="1" x14ac:dyDescent="0.2">
      <c r="A32" s="145" t="e">
        <f t="shared" si="0"/>
        <v>#VALUE!</v>
      </c>
      <c r="B32" s="144" t="str">
        <f>IF(ISBLANK(DaqBook_RAW_Data!Q22),IF(DaqBook_RAW_Data!A22="","",TIMEVALUE(DaqBook_RAW_Data!A22)),TIMEVALUE(DaqBook_RAW_Data!Q22))</f>
        <v/>
      </c>
      <c r="C32" s="167" t="str">
        <f>IF(ISBLANK(DaqBook_RAW_Data!R22),"",DaqBook_RAW_Data!R22)</f>
        <v/>
      </c>
      <c r="D32" s="167" t="str">
        <f>IF(ISBLANK(DaqBook_RAW_Data!S22),"",DaqBook_RAW_Data!S22)</f>
        <v/>
      </c>
      <c r="E32" s="167" t="str">
        <f>IF(ISBLANK(DaqBook_RAW_Data!T22),"",DaqBook_RAW_Data!T22)</f>
        <v/>
      </c>
      <c r="F32" s="167" t="str">
        <f>IF(ISBLANK(DaqBook_RAW_Data!U22),"",DaqBook_RAW_Data!U22)</f>
        <v/>
      </c>
      <c r="G32" s="167" t="str">
        <f>IF(ISBLANK(DaqBook_RAW_Data!V22),"",DaqBook_RAW_Data!V22)</f>
        <v/>
      </c>
      <c r="H32" s="167" t="str">
        <f>IF(ISBLANK(DaqBook_RAW_Data!W22),"",DaqBook_RAW_Data!W22)</f>
        <v/>
      </c>
      <c r="I32" s="167" t="str">
        <f>IF(ISBLANK(DaqBook_RAW_Data!X22),"",DaqBook_RAW_Data!X22)</f>
        <v/>
      </c>
      <c r="J32" s="167" t="str">
        <f>IF(ISBLANK(DaqBook_RAW_Data!Y22),"",DaqBook_RAW_Data!Y22)</f>
        <v/>
      </c>
      <c r="K32" s="167" t="str">
        <f>IF(ISBLANK(DaqBook_RAW_Data!Z22),"",DaqBook_RAW_Data!Z22)</f>
        <v/>
      </c>
      <c r="L32" s="167" t="str">
        <f>IF(ISBLANK(DaqBook_RAW_Data!AA22),"",DaqBook_RAW_Data!AA22)</f>
        <v/>
      </c>
      <c r="M32" s="167" t="str">
        <f>IF(ISBLANK(DaqBook_RAW_Data!AB22),"",DaqBook_RAW_Data!AB22)</f>
        <v/>
      </c>
      <c r="N32" s="167" t="str">
        <f>IF(ISBLANK(DaqBook_RAW_Data!AC22),"",DaqBook_RAW_Data!AC22)</f>
        <v/>
      </c>
      <c r="O32" s="167" t="str">
        <f>IF(ISBLANK(DaqBook_RAW_Data!AD22),"",DaqBook_RAW_Data!AD22)</f>
        <v/>
      </c>
      <c r="P32" s="167" t="str">
        <f>IF(ISBLANK(DaqBook_RAW_Data!AE22),"",DaqBook_RAW_Data!AE22)</f>
        <v/>
      </c>
    </row>
    <row r="33" spans="1:16" s="96" customFormat="1" x14ac:dyDescent="0.2">
      <c r="A33" s="145" t="e">
        <f t="shared" si="0"/>
        <v>#VALUE!</v>
      </c>
      <c r="B33" s="144" t="str">
        <f>IF(ISBLANK(DaqBook_RAW_Data!Q23),IF(DaqBook_RAW_Data!A23="","",TIMEVALUE(DaqBook_RAW_Data!A23)),TIMEVALUE(DaqBook_RAW_Data!Q23))</f>
        <v/>
      </c>
      <c r="C33" s="167" t="str">
        <f>IF(ISBLANK(DaqBook_RAW_Data!R23),"",DaqBook_RAW_Data!R23)</f>
        <v/>
      </c>
      <c r="D33" s="167" t="str">
        <f>IF(ISBLANK(DaqBook_RAW_Data!S23),"",DaqBook_RAW_Data!S23)</f>
        <v/>
      </c>
      <c r="E33" s="167" t="str">
        <f>IF(ISBLANK(DaqBook_RAW_Data!T23),"",DaqBook_RAW_Data!T23)</f>
        <v/>
      </c>
      <c r="F33" s="167" t="str">
        <f>IF(ISBLANK(DaqBook_RAW_Data!U23),"",DaqBook_RAW_Data!U23)</f>
        <v/>
      </c>
      <c r="G33" s="167" t="str">
        <f>IF(ISBLANK(DaqBook_RAW_Data!V23),"",DaqBook_RAW_Data!V23)</f>
        <v/>
      </c>
      <c r="H33" s="167" t="str">
        <f>IF(ISBLANK(DaqBook_RAW_Data!W23),"",DaqBook_RAW_Data!W23)</f>
        <v/>
      </c>
      <c r="I33" s="167" t="str">
        <f>IF(ISBLANK(DaqBook_RAW_Data!X23),"",DaqBook_RAW_Data!X23)</f>
        <v/>
      </c>
      <c r="J33" s="167" t="str">
        <f>IF(ISBLANK(DaqBook_RAW_Data!Y23),"",DaqBook_RAW_Data!Y23)</f>
        <v/>
      </c>
      <c r="K33" s="167" t="str">
        <f>IF(ISBLANK(DaqBook_RAW_Data!Z23),"",DaqBook_RAW_Data!Z23)</f>
        <v/>
      </c>
      <c r="L33" s="167" t="str">
        <f>IF(ISBLANK(DaqBook_RAW_Data!AA23),"",DaqBook_RAW_Data!AA23)</f>
        <v/>
      </c>
      <c r="M33" s="167" t="str">
        <f>IF(ISBLANK(DaqBook_RAW_Data!AB23),"",DaqBook_RAW_Data!AB23)</f>
        <v/>
      </c>
      <c r="N33" s="167" t="str">
        <f>IF(ISBLANK(DaqBook_RAW_Data!AC23),"",DaqBook_RAW_Data!AC23)</f>
        <v/>
      </c>
      <c r="O33" s="167" t="str">
        <f>IF(ISBLANK(DaqBook_RAW_Data!AD23),"",DaqBook_RAW_Data!AD23)</f>
        <v/>
      </c>
      <c r="P33" s="167" t="str">
        <f>IF(ISBLANK(DaqBook_RAW_Data!AE23),"",DaqBook_RAW_Data!AE23)</f>
        <v/>
      </c>
    </row>
    <row r="34" spans="1:16" s="96" customFormat="1" x14ac:dyDescent="0.2">
      <c r="A34" s="145" t="e">
        <f t="shared" si="0"/>
        <v>#VALUE!</v>
      </c>
      <c r="B34" s="144" t="str">
        <f>IF(ISBLANK(DaqBook_RAW_Data!Q24),IF(DaqBook_RAW_Data!A24="","",TIMEVALUE(DaqBook_RAW_Data!A24)),TIMEVALUE(DaqBook_RAW_Data!Q24))</f>
        <v/>
      </c>
      <c r="C34" s="167" t="str">
        <f>IF(ISBLANK(DaqBook_RAW_Data!R24),"",DaqBook_RAW_Data!R24)</f>
        <v/>
      </c>
      <c r="D34" s="167" t="str">
        <f>IF(ISBLANK(DaqBook_RAW_Data!S24),"",DaqBook_RAW_Data!S24)</f>
        <v/>
      </c>
      <c r="E34" s="167" t="str">
        <f>IF(ISBLANK(DaqBook_RAW_Data!T24),"",DaqBook_RAW_Data!T24)</f>
        <v/>
      </c>
      <c r="F34" s="167" t="str">
        <f>IF(ISBLANK(DaqBook_RAW_Data!U24),"",DaqBook_RAW_Data!U24)</f>
        <v/>
      </c>
      <c r="G34" s="167" t="str">
        <f>IF(ISBLANK(DaqBook_RAW_Data!V24),"",DaqBook_RAW_Data!V24)</f>
        <v/>
      </c>
      <c r="H34" s="167" t="str">
        <f>IF(ISBLANK(DaqBook_RAW_Data!W24),"",DaqBook_RAW_Data!W24)</f>
        <v/>
      </c>
      <c r="I34" s="167" t="str">
        <f>IF(ISBLANK(DaqBook_RAW_Data!X24),"",DaqBook_RAW_Data!X24)</f>
        <v/>
      </c>
      <c r="J34" s="167" t="str">
        <f>IF(ISBLANK(DaqBook_RAW_Data!Y24),"",DaqBook_RAW_Data!Y24)</f>
        <v/>
      </c>
      <c r="K34" s="167" t="str">
        <f>IF(ISBLANK(DaqBook_RAW_Data!Z24),"",DaqBook_RAW_Data!Z24)</f>
        <v/>
      </c>
      <c r="L34" s="167" t="str">
        <f>IF(ISBLANK(DaqBook_RAW_Data!AA24),"",DaqBook_RAW_Data!AA24)</f>
        <v/>
      </c>
      <c r="M34" s="167" t="str">
        <f>IF(ISBLANK(DaqBook_RAW_Data!AB24),"",DaqBook_RAW_Data!AB24)</f>
        <v/>
      </c>
      <c r="N34" s="167" t="str">
        <f>IF(ISBLANK(DaqBook_RAW_Data!AC24),"",DaqBook_RAW_Data!AC24)</f>
        <v/>
      </c>
      <c r="O34" s="167" t="str">
        <f>IF(ISBLANK(DaqBook_RAW_Data!AD24),"",DaqBook_RAW_Data!AD24)</f>
        <v/>
      </c>
      <c r="P34" s="167" t="str">
        <f>IF(ISBLANK(DaqBook_RAW_Data!AE24),"",DaqBook_RAW_Data!AE24)</f>
        <v/>
      </c>
    </row>
    <row r="35" spans="1:16" s="96" customFormat="1" x14ac:dyDescent="0.2">
      <c r="A35" s="145" t="e">
        <f t="shared" si="0"/>
        <v>#VALUE!</v>
      </c>
      <c r="B35" s="144" t="str">
        <f>IF(ISBLANK(DaqBook_RAW_Data!Q25),IF(DaqBook_RAW_Data!A25="","",TIMEVALUE(DaqBook_RAW_Data!A25)),TIMEVALUE(DaqBook_RAW_Data!Q25))</f>
        <v/>
      </c>
      <c r="C35" s="167" t="str">
        <f>IF(ISBLANK(DaqBook_RAW_Data!R25),"",DaqBook_RAW_Data!R25)</f>
        <v/>
      </c>
      <c r="D35" s="167" t="str">
        <f>IF(ISBLANK(DaqBook_RAW_Data!S25),"",DaqBook_RAW_Data!S25)</f>
        <v/>
      </c>
      <c r="E35" s="167" t="str">
        <f>IF(ISBLANK(DaqBook_RAW_Data!T25),"",DaqBook_RAW_Data!T25)</f>
        <v/>
      </c>
      <c r="F35" s="167" t="str">
        <f>IF(ISBLANK(DaqBook_RAW_Data!U25),"",DaqBook_RAW_Data!U25)</f>
        <v/>
      </c>
      <c r="G35" s="167" t="str">
        <f>IF(ISBLANK(DaqBook_RAW_Data!V25),"",DaqBook_RAW_Data!V25)</f>
        <v/>
      </c>
      <c r="H35" s="167" t="str">
        <f>IF(ISBLANK(DaqBook_RAW_Data!W25),"",DaqBook_RAW_Data!W25)</f>
        <v/>
      </c>
      <c r="I35" s="167" t="str">
        <f>IF(ISBLANK(DaqBook_RAW_Data!X25),"",DaqBook_RAW_Data!X25)</f>
        <v/>
      </c>
      <c r="J35" s="167" t="str">
        <f>IF(ISBLANK(DaqBook_RAW_Data!Y25),"",DaqBook_RAW_Data!Y25)</f>
        <v/>
      </c>
      <c r="K35" s="167" t="str">
        <f>IF(ISBLANK(DaqBook_RAW_Data!Z25),"",DaqBook_RAW_Data!Z25)</f>
        <v/>
      </c>
      <c r="L35" s="167" t="str">
        <f>IF(ISBLANK(DaqBook_RAW_Data!AA25),"",DaqBook_RAW_Data!AA25)</f>
        <v/>
      </c>
      <c r="M35" s="167" t="str">
        <f>IF(ISBLANK(DaqBook_RAW_Data!AB25),"",DaqBook_RAW_Data!AB25)</f>
        <v/>
      </c>
      <c r="N35" s="167" t="str">
        <f>IF(ISBLANK(DaqBook_RAW_Data!AC25),"",DaqBook_RAW_Data!AC25)</f>
        <v/>
      </c>
      <c r="O35" s="167" t="str">
        <f>IF(ISBLANK(DaqBook_RAW_Data!AD25),"",DaqBook_RAW_Data!AD25)</f>
        <v/>
      </c>
      <c r="P35" s="167" t="str">
        <f>IF(ISBLANK(DaqBook_RAW_Data!AE25),"",DaqBook_RAW_Data!AE25)</f>
        <v/>
      </c>
    </row>
    <row r="36" spans="1:16" s="96" customFormat="1" x14ac:dyDescent="0.2">
      <c r="A36" s="145" t="e">
        <f t="shared" si="0"/>
        <v>#VALUE!</v>
      </c>
      <c r="B36" s="144" t="str">
        <f>IF(ISBLANK(DaqBook_RAW_Data!Q26),IF(DaqBook_RAW_Data!A26="","",TIMEVALUE(DaqBook_RAW_Data!A26)),TIMEVALUE(DaqBook_RAW_Data!Q26))</f>
        <v/>
      </c>
      <c r="C36" s="167" t="str">
        <f>IF(ISBLANK(DaqBook_RAW_Data!R26),"",DaqBook_RAW_Data!R26)</f>
        <v/>
      </c>
      <c r="D36" s="167" t="str">
        <f>IF(ISBLANK(DaqBook_RAW_Data!S26),"",DaqBook_RAW_Data!S26)</f>
        <v/>
      </c>
      <c r="E36" s="167" t="str">
        <f>IF(ISBLANK(DaqBook_RAW_Data!T26),"",DaqBook_RAW_Data!T26)</f>
        <v/>
      </c>
      <c r="F36" s="167" t="str">
        <f>IF(ISBLANK(DaqBook_RAW_Data!U26),"",DaqBook_RAW_Data!U26)</f>
        <v/>
      </c>
      <c r="G36" s="167" t="str">
        <f>IF(ISBLANK(DaqBook_RAW_Data!V26),"",DaqBook_RAW_Data!V26)</f>
        <v/>
      </c>
      <c r="H36" s="167" t="str">
        <f>IF(ISBLANK(DaqBook_RAW_Data!W26),"",DaqBook_RAW_Data!W26)</f>
        <v/>
      </c>
      <c r="I36" s="167" t="str">
        <f>IF(ISBLANK(DaqBook_RAW_Data!X26),"",DaqBook_RAW_Data!X26)</f>
        <v/>
      </c>
      <c r="J36" s="167" t="str">
        <f>IF(ISBLANK(DaqBook_RAW_Data!Y26),"",DaqBook_RAW_Data!Y26)</f>
        <v/>
      </c>
      <c r="K36" s="167" t="str">
        <f>IF(ISBLANK(DaqBook_RAW_Data!Z26),"",DaqBook_RAW_Data!Z26)</f>
        <v/>
      </c>
      <c r="L36" s="167" t="str">
        <f>IF(ISBLANK(DaqBook_RAW_Data!AA26),"",DaqBook_RAW_Data!AA26)</f>
        <v/>
      </c>
      <c r="M36" s="167" t="str">
        <f>IF(ISBLANK(DaqBook_RAW_Data!AB26),"",DaqBook_RAW_Data!AB26)</f>
        <v/>
      </c>
      <c r="N36" s="167" t="str">
        <f>IF(ISBLANK(DaqBook_RAW_Data!AC26),"",DaqBook_RAW_Data!AC26)</f>
        <v/>
      </c>
      <c r="O36" s="167" t="str">
        <f>IF(ISBLANK(DaqBook_RAW_Data!AD26),"",DaqBook_RAW_Data!AD26)</f>
        <v/>
      </c>
      <c r="P36" s="167" t="str">
        <f>IF(ISBLANK(DaqBook_RAW_Data!AE26),"",DaqBook_RAW_Data!AE26)</f>
        <v/>
      </c>
    </row>
    <row r="37" spans="1:16" s="96" customFormat="1" x14ac:dyDescent="0.2">
      <c r="A37" s="145" t="e">
        <f t="shared" si="0"/>
        <v>#VALUE!</v>
      </c>
      <c r="B37" s="144" t="str">
        <f>IF(ISBLANK(DaqBook_RAW_Data!Q27),IF(DaqBook_RAW_Data!A27="","",TIMEVALUE(DaqBook_RAW_Data!A27)),TIMEVALUE(DaqBook_RAW_Data!Q27))</f>
        <v/>
      </c>
      <c r="C37" s="167" t="str">
        <f>IF(ISBLANK(DaqBook_RAW_Data!R27),"",DaqBook_RAW_Data!R27)</f>
        <v/>
      </c>
      <c r="D37" s="167" t="str">
        <f>IF(ISBLANK(DaqBook_RAW_Data!S27),"",DaqBook_RAW_Data!S27)</f>
        <v/>
      </c>
      <c r="E37" s="167" t="str">
        <f>IF(ISBLANK(DaqBook_RAW_Data!T27),"",DaqBook_RAW_Data!T27)</f>
        <v/>
      </c>
      <c r="F37" s="167" t="str">
        <f>IF(ISBLANK(DaqBook_RAW_Data!U27),"",DaqBook_RAW_Data!U27)</f>
        <v/>
      </c>
      <c r="G37" s="167" t="str">
        <f>IF(ISBLANK(DaqBook_RAW_Data!V27),"",DaqBook_RAW_Data!V27)</f>
        <v/>
      </c>
      <c r="H37" s="167" t="str">
        <f>IF(ISBLANK(DaqBook_RAW_Data!W27),"",DaqBook_RAW_Data!W27)</f>
        <v/>
      </c>
      <c r="I37" s="167" t="str">
        <f>IF(ISBLANK(DaqBook_RAW_Data!X27),"",DaqBook_RAW_Data!X27)</f>
        <v/>
      </c>
      <c r="J37" s="167" t="str">
        <f>IF(ISBLANK(DaqBook_RAW_Data!Y27),"",DaqBook_RAW_Data!Y27)</f>
        <v/>
      </c>
      <c r="K37" s="167" t="str">
        <f>IF(ISBLANK(DaqBook_RAW_Data!Z27),"",DaqBook_RAW_Data!Z27)</f>
        <v/>
      </c>
      <c r="L37" s="167" t="str">
        <f>IF(ISBLANK(DaqBook_RAW_Data!AA27),"",DaqBook_RAW_Data!AA27)</f>
        <v/>
      </c>
      <c r="M37" s="167" t="str">
        <f>IF(ISBLANK(DaqBook_RAW_Data!AB27),"",DaqBook_RAW_Data!AB27)</f>
        <v/>
      </c>
      <c r="N37" s="167" t="str">
        <f>IF(ISBLANK(DaqBook_RAW_Data!AC27),"",DaqBook_RAW_Data!AC27)</f>
        <v/>
      </c>
      <c r="O37" s="167" t="str">
        <f>IF(ISBLANK(DaqBook_RAW_Data!AD27),"",DaqBook_RAW_Data!AD27)</f>
        <v/>
      </c>
      <c r="P37" s="167" t="str">
        <f>IF(ISBLANK(DaqBook_RAW_Data!AE27),"",DaqBook_RAW_Data!AE27)</f>
        <v/>
      </c>
    </row>
    <row r="38" spans="1:16" s="96" customFormat="1" x14ac:dyDescent="0.2">
      <c r="A38" s="145" t="e">
        <f t="shared" si="0"/>
        <v>#VALUE!</v>
      </c>
      <c r="B38" s="144" t="str">
        <f>IF(ISBLANK(DaqBook_RAW_Data!Q28),IF(DaqBook_RAW_Data!A28="","",TIMEVALUE(DaqBook_RAW_Data!A28)),TIMEVALUE(DaqBook_RAW_Data!Q28))</f>
        <v/>
      </c>
      <c r="C38" s="167" t="str">
        <f>IF(ISBLANK(DaqBook_RAW_Data!R28),"",DaqBook_RAW_Data!R28)</f>
        <v/>
      </c>
      <c r="D38" s="167" t="str">
        <f>IF(ISBLANK(DaqBook_RAW_Data!S28),"",DaqBook_RAW_Data!S28)</f>
        <v/>
      </c>
      <c r="E38" s="167" t="str">
        <f>IF(ISBLANK(DaqBook_RAW_Data!T28),"",DaqBook_RAW_Data!T28)</f>
        <v/>
      </c>
      <c r="F38" s="167" t="str">
        <f>IF(ISBLANK(DaqBook_RAW_Data!U28),"",DaqBook_RAW_Data!U28)</f>
        <v/>
      </c>
      <c r="G38" s="167" t="str">
        <f>IF(ISBLANK(DaqBook_RAW_Data!V28),"",DaqBook_RAW_Data!V28)</f>
        <v/>
      </c>
      <c r="H38" s="167" t="str">
        <f>IF(ISBLANK(DaqBook_RAW_Data!W28),"",DaqBook_RAW_Data!W28)</f>
        <v/>
      </c>
      <c r="I38" s="167" t="str">
        <f>IF(ISBLANK(DaqBook_RAW_Data!X28),"",DaqBook_RAW_Data!X28)</f>
        <v/>
      </c>
      <c r="J38" s="167" t="str">
        <f>IF(ISBLANK(DaqBook_RAW_Data!Y28),"",DaqBook_RAW_Data!Y28)</f>
        <v/>
      </c>
      <c r="K38" s="167" t="str">
        <f>IF(ISBLANK(DaqBook_RAW_Data!Z28),"",DaqBook_RAW_Data!Z28)</f>
        <v/>
      </c>
      <c r="L38" s="167" t="str">
        <f>IF(ISBLANK(DaqBook_RAW_Data!AA28),"",DaqBook_RAW_Data!AA28)</f>
        <v/>
      </c>
      <c r="M38" s="167" t="str">
        <f>IF(ISBLANK(DaqBook_RAW_Data!AB28),"",DaqBook_RAW_Data!AB28)</f>
        <v/>
      </c>
      <c r="N38" s="167" t="str">
        <f>IF(ISBLANK(DaqBook_RAW_Data!AC28),"",DaqBook_RAW_Data!AC28)</f>
        <v/>
      </c>
      <c r="O38" s="167" t="str">
        <f>IF(ISBLANK(DaqBook_RAW_Data!AD28),"",DaqBook_RAW_Data!AD28)</f>
        <v/>
      </c>
      <c r="P38" s="167" t="str">
        <f>IF(ISBLANK(DaqBook_RAW_Data!AE28),"",DaqBook_RAW_Data!AE28)</f>
        <v/>
      </c>
    </row>
    <row r="39" spans="1:16" s="96" customFormat="1" x14ac:dyDescent="0.2">
      <c r="A39" s="145" t="e">
        <f t="shared" si="0"/>
        <v>#VALUE!</v>
      </c>
      <c r="B39" s="144" t="str">
        <f>IF(ISBLANK(DaqBook_RAW_Data!Q29),IF(DaqBook_RAW_Data!A29="","",TIMEVALUE(DaqBook_RAW_Data!A29)),TIMEVALUE(DaqBook_RAW_Data!Q29))</f>
        <v/>
      </c>
      <c r="C39" s="167" t="str">
        <f>IF(ISBLANK(DaqBook_RAW_Data!R29),"",DaqBook_RAW_Data!R29)</f>
        <v/>
      </c>
      <c r="D39" s="167" t="str">
        <f>IF(ISBLANK(DaqBook_RAW_Data!S29),"",DaqBook_RAW_Data!S29)</f>
        <v/>
      </c>
      <c r="E39" s="167" t="str">
        <f>IF(ISBLANK(DaqBook_RAW_Data!T29),"",DaqBook_RAW_Data!T29)</f>
        <v/>
      </c>
      <c r="F39" s="167" t="str">
        <f>IF(ISBLANK(DaqBook_RAW_Data!U29),"",DaqBook_RAW_Data!U29)</f>
        <v/>
      </c>
      <c r="G39" s="167" t="str">
        <f>IF(ISBLANK(DaqBook_RAW_Data!V29),"",DaqBook_RAW_Data!V29)</f>
        <v/>
      </c>
      <c r="H39" s="167" t="str">
        <f>IF(ISBLANK(DaqBook_RAW_Data!W29),"",DaqBook_RAW_Data!W29)</f>
        <v/>
      </c>
      <c r="I39" s="167" t="str">
        <f>IF(ISBLANK(DaqBook_RAW_Data!X29),"",DaqBook_RAW_Data!X29)</f>
        <v/>
      </c>
      <c r="J39" s="167" t="str">
        <f>IF(ISBLANK(DaqBook_RAW_Data!Y29),"",DaqBook_RAW_Data!Y29)</f>
        <v/>
      </c>
      <c r="K39" s="167" t="str">
        <f>IF(ISBLANK(DaqBook_RAW_Data!Z29),"",DaqBook_RAW_Data!Z29)</f>
        <v/>
      </c>
      <c r="L39" s="167" t="str">
        <f>IF(ISBLANK(DaqBook_RAW_Data!AA29),"",DaqBook_RAW_Data!AA29)</f>
        <v/>
      </c>
      <c r="M39" s="167" t="str">
        <f>IF(ISBLANK(DaqBook_RAW_Data!AB29),"",DaqBook_RAW_Data!AB29)</f>
        <v/>
      </c>
      <c r="N39" s="167" t="str">
        <f>IF(ISBLANK(DaqBook_RAW_Data!AC29),"",DaqBook_RAW_Data!AC29)</f>
        <v/>
      </c>
      <c r="O39" s="167" t="str">
        <f>IF(ISBLANK(DaqBook_RAW_Data!AD29),"",DaqBook_RAW_Data!AD29)</f>
        <v/>
      </c>
      <c r="P39" s="167" t="str">
        <f>IF(ISBLANK(DaqBook_RAW_Data!AE29),"",DaqBook_RAW_Data!AE29)</f>
        <v/>
      </c>
    </row>
    <row r="40" spans="1:16" s="96" customFormat="1" x14ac:dyDescent="0.2">
      <c r="A40" s="145" t="e">
        <f t="shared" si="0"/>
        <v>#VALUE!</v>
      </c>
      <c r="B40" s="144" t="str">
        <f>IF(ISBLANK(DaqBook_RAW_Data!Q30),IF(DaqBook_RAW_Data!A30="","",TIMEVALUE(DaqBook_RAW_Data!A30)),TIMEVALUE(DaqBook_RAW_Data!Q30))</f>
        <v/>
      </c>
      <c r="C40" s="167" t="str">
        <f>IF(ISBLANK(DaqBook_RAW_Data!R30),"",DaqBook_RAW_Data!R30)</f>
        <v/>
      </c>
      <c r="D40" s="167" t="str">
        <f>IF(ISBLANK(DaqBook_RAW_Data!S30),"",DaqBook_RAW_Data!S30)</f>
        <v/>
      </c>
      <c r="E40" s="167" t="str">
        <f>IF(ISBLANK(DaqBook_RAW_Data!T30),"",DaqBook_RAW_Data!T30)</f>
        <v/>
      </c>
      <c r="F40" s="167" t="str">
        <f>IF(ISBLANK(DaqBook_RAW_Data!U30),"",DaqBook_RAW_Data!U30)</f>
        <v/>
      </c>
      <c r="G40" s="167" t="str">
        <f>IF(ISBLANK(DaqBook_RAW_Data!V30),"",DaqBook_RAW_Data!V30)</f>
        <v/>
      </c>
      <c r="H40" s="167" t="str">
        <f>IF(ISBLANK(DaqBook_RAW_Data!W30),"",DaqBook_RAW_Data!W30)</f>
        <v/>
      </c>
      <c r="I40" s="167" t="str">
        <f>IF(ISBLANK(DaqBook_RAW_Data!X30),"",DaqBook_RAW_Data!X30)</f>
        <v/>
      </c>
      <c r="J40" s="167" t="str">
        <f>IF(ISBLANK(DaqBook_RAW_Data!Y30),"",DaqBook_RAW_Data!Y30)</f>
        <v/>
      </c>
      <c r="K40" s="167" t="str">
        <f>IF(ISBLANK(DaqBook_RAW_Data!Z30),"",DaqBook_RAW_Data!Z30)</f>
        <v/>
      </c>
      <c r="L40" s="167" t="str">
        <f>IF(ISBLANK(DaqBook_RAW_Data!AA30),"",DaqBook_RAW_Data!AA30)</f>
        <v/>
      </c>
      <c r="M40" s="167" t="str">
        <f>IF(ISBLANK(DaqBook_RAW_Data!AB30),"",DaqBook_RAW_Data!AB30)</f>
        <v/>
      </c>
      <c r="N40" s="167" t="str">
        <f>IF(ISBLANK(DaqBook_RAW_Data!AC30),"",DaqBook_RAW_Data!AC30)</f>
        <v/>
      </c>
      <c r="O40" s="167" t="str">
        <f>IF(ISBLANK(DaqBook_RAW_Data!AD30),"",DaqBook_RAW_Data!AD30)</f>
        <v/>
      </c>
      <c r="P40" s="167" t="str">
        <f>IF(ISBLANK(DaqBook_RAW_Data!AE30),"",DaqBook_RAW_Data!AE30)</f>
        <v/>
      </c>
    </row>
    <row r="41" spans="1:16" s="96" customFormat="1" x14ac:dyDescent="0.2">
      <c r="A41" s="145" t="e">
        <f t="shared" si="0"/>
        <v>#VALUE!</v>
      </c>
      <c r="B41" s="144" t="str">
        <f>IF(ISBLANK(DaqBook_RAW_Data!Q31),IF(DaqBook_RAW_Data!A31="","",TIMEVALUE(DaqBook_RAW_Data!A31)),TIMEVALUE(DaqBook_RAW_Data!Q31))</f>
        <v/>
      </c>
      <c r="C41" s="167" t="str">
        <f>IF(ISBLANK(DaqBook_RAW_Data!R31),"",DaqBook_RAW_Data!R31)</f>
        <v/>
      </c>
      <c r="D41" s="167" t="str">
        <f>IF(ISBLANK(DaqBook_RAW_Data!S31),"",DaqBook_RAW_Data!S31)</f>
        <v/>
      </c>
      <c r="E41" s="167" t="str">
        <f>IF(ISBLANK(DaqBook_RAW_Data!T31),"",DaqBook_RAW_Data!T31)</f>
        <v/>
      </c>
      <c r="F41" s="167" t="str">
        <f>IF(ISBLANK(DaqBook_RAW_Data!U31),"",DaqBook_RAW_Data!U31)</f>
        <v/>
      </c>
      <c r="G41" s="167" t="str">
        <f>IF(ISBLANK(DaqBook_RAW_Data!V31),"",DaqBook_RAW_Data!V31)</f>
        <v/>
      </c>
      <c r="H41" s="167" t="str">
        <f>IF(ISBLANK(DaqBook_RAW_Data!W31),"",DaqBook_RAW_Data!W31)</f>
        <v/>
      </c>
      <c r="I41" s="167" t="str">
        <f>IF(ISBLANK(DaqBook_RAW_Data!X31),"",DaqBook_RAW_Data!X31)</f>
        <v/>
      </c>
      <c r="J41" s="167" t="str">
        <f>IF(ISBLANK(DaqBook_RAW_Data!Y31),"",DaqBook_RAW_Data!Y31)</f>
        <v/>
      </c>
      <c r="K41" s="167" t="str">
        <f>IF(ISBLANK(DaqBook_RAW_Data!Z31),"",DaqBook_RAW_Data!Z31)</f>
        <v/>
      </c>
      <c r="L41" s="167" t="str">
        <f>IF(ISBLANK(DaqBook_RAW_Data!AA31),"",DaqBook_RAW_Data!AA31)</f>
        <v/>
      </c>
      <c r="M41" s="167" t="str">
        <f>IF(ISBLANK(DaqBook_RAW_Data!AB31),"",DaqBook_RAW_Data!AB31)</f>
        <v/>
      </c>
      <c r="N41" s="167" t="str">
        <f>IF(ISBLANK(DaqBook_RAW_Data!AC31),"",DaqBook_RAW_Data!AC31)</f>
        <v/>
      </c>
      <c r="O41" s="167" t="str">
        <f>IF(ISBLANK(DaqBook_RAW_Data!AD31),"",DaqBook_RAW_Data!AD31)</f>
        <v/>
      </c>
      <c r="P41" s="167" t="str">
        <f>IF(ISBLANK(DaqBook_RAW_Data!AE31),"",DaqBook_RAW_Data!AE31)</f>
        <v/>
      </c>
    </row>
    <row r="42" spans="1:16" s="96" customFormat="1" x14ac:dyDescent="0.2">
      <c r="A42" s="145" t="e">
        <f t="shared" si="0"/>
        <v>#VALUE!</v>
      </c>
      <c r="B42" s="144" t="str">
        <f>IF(ISBLANK(DaqBook_RAW_Data!Q32),IF(DaqBook_RAW_Data!A32="","",TIMEVALUE(DaqBook_RAW_Data!A32)),TIMEVALUE(DaqBook_RAW_Data!Q32))</f>
        <v/>
      </c>
      <c r="C42" s="167" t="str">
        <f>IF(ISBLANK(DaqBook_RAW_Data!R32),"",DaqBook_RAW_Data!R32)</f>
        <v/>
      </c>
      <c r="D42" s="167" t="str">
        <f>IF(ISBLANK(DaqBook_RAW_Data!S32),"",DaqBook_RAW_Data!S32)</f>
        <v/>
      </c>
      <c r="E42" s="167" t="str">
        <f>IF(ISBLANK(DaqBook_RAW_Data!T32),"",DaqBook_RAW_Data!T32)</f>
        <v/>
      </c>
      <c r="F42" s="167" t="str">
        <f>IF(ISBLANK(DaqBook_RAW_Data!U32),"",DaqBook_RAW_Data!U32)</f>
        <v/>
      </c>
      <c r="G42" s="167" t="str">
        <f>IF(ISBLANK(DaqBook_RAW_Data!V32),"",DaqBook_RAW_Data!V32)</f>
        <v/>
      </c>
      <c r="H42" s="167" t="str">
        <f>IF(ISBLANK(DaqBook_RAW_Data!W32),"",DaqBook_RAW_Data!W32)</f>
        <v/>
      </c>
      <c r="I42" s="167" t="str">
        <f>IF(ISBLANK(DaqBook_RAW_Data!X32),"",DaqBook_RAW_Data!X32)</f>
        <v/>
      </c>
      <c r="J42" s="167" t="str">
        <f>IF(ISBLANK(DaqBook_RAW_Data!Y32),"",DaqBook_RAW_Data!Y32)</f>
        <v/>
      </c>
      <c r="K42" s="167" t="str">
        <f>IF(ISBLANK(DaqBook_RAW_Data!Z32),"",DaqBook_RAW_Data!Z32)</f>
        <v/>
      </c>
      <c r="L42" s="167" t="str">
        <f>IF(ISBLANK(DaqBook_RAW_Data!AA32),"",DaqBook_RAW_Data!AA32)</f>
        <v/>
      </c>
      <c r="M42" s="167" t="str">
        <f>IF(ISBLANK(DaqBook_RAW_Data!AB32),"",DaqBook_RAW_Data!AB32)</f>
        <v/>
      </c>
      <c r="N42" s="167" t="str">
        <f>IF(ISBLANK(DaqBook_RAW_Data!AC32),"",DaqBook_RAW_Data!AC32)</f>
        <v/>
      </c>
      <c r="O42" s="167" t="str">
        <f>IF(ISBLANK(DaqBook_RAW_Data!AD32),"",DaqBook_RAW_Data!AD32)</f>
        <v/>
      </c>
      <c r="P42" s="167" t="str">
        <f>IF(ISBLANK(DaqBook_RAW_Data!AE32),"",DaqBook_RAW_Data!AE32)</f>
        <v/>
      </c>
    </row>
    <row r="43" spans="1:16" s="96" customFormat="1" x14ac:dyDescent="0.2">
      <c r="A43" s="145" t="e">
        <f t="shared" si="0"/>
        <v>#VALUE!</v>
      </c>
      <c r="B43" s="144" t="str">
        <f>IF(ISBLANK(DaqBook_RAW_Data!Q33),IF(DaqBook_RAW_Data!A33="","",TIMEVALUE(DaqBook_RAW_Data!A33)),TIMEVALUE(DaqBook_RAW_Data!Q33))</f>
        <v/>
      </c>
      <c r="C43" s="167" t="str">
        <f>IF(ISBLANK(DaqBook_RAW_Data!R33),"",DaqBook_RAW_Data!R33)</f>
        <v/>
      </c>
      <c r="D43" s="167" t="str">
        <f>IF(ISBLANK(DaqBook_RAW_Data!S33),"",DaqBook_RAW_Data!S33)</f>
        <v/>
      </c>
      <c r="E43" s="167" t="str">
        <f>IF(ISBLANK(DaqBook_RAW_Data!T33),"",DaqBook_RAW_Data!T33)</f>
        <v/>
      </c>
      <c r="F43" s="167" t="str">
        <f>IF(ISBLANK(DaqBook_RAW_Data!U33),"",DaqBook_RAW_Data!U33)</f>
        <v/>
      </c>
      <c r="G43" s="167" t="str">
        <f>IF(ISBLANK(DaqBook_RAW_Data!V33),"",DaqBook_RAW_Data!V33)</f>
        <v/>
      </c>
      <c r="H43" s="167" t="str">
        <f>IF(ISBLANK(DaqBook_RAW_Data!W33),"",DaqBook_RAW_Data!W33)</f>
        <v/>
      </c>
      <c r="I43" s="167" t="str">
        <f>IF(ISBLANK(DaqBook_RAW_Data!X33),"",DaqBook_RAW_Data!X33)</f>
        <v/>
      </c>
      <c r="J43" s="167" t="str">
        <f>IF(ISBLANK(DaqBook_RAW_Data!Y33),"",DaqBook_RAW_Data!Y33)</f>
        <v/>
      </c>
      <c r="K43" s="167" t="str">
        <f>IF(ISBLANK(DaqBook_RAW_Data!Z33),"",DaqBook_RAW_Data!Z33)</f>
        <v/>
      </c>
      <c r="L43" s="167" t="str">
        <f>IF(ISBLANK(DaqBook_RAW_Data!AA33),"",DaqBook_RAW_Data!AA33)</f>
        <v/>
      </c>
      <c r="M43" s="167" t="str">
        <f>IF(ISBLANK(DaqBook_RAW_Data!AB33),"",DaqBook_RAW_Data!AB33)</f>
        <v/>
      </c>
      <c r="N43" s="167" t="str">
        <f>IF(ISBLANK(DaqBook_RAW_Data!AC33),"",DaqBook_RAW_Data!AC33)</f>
        <v/>
      </c>
      <c r="O43" s="167" t="str">
        <f>IF(ISBLANK(DaqBook_RAW_Data!AD33),"",DaqBook_RAW_Data!AD33)</f>
        <v/>
      </c>
      <c r="P43" s="167" t="str">
        <f>IF(ISBLANK(DaqBook_RAW_Data!AE33),"",DaqBook_RAW_Data!AE33)</f>
        <v/>
      </c>
    </row>
    <row r="44" spans="1:16" s="96" customFormat="1" x14ac:dyDescent="0.2">
      <c r="A44" s="145" t="e">
        <f t="shared" si="0"/>
        <v>#VALUE!</v>
      </c>
      <c r="B44" s="144" t="str">
        <f>IF(ISBLANK(DaqBook_RAW_Data!Q34),IF(DaqBook_RAW_Data!A34="","",TIMEVALUE(DaqBook_RAW_Data!A34)),TIMEVALUE(DaqBook_RAW_Data!Q34))</f>
        <v/>
      </c>
      <c r="C44" s="167" t="str">
        <f>IF(ISBLANK(DaqBook_RAW_Data!R34),"",DaqBook_RAW_Data!R34)</f>
        <v/>
      </c>
      <c r="D44" s="167" t="str">
        <f>IF(ISBLANK(DaqBook_RAW_Data!S34),"",DaqBook_RAW_Data!S34)</f>
        <v/>
      </c>
      <c r="E44" s="167" t="str">
        <f>IF(ISBLANK(DaqBook_RAW_Data!T34),"",DaqBook_RAW_Data!T34)</f>
        <v/>
      </c>
      <c r="F44" s="167" t="str">
        <f>IF(ISBLANK(DaqBook_RAW_Data!U34),"",DaqBook_RAW_Data!U34)</f>
        <v/>
      </c>
      <c r="G44" s="167" t="str">
        <f>IF(ISBLANK(DaqBook_RAW_Data!V34),"",DaqBook_RAW_Data!V34)</f>
        <v/>
      </c>
      <c r="H44" s="167" t="str">
        <f>IF(ISBLANK(DaqBook_RAW_Data!W34),"",DaqBook_RAW_Data!W34)</f>
        <v/>
      </c>
      <c r="I44" s="167" t="str">
        <f>IF(ISBLANK(DaqBook_RAW_Data!X34),"",DaqBook_RAW_Data!X34)</f>
        <v/>
      </c>
      <c r="J44" s="167" t="str">
        <f>IF(ISBLANK(DaqBook_RAW_Data!Y34),"",DaqBook_RAW_Data!Y34)</f>
        <v/>
      </c>
      <c r="K44" s="167" t="str">
        <f>IF(ISBLANK(DaqBook_RAW_Data!Z34),"",DaqBook_RAW_Data!Z34)</f>
        <v/>
      </c>
      <c r="L44" s="167" t="str">
        <f>IF(ISBLANK(DaqBook_RAW_Data!AA34),"",DaqBook_RAW_Data!AA34)</f>
        <v/>
      </c>
      <c r="M44" s="167" t="str">
        <f>IF(ISBLANK(DaqBook_RAW_Data!AB34),"",DaqBook_RAW_Data!AB34)</f>
        <v/>
      </c>
      <c r="N44" s="167" t="str">
        <f>IF(ISBLANK(DaqBook_RAW_Data!AC34),"",DaqBook_RAW_Data!AC34)</f>
        <v/>
      </c>
      <c r="O44" s="167" t="str">
        <f>IF(ISBLANK(DaqBook_RAW_Data!AD34),"",DaqBook_RAW_Data!AD34)</f>
        <v/>
      </c>
      <c r="P44" s="167" t="str">
        <f>IF(ISBLANK(DaqBook_RAW_Data!AE34),"",DaqBook_RAW_Data!AE34)</f>
        <v/>
      </c>
    </row>
    <row r="45" spans="1:16" s="96" customFormat="1" x14ac:dyDescent="0.2">
      <c r="A45" s="145" t="e">
        <f t="shared" si="0"/>
        <v>#VALUE!</v>
      </c>
      <c r="B45" s="144" t="str">
        <f>IF(ISBLANK(DaqBook_RAW_Data!Q35),IF(DaqBook_RAW_Data!A35="","",TIMEVALUE(DaqBook_RAW_Data!A35)),TIMEVALUE(DaqBook_RAW_Data!Q35))</f>
        <v/>
      </c>
      <c r="C45" s="167" t="str">
        <f>IF(ISBLANK(DaqBook_RAW_Data!R35),"",DaqBook_RAW_Data!R35)</f>
        <v/>
      </c>
      <c r="D45" s="167" t="str">
        <f>IF(ISBLANK(DaqBook_RAW_Data!S35),"",DaqBook_RAW_Data!S35)</f>
        <v/>
      </c>
      <c r="E45" s="167" t="str">
        <f>IF(ISBLANK(DaqBook_RAW_Data!T35),"",DaqBook_RAW_Data!T35)</f>
        <v/>
      </c>
      <c r="F45" s="167" t="str">
        <f>IF(ISBLANK(DaqBook_RAW_Data!U35),"",DaqBook_RAW_Data!U35)</f>
        <v/>
      </c>
      <c r="G45" s="167" t="str">
        <f>IF(ISBLANK(DaqBook_RAW_Data!V35),"",DaqBook_RAW_Data!V35)</f>
        <v/>
      </c>
      <c r="H45" s="167" t="str">
        <f>IF(ISBLANK(DaqBook_RAW_Data!W35),"",DaqBook_RAW_Data!W35)</f>
        <v/>
      </c>
      <c r="I45" s="167" t="str">
        <f>IF(ISBLANK(DaqBook_RAW_Data!X35),"",DaqBook_RAW_Data!X35)</f>
        <v/>
      </c>
      <c r="J45" s="167" t="str">
        <f>IF(ISBLANK(DaqBook_RAW_Data!Y35),"",DaqBook_RAW_Data!Y35)</f>
        <v/>
      </c>
      <c r="K45" s="167" t="str">
        <f>IF(ISBLANK(DaqBook_RAW_Data!Z35),"",DaqBook_RAW_Data!Z35)</f>
        <v/>
      </c>
      <c r="L45" s="167" t="str">
        <f>IF(ISBLANK(DaqBook_RAW_Data!AA35),"",DaqBook_RAW_Data!AA35)</f>
        <v/>
      </c>
      <c r="M45" s="167" t="str">
        <f>IF(ISBLANK(DaqBook_RAW_Data!AB35),"",DaqBook_RAW_Data!AB35)</f>
        <v/>
      </c>
      <c r="N45" s="167" t="str">
        <f>IF(ISBLANK(DaqBook_RAW_Data!AC35),"",DaqBook_RAW_Data!AC35)</f>
        <v/>
      </c>
      <c r="O45" s="167" t="str">
        <f>IF(ISBLANK(DaqBook_RAW_Data!AD35),"",DaqBook_RAW_Data!AD35)</f>
        <v/>
      </c>
      <c r="P45" s="167" t="str">
        <f>IF(ISBLANK(DaqBook_RAW_Data!AE35),"",DaqBook_RAW_Data!AE35)</f>
        <v/>
      </c>
    </row>
    <row r="46" spans="1:16" s="96" customFormat="1" x14ac:dyDescent="0.2">
      <c r="A46" s="145" t="e">
        <f t="shared" si="0"/>
        <v>#VALUE!</v>
      </c>
      <c r="B46" s="144" t="str">
        <f>IF(ISBLANK(DaqBook_RAW_Data!Q36),IF(DaqBook_RAW_Data!A36="","",TIMEVALUE(DaqBook_RAW_Data!A36)),TIMEVALUE(DaqBook_RAW_Data!Q36))</f>
        <v/>
      </c>
      <c r="C46" s="167" t="str">
        <f>IF(ISBLANK(DaqBook_RAW_Data!R36),"",DaqBook_RAW_Data!R36)</f>
        <v/>
      </c>
      <c r="D46" s="167" t="str">
        <f>IF(ISBLANK(DaqBook_RAW_Data!S36),"",DaqBook_RAW_Data!S36)</f>
        <v/>
      </c>
      <c r="E46" s="167" t="str">
        <f>IF(ISBLANK(DaqBook_RAW_Data!T36),"",DaqBook_RAW_Data!T36)</f>
        <v/>
      </c>
      <c r="F46" s="167" t="str">
        <f>IF(ISBLANK(DaqBook_RAW_Data!U36),"",DaqBook_RAW_Data!U36)</f>
        <v/>
      </c>
      <c r="G46" s="167" t="str">
        <f>IF(ISBLANK(DaqBook_RAW_Data!V36),"",DaqBook_RAW_Data!V36)</f>
        <v/>
      </c>
      <c r="H46" s="167" t="str">
        <f>IF(ISBLANK(DaqBook_RAW_Data!W36),"",DaqBook_RAW_Data!W36)</f>
        <v/>
      </c>
      <c r="I46" s="167" t="str">
        <f>IF(ISBLANK(DaqBook_RAW_Data!X36),"",DaqBook_RAW_Data!X36)</f>
        <v/>
      </c>
      <c r="J46" s="167" t="str">
        <f>IF(ISBLANK(DaqBook_RAW_Data!Y36),"",DaqBook_RAW_Data!Y36)</f>
        <v/>
      </c>
      <c r="K46" s="167" t="str">
        <f>IF(ISBLANK(DaqBook_RAW_Data!Z36),"",DaqBook_RAW_Data!Z36)</f>
        <v/>
      </c>
      <c r="L46" s="167" t="str">
        <f>IF(ISBLANK(DaqBook_RAW_Data!AA36),"",DaqBook_RAW_Data!AA36)</f>
        <v/>
      </c>
      <c r="M46" s="167" t="str">
        <f>IF(ISBLANK(DaqBook_RAW_Data!AB36),"",DaqBook_RAW_Data!AB36)</f>
        <v/>
      </c>
      <c r="N46" s="167" t="str">
        <f>IF(ISBLANK(DaqBook_RAW_Data!AC36),"",DaqBook_RAW_Data!AC36)</f>
        <v/>
      </c>
      <c r="O46" s="167" t="str">
        <f>IF(ISBLANK(DaqBook_RAW_Data!AD36),"",DaqBook_RAW_Data!AD36)</f>
        <v/>
      </c>
      <c r="P46" s="167" t="str">
        <f>IF(ISBLANK(DaqBook_RAW_Data!AE36),"",DaqBook_RAW_Data!AE36)</f>
        <v/>
      </c>
    </row>
    <row r="47" spans="1:16" s="96" customFormat="1" x14ac:dyDescent="0.2">
      <c r="A47" s="145" t="e">
        <f t="shared" si="0"/>
        <v>#VALUE!</v>
      </c>
      <c r="B47" s="144" t="str">
        <f>IF(ISBLANK(DaqBook_RAW_Data!Q37),IF(DaqBook_RAW_Data!A37="","",TIMEVALUE(DaqBook_RAW_Data!A37)),TIMEVALUE(DaqBook_RAW_Data!Q37))</f>
        <v/>
      </c>
      <c r="C47" s="167" t="str">
        <f>IF(ISBLANK(DaqBook_RAW_Data!R37),"",DaqBook_RAW_Data!R37)</f>
        <v/>
      </c>
      <c r="D47" s="167" t="str">
        <f>IF(ISBLANK(DaqBook_RAW_Data!S37),"",DaqBook_RAW_Data!S37)</f>
        <v/>
      </c>
      <c r="E47" s="167" t="str">
        <f>IF(ISBLANK(DaqBook_RAW_Data!T37),"",DaqBook_RAW_Data!T37)</f>
        <v/>
      </c>
      <c r="F47" s="167" t="str">
        <f>IF(ISBLANK(DaqBook_RAW_Data!U37),"",DaqBook_RAW_Data!U37)</f>
        <v/>
      </c>
      <c r="G47" s="167" t="str">
        <f>IF(ISBLANK(DaqBook_RAW_Data!V37),"",DaqBook_RAW_Data!V37)</f>
        <v/>
      </c>
      <c r="H47" s="167" t="str">
        <f>IF(ISBLANK(DaqBook_RAW_Data!W37),"",DaqBook_RAW_Data!W37)</f>
        <v/>
      </c>
      <c r="I47" s="167" t="str">
        <f>IF(ISBLANK(DaqBook_RAW_Data!X37),"",DaqBook_RAW_Data!X37)</f>
        <v/>
      </c>
      <c r="J47" s="167" t="str">
        <f>IF(ISBLANK(DaqBook_RAW_Data!Y37),"",DaqBook_RAW_Data!Y37)</f>
        <v/>
      </c>
      <c r="K47" s="167" t="str">
        <f>IF(ISBLANK(DaqBook_RAW_Data!Z37),"",DaqBook_RAW_Data!Z37)</f>
        <v/>
      </c>
      <c r="L47" s="167" t="str">
        <f>IF(ISBLANK(DaqBook_RAW_Data!AA37),"",DaqBook_RAW_Data!AA37)</f>
        <v/>
      </c>
      <c r="M47" s="167" t="str">
        <f>IF(ISBLANK(DaqBook_RAW_Data!AB37),"",DaqBook_RAW_Data!AB37)</f>
        <v/>
      </c>
      <c r="N47" s="167" t="str">
        <f>IF(ISBLANK(DaqBook_RAW_Data!AC37),"",DaqBook_RAW_Data!AC37)</f>
        <v/>
      </c>
      <c r="O47" s="167" t="str">
        <f>IF(ISBLANK(DaqBook_RAW_Data!AD37),"",DaqBook_RAW_Data!AD37)</f>
        <v/>
      </c>
      <c r="P47" s="167" t="str">
        <f>IF(ISBLANK(DaqBook_RAW_Data!AE37),"",DaqBook_RAW_Data!AE37)</f>
        <v/>
      </c>
    </row>
    <row r="48" spans="1:16" s="96" customFormat="1" x14ac:dyDescent="0.2">
      <c r="A48" s="145" t="e">
        <f t="shared" si="0"/>
        <v>#VALUE!</v>
      </c>
      <c r="B48" s="144" t="str">
        <f>IF(ISBLANK(DaqBook_RAW_Data!Q38),IF(DaqBook_RAW_Data!A38="","",TIMEVALUE(DaqBook_RAW_Data!A38)),TIMEVALUE(DaqBook_RAW_Data!Q38))</f>
        <v/>
      </c>
      <c r="C48" s="167" t="str">
        <f>IF(ISBLANK(DaqBook_RAW_Data!R38),"",DaqBook_RAW_Data!R38)</f>
        <v/>
      </c>
      <c r="D48" s="167" t="str">
        <f>IF(ISBLANK(DaqBook_RAW_Data!S38),"",DaqBook_RAW_Data!S38)</f>
        <v/>
      </c>
      <c r="E48" s="167" t="str">
        <f>IF(ISBLANK(DaqBook_RAW_Data!T38),"",DaqBook_RAW_Data!T38)</f>
        <v/>
      </c>
      <c r="F48" s="167" t="str">
        <f>IF(ISBLANK(DaqBook_RAW_Data!U38),"",DaqBook_RAW_Data!U38)</f>
        <v/>
      </c>
      <c r="G48" s="167" t="str">
        <f>IF(ISBLANK(DaqBook_RAW_Data!V38),"",DaqBook_RAW_Data!V38)</f>
        <v/>
      </c>
      <c r="H48" s="167" t="str">
        <f>IF(ISBLANK(DaqBook_RAW_Data!W38),"",DaqBook_RAW_Data!W38)</f>
        <v/>
      </c>
      <c r="I48" s="167" t="str">
        <f>IF(ISBLANK(DaqBook_RAW_Data!X38),"",DaqBook_RAW_Data!X38)</f>
        <v/>
      </c>
      <c r="J48" s="167" t="str">
        <f>IF(ISBLANK(DaqBook_RAW_Data!Y38),"",DaqBook_RAW_Data!Y38)</f>
        <v/>
      </c>
      <c r="K48" s="167" t="str">
        <f>IF(ISBLANK(DaqBook_RAW_Data!Z38),"",DaqBook_RAW_Data!Z38)</f>
        <v/>
      </c>
      <c r="L48" s="167" t="str">
        <f>IF(ISBLANK(DaqBook_RAW_Data!AA38),"",DaqBook_RAW_Data!AA38)</f>
        <v/>
      </c>
      <c r="M48" s="167" t="str">
        <f>IF(ISBLANK(DaqBook_RAW_Data!AB38),"",DaqBook_RAW_Data!AB38)</f>
        <v/>
      </c>
      <c r="N48" s="167" t="str">
        <f>IF(ISBLANK(DaqBook_RAW_Data!AC38),"",DaqBook_RAW_Data!AC38)</f>
        <v/>
      </c>
      <c r="O48" s="167" t="str">
        <f>IF(ISBLANK(DaqBook_RAW_Data!AD38),"",DaqBook_RAW_Data!AD38)</f>
        <v/>
      </c>
      <c r="P48" s="167" t="str">
        <f>IF(ISBLANK(DaqBook_RAW_Data!AE38),"",DaqBook_RAW_Data!AE38)</f>
        <v/>
      </c>
    </row>
    <row r="49" spans="1:16" s="96" customFormat="1" x14ac:dyDescent="0.2">
      <c r="A49" s="145" t="e">
        <f t="shared" si="0"/>
        <v>#VALUE!</v>
      </c>
      <c r="B49" s="144" t="str">
        <f>IF(ISBLANK(DaqBook_RAW_Data!Q39),IF(DaqBook_RAW_Data!A39="","",TIMEVALUE(DaqBook_RAW_Data!A39)),TIMEVALUE(DaqBook_RAW_Data!Q39))</f>
        <v/>
      </c>
      <c r="C49" s="167" t="str">
        <f>IF(ISBLANK(DaqBook_RAW_Data!R39),"",DaqBook_RAW_Data!R39)</f>
        <v/>
      </c>
      <c r="D49" s="167" t="str">
        <f>IF(ISBLANK(DaqBook_RAW_Data!S39),"",DaqBook_RAW_Data!S39)</f>
        <v/>
      </c>
      <c r="E49" s="167" t="str">
        <f>IF(ISBLANK(DaqBook_RAW_Data!T39),"",DaqBook_RAW_Data!T39)</f>
        <v/>
      </c>
      <c r="F49" s="167" t="str">
        <f>IF(ISBLANK(DaqBook_RAW_Data!U39),"",DaqBook_RAW_Data!U39)</f>
        <v/>
      </c>
      <c r="G49" s="167" t="str">
        <f>IF(ISBLANK(DaqBook_RAW_Data!V39),"",DaqBook_RAW_Data!V39)</f>
        <v/>
      </c>
      <c r="H49" s="167" t="str">
        <f>IF(ISBLANK(DaqBook_RAW_Data!W39),"",DaqBook_RAW_Data!W39)</f>
        <v/>
      </c>
      <c r="I49" s="167" t="str">
        <f>IF(ISBLANK(DaqBook_RAW_Data!X39),"",DaqBook_RAW_Data!X39)</f>
        <v/>
      </c>
      <c r="J49" s="167" t="str">
        <f>IF(ISBLANK(DaqBook_RAW_Data!Y39),"",DaqBook_RAW_Data!Y39)</f>
        <v/>
      </c>
      <c r="K49" s="167" t="str">
        <f>IF(ISBLANK(DaqBook_RAW_Data!Z39),"",DaqBook_RAW_Data!Z39)</f>
        <v/>
      </c>
      <c r="L49" s="167" t="str">
        <f>IF(ISBLANK(DaqBook_RAW_Data!AA39),"",DaqBook_RAW_Data!AA39)</f>
        <v/>
      </c>
      <c r="M49" s="167" t="str">
        <f>IF(ISBLANK(DaqBook_RAW_Data!AB39),"",DaqBook_RAW_Data!AB39)</f>
        <v/>
      </c>
      <c r="N49" s="167" t="str">
        <f>IF(ISBLANK(DaqBook_RAW_Data!AC39),"",DaqBook_RAW_Data!AC39)</f>
        <v/>
      </c>
      <c r="O49" s="167" t="str">
        <f>IF(ISBLANK(DaqBook_RAW_Data!AD39),"",DaqBook_RAW_Data!AD39)</f>
        <v/>
      </c>
      <c r="P49" s="167" t="str">
        <f>IF(ISBLANK(DaqBook_RAW_Data!AE39),"",DaqBook_RAW_Data!AE39)</f>
        <v/>
      </c>
    </row>
    <row r="50" spans="1:16" s="96" customFormat="1" x14ac:dyDescent="0.2">
      <c r="A50" s="145" t="e">
        <f t="shared" si="0"/>
        <v>#VALUE!</v>
      </c>
      <c r="B50" s="144" t="str">
        <f>IF(ISBLANK(DaqBook_RAW_Data!Q40),IF(DaqBook_RAW_Data!A40="","",TIMEVALUE(DaqBook_RAW_Data!A40)),TIMEVALUE(DaqBook_RAW_Data!Q40))</f>
        <v/>
      </c>
      <c r="C50" s="167" t="str">
        <f>IF(ISBLANK(DaqBook_RAW_Data!R40),"",DaqBook_RAW_Data!R40)</f>
        <v/>
      </c>
      <c r="D50" s="167" t="str">
        <f>IF(ISBLANK(DaqBook_RAW_Data!S40),"",DaqBook_RAW_Data!S40)</f>
        <v/>
      </c>
      <c r="E50" s="167" t="str">
        <f>IF(ISBLANK(DaqBook_RAW_Data!T40),"",DaqBook_RAW_Data!T40)</f>
        <v/>
      </c>
      <c r="F50" s="167" t="str">
        <f>IF(ISBLANK(DaqBook_RAW_Data!U40),"",DaqBook_RAW_Data!U40)</f>
        <v/>
      </c>
      <c r="G50" s="167" t="str">
        <f>IF(ISBLANK(DaqBook_RAW_Data!V40),"",DaqBook_RAW_Data!V40)</f>
        <v/>
      </c>
      <c r="H50" s="167" t="str">
        <f>IF(ISBLANK(DaqBook_RAW_Data!W40),"",DaqBook_RAW_Data!W40)</f>
        <v/>
      </c>
      <c r="I50" s="167" t="str">
        <f>IF(ISBLANK(DaqBook_RAW_Data!X40),"",DaqBook_RAW_Data!X40)</f>
        <v/>
      </c>
      <c r="J50" s="167" t="str">
        <f>IF(ISBLANK(DaqBook_RAW_Data!Y40),"",DaqBook_RAW_Data!Y40)</f>
        <v/>
      </c>
      <c r="K50" s="167" t="str">
        <f>IF(ISBLANK(DaqBook_RAW_Data!Z40),"",DaqBook_RAW_Data!Z40)</f>
        <v/>
      </c>
      <c r="L50" s="167" t="str">
        <f>IF(ISBLANK(DaqBook_RAW_Data!AA40),"",DaqBook_RAW_Data!AA40)</f>
        <v/>
      </c>
      <c r="M50" s="167" t="str">
        <f>IF(ISBLANK(DaqBook_RAW_Data!AB40),"",DaqBook_RAW_Data!AB40)</f>
        <v/>
      </c>
      <c r="N50" s="167" t="str">
        <f>IF(ISBLANK(DaqBook_RAW_Data!AC40),"",DaqBook_RAW_Data!AC40)</f>
        <v/>
      </c>
      <c r="O50" s="167" t="str">
        <f>IF(ISBLANK(DaqBook_RAW_Data!AD40),"",DaqBook_RAW_Data!AD40)</f>
        <v/>
      </c>
      <c r="P50" s="167" t="str">
        <f>IF(ISBLANK(DaqBook_RAW_Data!AE40),"",DaqBook_RAW_Data!AE40)</f>
        <v/>
      </c>
    </row>
    <row r="51" spans="1:16" s="96" customFormat="1" x14ac:dyDescent="0.2">
      <c r="A51" s="145" t="e">
        <f t="shared" si="0"/>
        <v>#VALUE!</v>
      </c>
      <c r="B51" s="144" t="str">
        <f>IF(ISBLANK(DaqBook_RAW_Data!Q41),IF(DaqBook_RAW_Data!A41="","",TIMEVALUE(DaqBook_RAW_Data!A41)),TIMEVALUE(DaqBook_RAW_Data!Q41))</f>
        <v/>
      </c>
      <c r="C51" s="167" t="str">
        <f>IF(ISBLANK(DaqBook_RAW_Data!R41),"",DaqBook_RAW_Data!R41)</f>
        <v/>
      </c>
      <c r="D51" s="167" t="str">
        <f>IF(ISBLANK(DaqBook_RAW_Data!S41),"",DaqBook_RAW_Data!S41)</f>
        <v/>
      </c>
      <c r="E51" s="167" t="str">
        <f>IF(ISBLANK(DaqBook_RAW_Data!T41),"",DaqBook_RAW_Data!T41)</f>
        <v/>
      </c>
      <c r="F51" s="167" t="str">
        <f>IF(ISBLANK(DaqBook_RAW_Data!U41),"",DaqBook_RAW_Data!U41)</f>
        <v/>
      </c>
      <c r="G51" s="167" t="str">
        <f>IF(ISBLANK(DaqBook_RAW_Data!V41),"",DaqBook_RAW_Data!V41)</f>
        <v/>
      </c>
      <c r="H51" s="167" t="str">
        <f>IF(ISBLANK(DaqBook_RAW_Data!W41),"",DaqBook_RAW_Data!W41)</f>
        <v/>
      </c>
      <c r="I51" s="167" t="str">
        <f>IF(ISBLANK(DaqBook_RAW_Data!X41),"",DaqBook_RAW_Data!X41)</f>
        <v/>
      </c>
      <c r="J51" s="167" t="str">
        <f>IF(ISBLANK(DaqBook_RAW_Data!Y41),"",DaqBook_RAW_Data!Y41)</f>
        <v/>
      </c>
      <c r="K51" s="167" t="str">
        <f>IF(ISBLANK(DaqBook_RAW_Data!Z41),"",DaqBook_RAW_Data!Z41)</f>
        <v/>
      </c>
      <c r="L51" s="167" t="str">
        <f>IF(ISBLANK(DaqBook_RAW_Data!AA41),"",DaqBook_RAW_Data!AA41)</f>
        <v/>
      </c>
      <c r="M51" s="167" t="str">
        <f>IF(ISBLANK(DaqBook_RAW_Data!AB41),"",DaqBook_RAW_Data!AB41)</f>
        <v/>
      </c>
      <c r="N51" s="167" t="str">
        <f>IF(ISBLANK(DaqBook_RAW_Data!AC41),"",DaqBook_RAW_Data!AC41)</f>
        <v/>
      </c>
      <c r="O51" s="167" t="str">
        <f>IF(ISBLANK(DaqBook_RAW_Data!AD41),"",DaqBook_RAW_Data!AD41)</f>
        <v/>
      </c>
      <c r="P51" s="167" t="str">
        <f>IF(ISBLANK(DaqBook_RAW_Data!AE41),"",DaqBook_RAW_Data!AE41)</f>
        <v/>
      </c>
    </row>
    <row r="52" spans="1:16" s="96" customFormat="1" x14ac:dyDescent="0.2">
      <c r="A52" s="145" t="e">
        <f t="shared" si="0"/>
        <v>#VALUE!</v>
      </c>
      <c r="B52" s="144" t="str">
        <f>IF(ISBLANK(DaqBook_RAW_Data!Q42),IF(DaqBook_RAW_Data!A42="","",TIMEVALUE(DaqBook_RAW_Data!A42)),TIMEVALUE(DaqBook_RAW_Data!Q42))</f>
        <v/>
      </c>
      <c r="C52" s="167" t="str">
        <f>IF(ISBLANK(DaqBook_RAW_Data!R42),"",DaqBook_RAW_Data!R42)</f>
        <v/>
      </c>
      <c r="D52" s="167" t="str">
        <f>IF(ISBLANK(DaqBook_RAW_Data!S42),"",DaqBook_RAW_Data!S42)</f>
        <v/>
      </c>
      <c r="E52" s="167" t="str">
        <f>IF(ISBLANK(DaqBook_RAW_Data!T42),"",DaqBook_RAW_Data!T42)</f>
        <v/>
      </c>
      <c r="F52" s="167" t="str">
        <f>IF(ISBLANK(DaqBook_RAW_Data!U42),"",DaqBook_RAW_Data!U42)</f>
        <v/>
      </c>
      <c r="G52" s="167" t="str">
        <f>IF(ISBLANK(DaqBook_RAW_Data!V42),"",DaqBook_RAW_Data!V42)</f>
        <v/>
      </c>
      <c r="H52" s="167" t="str">
        <f>IF(ISBLANK(DaqBook_RAW_Data!W42),"",DaqBook_RAW_Data!W42)</f>
        <v/>
      </c>
      <c r="I52" s="167" t="str">
        <f>IF(ISBLANK(DaqBook_RAW_Data!X42),"",DaqBook_RAW_Data!X42)</f>
        <v/>
      </c>
      <c r="J52" s="167" t="str">
        <f>IF(ISBLANK(DaqBook_RAW_Data!Y42),"",DaqBook_RAW_Data!Y42)</f>
        <v/>
      </c>
      <c r="K52" s="167" t="str">
        <f>IF(ISBLANK(DaqBook_RAW_Data!Z42),"",DaqBook_RAW_Data!Z42)</f>
        <v/>
      </c>
      <c r="L52" s="167" t="str">
        <f>IF(ISBLANK(DaqBook_RAW_Data!AA42),"",DaqBook_RAW_Data!AA42)</f>
        <v/>
      </c>
      <c r="M52" s="167" t="str">
        <f>IF(ISBLANK(DaqBook_RAW_Data!AB42),"",DaqBook_RAW_Data!AB42)</f>
        <v/>
      </c>
      <c r="N52" s="167" t="str">
        <f>IF(ISBLANK(DaqBook_RAW_Data!AC42),"",DaqBook_RAW_Data!AC42)</f>
        <v/>
      </c>
      <c r="O52" s="167" t="str">
        <f>IF(ISBLANK(DaqBook_RAW_Data!AD42),"",DaqBook_RAW_Data!AD42)</f>
        <v/>
      </c>
      <c r="P52" s="167" t="str">
        <f>IF(ISBLANK(DaqBook_RAW_Data!AE42),"",DaqBook_RAW_Data!AE42)</f>
        <v/>
      </c>
    </row>
    <row r="53" spans="1:16" s="96" customFormat="1" x14ac:dyDescent="0.2">
      <c r="A53" s="145" t="e">
        <f t="shared" si="0"/>
        <v>#VALUE!</v>
      </c>
      <c r="B53" s="144" t="str">
        <f>IF(ISBLANK(DaqBook_RAW_Data!Q43),IF(DaqBook_RAW_Data!A43="","",TIMEVALUE(DaqBook_RAW_Data!A43)),TIMEVALUE(DaqBook_RAW_Data!Q43))</f>
        <v/>
      </c>
      <c r="C53" s="167" t="str">
        <f>IF(ISBLANK(DaqBook_RAW_Data!R43),"",DaqBook_RAW_Data!R43)</f>
        <v/>
      </c>
      <c r="D53" s="167" t="str">
        <f>IF(ISBLANK(DaqBook_RAW_Data!S43),"",DaqBook_RAW_Data!S43)</f>
        <v/>
      </c>
      <c r="E53" s="167" t="str">
        <f>IF(ISBLANK(DaqBook_RAW_Data!T43),"",DaqBook_RAW_Data!T43)</f>
        <v/>
      </c>
      <c r="F53" s="167" t="str">
        <f>IF(ISBLANK(DaqBook_RAW_Data!U43),"",DaqBook_RAW_Data!U43)</f>
        <v/>
      </c>
      <c r="G53" s="167" t="str">
        <f>IF(ISBLANK(DaqBook_RAW_Data!V43),"",DaqBook_RAW_Data!V43)</f>
        <v/>
      </c>
      <c r="H53" s="167" t="str">
        <f>IF(ISBLANK(DaqBook_RAW_Data!W43),"",DaqBook_RAW_Data!W43)</f>
        <v/>
      </c>
      <c r="I53" s="167" t="str">
        <f>IF(ISBLANK(DaqBook_RAW_Data!X43),"",DaqBook_RAW_Data!X43)</f>
        <v/>
      </c>
      <c r="J53" s="167" t="str">
        <f>IF(ISBLANK(DaqBook_RAW_Data!Y43),"",DaqBook_RAW_Data!Y43)</f>
        <v/>
      </c>
      <c r="K53" s="167" t="str">
        <f>IF(ISBLANK(DaqBook_RAW_Data!Z43),"",DaqBook_RAW_Data!Z43)</f>
        <v/>
      </c>
      <c r="L53" s="167" t="str">
        <f>IF(ISBLANK(DaqBook_RAW_Data!AA43),"",DaqBook_RAW_Data!AA43)</f>
        <v/>
      </c>
      <c r="M53" s="167" t="str">
        <f>IF(ISBLANK(DaqBook_RAW_Data!AB43),"",DaqBook_RAW_Data!AB43)</f>
        <v/>
      </c>
      <c r="N53" s="167" t="str">
        <f>IF(ISBLANK(DaqBook_RAW_Data!AC43),"",DaqBook_RAW_Data!AC43)</f>
        <v/>
      </c>
      <c r="O53" s="167" t="str">
        <f>IF(ISBLANK(DaqBook_RAW_Data!AD43),"",DaqBook_RAW_Data!AD43)</f>
        <v/>
      </c>
      <c r="P53" s="167" t="str">
        <f>IF(ISBLANK(DaqBook_RAW_Data!AE43),"",DaqBook_RAW_Data!AE43)</f>
        <v/>
      </c>
    </row>
    <row r="54" spans="1:16" s="96" customFormat="1" x14ac:dyDescent="0.2">
      <c r="A54" s="145" t="e">
        <f t="shared" si="0"/>
        <v>#VALUE!</v>
      </c>
      <c r="B54" s="144" t="str">
        <f>IF(ISBLANK(DaqBook_RAW_Data!Q44),IF(DaqBook_RAW_Data!A44="","",TIMEVALUE(DaqBook_RAW_Data!A44)),TIMEVALUE(DaqBook_RAW_Data!Q44))</f>
        <v/>
      </c>
      <c r="C54" s="167" t="str">
        <f>IF(ISBLANK(DaqBook_RAW_Data!R44),"",DaqBook_RAW_Data!R44)</f>
        <v/>
      </c>
      <c r="D54" s="167" t="str">
        <f>IF(ISBLANK(DaqBook_RAW_Data!S44),"",DaqBook_RAW_Data!S44)</f>
        <v/>
      </c>
      <c r="E54" s="167" t="str">
        <f>IF(ISBLANK(DaqBook_RAW_Data!T44),"",DaqBook_RAW_Data!T44)</f>
        <v/>
      </c>
      <c r="F54" s="167" t="str">
        <f>IF(ISBLANK(DaqBook_RAW_Data!U44),"",DaqBook_RAW_Data!U44)</f>
        <v/>
      </c>
      <c r="G54" s="167" t="str">
        <f>IF(ISBLANK(DaqBook_RAW_Data!V44),"",DaqBook_RAW_Data!V44)</f>
        <v/>
      </c>
      <c r="H54" s="167" t="str">
        <f>IF(ISBLANK(DaqBook_RAW_Data!W44),"",DaqBook_RAW_Data!W44)</f>
        <v/>
      </c>
      <c r="I54" s="167" t="str">
        <f>IF(ISBLANK(DaqBook_RAW_Data!X44),"",DaqBook_RAW_Data!X44)</f>
        <v/>
      </c>
      <c r="J54" s="167" t="str">
        <f>IF(ISBLANK(DaqBook_RAW_Data!Y44),"",DaqBook_RAW_Data!Y44)</f>
        <v/>
      </c>
      <c r="K54" s="167" t="str">
        <f>IF(ISBLANK(DaqBook_RAW_Data!Z44),"",DaqBook_RAW_Data!Z44)</f>
        <v/>
      </c>
      <c r="L54" s="167" t="str">
        <f>IF(ISBLANK(DaqBook_RAW_Data!AA44),"",DaqBook_RAW_Data!AA44)</f>
        <v/>
      </c>
      <c r="M54" s="167" t="str">
        <f>IF(ISBLANK(DaqBook_RAW_Data!AB44),"",DaqBook_RAW_Data!AB44)</f>
        <v/>
      </c>
      <c r="N54" s="167" t="str">
        <f>IF(ISBLANK(DaqBook_RAW_Data!AC44),"",DaqBook_RAW_Data!AC44)</f>
        <v/>
      </c>
      <c r="O54" s="167" t="str">
        <f>IF(ISBLANK(DaqBook_RAW_Data!AD44),"",DaqBook_RAW_Data!AD44)</f>
        <v/>
      </c>
      <c r="P54" s="167" t="str">
        <f>IF(ISBLANK(DaqBook_RAW_Data!AE44),"",DaqBook_RAW_Data!AE44)</f>
        <v/>
      </c>
    </row>
    <row r="55" spans="1:16" s="96" customFormat="1" x14ac:dyDescent="0.2">
      <c r="A55" s="145" t="e">
        <f t="shared" si="0"/>
        <v>#VALUE!</v>
      </c>
      <c r="B55" s="144" t="str">
        <f>IF(ISBLANK(DaqBook_RAW_Data!Q45),IF(DaqBook_RAW_Data!A45="","",TIMEVALUE(DaqBook_RAW_Data!A45)),TIMEVALUE(DaqBook_RAW_Data!Q45))</f>
        <v/>
      </c>
      <c r="C55" s="167" t="str">
        <f>IF(ISBLANK(DaqBook_RAW_Data!R45),"",DaqBook_RAW_Data!R45)</f>
        <v/>
      </c>
      <c r="D55" s="167" t="str">
        <f>IF(ISBLANK(DaqBook_RAW_Data!S45),"",DaqBook_RAW_Data!S45)</f>
        <v/>
      </c>
      <c r="E55" s="167" t="str">
        <f>IF(ISBLANK(DaqBook_RAW_Data!T45),"",DaqBook_RAW_Data!T45)</f>
        <v/>
      </c>
      <c r="F55" s="167" t="str">
        <f>IF(ISBLANK(DaqBook_RAW_Data!U45),"",DaqBook_RAW_Data!U45)</f>
        <v/>
      </c>
      <c r="G55" s="167" t="str">
        <f>IF(ISBLANK(DaqBook_RAW_Data!V45),"",DaqBook_RAW_Data!V45)</f>
        <v/>
      </c>
      <c r="H55" s="167" t="str">
        <f>IF(ISBLANK(DaqBook_RAW_Data!W45),"",DaqBook_RAW_Data!W45)</f>
        <v/>
      </c>
      <c r="I55" s="167" t="str">
        <f>IF(ISBLANK(DaqBook_RAW_Data!X45),"",DaqBook_RAW_Data!X45)</f>
        <v/>
      </c>
      <c r="J55" s="167" t="str">
        <f>IF(ISBLANK(DaqBook_RAW_Data!Y45),"",DaqBook_RAW_Data!Y45)</f>
        <v/>
      </c>
      <c r="K55" s="167" t="str">
        <f>IF(ISBLANK(DaqBook_RAW_Data!Z45),"",DaqBook_RAW_Data!Z45)</f>
        <v/>
      </c>
      <c r="L55" s="167" t="str">
        <f>IF(ISBLANK(DaqBook_RAW_Data!AA45),"",DaqBook_RAW_Data!AA45)</f>
        <v/>
      </c>
      <c r="M55" s="167" t="str">
        <f>IF(ISBLANK(DaqBook_RAW_Data!AB45),"",DaqBook_RAW_Data!AB45)</f>
        <v/>
      </c>
      <c r="N55" s="167" t="str">
        <f>IF(ISBLANK(DaqBook_RAW_Data!AC45),"",DaqBook_RAW_Data!AC45)</f>
        <v/>
      </c>
      <c r="O55" s="167" t="str">
        <f>IF(ISBLANK(DaqBook_RAW_Data!AD45),"",DaqBook_RAW_Data!AD45)</f>
        <v/>
      </c>
      <c r="P55" s="167" t="str">
        <f>IF(ISBLANK(DaqBook_RAW_Data!AE45),"",DaqBook_RAW_Data!AE45)</f>
        <v/>
      </c>
    </row>
    <row r="56" spans="1:16" s="96" customFormat="1" x14ac:dyDescent="0.2">
      <c r="A56" s="145" t="e">
        <f t="shared" si="0"/>
        <v>#VALUE!</v>
      </c>
      <c r="B56" s="144" t="str">
        <f>IF(ISBLANK(DaqBook_RAW_Data!Q46),IF(DaqBook_RAW_Data!A46="","",TIMEVALUE(DaqBook_RAW_Data!A46)),TIMEVALUE(DaqBook_RAW_Data!Q46))</f>
        <v/>
      </c>
      <c r="C56" s="167" t="str">
        <f>IF(ISBLANK(DaqBook_RAW_Data!R46),"",DaqBook_RAW_Data!R46)</f>
        <v/>
      </c>
      <c r="D56" s="167" t="str">
        <f>IF(ISBLANK(DaqBook_RAW_Data!S46),"",DaqBook_RAW_Data!S46)</f>
        <v/>
      </c>
      <c r="E56" s="167" t="str">
        <f>IF(ISBLANK(DaqBook_RAW_Data!T46),"",DaqBook_RAW_Data!T46)</f>
        <v/>
      </c>
      <c r="F56" s="167" t="str">
        <f>IF(ISBLANK(DaqBook_RAW_Data!U46),"",DaqBook_RAW_Data!U46)</f>
        <v/>
      </c>
      <c r="G56" s="167" t="str">
        <f>IF(ISBLANK(DaqBook_RAW_Data!V46),"",DaqBook_RAW_Data!V46)</f>
        <v/>
      </c>
      <c r="H56" s="167" t="str">
        <f>IF(ISBLANK(DaqBook_RAW_Data!W46),"",DaqBook_RAW_Data!W46)</f>
        <v/>
      </c>
      <c r="I56" s="167" t="str">
        <f>IF(ISBLANK(DaqBook_RAW_Data!X46),"",DaqBook_RAW_Data!X46)</f>
        <v/>
      </c>
      <c r="J56" s="167" t="str">
        <f>IF(ISBLANK(DaqBook_RAW_Data!Y46),"",DaqBook_RAW_Data!Y46)</f>
        <v/>
      </c>
      <c r="K56" s="167" t="str">
        <f>IF(ISBLANK(DaqBook_RAW_Data!Z46),"",DaqBook_RAW_Data!Z46)</f>
        <v/>
      </c>
      <c r="L56" s="167" t="str">
        <f>IF(ISBLANK(DaqBook_RAW_Data!AA46),"",DaqBook_RAW_Data!AA46)</f>
        <v/>
      </c>
      <c r="M56" s="167" t="str">
        <f>IF(ISBLANK(DaqBook_RAW_Data!AB46),"",DaqBook_RAW_Data!AB46)</f>
        <v/>
      </c>
      <c r="N56" s="167" t="str">
        <f>IF(ISBLANK(DaqBook_RAW_Data!AC46),"",DaqBook_RAW_Data!AC46)</f>
        <v/>
      </c>
      <c r="O56" s="167" t="str">
        <f>IF(ISBLANK(DaqBook_RAW_Data!AD46),"",DaqBook_RAW_Data!AD46)</f>
        <v/>
      </c>
      <c r="P56" s="167" t="str">
        <f>IF(ISBLANK(DaqBook_RAW_Data!AE46),"",DaqBook_RAW_Data!AE46)</f>
        <v/>
      </c>
    </row>
    <row r="57" spans="1:16" s="96" customFormat="1" x14ac:dyDescent="0.2">
      <c r="A57" s="145" t="e">
        <f t="shared" si="0"/>
        <v>#VALUE!</v>
      </c>
      <c r="B57" s="144" t="str">
        <f>IF(ISBLANK(DaqBook_RAW_Data!Q47),IF(DaqBook_RAW_Data!A47="","",TIMEVALUE(DaqBook_RAW_Data!A47)),TIMEVALUE(DaqBook_RAW_Data!Q47))</f>
        <v/>
      </c>
      <c r="C57" s="167" t="str">
        <f>IF(ISBLANK(DaqBook_RAW_Data!R47),"",DaqBook_RAW_Data!R47)</f>
        <v/>
      </c>
      <c r="D57" s="167" t="str">
        <f>IF(ISBLANK(DaqBook_RAW_Data!S47),"",DaqBook_RAW_Data!S47)</f>
        <v/>
      </c>
      <c r="E57" s="167" t="str">
        <f>IF(ISBLANK(DaqBook_RAW_Data!T47),"",DaqBook_RAW_Data!T47)</f>
        <v/>
      </c>
      <c r="F57" s="167" t="str">
        <f>IF(ISBLANK(DaqBook_RAW_Data!U47),"",DaqBook_RAW_Data!U47)</f>
        <v/>
      </c>
      <c r="G57" s="167" t="str">
        <f>IF(ISBLANK(DaqBook_RAW_Data!V47),"",DaqBook_RAW_Data!V47)</f>
        <v/>
      </c>
      <c r="H57" s="167" t="str">
        <f>IF(ISBLANK(DaqBook_RAW_Data!W47),"",DaqBook_RAW_Data!W47)</f>
        <v/>
      </c>
      <c r="I57" s="167" t="str">
        <f>IF(ISBLANK(DaqBook_RAW_Data!X47),"",DaqBook_RAW_Data!X47)</f>
        <v/>
      </c>
      <c r="J57" s="167" t="str">
        <f>IF(ISBLANK(DaqBook_RAW_Data!Y47),"",DaqBook_RAW_Data!Y47)</f>
        <v/>
      </c>
      <c r="K57" s="167" t="str">
        <f>IF(ISBLANK(DaqBook_RAW_Data!Z47),"",DaqBook_RAW_Data!Z47)</f>
        <v/>
      </c>
      <c r="L57" s="167" t="str">
        <f>IF(ISBLANK(DaqBook_RAW_Data!AA47),"",DaqBook_RAW_Data!AA47)</f>
        <v/>
      </c>
      <c r="M57" s="167" t="str">
        <f>IF(ISBLANK(DaqBook_RAW_Data!AB47),"",DaqBook_RAW_Data!AB47)</f>
        <v/>
      </c>
      <c r="N57" s="167" t="str">
        <f>IF(ISBLANK(DaqBook_RAW_Data!AC47),"",DaqBook_RAW_Data!AC47)</f>
        <v/>
      </c>
      <c r="O57" s="167" t="str">
        <f>IF(ISBLANK(DaqBook_RAW_Data!AD47),"",DaqBook_RAW_Data!AD47)</f>
        <v/>
      </c>
      <c r="P57" s="167" t="str">
        <f>IF(ISBLANK(DaqBook_RAW_Data!AE47),"",DaqBook_RAW_Data!AE47)</f>
        <v/>
      </c>
    </row>
    <row r="58" spans="1:16" s="96" customFormat="1" x14ac:dyDescent="0.2">
      <c r="A58" s="145" t="e">
        <f t="shared" si="0"/>
        <v>#VALUE!</v>
      </c>
      <c r="B58" s="144" t="str">
        <f>IF(ISBLANK(DaqBook_RAW_Data!Q48),IF(DaqBook_RAW_Data!A48="","",TIMEVALUE(DaqBook_RAW_Data!A48)),TIMEVALUE(DaqBook_RAW_Data!Q48))</f>
        <v/>
      </c>
      <c r="C58" s="167" t="str">
        <f>IF(ISBLANK(DaqBook_RAW_Data!R48),"",DaqBook_RAW_Data!R48)</f>
        <v/>
      </c>
      <c r="D58" s="167" t="str">
        <f>IF(ISBLANK(DaqBook_RAW_Data!S48),"",DaqBook_RAW_Data!S48)</f>
        <v/>
      </c>
      <c r="E58" s="167" t="str">
        <f>IF(ISBLANK(DaqBook_RAW_Data!T48),"",DaqBook_RAW_Data!T48)</f>
        <v/>
      </c>
      <c r="F58" s="167" t="str">
        <f>IF(ISBLANK(DaqBook_RAW_Data!U48),"",DaqBook_RAW_Data!U48)</f>
        <v/>
      </c>
      <c r="G58" s="167" t="str">
        <f>IF(ISBLANK(DaqBook_RAW_Data!V48),"",DaqBook_RAW_Data!V48)</f>
        <v/>
      </c>
      <c r="H58" s="167" t="str">
        <f>IF(ISBLANK(DaqBook_RAW_Data!W48),"",DaqBook_RAW_Data!W48)</f>
        <v/>
      </c>
      <c r="I58" s="167" t="str">
        <f>IF(ISBLANK(DaqBook_RAW_Data!X48),"",DaqBook_RAW_Data!X48)</f>
        <v/>
      </c>
      <c r="J58" s="167" t="str">
        <f>IF(ISBLANK(DaqBook_RAW_Data!Y48),"",DaqBook_RAW_Data!Y48)</f>
        <v/>
      </c>
      <c r="K58" s="167" t="str">
        <f>IF(ISBLANK(DaqBook_RAW_Data!Z48),"",DaqBook_RAW_Data!Z48)</f>
        <v/>
      </c>
      <c r="L58" s="167" t="str">
        <f>IF(ISBLANK(DaqBook_RAW_Data!AA48),"",DaqBook_RAW_Data!AA48)</f>
        <v/>
      </c>
      <c r="M58" s="167" t="str">
        <f>IF(ISBLANK(DaqBook_RAW_Data!AB48),"",DaqBook_RAW_Data!AB48)</f>
        <v/>
      </c>
      <c r="N58" s="167" t="str">
        <f>IF(ISBLANK(DaqBook_RAW_Data!AC48),"",DaqBook_RAW_Data!AC48)</f>
        <v/>
      </c>
      <c r="O58" s="167" t="str">
        <f>IF(ISBLANK(DaqBook_RAW_Data!AD48),"",DaqBook_RAW_Data!AD48)</f>
        <v/>
      </c>
      <c r="P58" s="167" t="str">
        <f>IF(ISBLANK(DaqBook_RAW_Data!AE48),"",DaqBook_RAW_Data!AE48)</f>
        <v/>
      </c>
    </row>
    <row r="59" spans="1:16" s="96" customFormat="1" x14ac:dyDescent="0.2">
      <c r="A59" s="145" t="e">
        <f t="shared" si="0"/>
        <v>#VALUE!</v>
      </c>
      <c r="B59" s="144" t="str">
        <f>IF(ISBLANK(DaqBook_RAW_Data!Q49),IF(DaqBook_RAW_Data!A49="","",TIMEVALUE(DaqBook_RAW_Data!A49)),TIMEVALUE(DaqBook_RAW_Data!Q49))</f>
        <v/>
      </c>
      <c r="C59" s="167" t="str">
        <f>IF(ISBLANK(DaqBook_RAW_Data!R49),"",DaqBook_RAW_Data!R49)</f>
        <v/>
      </c>
      <c r="D59" s="167" t="str">
        <f>IF(ISBLANK(DaqBook_RAW_Data!S49),"",DaqBook_RAW_Data!S49)</f>
        <v/>
      </c>
      <c r="E59" s="167" t="str">
        <f>IF(ISBLANK(DaqBook_RAW_Data!T49),"",DaqBook_RAW_Data!T49)</f>
        <v/>
      </c>
      <c r="F59" s="167" t="str">
        <f>IF(ISBLANK(DaqBook_RAW_Data!U49),"",DaqBook_RAW_Data!U49)</f>
        <v/>
      </c>
      <c r="G59" s="167" t="str">
        <f>IF(ISBLANK(DaqBook_RAW_Data!V49),"",DaqBook_RAW_Data!V49)</f>
        <v/>
      </c>
      <c r="H59" s="167" t="str">
        <f>IF(ISBLANK(DaqBook_RAW_Data!W49),"",DaqBook_RAW_Data!W49)</f>
        <v/>
      </c>
      <c r="I59" s="167" t="str">
        <f>IF(ISBLANK(DaqBook_RAW_Data!X49),"",DaqBook_RAW_Data!X49)</f>
        <v/>
      </c>
      <c r="J59" s="167" t="str">
        <f>IF(ISBLANK(DaqBook_RAW_Data!Y49),"",DaqBook_RAW_Data!Y49)</f>
        <v/>
      </c>
      <c r="K59" s="167" t="str">
        <f>IF(ISBLANK(DaqBook_RAW_Data!Z49),"",DaqBook_RAW_Data!Z49)</f>
        <v/>
      </c>
      <c r="L59" s="167" t="str">
        <f>IF(ISBLANK(DaqBook_RAW_Data!AA49),"",DaqBook_RAW_Data!AA49)</f>
        <v/>
      </c>
      <c r="M59" s="167" t="str">
        <f>IF(ISBLANK(DaqBook_RAW_Data!AB49),"",DaqBook_RAW_Data!AB49)</f>
        <v/>
      </c>
      <c r="N59" s="167" t="str">
        <f>IF(ISBLANK(DaqBook_RAW_Data!AC49),"",DaqBook_RAW_Data!AC49)</f>
        <v/>
      </c>
      <c r="O59" s="167" t="str">
        <f>IF(ISBLANK(DaqBook_RAW_Data!AD49),"",DaqBook_RAW_Data!AD49)</f>
        <v/>
      </c>
      <c r="P59" s="167" t="str">
        <f>IF(ISBLANK(DaqBook_RAW_Data!AE49),"",DaqBook_RAW_Data!AE49)</f>
        <v/>
      </c>
    </row>
    <row r="60" spans="1:16" s="96" customFormat="1" x14ac:dyDescent="0.2">
      <c r="A60" s="145" t="e">
        <f t="shared" si="0"/>
        <v>#VALUE!</v>
      </c>
      <c r="B60" s="144" t="str">
        <f>IF(ISBLANK(DaqBook_RAW_Data!Q50),IF(DaqBook_RAW_Data!A50="","",TIMEVALUE(DaqBook_RAW_Data!A50)),TIMEVALUE(DaqBook_RAW_Data!Q50))</f>
        <v/>
      </c>
      <c r="C60" s="167" t="str">
        <f>IF(ISBLANK(DaqBook_RAW_Data!R50),"",DaqBook_RAW_Data!R50)</f>
        <v/>
      </c>
      <c r="D60" s="167" t="str">
        <f>IF(ISBLANK(DaqBook_RAW_Data!S50),"",DaqBook_RAW_Data!S50)</f>
        <v/>
      </c>
      <c r="E60" s="167" t="str">
        <f>IF(ISBLANK(DaqBook_RAW_Data!T50),"",DaqBook_RAW_Data!T50)</f>
        <v/>
      </c>
      <c r="F60" s="167" t="str">
        <f>IF(ISBLANK(DaqBook_RAW_Data!U50),"",DaqBook_RAW_Data!U50)</f>
        <v/>
      </c>
      <c r="G60" s="167" t="str">
        <f>IF(ISBLANK(DaqBook_RAW_Data!V50),"",DaqBook_RAW_Data!V50)</f>
        <v/>
      </c>
      <c r="H60" s="167" t="str">
        <f>IF(ISBLANK(DaqBook_RAW_Data!W50),"",DaqBook_RAW_Data!W50)</f>
        <v/>
      </c>
      <c r="I60" s="167" t="str">
        <f>IF(ISBLANK(DaqBook_RAW_Data!X50),"",DaqBook_RAW_Data!X50)</f>
        <v/>
      </c>
      <c r="J60" s="167" t="str">
        <f>IF(ISBLANK(DaqBook_RAW_Data!Y50),"",DaqBook_RAW_Data!Y50)</f>
        <v/>
      </c>
      <c r="K60" s="167" t="str">
        <f>IF(ISBLANK(DaqBook_RAW_Data!Z50),"",DaqBook_RAW_Data!Z50)</f>
        <v/>
      </c>
      <c r="L60" s="167" t="str">
        <f>IF(ISBLANK(DaqBook_RAW_Data!AA50),"",DaqBook_RAW_Data!AA50)</f>
        <v/>
      </c>
      <c r="M60" s="167" t="str">
        <f>IF(ISBLANK(DaqBook_RAW_Data!AB50),"",DaqBook_RAW_Data!AB50)</f>
        <v/>
      </c>
      <c r="N60" s="167" t="str">
        <f>IF(ISBLANK(DaqBook_RAW_Data!AC50),"",DaqBook_RAW_Data!AC50)</f>
        <v/>
      </c>
      <c r="O60" s="167" t="str">
        <f>IF(ISBLANK(DaqBook_RAW_Data!AD50),"",DaqBook_RAW_Data!AD50)</f>
        <v/>
      </c>
      <c r="P60" s="167" t="str">
        <f>IF(ISBLANK(DaqBook_RAW_Data!AE50),"",DaqBook_RAW_Data!AE50)</f>
        <v/>
      </c>
    </row>
    <row r="61" spans="1:16" s="96" customFormat="1" x14ac:dyDescent="0.2">
      <c r="A61" s="145" t="e">
        <f t="shared" si="0"/>
        <v>#VALUE!</v>
      </c>
      <c r="B61" s="144" t="str">
        <f>IF(ISBLANK(DaqBook_RAW_Data!Q51),IF(DaqBook_RAW_Data!A51="","",TIMEVALUE(DaqBook_RAW_Data!A51)),TIMEVALUE(DaqBook_RAW_Data!Q51))</f>
        <v/>
      </c>
      <c r="C61" s="167" t="str">
        <f>IF(ISBLANK(DaqBook_RAW_Data!R51),"",DaqBook_RAW_Data!R51)</f>
        <v/>
      </c>
      <c r="D61" s="167" t="str">
        <f>IF(ISBLANK(DaqBook_RAW_Data!S51),"",DaqBook_RAW_Data!S51)</f>
        <v/>
      </c>
      <c r="E61" s="167" t="str">
        <f>IF(ISBLANK(DaqBook_RAW_Data!T51),"",DaqBook_RAW_Data!T51)</f>
        <v/>
      </c>
      <c r="F61" s="167" t="str">
        <f>IF(ISBLANK(DaqBook_RAW_Data!U51),"",DaqBook_RAW_Data!U51)</f>
        <v/>
      </c>
      <c r="G61" s="167" t="str">
        <f>IF(ISBLANK(DaqBook_RAW_Data!V51),"",DaqBook_RAW_Data!V51)</f>
        <v/>
      </c>
      <c r="H61" s="167" t="str">
        <f>IF(ISBLANK(DaqBook_RAW_Data!W51),"",DaqBook_RAW_Data!W51)</f>
        <v/>
      </c>
      <c r="I61" s="167" t="str">
        <f>IF(ISBLANK(DaqBook_RAW_Data!X51),"",DaqBook_RAW_Data!X51)</f>
        <v/>
      </c>
      <c r="J61" s="167" t="str">
        <f>IF(ISBLANK(DaqBook_RAW_Data!Y51),"",DaqBook_RAW_Data!Y51)</f>
        <v/>
      </c>
      <c r="K61" s="167" t="str">
        <f>IF(ISBLANK(DaqBook_RAW_Data!Z51),"",DaqBook_RAW_Data!Z51)</f>
        <v/>
      </c>
      <c r="L61" s="167" t="str">
        <f>IF(ISBLANK(DaqBook_RAW_Data!AA51),"",DaqBook_RAW_Data!AA51)</f>
        <v/>
      </c>
      <c r="M61" s="167" t="str">
        <f>IF(ISBLANK(DaqBook_RAW_Data!AB51),"",DaqBook_RAW_Data!AB51)</f>
        <v/>
      </c>
      <c r="N61" s="167" t="str">
        <f>IF(ISBLANK(DaqBook_RAW_Data!AC51),"",DaqBook_RAW_Data!AC51)</f>
        <v/>
      </c>
      <c r="O61" s="167" t="str">
        <f>IF(ISBLANK(DaqBook_RAW_Data!AD51),"",DaqBook_RAW_Data!AD51)</f>
        <v/>
      </c>
      <c r="P61" s="167" t="str">
        <f>IF(ISBLANK(DaqBook_RAW_Data!AE51),"",DaqBook_RAW_Data!AE51)</f>
        <v/>
      </c>
    </row>
    <row r="62" spans="1:16" s="96" customFormat="1" x14ac:dyDescent="0.2">
      <c r="A62" s="145" t="e">
        <f t="shared" si="0"/>
        <v>#VALUE!</v>
      </c>
      <c r="B62" s="144" t="str">
        <f>IF(ISBLANK(DaqBook_RAW_Data!Q52),IF(DaqBook_RAW_Data!A52="","",TIMEVALUE(DaqBook_RAW_Data!A52)),TIMEVALUE(DaqBook_RAW_Data!Q52))</f>
        <v/>
      </c>
      <c r="C62" s="167" t="str">
        <f>IF(ISBLANK(DaqBook_RAW_Data!R52),"",DaqBook_RAW_Data!R52)</f>
        <v/>
      </c>
      <c r="D62" s="167" t="str">
        <f>IF(ISBLANK(DaqBook_RAW_Data!S52),"",DaqBook_RAW_Data!S52)</f>
        <v/>
      </c>
      <c r="E62" s="167" t="str">
        <f>IF(ISBLANK(DaqBook_RAW_Data!T52),"",DaqBook_RAW_Data!T52)</f>
        <v/>
      </c>
      <c r="F62" s="167" t="str">
        <f>IF(ISBLANK(DaqBook_RAW_Data!U52),"",DaqBook_RAW_Data!U52)</f>
        <v/>
      </c>
      <c r="G62" s="167" t="str">
        <f>IF(ISBLANK(DaqBook_RAW_Data!V52),"",DaqBook_RAW_Data!V52)</f>
        <v/>
      </c>
      <c r="H62" s="167" t="str">
        <f>IF(ISBLANK(DaqBook_RAW_Data!W52),"",DaqBook_RAW_Data!W52)</f>
        <v/>
      </c>
      <c r="I62" s="167" t="str">
        <f>IF(ISBLANK(DaqBook_RAW_Data!X52),"",DaqBook_RAW_Data!X52)</f>
        <v/>
      </c>
      <c r="J62" s="167" t="str">
        <f>IF(ISBLANK(DaqBook_RAW_Data!Y52),"",DaqBook_RAW_Data!Y52)</f>
        <v/>
      </c>
      <c r="K62" s="167" t="str">
        <f>IF(ISBLANK(DaqBook_RAW_Data!Z52),"",DaqBook_RAW_Data!Z52)</f>
        <v/>
      </c>
      <c r="L62" s="167" t="str">
        <f>IF(ISBLANK(DaqBook_RAW_Data!AA52),"",DaqBook_RAW_Data!AA52)</f>
        <v/>
      </c>
      <c r="M62" s="167" t="str">
        <f>IF(ISBLANK(DaqBook_RAW_Data!AB52),"",DaqBook_RAW_Data!AB52)</f>
        <v/>
      </c>
      <c r="N62" s="167" t="str">
        <f>IF(ISBLANK(DaqBook_RAW_Data!AC52),"",DaqBook_RAW_Data!AC52)</f>
        <v/>
      </c>
      <c r="O62" s="167" t="str">
        <f>IF(ISBLANK(DaqBook_RAW_Data!AD52),"",DaqBook_RAW_Data!AD52)</f>
        <v/>
      </c>
      <c r="P62" s="167" t="str">
        <f>IF(ISBLANK(DaqBook_RAW_Data!AE52),"",DaqBook_RAW_Data!AE52)</f>
        <v/>
      </c>
    </row>
    <row r="63" spans="1:16" s="96" customFormat="1" x14ac:dyDescent="0.2">
      <c r="A63" s="145" t="e">
        <f t="shared" si="0"/>
        <v>#VALUE!</v>
      </c>
      <c r="B63" s="144" t="str">
        <f>IF(ISBLANK(DaqBook_RAW_Data!Q53),IF(DaqBook_RAW_Data!A53="","",TIMEVALUE(DaqBook_RAW_Data!A53)),TIMEVALUE(DaqBook_RAW_Data!Q53))</f>
        <v/>
      </c>
      <c r="C63" s="167" t="str">
        <f>IF(ISBLANK(DaqBook_RAW_Data!R53),"",DaqBook_RAW_Data!R53)</f>
        <v/>
      </c>
      <c r="D63" s="167" t="str">
        <f>IF(ISBLANK(DaqBook_RAW_Data!S53),"",DaqBook_RAW_Data!S53)</f>
        <v/>
      </c>
      <c r="E63" s="167" t="str">
        <f>IF(ISBLANK(DaqBook_RAW_Data!T53),"",DaqBook_RAW_Data!T53)</f>
        <v/>
      </c>
      <c r="F63" s="167" t="str">
        <f>IF(ISBLANK(DaqBook_RAW_Data!U53),"",DaqBook_RAW_Data!U53)</f>
        <v/>
      </c>
      <c r="G63" s="167" t="str">
        <f>IF(ISBLANK(DaqBook_RAW_Data!V53),"",DaqBook_RAW_Data!V53)</f>
        <v/>
      </c>
      <c r="H63" s="167" t="str">
        <f>IF(ISBLANK(DaqBook_RAW_Data!W53),"",DaqBook_RAW_Data!W53)</f>
        <v/>
      </c>
      <c r="I63" s="167" t="str">
        <f>IF(ISBLANK(DaqBook_RAW_Data!X53),"",DaqBook_RAW_Data!X53)</f>
        <v/>
      </c>
      <c r="J63" s="167" t="str">
        <f>IF(ISBLANK(DaqBook_RAW_Data!Y53),"",DaqBook_RAW_Data!Y53)</f>
        <v/>
      </c>
      <c r="K63" s="167" t="str">
        <f>IF(ISBLANK(DaqBook_RAW_Data!Z53),"",DaqBook_RAW_Data!Z53)</f>
        <v/>
      </c>
      <c r="L63" s="167" t="str">
        <f>IF(ISBLANK(DaqBook_RAW_Data!AA53),"",DaqBook_RAW_Data!AA53)</f>
        <v/>
      </c>
      <c r="M63" s="167" t="str">
        <f>IF(ISBLANK(DaqBook_RAW_Data!AB53),"",DaqBook_RAW_Data!AB53)</f>
        <v/>
      </c>
      <c r="N63" s="167" t="str">
        <f>IF(ISBLANK(DaqBook_RAW_Data!AC53),"",DaqBook_RAW_Data!AC53)</f>
        <v/>
      </c>
      <c r="O63" s="167" t="str">
        <f>IF(ISBLANK(DaqBook_RAW_Data!AD53),"",DaqBook_RAW_Data!AD53)</f>
        <v/>
      </c>
      <c r="P63" s="167" t="str">
        <f>IF(ISBLANK(DaqBook_RAW_Data!AE53),"",DaqBook_RAW_Data!AE53)</f>
        <v/>
      </c>
    </row>
    <row r="64" spans="1:16" s="96" customFormat="1" x14ac:dyDescent="0.2">
      <c r="A64" s="145" t="e">
        <f t="shared" si="0"/>
        <v>#VALUE!</v>
      </c>
      <c r="B64" s="144" t="str">
        <f>IF(ISBLANK(DaqBook_RAW_Data!Q54),IF(DaqBook_RAW_Data!A54="","",TIMEVALUE(DaqBook_RAW_Data!A54)),TIMEVALUE(DaqBook_RAW_Data!Q54))</f>
        <v/>
      </c>
      <c r="C64" s="167" t="str">
        <f>IF(ISBLANK(DaqBook_RAW_Data!R54),"",DaqBook_RAW_Data!R54)</f>
        <v/>
      </c>
      <c r="D64" s="167" t="str">
        <f>IF(ISBLANK(DaqBook_RAW_Data!S54),"",DaqBook_RAW_Data!S54)</f>
        <v/>
      </c>
      <c r="E64" s="167" t="str">
        <f>IF(ISBLANK(DaqBook_RAW_Data!T54),"",DaqBook_RAW_Data!T54)</f>
        <v/>
      </c>
      <c r="F64" s="167" t="str">
        <f>IF(ISBLANK(DaqBook_RAW_Data!U54),"",DaqBook_RAW_Data!U54)</f>
        <v/>
      </c>
      <c r="G64" s="167" t="str">
        <f>IF(ISBLANK(DaqBook_RAW_Data!V54),"",DaqBook_RAW_Data!V54)</f>
        <v/>
      </c>
      <c r="H64" s="167" t="str">
        <f>IF(ISBLANK(DaqBook_RAW_Data!W54),"",DaqBook_RAW_Data!W54)</f>
        <v/>
      </c>
      <c r="I64" s="167" t="str">
        <f>IF(ISBLANK(DaqBook_RAW_Data!X54),"",DaqBook_RAW_Data!X54)</f>
        <v/>
      </c>
      <c r="J64" s="167" t="str">
        <f>IF(ISBLANK(DaqBook_RAW_Data!Y54),"",DaqBook_RAW_Data!Y54)</f>
        <v/>
      </c>
      <c r="K64" s="167" t="str">
        <f>IF(ISBLANK(DaqBook_RAW_Data!Z54),"",DaqBook_RAW_Data!Z54)</f>
        <v/>
      </c>
      <c r="L64" s="167" t="str">
        <f>IF(ISBLANK(DaqBook_RAW_Data!AA54),"",DaqBook_RAW_Data!AA54)</f>
        <v/>
      </c>
      <c r="M64" s="167" t="str">
        <f>IF(ISBLANK(DaqBook_RAW_Data!AB54),"",DaqBook_RAW_Data!AB54)</f>
        <v/>
      </c>
      <c r="N64" s="167" t="str">
        <f>IF(ISBLANK(DaqBook_RAW_Data!AC54),"",DaqBook_RAW_Data!AC54)</f>
        <v/>
      </c>
      <c r="O64" s="167" t="str">
        <f>IF(ISBLANK(DaqBook_RAW_Data!AD54),"",DaqBook_RAW_Data!AD54)</f>
        <v/>
      </c>
      <c r="P64" s="167" t="str">
        <f>IF(ISBLANK(DaqBook_RAW_Data!AE54),"",DaqBook_RAW_Data!AE54)</f>
        <v/>
      </c>
    </row>
    <row r="65" spans="1:16" s="96" customFormat="1" x14ac:dyDescent="0.2">
      <c r="A65" s="145" t="e">
        <f t="shared" si="0"/>
        <v>#VALUE!</v>
      </c>
      <c r="B65" s="144" t="str">
        <f>IF(ISBLANK(DaqBook_RAW_Data!Q55),IF(DaqBook_RAW_Data!A55="","",TIMEVALUE(DaqBook_RAW_Data!A55)),TIMEVALUE(DaqBook_RAW_Data!Q55))</f>
        <v/>
      </c>
      <c r="C65" s="167" t="str">
        <f>IF(ISBLANK(DaqBook_RAW_Data!R55),"",DaqBook_RAW_Data!R55)</f>
        <v/>
      </c>
      <c r="D65" s="167" t="str">
        <f>IF(ISBLANK(DaqBook_RAW_Data!S55),"",DaqBook_RAW_Data!S55)</f>
        <v/>
      </c>
      <c r="E65" s="167" t="str">
        <f>IF(ISBLANK(DaqBook_RAW_Data!T55),"",DaqBook_RAW_Data!T55)</f>
        <v/>
      </c>
      <c r="F65" s="167" t="str">
        <f>IF(ISBLANK(DaqBook_RAW_Data!U55),"",DaqBook_RAW_Data!U55)</f>
        <v/>
      </c>
      <c r="G65" s="167" t="str">
        <f>IF(ISBLANK(DaqBook_RAW_Data!V55),"",DaqBook_RAW_Data!V55)</f>
        <v/>
      </c>
      <c r="H65" s="167" t="str">
        <f>IF(ISBLANK(DaqBook_RAW_Data!W55),"",DaqBook_RAW_Data!W55)</f>
        <v/>
      </c>
      <c r="I65" s="167" t="str">
        <f>IF(ISBLANK(DaqBook_RAW_Data!X55),"",DaqBook_RAW_Data!X55)</f>
        <v/>
      </c>
      <c r="J65" s="167" t="str">
        <f>IF(ISBLANK(DaqBook_RAW_Data!Y55),"",DaqBook_RAW_Data!Y55)</f>
        <v/>
      </c>
      <c r="K65" s="167" t="str">
        <f>IF(ISBLANK(DaqBook_RAW_Data!Z55),"",DaqBook_RAW_Data!Z55)</f>
        <v/>
      </c>
      <c r="L65" s="167" t="str">
        <f>IF(ISBLANK(DaqBook_RAW_Data!AA55),"",DaqBook_RAW_Data!AA55)</f>
        <v/>
      </c>
      <c r="M65" s="167" t="str">
        <f>IF(ISBLANK(DaqBook_RAW_Data!AB55),"",DaqBook_RAW_Data!AB55)</f>
        <v/>
      </c>
      <c r="N65" s="167" t="str">
        <f>IF(ISBLANK(DaqBook_RAW_Data!AC55),"",DaqBook_RAW_Data!AC55)</f>
        <v/>
      </c>
      <c r="O65" s="167" t="str">
        <f>IF(ISBLANK(DaqBook_RAW_Data!AD55),"",DaqBook_RAW_Data!AD55)</f>
        <v/>
      </c>
      <c r="P65" s="167" t="str">
        <f>IF(ISBLANK(DaqBook_RAW_Data!AE55),"",DaqBook_RAW_Data!AE55)</f>
        <v/>
      </c>
    </row>
    <row r="66" spans="1:16" s="96" customFormat="1" x14ac:dyDescent="0.2">
      <c r="A66" s="145" t="e">
        <f t="shared" si="0"/>
        <v>#VALUE!</v>
      </c>
      <c r="B66" s="144" t="str">
        <f>IF(ISBLANK(DaqBook_RAW_Data!Q56),IF(DaqBook_RAW_Data!A56="","",TIMEVALUE(DaqBook_RAW_Data!A56)),TIMEVALUE(DaqBook_RAW_Data!Q56))</f>
        <v/>
      </c>
      <c r="C66" s="167" t="str">
        <f>IF(ISBLANK(DaqBook_RAW_Data!R56),"",DaqBook_RAW_Data!R56)</f>
        <v/>
      </c>
      <c r="D66" s="167" t="str">
        <f>IF(ISBLANK(DaqBook_RAW_Data!S56),"",DaqBook_RAW_Data!S56)</f>
        <v/>
      </c>
      <c r="E66" s="167" t="str">
        <f>IF(ISBLANK(DaqBook_RAW_Data!T56),"",DaqBook_RAW_Data!T56)</f>
        <v/>
      </c>
      <c r="F66" s="167" t="str">
        <f>IF(ISBLANK(DaqBook_RAW_Data!U56),"",DaqBook_RAW_Data!U56)</f>
        <v/>
      </c>
      <c r="G66" s="167" t="str">
        <f>IF(ISBLANK(DaqBook_RAW_Data!V56),"",DaqBook_RAW_Data!V56)</f>
        <v/>
      </c>
      <c r="H66" s="167" t="str">
        <f>IF(ISBLANK(DaqBook_RAW_Data!W56),"",DaqBook_RAW_Data!W56)</f>
        <v/>
      </c>
      <c r="I66" s="167" t="str">
        <f>IF(ISBLANK(DaqBook_RAW_Data!X56),"",DaqBook_RAW_Data!X56)</f>
        <v/>
      </c>
      <c r="J66" s="167" t="str">
        <f>IF(ISBLANK(DaqBook_RAW_Data!Y56),"",DaqBook_RAW_Data!Y56)</f>
        <v/>
      </c>
      <c r="K66" s="167" t="str">
        <f>IF(ISBLANK(DaqBook_RAW_Data!Z56),"",DaqBook_RAW_Data!Z56)</f>
        <v/>
      </c>
      <c r="L66" s="167" t="str">
        <f>IF(ISBLANK(DaqBook_RAW_Data!AA56),"",DaqBook_RAW_Data!AA56)</f>
        <v/>
      </c>
      <c r="M66" s="167" t="str">
        <f>IF(ISBLANK(DaqBook_RAW_Data!AB56),"",DaqBook_RAW_Data!AB56)</f>
        <v/>
      </c>
      <c r="N66" s="167" t="str">
        <f>IF(ISBLANK(DaqBook_RAW_Data!AC56),"",DaqBook_RAW_Data!AC56)</f>
        <v/>
      </c>
      <c r="O66" s="167" t="str">
        <f>IF(ISBLANK(DaqBook_RAW_Data!AD56),"",DaqBook_RAW_Data!AD56)</f>
        <v/>
      </c>
      <c r="P66" s="167" t="str">
        <f>IF(ISBLANK(DaqBook_RAW_Data!AE56),"",DaqBook_RAW_Data!AE56)</f>
        <v/>
      </c>
    </row>
    <row r="67" spans="1:16" s="96" customFormat="1" x14ac:dyDescent="0.2">
      <c r="A67" s="145" t="e">
        <f t="shared" si="0"/>
        <v>#VALUE!</v>
      </c>
      <c r="B67" s="144" t="str">
        <f>IF(ISBLANK(DaqBook_RAW_Data!Q57),IF(DaqBook_RAW_Data!A57="","",TIMEVALUE(DaqBook_RAW_Data!A57)),TIMEVALUE(DaqBook_RAW_Data!Q57))</f>
        <v/>
      </c>
      <c r="C67" s="167" t="str">
        <f>IF(ISBLANK(DaqBook_RAW_Data!R57),"",DaqBook_RAW_Data!R57)</f>
        <v/>
      </c>
      <c r="D67" s="167" t="str">
        <f>IF(ISBLANK(DaqBook_RAW_Data!S57),"",DaqBook_RAW_Data!S57)</f>
        <v/>
      </c>
      <c r="E67" s="167" t="str">
        <f>IF(ISBLANK(DaqBook_RAW_Data!T57),"",DaqBook_RAW_Data!T57)</f>
        <v/>
      </c>
      <c r="F67" s="167" t="str">
        <f>IF(ISBLANK(DaqBook_RAW_Data!U57),"",DaqBook_RAW_Data!U57)</f>
        <v/>
      </c>
      <c r="G67" s="167" t="str">
        <f>IF(ISBLANK(DaqBook_RAW_Data!V57),"",DaqBook_RAW_Data!V57)</f>
        <v/>
      </c>
      <c r="H67" s="167" t="str">
        <f>IF(ISBLANK(DaqBook_RAW_Data!W57),"",DaqBook_RAW_Data!W57)</f>
        <v/>
      </c>
      <c r="I67" s="167" t="str">
        <f>IF(ISBLANK(DaqBook_RAW_Data!X57),"",DaqBook_RAW_Data!X57)</f>
        <v/>
      </c>
      <c r="J67" s="167" t="str">
        <f>IF(ISBLANK(DaqBook_RAW_Data!Y57),"",DaqBook_RAW_Data!Y57)</f>
        <v/>
      </c>
      <c r="K67" s="167" t="str">
        <f>IF(ISBLANK(DaqBook_RAW_Data!Z57),"",DaqBook_RAW_Data!Z57)</f>
        <v/>
      </c>
      <c r="L67" s="167" t="str">
        <f>IF(ISBLANK(DaqBook_RAW_Data!AA57),"",DaqBook_RAW_Data!AA57)</f>
        <v/>
      </c>
      <c r="M67" s="167" t="str">
        <f>IF(ISBLANK(DaqBook_RAW_Data!AB57),"",DaqBook_RAW_Data!AB57)</f>
        <v/>
      </c>
      <c r="N67" s="167" t="str">
        <f>IF(ISBLANK(DaqBook_RAW_Data!AC57),"",DaqBook_RAW_Data!AC57)</f>
        <v/>
      </c>
      <c r="O67" s="167" t="str">
        <f>IF(ISBLANK(DaqBook_RAW_Data!AD57),"",DaqBook_RAW_Data!AD57)</f>
        <v/>
      </c>
      <c r="P67" s="167" t="str">
        <f>IF(ISBLANK(DaqBook_RAW_Data!AE57),"",DaqBook_RAW_Data!AE57)</f>
        <v/>
      </c>
    </row>
    <row r="68" spans="1:16" s="96" customFormat="1" x14ac:dyDescent="0.2">
      <c r="A68" s="145" t="e">
        <f t="shared" si="0"/>
        <v>#VALUE!</v>
      </c>
      <c r="B68" s="144" t="str">
        <f>IF(ISBLANK(DaqBook_RAW_Data!Q58),IF(DaqBook_RAW_Data!A58="","",TIMEVALUE(DaqBook_RAW_Data!A58)),TIMEVALUE(DaqBook_RAW_Data!Q58))</f>
        <v/>
      </c>
      <c r="C68" s="167" t="str">
        <f>IF(ISBLANK(DaqBook_RAW_Data!R58),"",DaqBook_RAW_Data!R58)</f>
        <v/>
      </c>
      <c r="D68" s="167" t="str">
        <f>IF(ISBLANK(DaqBook_RAW_Data!S58),"",DaqBook_RAW_Data!S58)</f>
        <v/>
      </c>
      <c r="E68" s="167" t="str">
        <f>IF(ISBLANK(DaqBook_RAW_Data!T58),"",DaqBook_RAW_Data!T58)</f>
        <v/>
      </c>
      <c r="F68" s="167" t="str">
        <f>IF(ISBLANK(DaqBook_RAW_Data!U58),"",DaqBook_RAW_Data!U58)</f>
        <v/>
      </c>
      <c r="G68" s="167" t="str">
        <f>IF(ISBLANK(DaqBook_RAW_Data!V58),"",DaqBook_RAW_Data!V58)</f>
        <v/>
      </c>
      <c r="H68" s="167" t="str">
        <f>IF(ISBLANK(DaqBook_RAW_Data!W58),"",DaqBook_RAW_Data!W58)</f>
        <v/>
      </c>
      <c r="I68" s="167" t="str">
        <f>IF(ISBLANK(DaqBook_RAW_Data!X58),"",DaqBook_RAW_Data!X58)</f>
        <v/>
      </c>
      <c r="J68" s="167" t="str">
        <f>IF(ISBLANK(DaqBook_RAW_Data!Y58),"",DaqBook_RAW_Data!Y58)</f>
        <v/>
      </c>
      <c r="K68" s="167" t="str">
        <f>IF(ISBLANK(DaqBook_RAW_Data!Z58),"",DaqBook_RAW_Data!Z58)</f>
        <v/>
      </c>
      <c r="L68" s="167" t="str">
        <f>IF(ISBLANK(DaqBook_RAW_Data!AA58),"",DaqBook_RAW_Data!AA58)</f>
        <v/>
      </c>
      <c r="M68" s="167" t="str">
        <f>IF(ISBLANK(DaqBook_RAW_Data!AB58),"",DaqBook_RAW_Data!AB58)</f>
        <v/>
      </c>
      <c r="N68" s="167" t="str">
        <f>IF(ISBLANK(DaqBook_RAW_Data!AC58),"",DaqBook_RAW_Data!AC58)</f>
        <v/>
      </c>
      <c r="O68" s="167" t="str">
        <f>IF(ISBLANK(DaqBook_RAW_Data!AD58),"",DaqBook_RAW_Data!AD58)</f>
        <v/>
      </c>
      <c r="P68" s="167" t="str">
        <f>IF(ISBLANK(DaqBook_RAW_Data!AE58),"",DaqBook_RAW_Data!AE58)</f>
        <v/>
      </c>
    </row>
    <row r="69" spans="1:16" s="96" customFormat="1" x14ac:dyDescent="0.2">
      <c r="A69" s="145" t="e">
        <f t="shared" si="0"/>
        <v>#VALUE!</v>
      </c>
      <c r="B69" s="144" t="str">
        <f>IF(ISBLANK(DaqBook_RAW_Data!Q59),IF(DaqBook_RAW_Data!A59="","",TIMEVALUE(DaqBook_RAW_Data!A59)),TIMEVALUE(DaqBook_RAW_Data!Q59))</f>
        <v/>
      </c>
      <c r="C69" s="167" t="str">
        <f>IF(ISBLANK(DaqBook_RAW_Data!R59),"",DaqBook_RAW_Data!R59)</f>
        <v/>
      </c>
      <c r="D69" s="167" t="str">
        <f>IF(ISBLANK(DaqBook_RAW_Data!S59),"",DaqBook_RAW_Data!S59)</f>
        <v/>
      </c>
      <c r="E69" s="167" t="str">
        <f>IF(ISBLANK(DaqBook_RAW_Data!T59),"",DaqBook_RAW_Data!T59)</f>
        <v/>
      </c>
      <c r="F69" s="167" t="str">
        <f>IF(ISBLANK(DaqBook_RAW_Data!U59),"",DaqBook_RAW_Data!U59)</f>
        <v/>
      </c>
      <c r="G69" s="167" t="str">
        <f>IF(ISBLANK(DaqBook_RAW_Data!V59),"",DaqBook_RAW_Data!V59)</f>
        <v/>
      </c>
      <c r="H69" s="167" t="str">
        <f>IF(ISBLANK(DaqBook_RAW_Data!W59),"",DaqBook_RAW_Data!W59)</f>
        <v/>
      </c>
      <c r="I69" s="167" t="str">
        <f>IF(ISBLANK(DaqBook_RAW_Data!X59),"",DaqBook_RAW_Data!X59)</f>
        <v/>
      </c>
      <c r="J69" s="167" t="str">
        <f>IF(ISBLANK(DaqBook_RAW_Data!Y59),"",DaqBook_RAW_Data!Y59)</f>
        <v/>
      </c>
      <c r="K69" s="167" t="str">
        <f>IF(ISBLANK(DaqBook_RAW_Data!Z59),"",DaqBook_RAW_Data!Z59)</f>
        <v/>
      </c>
      <c r="L69" s="167" t="str">
        <f>IF(ISBLANK(DaqBook_RAW_Data!AA59),"",DaqBook_RAW_Data!AA59)</f>
        <v/>
      </c>
      <c r="M69" s="167" t="str">
        <f>IF(ISBLANK(DaqBook_RAW_Data!AB59),"",DaqBook_RAW_Data!AB59)</f>
        <v/>
      </c>
      <c r="N69" s="167" t="str">
        <f>IF(ISBLANK(DaqBook_RAW_Data!AC59),"",DaqBook_RAW_Data!AC59)</f>
        <v/>
      </c>
      <c r="O69" s="167" t="str">
        <f>IF(ISBLANK(DaqBook_RAW_Data!AD59),"",DaqBook_RAW_Data!AD59)</f>
        <v/>
      </c>
      <c r="P69" s="167" t="str">
        <f>IF(ISBLANK(DaqBook_RAW_Data!AE59),"",DaqBook_RAW_Data!AE59)</f>
        <v/>
      </c>
    </row>
    <row r="70" spans="1:16" s="96" customFormat="1" x14ac:dyDescent="0.2">
      <c r="A70" s="145" t="e">
        <f t="shared" si="0"/>
        <v>#VALUE!</v>
      </c>
      <c r="B70" s="144" t="str">
        <f>IF(ISBLANK(DaqBook_RAW_Data!Q60),IF(DaqBook_RAW_Data!A60="","",TIMEVALUE(DaqBook_RAW_Data!A60)),TIMEVALUE(DaqBook_RAW_Data!Q60))</f>
        <v/>
      </c>
      <c r="C70" s="167" t="str">
        <f>IF(ISBLANK(DaqBook_RAW_Data!R60),"",DaqBook_RAW_Data!R60)</f>
        <v/>
      </c>
      <c r="D70" s="167" t="str">
        <f>IF(ISBLANK(DaqBook_RAW_Data!S60),"",DaqBook_RAW_Data!S60)</f>
        <v/>
      </c>
      <c r="E70" s="167" t="str">
        <f>IF(ISBLANK(DaqBook_RAW_Data!T60),"",DaqBook_RAW_Data!T60)</f>
        <v/>
      </c>
      <c r="F70" s="167" t="str">
        <f>IF(ISBLANK(DaqBook_RAW_Data!U60),"",DaqBook_RAW_Data!U60)</f>
        <v/>
      </c>
      <c r="G70" s="167" t="str">
        <f>IF(ISBLANK(DaqBook_RAW_Data!V60),"",DaqBook_RAW_Data!V60)</f>
        <v/>
      </c>
      <c r="H70" s="167" t="str">
        <f>IF(ISBLANK(DaqBook_RAW_Data!W60),"",DaqBook_RAW_Data!W60)</f>
        <v/>
      </c>
      <c r="I70" s="167" t="str">
        <f>IF(ISBLANK(DaqBook_RAW_Data!X60),"",DaqBook_RAW_Data!X60)</f>
        <v/>
      </c>
      <c r="J70" s="167" t="str">
        <f>IF(ISBLANK(DaqBook_RAW_Data!Y60),"",DaqBook_RAW_Data!Y60)</f>
        <v/>
      </c>
      <c r="K70" s="167" t="str">
        <f>IF(ISBLANK(DaqBook_RAW_Data!Z60),"",DaqBook_RAW_Data!Z60)</f>
        <v/>
      </c>
      <c r="L70" s="167" t="str">
        <f>IF(ISBLANK(DaqBook_RAW_Data!AA60),"",DaqBook_RAW_Data!AA60)</f>
        <v/>
      </c>
      <c r="M70" s="167" t="str">
        <f>IF(ISBLANK(DaqBook_RAW_Data!AB60),"",DaqBook_RAW_Data!AB60)</f>
        <v/>
      </c>
      <c r="N70" s="167" t="str">
        <f>IF(ISBLANK(DaqBook_RAW_Data!AC60),"",DaqBook_RAW_Data!AC60)</f>
        <v/>
      </c>
      <c r="O70" s="167" t="str">
        <f>IF(ISBLANK(DaqBook_RAW_Data!AD60),"",DaqBook_RAW_Data!AD60)</f>
        <v/>
      </c>
      <c r="P70" s="167" t="str">
        <f>IF(ISBLANK(DaqBook_RAW_Data!AE60),"",DaqBook_RAW_Data!AE60)</f>
        <v/>
      </c>
    </row>
    <row r="71" spans="1:16" s="96" customFormat="1" x14ac:dyDescent="0.2">
      <c r="A71" s="145" t="e">
        <f t="shared" si="0"/>
        <v>#VALUE!</v>
      </c>
      <c r="B71" s="144" t="str">
        <f>IF(ISBLANK(DaqBook_RAW_Data!Q61),IF(DaqBook_RAW_Data!A61="","",TIMEVALUE(DaqBook_RAW_Data!A61)),TIMEVALUE(DaqBook_RAW_Data!Q61))</f>
        <v/>
      </c>
      <c r="C71" s="167" t="str">
        <f>IF(ISBLANK(DaqBook_RAW_Data!R61),"",DaqBook_RAW_Data!R61)</f>
        <v/>
      </c>
      <c r="D71" s="167" t="str">
        <f>IF(ISBLANK(DaqBook_RAW_Data!S61),"",DaqBook_RAW_Data!S61)</f>
        <v/>
      </c>
      <c r="E71" s="167" t="str">
        <f>IF(ISBLANK(DaqBook_RAW_Data!T61),"",DaqBook_RAW_Data!T61)</f>
        <v/>
      </c>
      <c r="F71" s="167" t="str">
        <f>IF(ISBLANK(DaqBook_RAW_Data!U61),"",DaqBook_RAW_Data!U61)</f>
        <v/>
      </c>
      <c r="G71" s="167" t="str">
        <f>IF(ISBLANK(DaqBook_RAW_Data!V61),"",DaqBook_RAW_Data!V61)</f>
        <v/>
      </c>
      <c r="H71" s="167" t="str">
        <f>IF(ISBLANK(DaqBook_RAW_Data!W61),"",DaqBook_RAW_Data!W61)</f>
        <v/>
      </c>
      <c r="I71" s="167" t="str">
        <f>IF(ISBLANK(DaqBook_RAW_Data!X61),"",DaqBook_RAW_Data!X61)</f>
        <v/>
      </c>
      <c r="J71" s="167" t="str">
        <f>IF(ISBLANK(DaqBook_RAW_Data!Y61),"",DaqBook_RAW_Data!Y61)</f>
        <v/>
      </c>
      <c r="K71" s="167" t="str">
        <f>IF(ISBLANK(DaqBook_RAW_Data!Z61),"",DaqBook_RAW_Data!Z61)</f>
        <v/>
      </c>
      <c r="L71" s="167" t="str">
        <f>IF(ISBLANK(DaqBook_RAW_Data!AA61),"",DaqBook_RAW_Data!AA61)</f>
        <v/>
      </c>
      <c r="M71" s="167" t="str">
        <f>IF(ISBLANK(DaqBook_RAW_Data!AB61),"",DaqBook_RAW_Data!AB61)</f>
        <v/>
      </c>
      <c r="N71" s="167" t="str">
        <f>IF(ISBLANK(DaqBook_RAW_Data!AC61),"",DaqBook_RAW_Data!AC61)</f>
        <v/>
      </c>
      <c r="O71" s="167" t="str">
        <f>IF(ISBLANK(DaqBook_RAW_Data!AD61),"",DaqBook_RAW_Data!AD61)</f>
        <v/>
      </c>
      <c r="P71" s="167" t="str">
        <f>IF(ISBLANK(DaqBook_RAW_Data!AE61),"",DaqBook_RAW_Data!AE61)</f>
        <v/>
      </c>
    </row>
    <row r="72" spans="1:16" s="96" customFormat="1" x14ac:dyDescent="0.2">
      <c r="A72" s="145" t="e">
        <f t="shared" si="0"/>
        <v>#VALUE!</v>
      </c>
      <c r="B72" s="144" t="str">
        <f>IF(ISBLANK(DaqBook_RAW_Data!Q62),IF(DaqBook_RAW_Data!A62="","",TIMEVALUE(DaqBook_RAW_Data!A62)),TIMEVALUE(DaqBook_RAW_Data!Q62))</f>
        <v/>
      </c>
      <c r="C72" s="167" t="str">
        <f>IF(ISBLANK(DaqBook_RAW_Data!R62),"",DaqBook_RAW_Data!R62)</f>
        <v/>
      </c>
      <c r="D72" s="167" t="str">
        <f>IF(ISBLANK(DaqBook_RAW_Data!S62),"",DaqBook_RAW_Data!S62)</f>
        <v/>
      </c>
      <c r="E72" s="167" t="str">
        <f>IF(ISBLANK(DaqBook_RAW_Data!T62),"",DaqBook_RAW_Data!T62)</f>
        <v/>
      </c>
      <c r="F72" s="167" t="str">
        <f>IF(ISBLANK(DaqBook_RAW_Data!U62),"",DaqBook_RAW_Data!U62)</f>
        <v/>
      </c>
      <c r="G72" s="167" t="str">
        <f>IF(ISBLANK(DaqBook_RAW_Data!V62),"",DaqBook_RAW_Data!V62)</f>
        <v/>
      </c>
      <c r="H72" s="167" t="str">
        <f>IF(ISBLANK(DaqBook_RAW_Data!W62),"",DaqBook_RAW_Data!W62)</f>
        <v/>
      </c>
      <c r="I72" s="167" t="str">
        <f>IF(ISBLANK(DaqBook_RAW_Data!X62),"",DaqBook_RAW_Data!X62)</f>
        <v/>
      </c>
      <c r="J72" s="167" t="str">
        <f>IF(ISBLANK(DaqBook_RAW_Data!Y62),"",DaqBook_RAW_Data!Y62)</f>
        <v/>
      </c>
      <c r="K72" s="167" t="str">
        <f>IF(ISBLANK(DaqBook_RAW_Data!Z62),"",DaqBook_RAW_Data!Z62)</f>
        <v/>
      </c>
      <c r="L72" s="167" t="str">
        <f>IF(ISBLANK(DaqBook_RAW_Data!AA62),"",DaqBook_RAW_Data!AA62)</f>
        <v/>
      </c>
      <c r="M72" s="167" t="str">
        <f>IF(ISBLANK(DaqBook_RAW_Data!AB62),"",DaqBook_RAW_Data!AB62)</f>
        <v/>
      </c>
      <c r="N72" s="167" t="str">
        <f>IF(ISBLANK(DaqBook_RAW_Data!AC62),"",DaqBook_RAW_Data!AC62)</f>
        <v/>
      </c>
      <c r="O72" s="167" t="str">
        <f>IF(ISBLANK(DaqBook_RAW_Data!AD62),"",DaqBook_RAW_Data!AD62)</f>
        <v/>
      </c>
      <c r="P72" s="167" t="str">
        <f>IF(ISBLANK(DaqBook_RAW_Data!AE62),"",DaqBook_RAW_Data!AE62)</f>
        <v/>
      </c>
    </row>
    <row r="73" spans="1:16" s="96" customFormat="1" x14ac:dyDescent="0.2">
      <c r="A73" s="145" t="e">
        <f t="shared" si="0"/>
        <v>#VALUE!</v>
      </c>
      <c r="B73" s="144" t="str">
        <f>IF(ISBLANK(DaqBook_RAW_Data!Q63),IF(DaqBook_RAW_Data!A63="","",TIMEVALUE(DaqBook_RAW_Data!A63)),TIMEVALUE(DaqBook_RAW_Data!Q63))</f>
        <v/>
      </c>
      <c r="C73" s="167" t="str">
        <f>IF(ISBLANK(DaqBook_RAW_Data!R63),"",DaqBook_RAW_Data!R63)</f>
        <v/>
      </c>
      <c r="D73" s="167" t="str">
        <f>IF(ISBLANK(DaqBook_RAW_Data!S63),"",DaqBook_RAW_Data!S63)</f>
        <v/>
      </c>
      <c r="E73" s="167" t="str">
        <f>IF(ISBLANK(DaqBook_RAW_Data!T63),"",DaqBook_RAW_Data!T63)</f>
        <v/>
      </c>
      <c r="F73" s="167" t="str">
        <f>IF(ISBLANK(DaqBook_RAW_Data!U63),"",DaqBook_RAW_Data!U63)</f>
        <v/>
      </c>
      <c r="G73" s="167" t="str">
        <f>IF(ISBLANK(DaqBook_RAW_Data!V63),"",DaqBook_RAW_Data!V63)</f>
        <v/>
      </c>
      <c r="H73" s="167" t="str">
        <f>IF(ISBLANK(DaqBook_RAW_Data!W63),"",DaqBook_RAW_Data!W63)</f>
        <v/>
      </c>
      <c r="I73" s="167" t="str">
        <f>IF(ISBLANK(DaqBook_RAW_Data!X63),"",DaqBook_RAW_Data!X63)</f>
        <v/>
      </c>
      <c r="J73" s="167" t="str">
        <f>IF(ISBLANK(DaqBook_RAW_Data!Y63),"",DaqBook_RAW_Data!Y63)</f>
        <v/>
      </c>
      <c r="K73" s="167" t="str">
        <f>IF(ISBLANK(DaqBook_RAW_Data!Z63),"",DaqBook_RAW_Data!Z63)</f>
        <v/>
      </c>
      <c r="L73" s="167" t="str">
        <f>IF(ISBLANK(DaqBook_RAW_Data!AA63),"",DaqBook_RAW_Data!AA63)</f>
        <v/>
      </c>
      <c r="M73" s="167" t="str">
        <f>IF(ISBLANK(DaqBook_RAW_Data!AB63),"",DaqBook_RAW_Data!AB63)</f>
        <v/>
      </c>
      <c r="N73" s="167" t="str">
        <f>IF(ISBLANK(DaqBook_RAW_Data!AC63),"",DaqBook_RAW_Data!AC63)</f>
        <v/>
      </c>
      <c r="O73" s="167" t="str">
        <f>IF(ISBLANK(DaqBook_RAW_Data!AD63),"",DaqBook_RAW_Data!AD63)</f>
        <v/>
      </c>
      <c r="P73" s="167" t="str">
        <f>IF(ISBLANK(DaqBook_RAW_Data!AE63),"",DaqBook_RAW_Data!AE63)</f>
        <v/>
      </c>
    </row>
    <row r="74" spans="1:16" s="96" customFormat="1" x14ac:dyDescent="0.2">
      <c r="A74" s="145" t="e">
        <f t="shared" si="0"/>
        <v>#VALUE!</v>
      </c>
      <c r="B74" s="144" t="str">
        <f>IF(ISBLANK(DaqBook_RAW_Data!Q64),IF(DaqBook_RAW_Data!A64="","",TIMEVALUE(DaqBook_RAW_Data!A64)),TIMEVALUE(DaqBook_RAW_Data!Q64))</f>
        <v/>
      </c>
      <c r="C74" s="167" t="str">
        <f>IF(ISBLANK(DaqBook_RAW_Data!R64),"",DaqBook_RAW_Data!R64)</f>
        <v/>
      </c>
      <c r="D74" s="167" t="str">
        <f>IF(ISBLANK(DaqBook_RAW_Data!S64),"",DaqBook_RAW_Data!S64)</f>
        <v/>
      </c>
      <c r="E74" s="167" t="str">
        <f>IF(ISBLANK(DaqBook_RAW_Data!T64),"",DaqBook_RAW_Data!T64)</f>
        <v/>
      </c>
      <c r="F74" s="167" t="str">
        <f>IF(ISBLANK(DaqBook_RAW_Data!U64),"",DaqBook_RAW_Data!U64)</f>
        <v/>
      </c>
      <c r="G74" s="167" t="str">
        <f>IF(ISBLANK(DaqBook_RAW_Data!V64),"",DaqBook_RAW_Data!V64)</f>
        <v/>
      </c>
      <c r="H74" s="167" t="str">
        <f>IF(ISBLANK(DaqBook_RAW_Data!W64),"",DaqBook_RAW_Data!W64)</f>
        <v/>
      </c>
      <c r="I74" s="167" t="str">
        <f>IF(ISBLANK(DaqBook_RAW_Data!X64),"",DaqBook_RAW_Data!X64)</f>
        <v/>
      </c>
      <c r="J74" s="167" t="str">
        <f>IF(ISBLANK(DaqBook_RAW_Data!Y64),"",DaqBook_RAW_Data!Y64)</f>
        <v/>
      </c>
      <c r="K74" s="167" t="str">
        <f>IF(ISBLANK(DaqBook_RAW_Data!Z64),"",DaqBook_RAW_Data!Z64)</f>
        <v/>
      </c>
      <c r="L74" s="167" t="str">
        <f>IF(ISBLANK(DaqBook_RAW_Data!AA64),"",DaqBook_RAW_Data!AA64)</f>
        <v/>
      </c>
      <c r="M74" s="167" t="str">
        <f>IF(ISBLANK(DaqBook_RAW_Data!AB64),"",DaqBook_RAW_Data!AB64)</f>
        <v/>
      </c>
      <c r="N74" s="167" t="str">
        <f>IF(ISBLANK(DaqBook_RAW_Data!AC64),"",DaqBook_RAW_Data!AC64)</f>
        <v/>
      </c>
      <c r="O74" s="167" t="str">
        <f>IF(ISBLANK(DaqBook_RAW_Data!AD64),"",DaqBook_RAW_Data!AD64)</f>
        <v/>
      </c>
      <c r="P74" s="167" t="str">
        <f>IF(ISBLANK(DaqBook_RAW_Data!AE64),"",DaqBook_RAW_Data!AE64)</f>
        <v/>
      </c>
    </row>
    <row r="75" spans="1:16" s="96" customFormat="1" x14ac:dyDescent="0.2">
      <c r="A75" s="145" t="e">
        <f t="shared" si="0"/>
        <v>#VALUE!</v>
      </c>
      <c r="B75" s="144" t="str">
        <f>IF(ISBLANK(DaqBook_RAW_Data!Q65),IF(DaqBook_RAW_Data!A65="","",TIMEVALUE(DaqBook_RAW_Data!A65)),TIMEVALUE(DaqBook_RAW_Data!Q65))</f>
        <v/>
      </c>
      <c r="C75" s="167" t="str">
        <f>IF(ISBLANK(DaqBook_RAW_Data!R65),"",DaqBook_RAW_Data!R65)</f>
        <v/>
      </c>
      <c r="D75" s="167" t="str">
        <f>IF(ISBLANK(DaqBook_RAW_Data!S65),"",DaqBook_RAW_Data!S65)</f>
        <v/>
      </c>
      <c r="E75" s="167" t="str">
        <f>IF(ISBLANK(DaqBook_RAW_Data!T65),"",DaqBook_RAW_Data!T65)</f>
        <v/>
      </c>
      <c r="F75" s="167" t="str">
        <f>IF(ISBLANK(DaqBook_RAW_Data!U65),"",DaqBook_RAW_Data!U65)</f>
        <v/>
      </c>
      <c r="G75" s="167" t="str">
        <f>IF(ISBLANK(DaqBook_RAW_Data!V65),"",DaqBook_RAW_Data!V65)</f>
        <v/>
      </c>
      <c r="H75" s="167" t="str">
        <f>IF(ISBLANK(DaqBook_RAW_Data!W65),"",DaqBook_RAW_Data!W65)</f>
        <v/>
      </c>
      <c r="I75" s="167" t="str">
        <f>IF(ISBLANK(DaqBook_RAW_Data!X65),"",DaqBook_RAW_Data!X65)</f>
        <v/>
      </c>
      <c r="J75" s="167" t="str">
        <f>IF(ISBLANK(DaqBook_RAW_Data!Y65),"",DaqBook_RAW_Data!Y65)</f>
        <v/>
      </c>
      <c r="K75" s="167" t="str">
        <f>IF(ISBLANK(DaqBook_RAW_Data!Z65),"",DaqBook_RAW_Data!Z65)</f>
        <v/>
      </c>
      <c r="L75" s="167" t="str">
        <f>IF(ISBLANK(DaqBook_RAW_Data!AA65),"",DaqBook_RAW_Data!AA65)</f>
        <v/>
      </c>
      <c r="M75" s="167" t="str">
        <f>IF(ISBLANK(DaqBook_RAW_Data!AB65),"",DaqBook_RAW_Data!AB65)</f>
        <v/>
      </c>
      <c r="N75" s="167" t="str">
        <f>IF(ISBLANK(DaqBook_RAW_Data!AC65),"",DaqBook_RAW_Data!AC65)</f>
        <v/>
      </c>
      <c r="O75" s="167" t="str">
        <f>IF(ISBLANK(DaqBook_RAW_Data!AD65),"",DaqBook_RAW_Data!AD65)</f>
        <v/>
      </c>
      <c r="P75" s="167" t="str">
        <f>IF(ISBLANK(DaqBook_RAW_Data!AE65),"",DaqBook_RAW_Data!AE65)</f>
        <v/>
      </c>
    </row>
    <row r="76" spans="1:16" s="96" customFormat="1" x14ac:dyDescent="0.2">
      <c r="A76" s="145" t="e">
        <f t="shared" si="0"/>
        <v>#VALUE!</v>
      </c>
      <c r="B76" s="144" t="str">
        <f>IF(ISBLANK(DaqBook_RAW_Data!Q66),IF(DaqBook_RAW_Data!A66="","",TIMEVALUE(DaqBook_RAW_Data!A66)),TIMEVALUE(DaqBook_RAW_Data!Q66))</f>
        <v/>
      </c>
      <c r="C76" s="167" t="str">
        <f>IF(ISBLANK(DaqBook_RAW_Data!R66),"",DaqBook_RAW_Data!R66)</f>
        <v/>
      </c>
      <c r="D76" s="167" t="str">
        <f>IF(ISBLANK(DaqBook_RAW_Data!S66),"",DaqBook_RAW_Data!S66)</f>
        <v/>
      </c>
      <c r="E76" s="167" t="str">
        <f>IF(ISBLANK(DaqBook_RAW_Data!T66),"",DaqBook_RAW_Data!T66)</f>
        <v/>
      </c>
      <c r="F76" s="167" t="str">
        <f>IF(ISBLANK(DaqBook_RAW_Data!U66),"",DaqBook_RAW_Data!U66)</f>
        <v/>
      </c>
      <c r="G76" s="167" t="str">
        <f>IF(ISBLANK(DaqBook_RAW_Data!V66),"",DaqBook_RAW_Data!V66)</f>
        <v/>
      </c>
      <c r="H76" s="167" t="str">
        <f>IF(ISBLANK(DaqBook_RAW_Data!W66),"",DaqBook_RAW_Data!W66)</f>
        <v/>
      </c>
      <c r="I76" s="167" t="str">
        <f>IF(ISBLANK(DaqBook_RAW_Data!X66),"",DaqBook_RAW_Data!X66)</f>
        <v/>
      </c>
      <c r="J76" s="167" t="str">
        <f>IF(ISBLANK(DaqBook_RAW_Data!Y66),"",DaqBook_RAW_Data!Y66)</f>
        <v/>
      </c>
      <c r="K76" s="167" t="str">
        <f>IF(ISBLANK(DaqBook_RAW_Data!Z66),"",DaqBook_RAW_Data!Z66)</f>
        <v/>
      </c>
      <c r="L76" s="167" t="str">
        <f>IF(ISBLANK(DaqBook_RAW_Data!AA66),"",DaqBook_RAW_Data!AA66)</f>
        <v/>
      </c>
      <c r="M76" s="167" t="str">
        <f>IF(ISBLANK(DaqBook_RAW_Data!AB66),"",DaqBook_RAW_Data!AB66)</f>
        <v/>
      </c>
      <c r="N76" s="167" t="str">
        <f>IF(ISBLANK(DaqBook_RAW_Data!AC66),"",DaqBook_RAW_Data!AC66)</f>
        <v/>
      </c>
      <c r="O76" s="167" t="str">
        <f>IF(ISBLANK(DaqBook_RAW_Data!AD66),"",DaqBook_RAW_Data!AD66)</f>
        <v/>
      </c>
      <c r="P76" s="167" t="str">
        <f>IF(ISBLANK(DaqBook_RAW_Data!AE66),"",DaqBook_RAW_Data!AE66)</f>
        <v/>
      </c>
    </row>
    <row r="77" spans="1:16" s="96" customFormat="1" x14ac:dyDescent="0.2">
      <c r="A77" s="145" t="e">
        <f t="shared" si="0"/>
        <v>#VALUE!</v>
      </c>
      <c r="B77" s="144" t="str">
        <f>IF(ISBLANK(DaqBook_RAW_Data!Q67),IF(DaqBook_RAW_Data!A67="","",TIMEVALUE(DaqBook_RAW_Data!A67)),TIMEVALUE(DaqBook_RAW_Data!Q67))</f>
        <v/>
      </c>
      <c r="C77" s="167" t="str">
        <f>IF(ISBLANK(DaqBook_RAW_Data!R67),"",DaqBook_RAW_Data!R67)</f>
        <v/>
      </c>
      <c r="D77" s="167" t="str">
        <f>IF(ISBLANK(DaqBook_RAW_Data!S67),"",DaqBook_RAW_Data!S67)</f>
        <v/>
      </c>
      <c r="E77" s="167" t="str">
        <f>IF(ISBLANK(DaqBook_RAW_Data!T67),"",DaqBook_RAW_Data!T67)</f>
        <v/>
      </c>
      <c r="F77" s="167" t="str">
        <f>IF(ISBLANK(DaqBook_RAW_Data!U67),"",DaqBook_RAW_Data!U67)</f>
        <v/>
      </c>
      <c r="G77" s="167" t="str">
        <f>IF(ISBLANK(DaqBook_RAW_Data!V67),"",DaqBook_RAW_Data!V67)</f>
        <v/>
      </c>
      <c r="H77" s="167" t="str">
        <f>IF(ISBLANK(DaqBook_RAW_Data!W67),"",DaqBook_RAW_Data!W67)</f>
        <v/>
      </c>
      <c r="I77" s="167" t="str">
        <f>IF(ISBLANK(DaqBook_RAW_Data!X67),"",DaqBook_RAW_Data!X67)</f>
        <v/>
      </c>
      <c r="J77" s="167" t="str">
        <f>IF(ISBLANK(DaqBook_RAW_Data!Y67),"",DaqBook_RAW_Data!Y67)</f>
        <v/>
      </c>
      <c r="K77" s="167" t="str">
        <f>IF(ISBLANK(DaqBook_RAW_Data!Z67),"",DaqBook_RAW_Data!Z67)</f>
        <v/>
      </c>
      <c r="L77" s="167" t="str">
        <f>IF(ISBLANK(DaqBook_RAW_Data!AA67),"",DaqBook_RAW_Data!AA67)</f>
        <v/>
      </c>
      <c r="M77" s="167" t="str">
        <f>IF(ISBLANK(DaqBook_RAW_Data!AB67),"",DaqBook_RAW_Data!AB67)</f>
        <v/>
      </c>
      <c r="N77" s="167" t="str">
        <f>IF(ISBLANK(DaqBook_RAW_Data!AC67),"",DaqBook_RAW_Data!AC67)</f>
        <v/>
      </c>
      <c r="O77" s="167" t="str">
        <f>IF(ISBLANK(DaqBook_RAW_Data!AD67),"",DaqBook_RAW_Data!AD67)</f>
        <v/>
      </c>
      <c r="P77" s="167" t="str">
        <f>IF(ISBLANK(DaqBook_RAW_Data!AE67),"",DaqBook_RAW_Data!AE67)</f>
        <v/>
      </c>
    </row>
    <row r="78" spans="1:16" s="96" customFormat="1" x14ac:dyDescent="0.2">
      <c r="A78" s="145" t="e">
        <f t="shared" si="0"/>
        <v>#VALUE!</v>
      </c>
      <c r="B78" s="144" t="str">
        <f>IF(ISBLANK(DaqBook_RAW_Data!Q68),IF(DaqBook_RAW_Data!A68="","",TIMEVALUE(DaqBook_RAW_Data!A68)),TIMEVALUE(DaqBook_RAW_Data!Q68))</f>
        <v/>
      </c>
      <c r="C78" s="167" t="str">
        <f>IF(ISBLANK(DaqBook_RAW_Data!R68),"",DaqBook_RAW_Data!R68)</f>
        <v/>
      </c>
      <c r="D78" s="167" t="str">
        <f>IF(ISBLANK(DaqBook_RAW_Data!S68),"",DaqBook_RAW_Data!S68)</f>
        <v/>
      </c>
      <c r="E78" s="167" t="str">
        <f>IF(ISBLANK(DaqBook_RAW_Data!T68),"",DaqBook_RAW_Data!T68)</f>
        <v/>
      </c>
      <c r="F78" s="167" t="str">
        <f>IF(ISBLANK(DaqBook_RAW_Data!U68),"",DaqBook_RAW_Data!U68)</f>
        <v/>
      </c>
      <c r="G78" s="167" t="str">
        <f>IF(ISBLANK(DaqBook_RAW_Data!V68),"",DaqBook_RAW_Data!V68)</f>
        <v/>
      </c>
      <c r="H78" s="167" t="str">
        <f>IF(ISBLANK(DaqBook_RAW_Data!W68),"",DaqBook_RAW_Data!W68)</f>
        <v/>
      </c>
      <c r="I78" s="167" t="str">
        <f>IF(ISBLANK(DaqBook_RAW_Data!X68),"",DaqBook_RAW_Data!X68)</f>
        <v/>
      </c>
      <c r="J78" s="167" t="str">
        <f>IF(ISBLANK(DaqBook_RAW_Data!Y68),"",DaqBook_RAW_Data!Y68)</f>
        <v/>
      </c>
      <c r="K78" s="167" t="str">
        <f>IF(ISBLANK(DaqBook_RAW_Data!Z68),"",DaqBook_RAW_Data!Z68)</f>
        <v/>
      </c>
      <c r="L78" s="167" t="str">
        <f>IF(ISBLANK(DaqBook_RAW_Data!AA68),"",DaqBook_RAW_Data!AA68)</f>
        <v/>
      </c>
      <c r="M78" s="167" t="str">
        <f>IF(ISBLANK(DaqBook_RAW_Data!AB68),"",DaqBook_RAW_Data!AB68)</f>
        <v/>
      </c>
      <c r="N78" s="167" t="str">
        <f>IF(ISBLANK(DaqBook_RAW_Data!AC68),"",DaqBook_RAW_Data!AC68)</f>
        <v/>
      </c>
      <c r="O78" s="167" t="str">
        <f>IF(ISBLANK(DaqBook_RAW_Data!AD68),"",DaqBook_RAW_Data!AD68)</f>
        <v/>
      </c>
      <c r="P78" s="167" t="str">
        <f>IF(ISBLANK(DaqBook_RAW_Data!AE68),"",DaqBook_RAW_Data!AE68)</f>
        <v/>
      </c>
    </row>
    <row r="79" spans="1:16" s="98" customFormat="1" x14ac:dyDescent="0.2">
      <c r="A79" s="97" t="e">
        <f t="shared" ref="A79:A142" si="1">HOUR(B79)&amp;":"&amp;MINUTE(B79)</f>
        <v>#VALUE!</v>
      </c>
      <c r="B79" s="144" t="str">
        <f>IF(ISBLANK(DaqBook_RAW_Data!Q69),IF(DaqBook_RAW_Data!A69="","",TIMEVALUE(DaqBook_RAW_Data!A69)),TIMEVALUE(DaqBook_RAW_Data!Q69))</f>
        <v/>
      </c>
      <c r="C79" s="167" t="str">
        <f>IF(ISBLANK(DaqBook_RAW_Data!R69),"",DaqBook_RAW_Data!R69)</f>
        <v/>
      </c>
      <c r="D79" s="167" t="str">
        <f>IF(ISBLANK(DaqBook_RAW_Data!S69),"",DaqBook_RAW_Data!S69)</f>
        <v/>
      </c>
      <c r="E79" s="167" t="str">
        <f>IF(ISBLANK(DaqBook_RAW_Data!T69),"",DaqBook_RAW_Data!T69)</f>
        <v/>
      </c>
      <c r="F79" s="167" t="str">
        <f>IF(ISBLANK(DaqBook_RAW_Data!U69),"",DaqBook_RAW_Data!U69)</f>
        <v/>
      </c>
      <c r="G79" s="167" t="str">
        <f>IF(ISBLANK(DaqBook_RAW_Data!V69),"",DaqBook_RAW_Data!V69)</f>
        <v/>
      </c>
      <c r="H79" s="167" t="str">
        <f>IF(ISBLANK(DaqBook_RAW_Data!W69),"",DaqBook_RAW_Data!W69)</f>
        <v/>
      </c>
      <c r="I79" s="167" t="str">
        <f>IF(ISBLANK(DaqBook_RAW_Data!X69),"",DaqBook_RAW_Data!X69)</f>
        <v/>
      </c>
      <c r="J79" s="167" t="str">
        <f>IF(ISBLANK(DaqBook_RAW_Data!Y69),"",DaqBook_RAW_Data!Y69)</f>
        <v/>
      </c>
      <c r="K79" s="167" t="str">
        <f>IF(ISBLANK(DaqBook_RAW_Data!Z69),"",DaqBook_RAW_Data!Z69)</f>
        <v/>
      </c>
      <c r="L79" s="167" t="str">
        <f>IF(ISBLANK(DaqBook_RAW_Data!AA69),"",DaqBook_RAW_Data!AA69)</f>
        <v/>
      </c>
      <c r="M79" s="167" t="str">
        <f>IF(ISBLANK(DaqBook_RAW_Data!AB69),"",DaqBook_RAW_Data!AB69)</f>
        <v/>
      </c>
      <c r="N79" s="167" t="str">
        <f>IF(ISBLANK(DaqBook_RAW_Data!AC69),"",DaqBook_RAW_Data!AC69)</f>
        <v/>
      </c>
      <c r="O79" s="167" t="str">
        <f>IF(ISBLANK(DaqBook_RAW_Data!AD69),"",DaqBook_RAW_Data!AD69)</f>
        <v/>
      </c>
      <c r="P79" s="167" t="str">
        <f>IF(ISBLANK(DaqBook_RAW_Data!AE69),"",DaqBook_RAW_Data!AE69)</f>
        <v/>
      </c>
    </row>
    <row r="80" spans="1:16" s="98" customFormat="1" x14ac:dyDescent="0.2">
      <c r="A80" s="97" t="e">
        <f t="shared" si="1"/>
        <v>#VALUE!</v>
      </c>
      <c r="B80" s="144" t="str">
        <f>IF(ISBLANK(DaqBook_RAW_Data!Q70),IF(DaqBook_RAW_Data!A70="","",TIMEVALUE(DaqBook_RAW_Data!A70)),TIMEVALUE(DaqBook_RAW_Data!Q70))</f>
        <v/>
      </c>
      <c r="C80" s="167" t="str">
        <f>IF(ISBLANK(DaqBook_RAW_Data!R70),"",DaqBook_RAW_Data!R70)</f>
        <v/>
      </c>
      <c r="D80" s="167" t="str">
        <f>IF(ISBLANK(DaqBook_RAW_Data!S70),"",DaqBook_RAW_Data!S70)</f>
        <v/>
      </c>
      <c r="E80" s="167" t="str">
        <f>IF(ISBLANK(DaqBook_RAW_Data!T70),"",DaqBook_RAW_Data!T70)</f>
        <v/>
      </c>
      <c r="F80" s="167" t="str">
        <f>IF(ISBLANK(DaqBook_RAW_Data!U70),"",DaqBook_RAW_Data!U70)</f>
        <v/>
      </c>
      <c r="G80" s="167" t="str">
        <f>IF(ISBLANK(DaqBook_RAW_Data!V70),"",DaqBook_RAW_Data!V70)</f>
        <v/>
      </c>
      <c r="H80" s="167" t="str">
        <f>IF(ISBLANK(DaqBook_RAW_Data!W70),"",DaqBook_RAW_Data!W70)</f>
        <v/>
      </c>
      <c r="I80" s="167" t="str">
        <f>IF(ISBLANK(DaqBook_RAW_Data!X70),"",DaqBook_RAW_Data!X70)</f>
        <v/>
      </c>
      <c r="J80" s="167" t="str">
        <f>IF(ISBLANK(DaqBook_RAW_Data!Y70),"",DaqBook_RAW_Data!Y70)</f>
        <v/>
      </c>
      <c r="K80" s="167" t="str">
        <f>IF(ISBLANK(DaqBook_RAW_Data!Z70),"",DaqBook_RAW_Data!Z70)</f>
        <v/>
      </c>
      <c r="L80" s="167" t="str">
        <f>IF(ISBLANK(DaqBook_RAW_Data!AA70),"",DaqBook_RAW_Data!AA70)</f>
        <v/>
      </c>
      <c r="M80" s="167" t="str">
        <f>IF(ISBLANK(DaqBook_RAW_Data!AB70),"",DaqBook_RAW_Data!AB70)</f>
        <v/>
      </c>
      <c r="N80" s="167" t="str">
        <f>IF(ISBLANK(DaqBook_RAW_Data!AC70),"",DaqBook_RAW_Data!AC70)</f>
        <v/>
      </c>
      <c r="O80" s="167" t="str">
        <f>IF(ISBLANK(DaqBook_RAW_Data!AD70),"",DaqBook_RAW_Data!AD70)</f>
        <v/>
      </c>
      <c r="P80" s="167" t="str">
        <f>IF(ISBLANK(DaqBook_RAW_Data!AE70),"",DaqBook_RAW_Data!AE70)</f>
        <v/>
      </c>
    </row>
    <row r="81" spans="1:16" s="98" customFormat="1" x14ac:dyDescent="0.2">
      <c r="A81" s="97" t="e">
        <f t="shared" si="1"/>
        <v>#VALUE!</v>
      </c>
      <c r="B81" s="144" t="str">
        <f>IF(ISBLANK(DaqBook_RAW_Data!Q71),IF(DaqBook_RAW_Data!A71="","",TIMEVALUE(DaqBook_RAW_Data!A71)),TIMEVALUE(DaqBook_RAW_Data!Q71))</f>
        <v/>
      </c>
      <c r="C81" s="167" t="str">
        <f>IF(ISBLANK(DaqBook_RAW_Data!R71),"",DaqBook_RAW_Data!R71)</f>
        <v/>
      </c>
      <c r="D81" s="167" t="str">
        <f>IF(ISBLANK(DaqBook_RAW_Data!S71),"",DaqBook_RAW_Data!S71)</f>
        <v/>
      </c>
      <c r="E81" s="167" t="str">
        <f>IF(ISBLANK(DaqBook_RAW_Data!T71),"",DaqBook_RAW_Data!T71)</f>
        <v/>
      </c>
      <c r="F81" s="167" t="str">
        <f>IF(ISBLANK(DaqBook_RAW_Data!U71),"",DaqBook_RAW_Data!U71)</f>
        <v/>
      </c>
      <c r="G81" s="167" t="str">
        <f>IF(ISBLANK(DaqBook_RAW_Data!V71),"",DaqBook_RAW_Data!V71)</f>
        <v/>
      </c>
      <c r="H81" s="167" t="str">
        <f>IF(ISBLANK(DaqBook_RAW_Data!W71),"",DaqBook_RAW_Data!W71)</f>
        <v/>
      </c>
      <c r="I81" s="167" t="str">
        <f>IF(ISBLANK(DaqBook_RAW_Data!X71),"",DaqBook_RAW_Data!X71)</f>
        <v/>
      </c>
      <c r="J81" s="167" t="str">
        <f>IF(ISBLANK(DaqBook_RAW_Data!Y71),"",DaqBook_RAW_Data!Y71)</f>
        <v/>
      </c>
      <c r="K81" s="167" t="str">
        <f>IF(ISBLANK(DaqBook_RAW_Data!Z71),"",DaqBook_RAW_Data!Z71)</f>
        <v/>
      </c>
      <c r="L81" s="167" t="str">
        <f>IF(ISBLANK(DaqBook_RAW_Data!AA71),"",DaqBook_RAW_Data!AA71)</f>
        <v/>
      </c>
      <c r="M81" s="167" t="str">
        <f>IF(ISBLANK(DaqBook_RAW_Data!AB71),"",DaqBook_RAW_Data!AB71)</f>
        <v/>
      </c>
      <c r="N81" s="167" t="str">
        <f>IF(ISBLANK(DaqBook_RAW_Data!AC71),"",DaqBook_RAW_Data!AC71)</f>
        <v/>
      </c>
      <c r="O81" s="167" t="str">
        <f>IF(ISBLANK(DaqBook_RAW_Data!AD71),"",DaqBook_RAW_Data!AD71)</f>
        <v/>
      </c>
      <c r="P81" s="167" t="str">
        <f>IF(ISBLANK(DaqBook_RAW_Data!AE71),"",DaqBook_RAW_Data!AE71)</f>
        <v/>
      </c>
    </row>
    <row r="82" spans="1:16" s="98" customFormat="1" x14ac:dyDescent="0.2">
      <c r="A82" s="97" t="e">
        <f t="shared" si="1"/>
        <v>#VALUE!</v>
      </c>
      <c r="B82" s="144" t="str">
        <f>IF(ISBLANK(DaqBook_RAW_Data!Q72),IF(DaqBook_RAW_Data!A72="","",TIMEVALUE(DaqBook_RAW_Data!A72)),TIMEVALUE(DaqBook_RAW_Data!Q72))</f>
        <v/>
      </c>
      <c r="C82" s="167" t="str">
        <f>IF(ISBLANK(DaqBook_RAW_Data!R72),"",DaqBook_RAW_Data!R72)</f>
        <v/>
      </c>
      <c r="D82" s="167" t="str">
        <f>IF(ISBLANK(DaqBook_RAW_Data!S72),"",DaqBook_RAW_Data!S72)</f>
        <v/>
      </c>
      <c r="E82" s="167" t="str">
        <f>IF(ISBLANK(DaqBook_RAW_Data!T72),"",DaqBook_RAW_Data!T72)</f>
        <v/>
      </c>
      <c r="F82" s="167" t="str">
        <f>IF(ISBLANK(DaqBook_RAW_Data!U72),"",DaqBook_RAW_Data!U72)</f>
        <v/>
      </c>
      <c r="G82" s="167" t="str">
        <f>IF(ISBLANK(DaqBook_RAW_Data!V72),"",DaqBook_RAW_Data!V72)</f>
        <v/>
      </c>
      <c r="H82" s="167" t="str">
        <f>IF(ISBLANK(DaqBook_RAW_Data!W72),"",DaqBook_RAW_Data!W72)</f>
        <v/>
      </c>
      <c r="I82" s="167" t="str">
        <f>IF(ISBLANK(DaqBook_RAW_Data!X72),"",DaqBook_RAW_Data!X72)</f>
        <v/>
      </c>
      <c r="J82" s="167" t="str">
        <f>IF(ISBLANK(DaqBook_RAW_Data!Y72),"",DaqBook_RAW_Data!Y72)</f>
        <v/>
      </c>
      <c r="K82" s="167" t="str">
        <f>IF(ISBLANK(DaqBook_RAW_Data!Z72),"",DaqBook_RAW_Data!Z72)</f>
        <v/>
      </c>
      <c r="L82" s="167" t="str">
        <f>IF(ISBLANK(DaqBook_RAW_Data!AA72),"",DaqBook_RAW_Data!AA72)</f>
        <v/>
      </c>
      <c r="M82" s="167" t="str">
        <f>IF(ISBLANK(DaqBook_RAW_Data!AB72),"",DaqBook_RAW_Data!AB72)</f>
        <v/>
      </c>
      <c r="N82" s="167" t="str">
        <f>IF(ISBLANK(DaqBook_RAW_Data!AC72),"",DaqBook_RAW_Data!AC72)</f>
        <v/>
      </c>
      <c r="O82" s="167" t="str">
        <f>IF(ISBLANK(DaqBook_RAW_Data!AD72),"",DaqBook_RAW_Data!AD72)</f>
        <v/>
      </c>
      <c r="P82" s="167" t="str">
        <f>IF(ISBLANK(DaqBook_RAW_Data!AE72),"",DaqBook_RAW_Data!AE72)</f>
        <v/>
      </c>
    </row>
    <row r="83" spans="1:16" s="98" customFormat="1" x14ac:dyDescent="0.2">
      <c r="A83" s="97" t="e">
        <f t="shared" si="1"/>
        <v>#VALUE!</v>
      </c>
      <c r="B83" s="144" t="str">
        <f>IF(ISBLANK(DaqBook_RAW_Data!Q73),IF(DaqBook_RAW_Data!A73="","",TIMEVALUE(DaqBook_RAW_Data!A73)),TIMEVALUE(DaqBook_RAW_Data!Q73))</f>
        <v/>
      </c>
      <c r="C83" s="167" t="str">
        <f>IF(ISBLANK(DaqBook_RAW_Data!R73),"",DaqBook_RAW_Data!R73)</f>
        <v/>
      </c>
      <c r="D83" s="167" t="str">
        <f>IF(ISBLANK(DaqBook_RAW_Data!S73),"",DaqBook_RAW_Data!S73)</f>
        <v/>
      </c>
      <c r="E83" s="167" t="str">
        <f>IF(ISBLANK(DaqBook_RAW_Data!T73),"",DaqBook_RAW_Data!T73)</f>
        <v/>
      </c>
      <c r="F83" s="167" t="str">
        <f>IF(ISBLANK(DaqBook_RAW_Data!U73),"",DaqBook_RAW_Data!U73)</f>
        <v/>
      </c>
      <c r="G83" s="167" t="str">
        <f>IF(ISBLANK(DaqBook_RAW_Data!V73),"",DaqBook_RAW_Data!V73)</f>
        <v/>
      </c>
      <c r="H83" s="167" t="str">
        <f>IF(ISBLANK(DaqBook_RAW_Data!W73),"",DaqBook_RAW_Data!W73)</f>
        <v/>
      </c>
      <c r="I83" s="167" t="str">
        <f>IF(ISBLANK(DaqBook_RAW_Data!X73),"",DaqBook_RAW_Data!X73)</f>
        <v/>
      </c>
      <c r="J83" s="167" t="str">
        <f>IF(ISBLANK(DaqBook_RAW_Data!Y73),"",DaqBook_RAW_Data!Y73)</f>
        <v/>
      </c>
      <c r="K83" s="167" t="str">
        <f>IF(ISBLANK(DaqBook_RAW_Data!Z73),"",DaqBook_RAW_Data!Z73)</f>
        <v/>
      </c>
      <c r="L83" s="167" t="str">
        <f>IF(ISBLANK(DaqBook_RAW_Data!AA73),"",DaqBook_RAW_Data!AA73)</f>
        <v/>
      </c>
      <c r="M83" s="167" t="str">
        <f>IF(ISBLANK(DaqBook_RAW_Data!AB73),"",DaqBook_RAW_Data!AB73)</f>
        <v/>
      </c>
      <c r="N83" s="167" t="str">
        <f>IF(ISBLANK(DaqBook_RAW_Data!AC73),"",DaqBook_RAW_Data!AC73)</f>
        <v/>
      </c>
      <c r="O83" s="167" t="str">
        <f>IF(ISBLANK(DaqBook_RAW_Data!AD73),"",DaqBook_RAW_Data!AD73)</f>
        <v/>
      </c>
      <c r="P83" s="167" t="str">
        <f>IF(ISBLANK(DaqBook_RAW_Data!AE73),"",DaqBook_RAW_Data!AE73)</f>
        <v/>
      </c>
    </row>
    <row r="84" spans="1:16" s="96" customFormat="1" x14ac:dyDescent="0.2">
      <c r="A84" s="145" t="e">
        <f t="shared" si="1"/>
        <v>#VALUE!</v>
      </c>
      <c r="B84" s="144" t="str">
        <f>IF(ISBLANK(DaqBook_RAW_Data!Q74),IF(DaqBook_RAW_Data!A74="","",TIMEVALUE(DaqBook_RAW_Data!A74)),TIMEVALUE(DaqBook_RAW_Data!Q74))</f>
        <v/>
      </c>
      <c r="C84" s="167" t="str">
        <f>IF(ISBLANK(DaqBook_RAW_Data!R74),"",DaqBook_RAW_Data!R74)</f>
        <v/>
      </c>
      <c r="D84" s="167" t="str">
        <f>IF(ISBLANK(DaqBook_RAW_Data!S74),"",DaqBook_RAW_Data!S74)</f>
        <v/>
      </c>
      <c r="E84" s="167" t="str">
        <f>IF(ISBLANK(DaqBook_RAW_Data!T74),"",DaqBook_RAW_Data!T74)</f>
        <v/>
      </c>
      <c r="F84" s="167" t="str">
        <f>IF(ISBLANK(DaqBook_RAW_Data!U74),"",DaqBook_RAW_Data!U74)</f>
        <v/>
      </c>
      <c r="G84" s="167" t="str">
        <f>IF(ISBLANK(DaqBook_RAW_Data!V74),"",DaqBook_RAW_Data!V74)</f>
        <v/>
      </c>
      <c r="H84" s="167" t="str">
        <f>IF(ISBLANK(DaqBook_RAW_Data!W74),"",DaqBook_RAW_Data!W74)</f>
        <v/>
      </c>
      <c r="I84" s="167" t="str">
        <f>IF(ISBLANK(DaqBook_RAW_Data!X74),"",DaqBook_RAW_Data!X74)</f>
        <v/>
      </c>
      <c r="J84" s="167" t="str">
        <f>IF(ISBLANK(DaqBook_RAW_Data!Y74),"",DaqBook_RAW_Data!Y74)</f>
        <v/>
      </c>
      <c r="K84" s="167" t="str">
        <f>IF(ISBLANK(DaqBook_RAW_Data!Z74),"",DaqBook_RAW_Data!Z74)</f>
        <v/>
      </c>
      <c r="L84" s="167" t="str">
        <f>IF(ISBLANK(DaqBook_RAW_Data!AA74),"",DaqBook_RAW_Data!AA74)</f>
        <v/>
      </c>
      <c r="M84" s="167" t="str">
        <f>IF(ISBLANK(DaqBook_RAW_Data!AB74),"",DaqBook_RAW_Data!AB74)</f>
        <v/>
      </c>
      <c r="N84" s="167" t="str">
        <f>IF(ISBLANK(DaqBook_RAW_Data!AC74),"",DaqBook_RAW_Data!AC74)</f>
        <v/>
      </c>
      <c r="O84" s="167" t="str">
        <f>IF(ISBLANK(DaqBook_RAW_Data!AD74),"",DaqBook_RAW_Data!AD74)</f>
        <v/>
      </c>
      <c r="P84" s="167" t="str">
        <f>IF(ISBLANK(DaqBook_RAW_Data!AE74),"",DaqBook_RAW_Data!AE74)</f>
        <v/>
      </c>
    </row>
    <row r="85" spans="1:16" s="96" customFormat="1" x14ac:dyDescent="0.2">
      <c r="A85" s="145" t="e">
        <f t="shared" si="1"/>
        <v>#VALUE!</v>
      </c>
      <c r="B85" s="144" t="str">
        <f>IF(ISBLANK(DaqBook_RAW_Data!Q75),IF(DaqBook_RAW_Data!A75="","",TIMEVALUE(DaqBook_RAW_Data!A75)),TIMEVALUE(DaqBook_RAW_Data!Q75))</f>
        <v/>
      </c>
      <c r="C85" s="167" t="str">
        <f>IF(ISBLANK(DaqBook_RAW_Data!R75),"",DaqBook_RAW_Data!R75)</f>
        <v/>
      </c>
      <c r="D85" s="167" t="str">
        <f>IF(ISBLANK(DaqBook_RAW_Data!S75),"",DaqBook_RAW_Data!S75)</f>
        <v/>
      </c>
      <c r="E85" s="167" t="str">
        <f>IF(ISBLANK(DaqBook_RAW_Data!T75),"",DaqBook_RAW_Data!T75)</f>
        <v/>
      </c>
      <c r="F85" s="167" t="str">
        <f>IF(ISBLANK(DaqBook_RAW_Data!U75),"",DaqBook_RAW_Data!U75)</f>
        <v/>
      </c>
      <c r="G85" s="167" t="str">
        <f>IF(ISBLANK(DaqBook_RAW_Data!V75),"",DaqBook_RAW_Data!V75)</f>
        <v/>
      </c>
      <c r="H85" s="167" t="str">
        <f>IF(ISBLANK(DaqBook_RAW_Data!W75),"",DaqBook_RAW_Data!W75)</f>
        <v/>
      </c>
      <c r="I85" s="167" t="str">
        <f>IF(ISBLANK(DaqBook_RAW_Data!X75),"",DaqBook_RAW_Data!X75)</f>
        <v/>
      </c>
      <c r="J85" s="167" t="str">
        <f>IF(ISBLANK(DaqBook_RAW_Data!Y75),"",DaqBook_RAW_Data!Y75)</f>
        <v/>
      </c>
      <c r="K85" s="167" t="str">
        <f>IF(ISBLANK(DaqBook_RAW_Data!Z75),"",DaqBook_RAW_Data!Z75)</f>
        <v/>
      </c>
      <c r="L85" s="167" t="str">
        <f>IF(ISBLANK(DaqBook_RAW_Data!AA75),"",DaqBook_RAW_Data!AA75)</f>
        <v/>
      </c>
      <c r="M85" s="167" t="str">
        <f>IF(ISBLANK(DaqBook_RAW_Data!AB75),"",DaqBook_RAW_Data!AB75)</f>
        <v/>
      </c>
      <c r="N85" s="167" t="str">
        <f>IF(ISBLANK(DaqBook_RAW_Data!AC75),"",DaqBook_RAW_Data!AC75)</f>
        <v/>
      </c>
      <c r="O85" s="167" t="str">
        <f>IF(ISBLANK(DaqBook_RAW_Data!AD75),"",DaqBook_RAW_Data!AD75)</f>
        <v/>
      </c>
      <c r="P85" s="167" t="str">
        <f>IF(ISBLANK(DaqBook_RAW_Data!AE75),"",DaqBook_RAW_Data!AE75)</f>
        <v/>
      </c>
    </row>
    <row r="86" spans="1:16" s="96" customFormat="1" x14ac:dyDescent="0.2">
      <c r="A86" s="145" t="e">
        <f t="shared" si="1"/>
        <v>#VALUE!</v>
      </c>
      <c r="B86" s="144" t="str">
        <f>IF(ISBLANK(DaqBook_RAW_Data!Q76),IF(DaqBook_RAW_Data!A76="","",TIMEVALUE(DaqBook_RAW_Data!A76)),TIMEVALUE(DaqBook_RAW_Data!Q76))</f>
        <v/>
      </c>
      <c r="C86" s="167" t="str">
        <f>IF(ISBLANK(DaqBook_RAW_Data!R76),"",DaqBook_RAW_Data!R76)</f>
        <v/>
      </c>
      <c r="D86" s="167" t="str">
        <f>IF(ISBLANK(DaqBook_RAW_Data!S76),"",DaqBook_RAW_Data!S76)</f>
        <v/>
      </c>
      <c r="E86" s="167" t="str">
        <f>IF(ISBLANK(DaqBook_RAW_Data!T76),"",DaqBook_RAW_Data!T76)</f>
        <v/>
      </c>
      <c r="F86" s="167" t="str">
        <f>IF(ISBLANK(DaqBook_RAW_Data!U76),"",DaqBook_RAW_Data!U76)</f>
        <v/>
      </c>
      <c r="G86" s="167" t="str">
        <f>IF(ISBLANK(DaqBook_RAW_Data!V76),"",DaqBook_RAW_Data!V76)</f>
        <v/>
      </c>
      <c r="H86" s="167" t="str">
        <f>IF(ISBLANK(DaqBook_RAW_Data!W76),"",DaqBook_RAW_Data!W76)</f>
        <v/>
      </c>
      <c r="I86" s="167" t="str">
        <f>IF(ISBLANK(DaqBook_RAW_Data!X76),"",DaqBook_RAW_Data!X76)</f>
        <v/>
      </c>
      <c r="J86" s="167" t="str">
        <f>IF(ISBLANK(DaqBook_RAW_Data!Y76),"",DaqBook_RAW_Data!Y76)</f>
        <v/>
      </c>
      <c r="K86" s="167" t="str">
        <f>IF(ISBLANK(DaqBook_RAW_Data!Z76),"",DaqBook_RAW_Data!Z76)</f>
        <v/>
      </c>
      <c r="L86" s="167" t="str">
        <f>IF(ISBLANK(DaqBook_RAW_Data!AA76),"",DaqBook_RAW_Data!AA76)</f>
        <v/>
      </c>
      <c r="M86" s="167" t="str">
        <f>IF(ISBLANK(DaqBook_RAW_Data!AB76),"",DaqBook_RAW_Data!AB76)</f>
        <v/>
      </c>
      <c r="N86" s="167" t="str">
        <f>IF(ISBLANK(DaqBook_RAW_Data!AC76),"",DaqBook_RAW_Data!AC76)</f>
        <v/>
      </c>
      <c r="O86" s="167" t="str">
        <f>IF(ISBLANK(DaqBook_RAW_Data!AD76),"",DaqBook_RAW_Data!AD76)</f>
        <v/>
      </c>
      <c r="P86" s="167" t="str">
        <f>IF(ISBLANK(DaqBook_RAW_Data!AE76),"",DaqBook_RAW_Data!AE76)</f>
        <v/>
      </c>
    </row>
    <row r="87" spans="1:16" s="96" customFormat="1" x14ac:dyDescent="0.2">
      <c r="A87" s="145" t="e">
        <f t="shared" si="1"/>
        <v>#VALUE!</v>
      </c>
      <c r="B87" s="144" t="str">
        <f>IF(ISBLANK(DaqBook_RAW_Data!Q77),IF(DaqBook_RAW_Data!A77="","",TIMEVALUE(DaqBook_RAW_Data!A77)),TIMEVALUE(DaqBook_RAW_Data!Q77))</f>
        <v/>
      </c>
      <c r="C87" s="167" t="str">
        <f>IF(ISBLANK(DaqBook_RAW_Data!R77),"",DaqBook_RAW_Data!R77)</f>
        <v/>
      </c>
      <c r="D87" s="167" t="str">
        <f>IF(ISBLANK(DaqBook_RAW_Data!S77),"",DaqBook_RAW_Data!S77)</f>
        <v/>
      </c>
      <c r="E87" s="167" t="str">
        <f>IF(ISBLANK(DaqBook_RAW_Data!T77),"",DaqBook_RAW_Data!T77)</f>
        <v/>
      </c>
      <c r="F87" s="167" t="str">
        <f>IF(ISBLANK(DaqBook_RAW_Data!U77),"",DaqBook_RAW_Data!U77)</f>
        <v/>
      </c>
      <c r="G87" s="167" t="str">
        <f>IF(ISBLANK(DaqBook_RAW_Data!V77),"",DaqBook_RAW_Data!V77)</f>
        <v/>
      </c>
      <c r="H87" s="167" t="str">
        <f>IF(ISBLANK(DaqBook_RAW_Data!W77),"",DaqBook_RAW_Data!W77)</f>
        <v/>
      </c>
      <c r="I87" s="167" t="str">
        <f>IF(ISBLANK(DaqBook_RAW_Data!X77),"",DaqBook_RAW_Data!X77)</f>
        <v/>
      </c>
      <c r="J87" s="167" t="str">
        <f>IF(ISBLANK(DaqBook_RAW_Data!Y77),"",DaqBook_RAW_Data!Y77)</f>
        <v/>
      </c>
      <c r="K87" s="167" t="str">
        <f>IF(ISBLANK(DaqBook_RAW_Data!Z77),"",DaqBook_RAW_Data!Z77)</f>
        <v/>
      </c>
      <c r="L87" s="167" t="str">
        <f>IF(ISBLANK(DaqBook_RAW_Data!AA77),"",DaqBook_RAW_Data!AA77)</f>
        <v/>
      </c>
      <c r="M87" s="167" t="str">
        <f>IF(ISBLANK(DaqBook_RAW_Data!AB77),"",DaqBook_RAW_Data!AB77)</f>
        <v/>
      </c>
      <c r="N87" s="167" t="str">
        <f>IF(ISBLANK(DaqBook_RAW_Data!AC77),"",DaqBook_RAW_Data!AC77)</f>
        <v/>
      </c>
      <c r="O87" s="167" t="str">
        <f>IF(ISBLANK(DaqBook_RAW_Data!AD77),"",DaqBook_RAW_Data!AD77)</f>
        <v/>
      </c>
      <c r="P87" s="167" t="str">
        <f>IF(ISBLANK(DaqBook_RAW_Data!AE77),"",DaqBook_RAW_Data!AE77)</f>
        <v/>
      </c>
    </row>
    <row r="88" spans="1:16" s="96" customFormat="1" x14ac:dyDescent="0.2">
      <c r="A88" s="145" t="e">
        <f t="shared" si="1"/>
        <v>#VALUE!</v>
      </c>
      <c r="B88" s="144" t="str">
        <f>IF(ISBLANK(DaqBook_RAW_Data!Q78),IF(DaqBook_RAW_Data!A78="","",TIMEVALUE(DaqBook_RAW_Data!A78)),TIMEVALUE(DaqBook_RAW_Data!Q78))</f>
        <v/>
      </c>
      <c r="C88" s="167" t="str">
        <f>IF(ISBLANK(DaqBook_RAW_Data!R78),"",DaqBook_RAW_Data!R78)</f>
        <v/>
      </c>
      <c r="D88" s="167" t="str">
        <f>IF(ISBLANK(DaqBook_RAW_Data!S78),"",DaqBook_RAW_Data!S78)</f>
        <v/>
      </c>
      <c r="E88" s="167" t="str">
        <f>IF(ISBLANK(DaqBook_RAW_Data!T78),"",DaqBook_RAW_Data!T78)</f>
        <v/>
      </c>
      <c r="F88" s="167" t="str">
        <f>IF(ISBLANK(DaqBook_RAW_Data!U78),"",DaqBook_RAW_Data!U78)</f>
        <v/>
      </c>
      <c r="G88" s="167" t="str">
        <f>IF(ISBLANK(DaqBook_RAW_Data!V78),"",DaqBook_RAW_Data!V78)</f>
        <v/>
      </c>
      <c r="H88" s="167" t="str">
        <f>IF(ISBLANK(DaqBook_RAW_Data!W78),"",DaqBook_RAW_Data!W78)</f>
        <v/>
      </c>
      <c r="I88" s="167" t="str">
        <f>IF(ISBLANK(DaqBook_RAW_Data!X78),"",DaqBook_RAW_Data!X78)</f>
        <v/>
      </c>
      <c r="J88" s="167" t="str">
        <f>IF(ISBLANK(DaqBook_RAW_Data!Y78),"",DaqBook_RAW_Data!Y78)</f>
        <v/>
      </c>
      <c r="K88" s="167" t="str">
        <f>IF(ISBLANK(DaqBook_RAW_Data!Z78),"",DaqBook_RAW_Data!Z78)</f>
        <v/>
      </c>
      <c r="L88" s="167" t="str">
        <f>IF(ISBLANK(DaqBook_RAW_Data!AA78),"",DaqBook_RAW_Data!AA78)</f>
        <v/>
      </c>
      <c r="M88" s="167" t="str">
        <f>IF(ISBLANK(DaqBook_RAW_Data!AB78),"",DaqBook_RAW_Data!AB78)</f>
        <v/>
      </c>
      <c r="N88" s="167" t="str">
        <f>IF(ISBLANK(DaqBook_RAW_Data!AC78),"",DaqBook_RAW_Data!AC78)</f>
        <v/>
      </c>
      <c r="O88" s="167" t="str">
        <f>IF(ISBLANK(DaqBook_RAW_Data!AD78),"",DaqBook_RAW_Data!AD78)</f>
        <v/>
      </c>
      <c r="P88" s="167" t="str">
        <f>IF(ISBLANK(DaqBook_RAW_Data!AE78),"",DaqBook_RAW_Data!AE78)</f>
        <v/>
      </c>
    </row>
    <row r="89" spans="1:16" s="96" customFormat="1" x14ac:dyDescent="0.2">
      <c r="A89" s="145" t="e">
        <f t="shared" si="1"/>
        <v>#VALUE!</v>
      </c>
      <c r="B89" s="144" t="str">
        <f>IF(ISBLANK(DaqBook_RAW_Data!Q79),IF(DaqBook_RAW_Data!A79="","",TIMEVALUE(DaqBook_RAW_Data!A79)),TIMEVALUE(DaqBook_RAW_Data!Q79))</f>
        <v/>
      </c>
      <c r="C89" s="167" t="str">
        <f>IF(ISBLANK(DaqBook_RAW_Data!R79),"",DaqBook_RAW_Data!R79)</f>
        <v/>
      </c>
      <c r="D89" s="167" t="str">
        <f>IF(ISBLANK(DaqBook_RAW_Data!S79),"",DaqBook_RAW_Data!S79)</f>
        <v/>
      </c>
      <c r="E89" s="167" t="str">
        <f>IF(ISBLANK(DaqBook_RAW_Data!T79),"",DaqBook_RAW_Data!T79)</f>
        <v/>
      </c>
      <c r="F89" s="167" t="str">
        <f>IF(ISBLANK(DaqBook_RAW_Data!U79),"",DaqBook_RAW_Data!U79)</f>
        <v/>
      </c>
      <c r="G89" s="167" t="str">
        <f>IF(ISBLANK(DaqBook_RAW_Data!V79),"",DaqBook_RAW_Data!V79)</f>
        <v/>
      </c>
      <c r="H89" s="167" t="str">
        <f>IF(ISBLANK(DaqBook_RAW_Data!W79),"",DaqBook_RAW_Data!W79)</f>
        <v/>
      </c>
      <c r="I89" s="167" t="str">
        <f>IF(ISBLANK(DaqBook_RAW_Data!X79),"",DaqBook_RAW_Data!X79)</f>
        <v/>
      </c>
      <c r="J89" s="167" t="str">
        <f>IF(ISBLANK(DaqBook_RAW_Data!Y79),"",DaqBook_RAW_Data!Y79)</f>
        <v/>
      </c>
      <c r="K89" s="167" t="str">
        <f>IF(ISBLANK(DaqBook_RAW_Data!Z79),"",DaqBook_RAW_Data!Z79)</f>
        <v/>
      </c>
      <c r="L89" s="167" t="str">
        <f>IF(ISBLANK(DaqBook_RAW_Data!AA79),"",DaqBook_RAW_Data!AA79)</f>
        <v/>
      </c>
      <c r="M89" s="167" t="str">
        <f>IF(ISBLANK(DaqBook_RAW_Data!AB79),"",DaqBook_RAW_Data!AB79)</f>
        <v/>
      </c>
      <c r="N89" s="167" t="str">
        <f>IF(ISBLANK(DaqBook_RAW_Data!AC79),"",DaqBook_RAW_Data!AC79)</f>
        <v/>
      </c>
      <c r="O89" s="167" t="str">
        <f>IF(ISBLANK(DaqBook_RAW_Data!AD79),"",DaqBook_RAW_Data!AD79)</f>
        <v/>
      </c>
      <c r="P89" s="167" t="str">
        <f>IF(ISBLANK(DaqBook_RAW_Data!AE79),"",DaqBook_RAW_Data!AE79)</f>
        <v/>
      </c>
    </row>
    <row r="90" spans="1:16" s="96" customFormat="1" x14ac:dyDescent="0.2">
      <c r="A90" s="145" t="e">
        <f t="shared" si="1"/>
        <v>#VALUE!</v>
      </c>
      <c r="B90" s="144" t="str">
        <f>IF(ISBLANK(DaqBook_RAW_Data!Q80),IF(DaqBook_RAW_Data!A80="","",TIMEVALUE(DaqBook_RAW_Data!A80)),TIMEVALUE(DaqBook_RAW_Data!Q80))</f>
        <v/>
      </c>
      <c r="C90" s="167" t="str">
        <f>IF(ISBLANK(DaqBook_RAW_Data!R80),"",DaqBook_RAW_Data!R80)</f>
        <v/>
      </c>
      <c r="D90" s="167" t="str">
        <f>IF(ISBLANK(DaqBook_RAW_Data!S80),"",DaqBook_RAW_Data!S80)</f>
        <v/>
      </c>
      <c r="E90" s="167" t="str">
        <f>IF(ISBLANK(DaqBook_RAW_Data!T80),"",DaqBook_RAW_Data!T80)</f>
        <v/>
      </c>
      <c r="F90" s="167" t="str">
        <f>IF(ISBLANK(DaqBook_RAW_Data!U80),"",DaqBook_RAW_Data!U80)</f>
        <v/>
      </c>
      <c r="G90" s="167" t="str">
        <f>IF(ISBLANK(DaqBook_RAW_Data!V80),"",DaqBook_RAW_Data!V80)</f>
        <v/>
      </c>
      <c r="H90" s="167" t="str">
        <f>IF(ISBLANK(DaqBook_RAW_Data!W80),"",DaqBook_RAW_Data!W80)</f>
        <v/>
      </c>
      <c r="I90" s="167" t="str">
        <f>IF(ISBLANK(DaqBook_RAW_Data!X80),"",DaqBook_RAW_Data!X80)</f>
        <v/>
      </c>
      <c r="J90" s="167" t="str">
        <f>IF(ISBLANK(DaqBook_RAW_Data!Y80),"",DaqBook_RAW_Data!Y80)</f>
        <v/>
      </c>
      <c r="K90" s="167" t="str">
        <f>IF(ISBLANK(DaqBook_RAW_Data!Z80),"",DaqBook_RAW_Data!Z80)</f>
        <v/>
      </c>
      <c r="L90" s="167" t="str">
        <f>IF(ISBLANK(DaqBook_RAW_Data!AA80),"",DaqBook_RAW_Data!AA80)</f>
        <v/>
      </c>
      <c r="M90" s="167" t="str">
        <f>IF(ISBLANK(DaqBook_RAW_Data!AB80),"",DaqBook_RAW_Data!AB80)</f>
        <v/>
      </c>
      <c r="N90" s="167" t="str">
        <f>IF(ISBLANK(DaqBook_RAW_Data!AC80),"",DaqBook_RAW_Data!AC80)</f>
        <v/>
      </c>
      <c r="O90" s="167" t="str">
        <f>IF(ISBLANK(DaqBook_RAW_Data!AD80),"",DaqBook_RAW_Data!AD80)</f>
        <v/>
      </c>
      <c r="P90" s="167" t="str">
        <f>IF(ISBLANK(DaqBook_RAW_Data!AE80),"",DaqBook_RAW_Data!AE80)</f>
        <v/>
      </c>
    </row>
    <row r="91" spans="1:16" s="96" customFormat="1" x14ac:dyDescent="0.2">
      <c r="A91" s="145" t="e">
        <f t="shared" si="1"/>
        <v>#VALUE!</v>
      </c>
      <c r="B91" s="144" t="str">
        <f>IF(ISBLANK(DaqBook_RAW_Data!Q81),IF(DaqBook_RAW_Data!A81="","",TIMEVALUE(DaqBook_RAW_Data!A81)),TIMEVALUE(DaqBook_RAW_Data!Q81))</f>
        <v/>
      </c>
      <c r="C91" s="167" t="str">
        <f>IF(ISBLANK(DaqBook_RAW_Data!R81),"",DaqBook_RAW_Data!R81)</f>
        <v/>
      </c>
      <c r="D91" s="167" t="str">
        <f>IF(ISBLANK(DaqBook_RAW_Data!S81),"",DaqBook_RAW_Data!S81)</f>
        <v/>
      </c>
      <c r="E91" s="167" t="str">
        <f>IF(ISBLANK(DaqBook_RAW_Data!T81),"",DaqBook_RAW_Data!T81)</f>
        <v/>
      </c>
      <c r="F91" s="167" t="str">
        <f>IF(ISBLANK(DaqBook_RAW_Data!U81),"",DaqBook_RAW_Data!U81)</f>
        <v/>
      </c>
      <c r="G91" s="167" t="str">
        <f>IF(ISBLANK(DaqBook_RAW_Data!V81),"",DaqBook_RAW_Data!V81)</f>
        <v/>
      </c>
      <c r="H91" s="167" t="str">
        <f>IF(ISBLANK(DaqBook_RAW_Data!W81),"",DaqBook_RAW_Data!W81)</f>
        <v/>
      </c>
      <c r="I91" s="167" t="str">
        <f>IF(ISBLANK(DaqBook_RAW_Data!X81),"",DaqBook_RAW_Data!X81)</f>
        <v/>
      </c>
      <c r="J91" s="167" t="str">
        <f>IF(ISBLANK(DaqBook_RAW_Data!Y81),"",DaqBook_RAW_Data!Y81)</f>
        <v/>
      </c>
      <c r="K91" s="167" t="str">
        <f>IF(ISBLANK(DaqBook_RAW_Data!Z81),"",DaqBook_RAW_Data!Z81)</f>
        <v/>
      </c>
      <c r="L91" s="167" t="str">
        <f>IF(ISBLANK(DaqBook_RAW_Data!AA81),"",DaqBook_RAW_Data!AA81)</f>
        <v/>
      </c>
      <c r="M91" s="167" t="str">
        <f>IF(ISBLANK(DaqBook_RAW_Data!AB81),"",DaqBook_RAW_Data!AB81)</f>
        <v/>
      </c>
      <c r="N91" s="167" t="str">
        <f>IF(ISBLANK(DaqBook_RAW_Data!AC81),"",DaqBook_RAW_Data!AC81)</f>
        <v/>
      </c>
      <c r="O91" s="167" t="str">
        <f>IF(ISBLANK(DaqBook_RAW_Data!AD81),"",DaqBook_RAW_Data!AD81)</f>
        <v/>
      </c>
      <c r="P91" s="167" t="str">
        <f>IF(ISBLANK(DaqBook_RAW_Data!AE81),"",DaqBook_RAW_Data!AE81)</f>
        <v/>
      </c>
    </row>
    <row r="92" spans="1:16" s="96" customFormat="1" x14ac:dyDescent="0.2">
      <c r="A92" s="145" t="e">
        <f t="shared" si="1"/>
        <v>#VALUE!</v>
      </c>
      <c r="B92" s="144" t="str">
        <f>IF(ISBLANK(DaqBook_RAW_Data!Q82),IF(DaqBook_RAW_Data!A82="","",TIMEVALUE(DaqBook_RAW_Data!A82)),TIMEVALUE(DaqBook_RAW_Data!Q82))</f>
        <v/>
      </c>
      <c r="C92" s="167" t="str">
        <f>IF(ISBLANK(DaqBook_RAW_Data!R82),"",DaqBook_RAW_Data!R82)</f>
        <v/>
      </c>
      <c r="D92" s="167" t="str">
        <f>IF(ISBLANK(DaqBook_RAW_Data!S82),"",DaqBook_RAW_Data!S82)</f>
        <v/>
      </c>
      <c r="E92" s="167" t="str">
        <f>IF(ISBLANK(DaqBook_RAW_Data!T82),"",DaqBook_RAW_Data!T82)</f>
        <v/>
      </c>
      <c r="F92" s="167" t="str">
        <f>IF(ISBLANK(DaqBook_RAW_Data!U82),"",DaqBook_RAW_Data!U82)</f>
        <v/>
      </c>
      <c r="G92" s="167" t="str">
        <f>IF(ISBLANK(DaqBook_RAW_Data!V82),"",DaqBook_RAW_Data!V82)</f>
        <v/>
      </c>
      <c r="H92" s="167" t="str">
        <f>IF(ISBLANK(DaqBook_RAW_Data!W82),"",DaqBook_RAW_Data!W82)</f>
        <v/>
      </c>
      <c r="I92" s="167" t="str">
        <f>IF(ISBLANK(DaqBook_RAW_Data!X82),"",DaqBook_RAW_Data!X82)</f>
        <v/>
      </c>
      <c r="J92" s="167" t="str">
        <f>IF(ISBLANK(DaqBook_RAW_Data!Y82),"",DaqBook_RAW_Data!Y82)</f>
        <v/>
      </c>
      <c r="K92" s="167" t="str">
        <f>IF(ISBLANK(DaqBook_RAW_Data!Z82),"",DaqBook_RAW_Data!Z82)</f>
        <v/>
      </c>
      <c r="L92" s="167" t="str">
        <f>IF(ISBLANK(DaqBook_RAW_Data!AA82),"",DaqBook_RAW_Data!AA82)</f>
        <v/>
      </c>
      <c r="M92" s="167" t="str">
        <f>IF(ISBLANK(DaqBook_RAW_Data!AB82),"",DaqBook_RAW_Data!AB82)</f>
        <v/>
      </c>
      <c r="N92" s="167" t="str">
        <f>IF(ISBLANK(DaqBook_RAW_Data!AC82),"",DaqBook_RAW_Data!AC82)</f>
        <v/>
      </c>
      <c r="O92" s="167" t="str">
        <f>IF(ISBLANK(DaqBook_RAW_Data!AD82),"",DaqBook_RAW_Data!AD82)</f>
        <v/>
      </c>
      <c r="P92" s="167" t="str">
        <f>IF(ISBLANK(DaqBook_RAW_Data!AE82),"",DaqBook_RAW_Data!AE82)</f>
        <v/>
      </c>
    </row>
    <row r="93" spans="1:16" s="96" customFormat="1" x14ac:dyDescent="0.2">
      <c r="A93" s="145" t="e">
        <f t="shared" si="1"/>
        <v>#VALUE!</v>
      </c>
      <c r="B93" s="144" t="str">
        <f>IF(ISBLANK(DaqBook_RAW_Data!Q83),IF(DaqBook_RAW_Data!A83="","",TIMEVALUE(DaqBook_RAW_Data!A83)),TIMEVALUE(DaqBook_RAW_Data!Q83))</f>
        <v/>
      </c>
      <c r="C93" s="167" t="str">
        <f>IF(ISBLANK(DaqBook_RAW_Data!R83),"",DaqBook_RAW_Data!R83)</f>
        <v/>
      </c>
      <c r="D93" s="167" t="str">
        <f>IF(ISBLANK(DaqBook_RAW_Data!S83),"",DaqBook_RAW_Data!S83)</f>
        <v/>
      </c>
      <c r="E93" s="167" t="str">
        <f>IF(ISBLANK(DaqBook_RAW_Data!T83),"",DaqBook_RAW_Data!T83)</f>
        <v/>
      </c>
      <c r="F93" s="167" t="str">
        <f>IF(ISBLANK(DaqBook_RAW_Data!U83),"",DaqBook_RAW_Data!U83)</f>
        <v/>
      </c>
      <c r="G93" s="167" t="str">
        <f>IF(ISBLANK(DaqBook_RAW_Data!V83),"",DaqBook_RAW_Data!V83)</f>
        <v/>
      </c>
      <c r="H93" s="167" t="str">
        <f>IF(ISBLANK(DaqBook_RAW_Data!W83),"",DaqBook_RAW_Data!W83)</f>
        <v/>
      </c>
      <c r="I93" s="167" t="str">
        <f>IF(ISBLANK(DaqBook_RAW_Data!X83),"",DaqBook_RAW_Data!X83)</f>
        <v/>
      </c>
      <c r="J93" s="167" t="str">
        <f>IF(ISBLANK(DaqBook_RAW_Data!Y83),"",DaqBook_RAW_Data!Y83)</f>
        <v/>
      </c>
      <c r="K93" s="167" t="str">
        <f>IF(ISBLANK(DaqBook_RAW_Data!Z83),"",DaqBook_RAW_Data!Z83)</f>
        <v/>
      </c>
      <c r="L93" s="167" t="str">
        <f>IF(ISBLANK(DaqBook_RAW_Data!AA83),"",DaqBook_RAW_Data!AA83)</f>
        <v/>
      </c>
      <c r="M93" s="167" t="str">
        <f>IF(ISBLANK(DaqBook_RAW_Data!AB83),"",DaqBook_RAW_Data!AB83)</f>
        <v/>
      </c>
      <c r="N93" s="167" t="str">
        <f>IF(ISBLANK(DaqBook_RAW_Data!AC83),"",DaqBook_RAW_Data!AC83)</f>
        <v/>
      </c>
      <c r="O93" s="167" t="str">
        <f>IF(ISBLANK(DaqBook_RAW_Data!AD83),"",DaqBook_RAW_Data!AD83)</f>
        <v/>
      </c>
      <c r="P93" s="167" t="str">
        <f>IF(ISBLANK(DaqBook_RAW_Data!AE83),"",DaqBook_RAW_Data!AE83)</f>
        <v/>
      </c>
    </row>
    <row r="94" spans="1:16" s="96" customFormat="1" x14ac:dyDescent="0.2">
      <c r="A94" s="145" t="e">
        <f t="shared" si="1"/>
        <v>#VALUE!</v>
      </c>
      <c r="B94" s="144" t="str">
        <f>IF(ISBLANK(DaqBook_RAW_Data!Q84),IF(DaqBook_RAW_Data!A84="","",TIMEVALUE(DaqBook_RAW_Data!A84)),TIMEVALUE(DaqBook_RAW_Data!Q84))</f>
        <v/>
      </c>
      <c r="C94" s="167" t="str">
        <f>IF(ISBLANK(DaqBook_RAW_Data!R84),"",DaqBook_RAW_Data!R84)</f>
        <v/>
      </c>
      <c r="D94" s="167" t="str">
        <f>IF(ISBLANK(DaqBook_RAW_Data!S84),"",DaqBook_RAW_Data!S84)</f>
        <v/>
      </c>
      <c r="E94" s="167" t="str">
        <f>IF(ISBLANK(DaqBook_RAW_Data!T84),"",DaqBook_RAW_Data!T84)</f>
        <v/>
      </c>
      <c r="F94" s="167" t="str">
        <f>IF(ISBLANK(DaqBook_RAW_Data!U84),"",DaqBook_RAW_Data!U84)</f>
        <v/>
      </c>
      <c r="G94" s="167" t="str">
        <f>IF(ISBLANK(DaqBook_RAW_Data!V84),"",DaqBook_RAW_Data!V84)</f>
        <v/>
      </c>
      <c r="H94" s="167" t="str">
        <f>IF(ISBLANK(DaqBook_RAW_Data!W84),"",DaqBook_RAW_Data!W84)</f>
        <v/>
      </c>
      <c r="I94" s="167" t="str">
        <f>IF(ISBLANK(DaqBook_RAW_Data!X84),"",DaqBook_RAW_Data!X84)</f>
        <v/>
      </c>
      <c r="J94" s="167" t="str">
        <f>IF(ISBLANK(DaqBook_RAW_Data!Y84),"",DaqBook_RAW_Data!Y84)</f>
        <v/>
      </c>
      <c r="K94" s="167" t="str">
        <f>IF(ISBLANK(DaqBook_RAW_Data!Z84),"",DaqBook_RAW_Data!Z84)</f>
        <v/>
      </c>
      <c r="L94" s="167" t="str">
        <f>IF(ISBLANK(DaqBook_RAW_Data!AA84),"",DaqBook_RAW_Data!AA84)</f>
        <v/>
      </c>
      <c r="M94" s="167" t="str">
        <f>IF(ISBLANK(DaqBook_RAW_Data!AB84),"",DaqBook_RAW_Data!AB84)</f>
        <v/>
      </c>
      <c r="N94" s="167" t="str">
        <f>IF(ISBLANK(DaqBook_RAW_Data!AC84),"",DaqBook_RAW_Data!AC84)</f>
        <v/>
      </c>
      <c r="O94" s="167" t="str">
        <f>IF(ISBLANK(DaqBook_RAW_Data!AD84),"",DaqBook_RAW_Data!AD84)</f>
        <v/>
      </c>
      <c r="P94" s="167" t="str">
        <f>IF(ISBLANK(DaqBook_RAW_Data!AE84),"",DaqBook_RAW_Data!AE84)</f>
        <v/>
      </c>
    </row>
    <row r="95" spans="1:16" s="96" customFormat="1" x14ac:dyDescent="0.2">
      <c r="A95" s="145" t="e">
        <f t="shared" si="1"/>
        <v>#VALUE!</v>
      </c>
      <c r="B95" s="144" t="str">
        <f>IF(ISBLANK(DaqBook_RAW_Data!Q85),IF(DaqBook_RAW_Data!A85="","",TIMEVALUE(DaqBook_RAW_Data!A85)),TIMEVALUE(DaqBook_RAW_Data!Q85))</f>
        <v/>
      </c>
      <c r="C95" s="167" t="str">
        <f>IF(ISBLANK(DaqBook_RAW_Data!R85),"",DaqBook_RAW_Data!R85)</f>
        <v/>
      </c>
      <c r="D95" s="167" t="str">
        <f>IF(ISBLANK(DaqBook_RAW_Data!S85),"",DaqBook_RAW_Data!S85)</f>
        <v/>
      </c>
      <c r="E95" s="167" t="str">
        <f>IF(ISBLANK(DaqBook_RAW_Data!T85),"",DaqBook_RAW_Data!T85)</f>
        <v/>
      </c>
      <c r="F95" s="167" t="str">
        <f>IF(ISBLANK(DaqBook_RAW_Data!U85),"",DaqBook_RAW_Data!U85)</f>
        <v/>
      </c>
      <c r="G95" s="167" t="str">
        <f>IF(ISBLANK(DaqBook_RAW_Data!V85),"",DaqBook_RAW_Data!V85)</f>
        <v/>
      </c>
      <c r="H95" s="167" t="str">
        <f>IF(ISBLANK(DaqBook_RAW_Data!W85),"",DaqBook_RAW_Data!W85)</f>
        <v/>
      </c>
      <c r="I95" s="167" t="str">
        <f>IF(ISBLANK(DaqBook_RAW_Data!X85),"",DaqBook_RAW_Data!X85)</f>
        <v/>
      </c>
      <c r="J95" s="167" t="str">
        <f>IF(ISBLANK(DaqBook_RAW_Data!Y85),"",DaqBook_RAW_Data!Y85)</f>
        <v/>
      </c>
      <c r="K95" s="167" t="str">
        <f>IF(ISBLANK(DaqBook_RAW_Data!Z85),"",DaqBook_RAW_Data!Z85)</f>
        <v/>
      </c>
      <c r="L95" s="167" t="str">
        <f>IF(ISBLANK(DaqBook_RAW_Data!AA85),"",DaqBook_RAW_Data!AA85)</f>
        <v/>
      </c>
      <c r="M95" s="167" t="str">
        <f>IF(ISBLANK(DaqBook_RAW_Data!AB85),"",DaqBook_RAW_Data!AB85)</f>
        <v/>
      </c>
      <c r="N95" s="167" t="str">
        <f>IF(ISBLANK(DaqBook_RAW_Data!AC85),"",DaqBook_RAW_Data!AC85)</f>
        <v/>
      </c>
      <c r="O95" s="167" t="str">
        <f>IF(ISBLANK(DaqBook_RAW_Data!AD85),"",DaqBook_RAW_Data!AD85)</f>
        <v/>
      </c>
      <c r="P95" s="167" t="str">
        <f>IF(ISBLANK(DaqBook_RAW_Data!AE85),"",DaqBook_RAW_Data!AE85)</f>
        <v/>
      </c>
    </row>
    <row r="96" spans="1:16" s="96" customFormat="1" x14ac:dyDescent="0.2">
      <c r="A96" s="145" t="e">
        <f t="shared" si="1"/>
        <v>#VALUE!</v>
      </c>
      <c r="B96" s="144" t="str">
        <f>IF(ISBLANK(DaqBook_RAW_Data!Q86),IF(DaqBook_RAW_Data!A86="","",TIMEVALUE(DaqBook_RAW_Data!A86)),TIMEVALUE(DaqBook_RAW_Data!Q86))</f>
        <v/>
      </c>
      <c r="C96" s="167" t="str">
        <f>IF(ISBLANK(DaqBook_RAW_Data!R86),"",DaqBook_RAW_Data!R86)</f>
        <v/>
      </c>
      <c r="D96" s="167" t="str">
        <f>IF(ISBLANK(DaqBook_RAW_Data!S86),"",DaqBook_RAW_Data!S86)</f>
        <v/>
      </c>
      <c r="E96" s="167" t="str">
        <f>IF(ISBLANK(DaqBook_RAW_Data!T86),"",DaqBook_RAW_Data!T86)</f>
        <v/>
      </c>
      <c r="F96" s="167" t="str">
        <f>IF(ISBLANK(DaqBook_RAW_Data!U86),"",DaqBook_RAW_Data!U86)</f>
        <v/>
      </c>
      <c r="G96" s="167" t="str">
        <f>IF(ISBLANK(DaqBook_RAW_Data!V86),"",DaqBook_RAW_Data!V86)</f>
        <v/>
      </c>
      <c r="H96" s="167" t="str">
        <f>IF(ISBLANK(DaqBook_RAW_Data!W86),"",DaqBook_RAW_Data!W86)</f>
        <v/>
      </c>
      <c r="I96" s="167" t="str">
        <f>IF(ISBLANK(DaqBook_RAW_Data!X86),"",DaqBook_RAW_Data!X86)</f>
        <v/>
      </c>
      <c r="J96" s="167" t="str">
        <f>IF(ISBLANK(DaqBook_RAW_Data!Y86),"",DaqBook_RAW_Data!Y86)</f>
        <v/>
      </c>
      <c r="K96" s="167" t="str">
        <f>IF(ISBLANK(DaqBook_RAW_Data!Z86),"",DaqBook_RAW_Data!Z86)</f>
        <v/>
      </c>
      <c r="L96" s="167" t="str">
        <f>IF(ISBLANK(DaqBook_RAW_Data!AA86),"",DaqBook_RAW_Data!AA86)</f>
        <v/>
      </c>
      <c r="M96" s="167" t="str">
        <f>IF(ISBLANK(DaqBook_RAW_Data!AB86),"",DaqBook_RAW_Data!AB86)</f>
        <v/>
      </c>
      <c r="N96" s="167" t="str">
        <f>IF(ISBLANK(DaqBook_RAW_Data!AC86),"",DaqBook_RAW_Data!AC86)</f>
        <v/>
      </c>
      <c r="O96" s="167" t="str">
        <f>IF(ISBLANK(DaqBook_RAW_Data!AD86),"",DaqBook_RAW_Data!AD86)</f>
        <v/>
      </c>
      <c r="P96" s="167" t="str">
        <f>IF(ISBLANK(DaqBook_RAW_Data!AE86),"",DaqBook_RAW_Data!AE86)</f>
        <v/>
      </c>
    </row>
    <row r="97" spans="1:16" s="96" customFormat="1" x14ac:dyDescent="0.2">
      <c r="A97" s="145" t="e">
        <f t="shared" si="1"/>
        <v>#VALUE!</v>
      </c>
      <c r="B97" s="144" t="str">
        <f>IF(ISBLANK(DaqBook_RAW_Data!Q87),IF(DaqBook_RAW_Data!A87="","",TIMEVALUE(DaqBook_RAW_Data!A87)),TIMEVALUE(DaqBook_RAW_Data!Q87))</f>
        <v/>
      </c>
      <c r="C97" s="167" t="str">
        <f>IF(ISBLANK(DaqBook_RAW_Data!R87),"",DaqBook_RAW_Data!R87)</f>
        <v/>
      </c>
      <c r="D97" s="167" t="str">
        <f>IF(ISBLANK(DaqBook_RAW_Data!S87),"",DaqBook_RAW_Data!S87)</f>
        <v/>
      </c>
      <c r="E97" s="167" t="str">
        <f>IF(ISBLANK(DaqBook_RAW_Data!T87),"",DaqBook_RAW_Data!T87)</f>
        <v/>
      </c>
      <c r="F97" s="167" t="str">
        <f>IF(ISBLANK(DaqBook_RAW_Data!U87),"",DaqBook_RAW_Data!U87)</f>
        <v/>
      </c>
      <c r="G97" s="167" t="str">
        <f>IF(ISBLANK(DaqBook_RAW_Data!V87),"",DaqBook_RAW_Data!V87)</f>
        <v/>
      </c>
      <c r="H97" s="167" t="str">
        <f>IF(ISBLANK(DaqBook_RAW_Data!W87),"",DaqBook_RAW_Data!W87)</f>
        <v/>
      </c>
      <c r="I97" s="167" t="str">
        <f>IF(ISBLANK(DaqBook_RAW_Data!X87),"",DaqBook_RAW_Data!X87)</f>
        <v/>
      </c>
      <c r="J97" s="167" t="str">
        <f>IF(ISBLANK(DaqBook_RAW_Data!Y87),"",DaqBook_RAW_Data!Y87)</f>
        <v/>
      </c>
      <c r="K97" s="167" t="str">
        <f>IF(ISBLANK(DaqBook_RAW_Data!Z87),"",DaqBook_RAW_Data!Z87)</f>
        <v/>
      </c>
      <c r="L97" s="167" t="str">
        <f>IF(ISBLANK(DaqBook_RAW_Data!AA87),"",DaqBook_RAW_Data!AA87)</f>
        <v/>
      </c>
      <c r="M97" s="167" t="str">
        <f>IF(ISBLANK(DaqBook_RAW_Data!AB87),"",DaqBook_RAW_Data!AB87)</f>
        <v/>
      </c>
      <c r="N97" s="167" t="str">
        <f>IF(ISBLANK(DaqBook_RAW_Data!AC87),"",DaqBook_RAW_Data!AC87)</f>
        <v/>
      </c>
      <c r="O97" s="167" t="str">
        <f>IF(ISBLANK(DaqBook_RAW_Data!AD87),"",DaqBook_RAW_Data!AD87)</f>
        <v/>
      </c>
      <c r="P97" s="167" t="str">
        <f>IF(ISBLANK(DaqBook_RAW_Data!AE87),"",DaqBook_RAW_Data!AE87)</f>
        <v/>
      </c>
    </row>
    <row r="98" spans="1:16" s="96" customFormat="1" x14ac:dyDescent="0.2">
      <c r="A98" s="145" t="e">
        <f t="shared" si="1"/>
        <v>#VALUE!</v>
      </c>
      <c r="B98" s="144" t="str">
        <f>IF(ISBLANK(DaqBook_RAW_Data!Q88),IF(DaqBook_RAW_Data!A88="","",TIMEVALUE(DaqBook_RAW_Data!A88)),TIMEVALUE(DaqBook_RAW_Data!Q88))</f>
        <v/>
      </c>
      <c r="C98" s="167" t="str">
        <f>IF(ISBLANK(DaqBook_RAW_Data!R88),"",DaqBook_RAW_Data!R88)</f>
        <v/>
      </c>
      <c r="D98" s="167" t="str">
        <f>IF(ISBLANK(DaqBook_RAW_Data!S88),"",DaqBook_RAW_Data!S88)</f>
        <v/>
      </c>
      <c r="E98" s="167" t="str">
        <f>IF(ISBLANK(DaqBook_RAW_Data!T88),"",DaqBook_RAW_Data!T88)</f>
        <v/>
      </c>
      <c r="F98" s="167" t="str">
        <f>IF(ISBLANK(DaqBook_RAW_Data!U88),"",DaqBook_RAW_Data!U88)</f>
        <v/>
      </c>
      <c r="G98" s="167" t="str">
        <f>IF(ISBLANK(DaqBook_RAW_Data!V88),"",DaqBook_RAW_Data!V88)</f>
        <v/>
      </c>
      <c r="H98" s="167" t="str">
        <f>IF(ISBLANK(DaqBook_RAW_Data!W88),"",DaqBook_RAW_Data!W88)</f>
        <v/>
      </c>
      <c r="I98" s="167" t="str">
        <f>IF(ISBLANK(DaqBook_RAW_Data!X88),"",DaqBook_RAW_Data!X88)</f>
        <v/>
      </c>
      <c r="J98" s="167" t="str">
        <f>IF(ISBLANK(DaqBook_RAW_Data!Y88),"",DaqBook_RAW_Data!Y88)</f>
        <v/>
      </c>
      <c r="K98" s="167" t="str">
        <f>IF(ISBLANK(DaqBook_RAW_Data!Z88),"",DaqBook_RAW_Data!Z88)</f>
        <v/>
      </c>
      <c r="L98" s="167" t="str">
        <f>IF(ISBLANK(DaqBook_RAW_Data!AA88),"",DaqBook_RAW_Data!AA88)</f>
        <v/>
      </c>
      <c r="M98" s="167" t="str">
        <f>IF(ISBLANK(DaqBook_RAW_Data!AB88),"",DaqBook_RAW_Data!AB88)</f>
        <v/>
      </c>
      <c r="N98" s="167" t="str">
        <f>IF(ISBLANK(DaqBook_RAW_Data!AC88),"",DaqBook_RAW_Data!AC88)</f>
        <v/>
      </c>
      <c r="O98" s="167" t="str">
        <f>IF(ISBLANK(DaqBook_RAW_Data!AD88),"",DaqBook_RAW_Data!AD88)</f>
        <v/>
      </c>
      <c r="P98" s="167" t="str">
        <f>IF(ISBLANK(DaqBook_RAW_Data!AE88),"",DaqBook_RAW_Data!AE88)</f>
        <v/>
      </c>
    </row>
    <row r="99" spans="1:16" s="96" customFormat="1" x14ac:dyDescent="0.2">
      <c r="A99" s="145" t="e">
        <f t="shared" si="1"/>
        <v>#VALUE!</v>
      </c>
      <c r="B99" s="144" t="str">
        <f>IF(ISBLANK(DaqBook_RAW_Data!Q89),IF(DaqBook_RAW_Data!A89="","",TIMEVALUE(DaqBook_RAW_Data!A89)),TIMEVALUE(DaqBook_RAW_Data!Q89))</f>
        <v/>
      </c>
      <c r="C99" s="167" t="str">
        <f>IF(ISBLANK(DaqBook_RAW_Data!R89),"",DaqBook_RAW_Data!R89)</f>
        <v/>
      </c>
      <c r="D99" s="167" t="str">
        <f>IF(ISBLANK(DaqBook_RAW_Data!S89),"",DaqBook_RAW_Data!S89)</f>
        <v/>
      </c>
      <c r="E99" s="167" t="str">
        <f>IF(ISBLANK(DaqBook_RAW_Data!T89),"",DaqBook_RAW_Data!T89)</f>
        <v/>
      </c>
      <c r="F99" s="167" t="str">
        <f>IF(ISBLANK(DaqBook_RAW_Data!U89),"",DaqBook_RAW_Data!U89)</f>
        <v/>
      </c>
      <c r="G99" s="167" t="str">
        <f>IF(ISBLANK(DaqBook_RAW_Data!V89),"",DaqBook_RAW_Data!V89)</f>
        <v/>
      </c>
      <c r="H99" s="167" t="str">
        <f>IF(ISBLANK(DaqBook_RAW_Data!W89),"",DaqBook_RAW_Data!W89)</f>
        <v/>
      </c>
      <c r="I99" s="167" t="str">
        <f>IF(ISBLANK(DaqBook_RAW_Data!X89),"",DaqBook_RAW_Data!X89)</f>
        <v/>
      </c>
      <c r="J99" s="167" t="str">
        <f>IF(ISBLANK(DaqBook_RAW_Data!Y89),"",DaqBook_RAW_Data!Y89)</f>
        <v/>
      </c>
      <c r="K99" s="167" t="str">
        <f>IF(ISBLANK(DaqBook_RAW_Data!Z89),"",DaqBook_RAW_Data!Z89)</f>
        <v/>
      </c>
      <c r="L99" s="167" t="str">
        <f>IF(ISBLANK(DaqBook_RAW_Data!AA89),"",DaqBook_RAW_Data!AA89)</f>
        <v/>
      </c>
      <c r="M99" s="167" t="str">
        <f>IF(ISBLANK(DaqBook_RAW_Data!AB89),"",DaqBook_RAW_Data!AB89)</f>
        <v/>
      </c>
      <c r="N99" s="167" t="str">
        <f>IF(ISBLANK(DaqBook_RAW_Data!AC89),"",DaqBook_RAW_Data!AC89)</f>
        <v/>
      </c>
      <c r="O99" s="167" t="str">
        <f>IF(ISBLANK(DaqBook_RAW_Data!AD89),"",DaqBook_RAW_Data!AD89)</f>
        <v/>
      </c>
      <c r="P99" s="167" t="str">
        <f>IF(ISBLANK(DaqBook_RAW_Data!AE89),"",DaqBook_RAW_Data!AE89)</f>
        <v/>
      </c>
    </row>
    <row r="100" spans="1:16" s="96" customFormat="1" x14ac:dyDescent="0.2">
      <c r="A100" s="145" t="e">
        <f t="shared" si="1"/>
        <v>#VALUE!</v>
      </c>
      <c r="B100" s="144" t="str">
        <f>IF(ISBLANK(DaqBook_RAW_Data!Q90),IF(DaqBook_RAW_Data!A90="","",TIMEVALUE(DaqBook_RAW_Data!A90)),TIMEVALUE(DaqBook_RAW_Data!Q90))</f>
        <v/>
      </c>
      <c r="C100" s="167" t="str">
        <f>IF(ISBLANK(DaqBook_RAW_Data!R90),"",DaqBook_RAW_Data!R90)</f>
        <v/>
      </c>
      <c r="D100" s="167" t="str">
        <f>IF(ISBLANK(DaqBook_RAW_Data!S90),"",DaqBook_RAW_Data!S90)</f>
        <v/>
      </c>
      <c r="E100" s="167" t="str">
        <f>IF(ISBLANK(DaqBook_RAW_Data!T90),"",DaqBook_RAW_Data!T90)</f>
        <v/>
      </c>
      <c r="F100" s="167" t="str">
        <f>IF(ISBLANK(DaqBook_RAW_Data!U90),"",DaqBook_RAW_Data!U90)</f>
        <v/>
      </c>
      <c r="G100" s="167" t="str">
        <f>IF(ISBLANK(DaqBook_RAW_Data!V90),"",DaqBook_RAW_Data!V90)</f>
        <v/>
      </c>
      <c r="H100" s="167" t="str">
        <f>IF(ISBLANK(DaqBook_RAW_Data!W90),"",DaqBook_RAW_Data!W90)</f>
        <v/>
      </c>
      <c r="I100" s="167" t="str">
        <f>IF(ISBLANK(DaqBook_RAW_Data!X90),"",DaqBook_RAW_Data!X90)</f>
        <v/>
      </c>
      <c r="J100" s="167" t="str">
        <f>IF(ISBLANK(DaqBook_RAW_Data!Y90),"",DaqBook_RAW_Data!Y90)</f>
        <v/>
      </c>
      <c r="K100" s="167" t="str">
        <f>IF(ISBLANK(DaqBook_RAW_Data!Z90),"",DaqBook_RAW_Data!Z90)</f>
        <v/>
      </c>
      <c r="L100" s="167" t="str">
        <f>IF(ISBLANK(DaqBook_RAW_Data!AA90),"",DaqBook_RAW_Data!AA90)</f>
        <v/>
      </c>
      <c r="M100" s="167" t="str">
        <f>IF(ISBLANK(DaqBook_RAW_Data!AB90),"",DaqBook_RAW_Data!AB90)</f>
        <v/>
      </c>
      <c r="N100" s="167" t="str">
        <f>IF(ISBLANK(DaqBook_RAW_Data!AC90),"",DaqBook_RAW_Data!AC90)</f>
        <v/>
      </c>
      <c r="O100" s="167" t="str">
        <f>IF(ISBLANK(DaqBook_RAW_Data!AD90),"",DaqBook_RAW_Data!AD90)</f>
        <v/>
      </c>
      <c r="P100" s="167" t="str">
        <f>IF(ISBLANK(DaqBook_RAW_Data!AE90),"",DaqBook_RAW_Data!AE90)</f>
        <v/>
      </c>
    </row>
    <row r="101" spans="1:16" s="96" customFormat="1" x14ac:dyDescent="0.2">
      <c r="A101" s="145" t="e">
        <f t="shared" si="1"/>
        <v>#VALUE!</v>
      </c>
      <c r="B101" s="144" t="str">
        <f>IF(ISBLANK(DaqBook_RAW_Data!Q91),IF(DaqBook_RAW_Data!A91="","",TIMEVALUE(DaqBook_RAW_Data!A91)),TIMEVALUE(DaqBook_RAW_Data!Q91))</f>
        <v/>
      </c>
      <c r="C101" s="167" t="str">
        <f>IF(ISBLANK(DaqBook_RAW_Data!R91),"",DaqBook_RAW_Data!R91)</f>
        <v/>
      </c>
      <c r="D101" s="167" t="str">
        <f>IF(ISBLANK(DaqBook_RAW_Data!S91),"",DaqBook_RAW_Data!S91)</f>
        <v/>
      </c>
      <c r="E101" s="167" t="str">
        <f>IF(ISBLANK(DaqBook_RAW_Data!T91),"",DaqBook_RAW_Data!T91)</f>
        <v/>
      </c>
      <c r="F101" s="167" t="str">
        <f>IF(ISBLANK(DaqBook_RAW_Data!U91),"",DaqBook_RAW_Data!U91)</f>
        <v/>
      </c>
      <c r="G101" s="167" t="str">
        <f>IF(ISBLANK(DaqBook_RAW_Data!V91),"",DaqBook_RAW_Data!V91)</f>
        <v/>
      </c>
      <c r="H101" s="167" t="str">
        <f>IF(ISBLANK(DaqBook_RAW_Data!W91),"",DaqBook_RAW_Data!W91)</f>
        <v/>
      </c>
      <c r="I101" s="167" t="str">
        <f>IF(ISBLANK(DaqBook_RAW_Data!X91),"",DaqBook_RAW_Data!X91)</f>
        <v/>
      </c>
      <c r="J101" s="167" t="str">
        <f>IF(ISBLANK(DaqBook_RAW_Data!Y91),"",DaqBook_RAW_Data!Y91)</f>
        <v/>
      </c>
      <c r="K101" s="167" t="str">
        <f>IF(ISBLANK(DaqBook_RAW_Data!Z91),"",DaqBook_RAW_Data!Z91)</f>
        <v/>
      </c>
      <c r="L101" s="167" t="str">
        <f>IF(ISBLANK(DaqBook_RAW_Data!AA91),"",DaqBook_RAW_Data!AA91)</f>
        <v/>
      </c>
      <c r="M101" s="167" t="str">
        <f>IF(ISBLANK(DaqBook_RAW_Data!AB91),"",DaqBook_RAW_Data!AB91)</f>
        <v/>
      </c>
      <c r="N101" s="167" t="str">
        <f>IF(ISBLANK(DaqBook_RAW_Data!AC91),"",DaqBook_RAW_Data!AC91)</f>
        <v/>
      </c>
      <c r="O101" s="167" t="str">
        <f>IF(ISBLANK(DaqBook_RAW_Data!AD91),"",DaqBook_RAW_Data!AD91)</f>
        <v/>
      </c>
      <c r="P101" s="167" t="str">
        <f>IF(ISBLANK(DaqBook_RAW_Data!AE91),"",DaqBook_RAW_Data!AE91)</f>
        <v/>
      </c>
    </row>
    <row r="102" spans="1:16" s="96" customFormat="1" x14ac:dyDescent="0.2">
      <c r="A102" s="145" t="e">
        <f t="shared" si="1"/>
        <v>#VALUE!</v>
      </c>
      <c r="B102" s="144" t="str">
        <f>IF(ISBLANK(DaqBook_RAW_Data!Q92),IF(DaqBook_RAW_Data!A92="","",TIMEVALUE(DaqBook_RAW_Data!A92)),TIMEVALUE(DaqBook_RAW_Data!Q92))</f>
        <v/>
      </c>
      <c r="C102" s="167" t="str">
        <f>IF(ISBLANK(DaqBook_RAW_Data!R92),"",DaqBook_RAW_Data!R92)</f>
        <v/>
      </c>
      <c r="D102" s="167" t="str">
        <f>IF(ISBLANK(DaqBook_RAW_Data!S92),"",DaqBook_RAW_Data!S92)</f>
        <v/>
      </c>
      <c r="E102" s="167" t="str">
        <f>IF(ISBLANK(DaqBook_RAW_Data!T92),"",DaqBook_RAW_Data!T92)</f>
        <v/>
      </c>
      <c r="F102" s="167" t="str">
        <f>IF(ISBLANK(DaqBook_RAW_Data!U92),"",DaqBook_RAW_Data!U92)</f>
        <v/>
      </c>
      <c r="G102" s="167" t="str">
        <f>IF(ISBLANK(DaqBook_RAW_Data!V92),"",DaqBook_RAW_Data!V92)</f>
        <v/>
      </c>
      <c r="H102" s="167" t="str">
        <f>IF(ISBLANK(DaqBook_RAW_Data!W92),"",DaqBook_RAW_Data!W92)</f>
        <v/>
      </c>
      <c r="I102" s="167" t="str">
        <f>IF(ISBLANK(DaqBook_RAW_Data!X92),"",DaqBook_RAW_Data!X92)</f>
        <v/>
      </c>
      <c r="J102" s="167" t="str">
        <f>IF(ISBLANK(DaqBook_RAW_Data!Y92),"",DaqBook_RAW_Data!Y92)</f>
        <v/>
      </c>
      <c r="K102" s="167" t="str">
        <f>IF(ISBLANK(DaqBook_RAW_Data!Z92),"",DaqBook_RAW_Data!Z92)</f>
        <v/>
      </c>
      <c r="L102" s="167" t="str">
        <f>IF(ISBLANK(DaqBook_RAW_Data!AA92),"",DaqBook_RAW_Data!AA92)</f>
        <v/>
      </c>
      <c r="M102" s="167" t="str">
        <f>IF(ISBLANK(DaqBook_RAW_Data!AB92),"",DaqBook_RAW_Data!AB92)</f>
        <v/>
      </c>
      <c r="N102" s="167" t="str">
        <f>IF(ISBLANK(DaqBook_RAW_Data!AC92),"",DaqBook_RAW_Data!AC92)</f>
        <v/>
      </c>
      <c r="O102" s="167" t="str">
        <f>IF(ISBLANK(DaqBook_RAW_Data!AD92),"",DaqBook_RAW_Data!AD92)</f>
        <v/>
      </c>
      <c r="P102" s="167" t="str">
        <f>IF(ISBLANK(DaqBook_RAW_Data!AE92),"",DaqBook_RAW_Data!AE92)</f>
        <v/>
      </c>
    </row>
    <row r="103" spans="1:16" s="96" customFormat="1" x14ac:dyDescent="0.2">
      <c r="A103" s="145" t="e">
        <f t="shared" si="1"/>
        <v>#VALUE!</v>
      </c>
      <c r="B103" s="144" t="str">
        <f>IF(ISBLANK(DaqBook_RAW_Data!Q93),IF(DaqBook_RAW_Data!A93="","",TIMEVALUE(DaqBook_RAW_Data!A93)),TIMEVALUE(DaqBook_RAW_Data!Q93))</f>
        <v/>
      </c>
      <c r="C103" s="167" t="str">
        <f>IF(ISBLANK(DaqBook_RAW_Data!R93),"",DaqBook_RAW_Data!R93)</f>
        <v/>
      </c>
      <c r="D103" s="167" t="str">
        <f>IF(ISBLANK(DaqBook_RAW_Data!S93),"",DaqBook_RAW_Data!S93)</f>
        <v/>
      </c>
      <c r="E103" s="167" t="str">
        <f>IF(ISBLANK(DaqBook_RAW_Data!T93),"",DaqBook_RAW_Data!T93)</f>
        <v/>
      </c>
      <c r="F103" s="167" t="str">
        <f>IF(ISBLANK(DaqBook_RAW_Data!U93),"",DaqBook_RAW_Data!U93)</f>
        <v/>
      </c>
      <c r="G103" s="167" t="str">
        <f>IF(ISBLANK(DaqBook_RAW_Data!V93),"",DaqBook_RAW_Data!V93)</f>
        <v/>
      </c>
      <c r="H103" s="167" t="str">
        <f>IF(ISBLANK(DaqBook_RAW_Data!W93),"",DaqBook_RAW_Data!W93)</f>
        <v/>
      </c>
      <c r="I103" s="167" t="str">
        <f>IF(ISBLANK(DaqBook_RAW_Data!X93),"",DaqBook_RAW_Data!X93)</f>
        <v/>
      </c>
      <c r="J103" s="167" t="str">
        <f>IF(ISBLANK(DaqBook_RAW_Data!Y93),"",DaqBook_RAW_Data!Y93)</f>
        <v/>
      </c>
      <c r="K103" s="167" t="str">
        <f>IF(ISBLANK(DaqBook_RAW_Data!Z93),"",DaqBook_RAW_Data!Z93)</f>
        <v/>
      </c>
      <c r="L103" s="167" t="str">
        <f>IF(ISBLANK(DaqBook_RAW_Data!AA93),"",DaqBook_RAW_Data!AA93)</f>
        <v/>
      </c>
      <c r="M103" s="167" t="str">
        <f>IF(ISBLANK(DaqBook_RAW_Data!AB93),"",DaqBook_RAW_Data!AB93)</f>
        <v/>
      </c>
      <c r="N103" s="167" t="str">
        <f>IF(ISBLANK(DaqBook_RAW_Data!AC93),"",DaqBook_RAW_Data!AC93)</f>
        <v/>
      </c>
      <c r="O103" s="167" t="str">
        <f>IF(ISBLANK(DaqBook_RAW_Data!AD93),"",DaqBook_RAW_Data!AD93)</f>
        <v/>
      </c>
      <c r="P103" s="167" t="str">
        <f>IF(ISBLANK(DaqBook_RAW_Data!AE93),"",DaqBook_RAW_Data!AE93)</f>
        <v/>
      </c>
    </row>
    <row r="104" spans="1:16" s="96" customFormat="1" x14ac:dyDescent="0.2">
      <c r="A104" s="145" t="e">
        <f t="shared" si="1"/>
        <v>#VALUE!</v>
      </c>
      <c r="B104" s="144" t="str">
        <f>IF(ISBLANK(DaqBook_RAW_Data!Q94),IF(DaqBook_RAW_Data!A94="","",TIMEVALUE(DaqBook_RAW_Data!A94)),TIMEVALUE(DaqBook_RAW_Data!Q94))</f>
        <v/>
      </c>
      <c r="C104" s="167" t="str">
        <f>IF(ISBLANK(DaqBook_RAW_Data!R94),"",DaqBook_RAW_Data!R94)</f>
        <v/>
      </c>
      <c r="D104" s="167" t="str">
        <f>IF(ISBLANK(DaqBook_RAW_Data!S94),"",DaqBook_RAW_Data!S94)</f>
        <v/>
      </c>
      <c r="E104" s="167" t="str">
        <f>IF(ISBLANK(DaqBook_RAW_Data!T94),"",DaqBook_RAW_Data!T94)</f>
        <v/>
      </c>
      <c r="F104" s="167" t="str">
        <f>IF(ISBLANK(DaqBook_RAW_Data!U94),"",DaqBook_RAW_Data!U94)</f>
        <v/>
      </c>
      <c r="G104" s="167" t="str">
        <f>IF(ISBLANK(DaqBook_RAW_Data!V94),"",DaqBook_RAW_Data!V94)</f>
        <v/>
      </c>
      <c r="H104" s="167" t="str">
        <f>IF(ISBLANK(DaqBook_RAW_Data!W94),"",DaqBook_RAW_Data!W94)</f>
        <v/>
      </c>
      <c r="I104" s="167" t="str">
        <f>IF(ISBLANK(DaqBook_RAW_Data!X94),"",DaqBook_RAW_Data!X94)</f>
        <v/>
      </c>
      <c r="J104" s="167" t="str">
        <f>IF(ISBLANK(DaqBook_RAW_Data!Y94),"",DaqBook_RAW_Data!Y94)</f>
        <v/>
      </c>
      <c r="K104" s="167" t="str">
        <f>IF(ISBLANK(DaqBook_RAW_Data!Z94),"",DaqBook_RAW_Data!Z94)</f>
        <v/>
      </c>
      <c r="L104" s="167" t="str">
        <f>IF(ISBLANK(DaqBook_RAW_Data!AA94),"",DaqBook_RAW_Data!AA94)</f>
        <v/>
      </c>
      <c r="M104" s="167" t="str">
        <f>IF(ISBLANK(DaqBook_RAW_Data!AB94),"",DaqBook_RAW_Data!AB94)</f>
        <v/>
      </c>
      <c r="N104" s="167" t="str">
        <f>IF(ISBLANK(DaqBook_RAW_Data!AC94),"",DaqBook_RAW_Data!AC94)</f>
        <v/>
      </c>
      <c r="O104" s="167" t="str">
        <f>IF(ISBLANK(DaqBook_RAW_Data!AD94),"",DaqBook_RAW_Data!AD94)</f>
        <v/>
      </c>
      <c r="P104" s="167" t="str">
        <f>IF(ISBLANK(DaqBook_RAW_Data!AE94),"",DaqBook_RAW_Data!AE94)</f>
        <v/>
      </c>
    </row>
    <row r="105" spans="1:16" s="96" customFormat="1" x14ac:dyDescent="0.2">
      <c r="A105" s="145" t="e">
        <f t="shared" si="1"/>
        <v>#VALUE!</v>
      </c>
      <c r="B105" s="144" t="str">
        <f>IF(ISBLANK(DaqBook_RAW_Data!Q95),IF(DaqBook_RAW_Data!A95="","",TIMEVALUE(DaqBook_RAW_Data!A95)),TIMEVALUE(DaqBook_RAW_Data!Q95))</f>
        <v/>
      </c>
      <c r="C105" s="167" t="str">
        <f>IF(ISBLANK(DaqBook_RAW_Data!R95),"",DaqBook_RAW_Data!R95)</f>
        <v/>
      </c>
      <c r="D105" s="167" t="str">
        <f>IF(ISBLANK(DaqBook_RAW_Data!S95),"",DaqBook_RAW_Data!S95)</f>
        <v/>
      </c>
      <c r="E105" s="167" t="str">
        <f>IF(ISBLANK(DaqBook_RAW_Data!T95),"",DaqBook_RAW_Data!T95)</f>
        <v/>
      </c>
      <c r="F105" s="167" t="str">
        <f>IF(ISBLANK(DaqBook_RAW_Data!U95),"",DaqBook_RAW_Data!U95)</f>
        <v/>
      </c>
      <c r="G105" s="167" t="str">
        <f>IF(ISBLANK(DaqBook_RAW_Data!V95),"",DaqBook_RAW_Data!V95)</f>
        <v/>
      </c>
      <c r="H105" s="167" t="str">
        <f>IF(ISBLANK(DaqBook_RAW_Data!W95),"",DaqBook_RAW_Data!W95)</f>
        <v/>
      </c>
      <c r="I105" s="167" t="str">
        <f>IF(ISBLANK(DaqBook_RAW_Data!X95),"",DaqBook_RAW_Data!X95)</f>
        <v/>
      </c>
      <c r="J105" s="167" t="str">
        <f>IF(ISBLANK(DaqBook_RAW_Data!Y95),"",DaqBook_RAW_Data!Y95)</f>
        <v/>
      </c>
      <c r="K105" s="167" t="str">
        <f>IF(ISBLANK(DaqBook_RAW_Data!Z95),"",DaqBook_RAW_Data!Z95)</f>
        <v/>
      </c>
      <c r="L105" s="167" t="str">
        <f>IF(ISBLANK(DaqBook_RAW_Data!AA95),"",DaqBook_RAW_Data!AA95)</f>
        <v/>
      </c>
      <c r="M105" s="167" t="str">
        <f>IF(ISBLANK(DaqBook_RAW_Data!AB95),"",DaqBook_RAW_Data!AB95)</f>
        <v/>
      </c>
      <c r="N105" s="167" t="str">
        <f>IF(ISBLANK(DaqBook_RAW_Data!AC95),"",DaqBook_RAW_Data!AC95)</f>
        <v/>
      </c>
      <c r="O105" s="167" t="str">
        <f>IF(ISBLANK(DaqBook_RAW_Data!AD95),"",DaqBook_RAW_Data!AD95)</f>
        <v/>
      </c>
      <c r="P105" s="167" t="str">
        <f>IF(ISBLANK(DaqBook_RAW_Data!AE95),"",DaqBook_RAW_Data!AE95)</f>
        <v/>
      </c>
    </row>
    <row r="106" spans="1:16" x14ac:dyDescent="0.2">
      <c r="A106" s="58" t="e">
        <f t="shared" si="1"/>
        <v>#VALUE!</v>
      </c>
      <c r="B106" s="144" t="str">
        <f>IF(ISBLANK(DaqBook_RAW_Data!Q96),IF(DaqBook_RAW_Data!A96="","",TIMEVALUE(DaqBook_RAW_Data!A96)),TIMEVALUE(DaqBook_RAW_Data!Q96))</f>
        <v/>
      </c>
      <c r="C106" s="167" t="str">
        <f>IF(ISBLANK(DaqBook_RAW_Data!R96),"",DaqBook_RAW_Data!R96)</f>
        <v/>
      </c>
      <c r="D106" s="167" t="str">
        <f>IF(ISBLANK(DaqBook_RAW_Data!S96),"",DaqBook_RAW_Data!S96)</f>
        <v/>
      </c>
      <c r="E106" s="167" t="str">
        <f>IF(ISBLANK(DaqBook_RAW_Data!T96),"",DaqBook_RAW_Data!T96)</f>
        <v/>
      </c>
      <c r="F106" s="167" t="str">
        <f>IF(ISBLANK(DaqBook_RAW_Data!U96),"",DaqBook_RAW_Data!U96)</f>
        <v/>
      </c>
      <c r="G106" s="167" t="str">
        <f>IF(ISBLANK(DaqBook_RAW_Data!V96),"",DaqBook_RAW_Data!V96)</f>
        <v/>
      </c>
      <c r="H106" s="167" t="str">
        <f>IF(ISBLANK(DaqBook_RAW_Data!W96),"",DaqBook_RAW_Data!W96)</f>
        <v/>
      </c>
      <c r="I106" s="167" t="str">
        <f>IF(ISBLANK(DaqBook_RAW_Data!X96),"",DaqBook_RAW_Data!X96)</f>
        <v/>
      </c>
      <c r="J106" s="167" t="str">
        <f>IF(ISBLANK(DaqBook_RAW_Data!Y96),"",DaqBook_RAW_Data!Y96)</f>
        <v/>
      </c>
      <c r="K106" s="167" t="str">
        <f>IF(ISBLANK(DaqBook_RAW_Data!Z96),"",DaqBook_RAW_Data!Z96)</f>
        <v/>
      </c>
      <c r="L106" s="167" t="str">
        <f>IF(ISBLANK(DaqBook_RAW_Data!AA96),"",DaqBook_RAW_Data!AA96)</f>
        <v/>
      </c>
      <c r="M106" s="167" t="str">
        <f>IF(ISBLANK(DaqBook_RAW_Data!AB96),"",DaqBook_RAW_Data!AB96)</f>
        <v/>
      </c>
      <c r="N106" s="167" t="str">
        <f>IF(ISBLANK(DaqBook_RAW_Data!AC96),"",DaqBook_RAW_Data!AC96)</f>
        <v/>
      </c>
      <c r="O106" s="167" t="str">
        <f>IF(ISBLANK(DaqBook_RAW_Data!AD96),"",DaqBook_RAW_Data!AD96)</f>
        <v/>
      </c>
      <c r="P106" s="167" t="str">
        <f>IF(ISBLANK(DaqBook_RAW_Data!AE96),"",DaqBook_RAW_Data!AE96)</f>
        <v/>
      </c>
    </row>
    <row r="107" spans="1:16" x14ac:dyDescent="0.2">
      <c r="A107" s="58" t="e">
        <f t="shared" si="1"/>
        <v>#VALUE!</v>
      </c>
      <c r="B107" s="144" t="str">
        <f>IF(ISBLANK(DaqBook_RAW_Data!Q97),IF(DaqBook_RAW_Data!A97="","",TIMEVALUE(DaqBook_RAW_Data!A97)),TIMEVALUE(DaqBook_RAW_Data!Q97))</f>
        <v/>
      </c>
      <c r="C107" s="167" t="str">
        <f>IF(ISBLANK(DaqBook_RAW_Data!R97),"",DaqBook_RAW_Data!R97)</f>
        <v/>
      </c>
      <c r="D107" s="167" t="str">
        <f>IF(ISBLANK(DaqBook_RAW_Data!S97),"",DaqBook_RAW_Data!S97)</f>
        <v/>
      </c>
      <c r="E107" s="167" t="str">
        <f>IF(ISBLANK(DaqBook_RAW_Data!T97),"",DaqBook_RAW_Data!T97)</f>
        <v/>
      </c>
      <c r="F107" s="167" t="str">
        <f>IF(ISBLANK(DaqBook_RAW_Data!U97),"",DaqBook_RAW_Data!U97)</f>
        <v/>
      </c>
      <c r="G107" s="167" t="str">
        <f>IF(ISBLANK(DaqBook_RAW_Data!V97),"",DaqBook_RAW_Data!V97)</f>
        <v/>
      </c>
      <c r="H107" s="167" t="str">
        <f>IF(ISBLANK(DaqBook_RAW_Data!W97),"",DaqBook_RAW_Data!W97)</f>
        <v/>
      </c>
      <c r="I107" s="167" t="str">
        <f>IF(ISBLANK(DaqBook_RAW_Data!X97),"",DaqBook_RAW_Data!X97)</f>
        <v/>
      </c>
      <c r="J107" s="167" t="str">
        <f>IF(ISBLANK(DaqBook_RAW_Data!Y97),"",DaqBook_RAW_Data!Y97)</f>
        <v/>
      </c>
      <c r="K107" s="167" t="str">
        <f>IF(ISBLANK(DaqBook_RAW_Data!Z97),"",DaqBook_RAW_Data!Z97)</f>
        <v/>
      </c>
      <c r="L107" s="167" t="str">
        <f>IF(ISBLANK(DaqBook_RAW_Data!AA97),"",DaqBook_RAW_Data!AA97)</f>
        <v/>
      </c>
      <c r="M107" s="167" t="str">
        <f>IF(ISBLANK(DaqBook_RAW_Data!AB97),"",DaqBook_RAW_Data!AB97)</f>
        <v/>
      </c>
      <c r="N107" s="167" t="str">
        <f>IF(ISBLANK(DaqBook_RAW_Data!AC97),"",DaqBook_RAW_Data!AC97)</f>
        <v/>
      </c>
      <c r="O107" s="167" t="str">
        <f>IF(ISBLANK(DaqBook_RAW_Data!AD97),"",DaqBook_RAW_Data!AD97)</f>
        <v/>
      </c>
      <c r="P107" s="167" t="str">
        <f>IF(ISBLANK(DaqBook_RAW_Data!AE97),"",DaqBook_RAW_Data!AE97)</f>
        <v/>
      </c>
    </row>
    <row r="108" spans="1:16" x14ac:dyDescent="0.2">
      <c r="A108" s="58" t="e">
        <f t="shared" si="1"/>
        <v>#VALUE!</v>
      </c>
      <c r="B108" s="144" t="str">
        <f>IF(ISBLANK(DaqBook_RAW_Data!Q98),IF(DaqBook_RAW_Data!A98="","",TIMEVALUE(DaqBook_RAW_Data!A98)),TIMEVALUE(DaqBook_RAW_Data!Q98))</f>
        <v/>
      </c>
      <c r="C108" s="167" t="str">
        <f>IF(ISBLANK(DaqBook_RAW_Data!R98),"",DaqBook_RAW_Data!R98)</f>
        <v/>
      </c>
      <c r="D108" s="167" t="str">
        <f>IF(ISBLANK(DaqBook_RAW_Data!S98),"",DaqBook_RAW_Data!S98)</f>
        <v/>
      </c>
      <c r="E108" s="167" t="str">
        <f>IF(ISBLANK(DaqBook_RAW_Data!T98),"",DaqBook_RAW_Data!T98)</f>
        <v/>
      </c>
      <c r="F108" s="167" t="str">
        <f>IF(ISBLANK(DaqBook_RAW_Data!U98),"",DaqBook_RAW_Data!U98)</f>
        <v/>
      </c>
      <c r="G108" s="167" t="str">
        <f>IF(ISBLANK(DaqBook_RAW_Data!V98),"",DaqBook_RAW_Data!V98)</f>
        <v/>
      </c>
      <c r="H108" s="167" t="str">
        <f>IF(ISBLANK(DaqBook_RAW_Data!W98),"",DaqBook_RAW_Data!W98)</f>
        <v/>
      </c>
      <c r="I108" s="167" t="str">
        <f>IF(ISBLANK(DaqBook_RAW_Data!X98),"",DaqBook_RAW_Data!X98)</f>
        <v/>
      </c>
      <c r="J108" s="167" t="str">
        <f>IF(ISBLANK(DaqBook_RAW_Data!Y98),"",DaqBook_RAW_Data!Y98)</f>
        <v/>
      </c>
      <c r="K108" s="167" t="str">
        <f>IF(ISBLANK(DaqBook_RAW_Data!Z98),"",DaqBook_RAW_Data!Z98)</f>
        <v/>
      </c>
      <c r="L108" s="167" t="str">
        <f>IF(ISBLANK(DaqBook_RAW_Data!AA98),"",DaqBook_RAW_Data!AA98)</f>
        <v/>
      </c>
      <c r="M108" s="167" t="str">
        <f>IF(ISBLANK(DaqBook_RAW_Data!AB98),"",DaqBook_RAW_Data!AB98)</f>
        <v/>
      </c>
      <c r="N108" s="167" t="str">
        <f>IF(ISBLANK(DaqBook_RAW_Data!AC98),"",DaqBook_RAW_Data!AC98)</f>
        <v/>
      </c>
      <c r="O108" s="167" t="str">
        <f>IF(ISBLANK(DaqBook_RAW_Data!AD98),"",DaqBook_RAW_Data!AD98)</f>
        <v/>
      </c>
      <c r="P108" s="167" t="str">
        <f>IF(ISBLANK(DaqBook_RAW_Data!AE98),"",DaqBook_RAW_Data!AE98)</f>
        <v/>
      </c>
    </row>
    <row r="109" spans="1:16" x14ac:dyDescent="0.2">
      <c r="A109" s="58" t="e">
        <f t="shared" si="1"/>
        <v>#VALUE!</v>
      </c>
      <c r="B109" s="144" t="str">
        <f>IF(ISBLANK(DaqBook_RAW_Data!Q99),IF(DaqBook_RAW_Data!A99="","",TIMEVALUE(DaqBook_RAW_Data!A99)),TIMEVALUE(DaqBook_RAW_Data!Q99))</f>
        <v/>
      </c>
      <c r="C109" s="167" t="str">
        <f>IF(ISBLANK(DaqBook_RAW_Data!R99),"",DaqBook_RAW_Data!R99)</f>
        <v/>
      </c>
      <c r="D109" s="167" t="str">
        <f>IF(ISBLANK(DaqBook_RAW_Data!S99),"",DaqBook_RAW_Data!S99)</f>
        <v/>
      </c>
      <c r="E109" s="167" t="str">
        <f>IF(ISBLANK(DaqBook_RAW_Data!T99),"",DaqBook_RAW_Data!T99)</f>
        <v/>
      </c>
      <c r="F109" s="167" t="str">
        <f>IF(ISBLANK(DaqBook_RAW_Data!U99),"",DaqBook_RAW_Data!U99)</f>
        <v/>
      </c>
      <c r="G109" s="167" t="str">
        <f>IF(ISBLANK(DaqBook_RAW_Data!V99),"",DaqBook_RAW_Data!V99)</f>
        <v/>
      </c>
      <c r="H109" s="167" t="str">
        <f>IF(ISBLANK(DaqBook_RAW_Data!W99),"",DaqBook_RAW_Data!W99)</f>
        <v/>
      </c>
      <c r="I109" s="167" t="str">
        <f>IF(ISBLANK(DaqBook_RAW_Data!X99),"",DaqBook_RAW_Data!X99)</f>
        <v/>
      </c>
      <c r="J109" s="167" t="str">
        <f>IF(ISBLANK(DaqBook_RAW_Data!Y99),"",DaqBook_RAW_Data!Y99)</f>
        <v/>
      </c>
      <c r="K109" s="167" t="str">
        <f>IF(ISBLANK(DaqBook_RAW_Data!Z99),"",DaqBook_RAW_Data!Z99)</f>
        <v/>
      </c>
      <c r="L109" s="167" t="str">
        <f>IF(ISBLANK(DaqBook_RAW_Data!AA99),"",DaqBook_RAW_Data!AA99)</f>
        <v/>
      </c>
      <c r="M109" s="167" t="str">
        <f>IF(ISBLANK(DaqBook_RAW_Data!AB99),"",DaqBook_RAW_Data!AB99)</f>
        <v/>
      </c>
      <c r="N109" s="167" t="str">
        <f>IF(ISBLANK(DaqBook_RAW_Data!AC99),"",DaqBook_RAW_Data!AC99)</f>
        <v/>
      </c>
      <c r="O109" s="167" t="str">
        <f>IF(ISBLANK(DaqBook_RAW_Data!AD99),"",DaqBook_RAW_Data!AD99)</f>
        <v/>
      </c>
      <c r="P109" s="167" t="str">
        <f>IF(ISBLANK(DaqBook_RAW_Data!AE99),"",DaqBook_RAW_Data!AE99)</f>
        <v/>
      </c>
    </row>
    <row r="110" spans="1:16" x14ac:dyDescent="0.2">
      <c r="A110" s="58" t="e">
        <f t="shared" si="1"/>
        <v>#VALUE!</v>
      </c>
      <c r="B110" s="144" t="str">
        <f>IF(ISBLANK(DaqBook_RAW_Data!Q100),IF(DaqBook_RAW_Data!A100="","",TIMEVALUE(DaqBook_RAW_Data!A100)),TIMEVALUE(DaqBook_RAW_Data!Q100))</f>
        <v/>
      </c>
      <c r="C110" s="167" t="str">
        <f>IF(ISBLANK(DaqBook_RAW_Data!R100),"",DaqBook_RAW_Data!R100)</f>
        <v/>
      </c>
      <c r="D110" s="167" t="str">
        <f>IF(ISBLANK(DaqBook_RAW_Data!S100),"",DaqBook_RAW_Data!S100)</f>
        <v/>
      </c>
      <c r="E110" s="167" t="str">
        <f>IF(ISBLANK(DaqBook_RAW_Data!T100),"",DaqBook_RAW_Data!T100)</f>
        <v/>
      </c>
      <c r="F110" s="167" t="str">
        <f>IF(ISBLANK(DaqBook_RAW_Data!U100),"",DaqBook_RAW_Data!U100)</f>
        <v/>
      </c>
      <c r="G110" s="167" t="str">
        <f>IF(ISBLANK(DaqBook_RAW_Data!V100),"",DaqBook_RAW_Data!V100)</f>
        <v/>
      </c>
      <c r="H110" s="167" t="str">
        <f>IF(ISBLANK(DaqBook_RAW_Data!W100),"",DaqBook_RAW_Data!W100)</f>
        <v/>
      </c>
      <c r="I110" s="167" t="str">
        <f>IF(ISBLANK(DaqBook_RAW_Data!X100),"",DaqBook_RAW_Data!X100)</f>
        <v/>
      </c>
      <c r="J110" s="167" t="str">
        <f>IF(ISBLANK(DaqBook_RAW_Data!Y100),"",DaqBook_RAW_Data!Y100)</f>
        <v/>
      </c>
      <c r="K110" s="167" t="str">
        <f>IF(ISBLANK(DaqBook_RAW_Data!Z100),"",DaqBook_RAW_Data!Z100)</f>
        <v/>
      </c>
      <c r="L110" s="167" t="str">
        <f>IF(ISBLANK(DaqBook_RAW_Data!AA100),"",DaqBook_RAW_Data!AA100)</f>
        <v/>
      </c>
      <c r="M110" s="167" t="str">
        <f>IF(ISBLANK(DaqBook_RAW_Data!AB100),"",DaqBook_RAW_Data!AB100)</f>
        <v/>
      </c>
      <c r="N110" s="167" t="str">
        <f>IF(ISBLANK(DaqBook_RAW_Data!AC100),"",DaqBook_RAW_Data!AC100)</f>
        <v/>
      </c>
      <c r="O110" s="167" t="str">
        <f>IF(ISBLANK(DaqBook_RAW_Data!AD100),"",DaqBook_RAW_Data!AD100)</f>
        <v/>
      </c>
      <c r="P110" s="167" t="str">
        <f>IF(ISBLANK(DaqBook_RAW_Data!AE100),"",DaqBook_RAW_Data!AE100)</f>
        <v/>
      </c>
    </row>
    <row r="111" spans="1:16" x14ac:dyDescent="0.2">
      <c r="A111" s="58" t="e">
        <f t="shared" si="1"/>
        <v>#VALUE!</v>
      </c>
      <c r="B111" s="144" t="str">
        <f>IF(ISBLANK(DaqBook_RAW_Data!Q101),IF(DaqBook_RAW_Data!A101="","",TIMEVALUE(DaqBook_RAW_Data!A101)),TIMEVALUE(DaqBook_RAW_Data!Q101))</f>
        <v/>
      </c>
      <c r="C111" s="167" t="str">
        <f>IF(ISBLANK(DaqBook_RAW_Data!R101),"",DaqBook_RAW_Data!R101)</f>
        <v/>
      </c>
      <c r="D111" s="167" t="str">
        <f>IF(ISBLANK(DaqBook_RAW_Data!S101),"",DaqBook_RAW_Data!S101)</f>
        <v/>
      </c>
      <c r="E111" s="167" t="str">
        <f>IF(ISBLANK(DaqBook_RAW_Data!T101),"",DaqBook_RAW_Data!T101)</f>
        <v/>
      </c>
      <c r="F111" s="167" t="str">
        <f>IF(ISBLANK(DaqBook_RAW_Data!U101),"",DaqBook_RAW_Data!U101)</f>
        <v/>
      </c>
      <c r="G111" s="167" t="str">
        <f>IF(ISBLANK(DaqBook_RAW_Data!V101),"",DaqBook_RAW_Data!V101)</f>
        <v/>
      </c>
      <c r="H111" s="167" t="str">
        <f>IF(ISBLANK(DaqBook_RAW_Data!W101),"",DaqBook_RAW_Data!W101)</f>
        <v/>
      </c>
      <c r="I111" s="167" t="str">
        <f>IF(ISBLANK(DaqBook_RAW_Data!X101),"",DaqBook_RAW_Data!X101)</f>
        <v/>
      </c>
      <c r="J111" s="167" t="str">
        <f>IF(ISBLANK(DaqBook_RAW_Data!Y101),"",DaqBook_RAW_Data!Y101)</f>
        <v/>
      </c>
      <c r="K111" s="167" t="str">
        <f>IF(ISBLANK(DaqBook_RAW_Data!Z101),"",DaqBook_RAW_Data!Z101)</f>
        <v/>
      </c>
      <c r="L111" s="167" t="str">
        <f>IF(ISBLANK(DaqBook_RAW_Data!AA101),"",DaqBook_RAW_Data!AA101)</f>
        <v/>
      </c>
      <c r="M111" s="167" t="str">
        <f>IF(ISBLANK(DaqBook_RAW_Data!AB101),"",DaqBook_RAW_Data!AB101)</f>
        <v/>
      </c>
      <c r="N111" s="167" t="str">
        <f>IF(ISBLANK(DaqBook_RAW_Data!AC101),"",DaqBook_RAW_Data!AC101)</f>
        <v/>
      </c>
      <c r="O111" s="167" t="str">
        <f>IF(ISBLANK(DaqBook_RAW_Data!AD101),"",DaqBook_RAW_Data!AD101)</f>
        <v/>
      </c>
      <c r="P111" s="167" t="str">
        <f>IF(ISBLANK(DaqBook_RAW_Data!AE101),"",DaqBook_RAW_Data!AE101)</f>
        <v/>
      </c>
    </row>
    <row r="112" spans="1:16" x14ac:dyDescent="0.2">
      <c r="A112" s="58" t="e">
        <f t="shared" si="1"/>
        <v>#VALUE!</v>
      </c>
      <c r="B112" s="144" t="str">
        <f>IF(ISBLANK(DaqBook_RAW_Data!Q102),IF(DaqBook_RAW_Data!A102="","",TIMEVALUE(DaqBook_RAW_Data!A102)),TIMEVALUE(DaqBook_RAW_Data!Q102))</f>
        <v/>
      </c>
      <c r="C112" s="167" t="str">
        <f>IF(ISBLANK(DaqBook_RAW_Data!R102),"",DaqBook_RAW_Data!R102)</f>
        <v/>
      </c>
      <c r="D112" s="167" t="str">
        <f>IF(ISBLANK(DaqBook_RAW_Data!S102),"",DaqBook_RAW_Data!S102)</f>
        <v/>
      </c>
      <c r="E112" s="167" t="str">
        <f>IF(ISBLANK(DaqBook_RAW_Data!T102),"",DaqBook_RAW_Data!T102)</f>
        <v/>
      </c>
      <c r="F112" s="167" t="str">
        <f>IF(ISBLANK(DaqBook_RAW_Data!U102),"",DaqBook_RAW_Data!U102)</f>
        <v/>
      </c>
      <c r="G112" s="167" t="str">
        <f>IF(ISBLANK(DaqBook_RAW_Data!V102),"",DaqBook_RAW_Data!V102)</f>
        <v/>
      </c>
      <c r="H112" s="167" t="str">
        <f>IF(ISBLANK(DaqBook_RAW_Data!W102),"",DaqBook_RAW_Data!W102)</f>
        <v/>
      </c>
      <c r="I112" s="167" t="str">
        <f>IF(ISBLANK(DaqBook_RAW_Data!X102),"",DaqBook_RAW_Data!X102)</f>
        <v/>
      </c>
      <c r="J112" s="167" t="str">
        <f>IF(ISBLANK(DaqBook_RAW_Data!Y102),"",DaqBook_RAW_Data!Y102)</f>
        <v/>
      </c>
      <c r="K112" s="167" t="str">
        <f>IF(ISBLANK(DaqBook_RAW_Data!Z102),"",DaqBook_RAW_Data!Z102)</f>
        <v/>
      </c>
      <c r="L112" s="167" t="str">
        <f>IF(ISBLANK(DaqBook_RAW_Data!AA102),"",DaqBook_RAW_Data!AA102)</f>
        <v/>
      </c>
      <c r="M112" s="167" t="str">
        <f>IF(ISBLANK(DaqBook_RAW_Data!AB102),"",DaqBook_RAW_Data!AB102)</f>
        <v/>
      </c>
      <c r="N112" s="167" t="str">
        <f>IF(ISBLANK(DaqBook_RAW_Data!AC102),"",DaqBook_RAW_Data!AC102)</f>
        <v/>
      </c>
      <c r="O112" s="167" t="str">
        <f>IF(ISBLANK(DaqBook_RAW_Data!AD102),"",DaqBook_RAW_Data!AD102)</f>
        <v/>
      </c>
      <c r="P112" s="167" t="str">
        <f>IF(ISBLANK(DaqBook_RAW_Data!AE102),"",DaqBook_RAW_Data!AE102)</f>
        <v/>
      </c>
    </row>
    <row r="113" spans="1:16" x14ac:dyDescent="0.2">
      <c r="A113" s="58" t="e">
        <f t="shared" si="1"/>
        <v>#VALUE!</v>
      </c>
      <c r="B113" s="144" t="str">
        <f>IF(ISBLANK(DaqBook_RAW_Data!Q103),IF(DaqBook_RAW_Data!A103="","",TIMEVALUE(DaqBook_RAW_Data!A103)),TIMEVALUE(DaqBook_RAW_Data!Q103))</f>
        <v/>
      </c>
      <c r="C113" s="167" t="str">
        <f>IF(ISBLANK(DaqBook_RAW_Data!R103),"",DaqBook_RAW_Data!R103)</f>
        <v/>
      </c>
      <c r="D113" s="167" t="str">
        <f>IF(ISBLANK(DaqBook_RAW_Data!S103),"",DaqBook_RAW_Data!S103)</f>
        <v/>
      </c>
      <c r="E113" s="167" t="str">
        <f>IF(ISBLANK(DaqBook_RAW_Data!T103),"",DaqBook_RAW_Data!T103)</f>
        <v/>
      </c>
      <c r="F113" s="167" t="str">
        <f>IF(ISBLANK(DaqBook_RAW_Data!U103),"",DaqBook_RAW_Data!U103)</f>
        <v/>
      </c>
      <c r="G113" s="167" t="str">
        <f>IF(ISBLANK(DaqBook_RAW_Data!V103),"",DaqBook_RAW_Data!V103)</f>
        <v/>
      </c>
      <c r="H113" s="167" t="str">
        <f>IF(ISBLANK(DaqBook_RAW_Data!W103),"",DaqBook_RAW_Data!W103)</f>
        <v/>
      </c>
      <c r="I113" s="167" t="str">
        <f>IF(ISBLANK(DaqBook_RAW_Data!X103),"",DaqBook_RAW_Data!X103)</f>
        <v/>
      </c>
      <c r="J113" s="167" t="str">
        <f>IF(ISBLANK(DaqBook_RAW_Data!Y103),"",DaqBook_RAW_Data!Y103)</f>
        <v/>
      </c>
      <c r="K113" s="167" t="str">
        <f>IF(ISBLANK(DaqBook_RAW_Data!Z103),"",DaqBook_RAW_Data!Z103)</f>
        <v/>
      </c>
      <c r="L113" s="167" t="str">
        <f>IF(ISBLANK(DaqBook_RAW_Data!AA103),"",DaqBook_RAW_Data!AA103)</f>
        <v/>
      </c>
      <c r="M113" s="167" t="str">
        <f>IF(ISBLANK(DaqBook_RAW_Data!AB103),"",DaqBook_RAW_Data!AB103)</f>
        <v/>
      </c>
      <c r="N113" s="167" t="str">
        <f>IF(ISBLANK(DaqBook_RAW_Data!AC103),"",DaqBook_RAW_Data!AC103)</f>
        <v/>
      </c>
      <c r="O113" s="167" t="str">
        <f>IF(ISBLANK(DaqBook_RAW_Data!AD103),"",DaqBook_RAW_Data!AD103)</f>
        <v/>
      </c>
      <c r="P113" s="167" t="str">
        <f>IF(ISBLANK(DaqBook_RAW_Data!AE103),"",DaqBook_RAW_Data!AE103)</f>
        <v/>
      </c>
    </row>
    <row r="114" spans="1:16" x14ac:dyDescent="0.2">
      <c r="A114" s="58" t="e">
        <f t="shared" si="1"/>
        <v>#VALUE!</v>
      </c>
      <c r="B114" s="144" t="str">
        <f>IF(ISBLANK(DaqBook_RAW_Data!Q104),IF(DaqBook_RAW_Data!A104="","",TIMEVALUE(DaqBook_RAW_Data!A104)),TIMEVALUE(DaqBook_RAW_Data!Q104))</f>
        <v/>
      </c>
      <c r="C114" s="167" t="str">
        <f>IF(ISBLANK(DaqBook_RAW_Data!R104),"",DaqBook_RAW_Data!R104)</f>
        <v/>
      </c>
      <c r="D114" s="167" t="str">
        <f>IF(ISBLANK(DaqBook_RAW_Data!S104),"",DaqBook_RAW_Data!S104)</f>
        <v/>
      </c>
      <c r="E114" s="167" t="str">
        <f>IF(ISBLANK(DaqBook_RAW_Data!T104),"",DaqBook_RAW_Data!T104)</f>
        <v/>
      </c>
      <c r="F114" s="167" t="str">
        <f>IF(ISBLANK(DaqBook_RAW_Data!U104),"",DaqBook_RAW_Data!U104)</f>
        <v/>
      </c>
      <c r="G114" s="167" t="str">
        <f>IF(ISBLANK(DaqBook_RAW_Data!V104),"",DaqBook_RAW_Data!V104)</f>
        <v/>
      </c>
      <c r="H114" s="167" t="str">
        <f>IF(ISBLANK(DaqBook_RAW_Data!W104),"",DaqBook_RAW_Data!W104)</f>
        <v/>
      </c>
      <c r="I114" s="167" t="str">
        <f>IF(ISBLANK(DaqBook_RAW_Data!X104),"",DaqBook_RAW_Data!X104)</f>
        <v/>
      </c>
      <c r="J114" s="167" t="str">
        <f>IF(ISBLANK(DaqBook_RAW_Data!Y104),"",DaqBook_RAW_Data!Y104)</f>
        <v/>
      </c>
      <c r="K114" s="167" t="str">
        <f>IF(ISBLANK(DaqBook_RAW_Data!Z104),"",DaqBook_RAW_Data!Z104)</f>
        <v/>
      </c>
      <c r="L114" s="167" t="str">
        <f>IF(ISBLANK(DaqBook_RAW_Data!AA104),"",DaqBook_RAW_Data!AA104)</f>
        <v/>
      </c>
      <c r="M114" s="167" t="str">
        <f>IF(ISBLANK(DaqBook_RAW_Data!AB104),"",DaqBook_RAW_Data!AB104)</f>
        <v/>
      </c>
      <c r="N114" s="167" t="str">
        <f>IF(ISBLANK(DaqBook_RAW_Data!AC104),"",DaqBook_RAW_Data!AC104)</f>
        <v/>
      </c>
      <c r="O114" s="167" t="str">
        <f>IF(ISBLANK(DaqBook_RAW_Data!AD104),"",DaqBook_RAW_Data!AD104)</f>
        <v/>
      </c>
      <c r="P114" s="167" t="str">
        <f>IF(ISBLANK(DaqBook_RAW_Data!AE104),"",DaqBook_RAW_Data!AE104)</f>
        <v/>
      </c>
    </row>
    <row r="115" spans="1:16" x14ac:dyDescent="0.2">
      <c r="A115" s="58" t="e">
        <f t="shared" si="1"/>
        <v>#VALUE!</v>
      </c>
      <c r="B115" s="144" t="str">
        <f>IF(ISBLANK(DaqBook_RAW_Data!Q105),IF(DaqBook_RAW_Data!A105="","",TIMEVALUE(DaqBook_RAW_Data!A105)),TIMEVALUE(DaqBook_RAW_Data!Q105))</f>
        <v/>
      </c>
      <c r="C115" s="167" t="str">
        <f>IF(ISBLANK(DaqBook_RAW_Data!R105),"",DaqBook_RAW_Data!R105)</f>
        <v/>
      </c>
      <c r="D115" s="167" t="str">
        <f>IF(ISBLANK(DaqBook_RAW_Data!S105),"",DaqBook_RAW_Data!S105)</f>
        <v/>
      </c>
      <c r="E115" s="167" t="str">
        <f>IF(ISBLANK(DaqBook_RAW_Data!T105),"",DaqBook_RAW_Data!T105)</f>
        <v/>
      </c>
      <c r="F115" s="167" t="str">
        <f>IF(ISBLANK(DaqBook_RAW_Data!U105),"",DaqBook_RAW_Data!U105)</f>
        <v/>
      </c>
      <c r="G115" s="167" t="str">
        <f>IF(ISBLANK(DaqBook_RAW_Data!V105),"",DaqBook_RAW_Data!V105)</f>
        <v/>
      </c>
      <c r="H115" s="167" t="str">
        <f>IF(ISBLANK(DaqBook_RAW_Data!W105),"",DaqBook_RAW_Data!W105)</f>
        <v/>
      </c>
      <c r="I115" s="167" t="str">
        <f>IF(ISBLANK(DaqBook_RAW_Data!X105),"",DaqBook_RAW_Data!X105)</f>
        <v/>
      </c>
      <c r="J115" s="167" t="str">
        <f>IF(ISBLANK(DaqBook_RAW_Data!Y105),"",DaqBook_RAW_Data!Y105)</f>
        <v/>
      </c>
      <c r="K115" s="167" t="str">
        <f>IF(ISBLANK(DaqBook_RAW_Data!Z105),"",DaqBook_RAW_Data!Z105)</f>
        <v/>
      </c>
      <c r="L115" s="167" t="str">
        <f>IF(ISBLANK(DaqBook_RAW_Data!AA105),"",DaqBook_RAW_Data!AA105)</f>
        <v/>
      </c>
      <c r="M115" s="167" t="str">
        <f>IF(ISBLANK(DaqBook_RAW_Data!AB105),"",DaqBook_RAW_Data!AB105)</f>
        <v/>
      </c>
      <c r="N115" s="167" t="str">
        <f>IF(ISBLANK(DaqBook_RAW_Data!AC105),"",DaqBook_RAW_Data!AC105)</f>
        <v/>
      </c>
      <c r="O115" s="167" t="str">
        <f>IF(ISBLANK(DaqBook_RAW_Data!AD105),"",DaqBook_RAW_Data!AD105)</f>
        <v/>
      </c>
      <c r="P115" s="167" t="str">
        <f>IF(ISBLANK(DaqBook_RAW_Data!AE105),"",DaqBook_RAW_Data!AE105)</f>
        <v/>
      </c>
    </row>
    <row r="116" spans="1:16" x14ac:dyDescent="0.2">
      <c r="A116" s="58" t="e">
        <f t="shared" si="1"/>
        <v>#VALUE!</v>
      </c>
      <c r="B116" s="144" t="str">
        <f>IF(ISBLANK(DaqBook_RAW_Data!Q106),IF(DaqBook_RAW_Data!A106="","",TIMEVALUE(DaqBook_RAW_Data!A106)),TIMEVALUE(DaqBook_RAW_Data!Q106))</f>
        <v/>
      </c>
      <c r="C116" s="167" t="str">
        <f>IF(ISBLANK(DaqBook_RAW_Data!R106),"",DaqBook_RAW_Data!R106)</f>
        <v/>
      </c>
      <c r="D116" s="167" t="str">
        <f>IF(ISBLANK(DaqBook_RAW_Data!S106),"",DaqBook_RAW_Data!S106)</f>
        <v/>
      </c>
      <c r="E116" s="167" t="str">
        <f>IF(ISBLANK(DaqBook_RAW_Data!T106),"",DaqBook_RAW_Data!T106)</f>
        <v/>
      </c>
      <c r="F116" s="167" t="str">
        <f>IF(ISBLANK(DaqBook_RAW_Data!U106),"",DaqBook_RAW_Data!U106)</f>
        <v/>
      </c>
      <c r="G116" s="167" t="str">
        <f>IF(ISBLANK(DaqBook_RAW_Data!V106),"",DaqBook_RAW_Data!V106)</f>
        <v/>
      </c>
      <c r="H116" s="167" t="str">
        <f>IF(ISBLANK(DaqBook_RAW_Data!W106),"",DaqBook_RAW_Data!W106)</f>
        <v/>
      </c>
      <c r="I116" s="167" t="str">
        <f>IF(ISBLANK(DaqBook_RAW_Data!X106),"",DaqBook_RAW_Data!X106)</f>
        <v/>
      </c>
      <c r="J116" s="167" t="str">
        <f>IF(ISBLANK(DaqBook_RAW_Data!Y106),"",DaqBook_RAW_Data!Y106)</f>
        <v/>
      </c>
      <c r="K116" s="167" t="str">
        <f>IF(ISBLANK(DaqBook_RAW_Data!Z106),"",DaqBook_RAW_Data!Z106)</f>
        <v/>
      </c>
      <c r="L116" s="167" t="str">
        <f>IF(ISBLANK(DaqBook_RAW_Data!AA106),"",DaqBook_RAW_Data!AA106)</f>
        <v/>
      </c>
      <c r="M116" s="167" t="str">
        <f>IF(ISBLANK(DaqBook_RAW_Data!AB106),"",DaqBook_RAW_Data!AB106)</f>
        <v/>
      </c>
      <c r="N116" s="167" t="str">
        <f>IF(ISBLANK(DaqBook_RAW_Data!AC106),"",DaqBook_RAW_Data!AC106)</f>
        <v/>
      </c>
      <c r="O116" s="167" t="str">
        <f>IF(ISBLANK(DaqBook_RAW_Data!AD106),"",DaqBook_RAW_Data!AD106)</f>
        <v/>
      </c>
      <c r="P116" s="167" t="str">
        <f>IF(ISBLANK(DaqBook_RAW_Data!AE106),"",DaqBook_RAW_Data!AE106)</f>
        <v/>
      </c>
    </row>
    <row r="117" spans="1:16" x14ac:dyDescent="0.2">
      <c r="A117" s="58" t="e">
        <f t="shared" si="1"/>
        <v>#VALUE!</v>
      </c>
      <c r="B117" s="144" t="str">
        <f>IF(ISBLANK(DaqBook_RAW_Data!Q107),IF(DaqBook_RAW_Data!A107="","",TIMEVALUE(DaqBook_RAW_Data!A107)),TIMEVALUE(DaqBook_RAW_Data!Q107))</f>
        <v/>
      </c>
      <c r="C117" s="167" t="str">
        <f>IF(ISBLANK(DaqBook_RAW_Data!R107),"",DaqBook_RAW_Data!R107)</f>
        <v/>
      </c>
      <c r="D117" s="167" t="str">
        <f>IF(ISBLANK(DaqBook_RAW_Data!S107),"",DaqBook_RAW_Data!S107)</f>
        <v/>
      </c>
      <c r="E117" s="167" t="str">
        <f>IF(ISBLANK(DaqBook_RAW_Data!T107),"",DaqBook_RAW_Data!T107)</f>
        <v/>
      </c>
      <c r="F117" s="167" t="str">
        <f>IF(ISBLANK(DaqBook_RAW_Data!U107),"",DaqBook_RAW_Data!U107)</f>
        <v/>
      </c>
      <c r="G117" s="167" t="str">
        <f>IF(ISBLANK(DaqBook_RAW_Data!V107),"",DaqBook_RAW_Data!V107)</f>
        <v/>
      </c>
      <c r="H117" s="167" t="str">
        <f>IF(ISBLANK(DaqBook_RAW_Data!W107),"",DaqBook_RAW_Data!W107)</f>
        <v/>
      </c>
      <c r="I117" s="167" t="str">
        <f>IF(ISBLANK(DaqBook_RAW_Data!X107),"",DaqBook_RAW_Data!X107)</f>
        <v/>
      </c>
      <c r="J117" s="167" t="str">
        <f>IF(ISBLANK(DaqBook_RAW_Data!Y107),"",DaqBook_RAW_Data!Y107)</f>
        <v/>
      </c>
      <c r="K117" s="167" t="str">
        <f>IF(ISBLANK(DaqBook_RAW_Data!Z107),"",DaqBook_RAW_Data!Z107)</f>
        <v/>
      </c>
      <c r="L117" s="167" t="str">
        <f>IF(ISBLANK(DaqBook_RAW_Data!AA107),"",DaqBook_RAW_Data!AA107)</f>
        <v/>
      </c>
      <c r="M117" s="167" t="str">
        <f>IF(ISBLANK(DaqBook_RAW_Data!AB107),"",DaqBook_RAW_Data!AB107)</f>
        <v/>
      </c>
      <c r="N117" s="167" t="str">
        <f>IF(ISBLANK(DaqBook_RAW_Data!AC107),"",DaqBook_RAW_Data!AC107)</f>
        <v/>
      </c>
      <c r="O117" s="167" t="str">
        <f>IF(ISBLANK(DaqBook_RAW_Data!AD107),"",DaqBook_RAW_Data!AD107)</f>
        <v/>
      </c>
      <c r="P117" s="167" t="str">
        <f>IF(ISBLANK(DaqBook_RAW_Data!AE107),"",DaqBook_RAW_Data!AE107)</f>
        <v/>
      </c>
    </row>
    <row r="118" spans="1:16" x14ac:dyDescent="0.2">
      <c r="A118" s="58" t="e">
        <f t="shared" si="1"/>
        <v>#VALUE!</v>
      </c>
      <c r="B118" s="144" t="str">
        <f>IF(ISBLANK(DaqBook_RAW_Data!Q108),IF(DaqBook_RAW_Data!A108="","",TIMEVALUE(DaqBook_RAW_Data!A108)),TIMEVALUE(DaqBook_RAW_Data!Q108))</f>
        <v/>
      </c>
      <c r="C118" s="167" t="str">
        <f>IF(ISBLANK(DaqBook_RAW_Data!R108),"",DaqBook_RAW_Data!R108)</f>
        <v/>
      </c>
      <c r="D118" s="167" t="str">
        <f>IF(ISBLANK(DaqBook_RAW_Data!S108),"",DaqBook_RAW_Data!S108)</f>
        <v/>
      </c>
      <c r="E118" s="167" t="str">
        <f>IF(ISBLANK(DaqBook_RAW_Data!T108),"",DaqBook_RAW_Data!T108)</f>
        <v/>
      </c>
      <c r="F118" s="167" t="str">
        <f>IF(ISBLANK(DaqBook_RAW_Data!U108),"",DaqBook_RAW_Data!U108)</f>
        <v/>
      </c>
      <c r="G118" s="167" t="str">
        <f>IF(ISBLANK(DaqBook_RAW_Data!V108),"",DaqBook_RAW_Data!V108)</f>
        <v/>
      </c>
      <c r="H118" s="167" t="str">
        <f>IF(ISBLANK(DaqBook_RAW_Data!W108),"",DaqBook_RAW_Data!W108)</f>
        <v/>
      </c>
      <c r="I118" s="167" t="str">
        <f>IF(ISBLANK(DaqBook_RAW_Data!X108),"",DaqBook_RAW_Data!X108)</f>
        <v/>
      </c>
      <c r="J118" s="167" t="str">
        <f>IF(ISBLANK(DaqBook_RAW_Data!Y108),"",DaqBook_RAW_Data!Y108)</f>
        <v/>
      </c>
      <c r="K118" s="167" t="str">
        <f>IF(ISBLANK(DaqBook_RAW_Data!Z108),"",DaqBook_RAW_Data!Z108)</f>
        <v/>
      </c>
      <c r="L118" s="167" t="str">
        <f>IF(ISBLANK(DaqBook_RAW_Data!AA108),"",DaqBook_RAW_Data!AA108)</f>
        <v/>
      </c>
      <c r="M118" s="167" t="str">
        <f>IF(ISBLANK(DaqBook_RAW_Data!AB108),"",DaqBook_RAW_Data!AB108)</f>
        <v/>
      </c>
      <c r="N118" s="167" t="str">
        <f>IF(ISBLANK(DaqBook_RAW_Data!AC108),"",DaqBook_RAW_Data!AC108)</f>
        <v/>
      </c>
      <c r="O118" s="167" t="str">
        <f>IF(ISBLANK(DaqBook_RAW_Data!AD108),"",DaqBook_RAW_Data!AD108)</f>
        <v/>
      </c>
      <c r="P118" s="167" t="str">
        <f>IF(ISBLANK(DaqBook_RAW_Data!AE108),"",DaqBook_RAW_Data!AE108)</f>
        <v/>
      </c>
    </row>
    <row r="119" spans="1:16" x14ac:dyDescent="0.2">
      <c r="A119" s="58" t="e">
        <f t="shared" si="1"/>
        <v>#VALUE!</v>
      </c>
      <c r="B119" s="144" t="str">
        <f>IF(ISBLANK(DaqBook_RAW_Data!Q109),IF(DaqBook_RAW_Data!A109="","",TIMEVALUE(DaqBook_RAW_Data!A109)),TIMEVALUE(DaqBook_RAW_Data!Q109))</f>
        <v/>
      </c>
      <c r="C119" s="167" t="str">
        <f>IF(ISBLANK(DaqBook_RAW_Data!R109),"",DaqBook_RAW_Data!R109)</f>
        <v/>
      </c>
      <c r="D119" s="167" t="str">
        <f>IF(ISBLANK(DaqBook_RAW_Data!S109),"",DaqBook_RAW_Data!S109)</f>
        <v/>
      </c>
      <c r="E119" s="167" t="str">
        <f>IF(ISBLANK(DaqBook_RAW_Data!T109),"",DaqBook_RAW_Data!T109)</f>
        <v/>
      </c>
      <c r="F119" s="167" t="str">
        <f>IF(ISBLANK(DaqBook_RAW_Data!U109),"",DaqBook_RAW_Data!U109)</f>
        <v/>
      </c>
      <c r="G119" s="167" t="str">
        <f>IF(ISBLANK(DaqBook_RAW_Data!V109),"",DaqBook_RAW_Data!V109)</f>
        <v/>
      </c>
      <c r="H119" s="167" t="str">
        <f>IF(ISBLANK(DaqBook_RAW_Data!W109),"",DaqBook_RAW_Data!W109)</f>
        <v/>
      </c>
      <c r="I119" s="167" t="str">
        <f>IF(ISBLANK(DaqBook_RAW_Data!X109),"",DaqBook_RAW_Data!X109)</f>
        <v/>
      </c>
      <c r="J119" s="167" t="str">
        <f>IF(ISBLANK(DaqBook_RAW_Data!Y109),"",DaqBook_RAW_Data!Y109)</f>
        <v/>
      </c>
      <c r="K119" s="167" t="str">
        <f>IF(ISBLANK(DaqBook_RAW_Data!Z109),"",DaqBook_RAW_Data!Z109)</f>
        <v/>
      </c>
      <c r="L119" s="167" t="str">
        <f>IF(ISBLANK(DaqBook_RAW_Data!AA109),"",DaqBook_RAW_Data!AA109)</f>
        <v/>
      </c>
      <c r="M119" s="167" t="str">
        <f>IF(ISBLANK(DaqBook_RAW_Data!AB109),"",DaqBook_RAW_Data!AB109)</f>
        <v/>
      </c>
      <c r="N119" s="167" t="str">
        <f>IF(ISBLANK(DaqBook_RAW_Data!AC109),"",DaqBook_RAW_Data!AC109)</f>
        <v/>
      </c>
      <c r="O119" s="167" t="str">
        <f>IF(ISBLANK(DaqBook_RAW_Data!AD109),"",DaqBook_RAW_Data!AD109)</f>
        <v/>
      </c>
      <c r="P119" s="167" t="str">
        <f>IF(ISBLANK(DaqBook_RAW_Data!AE109),"",DaqBook_RAW_Data!AE109)</f>
        <v/>
      </c>
    </row>
    <row r="120" spans="1:16" x14ac:dyDescent="0.2">
      <c r="A120" s="58" t="e">
        <f t="shared" si="1"/>
        <v>#VALUE!</v>
      </c>
      <c r="B120" s="144" t="str">
        <f>IF(ISBLANK(DaqBook_RAW_Data!Q110),IF(DaqBook_RAW_Data!A110="","",TIMEVALUE(DaqBook_RAW_Data!A110)),TIMEVALUE(DaqBook_RAW_Data!Q110))</f>
        <v/>
      </c>
      <c r="C120" s="167" t="str">
        <f>IF(ISBLANK(DaqBook_RAW_Data!R110),"",DaqBook_RAW_Data!R110)</f>
        <v/>
      </c>
      <c r="D120" s="167" t="str">
        <f>IF(ISBLANK(DaqBook_RAW_Data!S110),"",DaqBook_RAW_Data!S110)</f>
        <v/>
      </c>
      <c r="E120" s="167" t="str">
        <f>IF(ISBLANK(DaqBook_RAW_Data!T110),"",DaqBook_RAW_Data!T110)</f>
        <v/>
      </c>
      <c r="F120" s="167" t="str">
        <f>IF(ISBLANK(DaqBook_RAW_Data!U110),"",DaqBook_RAW_Data!U110)</f>
        <v/>
      </c>
      <c r="G120" s="167" t="str">
        <f>IF(ISBLANK(DaqBook_RAW_Data!V110),"",DaqBook_RAW_Data!V110)</f>
        <v/>
      </c>
      <c r="H120" s="167" t="str">
        <f>IF(ISBLANK(DaqBook_RAW_Data!W110),"",DaqBook_RAW_Data!W110)</f>
        <v/>
      </c>
      <c r="I120" s="167" t="str">
        <f>IF(ISBLANK(DaqBook_RAW_Data!X110),"",DaqBook_RAW_Data!X110)</f>
        <v/>
      </c>
      <c r="J120" s="167" t="str">
        <f>IF(ISBLANK(DaqBook_RAW_Data!Y110),"",DaqBook_RAW_Data!Y110)</f>
        <v/>
      </c>
      <c r="K120" s="167" t="str">
        <f>IF(ISBLANK(DaqBook_RAW_Data!Z110),"",DaqBook_RAW_Data!Z110)</f>
        <v/>
      </c>
      <c r="L120" s="167" t="str">
        <f>IF(ISBLANK(DaqBook_RAW_Data!AA110),"",DaqBook_RAW_Data!AA110)</f>
        <v/>
      </c>
      <c r="M120" s="167" t="str">
        <f>IF(ISBLANK(DaqBook_RAW_Data!AB110),"",DaqBook_RAW_Data!AB110)</f>
        <v/>
      </c>
      <c r="N120" s="167" t="str">
        <f>IF(ISBLANK(DaqBook_RAW_Data!AC110),"",DaqBook_RAW_Data!AC110)</f>
        <v/>
      </c>
      <c r="O120" s="167" t="str">
        <f>IF(ISBLANK(DaqBook_RAW_Data!AD110),"",DaqBook_RAW_Data!AD110)</f>
        <v/>
      </c>
      <c r="P120" s="167" t="str">
        <f>IF(ISBLANK(DaqBook_RAW_Data!AE110),"",DaqBook_RAW_Data!AE110)</f>
        <v/>
      </c>
    </row>
    <row r="121" spans="1:16" x14ac:dyDescent="0.2">
      <c r="A121" s="58" t="e">
        <f t="shared" si="1"/>
        <v>#VALUE!</v>
      </c>
      <c r="B121" s="144" t="str">
        <f>IF(ISBLANK(DaqBook_RAW_Data!Q111),IF(DaqBook_RAW_Data!A111="","",TIMEVALUE(DaqBook_RAW_Data!A111)),TIMEVALUE(DaqBook_RAW_Data!Q111))</f>
        <v/>
      </c>
      <c r="C121" s="167" t="str">
        <f>IF(ISBLANK(DaqBook_RAW_Data!R111),"",DaqBook_RAW_Data!R111)</f>
        <v/>
      </c>
      <c r="D121" s="167" t="str">
        <f>IF(ISBLANK(DaqBook_RAW_Data!S111),"",DaqBook_RAW_Data!S111)</f>
        <v/>
      </c>
      <c r="E121" s="167" t="str">
        <f>IF(ISBLANK(DaqBook_RAW_Data!T111),"",DaqBook_RAW_Data!T111)</f>
        <v/>
      </c>
      <c r="F121" s="167" t="str">
        <f>IF(ISBLANK(DaqBook_RAW_Data!U111),"",DaqBook_RAW_Data!U111)</f>
        <v/>
      </c>
      <c r="G121" s="167" t="str">
        <f>IF(ISBLANK(DaqBook_RAW_Data!V111),"",DaqBook_RAW_Data!V111)</f>
        <v/>
      </c>
      <c r="H121" s="167" t="str">
        <f>IF(ISBLANK(DaqBook_RAW_Data!W111),"",DaqBook_RAW_Data!W111)</f>
        <v/>
      </c>
      <c r="I121" s="167" t="str">
        <f>IF(ISBLANK(DaqBook_RAW_Data!X111),"",DaqBook_RAW_Data!X111)</f>
        <v/>
      </c>
      <c r="J121" s="167" t="str">
        <f>IF(ISBLANK(DaqBook_RAW_Data!Y111),"",DaqBook_RAW_Data!Y111)</f>
        <v/>
      </c>
      <c r="K121" s="167" t="str">
        <f>IF(ISBLANK(DaqBook_RAW_Data!Z111),"",DaqBook_RAW_Data!Z111)</f>
        <v/>
      </c>
      <c r="L121" s="167" t="str">
        <f>IF(ISBLANK(DaqBook_RAW_Data!AA111),"",DaqBook_RAW_Data!AA111)</f>
        <v/>
      </c>
      <c r="M121" s="167" t="str">
        <f>IF(ISBLANK(DaqBook_RAW_Data!AB111),"",DaqBook_RAW_Data!AB111)</f>
        <v/>
      </c>
      <c r="N121" s="167" t="str">
        <f>IF(ISBLANK(DaqBook_RAW_Data!AC111),"",DaqBook_RAW_Data!AC111)</f>
        <v/>
      </c>
      <c r="O121" s="167" t="str">
        <f>IF(ISBLANK(DaqBook_RAW_Data!AD111),"",DaqBook_RAW_Data!AD111)</f>
        <v/>
      </c>
      <c r="P121" s="167" t="str">
        <f>IF(ISBLANK(DaqBook_RAW_Data!AE111),"",DaqBook_RAW_Data!AE111)</f>
        <v/>
      </c>
    </row>
    <row r="122" spans="1:16" x14ac:dyDescent="0.2">
      <c r="A122" s="58" t="e">
        <f t="shared" si="1"/>
        <v>#VALUE!</v>
      </c>
      <c r="B122" s="144" t="str">
        <f>IF(ISBLANK(DaqBook_RAW_Data!Q112),IF(DaqBook_RAW_Data!A112="","",TIMEVALUE(DaqBook_RAW_Data!A112)),TIMEVALUE(DaqBook_RAW_Data!Q112))</f>
        <v/>
      </c>
      <c r="C122" s="167" t="str">
        <f>IF(ISBLANK(DaqBook_RAW_Data!R112),"",DaqBook_RAW_Data!R112)</f>
        <v/>
      </c>
      <c r="D122" s="167" t="str">
        <f>IF(ISBLANK(DaqBook_RAW_Data!S112),"",DaqBook_RAW_Data!S112)</f>
        <v/>
      </c>
      <c r="E122" s="167" t="str">
        <f>IF(ISBLANK(DaqBook_RAW_Data!T112),"",DaqBook_RAW_Data!T112)</f>
        <v/>
      </c>
      <c r="F122" s="167" t="str">
        <f>IF(ISBLANK(DaqBook_RAW_Data!U112),"",DaqBook_RAW_Data!U112)</f>
        <v/>
      </c>
      <c r="G122" s="167" t="str">
        <f>IF(ISBLANK(DaqBook_RAW_Data!V112),"",DaqBook_RAW_Data!V112)</f>
        <v/>
      </c>
      <c r="H122" s="167" t="str">
        <f>IF(ISBLANK(DaqBook_RAW_Data!W112),"",DaqBook_RAW_Data!W112)</f>
        <v/>
      </c>
      <c r="I122" s="167" t="str">
        <f>IF(ISBLANK(DaqBook_RAW_Data!X112),"",DaqBook_RAW_Data!X112)</f>
        <v/>
      </c>
      <c r="J122" s="167" t="str">
        <f>IF(ISBLANK(DaqBook_RAW_Data!Y112),"",DaqBook_RAW_Data!Y112)</f>
        <v/>
      </c>
      <c r="K122" s="167" t="str">
        <f>IF(ISBLANK(DaqBook_RAW_Data!Z112),"",DaqBook_RAW_Data!Z112)</f>
        <v/>
      </c>
      <c r="L122" s="167" t="str">
        <f>IF(ISBLANK(DaqBook_RAW_Data!AA112),"",DaqBook_RAW_Data!AA112)</f>
        <v/>
      </c>
      <c r="M122" s="167" t="str">
        <f>IF(ISBLANK(DaqBook_RAW_Data!AB112),"",DaqBook_RAW_Data!AB112)</f>
        <v/>
      </c>
      <c r="N122" s="167" t="str">
        <f>IF(ISBLANK(DaqBook_RAW_Data!AC112),"",DaqBook_RAW_Data!AC112)</f>
        <v/>
      </c>
      <c r="O122" s="167" t="str">
        <f>IF(ISBLANK(DaqBook_RAW_Data!AD112),"",DaqBook_RAW_Data!AD112)</f>
        <v/>
      </c>
      <c r="P122" s="167" t="str">
        <f>IF(ISBLANK(DaqBook_RAW_Data!AE112),"",DaqBook_RAW_Data!AE112)</f>
        <v/>
      </c>
    </row>
    <row r="123" spans="1:16" x14ac:dyDescent="0.2">
      <c r="A123" s="58" t="e">
        <f t="shared" si="1"/>
        <v>#VALUE!</v>
      </c>
      <c r="B123" s="144" t="str">
        <f>IF(ISBLANK(DaqBook_RAW_Data!Q113),IF(DaqBook_RAW_Data!A113="","",TIMEVALUE(DaqBook_RAW_Data!A113)),TIMEVALUE(DaqBook_RAW_Data!Q113))</f>
        <v/>
      </c>
      <c r="C123" s="167" t="str">
        <f>IF(ISBLANK(DaqBook_RAW_Data!R113),"",DaqBook_RAW_Data!R113)</f>
        <v/>
      </c>
      <c r="D123" s="167" t="str">
        <f>IF(ISBLANK(DaqBook_RAW_Data!S113),"",DaqBook_RAW_Data!S113)</f>
        <v/>
      </c>
      <c r="E123" s="167" t="str">
        <f>IF(ISBLANK(DaqBook_RAW_Data!T113),"",DaqBook_RAW_Data!T113)</f>
        <v/>
      </c>
      <c r="F123" s="167" t="str">
        <f>IF(ISBLANK(DaqBook_RAW_Data!U113),"",DaqBook_RAW_Data!U113)</f>
        <v/>
      </c>
      <c r="G123" s="167" t="str">
        <f>IF(ISBLANK(DaqBook_RAW_Data!V113),"",DaqBook_RAW_Data!V113)</f>
        <v/>
      </c>
      <c r="H123" s="167" t="str">
        <f>IF(ISBLANK(DaqBook_RAW_Data!W113),"",DaqBook_RAW_Data!W113)</f>
        <v/>
      </c>
      <c r="I123" s="167" t="str">
        <f>IF(ISBLANK(DaqBook_RAW_Data!X113),"",DaqBook_RAW_Data!X113)</f>
        <v/>
      </c>
      <c r="J123" s="167" t="str">
        <f>IF(ISBLANK(DaqBook_RAW_Data!Y113),"",DaqBook_RAW_Data!Y113)</f>
        <v/>
      </c>
      <c r="K123" s="167" t="str">
        <f>IF(ISBLANK(DaqBook_RAW_Data!Z113),"",DaqBook_RAW_Data!Z113)</f>
        <v/>
      </c>
      <c r="L123" s="167" t="str">
        <f>IF(ISBLANK(DaqBook_RAW_Data!AA113),"",DaqBook_RAW_Data!AA113)</f>
        <v/>
      </c>
      <c r="M123" s="167" t="str">
        <f>IF(ISBLANK(DaqBook_RAW_Data!AB113),"",DaqBook_RAW_Data!AB113)</f>
        <v/>
      </c>
      <c r="N123" s="167" t="str">
        <f>IF(ISBLANK(DaqBook_RAW_Data!AC113),"",DaqBook_RAW_Data!AC113)</f>
        <v/>
      </c>
      <c r="O123" s="167" t="str">
        <f>IF(ISBLANK(DaqBook_RAW_Data!AD113),"",DaqBook_RAW_Data!AD113)</f>
        <v/>
      </c>
      <c r="P123" s="167" t="str">
        <f>IF(ISBLANK(DaqBook_RAW_Data!AE113),"",DaqBook_RAW_Data!AE113)</f>
        <v/>
      </c>
    </row>
    <row r="124" spans="1:16" x14ac:dyDescent="0.2">
      <c r="A124" s="58" t="e">
        <f t="shared" si="1"/>
        <v>#VALUE!</v>
      </c>
      <c r="B124" s="144" t="str">
        <f>IF(ISBLANK(DaqBook_RAW_Data!Q114),IF(DaqBook_RAW_Data!A114="","",TIMEVALUE(DaqBook_RAW_Data!A114)),TIMEVALUE(DaqBook_RAW_Data!Q114))</f>
        <v/>
      </c>
      <c r="C124" s="167" t="str">
        <f>IF(ISBLANK(DaqBook_RAW_Data!R114),"",DaqBook_RAW_Data!R114)</f>
        <v/>
      </c>
      <c r="D124" s="167" t="str">
        <f>IF(ISBLANK(DaqBook_RAW_Data!S114),"",DaqBook_RAW_Data!S114)</f>
        <v/>
      </c>
      <c r="E124" s="167" t="str">
        <f>IF(ISBLANK(DaqBook_RAW_Data!T114),"",DaqBook_RAW_Data!T114)</f>
        <v/>
      </c>
      <c r="F124" s="167" t="str">
        <f>IF(ISBLANK(DaqBook_RAW_Data!U114),"",DaqBook_RAW_Data!U114)</f>
        <v/>
      </c>
      <c r="G124" s="167" t="str">
        <f>IF(ISBLANK(DaqBook_RAW_Data!V114),"",DaqBook_RAW_Data!V114)</f>
        <v/>
      </c>
      <c r="H124" s="167" t="str">
        <f>IF(ISBLANK(DaqBook_RAW_Data!W114),"",DaqBook_RAW_Data!W114)</f>
        <v/>
      </c>
      <c r="I124" s="167" t="str">
        <f>IF(ISBLANK(DaqBook_RAW_Data!X114),"",DaqBook_RAW_Data!X114)</f>
        <v/>
      </c>
      <c r="J124" s="167" t="str">
        <f>IF(ISBLANK(DaqBook_RAW_Data!Y114),"",DaqBook_RAW_Data!Y114)</f>
        <v/>
      </c>
      <c r="K124" s="167" t="str">
        <f>IF(ISBLANK(DaqBook_RAW_Data!Z114),"",DaqBook_RAW_Data!Z114)</f>
        <v/>
      </c>
      <c r="L124" s="167" t="str">
        <f>IF(ISBLANK(DaqBook_RAW_Data!AA114),"",DaqBook_RAW_Data!AA114)</f>
        <v/>
      </c>
      <c r="M124" s="167" t="str">
        <f>IF(ISBLANK(DaqBook_RAW_Data!AB114),"",DaqBook_RAW_Data!AB114)</f>
        <v/>
      </c>
      <c r="N124" s="167" t="str">
        <f>IF(ISBLANK(DaqBook_RAW_Data!AC114),"",DaqBook_RAW_Data!AC114)</f>
        <v/>
      </c>
      <c r="O124" s="167" t="str">
        <f>IF(ISBLANK(DaqBook_RAW_Data!AD114),"",DaqBook_RAW_Data!AD114)</f>
        <v/>
      </c>
      <c r="P124" s="167" t="str">
        <f>IF(ISBLANK(DaqBook_RAW_Data!AE114),"",DaqBook_RAW_Data!AE114)</f>
        <v/>
      </c>
    </row>
    <row r="125" spans="1:16" x14ac:dyDescent="0.2">
      <c r="A125" s="58" t="e">
        <f t="shared" si="1"/>
        <v>#VALUE!</v>
      </c>
      <c r="B125" s="144" t="str">
        <f>IF(ISBLANK(DaqBook_RAW_Data!Q115),IF(DaqBook_RAW_Data!A115="","",TIMEVALUE(DaqBook_RAW_Data!A115)),TIMEVALUE(DaqBook_RAW_Data!Q115))</f>
        <v/>
      </c>
      <c r="C125" s="167" t="str">
        <f>IF(ISBLANK(DaqBook_RAW_Data!R115),"",DaqBook_RAW_Data!R115)</f>
        <v/>
      </c>
      <c r="D125" s="167" t="str">
        <f>IF(ISBLANK(DaqBook_RAW_Data!S115),"",DaqBook_RAW_Data!S115)</f>
        <v/>
      </c>
      <c r="E125" s="167" t="str">
        <f>IF(ISBLANK(DaqBook_RAW_Data!T115),"",DaqBook_RAW_Data!T115)</f>
        <v/>
      </c>
      <c r="F125" s="167" t="str">
        <f>IF(ISBLANK(DaqBook_RAW_Data!U115),"",DaqBook_RAW_Data!U115)</f>
        <v/>
      </c>
      <c r="G125" s="167" t="str">
        <f>IF(ISBLANK(DaqBook_RAW_Data!V115),"",DaqBook_RAW_Data!V115)</f>
        <v/>
      </c>
      <c r="H125" s="167" t="str">
        <f>IF(ISBLANK(DaqBook_RAW_Data!W115),"",DaqBook_RAW_Data!W115)</f>
        <v/>
      </c>
      <c r="I125" s="167" t="str">
        <f>IF(ISBLANK(DaqBook_RAW_Data!X115),"",DaqBook_RAW_Data!X115)</f>
        <v/>
      </c>
      <c r="J125" s="167" t="str">
        <f>IF(ISBLANK(DaqBook_RAW_Data!Y115),"",DaqBook_RAW_Data!Y115)</f>
        <v/>
      </c>
      <c r="K125" s="167" t="str">
        <f>IF(ISBLANK(DaqBook_RAW_Data!Z115),"",DaqBook_RAW_Data!Z115)</f>
        <v/>
      </c>
      <c r="L125" s="167" t="str">
        <f>IF(ISBLANK(DaqBook_RAW_Data!AA115),"",DaqBook_RAW_Data!AA115)</f>
        <v/>
      </c>
      <c r="M125" s="167" t="str">
        <f>IF(ISBLANK(DaqBook_RAW_Data!AB115),"",DaqBook_RAW_Data!AB115)</f>
        <v/>
      </c>
      <c r="N125" s="167" t="str">
        <f>IF(ISBLANK(DaqBook_RAW_Data!AC115),"",DaqBook_RAW_Data!AC115)</f>
        <v/>
      </c>
      <c r="O125" s="167" t="str">
        <f>IF(ISBLANK(DaqBook_RAW_Data!AD115),"",DaqBook_RAW_Data!AD115)</f>
        <v/>
      </c>
      <c r="P125" s="167" t="str">
        <f>IF(ISBLANK(DaqBook_RAW_Data!AE115),"",DaqBook_RAW_Data!AE115)</f>
        <v/>
      </c>
    </row>
    <row r="126" spans="1:16" x14ac:dyDescent="0.2">
      <c r="A126" s="58" t="e">
        <f t="shared" si="1"/>
        <v>#VALUE!</v>
      </c>
      <c r="B126" s="144" t="str">
        <f>IF(ISBLANK(DaqBook_RAW_Data!Q116),IF(DaqBook_RAW_Data!A116="","",TIMEVALUE(DaqBook_RAW_Data!A116)),TIMEVALUE(DaqBook_RAW_Data!Q116))</f>
        <v/>
      </c>
      <c r="C126" s="167" t="str">
        <f>IF(ISBLANK(DaqBook_RAW_Data!R116),"",DaqBook_RAW_Data!R116)</f>
        <v/>
      </c>
      <c r="D126" s="167" t="str">
        <f>IF(ISBLANK(DaqBook_RAW_Data!S116),"",DaqBook_RAW_Data!S116)</f>
        <v/>
      </c>
      <c r="E126" s="167" t="str">
        <f>IF(ISBLANK(DaqBook_RAW_Data!T116),"",DaqBook_RAW_Data!T116)</f>
        <v/>
      </c>
      <c r="F126" s="167" t="str">
        <f>IF(ISBLANK(DaqBook_RAW_Data!U116),"",DaqBook_RAW_Data!U116)</f>
        <v/>
      </c>
      <c r="G126" s="167" t="str">
        <f>IF(ISBLANK(DaqBook_RAW_Data!V116),"",DaqBook_RAW_Data!V116)</f>
        <v/>
      </c>
      <c r="H126" s="167" t="str">
        <f>IF(ISBLANK(DaqBook_RAW_Data!W116),"",DaqBook_RAW_Data!W116)</f>
        <v/>
      </c>
      <c r="I126" s="167" t="str">
        <f>IF(ISBLANK(DaqBook_RAW_Data!X116),"",DaqBook_RAW_Data!X116)</f>
        <v/>
      </c>
      <c r="J126" s="167" t="str">
        <f>IF(ISBLANK(DaqBook_RAW_Data!Y116),"",DaqBook_RAW_Data!Y116)</f>
        <v/>
      </c>
      <c r="K126" s="167" t="str">
        <f>IF(ISBLANK(DaqBook_RAW_Data!Z116),"",DaqBook_RAW_Data!Z116)</f>
        <v/>
      </c>
      <c r="L126" s="167" t="str">
        <f>IF(ISBLANK(DaqBook_RAW_Data!AA116),"",DaqBook_RAW_Data!AA116)</f>
        <v/>
      </c>
      <c r="M126" s="167" t="str">
        <f>IF(ISBLANK(DaqBook_RAW_Data!AB116),"",DaqBook_RAW_Data!AB116)</f>
        <v/>
      </c>
      <c r="N126" s="167" t="str">
        <f>IF(ISBLANK(DaqBook_RAW_Data!AC116),"",DaqBook_RAW_Data!AC116)</f>
        <v/>
      </c>
      <c r="O126" s="167" t="str">
        <f>IF(ISBLANK(DaqBook_RAW_Data!AD116),"",DaqBook_RAW_Data!AD116)</f>
        <v/>
      </c>
      <c r="P126" s="167" t="str">
        <f>IF(ISBLANK(DaqBook_RAW_Data!AE116),"",DaqBook_RAW_Data!AE116)</f>
        <v/>
      </c>
    </row>
    <row r="127" spans="1:16" x14ac:dyDescent="0.2">
      <c r="A127" s="58" t="e">
        <f t="shared" si="1"/>
        <v>#VALUE!</v>
      </c>
      <c r="B127" s="144" t="str">
        <f>IF(ISBLANK(DaqBook_RAW_Data!Q117),IF(DaqBook_RAW_Data!A117="","",TIMEVALUE(DaqBook_RAW_Data!A117)),TIMEVALUE(DaqBook_RAW_Data!Q117))</f>
        <v/>
      </c>
      <c r="C127" s="167" t="str">
        <f>IF(ISBLANK(DaqBook_RAW_Data!R117),"",DaqBook_RAW_Data!R117)</f>
        <v/>
      </c>
      <c r="D127" s="167" t="str">
        <f>IF(ISBLANK(DaqBook_RAW_Data!S117),"",DaqBook_RAW_Data!S117)</f>
        <v/>
      </c>
      <c r="E127" s="167" t="str">
        <f>IF(ISBLANK(DaqBook_RAW_Data!T117),"",DaqBook_RAW_Data!T117)</f>
        <v/>
      </c>
      <c r="F127" s="167" t="str">
        <f>IF(ISBLANK(DaqBook_RAW_Data!U117),"",DaqBook_RAW_Data!U117)</f>
        <v/>
      </c>
      <c r="G127" s="167" t="str">
        <f>IF(ISBLANK(DaqBook_RAW_Data!V117),"",DaqBook_RAW_Data!V117)</f>
        <v/>
      </c>
      <c r="H127" s="167" t="str">
        <f>IF(ISBLANK(DaqBook_RAW_Data!W117),"",DaqBook_RAW_Data!W117)</f>
        <v/>
      </c>
      <c r="I127" s="167" t="str">
        <f>IF(ISBLANK(DaqBook_RAW_Data!X117),"",DaqBook_RAW_Data!X117)</f>
        <v/>
      </c>
      <c r="J127" s="167" t="str">
        <f>IF(ISBLANK(DaqBook_RAW_Data!Y117),"",DaqBook_RAW_Data!Y117)</f>
        <v/>
      </c>
      <c r="K127" s="167" t="str">
        <f>IF(ISBLANK(DaqBook_RAW_Data!Z117),"",DaqBook_RAW_Data!Z117)</f>
        <v/>
      </c>
      <c r="L127" s="167" t="str">
        <f>IF(ISBLANK(DaqBook_RAW_Data!AA117),"",DaqBook_RAW_Data!AA117)</f>
        <v/>
      </c>
      <c r="M127" s="167" t="str">
        <f>IF(ISBLANK(DaqBook_RAW_Data!AB117),"",DaqBook_RAW_Data!AB117)</f>
        <v/>
      </c>
      <c r="N127" s="167" t="str">
        <f>IF(ISBLANK(DaqBook_RAW_Data!AC117),"",DaqBook_RAW_Data!AC117)</f>
        <v/>
      </c>
      <c r="O127" s="167" t="str">
        <f>IF(ISBLANK(DaqBook_RAW_Data!AD117),"",DaqBook_RAW_Data!AD117)</f>
        <v/>
      </c>
      <c r="P127" s="167" t="str">
        <f>IF(ISBLANK(DaqBook_RAW_Data!AE117),"",DaqBook_RAW_Data!AE117)</f>
        <v/>
      </c>
    </row>
    <row r="128" spans="1:16" x14ac:dyDescent="0.2">
      <c r="A128" s="58" t="e">
        <f t="shared" si="1"/>
        <v>#VALUE!</v>
      </c>
      <c r="B128" s="144" t="str">
        <f>IF(ISBLANK(DaqBook_RAW_Data!Q118),IF(DaqBook_RAW_Data!A118="","",TIMEVALUE(DaqBook_RAW_Data!A118)),TIMEVALUE(DaqBook_RAW_Data!Q118))</f>
        <v/>
      </c>
      <c r="C128" s="167" t="str">
        <f>IF(ISBLANK(DaqBook_RAW_Data!R118),"",DaqBook_RAW_Data!R118)</f>
        <v/>
      </c>
      <c r="D128" s="167" t="str">
        <f>IF(ISBLANK(DaqBook_RAW_Data!S118),"",DaqBook_RAW_Data!S118)</f>
        <v/>
      </c>
      <c r="E128" s="167" t="str">
        <f>IF(ISBLANK(DaqBook_RAW_Data!T118),"",DaqBook_RAW_Data!T118)</f>
        <v/>
      </c>
      <c r="F128" s="167" t="str">
        <f>IF(ISBLANK(DaqBook_RAW_Data!U118),"",DaqBook_RAW_Data!U118)</f>
        <v/>
      </c>
      <c r="G128" s="167" t="str">
        <f>IF(ISBLANK(DaqBook_RAW_Data!V118),"",DaqBook_RAW_Data!V118)</f>
        <v/>
      </c>
      <c r="H128" s="167" t="str">
        <f>IF(ISBLANK(DaqBook_RAW_Data!W118),"",DaqBook_RAW_Data!W118)</f>
        <v/>
      </c>
      <c r="I128" s="167" t="str">
        <f>IF(ISBLANK(DaqBook_RAW_Data!X118),"",DaqBook_RAW_Data!X118)</f>
        <v/>
      </c>
      <c r="J128" s="167" t="str">
        <f>IF(ISBLANK(DaqBook_RAW_Data!Y118),"",DaqBook_RAW_Data!Y118)</f>
        <v/>
      </c>
      <c r="K128" s="167" t="str">
        <f>IF(ISBLANK(DaqBook_RAW_Data!Z118),"",DaqBook_RAW_Data!Z118)</f>
        <v/>
      </c>
      <c r="L128" s="167" t="str">
        <f>IF(ISBLANK(DaqBook_RAW_Data!AA118),"",DaqBook_RAW_Data!AA118)</f>
        <v/>
      </c>
      <c r="M128" s="167" t="str">
        <f>IF(ISBLANK(DaqBook_RAW_Data!AB118),"",DaqBook_RAW_Data!AB118)</f>
        <v/>
      </c>
      <c r="N128" s="167" t="str">
        <f>IF(ISBLANK(DaqBook_RAW_Data!AC118),"",DaqBook_RAW_Data!AC118)</f>
        <v/>
      </c>
      <c r="O128" s="167" t="str">
        <f>IF(ISBLANK(DaqBook_RAW_Data!AD118),"",DaqBook_RAW_Data!AD118)</f>
        <v/>
      </c>
      <c r="P128" s="167" t="str">
        <f>IF(ISBLANK(DaqBook_RAW_Data!AE118),"",DaqBook_RAW_Data!AE118)</f>
        <v/>
      </c>
    </row>
    <row r="129" spans="1:16" x14ac:dyDescent="0.2">
      <c r="A129" s="58" t="e">
        <f t="shared" si="1"/>
        <v>#VALUE!</v>
      </c>
      <c r="B129" s="144" t="str">
        <f>IF(ISBLANK(DaqBook_RAW_Data!Q119),IF(DaqBook_RAW_Data!A119="","",TIMEVALUE(DaqBook_RAW_Data!A119)),TIMEVALUE(DaqBook_RAW_Data!Q119))</f>
        <v/>
      </c>
      <c r="C129" s="167" t="str">
        <f>IF(ISBLANK(DaqBook_RAW_Data!R119),"",DaqBook_RAW_Data!R119)</f>
        <v/>
      </c>
      <c r="D129" s="167" t="str">
        <f>IF(ISBLANK(DaqBook_RAW_Data!S119),"",DaqBook_RAW_Data!S119)</f>
        <v/>
      </c>
      <c r="E129" s="167" t="str">
        <f>IF(ISBLANK(DaqBook_RAW_Data!T119),"",DaqBook_RAW_Data!T119)</f>
        <v/>
      </c>
      <c r="F129" s="167" t="str">
        <f>IF(ISBLANK(DaqBook_RAW_Data!U119),"",DaqBook_RAW_Data!U119)</f>
        <v/>
      </c>
      <c r="G129" s="167" t="str">
        <f>IF(ISBLANK(DaqBook_RAW_Data!V119),"",DaqBook_RAW_Data!V119)</f>
        <v/>
      </c>
      <c r="H129" s="167" t="str">
        <f>IF(ISBLANK(DaqBook_RAW_Data!W119),"",DaqBook_RAW_Data!W119)</f>
        <v/>
      </c>
      <c r="I129" s="167" t="str">
        <f>IF(ISBLANK(DaqBook_RAW_Data!X119),"",DaqBook_RAW_Data!X119)</f>
        <v/>
      </c>
      <c r="J129" s="167" t="str">
        <f>IF(ISBLANK(DaqBook_RAW_Data!Y119),"",DaqBook_RAW_Data!Y119)</f>
        <v/>
      </c>
      <c r="K129" s="167" t="str">
        <f>IF(ISBLANK(DaqBook_RAW_Data!Z119),"",DaqBook_RAW_Data!Z119)</f>
        <v/>
      </c>
      <c r="L129" s="167" t="str">
        <f>IF(ISBLANK(DaqBook_RAW_Data!AA119),"",DaqBook_RAW_Data!AA119)</f>
        <v/>
      </c>
      <c r="M129" s="167" t="str">
        <f>IF(ISBLANK(DaqBook_RAW_Data!AB119),"",DaqBook_RAW_Data!AB119)</f>
        <v/>
      </c>
      <c r="N129" s="167" t="str">
        <f>IF(ISBLANK(DaqBook_RAW_Data!AC119),"",DaqBook_RAW_Data!AC119)</f>
        <v/>
      </c>
      <c r="O129" s="167" t="str">
        <f>IF(ISBLANK(DaqBook_RAW_Data!AD119),"",DaqBook_RAW_Data!AD119)</f>
        <v/>
      </c>
      <c r="P129" s="167" t="str">
        <f>IF(ISBLANK(DaqBook_RAW_Data!AE119),"",DaqBook_RAW_Data!AE119)</f>
        <v/>
      </c>
    </row>
    <row r="130" spans="1:16" x14ac:dyDescent="0.2">
      <c r="A130" s="58" t="e">
        <f t="shared" si="1"/>
        <v>#VALUE!</v>
      </c>
      <c r="B130" s="144" t="str">
        <f>IF(ISBLANK(DaqBook_RAW_Data!Q120),IF(DaqBook_RAW_Data!A120="","",TIMEVALUE(DaqBook_RAW_Data!A120)),TIMEVALUE(DaqBook_RAW_Data!Q120))</f>
        <v/>
      </c>
      <c r="C130" s="167" t="str">
        <f>IF(ISBLANK(DaqBook_RAW_Data!R120),"",DaqBook_RAW_Data!R120)</f>
        <v/>
      </c>
      <c r="D130" s="167" t="str">
        <f>IF(ISBLANK(DaqBook_RAW_Data!S120),"",DaqBook_RAW_Data!S120)</f>
        <v/>
      </c>
      <c r="E130" s="167" t="str">
        <f>IF(ISBLANK(DaqBook_RAW_Data!T120),"",DaqBook_RAW_Data!T120)</f>
        <v/>
      </c>
      <c r="F130" s="167" t="str">
        <f>IF(ISBLANK(DaqBook_RAW_Data!U120),"",DaqBook_RAW_Data!U120)</f>
        <v/>
      </c>
      <c r="G130" s="167" t="str">
        <f>IF(ISBLANK(DaqBook_RAW_Data!V120),"",DaqBook_RAW_Data!V120)</f>
        <v/>
      </c>
      <c r="H130" s="167" t="str">
        <f>IF(ISBLANK(DaqBook_RAW_Data!W120),"",DaqBook_RAW_Data!W120)</f>
        <v/>
      </c>
      <c r="I130" s="167" t="str">
        <f>IF(ISBLANK(DaqBook_RAW_Data!X120),"",DaqBook_RAW_Data!X120)</f>
        <v/>
      </c>
      <c r="J130" s="167" t="str">
        <f>IF(ISBLANK(DaqBook_RAW_Data!Y120),"",DaqBook_RAW_Data!Y120)</f>
        <v/>
      </c>
      <c r="K130" s="167" t="str">
        <f>IF(ISBLANK(DaqBook_RAW_Data!Z120),"",DaqBook_RAW_Data!Z120)</f>
        <v/>
      </c>
      <c r="L130" s="167" t="str">
        <f>IF(ISBLANK(DaqBook_RAW_Data!AA120),"",DaqBook_RAW_Data!AA120)</f>
        <v/>
      </c>
      <c r="M130" s="167" t="str">
        <f>IF(ISBLANK(DaqBook_RAW_Data!AB120),"",DaqBook_RAW_Data!AB120)</f>
        <v/>
      </c>
      <c r="N130" s="167" t="str">
        <f>IF(ISBLANK(DaqBook_RAW_Data!AC120),"",DaqBook_RAW_Data!AC120)</f>
        <v/>
      </c>
      <c r="O130" s="167" t="str">
        <f>IF(ISBLANK(DaqBook_RAW_Data!AD120),"",DaqBook_RAW_Data!AD120)</f>
        <v/>
      </c>
      <c r="P130" s="167" t="str">
        <f>IF(ISBLANK(DaqBook_RAW_Data!AE120),"",DaqBook_RAW_Data!AE120)</f>
        <v/>
      </c>
    </row>
    <row r="131" spans="1:16" x14ac:dyDescent="0.2">
      <c r="A131" s="58" t="e">
        <f t="shared" si="1"/>
        <v>#VALUE!</v>
      </c>
      <c r="B131" s="144" t="str">
        <f>IF(ISBLANK(DaqBook_RAW_Data!Q121),IF(DaqBook_RAW_Data!A121="","",TIMEVALUE(DaqBook_RAW_Data!A121)),TIMEVALUE(DaqBook_RAW_Data!Q121))</f>
        <v/>
      </c>
      <c r="C131" s="167" t="str">
        <f>IF(ISBLANK(DaqBook_RAW_Data!R121),"",DaqBook_RAW_Data!R121)</f>
        <v/>
      </c>
      <c r="D131" s="167" t="str">
        <f>IF(ISBLANK(DaqBook_RAW_Data!S121),"",DaqBook_RAW_Data!S121)</f>
        <v/>
      </c>
      <c r="E131" s="167" t="str">
        <f>IF(ISBLANK(DaqBook_RAW_Data!T121),"",DaqBook_RAW_Data!T121)</f>
        <v/>
      </c>
      <c r="F131" s="167" t="str">
        <f>IF(ISBLANK(DaqBook_RAW_Data!U121),"",DaqBook_RAW_Data!U121)</f>
        <v/>
      </c>
      <c r="G131" s="167" t="str">
        <f>IF(ISBLANK(DaqBook_RAW_Data!V121),"",DaqBook_RAW_Data!V121)</f>
        <v/>
      </c>
      <c r="H131" s="167" t="str">
        <f>IF(ISBLANK(DaqBook_RAW_Data!W121),"",DaqBook_RAW_Data!W121)</f>
        <v/>
      </c>
      <c r="I131" s="167" t="str">
        <f>IF(ISBLANK(DaqBook_RAW_Data!X121),"",DaqBook_RAW_Data!X121)</f>
        <v/>
      </c>
      <c r="J131" s="167" t="str">
        <f>IF(ISBLANK(DaqBook_RAW_Data!Y121),"",DaqBook_RAW_Data!Y121)</f>
        <v/>
      </c>
      <c r="K131" s="167" t="str">
        <f>IF(ISBLANK(DaqBook_RAW_Data!Z121),"",DaqBook_RAW_Data!Z121)</f>
        <v/>
      </c>
      <c r="L131" s="167" t="str">
        <f>IF(ISBLANK(DaqBook_RAW_Data!AA121),"",DaqBook_RAW_Data!AA121)</f>
        <v/>
      </c>
      <c r="M131" s="167" t="str">
        <f>IF(ISBLANK(DaqBook_RAW_Data!AB121),"",DaqBook_RAW_Data!AB121)</f>
        <v/>
      </c>
      <c r="N131" s="167" t="str">
        <f>IF(ISBLANK(DaqBook_RAW_Data!AC121),"",DaqBook_RAW_Data!AC121)</f>
        <v/>
      </c>
      <c r="O131" s="167" t="str">
        <f>IF(ISBLANK(DaqBook_RAW_Data!AD121),"",DaqBook_RAW_Data!AD121)</f>
        <v/>
      </c>
      <c r="P131" s="167" t="str">
        <f>IF(ISBLANK(DaqBook_RAW_Data!AE121),"",DaqBook_RAW_Data!AE121)</f>
        <v/>
      </c>
    </row>
    <row r="132" spans="1:16" x14ac:dyDescent="0.2">
      <c r="A132" s="58" t="e">
        <f t="shared" si="1"/>
        <v>#VALUE!</v>
      </c>
      <c r="B132" s="144" t="str">
        <f>IF(ISBLANK(DaqBook_RAW_Data!Q122),IF(DaqBook_RAW_Data!A122="","",TIMEVALUE(DaqBook_RAW_Data!A122)),TIMEVALUE(DaqBook_RAW_Data!Q122))</f>
        <v/>
      </c>
      <c r="C132" s="167" t="str">
        <f>IF(ISBLANK(DaqBook_RAW_Data!R122),"",DaqBook_RAW_Data!R122)</f>
        <v/>
      </c>
      <c r="D132" s="167" t="str">
        <f>IF(ISBLANK(DaqBook_RAW_Data!S122),"",DaqBook_RAW_Data!S122)</f>
        <v/>
      </c>
      <c r="E132" s="167" t="str">
        <f>IF(ISBLANK(DaqBook_RAW_Data!T122),"",DaqBook_RAW_Data!T122)</f>
        <v/>
      </c>
      <c r="F132" s="167" t="str">
        <f>IF(ISBLANK(DaqBook_RAW_Data!U122),"",DaqBook_RAW_Data!U122)</f>
        <v/>
      </c>
      <c r="G132" s="167" t="str">
        <f>IF(ISBLANK(DaqBook_RAW_Data!V122),"",DaqBook_RAW_Data!V122)</f>
        <v/>
      </c>
      <c r="H132" s="167" t="str">
        <f>IF(ISBLANK(DaqBook_RAW_Data!W122),"",DaqBook_RAW_Data!W122)</f>
        <v/>
      </c>
      <c r="I132" s="167" t="str">
        <f>IF(ISBLANK(DaqBook_RAW_Data!X122),"",DaqBook_RAW_Data!X122)</f>
        <v/>
      </c>
      <c r="J132" s="167" t="str">
        <f>IF(ISBLANK(DaqBook_RAW_Data!Y122),"",DaqBook_RAW_Data!Y122)</f>
        <v/>
      </c>
      <c r="K132" s="167" t="str">
        <f>IF(ISBLANK(DaqBook_RAW_Data!Z122),"",DaqBook_RAW_Data!Z122)</f>
        <v/>
      </c>
      <c r="L132" s="167" t="str">
        <f>IF(ISBLANK(DaqBook_RAW_Data!AA122),"",DaqBook_RAW_Data!AA122)</f>
        <v/>
      </c>
      <c r="M132" s="167" t="str">
        <f>IF(ISBLANK(DaqBook_RAW_Data!AB122),"",DaqBook_RAW_Data!AB122)</f>
        <v/>
      </c>
      <c r="N132" s="167" t="str">
        <f>IF(ISBLANK(DaqBook_RAW_Data!AC122),"",DaqBook_RAW_Data!AC122)</f>
        <v/>
      </c>
      <c r="O132" s="167" t="str">
        <f>IF(ISBLANK(DaqBook_RAW_Data!AD122),"",DaqBook_RAW_Data!AD122)</f>
        <v/>
      </c>
      <c r="P132" s="167" t="str">
        <f>IF(ISBLANK(DaqBook_RAW_Data!AE122),"",DaqBook_RAW_Data!AE122)</f>
        <v/>
      </c>
    </row>
    <row r="133" spans="1:16" x14ac:dyDescent="0.2">
      <c r="A133" s="58" t="e">
        <f t="shared" si="1"/>
        <v>#VALUE!</v>
      </c>
      <c r="B133" s="144" t="str">
        <f>IF(ISBLANK(DaqBook_RAW_Data!Q123),IF(DaqBook_RAW_Data!A123="","",TIMEVALUE(DaqBook_RAW_Data!A123)),TIMEVALUE(DaqBook_RAW_Data!Q123))</f>
        <v/>
      </c>
      <c r="C133" s="167" t="str">
        <f>IF(ISBLANK(DaqBook_RAW_Data!R123),"",DaqBook_RAW_Data!R123)</f>
        <v/>
      </c>
      <c r="D133" s="167" t="str">
        <f>IF(ISBLANK(DaqBook_RAW_Data!S123),"",DaqBook_RAW_Data!S123)</f>
        <v/>
      </c>
      <c r="E133" s="167" t="str">
        <f>IF(ISBLANK(DaqBook_RAW_Data!T123),"",DaqBook_RAW_Data!T123)</f>
        <v/>
      </c>
      <c r="F133" s="167" t="str">
        <f>IF(ISBLANK(DaqBook_RAW_Data!U123),"",DaqBook_RAW_Data!U123)</f>
        <v/>
      </c>
      <c r="G133" s="167" t="str">
        <f>IF(ISBLANK(DaqBook_RAW_Data!V123),"",DaqBook_RAW_Data!V123)</f>
        <v/>
      </c>
      <c r="H133" s="167" t="str">
        <f>IF(ISBLANK(DaqBook_RAW_Data!W123),"",DaqBook_RAW_Data!W123)</f>
        <v/>
      </c>
      <c r="I133" s="167" t="str">
        <f>IF(ISBLANK(DaqBook_RAW_Data!X123),"",DaqBook_RAW_Data!X123)</f>
        <v/>
      </c>
      <c r="J133" s="167" t="str">
        <f>IF(ISBLANK(DaqBook_RAW_Data!Y123),"",DaqBook_RAW_Data!Y123)</f>
        <v/>
      </c>
      <c r="K133" s="167" t="str">
        <f>IF(ISBLANK(DaqBook_RAW_Data!Z123),"",DaqBook_RAW_Data!Z123)</f>
        <v/>
      </c>
      <c r="L133" s="167" t="str">
        <f>IF(ISBLANK(DaqBook_RAW_Data!AA123),"",DaqBook_RAW_Data!AA123)</f>
        <v/>
      </c>
      <c r="M133" s="167" t="str">
        <f>IF(ISBLANK(DaqBook_RAW_Data!AB123),"",DaqBook_RAW_Data!AB123)</f>
        <v/>
      </c>
      <c r="N133" s="167" t="str">
        <f>IF(ISBLANK(DaqBook_RAW_Data!AC123),"",DaqBook_RAW_Data!AC123)</f>
        <v/>
      </c>
      <c r="O133" s="167" t="str">
        <f>IF(ISBLANK(DaqBook_RAW_Data!AD123),"",DaqBook_RAW_Data!AD123)</f>
        <v/>
      </c>
      <c r="P133" s="167" t="str">
        <f>IF(ISBLANK(DaqBook_RAW_Data!AE123),"",DaqBook_RAW_Data!AE123)</f>
        <v/>
      </c>
    </row>
    <row r="134" spans="1:16" x14ac:dyDescent="0.2">
      <c r="A134" s="58" t="e">
        <f t="shared" si="1"/>
        <v>#VALUE!</v>
      </c>
      <c r="B134" s="144" t="str">
        <f>IF(ISBLANK(DaqBook_RAW_Data!Q124),IF(DaqBook_RAW_Data!A124="","",TIMEVALUE(DaqBook_RAW_Data!A124)),TIMEVALUE(DaqBook_RAW_Data!Q124))</f>
        <v/>
      </c>
      <c r="C134" s="167" t="str">
        <f>IF(ISBLANK(DaqBook_RAW_Data!R124),"",DaqBook_RAW_Data!R124)</f>
        <v/>
      </c>
      <c r="D134" s="167" t="str">
        <f>IF(ISBLANK(DaqBook_RAW_Data!S124),"",DaqBook_RAW_Data!S124)</f>
        <v/>
      </c>
      <c r="E134" s="167" t="str">
        <f>IF(ISBLANK(DaqBook_RAW_Data!T124),"",DaqBook_RAW_Data!T124)</f>
        <v/>
      </c>
      <c r="F134" s="167" t="str">
        <f>IF(ISBLANK(DaqBook_RAW_Data!U124),"",DaqBook_RAW_Data!U124)</f>
        <v/>
      </c>
      <c r="G134" s="167" t="str">
        <f>IF(ISBLANK(DaqBook_RAW_Data!V124),"",DaqBook_RAW_Data!V124)</f>
        <v/>
      </c>
      <c r="H134" s="167" t="str">
        <f>IF(ISBLANK(DaqBook_RAW_Data!W124),"",DaqBook_RAW_Data!W124)</f>
        <v/>
      </c>
      <c r="I134" s="167" t="str">
        <f>IF(ISBLANK(DaqBook_RAW_Data!X124),"",DaqBook_RAW_Data!X124)</f>
        <v/>
      </c>
      <c r="J134" s="167" t="str">
        <f>IF(ISBLANK(DaqBook_RAW_Data!Y124),"",DaqBook_RAW_Data!Y124)</f>
        <v/>
      </c>
      <c r="K134" s="167" t="str">
        <f>IF(ISBLANK(DaqBook_RAW_Data!Z124),"",DaqBook_RAW_Data!Z124)</f>
        <v/>
      </c>
      <c r="L134" s="167" t="str">
        <f>IF(ISBLANK(DaqBook_RAW_Data!AA124),"",DaqBook_RAW_Data!AA124)</f>
        <v/>
      </c>
      <c r="M134" s="167" t="str">
        <f>IF(ISBLANK(DaqBook_RAW_Data!AB124),"",DaqBook_RAW_Data!AB124)</f>
        <v/>
      </c>
      <c r="N134" s="167" t="str">
        <f>IF(ISBLANK(DaqBook_RAW_Data!AC124),"",DaqBook_RAW_Data!AC124)</f>
        <v/>
      </c>
      <c r="O134" s="167" t="str">
        <f>IF(ISBLANK(DaqBook_RAW_Data!AD124),"",DaqBook_RAW_Data!AD124)</f>
        <v/>
      </c>
      <c r="P134" s="167" t="str">
        <f>IF(ISBLANK(DaqBook_RAW_Data!AE124),"",DaqBook_RAW_Data!AE124)</f>
        <v/>
      </c>
    </row>
    <row r="135" spans="1:16" x14ac:dyDescent="0.2">
      <c r="A135" s="58" t="e">
        <f t="shared" si="1"/>
        <v>#VALUE!</v>
      </c>
      <c r="B135" s="144" t="str">
        <f>IF(ISBLANK(DaqBook_RAW_Data!Q125),IF(DaqBook_RAW_Data!A125="","",TIMEVALUE(DaqBook_RAW_Data!A125)),TIMEVALUE(DaqBook_RAW_Data!Q125))</f>
        <v/>
      </c>
      <c r="C135" s="167" t="str">
        <f>IF(ISBLANK(DaqBook_RAW_Data!R125),"",DaqBook_RAW_Data!R125)</f>
        <v/>
      </c>
      <c r="D135" s="167" t="str">
        <f>IF(ISBLANK(DaqBook_RAW_Data!S125),"",DaqBook_RAW_Data!S125)</f>
        <v/>
      </c>
      <c r="E135" s="167" t="str">
        <f>IF(ISBLANK(DaqBook_RAW_Data!T125),"",DaqBook_RAW_Data!T125)</f>
        <v/>
      </c>
      <c r="F135" s="167" t="str">
        <f>IF(ISBLANK(DaqBook_RAW_Data!U125),"",DaqBook_RAW_Data!U125)</f>
        <v/>
      </c>
      <c r="G135" s="167" t="str">
        <f>IF(ISBLANK(DaqBook_RAW_Data!V125),"",DaqBook_RAW_Data!V125)</f>
        <v/>
      </c>
      <c r="H135" s="167" t="str">
        <f>IF(ISBLANK(DaqBook_RAW_Data!W125),"",DaqBook_RAW_Data!W125)</f>
        <v/>
      </c>
      <c r="I135" s="167" t="str">
        <f>IF(ISBLANK(DaqBook_RAW_Data!X125),"",DaqBook_RAW_Data!X125)</f>
        <v/>
      </c>
      <c r="J135" s="167" t="str">
        <f>IF(ISBLANK(DaqBook_RAW_Data!Y125),"",DaqBook_RAW_Data!Y125)</f>
        <v/>
      </c>
      <c r="K135" s="167" t="str">
        <f>IF(ISBLANK(DaqBook_RAW_Data!Z125),"",DaqBook_RAW_Data!Z125)</f>
        <v/>
      </c>
      <c r="L135" s="167" t="str">
        <f>IF(ISBLANK(DaqBook_RAW_Data!AA125),"",DaqBook_RAW_Data!AA125)</f>
        <v/>
      </c>
      <c r="M135" s="167" t="str">
        <f>IF(ISBLANK(DaqBook_RAW_Data!AB125),"",DaqBook_RAW_Data!AB125)</f>
        <v/>
      </c>
      <c r="N135" s="167" t="str">
        <f>IF(ISBLANK(DaqBook_RAW_Data!AC125),"",DaqBook_RAW_Data!AC125)</f>
        <v/>
      </c>
      <c r="O135" s="167" t="str">
        <f>IF(ISBLANK(DaqBook_RAW_Data!AD125),"",DaqBook_RAW_Data!AD125)</f>
        <v/>
      </c>
      <c r="P135" s="167" t="str">
        <f>IF(ISBLANK(DaqBook_RAW_Data!AE125),"",DaqBook_RAW_Data!AE125)</f>
        <v/>
      </c>
    </row>
    <row r="136" spans="1:16" x14ac:dyDescent="0.2">
      <c r="A136" s="58" t="e">
        <f t="shared" si="1"/>
        <v>#VALUE!</v>
      </c>
      <c r="B136" s="144" t="str">
        <f>IF(ISBLANK(DaqBook_RAW_Data!Q126),IF(DaqBook_RAW_Data!A126="","",TIMEVALUE(DaqBook_RAW_Data!A126)),TIMEVALUE(DaqBook_RAW_Data!Q126))</f>
        <v/>
      </c>
      <c r="C136" s="167" t="str">
        <f>IF(ISBLANK(DaqBook_RAW_Data!R126),"",DaqBook_RAW_Data!R126)</f>
        <v/>
      </c>
      <c r="D136" s="167" t="str">
        <f>IF(ISBLANK(DaqBook_RAW_Data!S126),"",DaqBook_RAW_Data!S126)</f>
        <v/>
      </c>
      <c r="E136" s="167" t="str">
        <f>IF(ISBLANK(DaqBook_RAW_Data!T126),"",DaqBook_RAW_Data!T126)</f>
        <v/>
      </c>
      <c r="F136" s="167" t="str">
        <f>IF(ISBLANK(DaqBook_RAW_Data!U126),"",DaqBook_RAW_Data!U126)</f>
        <v/>
      </c>
      <c r="G136" s="167" t="str">
        <f>IF(ISBLANK(DaqBook_RAW_Data!V126),"",DaqBook_RAW_Data!V126)</f>
        <v/>
      </c>
      <c r="H136" s="167" t="str">
        <f>IF(ISBLANK(DaqBook_RAW_Data!W126),"",DaqBook_RAW_Data!W126)</f>
        <v/>
      </c>
      <c r="I136" s="167" t="str">
        <f>IF(ISBLANK(DaqBook_RAW_Data!X126),"",DaqBook_RAW_Data!X126)</f>
        <v/>
      </c>
      <c r="J136" s="167" t="str">
        <f>IF(ISBLANK(DaqBook_RAW_Data!Y126),"",DaqBook_RAW_Data!Y126)</f>
        <v/>
      </c>
      <c r="K136" s="167" t="str">
        <f>IF(ISBLANK(DaqBook_RAW_Data!Z126),"",DaqBook_RAW_Data!Z126)</f>
        <v/>
      </c>
      <c r="L136" s="167" t="str">
        <f>IF(ISBLANK(DaqBook_RAW_Data!AA126),"",DaqBook_RAW_Data!AA126)</f>
        <v/>
      </c>
      <c r="M136" s="167" t="str">
        <f>IF(ISBLANK(DaqBook_RAW_Data!AB126),"",DaqBook_RAW_Data!AB126)</f>
        <v/>
      </c>
      <c r="N136" s="167" t="str">
        <f>IF(ISBLANK(DaqBook_RAW_Data!AC126),"",DaqBook_RAW_Data!AC126)</f>
        <v/>
      </c>
      <c r="O136" s="167" t="str">
        <f>IF(ISBLANK(DaqBook_RAW_Data!AD126),"",DaqBook_RAW_Data!AD126)</f>
        <v/>
      </c>
      <c r="P136" s="167" t="str">
        <f>IF(ISBLANK(DaqBook_RAW_Data!AE126),"",DaqBook_RAW_Data!AE126)</f>
        <v/>
      </c>
    </row>
    <row r="137" spans="1:16" x14ac:dyDescent="0.2">
      <c r="A137" s="58" t="e">
        <f t="shared" si="1"/>
        <v>#VALUE!</v>
      </c>
      <c r="B137" s="144" t="str">
        <f>IF(ISBLANK(DaqBook_RAW_Data!Q127),IF(DaqBook_RAW_Data!A127="","",TIMEVALUE(DaqBook_RAW_Data!A127)),TIMEVALUE(DaqBook_RAW_Data!Q127))</f>
        <v/>
      </c>
      <c r="C137" s="167" t="str">
        <f>IF(ISBLANK(DaqBook_RAW_Data!R127),"",DaqBook_RAW_Data!R127)</f>
        <v/>
      </c>
      <c r="D137" s="167" t="str">
        <f>IF(ISBLANK(DaqBook_RAW_Data!S127),"",DaqBook_RAW_Data!S127)</f>
        <v/>
      </c>
      <c r="E137" s="167" t="str">
        <f>IF(ISBLANK(DaqBook_RAW_Data!T127),"",DaqBook_RAW_Data!T127)</f>
        <v/>
      </c>
      <c r="F137" s="167" t="str">
        <f>IF(ISBLANK(DaqBook_RAW_Data!U127),"",DaqBook_RAW_Data!U127)</f>
        <v/>
      </c>
      <c r="G137" s="167" t="str">
        <f>IF(ISBLANK(DaqBook_RAW_Data!V127),"",DaqBook_RAW_Data!V127)</f>
        <v/>
      </c>
      <c r="H137" s="167" t="str">
        <f>IF(ISBLANK(DaqBook_RAW_Data!W127),"",DaqBook_RAW_Data!W127)</f>
        <v/>
      </c>
      <c r="I137" s="167" t="str">
        <f>IF(ISBLANK(DaqBook_RAW_Data!X127),"",DaqBook_RAW_Data!X127)</f>
        <v/>
      </c>
      <c r="J137" s="167" t="str">
        <f>IF(ISBLANK(DaqBook_RAW_Data!Y127),"",DaqBook_RAW_Data!Y127)</f>
        <v/>
      </c>
      <c r="K137" s="167" t="str">
        <f>IF(ISBLANK(DaqBook_RAW_Data!Z127),"",DaqBook_RAW_Data!Z127)</f>
        <v/>
      </c>
      <c r="L137" s="167" t="str">
        <f>IF(ISBLANK(DaqBook_RAW_Data!AA127),"",DaqBook_RAW_Data!AA127)</f>
        <v/>
      </c>
      <c r="M137" s="167" t="str">
        <f>IF(ISBLANK(DaqBook_RAW_Data!AB127),"",DaqBook_RAW_Data!AB127)</f>
        <v/>
      </c>
      <c r="N137" s="167" t="str">
        <f>IF(ISBLANK(DaqBook_RAW_Data!AC127),"",DaqBook_RAW_Data!AC127)</f>
        <v/>
      </c>
      <c r="O137" s="167" t="str">
        <f>IF(ISBLANK(DaqBook_RAW_Data!AD127),"",DaqBook_RAW_Data!AD127)</f>
        <v/>
      </c>
      <c r="P137" s="167" t="str">
        <f>IF(ISBLANK(DaqBook_RAW_Data!AE127),"",DaqBook_RAW_Data!AE127)</f>
        <v/>
      </c>
    </row>
    <row r="138" spans="1:16" x14ac:dyDescent="0.2">
      <c r="A138" s="58" t="e">
        <f t="shared" si="1"/>
        <v>#VALUE!</v>
      </c>
      <c r="B138" s="144" t="str">
        <f>IF(ISBLANK(DaqBook_RAW_Data!Q128),IF(DaqBook_RAW_Data!A128="","",TIMEVALUE(DaqBook_RAW_Data!A128)),TIMEVALUE(DaqBook_RAW_Data!Q128))</f>
        <v/>
      </c>
      <c r="C138" s="167" t="str">
        <f>IF(ISBLANK(DaqBook_RAW_Data!R128),"",DaqBook_RAW_Data!R128)</f>
        <v/>
      </c>
      <c r="D138" s="167" t="str">
        <f>IF(ISBLANK(DaqBook_RAW_Data!S128),"",DaqBook_RAW_Data!S128)</f>
        <v/>
      </c>
      <c r="E138" s="167" t="str">
        <f>IF(ISBLANK(DaqBook_RAW_Data!T128),"",DaqBook_RAW_Data!T128)</f>
        <v/>
      </c>
      <c r="F138" s="167" t="str">
        <f>IF(ISBLANK(DaqBook_RAW_Data!U128),"",DaqBook_RAW_Data!U128)</f>
        <v/>
      </c>
      <c r="G138" s="167" t="str">
        <f>IF(ISBLANK(DaqBook_RAW_Data!V128),"",DaqBook_RAW_Data!V128)</f>
        <v/>
      </c>
      <c r="H138" s="167" t="str">
        <f>IF(ISBLANK(DaqBook_RAW_Data!W128),"",DaqBook_RAW_Data!W128)</f>
        <v/>
      </c>
      <c r="I138" s="167" t="str">
        <f>IF(ISBLANK(DaqBook_RAW_Data!X128),"",DaqBook_RAW_Data!X128)</f>
        <v/>
      </c>
      <c r="J138" s="167" t="str">
        <f>IF(ISBLANK(DaqBook_RAW_Data!Y128),"",DaqBook_RAW_Data!Y128)</f>
        <v/>
      </c>
      <c r="K138" s="167" t="str">
        <f>IF(ISBLANK(DaqBook_RAW_Data!Z128),"",DaqBook_RAW_Data!Z128)</f>
        <v/>
      </c>
      <c r="L138" s="167" t="str">
        <f>IF(ISBLANK(DaqBook_RAW_Data!AA128),"",DaqBook_RAW_Data!AA128)</f>
        <v/>
      </c>
      <c r="M138" s="167" t="str">
        <f>IF(ISBLANK(DaqBook_RAW_Data!AB128),"",DaqBook_RAW_Data!AB128)</f>
        <v/>
      </c>
      <c r="N138" s="167" t="str">
        <f>IF(ISBLANK(DaqBook_RAW_Data!AC128),"",DaqBook_RAW_Data!AC128)</f>
        <v/>
      </c>
      <c r="O138" s="167" t="str">
        <f>IF(ISBLANK(DaqBook_RAW_Data!AD128),"",DaqBook_RAW_Data!AD128)</f>
        <v/>
      </c>
      <c r="P138" s="167" t="str">
        <f>IF(ISBLANK(DaqBook_RAW_Data!AE128),"",DaqBook_RAW_Data!AE128)</f>
        <v/>
      </c>
    </row>
    <row r="139" spans="1:16" x14ac:dyDescent="0.2">
      <c r="A139" s="58" t="e">
        <f t="shared" si="1"/>
        <v>#VALUE!</v>
      </c>
      <c r="B139" s="144" t="str">
        <f>IF(ISBLANK(DaqBook_RAW_Data!Q129),IF(DaqBook_RAW_Data!A129="","",TIMEVALUE(DaqBook_RAW_Data!A129)),TIMEVALUE(DaqBook_RAW_Data!Q129))</f>
        <v/>
      </c>
      <c r="C139" s="167" t="str">
        <f>IF(ISBLANK(DaqBook_RAW_Data!R129),"",DaqBook_RAW_Data!R129)</f>
        <v/>
      </c>
      <c r="D139" s="167" t="str">
        <f>IF(ISBLANK(DaqBook_RAW_Data!S129),"",DaqBook_RAW_Data!S129)</f>
        <v/>
      </c>
      <c r="E139" s="167" t="str">
        <f>IF(ISBLANK(DaqBook_RAW_Data!T129),"",DaqBook_RAW_Data!T129)</f>
        <v/>
      </c>
      <c r="F139" s="167" t="str">
        <f>IF(ISBLANK(DaqBook_RAW_Data!U129),"",DaqBook_RAW_Data!U129)</f>
        <v/>
      </c>
      <c r="G139" s="167" t="str">
        <f>IF(ISBLANK(DaqBook_RAW_Data!V129),"",DaqBook_RAW_Data!V129)</f>
        <v/>
      </c>
      <c r="H139" s="167" t="str">
        <f>IF(ISBLANK(DaqBook_RAW_Data!W129),"",DaqBook_RAW_Data!W129)</f>
        <v/>
      </c>
      <c r="I139" s="167" t="str">
        <f>IF(ISBLANK(DaqBook_RAW_Data!X129),"",DaqBook_RAW_Data!X129)</f>
        <v/>
      </c>
      <c r="J139" s="167" t="str">
        <f>IF(ISBLANK(DaqBook_RAW_Data!Y129),"",DaqBook_RAW_Data!Y129)</f>
        <v/>
      </c>
      <c r="K139" s="167" t="str">
        <f>IF(ISBLANK(DaqBook_RAW_Data!Z129),"",DaqBook_RAW_Data!Z129)</f>
        <v/>
      </c>
      <c r="L139" s="167" t="str">
        <f>IF(ISBLANK(DaqBook_RAW_Data!AA129),"",DaqBook_RAW_Data!AA129)</f>
        <v/>
      </c>
      <c r="M139" s="167" t="str">
        <f>IF(ISBLANK(DaqBook_RAW_Data!AB129),"",DaqBook_RAW_Data!AB129)</f>
        <v/>
      </c>
      <c r="N139" s="167" t="str">
        <f>IF(ISBLANK(DaqBook_RAW_Data!AC129),"",DaqBook_RAW_Data!AC129)</f>
        <v/>
      </c>
      <c r="O139" s="167" t="str">
        <f>IF(ISBLANK(DaqBook_RAW_Data!AD129),"",DaqBook_RAW_Data!AD129)</f>
        <v/>
      </c>
      <c r="P139" s="167" t="str">
        <f>IF(ISBLANK(DaqBook_RAW_Data!AE129),"",DaqBook_RAW_Data!AE129)</f>
        <v/>
      </c>
    </row>
    <row r="140" spans="1:16" x14ac:dyDescent="0.2">
      <c r="A140" s="58" t="e">
        <f t="shared" si="1"/>
        <v>#VALUE!</v>
      </c>
      <c r="B140" s="144" t="str">
        <f>IF(ISBLANK(DaqBook_RAW_Data!Q130),IF(DaqBook_RAW_Data!A130="","",TIMEVALUE(DaqBook_RAW_Data!A130)),TIMEVALUE(DaqBook_RAW_Data!Q130))</f>
        <v/>
      </c>
      <c r="C140" s="167" t="str">
        <f>IF(ISBLANK(DaqBook_RAW_Data!R130),"",DaqBook_RAW_Data!R130)</f>
        <v/>
      </c>
      <c r="D140" s="167" t="str">
        <f>IF(ISBLANK(DaqBook_RAW_Data!S130),"",DaqBook_RAW_Data!S130)</f>
        <v/>
      </c>
      <c r="E140" s="167" t="str">
        <f>IF(ISBLANK(DaqBook_RAW_Data!T130),"",DaqBook_RAW_Data!T130)</f>
        <v/>
      </c>
      <c r="F140" s="167" t="str">
        <f>IF(ISBLANK(DaqBook_RAW_Data!U130),"",DaqBook_RAW_Data!U130)</f>
        <v/>
      </c>
      <c r="G140" s="167" t="str">
        <f>IF(ISBLANK(DaqBook_RAW_Data!V130),"",DaqBook_RAW_Data!V130)</f>
        <v/>
      </c>
      <c r="H140" s="167" t="str">
        <f>IF(ISBLANK(DaqBook_RAW_Data!W130),"",DaqBook_RAW_Data!W130)</f>
        <v/>
      </c>
      <c r="I140" s="167" t="str">
        <f>IF(ISBLANK(DaqBook_RAW_Data!X130),"",DaqBook_RAW_Data!X130)</f>
        <v/>
      </c>
      <c r="J140" s="167" t="str">
        <f>IF(ISBLANK(DaqBook_RAW_Data!Y130),"",DaqBook_RAW_Data!Y130)</f>
        <v/>
      </c>
      <c r="K140" s="167" t="str">
        <f>IF(ISBLANK(DaqBook_RAW_Data!Z130),"",DaqBook_RAW_Data!Z130)</f>
        <v/>
      </c>
      <c r="L140" s="167" t="str">
        <f>IF(ISBLANK(DaqBook_RAW_Data!AA130),"",DaqBook_RAW_Data!AA130)</f>
        <v/>
      </c>
      <c r="M140" s="167" t="str">
        <f>IF(ISBLANK(DaqBook_RAW_Data!AB130),"",DaqBook_RAW_Data!AB130)</f>
        <v/>
      </c>
      <c r="N140" s="167" t="str">
        <f>IF(ISBLANK(DaqBook_RAW_Data!AC130),"",DaqBook_RAW_Data!AC130)</f>
        <v/>
      </c>
      <c r="O140" s="167" t="str">
        <f>IF(ISBLANK(DaqBook_RAW_Data!AD130),"",DaqBook_RAW_Data!AD130)</f>
        <v/>
      </c>
      <c r="P140" s="167" t="str">
        <f>IF(ISBLANK(DaqBook_RAW_Data!AE130),"",DaqBook_RAW_Data!AE130)</f>
        <v/>
      </c>
    </row>
    <row r="141" spans="1:16" x14ac:dyDescent="0.2">
      <c r="A141" s="58" t="e">
        <f t="shared" si="1"/>
        <v>#VALUE!</v>
      </c>
      <c r="B141" s="144" t="str">
        <f>IF(ISBLANK(DaqBook_RAW_Data!Q131),IF(DaqBook_RAW_Data!A131="","",TIMEVALUE(DaqBook_RAW_Data!A131)),TIMEVALUE(DaqBook_RAW_Data!Q131))</f>
        <v/>
      </c>
      <c r="C141" s="167" t="str">
        <f>IF(ISBLANK(DaqBook_RAW_Data!R131),"",DaqBook_RAW_Data!R131)</f>
        <v/>
      </c>
      <c r="D141" s="167" t="str">
        <f>IF(ISBLANK(DaqBook_RAW_Data!S131),"",DaqBook_RAW_Data!S131)</f>
        <v/>
      </c>
      <c r="E141" s="167" t="str">
        <f>IF(ISBLANK(DaqBook_RAW_Data!T131),"",DaqBook_RAW_Data!T131)</f>
        <v/>
      </c>
      <c r="F141" s="167" t="str">
        <f>IF(ISBLANK(DaqBook_RAW_Data!U131),"",DaqBook_RAW_Data!U131)</f>
        <v/>
      </c>
      <c r="G141" s="167" t="str">
        <f>IF(ISBLANK(DaqBook_RAW_Data!V131),"",DaqBook_RAW_Data!V131)</f>
        <v/>
      </c>
      <c r="H141" s="167" t="str">
        <f>IF(ISBLANK(DaqBook_RAW_Data!W131),"",DaqBook_RAW_Data!W131)</f>
        <v/>
      </c>
      <c r="I141" s="167" t="str">
        <f>IF(ISBLANK(DaqBook_RAW_Data!X131),"",DaqBook_RAW_Data!X131)</f>
        <v/>
      </c>
      <c r="J141" s="167" t="str">
        <f>IF(ISBLANK(DaqBook_RAW_Data!Y131),"",DaqBook_RAW_Data!Y131)</f>
        <v/>
      </c>
      <c r="K141" s="167" t="str">
        <f>IF(ISBLANK(DaqBook_RAW_Data!Z131),"",DaqBook_RAW_Data!Z131)</f>
        <v/>
      </c>
      <c r="L141" s="167" t="str">
        <f>IF(ISBLANK(DaqBook_RAW_Data!AA131),"",DaqBook_RAW_Data!AA131)</f>
        <v/>
      </c>
      <c r="M141" s="167" t="str">
        <f>IF(ISBLANK(DaqBook_RAW_Data!AB131),"",DaqBook_RAW_Data!AB131)</f>
        <v/>
      </c>
      <c r="N141" s="167" t="str">
        <f>IF(ISBLANK(DaqBook_RAW_Data!AC131),"",DaqBook_RAW_Data!AC131)</f>
        <v/>
      </c>
      <c r="O141" s="167" t="str">
        <f>IF(ISBLANK(DaqBook_RAW_Data!AD131),"",DaqBook_RAW_Data!AD131)</f>
        <v/>
      </c>
      <c r="P141" s="167" t="str">
        <f>IF(ISBLANK(DaqBook_RAW_Data!AE131),"",DaqBook_RAW_Data!AE131)</f>
        <v/>
      </c>
    </row>
    <row r="142" spans="1:16" x14ac:dyDescent="0.2">
      <c r="A142" s="58" t="e">
        <f t="shared" si="1"/>
        <v>#VALUE!</v>
      </c>
      <c r="B142" s="144" t="str">
        <f>IF(ISBLANK(DaqBook_RAW_Data!Q132),IF(DaqBook_RAW_Data!A132="","",TIMEVALUE(DaqBook_RAW_Data!A132)),TIMEVALUE(DaqBook_RAW_Data!Q132))</f>
        <v/>
      </c>
      <c r="C142" s="167" t="str">
        <f>IF(ISBLANK(DaqBook_RAW_Data!R132),"",DaqBook_RAW_Data!R132)</f>
        <v/>
      </c>
      <c r="D142" s="167" t="str">
        <f>IF(ISBLANK(DaqBook_RAW_Data!S132),"",DaqBook_RAW_Data!S132)</f>
        <v/>
      </c>
      <c r="E142" s="167" t="str">
        <f>IF(ISBLANK(DaqBook_RAW_Data!T132),"",DaqBook_RAW_Data!T132)</f>
        <v/>
      </c>
      <c r="F142" s="167" t="str">
        <f>IF(ISBLANK(DaqBook_RAW_Data!U132),"",DaqBook_RAW_Data!U132)</f>
        <v/>
      </c>
      <c r="G142" s="167" t="str">
        <f>IF(ISBLANK(DaqBook_RAW_Data!V132),"",DaqBook_RAW_Data!V132)</f>
        <v/>
      </c>
      <c r="H142" s="167" t="str">
        <f>IF(ISBLANK(DaqBook_RAW_Data!W132),"",DaqBook_RAW_Data!W132)</f>
        <v/>
      </c>
      <c r="I142" s="167" t="str">
        <f>IF(ISBLANK(DaqBook_RAW_Data!X132),"",DaqBook_RAW_Data!X132)</f>
        <v/>
      </c>
      <c r="J142" s="167" t="str">
        <f>IF(ISBLANK(DaqBook_RAW_Data!Y132),"",DaqBook_RAW_Data!Y132)</f>
        <v/>
      </c>
      <c r="K142" s="167" t="str">
        <f>IF(ISBLANK(DaqBook_RAW_Data!Z132),"",DaqBook_RAW_Data!Z132)</f>
        <v/>
      </c>
      <c r="L142" s="167" t="str">
        <f>IF(ISBLANK(DaqBook_RAW_Data!AA132),"",DaqBook_RAW_Data!AA132)</f>
        <v/>
      </c>
      <c r="M142" s="167" t="str">
        <f>IF(ISBLANK(DaqBook_RAW_Data!AB132),"",DaqBook_RAW_Data!AB132)</f>
        <v/>
      </c>
      <c r="N142" s="167" t="str">
        <f>IF(ISBLANK(DaqBook_RAW_Data!AC132),"",DaqBook_RAW_Data!AC132)</f>
        <v/>
      </c>
      <c r="O142" s="167" t="str">
        <f>IF(ISBLANK(DaqBook_RAW_Data!AD132),"",DaqBook_RAW_Data!AD132)</f>
        <v/>
      </c>
      <c r="P142" s="167" t="str">
        <f>IF(ISBLANK(DaqBook_RAW_Data!AE132),"",DaqBook_RAW_Data!AE132)</f>
        <v/>
      </c>
    </row>
    <row r="143" spans="1:16" x14ac:dyDescent="0.2">
      <c r="A143" s="58" t="e">
        <f t="shared" ref="A143:A206" si="2">HOUR(B143)&amp;":"&amp;MINUTE(B143)</f>
        <v>#VALUE!</v>
      </c>
      <c r="B143" s="144" t="str">
        <f>IF(ISBLANK(DaqBook_RAW_Data!Q133),IF(DaqBook_RAW_Data!A133="","",TIMEVALUE(DaqBook_RAW_Data!A133)),TIMEVALUE(DaqBook_RAW_Data!Q133))</f>
        <v/>
      </c>
      <c r="C143" s="167" t="str">
        <f>IF(ISBLANK(DaqBook_RAW_Data!R133),"",DaqBook_RAW_Data!R133)</f>
        <v/>
      </c>
      <c r="D143" s="167" t="str">
        <f>IF(ISBLANK(DaqBook_RAW_Data!S133),"",DaqBook_RAW_Data!S133)</f>
        <v/>
      </c>
      <c r="E143" s="167" t="str">
        <f>IF(ISBLANK(DaqBook_RAW_Data!T133),"",DaqBook_RAW_Data!T133)</f>
        <v/>
      </c>
      <c r="F143" s="167" t="str">
        <f>IF(ISBLANK(DaqBook_RAW_Data!U133),"",DaqBook_RAW_Data!U133)</f>
        <v/>
      </c>
      <c r="G143" s="167" t="str">
        <f>IF(ISBLANK(DaqBook_RAW_Data!V133),"",DaqBook_RAW_Data!V133)</f>
        <v/>
      </c>
      <c r="H143" s="167" t="str">
        <f>IF(ISBLANK(DaqBook_RAW_Data!W133),"",DaqBook_RAW_Data!W133)</f>
        <v/>
      </c>
      <c r="I143" s="167" t="str">
        <f>IF(ISBLANK(DaqBook_RAW_Data!X133),"",DaqBook_RAW_Data!X133)</f>
        <v/>
      </c>
      <c r="J143" s="167" t="str">
        <f>IF(ISBLANK(DaqBook_RAW_Data!Y133),"",DaqBook_RAW_Data!Y133)</f>
        <v/>
      </c>
      <c r="K143" s="167" t="str">
        <f>IF(ISBLANK(DaqBook_RAW_Data!Z133),"",DaqBook_RAW_Data!Z133)</f>
        <v/>
      </c>
      <c r="L143" s="167" t="str">
        <f>IF(ISBLANK(DaqBook_RAW_Data!AA133),"",DaqBook_RAW_Data!AA133)</f>
        <v/>
      </c>
      <c r="M143" s="167" t="str">
        <f>IF(ISBLANK(DaqBook_RAW_Data!AB133),"",DaqBook_RAW_Data!AB133)</f>
        <v/>
      </c>
      <c r="N143" s="167" t="str">
        <f>IF(ISBLANK(DaqBook_RAW_Data!AC133),"",DaqBook_RAW_Data!AC133)</f>
        <v/>
      </c>
      <c r="O143" s="167" t="str">
        <f>IF(ISBLANK(DaqBook_RAW_Data!AD133),"",DaqBook_RAW_Data!AD133)</f>
        <v/>
      </c>
      <c r="P143" s="167" t="str">
        <f>IF(ISBLANK(DaqBook_RAW_Data!AE133),"",DaqBook_RAW_Data!AE133)</f>
        <v/>
      </c>
    </row>
    <row r="144" spans="1:16" x14ac:dyDescent="0.2">
      <c r="A144" s="58" t="e">
        <f t="shared" si="2"/>
        <v>#VALUE!</v>
      </c>
      <c r="B144" s="144" t="str">
        <f>IF(ISBLANK(DaqBook_RAW_Data!Q134),IF(DaqBook_RAW_Data!A134="","",TIMEVALUE(DaqBook_RAW_Data!A134)),TIMEVALUE(DaqBook_RAW_Data!Q134))</f>
        <v/>
      </c>
      <c r="C144" s="167" t="str">
        <f>IF(ISBLANK(DaqBook_RAW_Data!R134),"",DaqBook_RAW_Data!R134)</f>
        <v/>
      </c>
      <c r="D144" s="167" t="str">
        <f>IF(ISBLANK(DaqBook_RAW_Data!S134),"",DaqBook_RAW_Data!S134)</f>
        <v/>
      </c>
      <c r="E144" s="167" t="str">
        <f>IF(ISBLANK(DaqBook_RAW_Data!T134),"",DaqBook_RAW_Data!T134)</f>
        <v/>
      </c>
      <c r="F144" s="167" t="str">
        <f>IF(ISBLANK(DaqBook_RAW_Data!U134),"",DaqBook_RAW_Data!U134)</f>
        <v/>
      </c>
      <c r="G144" s="167" t="str">
        <f>IF(ISBLANK(DaqBook_RAW_Data!V134),"",DaqBook_RAW_Data!V134)</f>
        <v/>
      </c>
      <c r="H144" s="167" t="str">
        <f>IF(ISBLANK(DaqBook_RAW_Data!W134),"",DaqBook_RAW_Data!W134)</f>
        <v/>
      </c>
      <c r="I144" s="167" t="str">
        <f>IF(ISBLANK(DaqBook_RAW_Data!X134),"",DaqBook_RAW_Data!X134)</f>
        <v/>
      </c>
      <c r="J144" s="167" t="str">
        <f>IF(ISBLANK(DaqBook_RAW_Data!Y134),"",DaqBook_RAW_Data!Y134)</f>
        <v/>
      </c>
      <c r="K144" s="167" t="str">
        <f>IF(ISBLANK(DaqBook_RAW_Data!Z134),"",DaqBook_RAW_Data!Z134)</f>
        <v/>
      </c>
      <c r="L144" s="167" t="str">
        <f>IF(ISBLANK(DaqBook_RAW_Data!AA134),"",DaqBook_RAW_Data!AA134)</f>
        <v/>
      </c>
      <c r="M144" s="167" t="str">
        <f>IF(ISBLANK(DaqBook_RAW_Data!AB134),"",DaqBook_RAW_Data!AB134)</f>
        <v/>
      </c>
      <c r="N144" s="167" t="str">
        <f>IF(ISBLANK(DaqBook_RAW_Data!AC134),"",DaqBook_RAW_Data!AC134)</f>
        <v/>
      </c>
      <c r="O144" s="167" t="str">
        <f>IF(ISBLANK(DaqBook_RAW_Data!AD134),"",DaqBook_RAW_Data!AD134)</f>
        <v/>
      </c>
      <c r="P144" s="167" t="str">
        <f>IF(ISBLANK(DaqBook_RAW_Data!AE134),"",DaqBook_RAW_Data!AE134)</f>
        <v/>
      </c>
    </row>
    <row r="145" spans="1:16" x14ac:dyDescent="0.2">
      <c r="A145" s="58" t="e">
        <f t="shared" si="2"/>
        <v>#VALUE!</v>
      </c>
      <c r="B145" s="144" t="str">
        <f>IF(ISBLANK(DaqBook_RAW_Data!Q135),IF(DaqBook_RAW_Data!A135="","",TIMEVALUE(DaqBook_RAW_Data!A135)),TIMEVALUE(DaqBook_RAW_Data!Q135))</f>
        <v/>
      </c>
      <c r="C145" s="167" t="str">
        <f>IF(ISBLANK(DaqBook_RAW_Data!R135),"",DaqBook_RAW_Data!R135)</f>
        <v/>
      </c>
      <c r="D145" s="167" t="str">
        <f>IF(ISBLANK(DaqBook_RAW_Data!S135),"",DaqBook_RAW_Data!S135)</f>
        <v/>
      </c>
      <c r="E145" s="167" t="str">
        <f>IF(ISBLANK(DaqBook_RAW_Data!T135),"",DaqBook_RAW_Data!T135)</f>
        <v/>
      </c>
      <c r="F145" s="167" t="str">
        <f>IF(ISBLANK(DaqBook_RAW_Data!U135),"",DaqBook_RAW_Data!U135)</f>
        <v/>
      </c>
      <c r="G145" s="167" t="str">
        <f>IF(ISBLANK(DaqBook_RAW_Data!V135),"",DaqBook_RAW_Data!V135)</f>
        <v/>
      </c>
      <c r="H145" s="167" t="str">
        <f>IF(ISBLANK(DaqBook_RAW_Data!W135),"",DaqBook_RAW_Data!W135)</f>
        <v/>
      </c>
      <c r="I145" s="167" t="str">
        <f>IF(ISBLANK(DaqBook_RAW_Data!X135),"",DaqBook_RAW_Data!X135)</f>
        <v/>
      </c>
      <c r="J145" s="167" t="str">
        <f>IF(ISBLANK(DaqBook_RAW_Data!Y135),"",DaqBook_RAW_Data!Y135)</f>
        <v/>
      </c>
      <c r="K145" s="167" t="str">
        <f>IF(ISBLANK(DaqBook_RAW_Data!Z135),"",DaqBook_RAW_Data!Z135)</f>
        <v/>
      </c>
      <c r="L145" s="167" t="str">
        <f>IF(ISBLANK(DaqBook_RAW_Data!AA135),"",DaqBook_RAW_Data!AA135)</f>
        <v/>
      </c>
      <c r="M145" s="167" t="str">
        <f>IF(ISBLANK(DaqBook_RAW_Data!AB135),"",DaqBook_RAW_Data!AB135)</f>
        <v/>
      </c>
      <c r="N145" s="167" t="str">
        <f>IF(ISBLANK(DaqBook_RAW_Data!AC135),"",DaqBook_RAW_Data!AC135)</f>
        <v/>
      </c>
      <c r="O145" s="167" t="str">
        <f>IF(ISBLANK(DaqBook_RAW_Data!AD135),"",DaqBook_RAW_Data!AD135)</f>
        <v/>
      </c>
      <c r="P145" s="167" t="str">
        <f>IF(ISBLANK(DaqBook_RAW_Data!AE135),"",DaqBook_RAW_Data!AE135)</f>
        <v/>
      </c>
    </row>
    <row r="146" spans="1:16" x14ac:dyDescent="0.2">
      <c r="A146" s="58" t="e">
        <f t="shared" si="2"/>
        <v>#VALUE!</v>
      </c>
      <c r="B146" s="144" t="str">
        <f>IF(ISBLANK(DaqBook_RAW_Data!Q136),IF(DaqBook_RAW_Data!A136="","",TIMEVALUE(DaqBook_RAW_Data!A136)),TIMEVALUE(DaqBook_RAW_Data!Q136))</f>
        <v/>
      </c>
      <c r="C146" s="167" t="str">
        <f>IF(ISBLANK(DaqBook_RAW_Data!R136),"",DaqBook_RAW_Data!R136)</f>
        <v/>
      </c>
      <c r="D146" s="167" t="str">
        <f>IF(ISBLANK(DaqBook_RAW_Data!S136),"",DaqBook_RAW_Data!S136)</f>
        <v/>
      </c>
      <c r="E146" s="167" t="str">
        <f>IF(ISBLANK(DaqBook_RAW_Data!T136),"",DaqBook_RAW_Data!T136)</f>
        <v/>
      </c>
      <c r="F146" s="167" t="str">
        <f>IF(ISBLANK(DaqBook_RAW_Data!U136),"",DaqBook_RAW_Data!U136)</f>
        <v/>
      </c>
      <c r="G146" s="167" t="str">
        <f>IF(ISBLANK(DaqBook_RAW_Data!V136),"",DaqBook_RAW_Data!V136)</f>
        <v/>
      </c>
      <c r="H146" s="167" t="str">
        <f>IF(ISBLANK(DaqBook_RAW_Data!W136),"",DaqBook_RAW_Data!W136)</f>
        <v/>
      </c>
      <c r="I146" s="167" t="str">
        <f>IF(ISBLANK(DaqBook_RAW_Data!X136),"",DaqBook_RAW_Data!X136)</f>
        <v/>
      </c>
      <c r="J146" s="167" t="str">
        <f>IF(ISBLANK(DaqBook_RAW_Data!Y136),"",DaqBook_RAW_Data!Y136)</f>
        <v/>
      </c>
      <c r="K146" s="167" t="str">
        <f>IF(ISBLANK(DaqBook_RAW_Data!Z136),"",DaqBook_RAW_Data!Z136)</f>
        <v/>
      </c>
      <c r="L146" s="167" t="str">
        <f>IF(ISBLANK(DaqBook_RAW_Data!AA136),"",DaqBook_RAW_Data!AA136)</f>
        <v/>
      </c>
      <c r="M146" s="167" t="str">
        <f>IF(ISBLANK(DaqBook_RAW_Data!AB136),"",DaqBook_RAW_Data!AB136)</f>
        <v/>
      </c>
      <c r="N146" s="167" t="str">
        <f>IF(ISBLANK(DaqBook_RAW_Data!AC136),"",DaqBook_RAW_Data!AC136)</f>
        <v/>
      </c>
      <c r="O146" s="167" t="str">
        <f>IF(ISBLANK(DaqBook_RAW_Data!AD136),"",DaqBook_RAW_Data!AD136)</f>
        <v/>
      </c>
      <c r="P146" s="167" t="str">
        <f>IF(ISBLANK(DaqBook_RAW_Data!AE136),"",DaqBook_RAW_Data!AE136)</f>
        <v/>
      </c>
    </row>
    <row r="147" spans="1:16" x14ac:dyDescent="0.2">
      <c r="A147" s="58" t="e">
        <f t="shared" si="2"/>
        <v>#VALUE!</v>
      </c>
      <c r="B147" s="144" t="str">
        <f>IF(ISBLANK(DaqBook_RAW_Data!Q137),IF(DaqBook_RAW_Data!A137="","",TIMEVALUE(DaqBook_RAW_Data!A137)),TIMEVALUE(DaqBook_RAW_Data!Q137))</f>
        <v/>
      </c>
      <c r="C147" s="167" t="str">
        <f>IF(ISBLANK(DaqBook_RAW_Data!R137),"",DaqBook_RAW_Data!R137)</f>
        <v/>
      </c>
      <c r="D147" s="167" t="str">
        <f>IF(ISBLANK(DaqBook_RAW_Data!S137),"",DaqBook_RAW_Data!S137)</f>
        <v/>
      </c>
      <c r="E147" s="167" t="str">
        <f>IF(ISBLANK(DaqBook_RAW_Data!T137),"",DaqBook_RAW_Data!T137)</f>
        <v/>
      </c>
      <c r="F147" s="167" t="str">
        <f>IF(ISBLANK(DaqBook_RAW_Data!U137),"",DaqBook_RAW_Data!U137)</f>
        <v/>
      </c>
      <c r="G147" s="167" t="str">
        <f>IF(ISBLANK(DaqBook_RAW_Data!V137),"",DaqBook_RAW_Data!V137)</f>
        <v/>
      </c>
      <c r="H147" s="167" t="str">
        <f>IF(ISBLANK(DaqBook_RAW_Data!W137),"",DaqBook_RAW_Data!W137)</f>
        <v/>
      </c>
      <c r="I147" s="167" t="str">
        <f>IF(ISBLANK(DaqBook_RAW_Data!X137),"",DaqBook_RAW_Data!X137)</f>
        <v/>
      </c>
      <c r="J147" s="167" t="str">
        <f>IF(ISBLANK(DaqBook_RAW_Data!Y137),"",DaqBook_RAW_Data!Y137)</f>
        <v/>
      </c>
      <c r="K147" s="167" t="str">
        <f>IF(ISBLANK(DaqBook_RAW_Data!Z137),"",DaqBook_RAW_Data!Z137)</f>
        <v/>
      </c>
      <c r="L147" s="167" t="str">
        <f>IF(ISBLANK(DaqBook_RAW_Data!AA137),"",DaqBook_RAW_Data!AA137)</f>
        <v/>
      </c>
      <c r="M147" s="167" t="str">
        <f>IF(ISBLANK(DaqBook_RAW_Data!AB137),"",DaqBook_RAW_Data!AB137)</f>
        <v/>
      </c>
      <c r="N147" s="167" t="str">
        <f>IF(ISBLANK(DaqBook_RAW_Data!AC137),"",DaqBook_RAW_Data!AC137)</f>
        <v/>
      </c>
      <c r="O147" s="167" t="str">
        <f>IF(ISBLANK(DaqBook_RAW_Data!AD137),"",DaqBook_RAW_Data!AD137)</f>
        <v/>
      </c>
      <c r="P147" s="167" t="str">
        <f>IF(ISBLANK(DaqBook_RAW_Data!AE137),"",DaqBook_RAW_Data!AE137)</f>
        <v/>
      </c>
    </row>
    <row r="148" spans="1:16" x14ac:dyDescent="0.2">
      <c r="A148" s="58" t="e">
        <f t="shared" si="2"/>
        <v>#VALUE!</v>
      </c>
      <c r="B148" s="144" t="str">
        <f>IF(ISBLANK(DaqBook_RAW_Data!Q138),IF(DaqBook_RAW_Data!A138="","",TIMEVALUE(DaqBook_RAW_Data!A138)),TIMEVALUE(DaqBook_RAW_Data!Q138))</f>
        <v/>
      </c>
      <c r="C148" s="167" t="str">
        <f>IF(ISBLANK(DaqBook_RAW_Data!R138),"",DaqBook_RAW_Data!R138)</f>
        <v/>
      </c>
      <c r="D148" s="167" t="str">
        <f>IF(ISBLANK(DaqBook_RAW_Data!S138),"",DaqBook_RAW_Data!S138)</f>
        <v/>
      </c>
      <c r="E148" s="167" t="str">
        <f>IF(ISBLANK(DaqBook_RAW_Data!T138),"",DaqBook_RAW_Data!T138)</f>
        <v/>
      </c>
      <c r="F148" s="167" t="str">
        <f>IF(ISBLANK(DaqBook_RAW_Data!U138),"",DaqBook_RAW_Data!U138)</f>
        <v/>
      </c>
      <c r="G148" s="167" t="str">
        <f>IF(ISBLANK(DaqBook_RAW_Data!V138),"",DaqBook_RAW_Data!V138)</f>
        <v/>
      </c>
      <c r="H148" s="167" t="str">
        <f>IF(ISBLANK(DaqBook_RAW_Data!W138),"",DaqBook_RAW_Data!W138)</f>
        <v/>
      </c>
      <c r="I148" s="167" t="str">
        <f>IF(ISBLANK(DaqBook_RAW_Data!X138),"",DaqBook_RAW_Data!X138)</f>
        <v/>
      </c>
      <c r="J148" s="167" t="str">
        <f>IF(ISBLANK(DaqBook_RAW_Data!Y138),"",DaqBook_RAW_Data!Y138)</f>
        <v/>
      </c>
      <c r="K148" s="167" t="str">
        <f>IF(ISBLANK(DaqBook_RAW_Data!Z138),"",DaqBook_RAW_Data!Z138)</f>
        <v/>
      </c>
      <c r="L148" s="167" t="str">
        <f>IF(ISBLANK(DaqBook_RAW_Data!AA138),"",DaqBook_RAW_Data!AA138)</f>
        <v/>
      </c>
      <c r="M148" s="167" t="str">
        <f>IF(ISBLANK(DaqBook_RAW_Data!AB138),"",DaqBook_RAW_Data!AB138)</f>
        <v/>
      </c>
      <c r="N148" s="167" t="str">
        <f>IF(ISBLANK(DaqBook_RAW_Data!AC138),"",DaqBook_RAW_Data!AC138)</f>
        <v/>
      </c>
      <c r="O148" s="167" t="str">
        <f>IF(ISBLANK(DaqBook_RAW_Data!AD138),"",DaqBook_RAW_Data!AD138)</f>
        <v/>
      </c>
      <c r="P148" s="167" t="str">
        <f>IF(ISBLANK(DaqBook_RAW_Data!AE138),"",DaqBook_RAW_Data!AE138)</f>
        <v/>
      </c>
    </row>
    <row r="149" spans="1:16" x14ac:dyDescent="0.2">
      <c r="A149" s="58" t="e">
        <f t="shared" si="2"/>
        <v>#VALUE!</v>
      </c>
      <c r="B149" s="144" t="str">
        <f>IF(ISBLANK(DaqBook_RAW_Data!Q139),IF(DaqBook_RAW_Data!A139="","",TIMEVALUE(DaqBook_RAW_Data!A139)),TIMEVALUE(DaqBook_RAW_Data!Q139))</f>
        <v/>
      </c>
      <c r="C149" s="167" t="str">
        <f>IF(ISBLANK(DaqBook_RAW_Data!R139),"",DaqBook_RAW_Data!R139)</f>
        <v/>
      </c>
      <c r="D149" s="167" t="str">
        <f>IF(ISBLANK(DaqBook_RAW_Data!S139),"",DaqBook_RAW_Data!S139)</f>
        <v/>
      </c>
      <c r="E149" s="167" t="str">
        <f>IF(ISBLANK(DaqBook_RAW_Data!T139),"",DaqBook_RAW_Data!T139)</f>
        <v/>
      </c>
      <c r="F149" s="167" t="str">
        <f>IF(ISBLANK(DaqBook_RAW_Data!U139),"",DaqBook_RAW_Data!U139)</f>
        <v/>
      </c>
      <c r="G149" s="167" t="str">
        <f>IF(ISBLANK(DaqBook_RAW_Data!V139),"",DaqBook_RAW_Data!V139)</f>
        <v/>
      </c>
      <c r="H149" s="167" t="str">
        <f>IF(ISBLANK(DaqBook_RAW_Data!W139),"",DaqBook_RAW_Data!W139)</f>
        <v/>
      </c>
      <c r="I149" s="167" t="str">
        <f>IF(ISBLANK(DaqBook_RAW_Data!X139),"",DaqBook_RAW_Data!X139)</f>
        <v/>
      </c>
      <c r="J149" s="167" t="str">
        <f>IF(ISBLANK(DaqBook_RAW_Data!Y139),"",DaqBook_RAW_Data!Y139)</f>
        <v/>
      </c>
      <c r="K149" s="167" t="str">
        <f>IF(ISBLANK(DaqBook_RAW_Data!Z139),"",DaqBook_RAW_Data!Z139)</f>
        <v/>
      </c>
      <c r="L149" s="167" t="str">
        <f>IF(ISBLANK(DaqBook_RAW_Data!AA139),"",DaqBook_RAW_Data!AA139)</f>
        <v/>
      </c>
      <c r="M149" s="167" t="str">
        <f>IF(ISBLANK(DaqBook_RAW_Data!AB139),"",DaqBook_RAW_Data!AB139)</f>
        <v/>
      </c>
      <c r="N149" s="167" t="str">
        <f>IF(ISBLANK(DaqBook_RAW_Data!AC139),"",DaqBook_RAW_Data!AC139)</f>
        <v/>
      </c>
      <c r="O149" s="167" t="str">
        <f>IF(ISBLANK(DaqBook_RAW_Data!AD139),"",DaqBook_RAW_Data!AD139)</f>
        <v/>
      </c>
      <c r="P149" s="167" t="str">
        <f>IF(ISBLANK(DaqBook_RAW_Data!AE139),"",DaqBook_RAW_Data!AE139)</f>
        <v/>
      </c>
    </row>
    <row r="150" spans="1:16" x14ac:dyDescent="0.2">
      <c r="A150" s="58" t="e">
        <f t="shared" si="2"/>
        <v>#VALUE!</v>
      </c>
      <c r="B150" s="144" t="str">
        <f>IF(ISBLANK(DaqBook_RAW_Data!Q140),IF(DaqBook_RAW_Data!A140="","",TIMEVALUE(DaqBook_RAW_Data!A140)),TIMEVALUE(DaqBook_RAW_Data!Q140))</f>
        <v/>
      </c>
      <c r="C150" s="167" t="str">
        <f>IF(ISBLANK(DaqBook_RAW_Data!R140),"",DaqBook_RAW_Data!R140)</f>
        <v/>
      </c>
      <c r="D150" s="167" t="str">
        <f>IF(ISBLANK(DaqBook_RAW_Data!S140),"",DaqBook_RAW_Data!S140)</f>
        <v/>
      </c>
      <c r="E150" s="167" t="str">
        <f>IF(ISBLANK(DaqBook_RAW_Data!T140),"",DaqBook_RAW_Data!T140)</f>
        <v/>
      </c>
      <c r="F150" s="167" t="str">
        <f>IF(ISBLANK(DaqBook_RAW_Data!U140),"",DaqBook_RAW_Data!U140)</f>
        <v/>
      </c>
      <c r="G150" s="167" t="str">
        <f>IF(ISBLANK(DaqBook_RAW_Data!V140),"",DaqBook_RAW_Data!V140)</f>
        <v/>
      </c>
      <c r="H150" s="167" t="str">
        <f>IF(ISBLANK(DaqBook_RAW_Data!W140),"",DaqBook_RAW_Data!W140)</f>
        <v/>
      </c>
      <c r="I150" s="167" t="str">
        <f>IF(ISBLANK(DaqBook_RAW_Data!X140),"",DaqBook_RAW_Data!X140)</f>
        <v/>
      </c>
      <c r="J150" s="167" t="str">
        <f>IF(ISBLANK(DaqBook_RAW_Data!Y140),"",DaqBook_RAW_Data!Y140)</f>
        <v/>
      </c>
      <c r="K150" s="167" t="str">
        <f>IF(ISBLANK(DaqBook_RAW_Data!Z140),"",DaqBook_RAW_Data!Z140)</f>
        <v/>
      </c>
      <c r="L150" s="167" t="str">
        <f>IF(ISBLANK(DaqBook_RAW_Data!AA140),"",DaqBook_RAW_Data!AA140)</f>
        <v/>
      </c>
      <c r="M150" s="167" t="str">
        <f>IF(ISBLANK(DaqBook_RAW_Data!AB140),"",DaqBook_RAW_Data!AB140)</f>
        <v/>
      </c>
      <c r="N150" s="167" t="str">
        <f>IF(ISBLANK(DaqBook_RAW_Data!AC140),"",DaqBook_RAW_Data!AC140)</f>
        <v/>
      </c>
      <c r="O150" s="167" t="str">
        <f>IF(ISBLANK(DaqBook_RAW_Data!AD140),"",DaqBook_RAW_Data!AD140)</f>
        <v/>
      </c>
      <c r="P150" s="167" t="str">
        <f>IF(ISBLANK(DaqBook_RAW_Data!AE140),"",DaqBook_RAW_Data!AE140)</f>
        <v/>
      </c>
    </row>
    <row r="151" spans="1:16" x14ac:dyDescent="0.2">
      <c r="A151" s="58" t="e">
        <f t="shared" si="2"/>
        <v>#VALUE!</v>
      </c>
      <c r="B151" s="144" t="str">
        <f>IF(ISBLANK(DaqBook_RAW_Data!Q141),IF(DaqBook_RAW_Data!A141="","",TIMEVALUE(DaqBook_RAW_Data!A141)),TIMEVALUE(DaqBook_RAW_Data!Q141))</f>
        <v/>
      </c>
      <c r="C151" s="167" t="str">
        <f>IF(ISBLANK(DaqBook_RAW_Data!R141),"",DaqBook_RAW_Data!R141)</f>
        <v/>
      </c>
      <c r="D151" s="167" t="str">
        <f>IF(ISBLANK(DaqBook_RAW_Data!S141),"",DaqBook_RAW_Data!S141)</f>
        <v/>
      </c>
      <c r="E151" s="167" t="str">
        <f>IF(ISBLANK(DaqBook_RAW_Data!T141),"",DaqBook_RAW_Data!T141)</f>
        <v/>
      </c>
      <c r="F151" s="167" t="str">
        <f>IF(ISBLANK(DaqBook_RAW_Data!U141),"",DaqBook_RAW_Data!U141)</f>
        <v/>
      </c>
      <c r="G151" s="167" t="str">
        <f>IF(ISBLANK(DaqBook_RAW_Data!V141),"",DaqBook_RAW_Data!V141)</f>
        <v/>
      </c>
      <c r="H151" s="167" t="str">
        <f>IF(ISBLANK(DaqBook_RAW_Data!W141),"",DaqBook_RAW_Data!W141)</f>
        <v/>
      </c>
      <c r="I151" s="167" t="str">
        <f>IF(ISBLANK(DaqBook_RAW_Data!X141),"",DaqBook_RAW_Data!X141)</f>
        <v/>
      </c>
      <c r="J151" s="167" t="str">
        <f>IF(ISBLANK(DaqBook_RAW_Data!Y141),"",DaqBook_RAW_Data!Y141)</f>
        <v/>
      </c>
      <c r="K151" s="167" t="str">
        <f>IF(ISBLANK(DaqBook_RAW_Data!Z141),"",DaqBook_RAW_Data!Z141)</f>
        <v/>
      </c>
      <c r="L151" s="167" t="str">
        <f>IF(ISBLANK(DaqBook_RAW_Data!AA141),"",DaqBook_RAW_Data!AA141)</f>
        <v/>
      </c>
      <c r="M151" s="167" t="str">
        <f>IF(ISBLANK(DaqBook_RAW_Data!AB141),"",DaqBook_RAW_Data!AB141)</f>
        <v/>
      </c>
      <c r="N151" s="167" t="str">
        <f>IF(ISBLANK(DaqBook_RAW_Data!AC141),"",DaqBook_RAW_Data!AC141)</f>
        <v/>
      </c>
      <c r="O151" s="167" t="str">
        <f>IF(ISBLANK(DaqBook_RAW_Data!AD141),"",DaqBook_RAW_Data!AD141)</f>
        <v/>
      </c>
      <c r="P151" s="167" t="str">
        <f>IF(ISBLANK(DaqBook_RAW_Data!AE141),"",DaqBook_RAW_Data!AE141)</f>
        <v/>
      </c>
    </row>
    <row r="152" spans="1:16" x14ac:dyDescent="0.2">
      <c r="A152" s="58" t="e">
        <f t="shared" si="2"/>
        <v>#VALUE!</v>
      </c>
      <c r="B152" s="144" t="str">
        <f>IF(ISBLANK(DaqBook_RAW_Data!Q142),IF(DaqBook_RAW_Data!A142="","",TIMEVALUE(DaqBook_RAW_Data!A142)),TIMEVALUE(DaqBook_RAW_Data!Q142))</f>
        <v/>
      </c>
      <c r="C152" s="167" t="str">
        <f>IF(ISBLANK(DaqBook_RAW_Data!R142),"",DaqBook_RAW_Data!R142)</f>
        <v/>
      </c>
      <c r="D152" s="167" t="str">
        <f>IF(ISBLANK(DaqBook_RAW_Data!S142),"",DaqBook_RAW_Data!S142)</f>
        <v/>
      </c>
      <c r="E152" s="167" t="str">
        <f>IF(ISBLANK(DaqBook_RAW_Data!T142),"",DaqBook_RAW_Data!T142)</f>
        <v/>
      </c>
      <c r="F152" s="167" t="str">
        <f>IF(ISBLANK(DaqBook_RAW_Data!U142),"",DaqBook_RAW_Data!U142)</f>
        <v/>
      </c>
      <c r="G152" s="167" t="str">
        <f>IF(ISBLANK(DaqBook_RAW_Data!V142),"",DaqBook_RAW_Data!V142)</f>
        <v/>
      </c>
      <c r="H152" s="167" t="str">
        <f>IF(ISBLANK(DaqBook_RAW_Data!W142),"",DaqBook_RAW_Data!W142)</f>
        <v/>
      </c>
      <c r="I152" s="167" t="str">
        <f>IF(ISBLANK(DaqBook_RAW_Data!X142),"",DaqBook_RAW_Data!X142)</f>
        <v/>
      </c>
      <c r="J152" s="167" t="str">
        <f>IF(ISBLANK(DaqBook_RAW_Data!Y142),"",DaqBook_RAW_Data!Y142)</f>
        <v/>
      </c>
      <c r="K152" s="167" t="str">
        <f>IF(ISBLANK(DaqBook_RAW_Data!Z142),"",DaqBook_RAW_Data!Z142)</f>
        <v/>
      </c>
      <c r="L152" s="167" t="str">
        <f>IF(ISBLANK(DaqBook_RAW_Data!AA142),"",DaqBook_RAW_Data!AA142)</f>
        <v/>
      </c>
      <c r="M152" s="167" t="str">
        <f>IF(ISBLANK(DaqBook_RAW_Data!AB142),"",DaqBook_RAW_Data!AB142)</f>
        <v/>
      </c>
      <c r="N152" s="167" t="str">
        <f>IF(ISBLANK(DaqBook_RAW_Data!AC142),"",DaqBook_RAW_Data!AC142)</f>
        <v/>
      </c>
      <c r="O152" s="167" t="str">
        <f>IF(ISBLANK(DaqBook_RAW_Data!AD142),"",DaqBook_RAW_Data!AD142)</f>
        <v/>
      </c>
      <c r="P152" s="167" t="str">
        <f>IF(ISBLANK(DaqBook_RAW_Data!AE142),"",DaqBook_RAW_Data!AE142)</f>
        <v/>
      </c>
    </row>
    <row r="153" spans="1:16" x14ac:dyDescent="0.2">
      <c r="A153" s="58" t="e">
        <f t="shared" si="2"/>
        <v>#VALUE!</v>
      </c>
      <c r="B153" s="144" t="str">
        <f>IF(ISBLANK(DaqBook_RAW_Data!Q143),IF(DaqBook_RAW_Data!A143="","",TIMEVALUE(DaqBook_RAW_Data!A143)),TIMEVALUE(DaqBook_RAW_Data!Q143))</f>
        <v/>
      </c>
      <c r="C153" s="167" t="str">
        <f>IF(ISBLANK(DaqBook_RAW_Data!R143),"",DaqBook_RAW_Data!R143)</f>
        <v/>
      </c>
      <c r="D153" s="167" t="str">
        <f>IF(ISBLANK(DaqBook_RAW_Data!S143),"",DaqBook_RAW_Data!S143)</f>
        <v/>
      </c>
      <c r="E153" s="167" t="str">
        <f>IF(ISBLANK(DaqBook_RAW_Data!T143),"",DaqBook_RAW_Data!T143)</f>
        <v/>
      </c>
      <c r="F153" s="167" t="str">
        <f>IF(ISBLANK(DaqBook_RAW_Data!U143),"",DaqBook_RAW_Data!U143)</f>
        <v/>
      </c>
      <c r="G153" s="167" t="str">
        <f>IF(ISBLANK(DaqBook_RAW_Data!V143),"",DaqBook_RAW_Data!V143)</f>
        <v/>
      </c>
      <c r="H153" s="167" t="str">
        <f>IF(ISBLANK(DaqBook_RAW_Data!W143),"",DaqBook_RAW_Data!W143)</f>
        <v/>
      </c>
      <c r="I153" s="167" t="str">
        <f>IF(ISBLANK(DaqBook_RAW_Data!X143),"",DaqBook_RAW_Data!X143)</f>
        <v/>
      </c>
      <c r="J153" s="167" t="str">
        <f>IF(ISBLANK(DaqBook_RAW_Data!Y143),"",DaqBook_RAW_Data!Y143)</f>
        <v/>
      </c>
      <c r="K153" s="167" t="str">
        <f>IF(ISBLANK(DaqBook_RAW_Data!Z143),"",DaqBook_RAW_Data!Z143)</f>
        <v/>
      </c>
      <c r="L153" s="167" t="str">
        <f>IF(ISBLANK(DaqBook_RAW_Data!AA143),"",DaqBook_RAW_Data!AA143)</f>
        <v/>
      </c>
      <c r="M153" s="167" t="str">
        <f>IF(ISBLANK(DaqBook_RAW_Data!AB143),"",DaqBook_RAW_Data!AB143)</f>
        <v/>
      </c>
      <c r="N153" s="167" t="str">
        <f>IF(ISBLANK(DaqBook_RAW_Data!AC143),"",DaqBook_RAW_Data!AC143)</f>
        <v/>
      </c>
      <c r="O153" s="167" t="str">
        <f>IF(ISBLANK(DaqBook_RAW_Data!AD143),"",DaqBook_RAW_Data!AD143)</f>
        <v/>
      </c>
      <c r="P153" s="167" t="str">
        <f>IF(ISBLANK(DaqBook_RAW_Data!AE143),"",DaqBook_RAW_Data!AE143)</f>
        <v/>
      </c>
    </row>
    <row r="154" spans="1:16" x14ac:dyDescent="0.2">
      <c r="A154" s="58" t="e">
        <f t="shared" si="2"/>
        <v>#VALUE!</v>
      </c>
      <c r="B154" s="144" t="str">
        <f>IF(ISBLANK(DaqBook_RAW_Data!Q144),IF(DaqBook_RAW_Data!A144="","",TIMEVALUE(DaqBook_RAW_Data!A144)),TIMEVALUE(DaqBook_RAW_Data!Q144))</f>
        <v/>
      </c>
      <c r="C154" s="167" t="str">
        <f>IF(ISBLANK(DaqBook_RAW_Data!R144),"",DaqBook_RAW_Data!R144)</f>
        <v/>
      </c>
      <c r="D154" s="167" t="str">
        <f>IF(ISBLANK(DaqBook_RAW_Data!S144),"",DaqBook_RAW_Data!S144)</f>
        <v/>
      </c>
      <c r="E154" s="167" t="str">
        <f>IF(ISBLANK(DaqBook_RAW_Data!T144),"",DaqBook_RAW_Data!T144)</f>
        <v/>
      </c>
      <c r="F154" s="167" t="str">
        <f>IF(ISBLANK(DaqBook_RAW_Data!U144),"",DaqBook_RAW_Data!U144)</f>
        <v/>
      </c>
      <c r="G154" s="167" t="str">
        <f>IF(ISBLANK(DaqBook_RAW_Data!V144),"",DaqBook_RAW_Data!V144)</f>
        <v/>
      </c>
      <c r="H154" s="167" t="str">
        <f>IF(ISBLANK(DaqBook_RAW_Data!W144),"",DaqBook_RAW_Data!W144)</f>
        <v/>
      </c>
      <c r="I154" s="167" t="str">
        <f>IF(ISBLANK(DaqBook_RAW_Data!X144),"",DaqBook_RAW_Data!X144)</f>
        <v/>
      </c>
      <c r="J154" s="167" t="str">
        <f>IF(ISBLANK(DaqBook_RAW_Data!Y144),"",DaqBook_RAW_Data!Y144)</f>
        <v/>
      </c>
      <c r="K154" s="167" t="str">
        <f>IF(ISBLANK(DaqBook_RAW_Data!Z144),"",DaqBook_RAW_Data!Z144)</f>
        <v/>
      </c>
      <c r="L154" s="167" t="str">
        <f>IF(ISBLANK(DaqBook_RAW_Data!AA144),"",DaqBook_RAW_Data!AA144)</f>
        <v/>
      </c>
      <c r="M154" s="167" t="str">
        <f>IF(ISBLANK(DaqBook_RAW_Data!AB144),"",DaqBook_RAW_Data!AB144)</f>
        <v/>
      </c>
      <c r="N154" s="167" t="str">
        <f>IF(ISBLANK(DaqBook_RAW_Data!AC144),"",DaqBook_RAW_Data!AC144)</f>
        <v/>
      </c>
      <c r="O154" s="167" t="str">
        <f>IF(ISBLANK(DaqBook_RAW_Data!AD144),"",DaqBook_RAW_Data!AD144)</f>
        <v/>
      </c>
      <c r="P154" s="167" t="str">
        <f>IF(ISBLANK(DaqBook_RAW_Data!AE144),"",DaqBook_RAW_Data!AE144)</f>
        <v/>
      </c>
    </row>
    <row r="155" spans="1:16" x14ac:dyDescent="0.2">
      <c r="A155" s="58" t="e">
        <f t="shared" si="2"/>
        <v>#VALUE!</v>
      </c>
      <c r="B155" s="144" t="str">
        <f>IF(ISBLANK(DaqBook_RAW_Data!Q145),IF(DaqBook_RAW_Data!A145="","",TIMEVALUE(DaqBook_RAW_Data!A145)),TIMEVALUE(DaqBook_RAW_Data!Q145))</f>
        <v/>
      </c>
      <c r="C155" s="167" t="str">
        <f>IF(ISBLANK(DaqBook_RAW_Data!R145),"",DaqBook_RAW_Data!R145)</f>
        <v/>
      </c>
      <c r="D155" s="167" t="str">
        <f>IF(ISBLANK(DaqBook_RAW_Data!S145),"",DaqBook_RAW_Data!S145)</f>
        <v/>
      </c>
      <c r="E155" s="167" t="str">
        <f>IF(ISBLANK(DaqBook_RAW_Data!T145),"",DaqBook_RAW_Data!T145)</f>
        <v/>
      </c>
      <c r="F155" s="167" t="str">
        <f>IF(ISBLANK(DaqBook_RAW_Data!U145),"",DaqBook_RAW_Data!U145)</f>
        <v/>
      </c>
      <c r="G155" s="167" t="str">
        <f>IF(ISBLANK(DaqBook_RAW_Data!V145),"",DaqBook_RAW_Data!V145)</f>
        <v/>
      </c>
      <c r="H155" s="167" t="str">
        <f>IF(ISBLANK(DaqBook_RAW_Data!W145),"",DaqBook_RAW_Data!W145)</f>
        <v/>
      </c>
      <c r="I155" s="167" t="str">
        <f>IF(ISBLANK(DaqBook_RAW_Data!X145),"",DaqBook_RAW_Data!X145)</f>
        <v/>
      </c>
      <c r="J155" s="167" t="str">
        <f>IF(ISBLANK(DaqBook_RAW_Data!Y145),"",DaqBook_RAW_Data!Y145)</f>
        <v/>
      </c>
      <c r="K155" s="167" t="str">
        <f>IF(ISBLANK(DaqBook_RAW_Data!Z145),"",DaqBook_RAW_Data!Z145)</f>
        <v/>
      </c>
      <c r="L155" s="167" t="str">
        <f>IF(ISBLANK(DaqBook_RAW_Data!AA145),"",DaqBook_RAW_Data!AA145)</f>
        <v/>
      </c>
      <c r="M155" s="167" t="str">
        <f>IF(ISBLANK(DaqBook_RAW_Data!AB145),"",DaqBook_RAW_Data!AB145)</f>
        <v/>
      </c>
      <c r="N155" s="167" t="str">
        <f>IF(ISBLANK(DaqBook_RAW_Data!AC145),"",DaqBook_RAW_Data!AC145)</f>
        <v/>
      </c>
      <c r="O155" s="167" t="str">
        <f>IF(ISBLANK(DaqBook_RAW_Data!AD145),"",DaqBook_RAW_Data!AD145)</f>
        <v/>
      </c>
      <c r="P155" s="167" t="str">
        <f>IF(ISBLANK(DaqBook_RAW_Data!AE145),"",DaqBook_RAW_Data!AE145)</f>
        <v/>
      </c>
    </row>
    <row r="156" spans="1:16" x14ac:dyDescent="0.2">
      <c r="A156" s="58" t="e">
        <f t="shared" si="2"/>
        <v>#VALUE!</v>
      </c>
      <c r="B156" s="144" t="str">
        <f>IF(ISBLANK(DaqBook_RAW_Data!Q146),IF(DaqBook_RAW_Data!A146="","",TIMEVALUE(DaqBook_RAW_Data!A146)),TIMEVALUE(DaqBook_RAW_Data!Q146))</f>
        <v/>
      </c>
      <c r="C156" s="167" t="str">
        <f>IF(ISBLANK(DaqBook_RAW_Data!R146),"",DaqBook_RAW_Data!R146)</f>
        <v/>
      </c>
      <c r="D156" s="167" t="str">
        <f>IF(ISBLANK(DaqBook_RAW_Data!S146),"",DaqBook_RAW_Data!S146)</f>
        <v/>
      </c>
      <c r="E156" s="167" t="str">
        <f>IF(ISBLANK(DaqBook_RAW_Data!T146),"",DaqBook_RAW_Data!T146)</f>
        <v/>
      </c>
      <c r="F156" s="167" t="str">
        <f>IF(ISBLANK(DaqBook_RAW_Data!U146),"",DaqBook_RAW_Data!U146)</f>
        <v/>
      </c>
      <c r="G156" s="167" t="str">
        <f>IF(ISBLANK(DaqBook_RAW_Data!V146),"",DaqBook_RAW_Data!V146)</f>
        <v/>
      </c>
      <c r="H156" s="167" t="str">
        <f>IF(ISBLANK(DaqBook_RAW_Data!W146),"",DaqBook_RAW_Data!W146)</f>
        <v/>
      </c>
      <c r="I156" s="167" t="str">
        <f>IF(ISBLANK(DaqBook_RAW_Data!X146),"",DaqBook_RAW_Data!X146)</f>
        <v/>
      </c>
      <c r="J156" s="167" t="str">
        <f>IF(ISBLANK(DaqBook_RAW_Data!Y146),"",DaqBook_RAW_Data!Y146)</f>
        <v/>
      </c>
      <c r="K156" s="167" t="str">
        <f>IF(ISBLANK(DaqBook_RAW_Data!Z146),"",DaqBook_RAW_Data!Z146)</f>
        <v/>
      </c>
      <c r="L156" s="167" t="str">
        <f>IF(ISBLANK(DaqBook_RAW_Data!AA146),"",DaqBook_RAW_Data!AA146)</f>
        <v/>
      </c>
      <c r="M156" s="167" t="str">
        <f>IF(ISBLANK(DaqBook_RAW_Data!AB146),"",DaqBook_RAW_Data!AB146)</f>
        <v/>
      </c>
      <c r="N156" s="167" t="str">
        <f>IF(ISBLANK(DaqBook_RAW_Data!AC146),"",DaqBook_RAW_Data!AC146)</f>
        <v/>
      </c>
      <c r="O156" s="167" t="str">
        <f>IF(ISBLANK(DaqBook_RAW_Data!AD146),"",DaqBook_RAW_Data!AD146)</f>
        <v/>
      </c>
      <c r="P156" s="167" t="str">
        <f>IF(ISBLANK(DaqBook_RAW_Data!AE146),"",DaqBook_RAW_Data!AE146)</f>
        <v/>
      </c>
    </row>
    <row r="157" spans="1:16" x14ac:dyDescent="0.2">
      <c r="A157" s="58" t="e">
        <f t="shared" si="2"/>
        <v>#VALUE!</v>
      </c>
      <c r="B157" s="144" t="str">
        <f>IF(ISBLANK(DaqBook_RAW_Data!Q147),IF(DaqBook_RAW_Data!A147="","",TIMEVALUE(DaqBook_RAW_Data!A147)),TIMEVALUE(DaqBook_RAW_Data!Q147))</f>
        <v/>
      </c>
      <c r="C157" s="167" t="str">
        <f>IF(ISBLANK(DaqBook_RAW_Data!R147),"",DaqBook_RAW_Data!R147)</f>
        <v/>
      </c>
      <c r="D157" s="167" t="str">
        <f>IF(ISBLANK(DaqBook_RAW_Data!S147),"",DaqBook_RAW_Data!S147)</f>
        <v/>
      </c>
      <c r="E157" s="167" t="str">
        <f>IF(ISBLANK(DaqBook_RAW_Data!T147),"",DaqBook_RAW_Data!T147)</f>
        <v/>
      </c>
      <c r="F157" s="167" t="str">
        <f>IF(ISBLANK(DaqBook_RAW_Data!U147),"",DaqBook_RAW_Data!U147)</f>
        <v/>
      </c>
      <c r="G157" s="167" t="str">
        <f>IF(ISBLANK(DaqBook_RAW_Data!V147),"",DaqBook_RAW_Data!V147)</f>
        <v/>
      </c>
      <c r="H157" s="167" t="str">
        <f>IF(ISBLANK(DaqBook_RAW_Data!W147),"",DaqBook_RAW_Data!W147)</f>
        <v/>
      </c>
      <c r="I157" s="167" t="str">
        <f>IF(ISBLANK(DaqBook_RAW_Data!X147),"",DaqBook_RAW_Data!X147)</f>
        <v/>
      </c>
      <c r="J157" s="167" t="str">
        <f>IF(ISBLANK(DaqBook_RAW_Data!Y147),"",DaqBook_RAW_Data!Y147)</f>
        <v/>
      </c>
      <c r="K157" s="167" t="str">
        <f>IF(ISBLANK(DaqBook_RAW_Data!Z147),"",DaqBook_RAW_Data!Z147)</f>
        <v/>
      </c>
      <c r="L157" s="167" t="str">
        <f>IF(ISBLANK(DaqBook_RAW_Data!AA147),"",DaqBook_RAW_Data!AA147)</f>
        <v/>
      </c>
      <c r="M157" s="167" t="str">
        <f>IF(ISBLANK(DaqBook_RAW_Data!AB147),"",DaqBook_RAW_Data!AB147)</f>
        <v/>
      </c>
      <c r="N157" s="167" t="str">
        <f>IF(ISBLANK(DaqBook_RAW_Data!AC147),"",DaqBook_RAW_Data!AC147)</f>
        <v/>
      </c>
      <c r="O157" s="167" t="str">
        <f>IF(ISBLANK(DaqBook_RAW_Data!AD147),"",DaqBook_RAW_Data!AD147)</f>
        <v/>
      </c>
      <c r="P157" s="167" t="str">
        <f>IF(ISBLANK(DaqBook_RAW_Data!AE147),"",DaqBook_RAW_Data!AE147)</f>
        <v/>
      </c>
    </row>
    <row r="158" spans="1:16" x14ac:dyDescent="0.2">
      <c r="A158" s="58" t="e">
        <f t="shared" si="2"/>
        <v>#VALUE!</v>
      </c>
      <c r="B158" s="144" t="str">
        <f>IF(ISBLANK(DaqBook_RAW_Data!Q148),IF(DaqBook_RAW_Data!A148="","",TIMEVALUE(DaqBook_RAW_Data!A148)),TIMEVALUE(DaqBook_RAW_Data!Q148))</f>
        <v/>
      </c>
      <c r="C158" s="167" t="str">
        <f>IF(ISBLANK(DaqBook_RAW_Data!R148),"",DaqBook_RAW_Data!R148)</f>
        <v/>
      </c>
      <c r="D158" s="167" t="str">
        <f>IF(ISBLANK(DaqBook_RAW_Data!S148),"",DaqBook_RAW_Data!S148)</f>
        <v/>
      </c>
      <c r="E158" s="167" t="str">
        <f>IF(ISBLANK(DaqBook_RAW_Data!T148),"",DaqBook_RAW_Data!T148)</f>
        <v/>
      </c>
      <c r="F158" s="167" t="str">
        <f>IF(ISBLANK(DaqBook_RAW_Data!U148),"",DaqBook_RAW_Data!U148)</f>
        <v/>
      </c>
      <c r="G158" s="167" t="str">
        <f>IF(ISBLANK(DaqBook_RAW_Data!V148),"",DaqBook_RAW_Data!V148)</f>
        <v/>
      </c>
      <c r="H158" s="167" t="str">
        <f>IF(ISBLANK(DaqBook_RAW_Data!W148),"",DaqBook_RAW_Data!W148)</f>
        <v/>
      </c>
      <c r="I158" s="167" t="str">
        <f>IF(ISBLANK(DaqBook_RAW_Data!X148),"",DaqBook_RAW_Data!X148)</f>
        <v/>
      </c>
      <c r="J158" s="167" t="str">
        <f>IF(ISBLANK(DaqBook_RAW_Data!Y148),"",DaqBook_RAW_Data!Y148)</f>
        <v/>
      </c>
      <c r="K158" s="167" t="str">
        <f>IF(ISBLANK(DaqBook_RAW_Data!Z148),"",DaqBook_RAW_Data!Z148)</f>
        <v/>
      </c>
      <c r="L158" s="167" t="str">
        <f>IF(ISBLANK(DaqBook_RAW_Data!AA148),"",DaqBook_RAW_Data!AA148)</f>
        <v/>
      </c>
      <c r="M158" s="167" t="str">
        <f>IF(ISBLANK(DaqBook_RAW_Data!AB148),"",DaqBook_RAW_Data!AB148)</f>
        <v/>
      </c>
      <c r="N158" s="167" t="str">
        <f>IF(ISBLANK(DaqBook_RAW_Data!AC148),"",DaqBook_RAW_Data!AC148)</f>
        <v/>
      </c>
      <c r="O158" s="167" t="str">
        <f>IF(ISBLANK(DaqBook_RAW_Data!AD148),"",DaqBook_RAW_Data!AD148)</f>
        <v/>
      </c>
      <c r="P158" s="167" t="str">
        <f>IF(ISBLANK(DaqBook_RAW_Data!AE148),"",DaqBook_RAW_Data!AE148)</f>
        <v/>
      </c>
    </row>
    <row r="159" spans="1:16" x14ac:dyDescent="0.2">
      <c r="A159" s="58" t="e">
        <f t="shared" si="2"/>
        <v>#VALUE!</v>
      </c>
      <c r="B159" s="144" t="str">
        <f>IF(ISBLANK(DaqBook_RAW_Data!Q149),IF(DaqBook_RAW_Data!A149="","",TIMEVALUE(DaqBook_RAW_Data!A149)),TIMEVALUE(DaqBook_RAW_Data!Q149))</f>
        <v/>
      </c>
      <c r="C159" s="167" t="str">
        <f>IF(ISBLANK(DaqBook_RAW_Data!R149),"",DaqBook_RAW_Data!R149)</f>
        <v/>
      </c>
      <c r="D159" s="167" t="str">
        <f>IF(ISBLANK(DaqBook_RAW_Data!S149),"",DaqBook_RAW_Data!S149)</f>
        <v/>
      </c>
      <c r="E159" s="167" t="str">
        <f>IF(ISBLANK(DaqBook_RAW_Data!T149),"",DaqBook_RAW_Data!T149)</f>
        <v/>
      </c>
      <c r="F159" s="167" t="str">
        <f>IF(ISBLANK(DaqBook_RAW_Data!U149),"",DaqBook_RAW_Data!U149)</f>
        <v/>
      </c>
      <c r="G159" s="167" t="str">
        <f>IF(ISBLANK(DaqBook_RAW_Data!V149),"",DaqBook_RAW_Data!V149)</f>
        <v/>
      </c>
      <c r="H159" s="167" t="str">
        <f>IF(ISBLANK(DaqBook_RAW_Data!W149),"",DaqBook_RAW_Data!W149)</f>
        <v/>
      </c>
      <c r="I159" s="167" t="str">
        <f>IF(ISBLANK(DaqBook_RAW_Data!X149),"",DaqBook_RAW_Data!X149)</f>
        <v/>
      </c>
      <c r="J159" s="167" t="str">
        <f>IF(ISBLANK(DaqBook_RAW_Data!Y149),"",DaqBook_RAW_Data!Y149)</f>
        <v/>
      </c>
      <c r="K159" s="167" t="str">
        <f>IF(ISBLANK(DaqBook_RAW_Data!Z149),"",DaqBook_RAW_Data!Z149)</f>
        <v/>
      </c>
      <c r="L159" s="167" t="str">
        <f>IF(ISBLANK(DaqBook_RAW_Data!AA149),"",DaqBook_RAW_Data!AA149)</f>
        <v/>
      </c>
      <c r="M159" s="167" t="str">
        <f>IF(ISBLANK(DaqBook_RAW_Data!AB149),"",DaqBook_RAW_Data!AB149)</f>
        <v/>
      </c>
      <c r="N159" s="167" t="str">
        <f>IF(ISBLANK(DaqBook_RAW_Data!AC149),"",DaqBook_RAW_Data!AC149)</f>
        <v/>
      </c>
      <c r="O159" s="167" t="str">
        <f>IF(ISBLANK(DaqBook_RAW_Data!AD149),"",DaqBook_RAW_Data!AD149)</f>
        <v/>
      </c>
      <c r="P159" s="167" t="str">
        <f>IF(ISBLANK(DaqBook_RAW_Data!AE149),"",DaqBook_RAW_Data!AE149)</f>
        <v/>
      </c>
    </row>
    <row r="160" spans="1:16" x14ac:dyDescent="0.2">
      <c r="A160" s="58" t="e">
        <f t="shared" si="2"/>
        <v>#VALUE!</v>
      </c>
      <c r="B160" s="144" t="str">
        <f>IF(ISBLANK(DaqBook_RAW_Data!Q150),IF(DaqBook_RAW_Data!A150="","",TIMEVALUE(DaqBook_RAW_Data!A150)),TIMEVALUE(DaqBook_RAW_Data!Q150))</f>
        <v/>
      </c>
      <c r="C160" s="167" t="str">
        <f>IF(ISBLANK(DaqBook_RAW_Data!R150),"",DaqBook_RAW_Data!R150)</f>
        <v/>
      </c>
      <c r="D160" s="167" t="str">
        <f>IF(ISBLANK(DaqBook_RAW_Data!S150),"",DaqBook_RAW_Data!S150)</f>
        <v/>
      </c>
      <c r="E160" s="167" t="str">
        <f>IF(ISBLANK(DaqBook_RAW_Data!T150),"",DaqBook_RAW_Data!T150)</f>
        <v/>
      </c>
      <c r="F160" s="167" t="str">
        <f>IF(ISBLANK(DaqBook_RAW_Data!U150),"",DaqBook_RAW_Data!U150)</f>
        <v/>
      </c>
      <c r="G160" s="167" t="str">
        <f>IF(ISBLANK(DaqBook_RAW_Data!V150),"",DaqBook_RAW_Data!V150)</f>
        <v/>
      </c>
      <c r="H160" s="167" t="str">
        <f>IF(ISBLANK(DaqBook_RAW_Data!W150),"",DaqBook_RAW_Data!W150)</f>
        <v/>
      </c>
      <c r="I160" s="167" t="str">
        <f>IF(ISBLANK(DaqBook_RAW_Data!X150),"",DaqBook_RAW_Data!X150)</f>
        <v/>
      </c>
      <c r="J160" s="167" t="str">
        <f>IF(ISBLANK(DaqBook_RAW_Data!Y150),"",DaqBook_RAW_Data!Y150)</f>
        <v/>
      </c>
      <c r="K160" s="167" t="str">
        <f>IF(ISBLANK(DaqBook_RAW_Data!Z150),"",DaqBook_RAW_Data!Z150)</f>
        <v/>
      </c>
      <c r="L160" s="167" t="str">
        <f>IF(ISBLANK(DaqBook_RAW_Data!AA150),"",DaqBook_RAW_Data!AA150)</f>
        <v/>
      </c>
      <c r="M160" s="167" t="str">
        <f>IF(ISBLANK(DaqBook_RAW_Data!AB150),"",DaqBook_RAW_Data!AB150)</f>
        <v/>
      </c>
      <c r="N160" s="167" t="str">
        <f>IF(ISBLANK(DaqBook_RAW_Data!AC150),"",DaqBook_RAW_Data!AC150)</f>
        <v/>
      </c>
      <c r="O160" s="167" t="str">
        <f>IF(ISBLANK(DaqBook_RAW_Data!AD150),"",DaqBook_RAW_Data!AD150)</f>
        <v/>
      </c>
      <c r="P160" s="167" t="str">
        <f>IF(ISBLANK(DaqBook_RAW_Data!AE150),"",DaqBook_RAW_Data!AE150)</f>
        <v/>
      </c>
    </row>
    <row r="161" spans="1:16" x14ac:dyDescent="0.2">
      <c r="A161" s="58" t="e">
        <f t="shared" si="2"/>
        <v>#VALUE!</v>
      </c>
      <c r="B161" s="144" t="str">
        <f>IF(ISBLANK(DaqBook_RAW_Data!Q151),IF(DaqBook_RAW_Data!A151="","",TIMEVALUE(DaqBook_RAW_Data!A151)),TIMEVALUE(DaqBook_RAW_Data!Q151))</f>
        <v/>
      </c>
      <c r="C161" s="167" t="str">
        <f>IF(ISBLANK(DaqBook_RAW_Data!R151),"",DaqBook_RAW_Data!R151)</f>
        <v/>
      </c>
      <c r="D161" s="167" t="str">
        <f>IF(ISBLANK(DaqBook_RAW_Data!S151),"",DaqBook_RAW_Data!S151)</f>
        <v/>
      </c>
      <c r="E161" s="167" t="str">
        <f>IF(ISBLANK(DaqBook_RAW_Data!T151),"",DaqBook_RAW_Data!T151)</f>
        <v/>
      </c>
      <c r="F161" s="167" t="str">
        <f>IF(ISBLANK(DaqBook_RAW_Data!U151),"",DaqBook_RAW_Data!U151)</f>
        <v/>
      </c>
      <c r="G161" s="167" t="str">
        <f>IF(ISBLANK(DaqBook_RAW_Data!V151),"",DaqBook_RAW_Data!V151)</f>
        <v/>
      </c>
      <c r="H161" s="167" t="str">
        <f>IF(ISBLANK(DaqBook_RAW_Data!W151),"",DaqBook_RAW_Data!W151)</f>
        <v/>
      </c>
      <c r="I161" s="167" t="str">
        <f>IF(ISBLANK(DaqBook_RAW_Data!X151),"",DaqBook_RAW_Data!X151)</f>
        <v/>
      </c>
      <c r="J161" s="167" t="str">
        <f>IF(ISBLANK(DaqBook_RAW_Data!Y151),"",DaqBook_RAW_Data!Y151)</f>
        <v/>
      </c>
      <c r="K161" s="167" t="str">
        <f>IF(ISBLANK(DaqBook_RAW_Data!Z151),"",DaqBook_RAW_Data!Z151)</f>
        <v/>
      </c>
      <c r="L161" s="167" t="str">
        <f>IF(ISBLANK(DaqBook_RAW_Data!AA151),"",DaqBook_RAW_Data!AA151)</f>
        <v/>
      </c>
      <c r="M161" s="167" t="str">
        <f>IF(ISBLANK(DaqBook_RAW_Data!AB151),"",DaqBook_RAW_Data!AB151)</f>
        <v/>
      </c>
      <c r="N161" s="167" t="str">
        <f>IF(ISBLANK(DaqBook_RAW_Data!AC151),"",DaqBook_RAW_Data!AC151)</f>
        <v/>
      </c>
      <c r="O161" s="167" t="str">
        <f>IF(ISBLANK(DaqBook_RAW_Data!AD151),"",DaqBook_RAW_Data!AD151)</f>
        <v/>
      </c>
      <c r="P161" s="167" t="str">
        <f>IF(ISBLANK(DaqBook_RAW_Data!AE151),"",DaqBook_RAW_Data!AE151)</f>
        <v/>
      </c>
    </row>
    <row r="162" spans="1:16" x14ac:dyDescent="0.2">
      <c r="A162" s="58" t="e">
        <f t="shared" si="2"/>
        <v>#VALUE!</v>
      </c>
      <c r="B162" s="144" t="str">
        <f>IF(ISBLANK(DaqBook_RAW_Data!Q152),IF(DaqBook_RAW_Data!A152="","",TIMEVALUE(DaqBook_RAW_Data!A152)),TIMEVALUE(DaqBook_RAW_Data!Q152))</f>
        <v/>
      </c>
      <c r="C162" s="167" t="str">
        <f>IF(ISBLANK(DaqBook_RAW_Data!R152),"",DaqBook_RAW_Data!R152)</f>
        <v/>
      </c>
      <c r="D162" s="167" t="str">
        <f>IF(ISBLANK(DaqBook_RAW_Data!S152),"",DaqBook_RAW_Data!S152)</f>
        <v/>
      </c>
      <c r="E162" s="167" t="str">
        <f>IF(ISBLANK(DaqBook_RAW_Data!T152),"",DaqBook_RAW_Data!T152)</f>
        <v/>
      </c>
      <c r="F162" s="167" t="str">
        <f>IF(ISBLANK(DaqBook_RAW_Data!U152),"",DaqBook_RAW_Data!U152)</f>
        <v/>
      </c>
      <c r="G162" s="167" t="str">
        <f>IF(ISBLANK(DaqBook_RAW_Data!V152),"",DaqBook_RAW_Data!V152)</f>
        <v/>
      </c>
      <c r="H162" s="167" t="str">
        <f>IF(ISBLANK(DaqBook_RAW_Data!W152),"",DaqBook_RAW_Data!W152)</f>
        <v/>
      </c>
      <c r="I162" s="167" t="str">
        <f>IF(ISBLANK(DaqBook_RAW_Data!X152),"",DaqBook_RAW_Data!X152)</f>
        <v/>
      </c>
      <c r="J162" s="167" t="str">
        <f>IF(ISBLANK(DaqBook_RAW_Data!Y152),"",DaqBook_RAW_Data!Y152)</f>
        <v/>
      </c>
      <c r="K162" s="167" t="str">
        <f>IF(ISBLANK(DaqBook_RAW_Data!Z152),"",DaqBook_RAW_Data!Z152)</f>
        <v/>
      </c>
      <c r="L162" s="167" t="str">
        <f>IF(ISBLANK(DaqBook_RAW_Data!AA152),"",DaqBook_RAW_Data!AA152)</f>
        <v/>
      </c>
      <c r="M162" s="167" t="str">
        <f>IF(ISBLANK(DaqBook_RAW_Data!AB152),"",DaqBook_RAW_Data!AB152)</f>
        <v/>
      </c>
      <c r="N162" s="167" t="str">
        <f>IF(ISBLANK(DaqBook_RAW_Data!AC152),"",DaqBook_RAW_Data!AC152)</f>
        <v/>
      </c>
      <c r="O162" s="167" t="str">
        <f>IF(ISBLANK(DaqBook_RAW_Data!AD152),"",DaqBook_RAW_Data!AD152)</f>
        <v/>
      </c>
      <c r="P162" s="167" t="str">
        <f>IF(ISBLANK(DaqBook_RAW_Data!AE152),"",DaqBook_RAW_Data!AE152)</f>
        <v/>
      </c>
    </row>
    <row r="163" spans="1:16" x14ac:dyDescent="0.2">
      <c r="A163" s="58" t="e">
        <f t="shared" si="2"/>
        <v>#VALUE!</v>
      </c>
      <c r="B163" s="144" t="str">
        <f>IF(ISBLANK(DaqBook_RAW_Data!Q153),IF(DaqBook_RAW_Data!A153="","",TIMEVALUE(DaqBook_RAW_Data!A153)),TIMEVALUE(DaqBook_RAW_Data!Q153))</f>
        <v/>
      </c>
      <c r="C163" s="167" t="str">
        <f>IF(ISBLANK(DaqBook_RAW_Data!R153),"",DaqBook_RAW_Data!R153)</f>
        <v/>
      </c>
      <c r="D163" s="167" t="str">
        <f>IF(ISBLANK(DaqBook_RAW_Data!S153),"",DaqBook_RAW_Data!S153)</f>
        <v/>
      </c>
      <c r="E163" s="167" t="str">
        <f>IF(ISBLANK(DaqBook_RAW_Data!T153),"",DaqBook_RAW_Data!T153)</f>
        <v/>
      </c>
      <c r="F163" s="167" t="str">
        <f>IF(ISBLANK(DaqBook_RAW_Data!U153),"",DaqBook_RAW_Data!U153)</f>
        <v/>
      </c>
      <c r="G163" s="167" t="str">
        <f>IF(ISBLANK(DaqBook_RAW_Data!V153),"",DaqBook_RAW_Data!V153)</f>
        <v/>
      </c>
      <c r="H163" s="167" t="str">
        <f>IF(ISBLANK(DaqBook_RAW_Data!W153),"",DaqBook_RAW_Data!W153)</f>
        <v/>
      </c>
      <c r="I163" s="167" t="str">
        <f>IF(ISBLANK(DaqBook_RAW_Data!X153),"",DaqBook_RAW_Data!X153)</f>
        <v/>
      </c>
      <c r="J163" s="167" t="str">
        <f>IF(ISBLANK(DaqBook_RAW_Data!Y153),"",DaqBook_RAW_Data!Y153)</f>
        <v/>
      </c>
      <c r="K163" s="167" t="str">
        <f>IF(ISBLANK(DaqBook_RAW_Data!Z153),"",DaqBook_RAW_Data!Z153)</f>
        <v/>
      </c>
      <c r="L163" s="167" t="str">
        <f>IF(ISBLANK(DaqBook_RAW_Data!AA153),"",DaqBook_RAW_Data!AA153)</f>
        <v/>
      </c>
      <c r="M163" s="167" t="str">
        <f>IF(ISBLANK(DaqBook_RAW_Data!AB153),"",DaqBook_RAW_Data!AB153)</f>
        <v/>
      </c>
      <c r="N163" s="167" t="str">
        <f>IF(ISBLANK(DaqBook_RAW_Data!AC153),"",DaqBook_RAW_Data!AC153)</f>
        <v/>
      </c>
      <c r="O163" s="167" t="str">
        <f>IF(ISBLANK(DaqBook_RAW_Data!AD153),"",DaqBook_RAW_Data!AD153)</f>
        <v/>
      </c>
      <c r="P163" s="167" t="str">
        <f>IF(ISBLANK(DaqBook_RAW_Data!AE153),"",DaqBook_RAW_Data!AE153)</f>
        <v/>
      </c>
    </row>
    <row r="164" spans="1:16" x14ac:dyDescent="0.2">
      <c r="A164" s="58" t="e">
        <f t="shared" si="2"/>
        <v>#VALUE!</v>
      </c>
      <c r="B164" s="144" t="str">
        <f>IF(ISBLANK(DaqBook_RAW_Data!Q154),IF(DaqBook_RAW_Data!A154="","",TIMEVALUE(DaqBook_RAW_Data!A154)),TIMEVALUE(DaqBook_RAW_Data!Q154))</f>
        <v/>
      </c>
      <c r="C164" s="167" t="str">
        <f>IF(ISBLANK(DaqBook_RAW_Data!R154),"",DaqBook_RAW_Data!R154)</f>
        <v/>
      </c>
      <c r="D164" s="167" t="str">
        <f>IF(ISBLANK(DaqBook_RAW_Data!S154),"",DaqBook_RAW_Data!S154)</f>
        <v/>
      </c>
      <c r="E164" s="167" t="str">
        <f>IF(ISBLANK(DaqBook_RAW_Data!T154),"",DaqBook_RAW_Data!T154)</f>
        <v/>
      </c>
      <c r="F164" s="167" t="str">
        <f>IF(ISBLANK(DaqBook_RAW_Data!U154),"",DaqBook_RAW_Data!U154)</f>
        <v/>
      </c>
      <c r="G164" s="167" t="str">
        <f>IF(ISBLANK(DaqBook_RAW_Data!V154),"",DaqBook_RAW_Data!V154)</f>
        <v/>
      </c>
      <c r="H164" s="167" t="str">
        <f>IF(ISBLANK(DaqBook_RAW_Data!W154),"",DaqBook_RAW_Data!W154)</f>
        <v/>
      </c>
      <c r="I164" s="167" t="str">
        <f>IF(ISBLANK(DaqBook_RAW_Data!X154),"",DaqBook_RAW_Data!X154)</f>
        <v/>
      </c>
      <c r="J164" s="167" t="str">
        <f>IF(ISBLANK(DaqBook_RAW_Data!Y154),"",DaqBook_RAW_Data!Y154)</f>
        <v/>
      </c>
      <c r="K164" s="167" t="str">
        <f>IF(ISBLANK(DaqBook_RAW_Data!Z154),"",DaqBook_RAW_Data!Z154)</f>
        <v/>
      </c>
      <c r="L164" s="167" t="str">
        <f>IF(ISBLANK(DaqBook_RAW_Data!AA154),"",DaqBook_RAW_Data!AA154)</f>
        <v/>
      </c>
      <c r="M164" s="167" t="str">
        <f>IF(ISBLANK(DaqBook_RAW_Data!AB154),"",DaqBook_RAW_Data!AB154)</f>
        <v/>
      </c>
      <c r="N164" s="167" t="str">
        <f>IF(ISBLANK(DaqBook_RAW_Data!AC154),"",DaqBook_RAW_Data!AC154)</f>
        <v/>
      </c>
      <c r="O164" s="167" t="str">
        <f>IF(ISBLANK(DaqBook_RAW_Data!AD154),"",DaqBook_RAW_Data!AD154)</f>
        <v/>
      </c>
      <c r="P164" s="167" t="str">
        <f>IF(ISBLANK(DaqBook_RAW_Data!AE154),"",DaqBook_RAW_Data!AE154)</f>
        <v/>
      </c>
    </row>
    <row r="165" spans="1:16" x14ac:dyDescent="0.2">
      <c r="A165" s="58" t="e">
        <f t="shared" si="2"/>
        <v>#VALUE!</v>
      </c>
      <c r="B165" s="144" t="str">
        <f>IF(ISBLANK(DaqBook_RAW_Data!Q155),IF(DaqBook_RAW_Data!A155="","",TIMEVALUE(DaqBook_RAW_Data!A155)),TIMEVALUE(DaqBook_RAW_Data!Q155))</f>
        <v/>
      </c>
      <c r="C165" s="167" t="str">
        <f>IF(ISBLANK(DaqBook_RAW_Data!R155),"",DaqBook_RAW_Data!R155)</f>
        <v/>
      </c>
      <c r="D165" s="167" t="str">
        <f>IF(ISBLANK(DaqBook_RAW_Data!S155),"",DaqBook_RAW_Data!S155)</f>
        <v/>
      </c>
      <c r="E165" s="167" t="str">
        <f>IF(ISBLANK(DaqBook_RAW_Data!T155),"",DaqBook_RAW_Data!T155)</f>
        <v/>
      </c>
      <c r="F165" s="167" t="str">
        <f>IF(ISBLANK(DaqBook_RAW_Data!U155),"",DaqBook_RAW_Data!U155)</f>
        <v/>
      </c>
      <c r="G165" s="167" t="str">
        <f>IF(ISBLANK(DaqBook_RAW_Data!V155),"",DaqBook_RAW_Data!V155)</f>
        <v/>
      </c>
      <c r="H165" s="167" t="str">
        <f>IF(ISBLANK(DaqBook_RAW_Data!W155),"",DaqBook_RAW_Data!W155)</f>
        <v/>
      </c>
      <c r="I165" s="167" t="str">
        <f>IF(ISBLANK(DaqBook_RAW_Data!X155),"",DaqBook_RAW_Data!X155)</f>
        <v/>
      </c>
      <c r="J165" s="167" t="str">
        <f>IF(ISBLANK(DaqBook_RAW_Data!Y155),"",DaqBook_RAW_Data!Y155)</f>
        <v/>
      </c>
      <c r="K165" s="167" t="str">
        <f>IF(ISBLANK(DaqBook_RAW_Data!Z155),"",DaqBook_RAW_Data!Z155)</f>
        <v/>
      </c>
      <c r="L165" s="167" t="str">
        <f>IF(ISBLANK(DaqBook_RAW_Data!AA155),"",DaqBook_RAW_Data!AA155)</f>
        <v/>
      </c>
      <c r="M165" s="167" t="str">
        <f>IF(ISBLANK(DaqBook_RAW_Data!AB155),"",DaqBook_RAW_Data!AB155)</f>
        <v/>
      </c>
      <c r="N165" s="167" t="str">
        <f>IF(ISBLANK(DaqBook_RAW_Data!AC155),"",DaqBook_RAW_Data!AC155)</f>
        <v/>
      </c>
      <c r="O165" s="167" t="str">
        <f>IF(ISBLANK(DaqBook_RAW_Data!AD155),"",DaqBook_RAW_Data!AD155)</f>
        <v/>
      </c>
      <c r="P165" s="167" t="str">
        <f>IF(ISBLANK(DaqBook_RAW_Data!AE155),"",DaqBook_RAW_Data!AE155)</f>
        <v/>
      </c>
    </row>
    <row r="166" spans="1:16" x14ac:dyDescent="0.2">
      <c r="A166" s="58" t="e">
        <f t="shared" si="2"/>
        <v>#VALUE!</v>
      </c>
      <c r="B166" s="144" t="str">
        <f>IF(ISBLANK(DaqBook_RAW_Data!Q156),IF(DaqBook_RAW_Data!A156="","",TIMEVALUE(DaqBook_RAW_Data!A156)),TIMEVALUE(DaqBook_RAW_Data!Q156))</f>
        <v/>
      </c>
      <c r="C166" s="167" t="str">
        <f>IF(ISBLANK(DaqBook_RAW_Data!R156),"",DaqBook_RAW_Data!R156)</f>
        <v/>
      </c>
      <c r="D166" s="167" t="str">
        <f>IF(ISBLANK(DaqBook_RAW_Data!S156),"",DaqBook_RAW_Data!S156)</f>
        <v/>
      </c>
      <c r="E166" s="167" t="str">
        <f>IF(ISBLANK(DaqBook_RAW_Data!T156),"",DaqBook_RAW_Data!T156)</f>
        <v/>
      </c>
      <c r="F166" s="167" t="str">
        <f>IF(ISBLANK(DaqBook_RAW_Data!U156),"",DaqBook_RAW_Data!U156)</f>
        <v/>
      </c>
      <c r="G166" s="167" t="str">
        <f>IF(ISBLANK(DaqBook_RAW_Data!V156),"",DaqBook_RAW_Data!V156)</f>
        <v/>
      </c>
      <c r="H166" s="167" t="str">
        <f>IF(ISBLANK(DaqBook_RAW_Data!W156),"",DaqBook_RAW_Data!W156)</f>
        <v/>
      </c>
      <c r="I166" s="167" t="str">
        <f>IF(ISBLANK(DaqBook_RAW_Data!X156),"",DaqBook_RAW_Data!X156)</f>
        <v/>
      </c>
      <c r="J166" s="167" t="str">
        <f>IF(ISBLANK(DaqBook_RAW_Data!Y156),"",DaqBook_RAW_Data!Y156)</f>
        <v/>
      </c>
      <c r="K166" s="167" t="str">
        <f>IF(ISBLANK(DaqBook_RAW_Data!Z156),"",DaqBook_RAW_Data!Z156)</f>
        <v/>
      </c>
      <c r="L166" s="167" t="str">
        <f>IF(ISBLANK(DaqBook_RAW_Data!AA156),"",DaqBook_RAW_Data!AA156)</f>
        <v/>
      </c>
      <c r="M166" s="167" t="str">
        <f>IF(ISBLANK(DaqBook_RAW_Data!AB156),"",DaqBook_RAW_Data!AB156)</f>
        <v/>
      </c>
      <c r="N166" s="167" t="str">
        <f>IF(ISBLANK(DaqBook_RAW_Data!AC156),"",DaqBook_RAW_Data!AC156)</f>
        <v/>
      </c>
      <c r="O166" s="167" t="str">
        <f>IF(ISBLANK(DaqBook_RAW_Data!AD156),"",DaqBook_RAW_Data!AD156)</f>
        <v/>
      </c>
      <c r="P166" s="167" t="str">
        <f>IF(ISBLANK(DaqBook_RAW_Data!AE156),"",DaqBook_RAW_Data!AE156)</f>
        <v/>
      </c>
    </row>
    <row r="167" spans="1:16" x14ac:dyDescent="0.2">
      <c r="A167" s="58" t="e">
        <f t="shared" si="2"/>
        <v>#VALUE!</v>
      </c>
      <c r="B167" s="144" t="str">
        <f>IF(ISBLANK(DaqBook_RAW_Data!Q157),IF(DaqBook_RAW_Data!A157="","",TIMEVALUE(DaqBook_RAW_Data!A157)),TIMEVALUE(DaqBook_RAW_Data!Q157))</f>
        <v/>
      </c>
      <c r="C167" s="167" t="str">
        <f>IF(ISBLANK(DaqBook_RAW_Data!R157),"",DaqBook_RAW_Data!R157)</f>
        <v/>
      </c>
      <c r="D167" s="167" t="str">
        <f>IF(ISBLANK(DaqBook_RAW_Data!S157),"",DaqBook_RAW_Data!S157)</f>
        <v/>
      </c>
      <c r="E167" s="167" t="str">
        <f>IF(ISBLANK(DaqBook_RAW_Data!T157),"",DaqBook_RAW_Data!T157)</f>
        <v/>
      </c>
      <c r="F167" s="167" t="str">
        <f>IF(ISBLANK(DaqBook_RAW_Data!U157),"",DaqBook_RAW_Data!U157)</f>
        <v/>
      </c>
      <c r="G167" s="167" t="str">
        <f>IF(ISBLANK(DaqBook_RAW_Data!V157),"",DaqBook_RAW_Data!V157)</f>
        <v/>
      </c>
      <c r="H167" s="167" t="str">
        <f>IF(ISBLANK(DaqBook_RAW_Data!W157),"",DaqBook_RAW_Data!W157)</f>
        <v/>
      </c>
      <c r="I167" s="167" t="str">
        <f>IF(ISBLANK(DaqBook_RAW_Data!X157),"",DaqBook_RAW_Data!X157)</f>
        <v/>
      </c>
      <c r="J167" s="167" t="str">
        <f>IF(ISBLANK(DaqBook_RAW_Data!Y157),"",DaqBook_RAW_Data!Y157)</f>
        <v/>
      </c>
      <c r="K167" s="167" t="str">
        <f>IF(ISBLANK(DaqBook_RAW_Data!Z157),"",DaqBook_RAW_Data!Z157)</f>
        <v/>
      </c>
      <c r="L167" s="167" t="str">
        <f>IF(ISBLANK(DaqBook_RAW_Data!AA157),"",DaqBook_RAW_Data!AA157)</f>
        <v/>
      </c>
      <c r="M167" s="167" t="str">
        <f>IF(ISBLANK(DaqBook_RAW_Data!AB157),"",DaqBook_RAW_Data!AB157)</f>
        <v/>
      </c>
      <c r="N167" s="167" t="str">
        <f>IF(ISBLANK(DaqBook_RAW_Data!AC157),"",DaqBook_RAW_Data!AC157)</f>
        <v/>
      </c>
      <c r="O167" s="167" t="str">
        <f>IF(ISBLANK(DaqBook_RAW_Data!AD157),"",DaqBook_RAW_Data!AD157)</f>
        <v/>
      </c>
      <c r="P167" s="167" t="str">
        <f>IF(ISBLANK(DaqBook_RAW_Data!AE157),"",DaqBook_RAW_Data!AE157)</f>
        <v/>
      </c>
    </row>
    <row r="168" spans="1:16" x14ac:dyDescent="0.2">
      <c r="A168" s="58" t="e">
        <f t="shared" si="2"/>
        <v>#VALUE!</v>
      </c>
      <c r="B168" s="144" t="str">
        <f>IF(ISBLANK(DaqBook_RAW_Data!Q158),IF(DaqBook_RAW_Data!A158="","",TIMEVALUE(DaqBook_RAW_Data!A158)),TIMEVALUE(DaqBook_RAW_Data!Q158))</f>
        <v/>
      </c>
      <c r="C168" s="167" t="str">
        <f>IF(ISBLANK(DaqBook_RAW_Data!R158),"",DaqBook_RAW_Data!R158)</f>
        <v/>
      </c>
      <c r="D168" s="167" t="str">
        <f>IF(ISBLANK(DaqBook_RAW_Data!S158),"",DaqBook_RAW_Data!S158)</f>
        <v/>
      </c>
      <c r="E168" s="167" t="str">
        <f>IF(ISBLANK(DaqBook_RAW_Data!T158),"",DaqBook_RAW_Data!T158)</f>
        <v/>
      </c>
      <c r="F168" s="167" t="str">
        <f>IF(ISBLANK(DaqBook_RAW_Data!U158),"",DaqBook_RAW_Data!U158)</f>
        <v/>
      </c>
      <c r="G168" s="167" t="str">
        <f>IF(ISBLANK(DaqBook_RAW_Data!V158),"",DaqBook_RAW_Data!V158)</f>
        <v/>
      </c>
      <c r="H168" s="167" t="str">
        <f>IF(ISBLANK(DaqBook_RAW_Data!W158),"",DaqBook_RAW_Data!W158)</f>
        <v/>
      </c>
      <c r="I168" s="167" t="str">
        <f>IF(ISBLANK(DaqBook_RAW_Data!X158),"",DaqBook_RAW_Data!X158)</f>
        <v/>
      </c>
      <c r="J168" s="167" t="str">
        <f>IF(ISBLANK(DaqBook_RAW_Data!Y158),"",DaqBook_RAW_Data!Y158)</f>
        <v/>
      </c>
      <c r="K168" s="167" t="str">
        <f>IF(ISBLANK(DaqBook_RAW_Data!Z158),"",DaqBook_RAW_Data!Z158)</f>
        <v/>
      </c>
      <c r="L168" s="167" t="str">
        <f>IF(ISBLANK(DaqBook_RAW_Data!AA158),"",DaqBook_RAW_Data!AA158)</f>
        <v/>
      </c>
      <c r="M168" s="167" t="str">
        <f>IF(ISBLANK(DaqBook_RAW_Data!AB158),"",DaqBook_RAW_Data!AB158)</f>
        <v/>
      </c>
      <c r="N168" s="167" t="str">
        <f>IF(ISBLANK(DaqBook_RAW_Data!AC158),"",DaqBook_RAW_Data!AC158)</f>
        <v/>
      </c>
      <c r="O168" s="167" t="str">
        <f>IF(ISBLANK(DaqBook_RAW_Data!AD158),"",DaqBook_RAW_Data!AD158)</f>
        <v/>
      </c>
      <c r="P168" s="167" t="str">
        <f>IF(ISBLANK(DaqBook_RAW_Data!AE158),"",DaqBook_RAW_Data!AE158)</f>
        <v/>
      </c>
    </row>
    <row r="169" spans="1:16" x14ac:dyDescent="0.2">
      <c r="A169" s="58" t="e">
        <f t="shared" si="2"/>
        <v>#VALUE!</v>
      </c>
      <c r="B169" s="144" t="str">
        <f>IF(ISBLANK(DaqBook_RAW_Data!Q159),IF(DaqBook_RAW_Data!A159="","",TIMEVALUE(DaqBook_RAW_Data!A159)),TIMEVALUE(DaqBook_RAW_Data!Q159))</f>
        <v/>
      </c>
      <c r="C169" s="167" t="str">
        <f>IF(ISBLANK(DaqBook_RAW_Data!R159),"",DaqBook_RAW_Data!R159)</f>
        <v/>
      </c>
      <c r="D169" s="167" t="str">
        <f>IF(ISBLANK(DaqBook_RAW_Data!S159),"",DaqBook_RAW_Data!S159)</f>
        <v/>
      </c>
      <c r="E169" s="167" t="str">
        <f>IF(ISBLANK(DaqBook_RAW_Data!T159),"",DaqBook_RAW_Data!T159)</f>
        <v/>
      </c>
      <c r="F169" s="167" t="str">
        <f>IF(ISBLANK(DaqBook_RAW_Data!U159),"",DaqBook_RAW_Data!U159)</f>
        <v/>
      </c>
      <c r="G169" s="167" t="str">
        <f>IF(ISBLANK(DaqBook_RAW_Data!V159),"",DaqBook_RAW_Data!V159)</f>
        <v/>
      </c>
      <c r="H169" s="167" t="str">
        <f>IF(ISBLANK(DaqBook_RAW_Data!W159),"",DaqBook_RAW_Data!W159)</f>
        <v/>
      </c>
      <c r="I169" s="167" t="str">
        <f>IF(ISBLANK(DaqBook_RAW_Data!X159),"",DaqBook_RAW_Data!X159)</f>
        <v/>
      </c>
      <c r="J169" s="167" t="str">
        <f>IF(ISBLANK(DaqBook_RAW_Data!Y159),"",DaqBook_RAW_Data!Y159)</f>
        <v/>
      </c>
      <c r="K169" s="167" t="str">
        <f>IF(ISBLANK(DaqBook_RAW_Data!Z159),"",DaqBook_RAW_Data!Z159)</f>
        <v/>
      </c>
      <c r="L169" s="167" t="str">
        <f>IF(ISBLANK(DaqBook_RAW_Data!AA159),"",DaqBook_RAW_Data!AA159)</f>
        <v/>
      </c>
      <c r="M169" s="167" t="str">
        <f>IF(ISBLANK(DaqBook_RAW_Data!AB159),"",DaqBook_RAW_Data!AB159)</f>
        <v/>
      </c>
      <c r="N169" s="167" t="str">
        <f>IF(ISBLANK(DaqBook_RAW_Data!AC159),"",DaqBook_RAW_Data!AC159)</f>
        <v/>
      </c>
      <c r="O169" s="167" t="str">
        <f>IF(ISBLANK(DaqBook_RAW_Data!AD159),"",DaqBook_RAW_Data!AD159)</f>
        <v/>
      </c>
      <c r="P169" s="167" t="str">
        <f>IF(ISBLANK(DaqBook_RAW_Data!AE159),"",DaqBook_RAW_Data!AE159)</f>
        <v/>
      </c>
    </row>
    <row r="170" spans="1:16" x14ac:dyDescent="0.2">
      <c r="A170" s="58" t="e">
        <f t="shared" si="2"/>
        <v>#VALUE!</v>
      </c>
      <c r="B170" s="144" t="str">
        <f>IF(ISBLANK(DaqBook_RAW_Data!Q160),IF(DaqBook_RAW_Data!A160="","",TIMEVALUE(DaqBook_RAW_Data!A160)),TIMEVALUE(DaqBook_RAW_Data!Q160))</f>
        <v/>
      </c>
      <c r="C170" s="167" t="str">
        <f>IF(ISBLANK(DaqBook_RAW_Data!R160),"",DaqBook_RAW_Data!R160)</f>
        <v/>
      </c>
      <c r="D170" s="167" t="str">
        <f>IF(ISBLANK(DaqBook_RAW_Data!S160),"",DaqBook_RAW_Data!S160)</f>
        <v/>
      </c>
      <c r="E170" s="167" t="str">
        <f>IF(ISBLANK(DaqBook_RAW_Data!T160),"",DaqBook_RAW_Data!T160)</f>
        <v/>
      </c>
      <c r="F170" s="167" t="str">
        <f>IF(ISBLANK(DaqBook_RAW_Data!U160),"",DaqBook_RAW_Data!U160)</f>
        <v/>
      </c>
      <c r="G170" s="167" t="str">
        <f>IF(ISBLANK(DaqBook_RAW_Data!V160),"",DaqBook_RAW_Data!V160)</f>
        <v/>
      </c>
      <c r="H170" s="167" t="str">
        <f>IF(ISBLANK(DaqBook_RAW_Data!W160),"",DaqBook_RAW_Data!W160)</f>
        <v/>
      </c>
      <c r="I170" s="167" t="str">
        <f>IF(ISBLANK(DaqBook_RAW_Data!X160),"",DaqBook_RAW_Data!X160)</f>
        <v/>
      </c>
      <c r="J170" s="167" t="str">
        <f>IF(ISBLANK(DaqBook_RAW_Data!Y160),"",DaqBook_RAW_Data!Y160)</f>
        <v/>
      </c>
      <c r="K170" s="167" t="str">
        <f>IF(ISBLANK(DaqBook_RAW_Data!Z160),"",DaqBook_RAW_Data!Z160)</f>
        <v/>
      </c>
      <c r="L170" s="167" t="str">
        <f>IF(ISBLANK(DaqBook_RAW_Data!AA160),"",DaqBook_RAW_Data!AA160)</f>
        <v/>
      </c>
      <c r="M170" s="167" t="str">
        <f>IF(ISBLANK(DaqBook_RAW_Data!AB160),"",DaqBook_RAW_Data!AB160)</f>
        <v/>
      </c>
      <c r="N170" s="167" t="str">
        <f>IF(ISBLANK(DaqBook_RAW_Data!AC160),"",DaqBook_RAW_Data!AC160)</f>
        <v/>
      </c>
      <c r="O170" s="167" t="str">
        <f>IF(ISBLANK(DaqBook_RAW_Data!AD160),"",DaqBook_RAW_Data!AD160)</f>
        <v/>
      </c>
      <c r="P170" s="167" t="str">
        <f>IF(ISBLANK(DaqBook_RAW_Data!AE160),"",DaqBook_RAW_Data!AE160)</f>
        <v/>
      </c>
    </row>
    <row r="171" spans="1:16" x14ac:dyDescent="0.2">
      <c r="A171" s="58" t="e">
        <f t="shared" si="2"/>
        <v>#VALUE!</v>
      </c>
      <c r="B171" s="144" t="str">
        <f>IF(ISBLANK(DaqBook_RAW_Data!Q161),IF(DaqBook_RAW_Data!A161="","",TIMEVALUE(DaqBook_RAW_Data!A161)),TIMEVALUE(DaqBook_RAW_Data!Q161))</f>
        <v/>
      </c>
      <c r="C171" s="167" t="str">
        <f>IF(ISBLANK(DaqBook_RAW_Data!R161),"",DaqBook_RAW_Data!R161)</f>
        <v/>
      </c>
      <c r="D171" s="167" t="str">
        <f>IF(ISBLANK(DaqBook_RAW_Data!S161),"",DaqBook_RAW_Data!S161)</f>
        <v/>
      </c>
      <c r="E171" s="167" t="str">
        <f>IF(ISBLANK(DaqBook_RAW_Data!T161),"",DaqBook_RAW_Data!T161)</f>
        <v/>
      </c>
      <c r="F171" s="167" t="str">
        <f>IF(ISBLANK(DaqBook_RAW_Data!U161),"",DaqBook_RAW_Data!U161)</f>
        <v/>
      </c>
      <c r="G171" s="167" t="str">
        <f>IF(ISBLANK(DaqBook_RAW_Data!V161),"",DaqBook_RAW_Data!V161)</f>
        <v/>
      </c>
      <c r="H171" s="167" t="str">
        <f>IF(ISBLANK(DaqBook_RAW_Data!W161),"",DaqBook_RAW_Data!W161)</f>
        <v/>
      </c>
      <c r="I171" s="167" t="str">
        <f>IF(ISBLANK(DaqBook_RAW_Data!X161),"",DaqBook_RAW_Data!X161)</f>
        <v/>
      </c>
      <c r="J171" s="167" t="str">
        <f>IF(ISBLANK(DaqBook_RAW_Data!Y161),"",DaqBook_RAW_Data!Y161)</f>
        <v/>
      </c>
      <c r="K171" s="167" t="str">
        <f>IF(ISBLANK(DaqBook_RAW_Data!Z161),"",DaqBook_RAW_Data!Z161)</f>
        <v/>
      </c>
      <c r="L171" s="167" t="str">
        <f>IF(ISBLANK(DaqBook_RAW_Data!AA161),"",DaqBook_RAW_Data!AA161)</f>
        <v/>
      </c>
      <c r="M171" s="167" t="str">
        <f>IF(ISBLANK(DaqBook_RAW_Data!AB161),"",DaqBook_RAW_Data!AB161)</f>
        <v/>
      </c>
      <c r="N171" s="167" t="str">
        <f>IF(ISBLANK(DaqBook_RAW_Data!AC161),"",DaqBook_RAW_Data!AC161)</f>
        <v/>
      </c>
      <c r="O171" s="167" t="str">
        <f>IF(ISBLANK(DaqBook_RAW_Data!AD161),"",DaqBook_RAW_Data!AD161)</f>
        <v/>
      </c>
      <c r="P171" s="167" t="str">
        <f>IF(ISBLANK(DaqBook_RAW_Data!AE161),"",DaqBook_RAW_Data!AE161)</f>
        <v/>
      </c>
    </row>
    <row r="172" spans="1:16" x14ac:dyDescent="0.2">
      <c r="A172" s="58" t="e">
        <f t="shared" si="2"/>
        <v>#VALUE!</v>
      </c>
      <c r="B172" s="144" t="str">
        <f>IF(ISBLANK(DaqBook_RAW_Data!Q162),IF(DaqBook_RAW_Data!A162="","",TIMEVALUE(DaqBook_RAW_Data!A162)),TIMEVALUE(DaqBook_RAW_Data!Q162))</f>
        <v/>
      </c>
      <c r="C172" s="167" t="str">
        <f>IF(ISBLANK(DaqBook_RAW_Data!R162),"",DaqBook_RAW_Data!R162)</f>
        <v/>
      </c>
      <c r="D172" s="167" t="str">
        <f>IF(ISBLANK(DaqBook_RAW_Data!S162),"",DaqBook_RAW_Data!S162)</f>
        <v/>
      </c>
      <c r="E172" s="167" t="str">
        <f>IF(ISBLANK(DaqBook_RAW_Data!T162),"",DaqBook_RAW_Data!T162)</f>
        <v/>
      </c>
      <c r="F172" s="167" t="str">
        <f>IF(ISBLANK(DaqBook_RAW_Data!U162),"",DaqBook_RAW_Data!U162)</f>
        <v/>
      </c>
      <c r="G172" s="167" t="str">
        <f>IF(ISBLANK(DaqBook_RAW_Data!V162),"",DaqBook_RAW_Data!V162)</f>
        <v/>
      </c>
      <c r="H172" s="167" t="str">
        <f>IF(ISBLANK(DaqBook_RAW_Data!W162),"",DaqBook_RAW_Data!W162)</f>
        <v/>
      </c>
      <c r="I172" s="167" t="str">
        <f>IF(ISBLANK(DaqBook_RAW_Data!X162),"",DaqBook_RAW_Data!X162)</f>
        <v/>
      </c>
      <c r="J172" s="167" t="str">
        <f>IF(ISBLANK(DaqBook_RAW_Data!Y162),"",DaqBook_RAW_Data!Y162)</f>
        <v/>
      </c>
      <c r="K172" s="167" t="str">
        <f>IF(ISBLANK(DaqBook_RAW_Data!Z162),"",DaqBook_RAW_Data!Z162)</f>
        <v/>
      </c>
      <c r="L172" s="167" t="str">
        <f>IF(ISBLANK(DaqBook_RAW_Data!AA162),"",DaqBook_RAW_Data!AA162)</f>
        <v/>
      </c>
      <c r="M172" s="167" t="str">
        <f>IF(ISBLANK(DaqBook_RAW_Data!AB162),"",DaqBook_RAW_Data!AB162)</f>
        <v/>
      </c>
      <c r="N172" s="167" t="str">
        <f>IF(ISBLANK(DaqBook_RAW_Data!AC162),"",DaqBook_RAW_Data!AC162)</f>
        <v/>
      </c>
      <c r="O172" s="167" t="str">
        <f>IF(ISBLANK(DaqBook_RAW_Data!AD162),"",DaqBook_RAW_Data!AD162)</f>
        <v/>
      </c>
      <c r="P172" s="167" t="str">
        <f>IF(ISBLANK(DaqBook_RAW_Data!AE162),"",DaqBook_RAW_Data!AE162)</f>
        <v/>
      </c>
    </row>
    <row r="173" spans="1:16" x14ac:dyDescent="0.2">
      <c r="A173" s="58" t="e">
        <f t="shared" si="2"/>
        <v>#VALUE!</v>
      </c>
      <c r="B173" s="144" t="str">
        <f>IF(ISBLANK(DaqBook_RAW_Data!Q163),IF(DaqBook_RAW_Data!A163="","",TIMEVALUE(DaqBook_RAW_Data!A163)),TIMEVALUE(DaqBook_RAW_Data!Q163))</f>
        <v/>
      </c>
      <c r="C173" s="167" t="str">
        <f>IF(ISBLANK(DaqBook_RAW_Data!R163),"",DaqBook_RAW_Data!R163)</f>
        <v/>
      </c>
      <c r="D173" s="167" t="str">
        <f>IF(ISBLANK(DaqBook_RAW_Data!S163),"",DaqBook_RAW_Data!S163)</f>
        <v/>
      </c>
      <c r="E173" s="167" t="str">
        <f>IF(ISBLANK(DaqBook_RAW_Data!T163),"",DaqBook_RAW_Data!T163)</f>
        <v/>
      </c>
      <c r="F173" s="167" t="str">
        <f>IF(ISBLANK(DaqBook_RAW_Data!U163),"",DaqBook_RAW_Data!U163)</f>
        <v/>
      </c>
      <c r="G173" s="167" t="str">
        <f>IF(ISBLANK(DaqBook_RAW_Data!V163),"",DaqBook_RAW_Data!V163)</f>
        <v/>
      </c>
      <c r="H173" s="167" t="str">
        <f>IF(ISBLANK(DaqBook_RAW_Data!W163),"",DaqBook_RAW_Data!W163)</f>
        <v/>
      </c>
      <c r="I173" s="167" t="str">
        <f>IF(ISBLANK(DaqBook_RAW_Data!X163),"",DaqBook_RAW_Data!X163)</f>
        <v/>
      </c>
      <c r="J173" s="167" t="str">
        <f>IF(ISBLANK(DaqBook_RAW_Data!Y163),"",DaqBook_RAW_Data!Y163)</f>
        <v/>
      </c>
      <c r="K173" s="167" t="str">
        <f>IF(ISBLANK(DaqBook_RAW_Data!Z163),"",DaqBook_RAW_Data!Z163)</f>
        <v/>
      </c>
      <c r="L173" s="167" t="str">
        <f>IF(ISBLANK(DaqBook_RAW_Data!AA163),"",DaqBook_RAW_Data!AA163)</f>
        <v/>
      </c>
      <c r="M173" s="167" t="str">
        <f>IF(ISBLANK(DaqBook_RAW_Data!AB163),"",DaqBook_RAW_Data!AB163)</f>
        <v/>
      </c>
      <c r="N173" s="167" t="str">
        <f>IF(ISBLANK(DaqBook_RAW_Data!AC163),"",DaqBook_RAW_Data!AC163)</f>
        <v/>
      </c>
      <c r="O173" s="167" t="str">
        <f>IF(ISBLANK(DaqBook_RAW_Data!AD163),"",DaqBook_RAW_Data!AD163)</f>
        <v/>
      </c>
      <c r="P173" s="167" t="str">
        <f>IF(ISBLANK(DaqBook_RAW_Data!AE163),"",DaqBook_RAW_Data!AE163)</f>
        <v/>
      </c>
    </row>
    <row r="174" spans="1:16" x14ac:dyDescent="0.2">
      <c r="A174" s="58" t="e">
        <f t="shared" si="2"/>
        <v>#VALUE!</v>
      </c>
      <c r="B174" s="144" t="str">
        <f>IF(ISBLANK(DaqBook_RAW_Data!Q164),IF(DaqBook_RAW_Data!A164="","",TIMEVALUE(DaqBook_RAW_Data!A164)),TIMEVALUE(DaqBook_RAW_Data!Q164))</f>
        <v/>
      </c>
      <c r="C174" s="167" t="str">
        <f>IF(ISBLANK(DaqBook_RAW_Data!R164),"",DaqBook_RAW_Data!R164)</f>
        <v/>
      </c>
      <c r="D174" s="167" t="str">
        <f>IF(ISBLANK(DaqBook_RAW_Data!S164),"",DaqBook_RAW_Data!S164)</f>
        <v/>
      </c>
      <c r="E174" s="167" t="str">
        <f>IF(ISBLANK(DaqBook_RAW_Data!T164),"",DaqBook_RAW_Data!T164)</f>
        <v/>
      </c>
      <c r="F174" s="167" t="str">
        <f>IF(ISBLANK(DaqBook_RAW_Data!U164),"",DaqBook_RAW_Data!U164)</f>
        <v/>
      </c>
      <c r="G174" s="167" t="str">
        <f>IF(ISBLANK(DaqBook_RAW_Data!V164),"",DaqBook_RAW_Data!V164)</f>
        <v/>
      </c>
      <c r="H174" s="167" t="str">
        <f>IF(ISBLANK(DaqBook_RAW_Data!W164),"",DaqBook_RAW_Data!W164)</f>
        <v/>
      </c>
      <c r="I174" s="167" t="str">
        <f>IF(ISBLANK(DaqBook_RAW_Data!X164),"",DaqBook_RAW_Data!X164)</f>
        <v/>
      </c>
      <c r="J174" s="167" t="str">
        <f>IF(ISBLANK(DaqBook_RAW_Data!Y164),"",DaqBook_RAW_Data!Y164)</f>
        <v/>
      </c>
      <c r="K174" s="167" t="str">
        <f>IF(ISBLANK(DaqBook_RAW_Data!Z164),"",DaqBook_RAW_Data!Z164)</f>
        <v/>
      </c>
      <c r="L174" s="167" t="str">
        <f>IF(ISBLANK(DaqBook_RAW_Data!AA164),"",DaqBook_RAW_Data!AA164)</f>
        <v/>
      </c>
      <c r="M174" s="167" t="str">
        <f>IF(ISBLANK(DaqBook_RAW_Data!AB164),"",DaqBook_RAW_Data!AB164)</f>
        <v/>
      </c>
      <c r="N174" s="167" t="str">
        <f>IF(ISBLANK(DaqBook_RAW_Data!AC164),"",DaqBook_RAW_Data!AC164)</f>
        <v/>
      </c>
      <c r="O174" s="167" t="str">
        <f>IF(ISBLANK(DaqBook_RAW_Data!AD164),"",DaqBook_RAW_Data!AD164)</f>
        <v/>
      </c>
      <c r="P174" s="167" t="str">
        <f>IF(ISBLANK(DaqBook_RAW_Data!AE164),"",DaqBook_RAW_Data!AE164)</f>
        <v/>
      </c>
    </row>
    <row r="175" spans="1:16" x14ac:dyDescent="0.2">
      <c r="A175" s="58" t="e">
        <f t="shared" si="2"/>
        <v>#VALUE!</v>
      </c>
      <c r="B175" s="144" t="str">
        <f>IF(ISBLANK(DaqBook_RAW_Data!Q165),IF(DaqBook_RAW_Data!A165="","",TIMEVALUE(DaqBook_RAW_Data!A165)),TIMEVALUE(DaqBook_RAW_Data!Q165))</f>
        <v/>
      </c>
      <c r="C175" s="167" t="str">
        <f>IF(ISBLANK(DaqBook_RAW_Data!R165),"",DaqBook_RAW_Data!R165)</f>
        <v/>
      </c>
      <c r="D175" s="167" t="str">
        <f>IF(ISBLANK(DaqBook_RAW_Data!S165),"",DaqBook_RAW_Data!S165)</f>
        <v/>
      </c>
      <c r="E175" s="167" t="str">
        <f>IF(ISBLANK(DaqBook_RAW_Data!T165),"",DaqBook_RAW_Data!T165)</f>
        <v/>
      </c>
      <c r="F175" s="167" t="str">
        <f>IF(ISBLANK(DaqBook_RAW_Data!U165),"",DaqBook_RAW_Data!U165)</f>
        <v/>
      </c>
      <c r="G175" s="167" t="str">
        <f>IF(ISBLANK(DaqBook_RAW_Data!V165),"",DaqBook_RAW_Data!V165)</f>
        <v/>
      </c>
      <c r="H175" s="167" t="str">
        <f>IF(ISBLANK(DaqBook_RAW_Data!W165),"",DaqBook_RAW_Data!W165)</f>
        <v/>
      </c>
      <c r="I175" s="167" t="str">
        <f>IF(ISBLANK(DaqBook_RAW_Data!X165),"",DaqBook_RAW_Data!X165)</f>
        <v/>
      </c>
      <c r="J175" s="167" t="str">
        <f>IF(ISBLANK(DaqBook_RAW_Data!Y165),"",DaqBook_RAW_Data!Y165)</f>
        <v/>
      </c>
      <c r="K175" s="167" t="str">
        <f>IF(ISBLANK(DaqBook_RAW_Data!Z165),"",DaqBook_RAW_Data!Z165)</f>
        <v/>
      </c>
      <c r="L175" s="167" t="str">
        <f>IF(ISBLANK(DaqBook_RAW_Data!AA165),"",DaqBook_RAW_Data!AA165)</f>
        <v/>
      </c>
      <c r="M175" s="167" t="str">
        <f>IF(ISBLANK(DaqBook_RAW_Data!AB165),"",DaqBook_RAW_Data!AB165)</f>
        <v/>
      </c>
      <c r="N175" s="167" t="str">
        <f>IF(ISBLANK(DaqBook_RAW_Data!AC165),"",DaqBook_RAW_Data!AC165)</f>
        <v/>
      </c>
      <c r="O175" s="167" t="str">
        <f>IF(ISBLANK(DaqBook_RAW_Data!AD165),"",DaqBook_RAW_Data!AD165)</f>
        <v/>
      </c>
      <c r="P175" s="167" t="str">
        <f>IF(ISBLANK(DaqBook_RAW_Data!AE165),"",DaqBook_RAW_Data!AE165)</f>
        <v/>
      </c>
    </row>
    <row r="176" spans="1:16" x14ac:dyDescent="0.2">
      <c r="A176" s="58" t="e">
        <f t="shared" si="2"/>
        <v>#VALUE!</v>
      </c>
      <c r="B176" s="144" t="str">
        <f>IF(ISBLANK(DaqBook_RAW_Data!Q166),IF(DaqBook_RAW_Data!A166="","",TIMEVALUE(DaqBook_RAW_Data!A166)),TIMEVALUE(DaqBook_RAW_Data!Q166))</f>
        <v/>
      </c>
      <c r="C176" s="167" t="str">
        <f>IF(ISBLANK(DaqBook_RAW_Data!R166),"",DaqBook_RAW_Data!R166)</f>
        <v/>
      </c>
      <c r="D176" s="167" t="str">
        <f>IF(ISBLANK(DaqBook_RAW_Data!S166),"",DaqBook_RAW_Data!S166)</f>
        <v/>
      </c>
      <c r="E176" s="167" t="str">
        <f>IF(ISBLANK(DaqBook_RAW_Data!T166),"",DaqBook_RAW_Data!T166)</f>
        <v/>
      </c>
      <c r="F176" s="167" t="str">
        <f>IF(ISBLANK(DaqBook_RAW_Data!U166),"",DaqBook_RAW_Data!U166)</f>
        <v/>
      </c>
      <c r="G176" s="167" t="str">
        <f>IF(ISBLANK(DaqBook_RAW_Data!V166),"",DaqBook_RAW_Data!V166)</f>
        <v/>
      </c>
      <c r="H176" s="167" t="str">
        <f>IF(ISBLANK(DaqBook_RAW_Data!W166),"",DaqBook_RAW_Data!W166)</f>
        <v/>
      </c>
      <c r="I176" s="167" t="str">
        <f>IF(ISBLANK(DaqBook_RAW_Data!X166),"",DaqBook_RAW_Data!X166)</f>
        <v/>
      </c>
      <c r="J176" s="167" t="str">
        <f>IF(ISBLANK(DaqBook_RAW_Data!Y166),"",DaqBook_RAW_Data!Y166)</f>
        <v/>
      </c>
      <c r="K176" s="167" t="str">
        <f>IF(ISBLANK(DaqBook_RAW_Data!Z166),"",DaqBook_RAW_Data!Z166)</f>
        <v/>
      </c>
      <c r="L176" s="167" t="str">
        <f>IF(ISBLANK(DaqBook_RAW_Data!AA166),"",DaqBook_RAW_Data!AA166)</f>
        <v/>
      </c>
      <c r="M176" s="167" t="str">
        <f>IF(ISBLANK(DaqBook_RAW_Data!AB166),"",DaqBook_RAW_Data!AB166)</f>
        <v/>
      </c>
      <c r="N176" s="167" t="str">
        <f>IF(ISBLANK(DaqBook_RAW_Data!AC166),"",DaqBook_RAW_Data!AC166)</f>
        <v/>
      </c>
      <c r="O176" s="167" t="str">
        <f>IF(ISBLANK(DaqBook_RAW_Data!AD166),"",DaqBook_RAW_Data!AD166)</f>
        <v/>
      </c>
      <c r="P176" s="167" t="str">
        <f>IF(ISBLANK(DaqBook_RAW_Data!AE166),"",DaqBook_RAW_Data!AE166)</f>
        <v/>
      </c>
    </row>
    <row r="177" spans="1:16" x14ac:dyDescent="0.2">
      <c r="A177" s="58" t="e">
        <f t="shared" si="2"/>
        <v>#VALUE!</v>
      </c>
      <c r="B177" s="144" t="str">
        <f>IF(ISBLANK(DaqBook_RAW_Data!Q167),IF(DaqBook_RAW_Data!A167="","",TIMEVALUE(DaqBook_RAW_Data!A167)),TIMEVALUE(DaqBook_RAW_Data!Q167))</f>
        <v/>
      </c>
      <c r="C177" s="167" t="str">
        <f>IF(ISBLANK(DaqBook_RAW_Data!R167),"",DaqBook_RAW_Data!R167)</f>
        <v/>
      </c>
      <c r="D177" s="167" t="str">
        <f>IF(ISBLANK(DaqBook_RAW_Data!S167),"",DaqBook_RAW_Data!S167)</f>
        <v/>
      </c>
      <c r="E177" s="167" t="str">
        <f>IF(ISBLANK(DaqBook_RAW_Data!T167),"",DaqBook_RAW_Data!T167)</f>
        <v/>
      </c>
      <c r="F177" s="167" t="str">
        <f>IF(ISBLANK(DaqBook_RAW_Data!U167),"",DaqBook_RAW_Data!U167)</f>
        <v/>
      </c>
      <c r="G177" s="167" t="str">
        <f>IF(ISBLANK(DaqBook_RAW_Data!V167),"",DaqBook_RAW_Data!V167)</f>
        <v/>
      </c>
      <c r="H177" s="167" t="str">
        <f>IF(ISBLANK(DaqBook_RAW_Data!W167),"",DaqBook_RAW_Data!W167)</f>
        <v/>
      </c>
      <c r="I177" s="167" t="str">
        <f>IF(ISBLANK(DaqBook_RAW_Data!X167),"",DaqBook_RAW_Data!X167)</f>
        <v/>
      </c>
      <c r="J177" s="167" t="str">
        <f>IF(ISBLANK(DaqBook_RAW_Data!Y167),"",DaqBook_RAW_Data!Y167)</f>
        <v/>
      </c>
      <c r="K177" s="167" t="str">
        <f>IF(ISBLANK(DaqBook_RAW_Data!Z167),"",DaqBook_RAW_Data!Z167)</f>
        <v/>
      </c>
      <c r="L177" s="167" t="str">
        <f>IF(ISBLANK(DaqBook_RAW_Data!AA167),"",DaqBook_RAW_Data!AA167)</f>
        <v/>
      </c>
      <c r="M177" s="167" t="str">
        <f>IF(ISBLANK(DaqBook_RAW_Data!AB167),"",DaqBook_RAW_Data!AB167)</f>
        <v/>
      </c>
      <c r="N177" s="167" t="str">
        <f>IF(ISBLANK(DaqBook_RAW_Data!AC167),"",DaqBook_RAW_Data!AC167)</f>
        <v/>
      </c>
      <c r="O177" s="167" t="str">
        <f>IF(ISBLANK(DaqBook_RAW_Data!AD167),"",DaqBook_RAW_Data!AD167)</f>
        <v/>
      </c>
      <c r="P177" s="167" t="str">
        <f>IF(ISBLANK(DaqBook_RAW_Data!AE167),"",DaqBook_RAW_Data!AE167)</f>
        <v/>
      </c>
    </row>
    <row r="178" spans="1:16" x14ac:dyDescent="0.2">
      <c r="A178" s="58" t="e">
        <f t="shared" si="2"/>
        <v>#VALUE!</v>
      </c>
      <c r="B178" s="144" t="str">
        <f>IF(ISBLANK(DaqBook_RAW_Data!Q168),IF(DaqBook_RAW_Data!A168="","",TIMEVALUE(DaqBook_RAW_Data!A168)),TIMEVALUE(DaqBook_RAW_Data!Q168))</f>
        <v/>
      </c>
      <c r="C178" s="167" t="str">
        <f>IF(ISBLANK(DaqBook_RAW_Data!R168),"",DaqBook_RAW_Data!R168)</f>
        <v/>
      </c>
      <c r="D178" s="167" t="str">
        <f>IF(ISBLANK(DaqBook_RAW_Data!S168),"",DaqBook_RAW_Data!S168)</f>
        <v/>
      </c>
      <c r="E178" s="167" t="str">
        <f>IF(ISBLANK(DaqBook_RAW_Data!T168),"",DaqBook_RAW_Data!T168)</f>
        <v/>
      </c>
      <c r="F178" s="167" t="str">
        <f>IF(ISBLANK(DaqBook_RAW_Data!U168),"",DaqBook_RAW_Data!U168)</f>
        <v/>
      </c>
      <c r="G178" s="167" t="str">
        <f>IF(ISBLANK(DaqBook_RAW_Data!V168),"",DaqBook_RAW_Data!V168)</f>
        <v/>
      </c>
      <c r="H178" s="167" t="str">
        <f>IF(ISBLANK(DaqBook_RAW_Data!W168),"",DaqBook_RAW_Data!W168)</f>
        <v/>
      </c>
      <c r="I178" s="167" t="str">
        <f>IF(ISBLANK(DaqBook_RAW_Data!X168),"",DaqBook_RAW_Data!X168)</f>
        <v/>
      </c>
      <c r="J178" s="167" t="str">
        <f>IF(ISBLANK(DaqBook_RAW_Data!Y168),"",DaqBook_RAW_Data!Y168)</f>
        <v/>
      </c>
      <c r="K178" s="167" t="str">
        <f>IF(ISBLANK(DaqBook_RAW_Data!Z168),"",DaqBook_RAW_Data!Z168)</f>
        <v/>
      </c>
      <c r="L178" s="167" t="str">
        <f>IF(ISBLANK(DaqBook_RAW_Data!AA168),"",DaqBook_RAW_Data!AA168)</f>
        <v/>
      </c>
      <c r="M178" s="167" t="str">
        <f>IF(ISBLANK(DaqBook_RAW_Data!AB168),"",DaqBook_RAW_Data!AB168)</f>
        <v/>
      </c>
      <c r="N178" s="167" t="str">
        <f>IF(ISBLANK(DaqBook_RAW_Data!AC168),"",DaqBook_RAW_Data!AC168)</f>
        <v/>
      </c>
      <c r="O178" s="167" t="str">
        <f>IF(ISBLANK(DaqBook_RAW_Data!AD168),"",DaqBook_RAW_Data!AD168)</f>
        <v/>
      </c>
      <c r="P178" s="167" t="str">
        <f>IF(ISBLANK(DaqBook_RAW_Data!AE168),"",DaqBook_RAW_Data!AE168)</f>
        <v/>
      </c>
    </row>
    <row r="179" spans="1:16" x14ac:dyDescent="0.2">
      <c r="A179" s="58" t="e">
        <f t="shared" si="2"/>
        <v>#VALUE!</v>
      </c>
      <c r="B179" s="144" t="str">
        <f>IF(ISBLANK(DaqBook_RAW_Data!Q169),IF(DaqBook_RAW_Data!A169="","",TIMEVALUE(DaqBook_RAW_Data!A169)),TIMEVALUE(DaqBook_RAW_Data!Q169))</f>
        <v/>
      </c>
      <c r="C179" s="167" t="str">
        <f>IF(ISBLANK(DaqBook_RAW_Data!R169),"",DaqBook_RAW_Data!R169)</f>
        <v/>
      </c>
      <c r="D179" s="167" t="str">
        <f>IF(ISBLANK(DaqBook_RAW_Data!S169),"",DaqBook_RAW_Data!S169)</f>
        <v/>
      </c>
      <c r="E179" s="167" t="str">
        <f>IF(ISBLANK(DaqBook_RAW_Data!T169),"",DaqBook_RAW_Data!T169)</f>
        <v/>
      </c>
      <c r="F179" s="167" t="str">
        <f>IF(ISBLANK(DaqBook_RAW_Data!U169),"",DaqBook_RAW_Data!U169)</f>
        <v/>
      </c>
      <c r="G179" s="167" t="str">
        <f>IF(ISBLANK(DaqBook_RAW_Data!V169),"",DaqBook_RAW_Data!V169)</f>
        <v/>
      </c>
      <c r="H179" s="167" t="str">
        <f>IF(ISBLANK(DaqBook_RAW_Data!W169),"",DaqBook_RAW_Data!W169)</f>
        <v/>
      </c>
      <c r="I179" s="167" t="str">
        <f>IF(ISBLANK(DaqBook_RAW_Data!X169),"",DaqBook_RAW_Data!X169)</f>
        <v/>
      </c>
      <c r="J179" s="167" t="str">
        <f>IF(ISBLANK(DaqBook_RAW_Data!Y169),"",DaqBook_RAW_Data!Y169)</f>
        <v/>
      </c>
      <c r="K179" s="167" t="str">
        <f>IF(ISBLANK(DaqBook_RAW_Data!Z169),"",DaqBook_RAW_Data!Z169)</f>
        <v/>
      </c>
      <c r="L179" s="167" t="str">
        <f>IF(ISBLANK(DaqBook_RAW_Data!AA169),"",DaqBook_RAW_Data!AA169)</f>
        <v/>
      </c>
      <c r="M179" s="167" t="str">
        <f>IF(ISBLANK(DaqBook_RAW_Data!AB169),"",DaqBook_RAW_Data!AB169)</f>
        <v/>
      </c>
      <c r="N179" s="167" t="str">
        <f>IF(ISBLANK(DaqBook_RAW_Data!AC169),"",DaqBook_RAW_Data!AC169)</f>
        <v/>
      </c>
      <c r="O179" s="167" t="str">
        <f>IF(ISBLANK(DaqBook_RAW_Data!AD169),"",DaqBook_RAW_Data!AD169)</f>
        <v/>
      </c>
      <c r="P179" s="167" t="str">
        <f>IF(ISBLANK(DaqBook_RAW_Data!AE169),"",DaqBook_RAW_Data!AE169)</f>
        <v/>
      </c>
    </row>
    <row r="180" spans="1:16" x14ac:dyDescent="0.2">
      <c r="A180" s="58" t="e">
        <f t="shared" si="2"/>
        <v>#VALUE!</v>
      </c>
      <c r="B180" s="144" t="str">
        <f>IF(ISBLANK(DaqBook_RAW_Data!Q170),IF(DaqBook_RAW_Data!A170="","",TIMEVALUE(DaqBook_RAW_Data!A170)),TIMEVALUE(DaqBook_RAW_Data!Q170))</f>
        <v/>
      </c>
      <c r="C180" s="167" t="str">
        <f>IF(ISBLANK(DaqBook_RAW_Data!R170),"",DaqBook_RAW_Data!R170)</f>
        <v/>
      </c>
      <c r="D180" s="167" t="str">
        <f>IF(ISBLANK(DaqBook_RAW_Data!S170),"",DaqBook_RAW_Data!S170)</f>
        <v/>
      </c>
      <c r="E180" s="167" t="str">
        <f>IF(ISBLANK(DaqBook_RAW_Data!T170),"",DaqBook_RAW_Data!T170)</f>
        <v/>
      </c>
      <c r="F180" s="167" t="str">
        <f>IF(ISBLANK(DaqBook_RAW_Data!U170),"",DaqBook_RAW_Data!U170)</f>
        <v/>
      </c>
      <c r="G180" s="167" t="str">
        <f>IF(ISBLANK(DaqBook_RAW_Data!V170),"",DaqBook_RAW_Data!V170)</f>
        <v/>
      </c>
      <c r="H180" s="167" t="str">
        <f>IF(ISBLANK(DaqBook_RAW_Data!W170),"",DaqBook_RAW_Data!W170)</f>
        <v/>
      </c>
      <c r="I180" s="167" t="str">
        <f>IF(ISBLANK(DaqBook_RAW_Data!X170),"",DaqBook_RAW_Data!X170)</f>
        <v/>
      </c>
      <c r="J180" s="167" t="str">
        <f>IF(ISBLANK(DaqBook_RAW_Data!Y170),"",DaqBook_RAW_Data!Y170)</f>
        <v/>
      </c>
      <c r="K180" s="167" t="str">
        <f>IF(ISBLANK(DaqBook_RAW_Data!Z170),"",DaqBook_RAW_Data!Z170)</f>
        <v/>
      </c>
      <c r="L180" s="167" t="str">
        <f>IF(ISBLANK(DaqBook_RAW_Data!AA170),"",DaqBook_RAW_Data!AA170)</f>
        <v/>
      </c>
      <c r="M180" s="167" t="str">
        <f>IF(ISBLANK(DaqBook_RAW_Data!AB170),"",DaqBook_RAW_Data!AB170)</f>
        <v/>
      </c>
      <c r="N180" s="167" t="str">
        <f>IF(ISBLANK(DaqBook_RAW_Data!AC170),"",DaqBook_RAW_Data!AC170)</f>
        <v/>
      </c>
      <c r="O180" s="167" t="str">
        <f>IF(ISBLANK(DaqBook_RAW_Data!AD170),"",DaqBook_RAW_Data!AD170)</f>
        <v/>
      </c>
      <c r="P180" s="167" t="str">
        <f>IF(ISBLANK(DaqBook_RAW_Data!AE170),"",DaqBook_RAW_Data!AE170)</f>
        <v/>
      </c>
    </row>
    <row r="181" spans="1:16" x14ac:dyDescent="0.2">
      <c r="A181" s="58" t="e">
        <f t="shared" si="2"/>
        <v>#VALUE!</v>
      </c>
      <c r="B181" s="144" t="str">
        <f>IF(ISBLANK(DaqBook_RAW_Data!Q171),IF(DaqBook_RAW_Data!A171="","",TIMEVALUE(DaqBook_RAW_Data!A171)),TIMEVALUE(DaqBook_RAW_Data!Q171))</f>
        <v/>
      </c>
      <c r="C181" s="167" t="str">
        <f>IF(ISBLANK(DaqBook_RAW_Data!R171),"",DaqBook_RAW_Data!R171)</f>
        <v/>
      </c>
      <c r="D181" s="167" t="str">
        <f>IF(ISBLANK(DaqBook_RAW_Data!S171),"",DaqBook_RAW_Data!S171)</f>
        <v/>
      </c>
      <c r="E181" s="167" t="str">
        <f>IF(ISBLANK(DaqBook_RAW_Data!T171),"",DaqBook_RAW_Data!T171)</f>
        <v/>
      </c>
      <c r="F181" s="167" t="str">
        <f>IF(ISBLANK(DaqBook_RAW_Data!U171),"",DaqBook_RAW_Data!U171)</f>
        <v/>
      </c>
      <c r="G181" s="167" t="str">
        <f>IF(ISBLANK(DaqBook_RAW_Data!V171),"",DaqBook_RAW_Data!V171)</f>
        <v/>
      </c>
      <c r="H181" s="167" t="str">
        <f>IF(ISBLANK(DaqBook_RAW_Data!W171),"",DaqBook_RAW_Data!W171)</f>
        <v/>
      </c>
      <c r="I181" s="167" t="str">
        <f>IF(ISBLANK(DaqBook_RAW_Data!X171),"",DaqBook_RAW_Data!X171)</f>
        <v/>
      </c>
      <c r="J181" s="167" t="str">
        <f>IF(ISBLANK(DaqBook_RAW_Data!Y171),"",DaqBook_RAW_Data!Y171)</f>
        <v/>
      </c>
      <c r="K181" s="167" t="str">
        <f>IF(ISBLANK(DaqBook_RAW_Data!Z171),"",DaqBook_RAW_Data!Z171)</f>
        <v/>
      </c>
      <c r="L181" s="167" t="str">
        <f>IF(ISBLANK(DaqBook_RAW_Data!AA171),"",DaqBook_RAW_Data!AA171)</f>
        <v/>
      </c>
      <c r="M181" s="167" t="str">
        <f>IF(ISBLANK(DaqBook_RAW_Data!AB171),"",DaqBook_RAW_Data!AB171)</f>
        <v/>
      </c>
      <c r="N181" s="167" t="str">
        <f>IF(ISBLANK(DaqBook_RAW_Data!AC171),"",DaqBook_RAW_Data!AC171)</f>
        <v/>
      </c>
      <c r="O181" s="167" t="str">
        <f>IF(ISBLANK(DaqBook_RAW_Data!AD171),"",DaqBook_RAW_Data!AD171)</f>
        <v/>
      </c>
      <c r="P181" s="167" t="str">
        <f>IF(ISBLANK(DaqBook_RAW_Data!AE171),"",DaqBook_RAW_Data!AE171)</f>
        <v/>
      </c>
    </row>
    <row r="182" spans="1:16" x14ac:dyDescent="0.2">
      <c r="A182" s="58" t="e">
        <f t="shared" si="2"/>
        <v>#VALUE!</v>
      </c>
      <c r="B182" s="144" t="str">
        <f>IF(ISBLANK(DaqBook_RAW_Data!Q172),IF(DaqBook_RAW_Data!A172="","",TIMEVALUE(DaqBook_RAW_Data!A172)),TIMEVALUE(DaqBook_RAW_Data!Q172))</f>
        <v/>
      </c>
      <c r="C182" s="167" t="str">
        <f>IF(ISBLANK(DaqBook_RAW_Data!R172),"",DaqBook_RAW_Data!R172)</f>
        <v/>
      </c>
      <c r="D182" s="167" t="str">
        <f>IF(ISBLANK(DaqBook_RAW_Data!S172),"",DaqBook_RAW_Data!S172)</f>
        <v/>
      </c>
      <c r="E182" s="167" t="str">
        <f>IF(ISBLANK(DaqBook_RAW_Data!T172),"",DaqBook_RAW_Data!T172)</f>
        <v/>
      </c>
      <c r="F182" s="167" t="str">
        <f>IF(ISBLANK(DaqBook_RAW_Data!U172),"",DaqBook_RAW_Data!U172)</f>
        <v/>
      </c>
      <c r="G182" s="167" t="str">
        <f>IF(ISBLANK(DaqBook_RAW_Data!V172),"",DaqBook_RAW_Data!V172)</f>
        <v/>
      </c>
      <c r="H182" s="167" t="str">
        <f>IF(ISBLANK(DaqBook_RAW_Data!W172),"",DaqBook_RAW_Data!W172)</f>
        <v/>
      </c>
      <c r="I182" s="167" t="str">
        <f>IF(ISBLANK(DaqBook_RAW_Data!X172),"",DaqBook_RAW_Data!X172)</f>
        <v/>
      </c>
      <c r="J182" s="167" t="str">
        <f>IF(ISBLANK(DaqBook_RAW_Data!Y172),"",DaqBook_RAW_Data!Y172)</f>
        <v/>
      </c>
      <c r="K182" s="167" t="str">
        <f>IF(ISBLANK(DaqBook_RAW_Data!Z172),"",DaqBook_RAW_Data!Z172)</f>
        <v/>
      </c>
      <c r="L182" s="167" t="str">
        <f>IF(ISBLANK(DaqBook_RAW_Data!AA172),"",DaqBook_RAW_Data!AA172)</f>
        <v/>
      </c>
      <c r="M182" s="167" t="str">
        <f>IF(ISBLANK(DaqBook_RAW_Data!AB172),"",DaqBook_RAW_Data!AB172)</f>
        <v/>
      </c>
      <c r="N182" s="167" t="str">
        <f>IF(ISBLANK(DaqBook_RAW_Data!AC172),"",DaqBook_RAW_Data!AC172)</f>
        <v/>
      </c>
      <c r="O182" s="167" t="str">
        <f>IF(ISBLANK(DaqBook_RAW_Data!AD172),"",DaqBook_RAW_Data!AD172)</f>
        <v/>
      </c>
      <c r="P182" s="167" t="str">
        <f>IF(ISBLANK(DaqBook_RAW_Data!AE172),"",DaqBook_RAW_Data!AE172)</f>
        <v/>
      </c>
    </row>
    <row r="183" spans="1:16" x14ac:dyDescent="0.2">
      <c r="A183" s="58" t="e">
        <f t="shared" si="2"/>
        <v>#VALUE!</v>
      </c>
      <c r="B183" s="144" t="str">
        <f>IF(ISBLANK(DaqBook_RAW_Data!Q173),IF(DaqBook_RAW_Data!A173="","",TIMEVALUE(DaqBook_RAW_Data!A173)),TIMEVALUE(DaqBook_RAW_Data!Q173))</f>
        <v/>
      </c>
      <c r="C183" s="167" t="str">
        <f>IF(ISBLANK(DaqBook_RAW_Data!R173),"",DaqBook_RAW_Data!R173)</f>
        <v/>
      </c>
      <c r="D183" s="167" t="str">
        <f>IF(ISBLANK(DaqBook_RAW_Data!S173),"",DaqBook_RAW_Data!S173)</f>
        <v/>
      </c>
      <c r="E183" s="167" t="str">
        <f>IF(ISBLANK(DaqBook_RAW_Data!T173),"",DaqBook_RAW_Data!T173)</f>
        <v/>
      </c>
      <c r="F183" s="167" t="str">
        <f>IF(ISBLANK(DaqBook_RAW_Data!U173),"",DaqBook_RAW_Data!U173)</f>
        <v/>
      </c>
      <c r="G183" s="167" t="str">
        <f>IF(ISBLANK(DaqBook_RAW_Data!V173),"",DaqBook_RAW_Data!V173)</f>
        <v/>
      </c>
      <c r="H183" s="167" t="str">
        <f>IF(ISBLANK(DaqBook_RAW_Data!W173),"",DaqBook_RAW_Data!W173)</f>
        <v/>
      </c>
      <c r="I183" s="167" t="str">
        <f>IF(ISBLANK(DaqBook_RAW_Data!X173),"",DaqBook_RAW_Data!X173)</f>
        <v/>
      </c>
      <c r="J183" s="167" t="str">
        <f>IF(ISBLANK(DaqBook_RAW_Data!Y173),"",DaqBook_RAW_Data!Y173)</f>
        <v/>
      </c>
      <c r="K183" s="167" t="str">
        <f>IF(ISBLANK(DaqBook_RAW_Data!Z173),"",DaqBook_RAW_Data!Z173)</f>
        <v/>
      </c>
      <c r="L183" s="167" t="str">
        <f>IF(ISBLANK(DaqBook_RAW_Data!AA173),"",DaqBook_RAW_Data!AA173)</f>
        <v/>
      </c>
      <c r="M183" s="167" t="str">
        <f>IF(ISBLANK(DaqBook_RAW_Data!AB173),"",DaqBook_RAW_Data!AB173)</f>
        <v/>
      </c>
      <c r="N183" s="167" t="str">
        <f>IF(ISBLANK(DaqBook_RAW_Data!AC173),"",DaqBook_RAW_Data!AC173)</f>
        <v/>
      </c>
      <c r="O183" s="167" t="str">
        <f>IF(ISBLANK(DaqBook_RAW_Data!AD173),"",DaqBook_RAW_Data!AD173)</f>
        <v/>
      </c>
      <c r="P183" s="167" t="str">
        <f>IF(ISBLANK(DaqBook_RAW_Data!AE173),"",DaqBook_RAW_Data!AE173)</f>
        <v/>
      </c>
    </row>
    <row r="184" spans="1:16" x14ac:dyDescent="0.2">
      <c r="A184" s="58" t="e">
        <f t="shared" si="2"/>
        <v>#VALUE!</v>
      </c>
      <c r="B184" s="144" t="str">
        <f>IF(ISBLANK(DaqBook_RAW_Data!Q174),IF(DaqBook_RAW_Data!A174="","",TIMEVALUE(DaqBook_RAW_Data!A174)),TIMEVALUE(DaqBook_RAW_Data!Q174))</f>
        <v/>
      </c>
      <c r="C184" s="167" t="str">
        <f>IF(ISBLANK(DaqBook_RAW_Data!R174),"",DaqBook_RAW_Data!R174)</f>
        <v/>
      </c>
      <c r="D184" s="167" t="str">
        <f>IF(ISBLANK(DaqBook_RAW_Data!S174),"",DaqBook_RAW_Data!S174)</f>
        <v/>
      </c>
      <c r="E184" s="167" t="str">
        <f>IF(ISBLANK(DaqBook_RAW_Data!T174),"",DaqBook_RAW_Data!T174)</f>
        <v/>
      </c>
      <c r="F184" s="167" t="str">
        <f>IF(ISBLANK(DaqBook_RAW_Data!U174),"",DaqBook_RAW_Data!U174)</f>
        <v/>
      </c>
      <c r="G184" s="167" t="str">
        <f>IF(ISBLANK(DaqBook_RAW_Data!V174),"",DaqBook_RAW_Data!V174)</f>
        <v/>
      </c>
      <c r="H184" s="167" t="str">
        <f>IF(ISBLANK(DaqBook_RAW_Data!W174),"",DaqBook_RAW_Data!W174)</f>
        <v/>
      </c>
      <c r="I184" s="167" t="str">
        <f>IF(ISBLANK(DaqBook_RAW_Data!X174),"",DaqBook_RAW_Data!X174)</f>
        <v/>
      </c>
      <c r="J184" s="167" t="str">
        <f>IF(ISBLANK(DaqBook_RAW_Data!Y174),"",DaqBook_RAW_Data!Y174)</f>
        <v/>
      </c>
      <c r="K184" s="167" t="str">
        <f>IF(ISBLANK(DaqBook_RAW_Data!Z174),"",DaqBook_RAW_Data!Z174)</f>
        <v/>
      </c>
      <c r="L184" s="167" t="str">
        <f>IF(ISBLANK(DaqBook_RAW_Data!AA174),"",DaqBook_RAW_Data!AA174)</f>
        <v/>
      </c>
      <c r="M184" s="167" t="str">
        <f>IF(ISBLANK(DaqBook_RAW_Data!AB174),"",DaqBook_RAW_Data!AB174)</f>
        <v/>
      </c>
      <c r="N184" s="167" t="str">
        <f>IF(ISBLANK(DaqBook_RAW_Data!AC174),"",DaqBook_RAW_Data!AC174)</f>
        <v/>
      </c>
      <c r="O184" s="167" t="str">
        <f>IF(ISBLANK(DaqBook_RAW_Data!AD174),"",DaqBook_RAW_Data!AD174)</f>
        <v/>
      </c>
      <c r="P184" s="167" t="str">
        <f>IF(ISBLANK(DaqBook_RAW_Data!AE174),"",DaqBook_RAW_Data!AE174)</f>
        <v/>
      </c>
    </row>
    <row r="185" spans="1:16" x14ac:dyDescent="0.2">
      <c r="A185" s="58" t="e">
        <f t="shared" si="2"/>
        <v>#VALUE!</v>
      </c>
      <c r="B185" s="144" t="str">
        <f>IF(ISBLANK(DaqBook_RAW_Data!Q175),IF(DaqBook_RAW_Data!A175="","",TIMEVALUE(DaqBook_RAW_Data!A175)),TIMEVALUE(DaqBook_RAW_Data!Q175))</f>
        <v/>
      </c>
      <c r="C185" s="167" t="str">
        <f>IF(ISBLANK(DaqBook_RAW_Data!R175),"",DaqBook_RAW_Data!R175)</f>
        <v/>
      </c>
      <c r="D185" s="167" t="str">
        <f>IF(ISBLANK(DaqBook_RAW_Data!S175),"",DaqBook_RAW_Data!S175)</f>
        <v/>
      </c>
      <c r="E185" s="167" t="str">
        <f>IF(ISBLANK(DaqBook_RAW_Data!T175),"",DaqBook_RAW_Data!T175)</f>
        <v/>
      </c>
      <c r="F185" s="167" t="str">
        <f>IF(ISBLANK(DaqBook_RAW_Data!U175),"",DaqBook_RAW_Data!U175)</f>
        <v/>
      </c>
      <c r="G185" s="167" t="str">
        <f>IF(ISBLANK(DaqBook_RAW_Data!V175),"",DaqBook_RAW_Data!V175)</f>
        <v/>
      </c>
      <c r="H185" s="167" t="str">
        <f>IF(ISBLANK(DaqBook_RAW_Data!W175),"",DaqBook_RAW_Data!W175)</f>
        <v/>
      </c>
      <c r="I185" s="167" t="str">
        <f>IF(ISBLANK(DaqBook_RAW_Data!X175),"",DaqBook_RAW_Data!X175)</f>
        <v/>
      </c>
      <c r="J185" s="167" t="str">
        <f>IF(ISBLANK(DaqBook_RAW_Data!Y175),"",DaqBook_RAW_Data!Y175)</f>
        <v/>
      </c>
      <c r="K185" s="167" t="str">
        <f>IF(ISBLANK(DaqBook_RAW_Data!Z175),"",DaqBook_RAW_Data!Z175)</f>
        <v/>
      </c>
      <c r="L185" s="167" t="str">
        <f>IF(ISBLANK(DaqBook_RAW_Data!AA175),"",DaqBook_RAW_Data!AA175)</f>
        <v/>
      </c>
      <c r="M185" s="167" t="str">
        <f>IF(ISBLANK(DaqBook_RAW_Data!AB175),"",DaqBook_RAW_Data!AB175)</f>
        <v/>
      </c>
      <c r="N185" s="167" t="str">
        <f>IF(ISBLANK(DaqBook_RAW_Data!AC175),"",DaqBook_RAW_Data!AC175)</f>
        <v/>
      </c>
      <c r="O185" s="167" t="str">
        <f>IF(ISBLANK(DaqBook_RAW_Data!AD175),"",DaqBook_RAW_Data!AD175)</f>
        <v/>
      </c>
      <c r="P185" s="167" t="str">
        <f>IF(ISBLANK(DaqBook_RAW_Data!AE175),"",DaqBook_RAW_Data!AE175)</f>
        <v/>
      </c>
    </row>
    <row r="186" spans="1:16" x14ac:dyDescent="0.2">
      <c r="A186" s="58" t="e">
        <f t="shared" si="2"/>
        <v>#VALUE!</v>
      </c>
      <c r="B186" s="144" t="str">
        <f>IF(ISBLANK(DaqBook_RAW_Data!Q176),IF(DaqBook_RAW_Data!A176="","",TIMEVALUE(DaqBook_RAW_Data!A176)),TIMEVALUE(DaqBook_RAW_Data!Q176))</f>
        <v/>
      </c>
      <c r="C186" s="167" t="str">
        <f>IF(ISBLANK(DaqBook_RAW_Data!R176),"",DaqBook_RAW_Data!R176)</f>
        <v/>
      </c>
      <c r="D186" s="167" t="str">
        <f>IF(ISBLANK(DaqBook_RAW_Data!S176),"",DaqBook_RAW_Data!S176)</f>
        <v/>
      </c>
      <c r="E186" s="167" t="str">
        <f>IF(ISBLANK(DaqBook_RAW_Data!T176),"",DaqBook_RAW_Data!T176)</f>
        <v/>
      </c>
      <c r="F186" s="167" t="str">
        <f>IF(ISBLANK(DaqBook_RAW_Data!U176),"",DaqBook_RAW_Data!U176)</f>
        <v/>
      </c>
      <c r="G186" s="167" t="str">
        <f>IF(ISBLANK(DaqBook_RAW_Data!V176),"",DaqBook_RAW_Data!V176)</f>
        <v/>
      </c>
      <c r="H186" s="167" t="str">
        <f>IF(ISBLANK(DaqBook_RAW_Data!W176),"",DaqBook_RAW_Data!W176)</f>
        <v/>
      </c>
      <c r="I186" s="167" t="str">
        <f>IF(ISBLANK(DaqBook_RAW_Data!X176),"",DaqBook_RAW_Data!X176)</f>
        <v/>
      </c>
      <c r="J186" s="167" t="str">
        <f>IF(ISBLANK(DaqBook_RAW_Data!Y176),"",DaqBook_RAW_Data!Y176)</f>
        <v/>
      </c>
      <c r="K186" s="167" t="str">
        <f>IF(ISBLANK(DaqBook_RAW_Data!Z176),"",DaqBook_RAW_Data!Z176)</f>
        <v/>
      </c>
      <c r="L186" s="167" t="str">
        <f>IF(ISBLANK(DaqBook_RAW_Data!AA176),"",DaqBook_RAW_Data!AA176)</f>
        <v/>
      </c>
      <c r="M186" s="167" t="str">
        <f>IF(ISBLANK(DaqBook_RAW_Data!AB176),"",DaqBook_RAW_Data!AB176)</f>
        <v/>
      </c>
      <c r="N186" s="167" t="str">
        <f>IF(ISBLANK(DaqBook_RAW_Data!AC176),"",DaqBook_RAW_Data!AC176)</f>
        <v/>
      </c>
      <c r="O186" s="167" t="str">
        <f>IF(ISBLANK(DaqBook_RAW_Data!AD176),"",DaqBook_RAW_Data!AD176)</f>
        <v/>
      </c>
      <c r="P186" s="167" t="str">
        <f>IF(ISBLANK(DaqBook_RAW_Data!AE176),"",DaqBook_RAW_Data!AE176)</f>
        <v/>
      </c>
    </row>
    <row r="187" spans="1:16" x14ac:dyDescent="0.2">
      <c r="A187" s="58" t="e">
        <f t="shared" si="2"/>
        <v>#VALUE!</v>
      </c>
      <c r="B187" s="144" t="str">
        <f>IF(ISBLANK(DaqBook_RAW_Data!Q177),IF(DaqBook_RAW_Data!A177="","",TIMEVALUE(DaqBook_RAW_Data!A177)),TIMEVALUE(DaqBook_RAW_Data!Q177))</f>
        <v/>
      </c>
      <c r="C187" s="167" t="str">
        <f>IF(ISBLANK(DaqBook_RAW_Data!R177),"",DaqBook_RAW_Data!R177)</f>
        <v/>
      </c>
      <c r="D187" s="167" t="str">
        <f>IF(ISBLANK(DaqBook_RAW_Data!S177),"",DaqBook_RAW_Data!S177)</f>
        <v/>
      </c>
      <c r="E187" s="167" t="str">
        <f>IF(ISBLANK(DaqBook_RAW_Data!T177),"",DaqBook_RAW_Data!T177)</f>
        <v/>
      </c>
      <c r="F187" s="167" t="str">
        <f>IF(ISBLANK(DaqBook_RAW_Data!U177),"",DaqBook_RAW_Data!U177)</f>
        <v/>
      </c>
      <c r="G187" s="167" t="str">
        <f>IF(ISBLANK(DaqBook_RAW_Data!V177),"",DaqBook_RAW_Data!V177)</f>
        <v/>
      </c>
      <c r="H187" s="167" t="str">
        <f>IF(ISBLANK(DaqBook_RAW_Data!W177),"",DaqBook_RAW_Data!W177)</f>
        <v/>
      </c>
      <c r="I187" s="167" t="str">
        <f>IF(ISBLANK(DaqBook_RAW_Data!X177),"",DaqBook_RAW_Data!X177)</f>
        <v/>
      </c>
      <c r="J187" s="167" t="str">
        <f>IF(ISBLANK(DaqBook_RAW_Data!Y177),"",DaqBook_RAW_Data!Y177)</f>
        <v/>
      </c>
      <c r="K187" s="167" t="str">
        <f>IF(ISBLANK(DaqBook_RAW_Data!Z177),"",DaqBook_RAW_Data!Z177)</f>
        <v/>
      </c>
      <c r="L187" s="167" t="str">
        <f>IF(ISBLANK(DaqBook_RAW_Data!AA177),"",DaqBook_RAW_Data!AA177)</f>
        <v/>
      </c>
      <c r="M187" s="167" t="str">
        <f>IF(ISBLANK(DaqBook_RAW_Data!AB177),"",DaqBook_RAW_Data!AB177)</f>
        <v/>
      </c>
      <c r="N187" s="167" t="str">
        <f>IF(ISBLANK(DaqBook_RAW_Data!AC177),"",DaqBook_RAW_Data!AC177)</f>
        <v/>
      </c>
      <c r="O187" s="167" t="str">
        <f>IF(ISBLANK(DaqBook_RAW_Data!AD177),"",DaqBook_RAW_Data!AD177)</f>
        <v/>
      </c>
      <c r="P187" s="167" t="str">
        <f>IF(ISBLANK(DaqBook_RAW_Data!AE177),"",DaqBook_RAW_Data!AE177)</f>
        <v/>
      </c>
    </row>
    <row r="188" spans="1:16" x14ac:dyDescent="0.2">
      <c r="A188" s="58" t="e">
        <f t="shared" si="2"/>
        <v>#VALUE!</v>
      </c>
      <c r="B188" s="144" t="str">
        <f>IF(ISBLANK(DaqBook_RAW_Data!Q178),IF(DaqBook_RAW_Data!A178="","",TIMEVALUE(DaqBook_RAW_Data!A178)),TIMEVALUE(DaqBook_RAW_Data!Q178))</f>
        <v/>
      </c>
      <c r="C188" s="167" t="str">
        <f>IF(ISBLANK(DaqBook_RAW_Data!R178),"",DaqBook_RAW_Data!R178)</f>
        <v/>
      </c>
      <c r="D188" s="167" t="str">
        <f>IF(ISBLANK(DaqBook_RAW_Data!S178),"",DaqBook_RAW_Data!S178)</f>
        <v/>
      </c>
      <c r="E188" s="167" t="str">
        <f>IF(ISBLANK(DaqBook_RAW_Data!T178),"",DaqBook_RAW_Data!T178)</f>
        <v/>
      </c>
      <c r="F188" s="167" t="str">
        <f>IF(ISBLANK(DaqBook_RAW_Data!U178),"",DaqBook_RAW_Data!U178)</f>
        <v/>
      </c>
      <c r="G188" s="167" t="str">
        <f>IF(ISBLANK(DaqBook_RAW_Data!V178),"",DaqBook_RAW_Data!V178)</f>
        <v/>
      </c>
      <c r="H188" s="167" t="str">
        <f>IF(ISBLANK(DaqBook_RAW_Data!W178),"",DaqBook_RAW_Data!W178)</f>
        <v/>
      </c>
      <c r="I188" s="167" t="str">
        <f>IF(ISBLANK(DaqBook_RAW_Data!X178),"",DaqBook_RAW_Data!X178)</f>
        <v/>
      </c>
      <c r="J188" s="167" t="str">
        <f>IF(ISBLANK(DaqBook_RAW_Data!Y178),"",DaqBook_RAW_Data!Y178)</f>
        <v/>
      </c>
      <c r="K188" s="167" t="str">
        <f>IF(ISBLANK(DaqBook_RAW_Data!Z178),"",DaqBook_RAW_Data!Z178)</f>
        <v/>
      </c>
      <c r="L188" s="167" t="str">
        <f>IF(ISBLANK(DaqBook_RAW_Data!AA178),"",DaqBook_RAW_Data!AA178)</f>
        <v/>
      </c>
      <c r="M188" s="167" t="str">
        <f>IF(ISBLANK(DaqBook_RAW_Data!AB178),"",DaqBook_RAW_Data!AB178)</f>
        <v/>
      </c>
      <c r="N188" s="167" t="str">
        <f>IF(ISBLANK(DaqBook_RAW_Data!AC178),"",DaqBook_RAW_Data!AC178)</f>
        <v/>
      </c>
      <c r="O188" s="167" t="str">
        <f>IF(ISBLANK(DaqBook_RAW_Data!AD178),"",DaqBook_RAW_Data!AD178)</f>
        <v/>
      </c>
      <c r="P188" s="167" t="str">
        <f>IF(ISBLANK(DaqBook_RAW_Data!AE178),"",DaqBook_RAW_Data!AE178)</f>
        <v/>
      </c>
    </row>
    <row r="189" spans="1:16" x14ac:dyDescent="0.2">
      <c r="A189" s="58" t="e">
        <f t="shared" si="2"/>
        <v>#VALUE!</v>
      </c>
      <c r="B189" s="144" t="str">
        <f>IF(ISBLANK(DaqBook_RAW_Data!Q179),IF(DaqBook_RAW_Data!A179="","",TIMEVALUE(DaqBook_RAW_Data!A179)),TIMEVALUE(DaqBook_RAW_Data!Q179))</f>
        <v/>
      </c>
      <c r="C189" s="167" t="str">
        <f>IF(ISBLANK(DaqBook_RAW_Data!R179),"",DaqBook_RAW_Data!R179)</f>
        <v/>
      </c>
      <c r="D189" s="167" t="str">
        <f>IF(ISBLANK(DaqBook_RAW_Data!S179),"",DaqBook_RAW_Data!S179)</f>
        <v/>
      </c>
      <c r="E189" s="167" t="str">
        <f>IF(ISBLANK(DaqBook_RAW_Data!T179),"",DaqBook_RAW_Data!T179)</f>
        <v/>
      </c>
      <c r="F189" s="167" t="str">
        <f>IF(ISBLANK(DaqBook_RAW_Data!U179),"",DaqBook_RAW_Data!U179)</f>
        <v/>
      </c>
      <c r="G189" s="167" t="str">
        <f>IF(ISBLANK(DaqBook_RAW_Data!V179),"",DaqBook_RAW_Data!V179)</f>
        <v/>
      </c>
      <c r="H189" s="167" t="str">
        <f>IF(ISBLANK(DaqBook_RAW_Data!W179),"",DaqBook_RAW_Data!W179)</f>
        <v/>
      </c>
      <c r="I189" s="167" t="str">
        <f>IF(ISBLANK(DaqBook_RAW_Data!X179),"",DaqBook_RAW_Data!X179)</f>
        <v/>
      </c>
      <c r="J189" s="167" t="str">
        <f>IF(ISBLANK(DaqBook_RAW_Data!Y179),"",DaqBook_RAW_Data!Y179)</f>
        <v/>
      </c>
      <c r="K189" s="167" t="str">
        <f>IF(ISBLANK(DaqBook_RAW_Data!Z179),"",DaqBook_RAW_Data!Z179)</f>
        <v/>
      </c>
      <c r="L189" s="167" t="str">
        <f>IF(ISBLANK(DaqBook_RAW_Data!AA179),"",DaqBook_RAW_Data!AA179)</f>
        <v/>
      </c>
      <c r="M189" s="167" t="str">
        <f>IF(ISBLANK(DaqBook_RAW_Data!AB179),"",DaqBook_RAW_Data!AB179)</f>
        <v/>
      </c>
      <c r="N189" s="167" t="str">
        <f>IF(ISBLANK(DaqBook_RAW_Data!AC179),"",DaqBook_RAW_Data!AC179)</f>
        <v/>
      </c>
      <c r="O189" s="167" t="str">
        <f>IF(ISBLANK(DaqBook_RAW_Data!AD179),"",DaqBook_RAW_Data!AD179)</f>
        <v/>
      </c>
      <c r="P189" s="167" t="str">
        <f>IF(ISBLANK(DaqBook_RAW_Data!AE179),"",DaqBook_RAW_Data!AE179)</f>
        <v/>
      </c>
    </row>
    <row r="190" spans="1:16" x14ac:dyDescent="0.2">
      <c r="A190" s="58" t="e">
        <f t="shared" si="2"/>
        <v>#VALUE!</v>
      </c>
      <c r="B190" s="144" t="str">
        <f>IF(ISBLANK(DaqBook_RAW_Data!Q180),IF(DaqBook_RAW_Data!A180="","",TIMEVALUE(DaqBook_RAW_Data!A180)),TIMEVALUE(DaqBook_RAW_Data!Q180))</f>
        <v/>
      </c>
      <c r="C190" s="167" t="str">
        <f>IF(ISBLANK(DaqBook_RAW_Data!R180),"",DaqBook_RAW_Data!R180)</f>
        <v/>
      </c>
      <c r="D190" s="167" t="str">
        <f>IF(ISBLANK(DaqBook_RAW_Data!S180),"",DaqBook_RAW_Data!S180)</f>
        <v/>
      </c>
      <c r="E190" s="167" t="str">
        <f>IF(ISBLANK(DaqBook_RAW_Data!T180),"",DaqBook_RAW_Data!T180)</f>
        <v/>
      </c>
      <c r="F190" s="167" t="str">
        <f>IF(ISBLANK(DaqBook_RAW_Data!U180),"",DaqBook_RAW_Data!U180)</f>
        <v/>
      </c>
      <c r="G190" s="167" t="str">
        <f>IF(ISBLANK(DaqBook_RAW_Data!V180),"",DaqBook_RAW_Data!V180)</f>
        <v/>
      </c>
      <c r="H190" s="167" t="str">
        <f>IF(ISBLANK(DaqBook_RAW_Data!W180),"",DaqBook_RAW_Data!W180)</f>
        <v/>
      </c>
      <c r="I190" s="167" t="str">
        <f>IF(ISBLANK(DaqBook_RAW_Data!X180),"",DaqBook_RAW_Data!X180)</f>
        <v/>
      </c>
      <c r="J190" s="167" t="str">
        <f>IF(ISBLANK(DaqBook_RAW_Data!Y180),"",DaqBook_RAW_Data!Y180)</f>
        <v/>
      </c>
      <c r="K190" s="167" t="str">
        <f>IF(ISBLANK(DaqBook_RAW_Data!Z180),"",DaqBook_RAW_Data!Z180)</f>
        <v/>
      </c>
      <c r="L190" s="167" t="str">
        <f>IF(ISBLANK(DaqBook_RAW_Data!AA180),"",DaqBook_RAW_Data!AA180)</f>
        <v/>
      </c>
      <c r="M190" s="167" t="str">
        <f>IF(ISBLANK(DaqBook_RAW_Data!AB180),"",DaqBook_RAW_Data!AB180)</f>
        <v/>
      </c>
      <c r="N190" s="167" t="str">
        <f>IF(ISBLANK(DaqBook_RAW_Data!AC180),"",DaqBook_RAW_Data!AC180)</f>
        <v/>
      </c>
      <c r="O190" s="167" t="str">
        <f>IF(ISBLANK(DaqBook_RAW_Data!AD180),"",DaqBook_RAW_Data!AD180)</f>
        <v/>
      </c>
      <c r="P190" s="167" t="str">
        <f>IF(ISBLANK(DaqBook_RAW_Data!AE180),"",DaqBook_RAW_Data!AE180)</f>
        <v/>
      </c>
    </row>
    <row r="191" spans="1:16" x14ac:dyDescent="0.2">
      <c r="A191" s="58" t="e">
        <f t="shared" si="2"/>
        <v>#VALUE!</v>
      </c>
      <c r="B191" s="144" t="str">
        <f>IF(ISBLANK(DaqBook_RAW_Data!Q181),IF(DaqBook_RAW_Data!A181="","",TIMEVALUE(DaqBook_RAW_Data!A181)),TIMEVALUE(DaqBook_RAW_Data!Q181))</f>
        <v/>
      </c>
      <c r="C191" s="167" t="str">
        <f>IF(ISBLANK(DaqBook_RAW_Data!R181),"",DaqBook_RAW_Data!R181)</f>
        <v/>
      </c>
      <c r="D191" s="167" t="str">
        <f>IF(ISBLANK(DaqBook_RAW_Data!S181),"",DaqBook_RAW_Data!S181)</f>
        <v/>
      </c>
      <c r="E191" s="167" t="str">
        <f>IF(ISBLANK(DaqBook_RAW_Data!T181),"",DaqBook_RAW_Data!T181)</f>
        <v/>
      </c>
      <c r="F191" s="167" t="str">
        <f>IF(ISBLANK(DaqBook_RAW_Data!U181),"",DaqBook_RAW_Data!U181)</f>
        <v/>
      </c>
      <c r="G191" s="167" t="str">
        <f>IF(ISBLANK(DaqBook_RAW_Data!V181),"",DaqBook_RAW_Data!V181)</f>
        <v/>
      </c>
      <c r="H191" s="167" t="str">
        <f>IF(ISBLANK(DaqBook_RAW_Data!W181),"",DaqBook_RAW_Data!W181)</f>
        <v/>
      </c>
      <c r="I191" s="167" t="str">
        <f>IF(ISBLANK(DaqBook_RAW_Data!X181),"",DaqBook_RAW_Data!X181)</f>
        <v/>
      </c>
      <c r="J191" s="167" t="str">
        <f>IF(ISBLANK(DaqBook_RAW_Data!Y181),"",DaqBook_RAW_Data!Y181)</f>
        <v/>
      </c>
      <c r="K191" s="167" t="str">
        <f>IF(ISBLANK(DaqBook_RAW_Data!Z181),"",DaqBook_RAW_Data!Z181)</f>
        <v/>
      </c>
      <c r="L191" s="167" t="str">
        <f>IF(ISBLANK(DaqBook_RAW_Data!AA181),"",DaqBook_RAW_Data!AA181)</f>
        <v/>
      </c>
      <c r="M191" s="167" t="str">
        <f>IF(ISBLANK(DaqBook_RAW_Data!AB181),"",DaqBook_RAW_Data!AB181)</f>
        <v/>
      </c>
      <c r="N191" s="167" t="str">
        <f>IF(ISBLANK(DaqBook_RAW_Data!AC181),"",DaqBook_RAW_Data!AC181)</f>
        <v/>
      </c>
      <c r="O191" s="167" t="str">
        <f>IF(ISBLANK(DaqBook_RAW_Data!AD181),"",DaqBook_RAW_Data!AD181)</f>
        <v/>
      </c>
      <c r="P191" s="167" t="str">
        <f>IF(ISBLANK(DaqBook_RAW_Data!AE181),"",DaqBook_RAW_Data!AE181)</f>
        <v/>
      </c>
    </row>
    <row r="192" spans="1:16" x14ac:dyDescent="0.2">
      <c r="A192" s="58" t="e">
        <f t="shared" si="2"/>
        <v>#VALUE!</v>
      </c>
      <c r="B192" s="144" t="str">
        <f>IF(ISBLANK(DaqBook_RAW_Data!Q182),IF(DaqBook_RAW_Data!A182="","",TIMEVALUE(DaqBook_RAW_Data!A182)),TIMEVALUE(DaqBook_RAW_Data!Q182))</f>
        <v/>
      </c>
      <c r="C192" s="167" t="str">
        <f>IF(ISBLANK(DaqBook_RAW_Data!R182),"",DaqBook_RAW_Data!R182)</f>
        <v/>
      </c>
      <c r="D192" s="167" t="str">
        <f>IF(ISBLANK(DaqBook_RAW_Data!S182),"",DaqBook_RAW_Data!S182)</f>
        <v/>
      </c>
      <c r="E192" s="167" t="str">
        <f>IF(ISBLANK(DaqBook_RAW_Data!T182),"",DaqBook_RAW_Data!T182)</f>
        <v/>
      </c>
      <c r="F192" s="167" t="str">
        <f>IF(ISBLANK(DaqBook_RAW_Data!U182),"",DaqBook_RAW_Data!U182)</f>
        <v/>
      </c>
      <c r="G192" s="167" t="str">
        <f>IF(ISBLANK(DaqBook_RAW_Data!V182),"",DaqBook_RAW_Data!V182)</f>
        <v/>
      </c>
      <c r="H192" s="167" t="str">
        <f>IF(ISBLANK(DaqBook_RAW_Data!W182),"",DaqBook_RAW_Data!W182)</f>
        <v/>
      </c>
      <c r="I192" s="167" t="str">
        <f>IF(ISBLANK(DaqBook_RAW_Data!X182),"",DaqBook_RAW_Data!X182)</f>
        <v/>
      </c>
      <c r="J192" s="167" t="str">
        <f>IF(ISBLANK(DaqBook_RAW_Data!Y182),"",DaqBook_RAW_Data!Y182)</f>
        <v/>
      </c>
      <c r="K192" s="167" t="str">
        <f>IF(ISBLANK(DaqBook_RAW_Data!Z182),"",DaqBook_RAW_Data!Z182)</f>
        <v/>
      </c>
      <c r="L192" s="167" t="str">
        <f>IF(ISBLANK(DaqBook_RAW_Data!AA182),"",DaqBook_RAW_Data!AA182)</f>
        <v/>
      </c>
      <c r="M192" s="167" t="str">
        <f>IF(ISBLANK(DaqBook_RAW_Data!AB182),"",DaqBook_RAW_Data!AB182)</f>
        <v/>
      </c>
      <c r="N192" s="167" t="str">
        <f>IF(ISBLANK(DaqBook_RAW_Data!AC182),"",DaqBook_RAW_Data!AC182)</f>
        <v/>
      </c>
      <c r="O192" s="167" t="str">
        <f>IF(ISBLANK(DaqBook_RAW_Data!AD182),"",DaqBook_RAW_Data!AD182)</f>
        <v/>
      </c>
      <c r="P192" s="167" t="str">
        <f>IF(ISBLANK(DaqBook_RAW_Data!AE182),"",DaqBook_RAW_Data!AE182)</f>
        <v/>
      </c>
    </row>
    <row r="193" spans="1:16" x14ac:dyDescent="0.2">
      <c r="A193" s="58" t="e">
        <f t="shared" si="2"/>
        <v>#VALUE!</v>
      </c>
      <c r="B193" s="144" t="str">
        <f>IF(ISBLANK(DaqBook_RAW_Data!Q183),IF(DaqBook_RAW_Data!A183="","",TIMEVALUE(DaqBook_RAW_Data!A183)),TIMEVALUE(DaqBook_RAW_Data!Q183))</f>
        <v/>
      </c>
      <c r="C193" s="167" t="str">
        <f>IF(ISBLANK(DaqBook_RAW_Data!R183),"",DaqBook_RAW_Data!R183)</f>
        <v/>
      </c>
      <c r="D193" s="167" t="str">
        <f>IF(ISBLANK(DaqBook_RAW_Data!S183),"",DaqBook_RAW_Data!S183)</f>
        <v/>
      </c>
      <c r="E193" s="167" t="str">
        <f>IF(ISBLANK(DaqBook_RAW_Data!T183),"",DaqBook_RAW_Data!T183)</f>
        <v/>
      </c>
      <c r="F193" s="167" t="str">
        <f>IF(ISBLANK(DaqBook_RAW_Data!U183),"",DaqBook_RAW_Data!U183)</f>
        <v/>
      </c>
      <c r="G193" s="167" t="str">
        <f>IF(ISBLANK(DaqBook_RAW_Data!V183),"",DaqBook_RAW_Data!V183)</f>
        <v/>
      </c>
      <c r="H193" s="167" t="str">
        <f>IF(ISBLANK(DaqBook_RAW_Data!W183),"",DaqBook_RAW_Data!W183)</f>
        <v/>
      </c>
      <c r="I193" s="167" t="str">
        <f>IF(ISBLANK(DaqBook_RAW_Data!X183),"",DaqBook_RAW_Data!X183)</f>
        <v/>
      </c>
      <c r="J193" s="167" t="str">
        <f>IF(ISBLANK(DaqBook_RAW_Data!Y183),"",DaqBook_RAW_Data!Y183)</f>
        <v/>
      </c>
      <c r="K193" s="167" t="str">
        <f>IF(ISBLANK(DaqBook_RAW_Data!Z183),"",DaqBook_RAW_Data!Z183)</f>
        <v/>
      </c>
      <c r="L193" s="167" t="str">
        <f>IF(ISBLANK(DaqBook_RAW_Data!AA183),"",DaqBook_RAW_Data!AA183)</f>
        <v/>
      </c>
      <c r="M193" s="167" t="str">
        <f>IF(ISBLANK(DaqBook_RAW_Data!AB183),"",DaqBook_RAW_Data!AB183)</f>
        <v/>
      </c>
      <c r="N193" s="167" t="str">
        <f>IF(ISBLANK(DaqBook_RAW_Data!AC183),"",DaqBook_RAW_Data!AC183)</f>
        <v/>
      </c>
      <c r="O193" s="167" t="str">
        <f>IF(ISBLANK(DaqBook_RAW_Data!AD183),"",DaqBook_RAW_Data!AD183)</f>
        <v/>
      </c>
      <c r="P193" s="167" t="str">
        <f>IF(ISBLANK(DaqBook_RAW_Data!AE183),"",DaqBook_RAW_Data!AE183)</f>
        <v/>
      </c>
    </row>
    <row r="194" spans="1:16" x14ac:dyDescent="0.2">
      <c r="A194" s="58" t="e">
        <f t="shared" si="2"/>
        <v>#VALUE!</v>
      </c>
      <c r="B194" s="144" t="str">
        <f>IF(ISBLANK(DaqBook_RAW_Data!Q184),IF(DaqBook_RAW_Data!A184="","",TIMEVALUE(DaqBook_RAW_Data!A184)),TIMEVALUE(DaqBook_RAW_Data!Q184))</f>
        <v/>
      </c>
      <c r="C194" s="167" t="str">
        <f>IF(ISBLANK(DaqBook_RAW_Data!R184),"",DaqBook_RAW_Data!R184)</f>
        <v/>
      </c>
      <c r="D194" s="167" t="str">
        <f>IF(ISBLANK(DaqBook_RAW_Data!S184),"",DaqBook_RAW_Data!S184)</f>
        <v/>
      </c>
      <c r="E194" s="167" t="str">
        <f>IF(ISBLANK(DaqBook_RAW_Data!T184),"",DaqBook_RAW_Data!T184)</f>
        <v/>
      </c>
      <c r="F194" s="167" t="str">
        <f>IF(ISBLANK(DaqBook_RAW_Data!U184),"",DaqBook_RAW_Data!U184)</f>
        <v/>
      </c>
      <c r="G194" s="167" t="str">
        <f>IF(ISBLANK(DaqBook_RAW_Data!V184),"",DaqBook_RAW_Data!V184)</f>
        <v/>
      </c>
      <c r="H194" s="167" t="str">
        <f>IF(ISBLANK(DaqBook_RAW_Data!W184),"",DaqBook_RAW_Data!W184)</f>
        <v/>
      </c>
      <c r="I194" s="167" t="str">
        <f>IF(ISBLANK(DaqBook_RAW_Data!X184),"",DaqBook_RAW_Data!X184)</f>
        <v/>
      </c>
      <c r="J194" s="167" t="str">
        <f>IF(ISBLANK(DaqBook_RAW_Data!Y184),"",DaqBook_RAW_Data!Y184)</f>
        <v/>
      </c>
      <c r="K194" s="167" t="str">
        <f>IF(ISBLANK(DaqBook_RAW_Data!Z184),"",DaqBook_RAW_Data!Z184)</f>
        <v/>
      </c>
      <c r="L194" s="167" t="str">
        <f>IF(ISBLANK(DaqBook_RAW_Data!AA184),"",DaqBook_RAW_Data!AA184)</f>
        <v/>
      </c>
      <c r="M194" s="167" t="str">
        <f>IF(ISBLANK(DaqBook_RAW_Data!AB184),"",DaqBook_RAW_Data!AB184)</f>
        <v/>
      </c>
      <c r="N194" s="167" t="str">
        <f>IF(ISBLANK(DaqBook_RAW_Data!AC184),"",DaqBook_RAW_Data!AC184)</f>
        <v/>
      </c>
      <c r="O194" s="167" t="str">
        <f>IF(ISBLANK(DaqBook_RAW_Data!AD184),"",DaqBook_RAW_Data!AD184)</f>
        <v/>
      </c>
      <c r="P194" s="167" t="str">
        <f>IF(ISBLANK(DaqBook_RAW_Data!AE184),"",DaqBook_RAW_Data!AE184)</f>
        <v/>
      </c>
    </row>
    <row r="195" spans="1:16" x14ac:dyDescent="0.2">
      <c r="A195" s="58" t="e">
        <f t="shared" si="2"/>
        <v>#VALUE!</v>
      </c>
      <c r="B195" s="144" t="str">
        <f>IF(ISBLANK(DaqBook_RAW_Data!Q185),IF(DaqBook_RAW_Data!A185="","",TIMEVALUE(DaqBook_RAW_Data!A185)),TIMEVALUE(DaqBook_RAW_Data!Q185))</f>
        <v/>
      </c>
      <c r="C195" s="167" t="str">
        <f>IF(ISBLANK(DaqBook_RAW_Data!R185),"",DaqBook_RAW_Data!R185)</f>
        <v/>
      </c>
      <c r="D195" s="167" t="str">
        <f>IF(ISBLANK(DaqBook_RAW_Data!S185),"",DaqBook_RAW_Data!S185)</f>
        <v/>
      </c>
      <c r="E195" s="167" t="str">
        <f>IF(ISBLANK(DaqBook_RAW_Data!T185),"",DaqBook_RAW_Data!T185)</f>
        <v/>
      </c>
      <c r="F195" s="167" t="str">
        <f>IF(ISBLANK(DaqBook_RAW_Data!U185),"",DaqBook_RAW_Data!U185)</f>
        <v/>
      </c>
      <c r="G195" s="167" t="str">
        <f>IF(ISBLANK(DaqBook_RAW_Data!V185),"",DaqBook_RAW_Data!V185)</f>
        <v/>
      </c>
      <c r="H195" s="167" t="str">
        <f>IF(ISBLANK(DaqBook_RAW_Data!W185),"",DaqBook_RAW_Data!W185)</f>
        <v/>
      </c>
      <c r="I195" s="167" t="str">
        <f>IF(ISBLANK(DaqBook_RAW_Data!X185),"",DaqBook_RAW_Data!X185)</f>
        <v/>
      </c>
      <c r="J195" s="167" t="str">
        <f>IF(ISBLANK(DaqBook_RAW_Data!Y185),"",DaqBook_RAW_Data!Y185)</f>
        <v/>
      </c>
      <c r="K195" s="167" t="str">
        <f>IF(ISBLANK(DaqBook_RAW_Data!Z185),"",DaqBook_RAW_Data!Z185)</f>
        <v/>
      </c>
      <c r="L195" s="167" t="str">
        <f>IF(ISBLANK(DaqBook_RAW_Data!AA185),"",DaqBook_RAW_Data!AA185)</f>
        <v/>
      </c>
      <c r="M195" s="167" t="str">
        <f>IF(ISBLANK(DaqBook_RAW_Data!AB185),"",DaqBook_RAW_Data!AB185)</f>
        <v/>
      </c>
      <c r="N195" s="167" t="str">
        <f>IF(ISBLANK(DaqBook_RAW_Data!AC185),"",DaqBook_RAW_Data!AC185)</f>
        <v/>
      </c>
      <c r="O195" s="167" t="str">
        <f>IF(ISBLANK(DaqBook_RAW_Data!AD185),"",DaqBook_RAW_Data!AD185)</f>
        <v/>
      </c>
      <c r="P195" s="167" t="str">
        <f>IF(ISBLANK(DaqBook_RAW_Data!AE185),"",DaqBook_RAW_Data!AE185)</f>
        <v/>
      </c>
    </row>
    <row r="196" spans="1:16" x14ac:dyDescent="0.2">
      <c r="A196" s="58" t="e">
        <f t="shared" si="2"/>
        <v>#VALUE!</v>
      </c>
      <c r="B196" s="144" t="str">
        <f>IF(ISBLANK(DaqBook_RAW_Data!Q186),IF(DaqBook_RAW_Data!A186="","",TIMEVALUE(DaqBook_RAW_Data!A186)),TIMEVALUE(DaqBook_RAW_Data!Q186))</f>
        <v/>
      </c>
      <c r="C196" s="167" t="str">
        <f>IF(ISBLANK(DaqBook_RAW_Data!R186),"",DaqBook_RAW_Data!R186)</f>
        <v/>
      </c>
      <c r="D196" s="167" t="str">
        <f>IF(ISBLANK(DaqBook_RAW_Data!S186),"",DaqBook_RAW_Data!S186)</f>
        <v/>
      </c>
      <c r="E196" s="167" t="str">
        <f>IF(ISBLANK(DaqBook_RAW_Data!T186),"",DaqBook_RAW_Data!T186)</f>
        <v/>
      </c>
      <c r="F196" s="167" t="str">
        <f>IF(ISBLANK(DaqBook_RAW_Data!U186),"",DaqBook_RAW_Data!U186)</f>
        <v/>
      </c>
      <c r="G196" s="167" t="str">
        <f>IF(ISBLANK(DaqBook_RAW_Data!V186),"",DaqBook_RAW_Data!V186)</f>
        <v/>
      </c>
      <c r="H196" s="167" t="str">
        <f>IF(ISBLANK(DaqBook_RAW_Data!W186),"",DaqBook_RAW_Data!W186)</f>
        <v/>
      </c>
      <c r="I196" s="167" t="str">
        <f>IF(ISBLANK(DaqBook_RAW_Data!X186),"",DaqBook_RAW_Data!X186)</f>
        <v/>
      </c>
      <c r="J196" s="167" t="str">
        <f>IF(ISBLANK(DaqBook_RAW_Data!Y186),"",DaqBook_RAW_Data!Y186)</f>
        <v/>
      </c>
      <c r="K196" s="167" t="str">
        <f>IF(ISBLANK(DaqBook_RAW_Data!Z186),"",DaqBook_RAW_Data!Z186)</f>
        <v/>
      </c>
      <c r="L196" s="167" t="str">
        <f>IF(ISBLANK(DaqBook_RAW_Data!AA186),"",DaqBook_RAW_Data!AA186)</f>
        <v/>
      </c>
      <c r="M196" s="167" t="str">
        <f>IF(ISBLANK(DaqBook_RAW_Data!AB186),"",DaqBook_RAW_Data!AB186)</f>
        <v/>
      </c>
      <c r="N196" s="167" t="str">
        <f>IF(ISBLANK(DaqBook_RAW_Data!AC186),"",DaqBook_RAW_Data!AC186)</f>
        <v/>
      </c>
      <c r="O196" s="167" t="str">
        <f>IF(ISBLANK(DaqBook_RAW_Data!AD186),"",DaqBook_RAW_Data!AD186)</f>
        <v/>
      </c>
      <c r="P196" s="167" t="str">
        <f>IF(ISBLANK(DaqBook_RAW_Data!AE186),"",DaqBook_RAW_Data!AE186)</f>
        <v/>
      </c>
    </row>
    <row r="197" spans="1:16" x14ac:dyDescent="0.2">
      <c r="A197" s="58" t="e">
        <f t="shared" si="2"/>
        <v>#VALUE!</v>
      </c>
      <c r="B197" s="144" t="str">
        <f>IF(ISBLANK(DaqBook_RAW_Data!Q187),IF(DaqBook_RAW_Data!A187="","",TIMEVALUE(DaqBook_RAW_Data!A187)),TIMEVALUE(DaqBook_RAW_Data!Q187))</f>
        <v/>
      </c>
      <c r="C197" s="167" t="str">
        <f>IF(ISBLANK(DaqBook_RAW_Data!R187),"",DaqBook_RAW_Data!R187)</f>
        <v/>
      </c>
      <c r="D197" s="167" t="str">
        <f>IF(ISBLANK(DaqBook_RAW_Data!S187),"",DaqBook_RAW_Data!S187)</f>
        <v/>
      </c>
      <c r="E197" s="167" t="str">
        <f>IF(ISBLANK(DaqBook_RAW_Data!T187),"",DaqBook_RAW_Data!T187)</f>
        <v/>
      </c>
      <c r="F197" s="167" t="str">
        <f>IF(ISBLANK(DaqBook_RAW_Data!U187),"",DaqBook_RAW_Data!U187)</f>
        <v/>
      </c>
      <c r="G197" s="167" t="str">
        <f>IF(ISBLANK(DaqBook_RAW_Data!V187),"",DaqBook_RAW_Data!V187)</f>
        <v/>
      </c>
      <c r="H197" s="167" t="str">
        <f>IF(ISBLANK(DaqBook_RAW_Data!W187),"",DaqBook_RAW_Data!W187)</f>
        <v/>
      </c>
      <c r="I197" s="167" t="str">
        <f>IF(ISBLANK(DaqBook_RAW_Data!X187),"",DaqBook_RAW_Data!X187)</f>
        <v/>
      </c>
      <c r="J197" s="167" t="str">
        <f>IF(ISBLANK(DaqBook_RAW_Data!Y187),"",DaqBook_RAW_Data!Y187)</f>
        <v/>
      </c>
      <c r="K197" s="167" t="str">
        <f>IF(ISBLANK(DaqBook_RAW_Data!Z187),"",DaqBook_RAW_Data!Z187)</f>
        <v/>
      </c>
      <c r="L197" s="167" t="str">
        <f>IF(ISBLANK(DaqBook_RAW_Data!AA187),"",DaqBook_RAW_Data!AA187)</f>
        <v/>
      </c>
      <c r="M197" s="167" t="str">
        <f>IF(ISBLANK(DaqBook_RAW_Data!AB187),"",DaqBook_RAW_Data!AB187)</f>
        <v/>
      </c>
      <c r="N197" s="167" t="str">
        <f>IF(ISBLANK(DaqBook_RAW_Data!AC187),"",DaqBook_RAW_Data!AC187)</f>
        <v/>
      </c>
      <c r="O197" s="167" t="str">
        <f>IF(ISBLANK(DaqBook_RAW_Data!AD187),"",DaqBook_RAW_Data!AD187)</f>
        <v/>
      </c>
      <c r="P197" s="167" t="str">
        <f>IF(ISBLANK(DaqBook_RAW_Data!AE187),"",DaqBook_RAW_Data!AE187)</f>
        <v/>
      </c>
    </row>
    <row r="198" spans="1:16" x14ac:dyDescent="0.2">
      <c r="A198" s="58" t="e">
        <f t="shared" si="2"/>
        <v>#VALUE!</v>
      </c>
      <c r="B198" s="144" t="str">
        <f>IF(ISBLANK(DaqBook_RAW_Data!Q188),IF(DaqBook_RAW_Data!A188="","",TIMEVALUE(DaqBook_RAW_Data!A188)),TIMEVALUE(DaqBook_RAW_Data!Q188))</f>
        <v/>
      </c>
      <c r="C198" s="167" t="str">
        <f>IF(ISBLANK(DaqBook_RAW_Data!R188),"",DaqBook_RAW_Data!R188)</f>
        <v/>
      </c>
      <c r="D198" s="167" t="str">
        <f>IF(ISBLANK(DaqBook_RAW_Data!S188),"",DaqBook_RAW_Data!S188)</f>
        <v/>
      </c>
      <c r="E198" s="167" t="str">
        <f>IF(ISBLANK(DaqBook_RAW_Data!T188),"",DaqBook_RAW_Data!T188)</f>
        <v/>
      </c>
      <c r="F198" s="167" t="str">
        <f>IF(ISBLANK(DaqBook_RAW_Data!U188),"",DaqBook_RAW_Data!U188)</f>
        <v/>
      </c>
      <c r="G198" s="167" t="str">
        <f>IF(ISBLANK(DaqBook_RAW_Data!V188),"",DaqBook_RAW_Data!V188)</f>
        <v/>
      </c>
      <c r="H198" s="167" t="str">
        <f>IF(ISBLANK(DaqBook_RAW_Data!W188),"",DaqBook_RAW_Data!W188)</f>
        <v/>
      </c>
      <c r="I198" s="167" t="str">
        <f>IF(ISBLANK(DaqBook_RAW_Data!X188),"",DaqBook_RAW_Data!X188)</f>
        <v/>
      </c>
      <c r="J198" s="167" t="str">
        <f>IF(ISBLANK(DaqBook_RAW_Data!Y188),"",DaqBook_RAW_Data!Y188)</f>
        <v/>
      </c>
      <c r="K198" s="167" t="str">
        <f>IF(ISBLANK(DaqBook_RAW_Data!Z188),"",DaqBook_RAW_Data!Z188)</f>
        <v/>
      </c>
      <c r="L198" s="167" t="str">
        <f>IF(ISBLANK(DaqBook_RAW_Data!AA188),"",DaqBook_RAW_Data!AA188)</f>
        <v/>
      </c>
      <c r="M198" s="167" t="str">
        <f>IF(ISBLANK(DaqBook_RAW_Data!AB188),"",DaqBook_RAW_Data!AB188)</f>
        <v/>
      </c>
      <c r="N198" s="167" t="str">
        <f>IF(ISBLANK(DaqBook_RAW_Data!AC188),"",DaqBook_RAW_Data!AC188)</f>
        <v/>
      </c>
      <c r="O198" s="167" t="str">
        <f>IF(ISBLANK(DaqBook_RAW_Data!AD188),"",DaqBook_RAW_Data!AD188)</f>
        <v/>
      </c>
      <c r="P198" s="167" t="str">
        <f>IF(ISBLANK(DaqBook_RAW_Data!AE188),"",DaqBook_RAW_Data!AE188)</f>
        <v/>
      </c>
    </row>
    <row r="199" spans="1:16" x14ac:dyDescent="0.2">
      <c r="A199" s="58" t="e">
        <f t="shared" si="2"/>
        <v>#VALUE!</v>
      </c>
      <c r="B199" s="144" t="str">
        <f>IF(ISBLANK(DaqBook_RAW_Data!Q189),IF(DaqBook_RAW_Data!A189="","",TIMEVALUE(DaqBook_RAW_Data!A189)),TIMEVALUE(DaqBook_RAW_Data!Q189))</f>
        <v/>
      </c>
      <c r="C199" s="167" t="str">
        <f>IF(ISBLANK(DaqBook_RAW_Data!R189),"",DaqBook_RAW_Data!R189)</f>
        <v/>
      </c>
      <c r="D199" s="167" t="str">
        <f>IF(ISBLANK(DaqBook_RAW_Data!S189),"",DaqBook_RAW_Data!S189)</f>
        <v/>
      </c>
      <c r="E199" s="167" t="str">
        <f>IF(ISBLANK(DaqBook_RAW_Data!T189),"",DaqBook_RAW_Data!T189)</f>
        <v/>
      </c>
      <c r="F199" s="167" t="str">
        <f>IF(ISBLANK(DaqBook_RAW_Data!U189),"",DaqBook_RAW_Data!U189)</f>
        <v/>
      </c>
      <c r="G199" s="167" t="str">
        <f>IF(ISBLANK(DaqBook_RAW_Data!V189),"",DaqBook_RAW_Data!V189)</f>
        <v/>
      </c>
      <c r="H199" s="167" t="str">
        <f>IF(ISBLANK(DaqBook_RAW_Data!W189),"",DaqBook_RAW_Data!W189)</f>
        <v/>
      </c>
      <c r="I199" s="167" t="str">
        <f>IF(ISBLANK(DaqBook_RAW_Data!X189),"",DaqBook_RAW_Data!X189)</f>
        <v/>
      </c>
      <c r="J199" s="167" t="str">
        <f>IF(ISBLANK(DaqBook_RAW_Data!Y189),"",DaqBook_RAW_Data!Y189)</f>
        <v/>
      </c>
      <c r="K199" s="167" t="str">
        <f>IF(ISBLANK(DaqBook_RAW_Data!Z189),"",DaqBook_RAW_Data!Z189)</f>
        <v/>
      </c>
      <c r="L199" s="167" t="str">
        <f>IF(ISBLANK(DaqBook_RAW_Data!AA189),"",DaqBook_RAW_Data!AA189)</f>
        <v/>
      </c>
      <c r="M199" s="167" t="str">
        <f>IF(ISBLANK(DaqBook_RAW_Data!AB189),"",DaqBook_RAW_Data!AB189)</f>
        <v/>
      </c>
      <c r="N199" s="167" t="str">
        <f>IF(ISBLANK(DaqBook_RAW_Data!AC189),"",DaqBook_RAW_Data!AC189)</f>
        <v/>
      </c>
      <c r="O199" s="167" t="str">
        <f>IF(ISBLANK(DaqBook_RAW_Data!AD189),"",DaqBook_RAW_Data!AD189)</f>
        <v/>
      </c>
      <c r="P199" s="167" t="str">
        <f>IF(ISBLANK(DaqBook_RAW_Data!AE189),"",DaqBook_RAW_Data!AE189)</f>
        <v/>
      </c>
    </row>
    <row r="200" spans="1:16" x14ac:dyDescent="0.2">
      <c r="A200" s="58" t="e">
        <f t="shared" si="2"/>
        <v>#VALUE!</v>
      </c>
      <c r="B200" s="144" t="str">
        <f>IF(ISBLANK(DaqBook_RAW_Data!Q190),IF(DaqBook_RAW_Data!A190="","",TIMEVALUE(DaqBook_RAW_Data!A190)),TIMEVALUE(DaqBook_RAW_Data!Q190))</f>
        <v/>
      </c>
      <c r="C200" s="167" t="str">
        <f>IF(ISBLANK(DaqBook_RAW_Data!R190),"",DaqBook_RAW_Data!R190)</f>
        <v/>
      </c>
      <c r="D200" s="167" t="str">
        <f>IF(ISBLANK(DaqBook_RAW_Data!S190),"",DaqBook_RAW_Data!S190)</f>
        <v/>
      </c>
      <c r="E200" s="167" t="str">
        <f>IF(ISBLANK(DaqBook_RAW_Data!T190),"",DaqBook_RAW_Data!T190)</f>
        <v/>
      </c>
      <c r="F200" s="167" t="str">
        <f>IF(ISBLANK(DaqBook_RAW_Data!U190),"",DaqBook_RAW_Data!U190)</f>
        <v/>
      </c>
      <c r="G200" s="167" t="str">
        <f>IF(ISBLANK(DaqBook_RAW_Data!V190),"",DaqBook_RAW_Data!V190)</f>
        <v/>
      </c>
      <c r="H200" s="167" t="str">
        <f>IF(ISBLANK(DaqBook_RAW_Data!W190),"",DaqBook_RAW_Data!W190)</f>
        <v/>
      </c>
      <c r="I200" s="167" t="str">
        <f>IF(ISBLANK(DaqBook_RAW_Data!X190),"",DaqBook_RAW_Data!X190)</f>
        <v/>
      </c>
      <c r="J200" s="167" t="str">
        <f>IF(ISBLANK(DaqBook_RAW_Data!Y190),"",DaqBook_RAW_Data!Y190)</f>
        <v/>
      </c>
      <c r="K200" s="167" t="str">
        <f>IF(ISBLANK(DaqBook_RAW_Data!Z190),"",DaqBook_RAW_Data!Z190)</f>
        <v/>
      </c>
      <c r="L200" s="167" t="str">
        <f>IF(ISBLANK(DaqBook_RAW_Data!AA190),"",DaqBook_RAW_Data!AA190)</f>
        <v/>
      </c>
      <c r="M200" s="167" t="str">
        <f>IF(ISBLANK(DaqBook_RAW_Data!AB190),"",DaqBook_RAW_Data!AB190)</f>
        <v/>
      </c>
      <c r="N200" s="167" t="str">
        <f>IF(ISBLANK(DaqBook_RAW_Data!AC190),"",DaqBook_RAW_Data!AC190)</f>
        <v/>
      </c>
      <c r="O200" s="167" t="str">
        <f>IF(ISBLANK(DaqBook_RAW_Data!AD190),"",DaqBook_RAW_Data!AD190)</f>
        <v/>
      </c>
      <c r="P200" s="167" t="str">
        <f>IF(ISBLANK(DaqBook_RAW_Data!AE190),"",DaqBook_RAW_Data!AE190)</f>
        <v/>
      </c>
    </row>
    <row r="201" spans="1:16" x14ac:dyDescent="0.2">
      <c r="A201" s="58" t="e">
        <f t="shared" si="2"/>
        <v>#VALUE!</v>
      </c>
      <c r="B201" s="144" t="str">
        <f>IF(ISBLANK(DaqBook_RAW_Data!Q191),IF(DaqBook_RAW_Data!A191="","",TIMEVALUE(DaqBook_RAW_Data!A191)),TIMEVALUE(DaqBook_RAW_Data!Q191))</f>
        <v/>
      </c>
      <c r="C201" s="167" t="str">
        <f>IF(ISBLANK(DaqBook_RAW_Data!R191),"",DaqBook_RAW_Data!R191)</f>
        <v/>
      </c>
      <c r="D201" s="167" t="str">
        <f>IF(ISBLANK(DaqBook_RAW_Data!S191),"",DaqBook_RAW_Data!S191)</f>
        <v/>
      </c>
      <c r="E201" s="167" t="str">
        <f>IF(ISBLANK(DaqBook_RAW_Data!T191),"",DaqBook_RAW_Data!T191)</f>
        <v/>
      </c>
      <c r="F201" s="167" t="str">
        <f>IF(ISBLANK(DaqBook_RAW_Data!U191),"",DaqBook_RAW_Data!U191)</f>
        <v/>
      </c>
      <c r="G201" s="167" t="str">
        <f>IF(ISBLANK(DaqBook_RAW_Data!V191),"",DaqBook_RAW_Data!V191)</f>
        <v/>
      </c>
      <c r="H201" s="167" t="str">
        <f>IF(ISBLANK(DaqBook_RAW_Data!W191),"",DaqBook_RAW_Data!W191)</f>
        <v/>
      </c>
      <c r="I201" s="167" t="str">
        <f>IF(ISBLANK(DaqBook_RAW_Data!X191),"",DaqBook_RAW_Data!X191)</f>
        <v/>
      </c>
      <c r="J201" s="167" t="str">
        <f>IF(ISBLANK(DaqBook_RAW_Data!Y191),"",DaqBook_RAW_Data!Y191)</f>
        <v/>
      </c>
      <c r="K201" s="167" t="str">
        <f>IF(ISBLANK(DaqBook_RAW_Data!Z191),"",DaqBook_RAW_Data!Z191)</f>
        <v/>
      </c>
      <c r="L201" s="167" t="str">
        <f>IF(ISBLANK(DaqBook_RAW_Data!AA191),"",DaqBook_RAW_Data!AA191)</f>
        <v/>
      </c>
      <c r="M201" s="167" t="str">
        <f>IF(ISBLANK(DaqBook_RAW_Data!AB191),"",DaqBook_RAW_Data!AB191)</f>
        <v/>
      </c>
      <c r="N201" s="167" t="str">
        <f>IF(ISBLANK(DaqBook_RAW_Data!AC191),"",DaqBook_RAW_Data!AC191)</f>
        <v/>
      </c>
      <c r="O201" s="167" t="str">
        <f>IF(ISBLANK(DaqBook_RAW_Data!AD191),"",DaqBook_RAW_Data!AD191)</f>
        <v/>
      </c>
      <c r="P201" s="167" t="str">
        <f>IF(ISBLANK(DaqBook_RAW_Data!AE191),"",DaqBook_RAW_Data!AE191)</f>
        <v/>
      </c>
    </row>
    <row r="202" spans="1:16" x14ac:dyDescent="0.2">
      <c r="A202" s="58" t="e">
        <f t="shared" si="2"/>
        <v>#VALUE!</v>
      </c>
      <c r="B202" s="144" t="str">
        <f>IF(ISBLANK(DaqBook_RAW_Data!Q192),IF(DaqBook_RAW_Data!A192="","",TIMEVALUE(DaqBook_RAW_Data!A192)),TIMEVALUE(DaqBook_RAW_Data!Q192))</f>
        <v/>
      </c>
      <c r="C202" s="167" t="str">
        <f>IF(ISBLANK(DaqBook_RAW_Data!R192),"",DaqBook_RAW_Data!R192)</f>
        <v/>
      </c>
      <c r="D202" s="167" t="str">
        <f>IF(ISBLANK(DaqBook_RAW_Data!S192),"",DaqBook_RAW_Data!S192)</f>
        <v/>
      </c>
      <c r="E202" s="167" t="str">
        <f>IF(ISBLANK(DaqBook_RAW_Data!T192),"",DaqBook_RAW_Data!T192)</f>
        <v/>
      </c>
      <c r="F202" s="167" t="str">
        <f>IF(ISBLANK(DaqBook_RAW_Data!U192),"",DaqBook_RAW_Data!U192)</f>
        <v/>
      </c>
      <c r="G202" s="167" t="str">
        <f>IF(ISBLANK(DaqBook_RAW_Data!V192),"",DaqBook_RAW_Data!V192)</f>
        <v/>
      </c>
      <c r="H202" s="167" t="str">
        <f>IF(ISBLANK(DaqBook_RAW_Data!W192),"",DaqBook_RAW_Data!W192)</f>
        <v/>
      </c>
      <c r="I202" s="167" t="str">
        <f>IF(ISBLANK(DaqBook_RAW_Data!X192),"",DaqBook_RAW_Data!X192)</f>
        <v/>
      </c>
      <c r="J202" s="167" t="str">
        <f>IF(ISBLANK(DaqBook_RAW_Data!Y192),"",DaqBook_RAW_Data!Y192)</f>
        <v/>
      </c>
      <c r="K202" s="167" t="str">
        <f>IF(ISBLANK(DaqBook_RAW_Data!Z192),"",DaqBook_RAW_Data!Z192)</f>
        <v/>
      </c>
      <c r="L202" s="167" t="str">
        <f>IF(ISBLANK(DaqBook_RAW_Data!AA192),"",DaqBook_RAW_Data!AA192)</f>
        <v/>
      </c>
      <c r="M202" s="167" t="str">
        <f>IF(ISBLANK(DaqBook_RAW_Data!AB192),"",DaqBook_RAW_Data!AB192)</f>
        <v/>
      </c>
      <c r="N202" s="167" t="str">
        <f>IF(ISBLANK(DaqBook_RAW_Data!AC192),"",DaqBook_RAW_Data!AC192)</f>
        <v/>
      </c>
      <c r="O202" s="167" t="str">
        <f>IF(ISBLANK(DaqBook_RAW_Data!AD192),"",DaqBook_RAW_Data!AD192)</f>
        <v/>
      </c>
      <c r="P202" s="167" t="str">
        <f>IF(ISBLANK(DaqBook_RAW_Data!AE192),"",DaqBook_RAW_Data!AE192)</f>
        <v/>
      </c>
    </row>
    <row r="203" spans="1:16" x14ac:dyDescent="0.2">
      <c r="A203" s="58" t="e">
        <f t="shared" si="2"/>
        <v>#VALUE!</v>
      </c>
      <c r="B203" s="144" t="str">
        <f>IF(ISBLANK(DaqBook_RAW_Data!Q193),IF(DaqBook_RAW_Data!A193="","",TIMEVALUE(DaqBook_RAW_Data!A193)),TIMEVALUE(DaqBook_RAW_Data!Q193))</f>
        <v/>
      </c>
      <c r="C203" s="167" t="str">
        <f>IF(ISBLANK(DaqBook_RAW_Data!R193),"",DaqBook_RAW_Data!R193)</f>
        <v/>
      </c>
      <c r="D203" s="167" t="str">
        <f>IF(ISBLANK(DaqBook_RAW_Data!S193),"",DaqBook_RAW_Data!S193)</f>
        <v/>
      </c>
      <c r="E203" s="167" t="str">
        <f>IF(ISBLANK(DaqBook_RAW_Data!T193),"",DaqBook_RAW_Data!T193)</f>
        <v/>
      </c>
      <c r="F203" s="167" t="str">
        <f>IF(ISBLANK(DaqBook_RAW_Data!U193),"",DaqBook_RAW_Data!U193)</f>
        <v/>
      </c>
      <c r="G203" s="167" t="str">
        <f>IF(ISBLANK(DaqBook_RAW_Data!V193),"",DaqBook_RAW_Data!V193)</f>
        <v/>
      </c>
      <c r="H203" s="167" t="str">
        <f>IF(ISBLANK(DaqBook_RAW_Data!W193),"",DaqBook_RAW_Data!W193)</f>
        <v/>
      </c>
      <c r="I203" s="167" t="str">
        <f>IF(ISBLANK(DaqBook_RAW_Data!X193),"",DaqBook_RAW_Data!X193)</f>
        <v/>
      </c>
      <c r="J203" s="167" t="str">
        <f>IF(ISBLANK(DaqBook_RAW_Data!Y193),"",DaqBook_RAW_Data!Y193)</f>
        <v/>
      </c>
      <c r="K203" s="167" t="str">
        <f>IF(ISBLANK(DaqBook_RAW_Data!Z193),"",DaqBook_RAW_Data!Z193)</f>
        <v/>
      </c>
      <c r="L203" s="167" t="str">
        <f>IF(ISBLANK(DaqBook_RAW_Data!AA193),"",DaqBook_RAW_Data!AA193)</f>
        <v/>
      </c>
      <c r="M203" s="167" t="str">
        <f>IF(ISBLANK(DaqBook_RAW_Data!AB193),"",DaqBook_RAW_Data!AB193)</f>
        <v/>
      </c>
      <c r="N203" s="167" t="str">
        <f>IF(ISBLANK(DaqBook_RAW_Data!AC193),"",DaqBook_RAW_Data!AC193)</f>
        <v/>
      </c>
      <c r="O203" s="167" t="str">
        <f>IF(ISBLANK(DaqBook_RAW_Data!AD193),"",DaqBook_RAW_Data!AD193)</f>
        <v/>
      </c>
      <c r="P203" s="167" t="str">
        <f>IF(ISBLANK(DaqBook_RAW_Data!AE193),"",DaqBook_RAW_Data!AE193)</f>
        <v/>
      </c>
    </row>
    <row r="204" spans="1:16" x14ac:dyDescent="0.2">
      <c r="A204" s="58" t="e">
        <f t="shared" si="2"/>
        <v>#VALUE!</v>
      </c>
      <c r="B204" s="144" t="str">
        <f>IF(ISBLANK(DaqBook_RAW_Data!Q194),IF(DaqBook_RAW_Data!A194="","",TIMEVALUE(DaqBook_RAW_Data!A194)),TIMEVALUE(DaqBook_RAW_Data!Q194))</f>
        <v/>
      </c>
      <c r="C204" s="167" t="str">
        <f>IF(ISBLANK(DaqBook_RAW_Data!R194),"",DaqBook_RAW_Data!R194)</f>
        <v/>
      </c>
      <c r="D204" s="167" t="str">
        <f>IF(ISBLANK(DaqBook_RAW_Data!S194),"",DaqBook_RAW_Data!S194)</f>
        <v/>
      </c>
      <c r="E204" s="167" t="str">
        <f>IF(ISBLANK(DaqBook_RAW_Data!T194),"",DaqBook_RAW_Data!T194)</f>
        <v/>
      </c>
      <c r="F204" s="167" t="str">
        <f>IF(ISBLANK(DaqBook_RAW_Data!U194),"",DaqBook_RAW_Data!U194)</f>
        <v/>
      </c>
      <c r="G204" s="167" t="str">
        <f>IF(ISBLANK(DaqBook_RAW_Data!V194),"",DaqBook_RAW_Data!V194)</f>
        <v/>
      </c>
      <c r="H204" s="167" t="str">
        <f>IF(ISBLANK(DaqBook_RAW_Data!W194),"",DaqBook_RAW_Data!W194)</f>
        <v/>
      </c>
      <c r="I204" s="167" t="str">
        <f>IF(ISBLANK(DaqBook_RAW_Data!X194),"",DaqBook_RAW_Data!X194)</f>
        <v/>
      </c>
      <c r="J204" s="167" t="str">
        <f>IF(ISBLANK(DaqBook_RAW_Data!Y194),"",DaqBook_RAW_Data!Y194)</f>
        <v/>
      </c>
      <c r="K204" s="167" t="str">
        <f>IF(ISBLANK(DaqBook_RAW_Data!Z194),"",DaqBook_RAW_Data!Z194)</f>
        <v/>
      </c>
      <c r="L204" s="167" t="str">
        <f>IF(ISBLANK(DaqBook_RAW_Data!AA194),"",DaqBook_RAW_Data!AA194)</f>
        <v/>
      </c>
      <c r="M204" s="167" t="str">
        <f>IF(ISBLANK(DaqBook_RAW_Data!AB194),"",DaqBook_RAW_Data!AB194)</f>
        <v/>
      </c>
      <c r="N204" s="167" t="str">
        <f>IF(ISBLANK(DaqBook_RAW_Data!AC194),"",DaqBook_RAW_Data!AC194)</f>
        <v/>
      </c>
      <c r="O204" s="167" t="str">
        <f>IF(ISBLANK(DaqBook_RAW_Data!AD194),"",DaqBook_RAW_Data!AD194)</f>
        <v/>
      </c>
      <c r="P204" s="167" t="str">
        <f>IF(ISBLANK(DaqBook_RAW_Data!AE194),"",DaqBook_RAW_Data!AE194)</f>
        <v/>
      </c>
    </row>
    <row r="205" spans="1:16" x14ac:dyDescent="0.2">
      <c r="A205" s="58" t="e">
        <f t="shared" si="2"/>
        <v>#VALUE!</v>
      </c>
      <c r="B205" s="144" t="str">
        <f>IF(ISBLANK(DaqBook_RAW_Data!Q195),IF(DaqBook_RAW_Data!A195="","",TIMEVALUE(DaqBook_RAW_Data!A195)),TIMEVALUE(DaqBook_RAW_Data!Q195))</f>
        <v/>
      </c>
      <c r="C205" s="167" t="str">
        <f>IF(ISBLANK(DaqBook_RAW_Data!R195),"",DaqBook_RAW_Data!R195)</f>
        <v/>
      </c>
      <c r="D205" s="167" t="str">
        <f>IF(ISBLANK(DaqBook_RAW_Data!S195),"",DaqBook_RAW_Data!S195)</f>
        <v/>
      </c>
      <c r="E205" s="167" t="str">
        <f>IF(ISBLANK(DaqBook_RAW_Data!T195),"",DaqBook_RAW_Data!T195)</f>
        <v/>
      </c>
      <c r="F205" s="167" t="str">
        <f>IF(ISBLANK(DaqBook_RAW_Data!U195),"",DaqBook_RAW_Data!U195)</f>
        <v/>
      </c>
      <c r="G205" s="167" t="str">
        <f>IF(ISBLANK(DaqBook_RAW_Data!V195),"",DaqBook_RAW_Data!V195)</f>
        <v/>
      </c>
      <c r="H205" s="167" t="str">
        <f>IF(ISBLANK(DaqBook_RAW_Data!W195),"",DaqBook_RAW_Data!W195)</f>
        <v/>
      </c>
      <c r="I205" s="167" t="str">
        <f>IF(ISBLANK(DaqBook_RAW_Data!X195),"",DaqBook_RAW_Data!X195)</f>
        <v/>
      </c>
      <c r="J205" s="167" t="str">
        <f>IF(ISBLANK(DaqBook_RAW_Data!Y195),"",DaqBook_RAW_Data!Y195)</f>
        <v/>
      </c>
      <c r="K205" s="167" t="str">
        <f>IF(ISBLANK(DaqBook_RAW_Data!Z195),"",DaqBook_RAW_Data!Z195)</f>
        <v/>
      </c>
      <c r="L205" s="167" t="str">
        <f>IF(ISBLANK(DaqBook_RAW_Data!AA195),"",DaqBook_RAW_Data!AA195)</f>
        <v/>
      </c>
      <c r="M205" s="167" t="str">
        <f>IF(ISBLANK(DaqBook_RAW_Data!AB195),"",DaqBook_RAW_Data!AB195)</f>
        <v/>
      </c>
      <c r="N205" s="167" t="str">
        <f>IF(ISBLANK(DaqBook_RAW_Data!AC195),"",DaqBook_RAW_Data!AC195)</f>
        <v/>
      </c>
      <c r="O205" s="167" t="str">
        <f>IF(ISBLANK(DaqBook_RAW_Data!AD195),"",DaqBook_RAW_Data!AD195)</f>
        <v/>
      </c>
      <c r="P205" s="167" t="str">
        <f>IF(ISBLANK(DaqBook_RAW_Data!AE195),"",DaqBook_RAW_Data!AE195)</f>
        <v/>
      </c>
    </row>
    <row r="206" spans="1:16" x14ac:dyDescent="0.2">
      <c r="A206" s="58" t="e">
        <f t="shared" si="2"/>
        <v>#VALUE!</v>
      </c>
      <c r="B206" s="144" t="str">
        <f>IF(ISBLANK(DaqBook_RAW_Data!Q196),IF(DaqBook_RAW_Data!A196="","",TIMEVALUE(DaqBook_RAW_Data!A196)),TIMEVALUE(DaqBook_RAW_Data!Q196))</f>
        <v/>
      </c>
      <c r="C206" s="167" t="str">
        <f>IF(ISBLANK(DaqBook_RAW_Data!R196),"",DaqBook_RAW_Data!R196)</f>
        <v/>
      </c>
      <c r="D206" s="167" t="str">
        <f>IF(ISBLANK(DaqBook_RAW_Data!S196),"",DaqBook_RAW_Data!S196)</f>
        <v/>
      </c>
      <c r="E206" s="167" t="str">
        <f>IF(ISBLANK(DaqBook_RAW_Data!T196),"",DaqBook_RAW_Data!T196)</f>
        <v/>
      </c>
      <c r="F206" s="167" t="str">
        <f>IF(ISBLANK(DaqBook_RAW_Data!U196),"",DaqBook_RAW_Data!U196)</f>
        <v/>
      </c>
      <c r="G206" s="167" t="str">
        <f>IF(ISBLANK(DaqBook_RAW_Data!V196),"",DaqBook_RAW_Data!V196)</f>
        <v/>
      </c>
      <c r="H206" s="167" t="str">
        <f>IF(ISBLANK(DaqBook_RAW_Data!W196),"",DaqBook_RAW_Data!W196)</f>
        <v/>
      </c>
      <c r="I206" s="167" t="str">
        <f>IF(ISBLANK(DaqBook_RAW_Data!X196),"",DaqBook_RAW_Data!X196)</f>
        <v/>
      </c>
      <c r="J206" s="167" t="str">
        <f>IF(ISBLANK(DaqBook_RAW_Data!Y196),"",DaqBook_RAW_Data!Y196)</f>
        <v/>
      </c>
      <c r="K206" s="167" t="str">
        <f>IF(ISBLANK(DaqBook_RAW_Data!Z196),"",DaqBook_RAW_Data!Z196)</f>
        <v/>
      </c>
      <c r="L206" s="167" t="str">
        <f>IF(ISBLANK(DaqBook_RAW_Data!AA196),"",DaqBook_RAW_Data!AA196)</f>
        <v/>
      </c>
      <c r="M206" s="167" t="str">
        <f>IF(ISBLANK(DaqBook_RAW_Data!AB196),"",DaqBook_RAW_Data!AB196)</f>
        <v/>
      </c>
      <c r="N206" s="167" t="str">
        <f>IF(ISBLANK(DaqBook_RAW_Data!AC196),"",DaqBook_RAW_Data!AC196)</f>
        <v/>
      </c>
      <c r="O206" s="167" t="str">
        <f>IF(ISBLANK(DaqBook_RAW_Data!AD196),"",DaqBook_RAW_Data!AD196)</f>
        <v/>
      </c>
      <c r="P206" s="167" t="str">
        <f>IF(ISBLANK(DaqBook_RAW_Data!AE196),"",DaqBook_RAW_Data!AE196)</f>
        <v/>
      </c>
    </row>
    <row r="207" spans="1:16" x14ac:dyDescent="0.2">
      <c r="A207" s="58" t="e">
        <f t="shared" ref="A207:A270" si="3">HOUR(B207)&amp;":"&amp;MINUTE(B207)</f>
        <v>#VALUE!</v>
      </c>
      <c r="B207" s="144" t="str">
        <f>IF(ISBLANK(DaqBook_RAW_Data!Q197),IF(DaqBook_RAW_Data!A197="","",TIMEVALUE(DaqBook_RAW_Data!A197)),TIMEVALUE(DaqBook_RAW_Data!Q197))</f>
        <v/>
      </c>
      <c r="C207" s="167" t="str">
        <f>IF(ISBLANK(DaqBook_RAW_Data!R197),"",DaqBook_RAW_Data!R197)</f>
        <v/>
      </c>
      <c r="D207" s="167" t="str">
        <f>IF(ISBLANK(DaqBook_RAW_Data!S197),"",DaqBook_RAW_Data!S197)</f>
        <v/>
      </c>
      <c r="E207" s="167" t="str">
        <f>IF(ISBLANK(DaqBook_RAW_Data!T197),"",DaqBook_RAW_Data!T197)</f>
        <v/>
      </c>
      <c r="F207" s="167" t="str">
        <f>IF(ISBLANK(DaqBook_RAW_Data!U197),"",DaqBook_RAW_Data!U197)</f>
        <v/>
      </c>
      <c r="G207" s="167" t="str">
        <f>IF(ISBLANK(DaqBook_RAW_Data!V197),"",DaqBook_RAW_Data!V197)</f>
        <v/>
      </c>
      <c r="H207" s="167" t="str">
        <f>IF(ISBLANK(DaqBook_RAW_Data!W197),"",DaqBook_RAW_Data!W197)</f>
        <v/>
      </c>
      <c r="I207" s="167" t="str">
        <f>IF(ISBLANK(DaqBook_RAW_Data!X197),"",DaqBook_RAW_Data!X197)</f>
        <v/>
      </c>
      <c r="J207" s="167" t="str">
        <f>IF(ISBLANK(DaqBook_RAW_Data!Y197),"",DaqBook_RAW_Data!Y197)</f>
        <v/>
      </c>
      <c r="K207" s="167" t="str">
        <f>IF(ISBLANK(DaqBook_RAW_Data!Z197),"",DaqBook_RAW_Data!Z197)</f>
        <v/>
      </c>
      <c r="L207" s="167" t="str">
        <f>IF(ISBLANK(DaqBook_RAW_Data!AA197),"",DaqBook_RAW_Data!AA197)</f>
        <v/>
      </c>
      <c r="M207" s="167" t="str">
        <f>IF(ISBLANK(DaqBook_RAW_Data!AB197),"",DaqBook_RAW_Data!AB197)</f>
        <v/>
      </c>
      <c r="N207" s="167" t="str">
        <f>IF(ISBLANK(DaqBook_RAW_Data!AC197),"",DaqBook_RAW_Data!AC197)</f>
        <v/>
      </c>
      <c r="O207" s="167" t="str">
        <f>IF(ISBLANK(DaqBook_RAW_Data!AD197),"",DaqBook_RAW_Data!AD197)</f>
        <v/>
      </c>
      <c r="P207" s="167" t="str">
        <f>IF(ISBLANK(DaqBook_RAW_Data!AE197),"",DaqBook_RAW_Data!AE197)</f>
        <v/>
      </c>
    </row>
    <row r="208" spans="1:16" x14ac:dyDescent="0.2">
      <c r="A208" s="58" t="e">
        <f t="shared" si="3"/>
        <v>#VALUE!</v>
      </c>
      <c r="B208" s="144" t="str">
        <f>IF(ISBLANK(DaqBook_RAW_Data!Q198),IF(DaqBook_RAW_Data!A198="","",TIMEVALUE(DaqBook_RAW_Data!A198)),TIMEVALUE(DaqBook_RAW_Data!Q198))</f>
        <v/>
      </c>
      <c r="C208" s="167" t="str">
        <f>IF(ISBLANK(DaqBook_RAW_Data!R198),"",DaqBook_RAW_Data!R198)</f>
        <v/>
      </c>
      <c r="D208" s="167" t="str">
        <f>IF(ISBLANK(DaqBook_RAW_Data!S198),"",DaqBook_RAW_Data!S198)</f>
        <v/>
      </c>
      <c r="E208" s="167" t="str">
        <f>IF(ISBLANK(DaqBook_RAW_Data!T198),"",DaqBook_RAW_Data!T198)</f>
        <v/>
      </c>
      <c r="F208" s="167" t="str">
        <f>IF(ISBLANK(DaqBook_RAW_Data!U198),"",DaqBook_RAW_Data!U198)</f>
        <v/>
      </c>
      <c r="G208" s="167" t="str">
        <f>IF(ISBLANK(DaqBook_RAW_Data!V198),"",DaqBook_RAW_Data!V198)</f>
        <v/>
      </c>
      <c r="H208" s="167" t="str">
        <f>IF(ISBLANK(DaqBook_RAW_Data!W198),"",DaqBook_RAW_Data!W198)</f>
        <v/>
      </c>
      <c r="I208" s="167" t="str">
        <f>IF(ISBLANK(DaqBook_RAW_Data!X198),"",DaqBook_RAW_Data!X198)</f>
        <v/>
      </c>
      <c r="J208" s="167" t="str">
        <f>IF(ISBLANK(DaqBook_RAW_Data!Y198),"",DaqBook_RAW_Data!Y198)</f>
        <v/>
      </c>
      <c r="K208" s="167" t="str">
        <f>IF(ISBLANK(DaqBook_RAW_Data!Z198),"",DaqBook_RAW_Data!Z198)</f>
        <v/>
      </c>
      <c r="L208" s="167" t="str">
        <f>IF(ISBLANK(DaqBook_RAW_Data!AA198),"",DaqBook_RAW_Data!AA198)</f>
        <v/>
      </c>
      <c r="M208" s="167" t="str">
        <f>IF(ISBLANK(DaqBook_RAW_Data!AB198),"",DaqBook_RAW_Data!AB198)</f>
        <v/>
      </c>
      <c r="N208" s="167" t="str">
        <f>IF(ISBLANK(DaqBook_RAW_Data!AC198),"",DaqBook_RAW_Data!AC198)</f>
        <v/>
      </c>
      <c r="O208" s="167" t="str">
        <f>IF(ISBLANK(DaqBook_RAW_Data!AD198),"",DaqBook_RAW_Data!AD198)</f>
        <v/>
      </c>
      <c r="P208" s="167" t="str">
        <f>IF(ISBLANK(DaqBook_RAW_Data!AE198),"",DaqBook_RAW_Data!AE198)</f>
        <v/>
      </c>
    </row>
    <row r="209" spans="1:16" x14ac:dyDescent="0.2">
      <c r="A209" s="58" t="e">
        <f t="shared" si="3"/>
        <v>#VALUE!</v>
      </c>
      <c r="B209" s="144" t="str">
        <f>IF(ISBLANK(DaqBook_RAW_Data!Q199),IF(DaqBook_RAW_Data!A199="","",TIMEVALUE(DaqBook_RAW_Data!A199)),TIMEVALUE(DaqBook_RAW_Data!Q199))</f>
        <v/>
      </c>
      <c r="C209" s="167" t="str">
        <f>IF(ISBLANK(DaqBook_RAW_Data!R199),"",DaqBook_RAW_Data!R199)</f>
        <v/>
      </c>
      <c r="D209" s="167" t="str">
        <f>IF(ISBLANK(DaqBook_RAW_Data!S199),"",DaqBook_RAW_Data!S199)</f>
        <v/>
      </c>
      <c r="E209" s="167" t="str">
        <f>IF(ISBLANK(DaqBook_RAW_Data!T199),"",DaqBook_RAW_Data!T199)</f>
        <v/>
      </c>
      <c r="F209" s="167" t="str">
        <f>IF(ISBLANK(DaqBook_RAW_Data!U199),"",DaqBook_RAW_Data!U199)</f>
        <v/>
      </c>
      <c r="G209" s="167" t="str">
        <f>IF(ISBLANK(DaqBook_RAW_Data!V199),"",DaqBook_RAW_Data!V199)</f>
        <v/>
      </c>
      <c r="H209" s="167" t="str">
        <f>IF(ISBLANK(DaqBook_RAW_Data!W199),"",DaqBook_RAW_Data!W199)</f>
        <v/>
      </c>
      <c r="I209" s="167" t="str">
        <f>IF(ISBLANK(DaqBook_RAW_Data!X199),"",DaqBook_RAW_Data!X199)</f>
        <v/>
      </c>
      <c r="J209" s="167" t="str">
        <f>IF(ISBLANK(DaqBook_RAW_Data!Y199),"",DaqBook_RAW_Data!Y199)</f>
        <v/>
      </c>
      <c r="K209" s="167" t="str">
        <f>IF(ISBLANK(DaqBook_RAW_Data!Z199),"",DaqBook_RAW_Data!Z199)</f>
        <v/>
      </c>
      <c r="L209" s="167" t="str">
        <f>IF(ISBLANK(DaqBook_RAW_Data!AA199),"",DaqBook_RAW_Data!AA199)</f>
        <v/>
      </c>
      <c r="M209" s="167" t="str">
        <f>IF(ISBLANK(DaqBook_RAW_Data!AB199),"",DaqBook_RAW_Data!AB199)</f>
        <v/>
      </c>
      <c r="N209" s="167" t="str">
        <f>IF(ISBLANK(DaqBook_RAW_Data!AC199),"",DaqBook_RAW_Data!AC199)</f>
        <v/>
      </c>
      <c r="O209" s="167" t="str">
        <f>IF(ISBLANK(DaqBook_RAW_Data!AD199),"",DaqBook_RAW_Data!AD199)</f>
        <v/>
      </c>
      <c r="P209" s="167" t="str">
        <f>IF(ISBLANK(DaqBook_RAW_Data!AE199),"",DaqBook_RAW_Data!AE199)</f>
        <v/>
      </c>
    </row>
    <row r="210" spans="1:16" x14ac:dyDescent="0.2">
      <c r="A210" s="58" t="e">
        <f t="shared" si="3"/>
        <v>#VALUE!</v>
      </c>
      <c r="B210" s="144" t="str">
        <f>IF(ISBLANK(DaqBook_RAW_Data!Q200),IF(DaqBook_RAW_Data!A200="","",TIMEVALUE(DaqBook_RAW_Data!A200)),TIMEVALUE(DaqBook_RAW_Data!Q200))</f>
        <v/>
      </c>
      <c r="C210" s="167" t="str">
        <f>IF(ISBLANK(DaqBook_RAW_Data!R200),"",DaqBook_RAW_Data!R200)</f>
        <v/>
      </c>
      <c r="D210" s="167" t="str">
        <f>IF(ISBLANK(DaqBook_RAW_Data!S200),"",DaqBook_RAW_Data!S200)</f>
        <v/>
      </c>
      <c r="E210" s="167" t="str">
        <f>IF(ISBLANK(DaqBook_RAW_Data!T200),"",DaqBook_RAW_Data!T200)</f>
        <v/>
      </c>
      <c r="F210" s="167" t="str">
        <f>IF(ISBLANK(DaqBook_RAW_Data!U200),"",DaqBook_RAW_Data!U200)</f>
        <v/>
      </c>
      <c r="G210" s="167" t="str">
        <f>IF(ISBLANK(DaqBook_RAW_Data!V200),"",DaqBook_RAW_Data!V200)</f>
        <v/>
      </c>
      <c r="H210" s="167" t="str">
        <f>IF(ISBLANK(DaqBook_RAW_Data!W200),"",DaqBook_RAW_Data!W200)</f>
        <v/>
      </c>
      <c r="I210" s="167" t="str">
        <f>IF(ISBLANK(DaqBook_RAW_Data!X200),"",DaqBook_RAW_Data!X200)</f>
        <v/>
      </c>
      <c r="J210" s="167" t="str">
        <f>IF(ISBLANK(DaqBook_RAW_Data!Y200),"",DaqBook_RAW_Data!Y200)</f>
        <v/>
      </c>
      <c r="K210" s="167" t="str">
        <f>IF(ISBLANK(DaqBook_RAW_Data!Z200),"",DaqBook_RAW_Data!Z200)</f>
        <v/>
      </c>
      <c r="L210" s="167" t="str">
        <f>IF(ISBLANK(DaqBook_RAW_Data!AA200),"",DaqBook_RAW_Data!AA200)</f>
        <v/>
      </c>
      <c r="M210" s="167" t="str">
        <f>IF(ISBLANK(DaqBook_RAW_Data!AB200),"",DaqBook_RAW_Data!AB200)</f>
        <v/>
      </c>
      <c r="N210" s="167" t="str">
        <f>IF(ISBLANK(DaqBook_RAW_Data!AC200),"",DaqBook_RAW_Data!AC200)</f>
        <v/>
      </c>
      <c r="O210" s="167" t="str">
        <f>IF(ISBLANK(DaqBook_RAW_Data!AD200),"",DaqBook_RAW_Data!AD200)</f>
        <v/>
      </c>
      <c r="P210" s="167" t="str">
        <f>IF(ISBLANK(DaqBook_RAW_Data!AE200),"",DaqBook_RAW_Data!AE200)</f>
        <v/>
      </c>
    </row>
    <row r="211" spans="1:16" x14ac:dyDescent="0.2">
      <c r="A211" s="58" t="e">
        <f t="shared" si="3"/>
        <v>#VALUE!</v>
      </c>
      <c r="B211" s="144" t="str">
        <f>IF(ISBLANK(DaqBook_RAW_Data!Q201),IF(DaqBook_RAW_Data!A201="","",TIMEVALUE(DaqBook_RAW_Data!A201)),TIMEVALUE(DaqBook_RAW_Data!Q201))</f>
        <v/>
      </c>
      <c r="C211" s="167" t="str">
        <f>IF(ISBLANK(DaqBook_RAW_Data!R201),"",DaqBook_RAW_Data!R201)</f>
        <v/>
      </c>
      <c r="D211" s="167" t="str">
        <f>IF(ISBLANK(DaqBook_RAW_Data!S201),"",DaqBook_RAW_Data!S201)</f>
        <v/>
      </c>
      <c r="E211" s="167" t="str">
        <f>IF(ISBLANK(DaqBook_RAW_Data!T201),"",DaqBook_RAW_Data!T201)</f>
        <v/>
      </c>
      <c r="F211" s="167" t="str">
        <f>IF(ISBLANK(DaqBook_RAW_Data!U201),"",DaqBook_RAW_Data!U201)</f>
        <v/>
      </c>
      <c r="G211" s="167" t="str">
        <f>IF(ISBLANK(DaqBook_RAW_Data!V201),"",DaqBook_RAW_Data!V201)</f>
        <v/>
      </c>
      <c r="H211" s="167" t="str">
        <f>IF(ISBLANK(DaqBook_RAW_Data!W201),"",DaqBook_RAW_Data!W201)</f>
        <v/>
      </c>
      <c r="I211" s="167" t="str">
        <f>IF(ISBLANK(DaqBook_RAW_Data!X201),"",DaqBook_RAW_Data!X201)</f>
        <v/>
      </c>
      <c r="J211" s="167" t="str">
        <f>IF(ISBLANK(DaqBook_RAW_Data!Y201),"",DaqBook_RAW_Data!Y201)</f>
        <v/>
      </c>
      <c r="K211" s="167" t="str">
        <f>IF(ISBLANK(DaqBook_RAW_Data!Z201),"",DaqBook_RAW_Data!Z201)</f>
        <v/>
      </c>
      <c r="L211" s="167" t="str">
        <f>IF(ISBLANK(DaqBook_RAW_Data!AA201),"",DaqBook_RAW_Data!AA201)</f>
        <v/>
      </c>
      <c r="M211" s="167" t="str">
        <f>IF(ISBLANK(DaqBook_RAW_Data!AB201),"",DaqBook_RAW_Data!AB201)</f>
        <v/>
      </c>
      <c r="N211" s="167" t="str">
        <f>IF(ISBLANK(DaqBook_RAW_Data!AC201),"",DaqBook_RAW_Data!AC201)</f>
        <v/>
      </c>
      <c r="O211" s="167" t="str">
        <f>IF(ISBLANK(DaqBook_RAW_Data!AD201),"",DaqBook_RAW_Data!AD201)</f>
        <v/>
      </c>
      <c r="P211" s="167" t="str">
        <f>IF(ISBLANK(DaqBook_RAW_Data!AE201),"",DaqBook_RAW_Data!AE201)</f>
        <v/>
      </c>
    </row>
    <row r="212" spans="1:16" x14ac:dyDescent="0.2">
      <c r="A212" s="58" t="e">
        <f t="shared" si="3"/>
        <v>#VALUE!</v>
      </c>
      <c r="B212" s="144" t="str">
        <f>IF(ISBLANK(DaqBook_RAW_Data!Q202),IF(DaqBook_RAW_Data!A202="","",TIMEVALUE(DaqBook_RAW_Data!A202)),TIMEVALUE(DaqBook_RAW_Data!Q202))</f>
        <v/>
      </c>
      <c r="C212" s="167" t="str">
        <f>IF(ISBLANK(DaqBook_RAW_Data!R202),"",DaqBook_RAW_Data!R202)</f>
        <v/>
      </c>
      <c r="D212" s="167" t="str">
        <f>IF(ISBLANK(DaqBook_RAW_Data!S202),"",DaqBook_RAW_Data!S202)</f>
        <v/>
      </c>
      <c r="E212" s="167" t="str">
        <f>IF(ISBLANK(DaqBook_RAW_Data!T202),"",DaqBook_RAW_Data!T202)</f>
        <v/>
      </c>
      <c r="F212" s="167" t="str">
        <f>IF(ISBLANK(DaqBook_RAW_Data!U202),"",DaqBook_RAW_Data!U202)</f>
        <v/>
      </c>
      <c r="G212" s="167" t="str">
        <f>IF(ISBLANK(DaqBook_RAW_Data!V202),"",DaqBook_RAW_Data!V202)</f>
        <v/>
      </c>
      <c r="H212" s="167" t="str">
        <f>IF(ISBLANK(DaqBook_RAW_Data!W202),"",DaqBook_RAW_Data!W202)</f>
        <v/>
      </c>
      <c r="I212" s="167" t="str">
        <f>IF(ISBLANK(DaqBook_RAW_Data!X202),"",DaqBook_RAW_Data!X202)</f>
        <v/>
      </c>
      <c r="J212" s="167" t="str">
        <f>IF(ISBLANK(DaqBook_RAW_Data!Y202),"",DaqBook_RAW_Data!Y202)</f>
        <v/>
      </c>
      <c r="K212" s="167" t="str">
        <f>IF(ISBLANK(DaqBook_RAW_Data!Z202),"",DaqBook_RAW_Data!Z202)</f>
        <v/>
      </c>
      <c r="L212" s="167" t="str">
        <f>IF(ISBLANK(DaqBook_RAW_Data!AA202),"",DaqBook_RAW_Data!AA202)</f>
        <v/>
      </c>
      <c r="M212" s="167" t="str">
        <f>IF(ISBLANK(DaqBook_RAW_Data!AB202),"",DaqBook_RAW_Data!AB202)</f>
        <v/>
      </c>
      <c r="N212" s="167" t="str">
        <f>IF(ISBLANK(DaqBook_RAW_Data!AC202),"",DaqBook_RAW_Data!AC202)</f>
        <v/>
      </c>
      <c r="O212" s="167" t="str">
        <f>IF(ISBLANK(DaqBook_RAW_Data!AD202),"",DaqBook_RAW_Data!AD202)</f>
        <v/>
      </c>
      <c r="P212" s="167" t="str">
        <f>IF(ISBLANK(DaqBook_RAW_Data!AE202),"",DaqBook_RAW_Data!AE202)</f>
        <v/>
      </c>
    </row>
    <row r="213" spans="1:16" x14ac:dyDescent="0.2">
      <c r="A213" s="58" t="e">
        <f t="shared" si="3"/>
        <v>#VALUE!</v>
      </c>
      <c r="B213" s="144" t="str">
        <f>IF(ISBLANK(DaqBook_RAW_Data!Q203),IF(DaqBook_RAW_Data!A203="","",TIMEVALUE(DaqBook_RAW_Data!A203)),TIMEVALUE(DaqBook_RAW_Data!Q203))</f>
        <v/>
      </c>
      <c r="C213" s="167" t="str">
        <f>IF(ISBLANK(DaqBook_RAW_Data!R203),"",DaqBook_RAW_Data!R203)</f>
        <v/>
      </c>
      <c r="D213" s="167" t="str">
        <f>IF(ISBLANK(DaqBook_RAW_Data!S203),"",DaqBook_RAW_Data!S203)</f>
        <v/>
      </c>
      <c r="E213" s="167" t="str">
        <f>IF(ISBLANK(DaqBook_RAW_Data!T203),"",DaqBook_RAW_Data!T203)</f>
        <v/>
      </c>
      <c r="F213" s="167" t="str">
        <f>IF(ISBLANK(DaqBook_RAW_Data!U203),"",DaqBook_RAW_Data!U203)</f>
        <v/>
      </c>
      <c r="G213" s="167" t="str">
        <f>IF(ISBLANK(DaqBook_RAW_Data!V203),"",DaqBook_RAW_Data!V203)</f>
        <v/>
      </c>
      <c r="H213" s="167" t="str">
        <f>IF(ISBLANK(DaqBook_RAW_Data!W203),"",DaqBook_RAW_Data!W203)</f>
        <v/>
      </c>
      <c r="I213" s="167" t="str">
        <f>IF(ISBLANK(DaqBook_RAW_Data!X203),"",DaqBook_RAW_Data!X203)</f>
        <v/>
      </c>
      <c r="J213" s="167" t="str">
        <f>IF(ISBLANK(DaqBook_RAW_Data!Y203),"",DaqBook_RAW_Data!Y203)</f>
        <v/>
      </c>
      <c r="K213" s="167" t="str">
        <f>IF(ISBLANK(DaqBook_RAW_Data!Z203),"",DaqBook_RAW_Data!Z203)</f>
        <v/>
      </c>
      <c r="L213" s="167" t="str">
        <f>IF(ISBLANK(DaqBook_RAW_Data!AA203),"",DaqBook_RAW_Data!AA203)</f>
        <v/>
      </c>
      <c r="M213" s="167" t="str">
        <f>IF(ISBLANK(DaqBook_RAW_Data!AB203),"",DaqBook_RAW_Data!AB203)</f>
        <v/>
      </c>
      <c r="N213" s="167" t="str">
        <f>IF(ISBLANK(DaqBook_RAW_Data!AC203),"",DaqBook_RAW_Data!AC203)</f>
        <v/>
      </c>
      <c r="O213" s="167" t="str">
        <f>IF(ISBLANK(DaqBook_RAW_Data!AD203),"",DaqBook_RAW_Data!AD203)</f>
        <v/>
      </c>
      <c r="P213" s="167" t="str">
        <f>IF(ISBLANK(DaqBook_RAW_Data!AE203),"",DaqBook_RAW_Data!AE203)</f>
        <v/>
      </c>
    </row>
    <row r="214" spans="1:16" x14ac:dyDescent="0.2">
      <c r="A214" s="58" t="e">
        <f t="shared" si="3"/>
        <v>#VALUE!</v>
      </c>
      <c r="B214" s="144" t="str">
        <f>IF(ISBLANK(DaqBook_RAW_Data!Q204),IF(DaqBook_RAW_Data!A204="","",TIMEVALUE(DaqBook_RAW_Data!A204)),TIMEVALUE(DaqBook_RAW_Data!Q204))</f>
        <v/>
      </c>
      <c r="C214" s="167" t="str">
        <f>IF(ISBLANK(DaqBook_RAW_Data!R204),"",DaqBook_RAW_Data!R204)</f>
        <v/>
      </c>
      <c r="D214" s="167" t="str">
        <f>IF(ISBLANK(DaqBook_RAW_Data!S204),"",DaqBook_RAW_Data!S204)</f>
        <v/>
      </c>
      <c r="E214" s="167" t="str">
        <f>IF(ISBLANK(DaqBook_RAW_Data!T204),"",DaqBook_RAW_Data!T204)</f>
        <v/>
      </c>
      <c r="F214" s="167" t="str">
        <f>IF(ISBLANK(DaqBook_RAW_Data!U204),"",DaqBook_RAW_Data!U204)</f>
        <v/>
      </c>
      <c r="G214" s="167" t="str">
        <f>IF(ISBLANK(DaqBook_RAW_Data!V204),"",DaqBook_RAW_Data!V204)</f>
        <v/>
      </c>
      <c r="H214" s="167" t="str">
        <f>IF(ISBLANK(DaqBook_RAW_Data!W204),"",DaqBook_RAW_Data!W204)</f>
        <v/>
      </c>
      <c r="I214" s="167" t="str">
        <f>IF(ISBLANK(DaqBook_RAW_Data!X204),"",DaqBook_RAW_Data!X204)</f>
        <v/>
      </c>
      <c r="J214" s="167" t="str">
        <f>IF(ISBLANK(DaqBook_RAW_Data!Y204),"",DaqBook_RAW_Data!Y204)</f>
        <v/>
      </c>
      <c r="K214" s="167" t="str">
        <f>IF(ISBLANK(DaqBook_RAW_Data!Z204),"",DaqBook_RAW_Data!Z204)</f>
        <v/>
      </c>
      <c r="L214" s="167" t="str">
        <f>IF(ISBLANK(DaqBook_RAW_Data!AA204),"",DaqBook_RAW_Data!AA204)</f>
        <v/>
      </c>
      <c r="M214" s="167" t="str">
        <f>IF(ISBLANK(DaqBook_RAW_Data!AB204),"",DaqBook_RAW_Data!AB204)</f>
        <v/>
      </c>
      <c r="N214" s="167" t="str">
        <f>IF(ISBLANK(DaqBook_RAW_Data!AC204),"",DaqBook_RAW_Data!AC204)</f>
        <v/>
      </c>
      <c r="O214" s="167" t="str">
        <f>IF(ISBLANK(DaqBook_RAW_Data!AD204),"",DaqBook_RAW_Data!AD204)</f>
        <v/>
      </c>
      <c r="P214" s="167" t="str">
        <f>IF(ISBLANK(DaqBook_RAW_Data!AE204),"",DaqBook_RAW_Data!AE204)</f>
        <v/>
      </c>
    </row>
    <row r="215" spans="1:16" x14ac:dyDescent="0.2">
      <c r="A215" s="58" t="e">
        <f t="shared" si="3"/>
        <v>#VALUE!</v>
      </c>
      <c r="B215" s="144" t="str">
        <f>IF(ISBLANK(DaqBook_RAW_Data!Q205),IF(DaqBook_RAW_Data!A205="","",TIMEVALUE(DaqBook_RAW_Data!A205)),TIMEVALUE(DaqBook_RAW_Data!Q205))</f>
        <v/>
      </c>
      <c r="C215" s="167" t="str">
        <f>IF(ISBLANK(DaqBook_RAW_Data!R205),"",DaqBook_RAW_Data!R205)</f>
        <v/>
      </c>
      <c r="D215" s="167" t="str">
        <f>IF(ISBLANK(DaqBook_RAW_Data!S205),"",DaqBook_RAW_Data!S205)</f>
        <v/>
      </c>
      <c r="E215" s="167" t="str">
        <f>IF(ISBLANK(DaqBook_RAW_Data!T205),"",DaqBook_RAW_Data!T205)</f>
        <v/>
      </c>
      <c r="F215" s="167" t="str">
        <f>IF(ISBLANK(DaqBook_RAW_Data!U205),"",DaqBook_RAW_Data!U205)</f>
        <v/>
      </c>
      <c r="G215" s="167" t="str">
        <f>IF(ISBLANK(DaqBook_RAW_Data!V205),"",DaqBook_RAW_Data!V205)</f>
        <v/>
      </c>
      <c r="H215" s="167" t="str">
        <f>IF(ISBLANK(DaqBook_RAW_Data!W205),"",DaqBook_RAW_Data!W205)</f>
        <v/>
      </c>
      <c r="I215" s="167" t="str">
        <f>IF(ISBLANK(DaqBook_RAW_Data!X205),"",DaqBook_RAW_Data!X205)</f>
        <v/>
      </c>
      <c r="J215" s="167" t="str">
        <f>IF(ISBLANK(DaqBook_RAW_Data!Y205),"",DaqBook_RAW_Data!Y205)</f>
        <v/>
      </c>
      <c r="K215" s="167" t="str">
        <f>IF(ISBLANK(DaqBook_RAW_Data!Z205),"",DaqBook_RAW_Data!Z205)</f>
        <v/>
      </c>
      <c r="L215" s="167" t="str">
        <f>IF(ISBLANK(DaqBook_RAW_Data!AA205),"",DaqBook_RAW_Data!AA205)</f>
        <v/>
      </c>
      <c r="M215" s="167" t="str">
        <f>IF(ISBLANK(DaqBook_RAW_Data!AB205),"",DaqBook_RAW_Data!AB205)</f>
        <v/>
      </c>
      <c r="N215" s="167" t="str">
        <f>IF(ISBLANK(DaqBook_RAW_Data!AC205),"",DaqBook_RAW_Data!AC205)</f>
        <v/>
      </c>
      <c r="O215" s="167" t="str">
        <f>IF(ISBLANK(DaqBook_RAW_Data!AD205),"",DaqBook_RAW_Data!AD205)</f>
        <v/>
      </c>
      <c r="P215" s="167" t="str">
        <f>IF(ISBLANK(DaqBook_RAW_Data!AE205),"",DaqBook_RAW_Data!AE205)</f>
        <v/>
      </c>
    </row>
    <row r="216" spans="1:16" x14ac:dyDescent="0.2">
      <c r="A216" s="58" t="e">
        <f t="shared" si="3"/>
        <v>#VALUE!</v>
      </c>
      <c r="B216" s="144" t="str">
        <f>IF(ISBLANK(DaqBook_RAW_Data!Q206),IF(DaqBook_RAW_Data!A206="","",TIMEVALUE(DaqBook_RAW_Data!A206)),TIMEVALUE(DaqBook_RAW_Data!Q206))</f>
        <v/>
      </c>
      <c r="C216" s="167" t="str">
        <f>IF(ISBLANK(DaqBook_RAW_Data!R206),"",DaqBook_RAW_Data!R206)</f>
        <v/>
      </c>
      <c r="D216" s="167" t="str">
        <f>IF(ISBLANK(DaqBook_RAW_Data!S206),"",DaqBook_RAW_Data!S206)</f>
        <v/>
      </c>
      <c r="E216" s="167" t="str">
        <f>IF(ISBLANK(DaqBook_RAW_Data!T206),"",DaqBook_RAW_Data!T206)</f>
        <v/>
      </c>
      <c r="F216" s="167" t="str">
        <f>IF(ISBLANK(DaqBook_RAW_Data!U206),"",DaqBook_RAW_Data!U206)</f>
        <v/>
      </c>
      <c r="G216" s="167" t="str">
        <f>IF(ISBLANK(DaqBook_RAW_Data!V206),"",DaqBook_RAW_Data!V206)</f>
        <v/>
      </c>
      <c r="H216" s="167" t="str">
        <f>IF(ISBLANK(DaqBook_RAW_Data!W206),"",DaqBook_RAW_Data!W206)</f>
        <v/>
      </c>
      <c r="I216" s="167" t="str">
        <f>IF(ISBLANK(DaqBook_RAW_Data!X206),"",DaqBook_RAW_Data!X206)</f>
        <v/>
      </c>
      <c r="J216" s="167" t="str">
        <f>IF(ISBLANK(DaqBook_RAW_Data!Y206),"",DaqBook_RAW_Data!Y206)</f>
        <v/>
      </c>
      <c r="K216" s="167" t="str">
        <f>IF(ISBLANK(DaqBook_RAW_Data!Z206),"",DaqBook_RAW_Data!Z206)</f>
        <v/>
      </c>
      <c r="L216" s="167" t="str">
        <f>IF(ISBLANK(DaqBook_RAW_Data!AA206),"",DaqBook_RAW_Data!AA206)</f>
        <v/>
      </c>
      <c r="M216" s="167" t="str">
        <f>IF(ISBLANK(DaqBook_RAW_Data!AB206),"",DaqBook_RAW_Data!AB206)</f>
        <v/>
      </c>
      <c r="N216" s="167" t="str">
        <f>IF(ISBLANK(DaqBook_RAW_Data!AC206),"",DaqBook_RAW_Data!AC206)</f>
        <v/>
      </c>
      <c r="O216" s="167" t="str">
        <f>IF(ISBLANK(DaqBook_RAW_Data!AD206),"",DaqBook_RAW_Data!AD206)</f>
        <v/>
      </c>
      <c r="P216" s="167" t="str">
        <f>IF(ISBLANK(DaqBook_RAW_Data!AE206),"",DaqBook_RAW_Data!AE206)</f>
        <v/>
      </c>
    </row>
    <row r="217" spans="1:16" x14ac:dyDescent="0.2">
      <c r="A217" s="58" t="e">
        <f t="shared" si="3"/>
        <v>#VALUE!</v>
      </c>
      <c r="B217" s="144" t="str">
        <f>IF(ISBLANK(DaqBook_RAW_Data!Q207),IF(DaqBook_RAW_Data!A207="","",TIMEVALUE(DaqBook_RAW_Data!A207)),TIMEVALUE(DaqBook_RAW_Data!Q207))</f>
        <v/>
      </c>
      <c r="C217" s="167" t="str">
        <f>IF(ISBLANK(DaqBook_RAW_Data!R207),"",DaqBook_RAW_Data!R207)</f>
        <v/>
      </c>
      <c r="D217" s="167" t="str">
        <f>IF(ISBLANK(DaqBook_RAW_Data!S207),"",DaqBook_RAW_Data!S207)</f>
        <v/>
      </c>
      <c r="E217" s="167" t="str">
        <f>IF(ISBLANK(DaqBook_RAW_Data!T207),"",DaqBook_RAW_Data!T207)</f>
        <v/>
      </c>
      <c r="F217" s="167" t="str">
        <f>IF(ISBLANK(DaqBook_RAW_Data!U207),"",DaqBook_RAW_Data!U207)</f>
        <v/>
      </c>
      <c r="G217" s="167" t="str">
        <f>IF(ISBLANK(DaqBook_RAW_Data!V207),"",DaqBook_RAW_Data!V207)</f>
        <v/>
      </c>
      <c r="H217" s="167" t="str">
        <f>IF(ISBLANK(DaqBook_RAW_Data!W207),"",DaqBook_RAW_Data!W207)</f>
        <v/>
      </c>
      <c r="I217" s="167" t="str">
        <f>IF(ISBLANK(DaqBook_RAW_Data!X207),"",DaqBook_RAW_Data!X207)</f>
        <v/>
      </c>
      <c r="J217" s="167" t="str">
        <f>IF(ISBLANK(DaqBook_RAW_Data!Y207),"",DaqBook_RAW_Data!Y207)</f>
        <v/>
      </c>
      <c r="K217" s="167" t="str">
        <f>IF(ISBLANK(DaqBook_RAW_Data!Z207),"",DaqBook_RAW_Data!Z207)</f>
        <v/>
      </c>
      <c r="L217" s="167" t="str">
        <f>IF(ISBLANK(DaqBook_RAW_Data!AA207),"",DaqBook_RAW_Data!AA207)</f>
        <v/>
      </c>
      <c r="M217" s="167" t="str">
        <f>IF(ISBLANK(DaqBook_RAW_Data!AB207),"",DaqBook_RAW_Data!AB207)</f>
        <v/>
      </c>
      <c r="N217" s="167" t="str">
        <f>IF(ISBLANK(DaqBook_RAW_Data!AC207),"",DaqBook_RAW_Data!AC207)</f>
        <v/>
      </c>
      <c r="O217" s="167" t="str">
        <f>IF(ISBLANK(DaqBook_RAW_Data!AD207),"",DaqBook_RAW_Data!AD207)</f>
        <v/>
      </c>
      <c r="P217" s="167" t="str">
        <f>IF(ISBLANK(DaqBook_RAW_Data!AE207),"",DaqBook_RAW_Data!AE207)</f>
        <v/>
      </c>
    </row>
    <row r="218" spans="1:16" x14ac:dyDescent="0.2">
      <c r="A218" s="58" t="e">
        <f t="shared" si="3"/>
        <v>#VALUE!</v>
      </c>
      <c r="B218" s="144" t="str">
        <f>IF(ISBLANK(DaqBook_RAW_Data!Q208),IF(DaqBook_RAW_Data!A208="","",TIMEVALUE(DaqBook_RAW_Data!A208)),TIMEVALUE(DaqBook_RAW_Data!Q208))</f>
        <v/>
      </c>
      <c r="C218" s="167" t="str">
        <f>IF(ISBLANK(DaqBook_RAW_Data!R208),"",DaqBook_RAW_Data!R208)</f>
        <v/>
      </c>
      <c r="D218" s="167" t="str">
        <f>IF(ISBLANK(DaqBook_RAW_Data!S208),"",DaqBook_RAW_Data!S208)</f>
        <v/>
      </c>
      <c r="E218" s="167" t="str">
        <f>IF(ISBLANK(DaqBook_RAW_Data!T208),"",DaqBook_RAW_Data!T208)</f>
        <v/>
      </c>
      <c r="F218" s="167" t="str">
        <f>IF(ISBLANK(DaqBook_RAW_Data!U208),"",DaqBook_RAW_Data!U208)</f>
        <v/>
      </c>
      <c r="G218" s="167" t="str">
        <f>IF(ISBLANK(DaqBook_RAW_Data!V208),"",DaqBook_RAW_Data!V208)</f>
        <v/>
      </c>
      <c r="H218" s="167" t="str">
        <f>IF(ISBLANK(DaqBook_RAW_Data!W208),"",DaqBook_RAW_Data!W208)</f>
        <v/>
      </c>
      <c r="I218" s="167" t="str">
        <f>IF(ISBLANK(DaqBook_RAW_Data!X208),"",DaqBook_RAW_Data!X208)</f>
        <v/>
      </c>
      <c r="J218" s="167" t="str">
        <f>IF(ISBLANK(DaqBook_RAW_Data!Y208),"",DaqBook_RAW_Data!Y208)</f>
        <v/>
      </c>
      <c r="K218" s="167" t="str">
        <f>IF(ISBLANK(DaqBook_RAW_Data!Z208),"",DaqBook_RAW_Data!Z208)</f>
        <v/>
      </c>
      <c r="L218" s="167" t="str">
        <f>IF(ISBLANK(DaqBook_RAW_Data!AA208),"",DaqBook_RAW_Data!AA208)</f>
        <v/>
      </c>
      <c r="M218" s="167" t="str">
        <f>IF(ISBLANK(DaqBook_RAW_Data!AB208),"",DaqBook_RAW_Data!AB208)</f>
        <v/>
      </c>
      <c r="N218" s="167" t="str">
        <f>IF(ISBLANK(DaqBook_RAW_Data!AC208),"",DaqBook_RAW_Data!AC208)</f>
        <v/>
      </c>
      <c r="O218" s="167" t="str">
        <f>IF(ISBLANK(DaqBook_RAW_Data!AD208),"",DaqBook_RAW_Data!AD208)</f>
        <v/>
      </c>
      <c r="P218" s="167" t="str">
        <f>IF(ISBLANK(DaqBook_RAW_Data!AE208),"",DaqBook_RAW_Data!AE208)</f>
        <v/>
      </c>
    </row>
    <row r="219" spans="1:16" x14ac:dyDescent="0.2">
      <c r="A219" s="58" t="e">
        <f t="shared" si="3"/>
        <v>#VALUE!</v>
      </c>
      <c r="B219" s="144" t="str">
        <f>IF(ISBLANK(DaqBook_RAW_Data!Q209),IF(DaqBook_RAW_Data!A209="","",TIMEVALUE(DaqBook_RAW_Data!A209)),TIMEVALUE(DaqBook_RAW_Data!Q209))</f>
        <v/>
      </c>
      <c r="C219" s="167" t="str">
        <f>IF(ISBLANK(DaqBook_RAW_Data!R209),"",DaqBook_RAW_Data!R209)</f>
        <v/>
      </c>
      <c r="D219" s="167" t="str">
        <f>IF(ISBLANK(DaqBook_RAW_Data!S209),"",DaqBook_RAW_Data!S209)</f>
        <v/>
      </c>
      <c r="E219" s="167" t="str">
        <f>IF(ISBLANK(DaqBook_RAW_Data!T209),"",DaqBook_RAW_Data!T209)</f>
        <v/>
      </c>
      <c r="F219" s="167" t="str">
        <f>IF(ISBLANK(DaqBook_RAW_Data!U209),"",DaqBook_RAW_Data!U209)</f>
        <v/>
      </c>
      <c r="G219" s="167" t="str">
        <f>IF(ISBLANK(DaqBook_RAW_Data!V209),"",DaqBook_RAW_Data!V209)</f>
        <v/>
      </c>
      <c r="H219" s="167" t="str">
        <f>IF(ISBLANK(DaqBook_RAW_Data!W209),"",DaqBook_RAW_Data!W209)</f>
        <v/>
      </c>
      <c r="I219" s="167" t="str">
        <f>IF(ISBLANK(DaqBook_RAW_Data!X209),"",DaqBook_RAW_Data!X209)</f>
        <v/>
      </c>
      <c r="J219" s="167" t="str">
        <f>IF(ISBLANK(DaqBook_RAW_Data!Y209),"",DaqBook_RAW_Data!Y209)</f>
        <v/>
      </c>
      <c r="K219" s="167" t="str">
        <f>IF(ISBLANK(DaqBook_RAW_Data!Z209),"",DaqBook_RAW_Data!Z209)</f>
        <v/>
      </c>
      <c r="L219" s="167" t="str">
        <f>IF(ISBLANK(DaqBook_RAW_Data!AA209),"",DaqBook_RAW_Data!AA209)</f>
        <v/>
      </c>
      <c r="M219" s="167" t="str">
        <f>IF(ISBLANK(DaqBook_RAW_Data!AB209),"",DaqBook_RAW_Data!AB209)</f>
        <v/>
      </c>
      <c r="N219" s="167" t="str">
        <f>IF(ISBLANK(DaqBook_RAW_Data!AC209),"",DaqBook_RAW_Data!AC209)</f>
        <v/>
      </c>
      <c r="O219" s="167" t="str">
        <f>IF(ISBLANK(DaqBook_RAW_Data!AD209),"",DaqBook_RAW_Data!AD209)</f>
        <v/>
      </c>
      <c r="P219" s="167" t="str">
        <f>IF(ISBLANK(DaqBook_RAW_Data!AE209),"",DaqBook_RAW_Data!AE209)</f>
        <v/>
      </c>
    </row>
    <row r="220" spans="1:16" x14ac:dyDescent="0.2">
      <c r="A220" s="58" t="e">
        <f t="shared" si="3"/>
        <v>#VALUE!</v>
      </c>
      <c r="B220" s="144" t="str">
        <f>IF(ISBLANK(DaqBook_RAW_Data!Q210),IF(DaqBook_RAW_Data!A210="","",TIMEVALUE(DaqBook_RAW_Data!A210)),TIMEVALUE(DaqBook_RAW_Data!Q210))</f>
        <v/>
      </c>
      <c r="C220" s="167" t="str">
        <f>IF(ISBLANK(DaqBook_RAW_Data!R210),"",DaqBook_RAW_Data!R210)</f>
        <v/>
      </c>
      <c r="D220" s="167" t="str">
        <f>IF(ISBLANK(DaqBook_RAW_Data!S210),"",DaqBook_RAW_Data!S210)</f>
        <v/>
      </c>
      <c r="E220" s="167" t="str">
        <f>IF(ISBLANK(DaqBook_RAW_Data!T210),"",DaqBook_RAW_Data!T210)</f>
        <v/>
      </c>
      <c r="F220" s="167" t="str">
        <f>IF(ISBLANK(DaqBook_RAW_Data!U210),"",DaqBook_RAW_Data!U210)</f>
        <v/>
      </c>
      <c r="G220" s="167" t="str">
        <f>IF(ISBLANK(DaqBook_RAW_Data!V210),"",DaqBook_RAW_Data!V210)</f>
        <v/>
      </c>
      <c r="H220" s="167" t="str">
        <f>IF(ISBLANK(DaqBook_RAW_Data!W210),"",DaqBook_RAW_Data!W210)</f>
        <v/>
      </c>
      <c r="I220" s="167" t="str">
        <f>IF(ISBLANK(DaqBook_RAW_Data!X210),"",DaqBook_RAW_Data!X210)</f>
        <v/>
      </c>
      <c r="J220" s="167" t="str">
        <f>IF(ISBLANK(DaqBook_RAW_Data!Y210),"",DaqBook_RAW_Data!Y210)</f>
        <v/>
      </c>
      <c r="K220" s="167" t="str">
        <f>IF(ISBLANK(DaqBook_RAW_Data!Z210),"",DaqBook_RAW_Data!Z210)</f>
        <v/>
      </c>
      <c r="L220" s="167" t="str">
        <f>IF(ISBLANK(DaqBook_RAW_Data!AA210),"",DaqBook_RAW_Data!AA210)</f>
        <v/>
      </c>
      <c r="M220" s="167" t="str">
        <f>IF(ISBLANK(DaqBook_RAW_Data!AB210),"",DaqBook_RAW_Data!AB210)</f>
        <v/>
      </c>
      <c r="N220" s="167" t="str">
        <f>IF(ISBLANK(DaqBook_RAW_Data!AC210),"",DaqBook_RAW_Data!AC210)</f>
        <v/>
      </c>
      <c r="O220" s="167" t="str">
        <f>IF(ISBLANK(DaqBook_RAW_Data!AD210),"",DaqBook_RAW_Data!AD210)</f>
        <v/>
      </c>
      <c r="P220" s="167" t="str">
        <f>IF(ISBLANK(DaqBook_RAW_Data!AE210),"",DaqBook_RAW_Data!AE210)</f>
        <v/>
      </c>
    </row>
    <row r="221" spans="1:16" x14ac:dyDescent="0.2">
      <c r="A221" s="58" t="e">
        <f t="shared" si="3"/>
        <v>#VALUE!</v>
      </c>
      <c r="B221" s="144" t="str">
        <f>IF(ISBLANK(DaqBook_RAW_Data!Q211),IF(DaqBook_RAW_Data!A211="","",TIMEVALUE(DaqBook_RAW_Data!A211)),TIMEVALUE(DaqBook_RAW_Data!Q211))</f>
        <v/>
      </c>
      <c r="C221" s="167" t="str">
        <f>IF(ISBLANK(DaqBook_RAW_Data!R211),"",DaqBook_RAW_Data!R211)</f>
        <v/>
      </c>
      <c r="D221" s="167" t="str">
        <f>IF(ISBLANK(DaqBook_RAW_Data!S211),"",DaqBook_RAW_Data!S211)</f>
        <v/>
      </c>
      <c r="E221" s="167" t="str">
        <f>IF(ISBLANK(DaqBook_RAW_Data!T211),"",DaqBook_RAW_Data!T211)</f>
        <v/>
      </c>
      <c r="F221" s="167" t="str">
        <f>IF(ISBLANK(DaqBook_RAW_Data!U211),"",DaqBook_RAW_Data!U211)</f>
        <v/>
      </c>
      <c r="G221" s="167" t="str">
        <f>IF(ISBLANK(DaqBook_RAW_Data!V211),"",DaqBook_RAW_Data!V211)</f>
        <v/>
      </c>
      <c r="H221" s="167" t="str">
        <f>IF(ISBLANK(DaqBook_RAW_Data!W211),"",DaqBook_RAW_Data!W211)</f>
        <v/>
      </c>
      <c r="I221" s="167" t="str">
        <f>IF(ISBLANK(DaqBook_RAW_Data!X211),"",DaqBook_RAW_Data!X211)</f>
        <v/>
      </c>
      <c r="J221" s="167" t="str">
        <f>IF(ISBLANK(DaqBook_RAW_Data!Y211),"",DaqBook_RAW_Data!Y211)</f>
        <v/>
      </c>
      <c r="K221" s="167" t="str">
        <f>IF(ISBLANK(DaqBook_RAW_Data!Z211),"",DaqBook_RAW_Data!Z211)</f>
        <v/>
      </c>
      <c r="L221" s="167" t="str">
        <f>IF(ISBLANK(DaqBook_RAW_Data!AA211),"",DaqBook_RAW_Data!AA211)</f>
        <v/>
      </c>
      <c r="M221" s="167" t="str">
        <f>IF(ISBLANK(DaqBook_RAW_Data!AB211),"",DaqBook_RAW_Data!AB211)</f>
        <v/>
      </c>
      <c r="N221" s="167" t="str">
        <f>IF(ISBLANK(DaqBook_RAW_Data!AC211),"",DaqBook_RAW_Data!AC211)</f>
        <v/>
      </c>
      <c r="O221" s="167" t="str">
        <f>IF(ISBLANK(DaqBook_RAW_Data!AD211),"",DaqBook_RAW_Data!AD211)</f>
        <v/>
      </c>
      <c r="P221" s="167" t="str">
        <f>IF(ISBLANK(DaqBook_RAW_Data!AE211),"",DaqBook_RAW_Data!AE211)</f>
        <v/>
      </c>
    </row>
    <row r="222" spans="1:16" x14ac:dyDescent="0.2">
      <c r="A222" s="58" t="e">
        <f t="shared" si="3"/>
        <v>#VALUE!</v>
      </c>
      <c r="B222" s="144" t="str">
        <f>IF(ISBLANK(DaqBook_RAW_Data!Q212),IF(DaqBook_RAW_Data!A212="","",TIMEVALUE(DaqBook_RAW_Data!A212)),TIMEVALUE(DaqBook_RAW_Data!Q212))</f>
        <v/>
      </c>
      <c r="C222" s="167" t="str">
        <f>IF(ISBLANK(DaqBook_RAW_Data!R212),"",DaqBook_RAW_Data!R212)</f>
        <v/>
      </c>
      <c r="D222" s="167" t="str">
        <f>IF(ISBLANK(DaqBook_RAW_Data!S212),"",DaqBook_RAW_Data!S212)</f>
        <v/>
      </c>
      <c r="E222" s="167" t="str">
        <f>IF(ISBLANK(DaqBook_RAW_Data!T212),"",DaqBook_RAW_Data!T212)</f>
        <v/>
      </c>
      <c r="F222" s="167" t="str">
        <f>IF(ISBLANK(DaqBook_RAW_Data!U212),"",DaqBook_RAW_Data!U212)</f>
        <v/>
      </c>
      <c r="G222" s="167" t="str">
        <f>IF(ISBLANK(DaqBook_RAW_Data!V212),"",DaqBook_RAW_Data!V212)</f>
        <v/>
      </c>
      <c r="H222" s="167" t="str">
        <f>IF(ISBLANK(DaqBook_RAW_Data!W212),"",DaqBook_RAW_Data!W212)</f>
        <v/>
      </c>
      <c r="I222" s="167" t="str">
        <f>IF(ISBLANK(DaqBook_RAW_Data!X212),"",DaqBook_RAW_Data!X212)</f>
        <v/>
      </c>
      <c r="J222" s="167" t="str">
        <f>IF(ISBLANK(DaqBook_RAW_Data!Y212),"",DaqBook_RAW_Data!Y212)</f>
        <v/>
      </c>
      <c r="K222" s="167" t="str">
        <f>IF(ISBLANK(DaqBook_RAW_Data!Z212),"",DaqBook_RAW_Data!Z212)</f>
        <v/>
      </c>
      <c r="L222" s="167" t="str">
        <f>IF(ISBLANK(DaqBook_RAW_Data!AA212),"",DaqBook_RAW_Data!AA212)</f>
        <v/>
      </c>
      <c r="M222" s="167" t="str">
        <f>IF(ISBLANK(DaqBook_RAW_Data!AB212),"",DaqBook_RAW_Data!AB212)</f>
        <v/>
      </c>
      <c r="N222" s="167" t="str">
        <f>IF(ISBLANK(DaqBook_RAW_Data!AC212),"",DaqBook_RAW_Data!AC212)</f>
        <v/>
      </c>
      <c r="O222" s="167" t="str">
        <f>IF(ISBLANK(DaqBook_RAW_Data!AD212),"",DaqBook_RAW_Data!AD212)</f>
        <v/>
      </c>
      <c r="P222" s="167" t="str">
        <f>IF(ISBLANK(DaqBook_RAW_Data!AE212),"",DaqBook_RAW_Data!AE212)</f>
        <v/>
      </c>
    </row>
    <row r="223" spans="1:16" x14ac:dyDescent="0.2">
      <c r="A223" s="58" t="e">
        <f t="shared" si="3"/>
        <v>#VALUE!</v>
      </c>
      <c r="B223" s="144" t="str">
        <f>IF(ISBLANK(DaqBook_RAW_Data!Q213),IF(DaqBook_RAW_Data!A213="","",TIMEVALUE(DaqBook_RAW_Data!A213)),TIMEVALUE(DaqBook_RAW_Data!Q213))</f>
        <v/>
      </c>
      <c r="C223" s="167" t="str">
        <f>IF(ISBLANK(DaqBook_RAW_Data!R213),"",DaqBook_RAW_Data!R213)</f>
        <v/>
      </c>
      <c r="D223" s="167" t="str">
        <f>IF(ISBLANK(DaqBook_RAW_Data!S213),"",DaqBook_RAW_Data!S213)</f>
        <v/>
      </c>
      <c r="E223" s="167" t="str">
        <f>IF(ISBLANK(DaqBook_RAW_Data!T213),"",DaqBook_RAW_Data!T213)</f>
        <v/>
      </c>
      <c r="F223" s="167" t="str">
        <f>IF(ISBLANK(DaqBook_RAW_Data!U213),"",DaqBook_RAW_Data!U213)</f>
        <v/>
      </c>
      <c r="G223" s="167" t="str">
        <f>IF(ISBLANK(DaqBook_RAW_Data!V213),"",DaqBook_RAW_Data!V213)</f>
        <v/>
      </c>
      <c r="H223" s="167" t="str">
        <f>IF(ISBLANK(DaqBook_RAW_Data!W213),"",DaqBook_RAW_Data!W213)</f>
        <v/>
      </c>
      <c r="I223" s="167" t="str">
        <f>IF(ISBLANK(DaqBook_RAW_Data!X213),"",DaqBook_RAW_Data!X213)</f>
        <v/>
      </c>
      <c r="J223" s="167" t="str">
        <f>IF(ISBLANK(DaqBook_RAW_Data!Y213),"",DaqBook_RAW_Data!Y213)</f>
        <v/>
      </c>
      <c r="K223" s="167" t="str">
        <f>IF(ISBLANK(DaqBook_RAW_Data!Z213),"",DaqBook_RAW_Data!Z213)</f>
        <v/>
      </c>
      <c r="L223" s="167" t="str">
        <f>IF(ISBLANK(DaqBook_RAW_Data!AA213),"",DaqBook_RAW_Data!AA213)</f>
        <v/>
      </c>
      <c r="M223" s="167" t="str">
        <f>IF(ISBLANK(DaqBook_RAW_Data!AB213),"",DaqBook_RAW_Data!AB213)</f>
        <v/>
      </c>
      <c r="N223" s="167" t="str">
        <f>IF(ISBLANK(DaqBook_RAW_Data!AC213),"",DaqBook_RAW_Data!AC213)</f>
        <v/>
      </c>
      <c r="O223" s="167" t="str">
        <f>IF(ISBLANK(DaqBook_RAW_Data!AD213),"",DaqBook_RAW_Data!AD213)</f>
        <v/>
      </c>
      <c r="P223" s="167" t="str">
        <f>IF(ISBLANK(DaqBook_RAW_Data!AE213),"",DaqBook_RAW_Data!AE213)</f>
        <v/>
      </c>
    </row>
    <row r="224" spans="1:16" x14ac:dyDescent="0.2">
      <c r="A224" s="58" t="e">
        <f t="shared" si="3"/>
        <v>#VALUE!</v>
      </c>
      <c r="B224" s="144" t="str">
        <f>IF(ISBLANK(DaqBook_RAW_Data!Q214),IF(DaqBook_RAW_Data!A214="","",TIMEVALUE(DaqBook_RAW_Data!A214)),TIMEVALUE(DaqBook_RAW_Data!Q214))</f>
        <v/>
      </c>
      <c r="C224" s="167" t="str">
        <f>IF(ISBLANK(DaqBook_RAW_Data!R214),"",DaqBook_RAW_Data!R214)</f>
        <v/>
      </c>
      <c r="D224" s="167" t="str">
        <f>IF(ISBLANK(DaqBook_RAW_Data!S214),"",DaqBook_RAW_Data!S214)</f>
        <v/>
      </c>
      <c r="E224" s="167" t="str">
        <f>IF(ISBLANK(DaqBook_RAW_Data!T214),"",DaqBook_RAW_Data!T214)</f>
        <v/>
      </c>
      <c r="F224" s="167" t="str">
        <f>IF(ISBLANK(DaqBook_RAW_Data!U214),"",DaqBook_RAW_Data!U214)</f>
        <v/>
      </c>
      <c r="G224" s="167" t="str">
        <f>IF(ISBLANK(DaqBook_RAW_Data!V214),"",DaqBook_RAW_Data!V214)</f>
        <v/>
      </c>
      <c r="H224" s="167" t="str">
        <f>IF(ISBLANK(DaqBook_RAW_Data!W214),"",DaqBook_RAW_Data!W214)</f>
        <v/>
      </c>
      <c r="I224" s="167" t="str">
        <f>IF(ISBLANK(DaqBook_RAW_Data!X214),"",DaqBook_RAW_Data!X214)</f>
        <v/>
      </c>
      <c r="J224" s="167" t="str">
        <f>IF(ISBLANK(DaqBook_RAW_Data!Y214),"",DaqBook_RAW_Data!Y214)</f>
        <v/>
      </c>
      <c r="K224" s="167" t="str">
        <f>IF(ISBLANK(DaqBook_RAW_Data!Z214),"",DaqBook_RAW_Data!Z214)</f>
        <v/>
      </c>
      <c r="L224" s="167" t="str">
        <f>IF(ISBLANK(DaqBook_RAW_Data!AA214),"",DaqBook_RAW_Data!AA214)</f>
        <v/>
      </c>
      <c r="M224" s="167" t="str">
        <f>IF(ISBLANK(DaqBook_RAW_Data!AB214),"",DaqBook_RAW_Data!AB214)</f>
        <v/>
      </c>
      <c r="N224" s="167" t="str">
        <f>IF(ISBLANK(DaqBook_RAW_Data!AC214),"",DaqBook_RAW_Data!AC214)</f>
        <v/>
      </c>
      <c r="O224" s="167" t="str">
        <f>IF(ISBLANK(DaqBook_RAW_Data!AD214),"",DaqBook_RAW_Data!AD214)</f>
        <v/>
      </c>
      <c r="P224" s="167" t="str">
        <f>IF(ISBLANK(DaqBook_RAW_Data!AE214),"",DaqBook_RAW_Data!AE214)</f>
        <v/>
      </c>
    </row>
    <row r="225" spans="1:16" x14ac:dyDescent="0.2">
      <c r="A225" s="58" t="e">
        <f t="shared" si="3"/>
        <v>#VALUE!</v>
      </c>
      <c r="B225" s="144" t="str">
        <f>IF(ISBLANK(DaqBook_RAW_Data!Q215),IF(DaqBook_RAW_Data!A215="","",TIMEVALUE(DaqBook_RAW_Data!A215)),TIMEVALUE(DaqBook_RAW_Data!Q215))</f>
        <v/>
      </c>
      <c r="C225" s="167" t="str">
        <f>IF(ISBLANK(DaqBook_RAW_Data!R215),"",DaqBook_RAW_Data!R215)</f>
        <v/>
      </c>
      <c r="D225" s="167" t="str">
        <f>IF(ISBLANK(DaqBook_RAW_Data!S215),"",DaqBook_RAW_Data!S215)</f>
        <v/>
      </c>
      <c r="E225" s="167" t="str">
        <f>IF(ISBLANK(DaqBook_RAW_Data!T215),"",DaqBook_RAW_Data!T215)</f>
        <v/>
      </c>
      <c r="F225" s="167" t="str">
        <f>IF(ISBLANK(DaqBook_RAW_Data!U215),"",DaqBook_RAW_Data!U215)</f>
        <v/>
      </c>
      <c r="G225" s="167" t="str">
        <f>IF(ISBLANK(DaqBook_RAW_Data!V215),"",DaqBook_RAW_Data!V215)</f>
        <v/>
      </c>
      <c r="H225" s="167" t="str">
        <f>IF(ISBLANK(DaqBook_RAW_Data!W215),"",DaqBook_RAW_Data!W215)</f>
        <v/>
      </c>
      <c r="I225" s="167" t="str">
        <f>IF(ISBLANK(DaqBook_RAW_Data!X215),"",DaqBook_RAW_Data!X215)</f>
        <v/>
      </c>
      <c r="J225" s="167" t="str">
        <f>IF(ISBLANK(DaqBook_RAW_Data!Y215),"",DaqBook_RAW_Data!Y215)</f>
        <v/>
      </c>
      <c r="K225" s="167" t="str">
        <f>IF(ISBLANK(DaqBook_RAW_Data!Z215),"",DaqBook_RAW_Data!Z215)</f>
        <v/>
      </c>
      <c r="L225" s="167" t="str">
        <f>IF(ISBLANK(DaqBook_RAW_Data!AA215),"",DaqBook_RAW_Data!AA215)</f>
        <v/>
      </c>
      <c r="M225" s="167" t="str">
        <f>IF(ISBLANK(DaqBook_RAW_Data!AB215),"",DaqBook_RAW_Data!AB215)</f>
        <v/>
      </c>
      <c r="N225" s="167" t="str">
        <f>IF(ISBLANK(DaqBook_RAW_Data!AC215),"",DaqBook_RAW_Data!AC215)</f>
        <v/>
      </c>
      <c r="O225" s="167" t="str">
        <f>IF(ISBLANK(DaqBook_RAW_Data!AD215),"",DaqBook_RAW_Data!AD215)</f>
        <v/>
      </c>
      <c r="P225" s="167" t="str">
        <f>IF(ISBLANK(DaqBook_RAW_Data!AE215),"",DaqBook_RAW_Data!AE215)</f>
        <v/>
      </c>
    </row>
    <row r="226" spans="1:16" x14ac:dyDescent="0.2">
      <c r="A226" s="58" t="e">
        <f t="shared" si="3"/>
        <v>#VALUE!</v>
      </c>
      <c r="B226" s="144" t="str">
        <f>IF(ISBLANK(DaqBook_RAW_Data!Q216),IF(DaqBook_RAW_Data!A216="","",TIMEVALUE(DaqBook_RAW_Data!A216)),TIMEVALUE(DaqBook_RAW_Data!Q216))</f>
        <v/>
      </c>
      <c r="C226" s="167" t="str">
        <f>IF(ISBLANK(DaqBook_RAW_Data!R216),"",DaqBook_RAW_Data!R216)</f>
        <v/>
      </c>
      <c r="D226" s="167" t="str">
        <f>IF(ISBLANK(DaqBook_RAW_Data!S216),"",DaqBook_RAW_Data!S216)</f>
        <v/>
      </c>
      <c r="E226" s="167" t="str">
        <f>IF(ISBLANK(DaqBook_RAW_Data!T216),"",DaqBook_RAW_Data!T216)</f>
        <v/>
      </c>
      <c r="F226" s="167" t="str">
        <f>IF(ISBLANK(DaqBook_RAW_Data!U216),"",DaqBook_RAW_Data!U216)</f>
        <v/>
      </c>
      <c r="G226" s="167" t="str">
        <f>IF(ISBLANK(DaqBook_RAW_Data!V216),"",DaqBook_RAW_Data!V216)</f>
        <v/>
      </c>
      <c r="H226" s="167" t="str">
        <f>IF(ISBLANK(DaqBook_RAW_Data!W216),"",DaqBook_RAW_Data!W216)</f>
        <v/>
      </c>
      <c r="I226" s="167" t="str">
        <f>IF(ISBLANK(DaqBook_RAW_Data!X216),"",DaqBook_RAW_Data!X216)</f>
        <v/>
      </c>
      <c r="J226" s="167" t="str">
        <f>IF(ISBLANK(DaqBook_RAW_Data!Y216),"",DaqBook_RAW_Data!Y216)</f>
        <v/>
      </c>
      <c r="K226" s="167" t="str">
        <f>IF(ISBLANK(DaqBook_RAW_Data!Z216),"",DaqBook_RAW_Data!Z216)</f>
        <v/>
      </c>
      <c r="L226" s="167" t="str">
        <f>IF(ISBLANK(DaqBook_RAW_Data!AA216),"",DaqBook_RAW_Data!AA216)</f>
        <v/>
      </c>
      <c r="M226" s="167" t="str">
        <f>IF(ISBLANK(DaqBook_RAW_Data!AB216),"",DaqBook_RAW_Data!AB216)</f>
        <v/>
      </c>
      <c r="N226" s="167" t="str">
        <f>IF(ISBLANK(DaqBook_RAW_Data!AC216),"",DaqBook_RAW_Data!AC216)</f>
        <v/>
      </c>
      <c r="O226" s="167" t="str">
        <f>IF(ISBLANK(DaqBook_RAW_Data!AD216),"",DaqBook_RAW_Data!AD216)</f>
        <v/>
      </c>
      <c r="P226" s="167" t="str">
        <f>IF(ISBLANK(DaqBook_RAW_Data!AE216),"",DaqBook_RAW_Data!AE216)</f>
        <v/>
      </c>
    </row>
    <row r="227" spans="1:16" x14ac:dyDescent="0.2">
      <c r="A227" s="58" t="e">
        <f t="shared" si="3"/>
        <v>#VALUE!</v>
      </c>
      <c r="B227" s="144" t="str">
        <f>IF(ISBLANK(DaqBook_RAW_Data!Q217),IF(DaqBook_RAW_Data!A217="","",TIMEVALUE(DaqBook_RAW_Data!A217)),TIMEVALUE(DaqBook_RAW_Data!Q217))</f>
        <v/>
      </c>
      <c r="C227" s="167" t="str">
        <f>IF(ISBLANK(DaqBook_RAW_Data!R217),"",DaqBook_RAW_Data!R217)</f>
        <v/>
      </c>
      <c r="D227" s="167" t="str">
        <f>IF(ISBLANK(DaqBook_RAW_Data!S217),"",DaqBook_RAW_Data!S217)</f>
        <v/>
      </c>
      <c r="E227" s="167" t="str">
        <f>IF(ISBLANK(DaqBook_RAW_Data!T217),"",DaqBook_RAW_Data!T217)</f>
        <v/>
      </c>
      <c r="F227" s="167" t="str">
        <f>IF(ISBLANK(DaqBook_RAW_Data!U217),"",DaqBook_RAW_Data!U217)</f>
        <v/>
      </c>
      <c r="G227" s="167" t="str">
        <f>IF(ISBLANK(DaqBook_RAW_Data!V217),"",DaqBook_RAW_Data!V217)</f>
        <v/>
      </c>
      <c r="H227" s="167" t="str">
        <f>IF(ISBLANK(DaqBook_RAW_Data!W217),"",DaqBook_RAW_Data!W217)</f>
        <v/>
      </c>
      <c r="I227" s="167" t="str">
        <f>IF(ISBLANK(DaqBook_RAW_Data!X217),"",DaqBook_RAW_Data!X217)</f>
        <v/>
      </c>
      <c r="J227" s="167" t="str">
        <f>IF(ISBLANK(DaqBook_RAW_Data!Y217),"",DaqBook_RAW_Data!Y217)</f>
        <v/>
      </c>
      <c r="K227" s="167" t="str">
        <f>IF(ISBLANK(DaqBook_RAW_Data!Z217),"",DaqBook_RAW_Data!Z217)</f>
        <v/>
      </c>
      <c r="L227" s="167" t="str">
        <f>IF(ISBLANK(DaqBook_RAW_Data!AA217),"",DaqBook_RAW_Data!AA217)</f>
        <v/>
      </c>
      <c r="M227" s="167" t="str">
        <f>IF(ISBLANK(DaqBook_RAW_Data!AB217),"",DaqBook_RAW_Data!AB217)</f>
        <v/>
      </c>
      <c r="N227" s="167" t="str">
        <f>IF(ISBLANK(DaqBook_RAW_Data!AC217),"",DaqBook_RAW_Data!AC217)</f>
        <v/>
      </c>
      <c r="O227" s="167" t="str">
        <f>IF(ISBLANK(DaqBook_RAW_Data!AD217),"",DaqBook_RAW_Data!AD217)</f>
        <v/>
      </c>
      <c r="P227" s="167" t="str">
        <f>IF(ISBLANK(DaqBook_RAW_Data!AE217),"",DaqBook_RAW_Data!AE217)</f>
        <v/>
      </c>
    </row>
    <row r="228" spans="1:16" x14ac:dyDescent="0.2">
      <c r="A228" s="58" t="e">
        <f t="shared" si="3"/>
        <v>#VALUE!</v>
      </c>
      <c r="B228" s="144" t="str">
        <f>IF(ISBLANK(DaqBook_RAW_Data!Q218),IF(DaqBook_RAW_Data!A218="","",TIMEVALUE(DaqBook_RAW_Data!A218)),TIMEVALUE(DaqBook_RAW_Data!Q218))</f>
        <v/>
      </c>
      <c r="C228" s="167" t="str">
        <f>IF(ISBLANK(DaqBook_RAW_Data!R218),"",DaqBook_RAW_Data!R218)</f>
        <v/>
      </c>
      <c r="D228" s="167" t="str">
        <f>IF(ISBLANK(DaqBook_RAW_Data!S218),"",DaqBook_RAW_Data!S218)</f>
        <v/>
      </c>
      <c r="E228" s="167" t="str">
        <f>IF(ISBLANK(DaqBook_RAW_Data!T218),"",DaqBook_RAW_Data!T218)</f>
        <v/>
      </c>
      <c r="F228" s="167" t="str">
        <f>IF(ISBLANK(DaqBook_RAW_Data!U218),"",DaqBook_RAW_Data!U218)</f>
        <v/>
      </c>
      <c r="G228" s="167" t="str">
        <f>IF(ISBLANK(DaqBook_RAW_Data!V218),"",DaqBook_RAW_Data!V218)</f>
        <v/>
      </c>
      <c r="H228" s="167" t="str">
        <f>IF(ISBLANK(DaqBook_RAW_Data!W218),"",DaqBook_RAW_Data!W218)</f>
        <v/>
      </c>
      <c r="I228" s="167" t="str">
        <f>IF(ISBLANK(DaqBook_RAW_Data!X218),"",DaqBook_RAW_Data!X218)</f>
        <v/>
      </c>
      <c r="J228" s="167" t="str">
        <f>IF(ISBLANK(DaqBook_RAW_Data!Y218),"",DaqBook_RAW_Data!Y218)</f>
        <v/>
      </c>
      <c r="K228" s="167" t="str">
        <f>IF(ISBLANK(DaqBook_RAW_Data!Z218),"",DaqBook_RAW_Data!Z218)</f>
        <v/>
      </c>
      <c r="L228" s="167" t="str">
        <f>IF(ISBLANK(DaqBook_RAW_Data!AA218),"",DaqBook_RAW_Data!AA218)</f>
        <v/>
      </c>
      <c r="M228" s="167" t="str">
        <f>IF(ISBLANK(DaqBook_RAW_Data!AB218),"",DaqBook_RAW_Data!AB218)</f>
        <v/>
      </c>
      <c r="N228" s="167" t="str">
        <f>IF(ISBLANK(DaqBook_RAW_Data!AC218),"",DaqBook_RAW_Data!AC218)</f>
        <v/>
      </c>
      <c r="O228" s="167" t="str">
        <f>IF(ISBLANK(DaqBook_RAW_Data!AD218),"",DaqBook_RAW_Data!AD218)</f>
        <v/>
      </c>
      <c r="P228" s="167" t="str">
        <f>IF(ISBLANK(DaqBook_RAW_Data!AE218),"",DaqBook_RAW_Data!AE218)</f>
        <v/>
      </c>
    </row>
    <row r="229" spans="1:16" x14ac:dyDescent="0.2">
      <c r="A229" s="58" t="e">
        <f t="shared" si="3"/>
        <v>#VALUE!</v>
      </c>
      <c r="B229" s="144" t="str">
        <f>IF(ISBLANK(DaqBook_RAW_Data!Q219),IF(DaqBook_RAW_Data!A219="","",TIMEVALUE(DaqBook_RAW_Data!A219)),TIMEVALUE(DaqBook_RAW_Data!Q219))</f>
        <v/>
      </c>
      <c r="C229" s="167" t="str">
        <f>IF(ISBLANK(DaqBook_RAW_Data!R219),"",DaqBook_RAW_Data!R219)</f>
        <v/>
      </c>
      <c r="D229" s="167" t="str">
        <f>IF(ISBLANK(DaqBook_RAW_Data!S219),"",DaqBook_RAW_Data!S219)</f>
        <v/>
      </c>
      <c r="E229" s="167" t="str">
        <f>IF(ISBLANK(DaqBook_RAW_Data!T219),"",DaqBook_RAW_Data!T219)</f>
        <v/>
      </c>
      <c r="F229" s="167" t="str">
        <f>IF(ISBLANK(DaqBook_RAW_Data!U219),"",DaqBook_RAW_Data!U219)</f>
        <v/>
      </c>
      <c r="G229" s="167" t="str">
        <f>IF(ISBLANK(DaqBook_RAW_Data!V219),"",DaqBook_RAW_Data!V219)</f>
        <v/>
      </c>
      <c r="H229" s="167" t="str">
        <f>IF(ISBLANK(DaqBook_RAW_Data!W219),"",DaqBook_RAW_Data!W219)</f>
        <v/>
      </c>
      <c r="I229" s="167" t="str">
        <f>IF(ISBLANK(DaqBook_RAW_Data!X219),"",DaqBook_RAW_Data!X219)</f>
        <v/>
      </c>
      <c r="J229" s="167" t="str">
        <f>IF(ISBLANK(DaqBook_RAW_Data!Y219),"",DaqBook_RAW_Data!Y219)</f>
        <v/>
      </c>
      <c r="K229" s="167" t="str">
        <f>IF(ISBLANK(DaqBook_RAW_Data!Z219),"",DaqBook_RAW_Data!Z219)</f>
        <v/>
      </c>
      <c r="L229" s="167" t="str">
        <f>IF(ISBLANK(DaqBook_RAW_Data!AA219),"",DaqBook_RAW_Data!AA219)</f>
        <v/>
      </c>
      <c r="M229" s="167" t="str">
        <f>IF(ISBLANK(DaqBook_RAW_Data!AB219),"",DaqBook_RAW_Data!AB219)</f>
        <v/>
      </c>
      <c r="N229" s="167" t="str">
        <f>IF(ISBLANK(DaqBook_RAW_Data!AC219),"",DaqBook_RAW_Data!AC219)</f>
        <v/>
      </c>
      <c r="O229" s="167" t="str">
        <f>IF(ISBLANK(DaqBook_RAW_Data!AD219),"",DaqBook_RAW_Data!AD219)</f>
        <v/>
      </c>
      <c r="P229" s="167" t="str">
        <f>IF(ISBLANK(DaqBook_RAW_Data!AE219),"",DaqBook_RAW_Data!AE219)</f>
        <v/>
      </c>
    </row>
    <row r="230" spans="1:16" x14ac:dyDescent="0.2">
      <c r="A230" s="58" t="e">
        <f t="shared" si="3"/>
        <v>#VALUE!</v>
      </c>
      <c r="B230" s="144" t="str">
        <f>IF(ISBLANK(DaqBook_RAW_Data!Q220),IF(DaqBook_RAW_Data!A220="","",TIMEVALUE(DaqBook_RAW_Data!A220)),TIMEVALUE(DaqBook_RAW_Data!Q220))</f>
        <v/>
      </c>
      <c r="C230" s="167" t="str">
        <f>IF(ISBLANK(DaqBook_RAW_Data!R220),"",DaqBook_RAW_Data!R220)</f>
        <v/>
      </c>
      <c r="D230" s="167" t="str">
        <f>IF(ISBLANK(DaqBook_RAW_Data!S220),"",DaqBook_RAW_Data!S220)</f>
        <v/>
      </c>
      <c r="E230" s="167" t="str">
        <f>IF(ISBLANK(DaqBook_RAW_Data!T220),"",DaqBook_RAW_Data!T220)</f>
        <v/>
      </c>
      <c r="F230" s="167" t="str">
        <f>IF(ISBLANK(DaqBook_RAW_Data!U220),"",DaqBook_RAW_Data!U220)</f>
        <v/>
      </c>
      <c r="G230" s="167" t="str">
        <f>IF(ISBLANK(DaqBook_RAW_Data!V220),"",DaqBook_RAW_Data!V220)</f>
        <v/>
      </c>
      <c r="H230" s="167" t="str">
        <f>IF(ISBLANK(DaqBook_RAW_Data!W220),"",DaqBook_RAW_Data!W220)</f>
        <v/>
      </c>
      <c r="I230" s="167" t="str">
        <f>IF(ISBLANK(DaqBook_RAW_Data!X220),"",DaqBook_RAW_Data!X220)</f>
        <v/>
      </c>
      <c r="J230" s="167" t="str">
        <f>IF(ISBLANK(DaqBook_RAW_Data!Y220),"",DaqBook_RAW_Data!Y220)</f>
        <v/>
      </c>
      <c r="K230" s="167" t="str">
        <f>IF(ISBLANK(DaqBook_RAW_Data!Z220),"",DaqBook_RAW_Data!Z220)</f>
        <v/>
      </c>
      <c r="L230" s="167" t="str">
        <f>IF(ISBLANK(DaqBook_RAW_Data!AA220),"",DaqBook_RAW_Data!AA220)</f>
        <v/>
      </c>
      <c r="M230" s="167" t="str">
        <f>IF(ISBLANK(DaqBook_RAW_Data!AB220),"",DaqBook_RAW_Data!AB220)</f>
        <v/>
      </c>
      <c r="N230" s="167" t="str">
        <f>IF(ISBLANK(DaqBook_RAW_Data!AC220),"",DaqBook_RAW_Data!AC220)</f>
        <v/>
      </c>
      <c r="O230" s="167" t="str">
        <f>IF(ISBLANK(DaqBook_RAW_Data!AD220),"",DaqBook_RAW_Data!AD220)</f>
        <v/>
      </c>
      <c r="P230" s="167" t="str">
        <f>IF(ISBLANK(DaqBook_RAW_Data!AE220),"",DaqBook_RAW_Data!AE220)</f>
        <v/>
      </c>
    </row>
    <row r="231" spans="1:16" x14ac:dyDescent="0.2">
      <c r="A231" s="58" t="e">
        <f t="shared" si="3"/>
        <v>#VALUE!</v>
      </c>
      <c r="B231" s="144" t="str">
        <f>IF(ISBLANK(DaqBook_RAW_Data!Q221),IF(DaqBook_RAW_Data!A221="","",TIMEVALUE(DaqBook_RAW_Data!A221)),TIMEVALUE(DaqBook_RAW_Data!Q221))</f>
        <v/>
      </c>
      <c r="C231" s="167" t="str">
        <f>IF(ISBLANK(DaqBook_RAW_Data!R221),"",DaqBook_RAW_Data!R221)</f>
        <v/>
      </c>
      <c r="D231" s="167" t="str">
        <f>IF(ISBLANK(DaqBook_RAW_Data!S221),"",DaqBook_RAW_Data!S221)</f>
        <v/>
      </c>
      <c r="E231" s="167" t="str">
        <f>IF(ISBLANK(DaqBook_RAW_Data!T221),"",DaqBook_RAW_Data!T221)</f>
        <v/>
      </c>
      <c r="F231" s="167" t="str">
        <f>IF(ISBLANK(DaqBook_RAW_Data!U221),"",DaqBook_RAW_Data!U221)</f>
        <v/>
      </c>
      <c r="G231" s="167" t="str">
        <f>IF(ISBLANK(DaqBook_RAW_Data!V221),"",DaqBook_RAW_Data!V221)</f>
        <v/>
      </c>
      <c r="H231" s="167" t="str">
        <f>IF(ISBLANK(DaqBook_RAW_Data!W221),"",DaqBook_RAW_Data!W221)</f>
        <v/>
      </c>
      <c r="I231" s="167" t="str">
        <f>IF(ISBLANK(DaqBook_RAW_Data!X221),"",DaqBook_RAW_Data!X221)</f>
        <v/>
      </c>
      <c r="J231" s="167" t="str">
        <f>IF(ISBLANK(DaqBook_RAW_Data!Y221),"",DaqBook_RAW_Data!Y221)</f>
        <v/>
      </c>
      <c r="K231" s="167" t="str">
        <f>IF(ISBLANK(DaqBook_RAW_Data!Z221),"",DaqBook_RAW_Data!Z221)</f>
        <v/>
      </c>
      <c r="L231" s="167" t="str">
        <f>IF(ISBLANK(DaqBook_RAW_Data!AA221),"",DaqBook_RAW_Data!AA221)</f>
        <v/>
      </c>
      <c r="M231" s="167" t="str">
        <f>IF(ISBLANK(DaqBook_RAW_Data!AB221),"",DaqBook_RAW_Data!AB221)</f>
        <v/>
      </c>
      <c r="N231" s="167" t="str">
        <f>IF(ISBLANK(DaqBook_RAW_Data!AC221),"",DaqBook_RAW_Data!AC221)</f>
        <v/>
      </c>
      <c r="O231" s="167" t="str">
        <f>IF(ISBLANK(DaqBook_RAW_Data!AD221),"",DaqBook_RAW_Data!AD221)</f>
        <v/>
      </c>
      <c r="P231" s="167" t="str">
        <f>IF(ISBLANK(DaqBook_RAW_Data!AE221),"",DaqBook_RAW_Data!AE221)</f>
        <v/>
      </c>
    </row>
    <row r="232" spans="1:16" x14ac:dyDescent="0.2">
      <c r="A232" s="58" t="e">
        <f t="shared" si="3"/>
        <v>#VALUE!</v>
      </c>
      <c r="B232" s="144" t="str">
        <f>IF(ISBLANK(DaqBook_RAW_Data!Q222),IF(DaqBook_RAW_Data!A222="","",TIMEVALUE(DaqBook_RAW_Data!A222)),TIMEVALUE(DaqBook_RAW_Data!Q222))</f>
        <v/>
      </c>
      <c r="C232" s="167" t="str">
        <f>IF(ISBLANK(DaqBook_RAW_Data!R222),"",DaqBook_RAW_Data!R222)</f>
        <v/>
      </c>
      <c r="D232" s="167" t="str">
        <f>IF(ISBLANK(DaqBook_RAW_Data!S222),"",DaqBook_RAW_Data!S222)</f>
        <v/>
      </c>
      <c r="E232" s="167" t="str">
        <f>IF(ISBLANK(DaqBook_RAW_Data!T222),"",DaqBook_RAW_Data!T222)</f>
        <v/>
      </c>
      <c r="F232" s="167" t="str">
        <f>IF(ISBLANK(DaqBook_RAW_Data!U222),"",DaqBook_RAW_Data!U222)</f>
        <v/>
      </c>
      <c r="G232" s="167" t="str">
        <f>IF(ISBLANK(DaqBook_RAW_Data!V222),"",DaqBook_RAW_Data!V222)</f>
        <v/>
      </c>
      <c r="H232" s="167" t="str">
        <f>IF(ISBLANK(DaqBook_RAW_Data!W222),"",DaqBook_RAW_Data!W222)</f>
        <v/>
      </c>
      <c r="I232" s="167" t="str">
        <f>IF(ISBLANK(DaqBook_RAW_Data!X222),"",DaqBook_RAW_Data!X222)</f>
        <v/>
      </c>
      <c r="J232" s="167" t="str">
        <f>IF(ISBLANK(DaqBook_RAW_Data!Y222),"",DaqBook_RAW_Data!Y222)</f>
        <v/>
      </c>
      <c r="K232" s="167" t="str">
        <f>IF(ISBLANK(DaqBook_RAW_Data!Z222),"",DaqBook_RAW_Data!Z222)</f>
        <v/>
      </c>
      <c r="L232" s="167" t="str">
        <f>IF(ISBLANK(DaqBook_RAW_Data!AA222),"",DaqBook_RAW_Data!AA222)</f>
        <v/>
      </c>
      <c r="M232" s="167" t="str">
        <f>IF(ISBLANK(DaqBook_RAW_Data!AB222),"",DaqBook_RAW_Data!AB222)</f>
        <v/>
      </c>
      <c r="N232" s="167" t="str">
        <f>IF(ISBLANK(DaqBook_RAW_Data!AC222),"",DaqBook_RAW_Data!AC222)</f>
        <v/>
      </c>
      <c r="O232" s="167" t="str">
        <f>IF(ISBLANK(DaqBook_RAW_Data!AD222),"",DaqBook_RAW_Data!AD222)</f>
        <v/>
      </c>
      <c r="P232" s="167" t="str">
        <f>IF(ISBLANK(DaqBook_RAW_Data!AE222),"",DaqBook_RAW_Data!AE222)</f>
        <v/>
      </c>
    </row>
    <row r="233" spans="1:16" x14ac:dyDescent="0.2">
      <c r="A233" s="58" t="e">
        <f t="shared" si="3"/>
        <v>#VALUE!</v>
      </c>
      <c r="B233" s="144" t="str">
        <f>IF(ISBLANK(DaqBook_RAW_Data!Q223),IF(DaqBook_RAW_Data!A223="","",TIMEVALUE(DaqBook_RAW_Data!A223)),TIMEVALUE(DaqBook_RAW_Data!Q223))</f>
        <v/>
      </c>
      <c r="C233" s="167" t="str">
        <f>IF(ISBLANK(DaqBook_RAW_Data!R223),"",DaqBook_RAW_Data!R223)</f>
        <v/>
      </c>
      <c r="D233" s="167" t="str">
        <f>IF(ISBLANK(DaqBook_RAW_Data!S223),"",DaqBook_RAW_Data!S223)</f>
        <v/>
      </c>
      <c r="E233" s="167" t="str">
        <f>IF(ISBLANK(DaqBook_RAW_Data!T223),"",DaqBook_RAW_Data!T223)</f>
        <v/>
      </c>
      <c r="F233" s="167" t="str">
        <f>IF(ISBLANK(DaqBook_RAW_Data!U223),"",DaqBook_RAW_Data!U223)</f>
        <v/>
      </c>
      <c r="G233" s="167" t="str">
        <f>IF(ISBLANK(DaqBook_RAW_Data!V223),"",DaqBook_RAW_Data!V223)</f>
        <v/>
      </c>
      <c r="H233" s="167" t="str">
        <f>IF(ISBLANK(DaqBook_RAW_Data!W223),"",DaqBook_RAW_Data!W223)</f>
        <v/>
      </c>
      <c r="I233" s="167" t="str">
        <f>IF(ISBLANK(DaqBook_RAW_Data!X223),"",DaqBook_RAW_Data!X223)</f>
        <v/>
      </c>
      <c r="J233" s="167" t="str">
        <f>IF(ISBLANK(DaqBook_RAW_Data!Y223),"",DaqBook_RAW_Data!Y223)</f>
        <v/>
      </c>
      <c r="K233" s="167" t="str">
        <f>IF(ISBLANK(DaqBook_RAW_Data!Z223),"",DaqBook_RAW_Data!Z223)</f>
        <v/>
      </c>
      <c r="L233" s="167" t="str">
        <f>IF(ISBLANK(DaqBook_RAW_Data!AA223),"",DaqBook_RAW_Data!AA223)</f>
        <v/>
      </c>
      <c r="M233" s="167" t="str">
        <f>IF(ISBLANK(DaqBook_RAW_Data!AB223),"",DaqBook_RAW_Data!AB223)</f>
        <v/>
      </c>
      <c r="N233" s="167" t="str">
        <f>IF(ISBLANK(DaqBook_RAW_Data!AC223),"",DaqBook_RAW_Data!AC223)</f>
        <v/>
      </c>
      <c r="O233" s="167" t="str">
        <f>IF(ISBLANK(DaqBook_RAW_Data!AD223),"",DaqBook_RAW_Data!AD223)</f>
        <v/>
      </c>
      <c r="P233" s="167" t="str">
        <f>IF(ISBLANK(DaqBook_RAW_Data!AE223),"",DaqBook_RAW_Data!AE223)</f>
        <v/>
      </c>
    </row>
    <row r="234" spans="1:16" x14ac:dyDescent="0.2">
      <c r="A234" s="58" t="e">
        <f t="shared" si="3"/>
        <v>#VALUE!</v>
      </c>
      <c r="B234" s="144" t="str">
        <f>IF(ISBLANK(DaqBook_RAW_Data!Q224),IF(DaqBook_RAW_Data!A224="","",TIMEVALUE(DaqBook_RAW_Data!A224)),TIMEVALUE(DaqBook_RAW_Data!Q224))</f>
        <v/>
      </c>
      <c r="C234" s="167" t="str">
        <f>IF(ISBLANK(DaqBook_RAW_Data!R224),"",DaqBook_RAW_Data!R224)</f>
        <v/>
      </c>
      <c r="D234" s="167" t="str">
        <f>IF(ISBLANK(DaqBook_RAW_Data!S224),"",DaqBook_RAW_Data!S224)</f>
        <v/>
      </c>
      <c r="E234" s="167" t="str">
        <f>IF(ISBLANK(DaqBook_RAW_Data!T224),"",DaqBook_RAW_Data!T224)</f>
        <v/>
      </c>
      <c r="F234" s="167" t="str">
        <f>IF(ISBLANK(DaqBook_RAW_Data!U224),"",DaqBook_RAW_Data!U224)</f>
        <v/>
      </c>
      <c r="G234" s="167" t="str">
        <f>IF(ISBLANK(DaqBook_RAW_Data!V224),"",DaqBook_RAW_Data!V224)</f>
        <v/>
      </c>
      <c r="H234" s="167" t="str">
        <f>IF(ISBLANK(DaqBook_RAW_Data!W224),"",DaqBook_RAW_Data!W224)</f>
        <v/>
      </c>
      <c r="I234" s="167" t="str">
        <f>IF(ISBLANK(DaqBook_RAW_Data!X224),"",DaqBook_RAW_Data!X224)</f>
        <v/>
      </c>
      <c r="J234" s="167" t="str">
        <f>IF(ISBLANK(DaqBook_RAW_Data!Y224),"",DaqBook_RAW_Data!Y224)</f>
        <v/>
      </c>
      <c r="K234" s="167" t="str">
        <f>IF(ISBLANK(DaqBook_RAW_Data!Z224),"",DaqBook_RAW_Data!Z224)</f>
        <v/>
      </c>
      <c r="L234" s="167" t="str">
        <f>IF(ISBLANK(DaqBook_RAW_Data!AA224),"",DaqBook_RAW_Data!AA224)</f>
        <v/>
      </c>
      <c r="M234" s="167" t="str">
        <f>IF(ISBLANK(DaqBook_RAW_Data!AB224),"",DaqBook_RAW_Data!AB224)</f>
        <v/>
      </c>
      <c r="N234" s="167" t="str">
        <f>IF(ISBLANK(DaqBook_RAW_Data!AC224),"",DaqBook_RAW_Data!AC224)</f>
        <v/>
      </c>
      <c r="O234" s="167" t="str">
        <f>IF(ISBLANK(DaqBook_RAW_Data!AD224),"",DaqBook_RAW_Data!AD224)</f>
        <v/>
      </c>
      <c r="P234" s="167" t="str">
        <f>IF(ISBLANK(DaqBook_RAW_Data!AE224),"",DaqBook_RAW_Data!AE224)</f>
        <v/>
      </c>
    </row>
    <row r="235" spans="1:16" x14ac:dyDescent="0.2">
      <c r="A235" s="58" t="e">
        <f t="shared" si="3"/>
        <v>#VALUE!</v>
      </c>
      <c r="B235" s="144" t="str">
        <f>IF(ISBLANK(DaqBook_RAW_Data!Q225),IF(DaqBook_RAW_Data!A225="","",TIMEVALUE(DaqBook_RAW_Data!A225)),TIMEVALUE(DaqBook_RAW_Data!Q225))</f>
        <v/>
      </c>
      <c r="C235" s="167" t="str">
        <f>IF(ISBLANK(DaqBook_RAW_Data!R225),"",DaqBook_RAW_Data!R225)</f>
        <v/>
      </c>
      <c r="D235" s="167" t="str">
        <f>IF(ISBLANK(DaqBook_RAW_Data!S225),"",DaqBook_RAW_Data!S225)</f>
        <v/>
      </c>
      <c r="E235" s="167" t="str">
        <f>IF(ISBLANK(DaqBook_RAW_Data!T225),"",DaqBook_RAW_Data!T225)</f>
        <v/>
      </c>
      <c r="F235" s="167" t="str">
        <f>IF(ISBLANK(DaqBook_RAW_Data!U225),"",DaqBook_RAW_Data!U225)</f>
        <v/>
      </c>
      <c r="G235" s="167" t="str">
        <f>IF(ISBLANK(DaqBook_RAW_Data!V225),"",DaqBook_RAW_Data!V225)</f>
        <v/>
      </c>
      <c r="H235" s="167" t="str">
        <f>IF(ISBLANK(DaqBook_RAW_Data!W225),"",DaqBook_RAW_Data!W225)</f>
        <v/>
      </c>
      <c r="I235" s="167" t="str">
        <f>IF(ISBLANK(DaqBook_RAW_Data!X225),"",DaqBook_RAW_Data!X225)</f>
        <v/>
      </c>
      <c r="J235" s="167" t="str">
        <f>IF(ISBLANK(DaqBook_RAW_Data!Y225),"",DaqBook_RAW_Data!Y225)</f>
        <v/>
      </c>
      <c r="K235" s="167" t="str">
        <f>IF(ISBLANK(DaqBook_RAW_Data!Z225),"",DaqBook_RAW_Data!Z225)</f>
        <v/>
      </c>
      <c r="L235" s="167" t="str">
        <f>IF(ISBLANK(DaqBook_RAW_Data!AA225),"",DaqBook_RAW_Data!AA225)</f>
        <v/>
      </c>
      <c r="M235" s="167" t="str">
        <f>IF(ISBLANK(DaqBook_RAW_Data!AB225),"",DaqBook_RAW_Data!AB225)</f>
        <v/>
      </c>
      <c r="N235" s="167" t="str">
        <f>IF(ISBLANK(DaqBook_RAW_Data!AC225),"",DaqBook_RAW_Data!AC225)</f>
        <v/>
      </c>
      <c r="O235" s="167" t="str">
        <f>IF(ISBLANK(DaqBook_RAW_Data!AD225),"",DaqBook_RAW_Data!AD225)</f>
        <v/>
      </c>
      <c r="P235" s="167" t="str">
        <f>IF(ISBLANK(DaqBook_RAW_Data!AE225),"",DaqBook_RAW_Data!AE225)</f>
        <v/>
      </c>
    </row>
    <row r="236" spans="1:16" x14ac:dyDescent="0.2">
      <c r="A236" s="58" t="e">
        <f t="shared" si="3"/>
        <v>#VALUE!</v>
      </c>
      <c r="B236" s="144" t="str">
        <f>IF(ISBLANK(DaqBook_RAW_Data!Q226),IF(DaqBook_RAW_Data!A226="","",TIMEVALUE(DaqBook_RAW_Data!A226)),TIMEVALUE(DaqBook_RAW_Data!Q226))</f>
        <v/>
      </c>
      <c r="C236" s="167" t="str">
        <f>IF(ISBLANK(DaqBook_RAW_Data!R226),"",DaqBook_RAW_Data!R226)</f>
        <v/>
      </c>
      <c r="D236" s="167" t="str">
        <f>IF(ISBLANK(DaqBook_RAW_Data!S226),"",DaqBook_RAW_Data!S226)</f>
        <v/>
      </c>
      <c r="E236" s="167" t="str">
        <f>IF(ISBLANK(DaqBook_RAW_Data!T226),"",DaqBook_RAW_Data!T226)</f>
        <v/>
      </c>
      <c r="F236" s="167" t="str">
        <f>IF(ISBLANK(DaqBook_RAW_Data!U226),"",DaqBook_RAW_Data!U226)</f>
        <v/>
      </c>
      <c r="G236" s="167" t="str">
        <f>IF(ISBLANK(DaqBook_RAW_Data!V226),"",DaqBook_RAW_Data!V226)</f>
        <v/>
      </c>
      <c r="H236" s="167" t="str">
        <f>IF(ISBLANK(DaqBook_RAW_Data!W226),"",DaqBook_RAW_Data!W226)</f>
        <v/>
      </c>
      <c r="I236" s="167" t="str">
        <f>IF(ISBLANK(DaqBook_RAW_Data!X226),"",DaqBook_RAW_Data!X226)</f>
        <v/>
      </c>
      <c r="J236" s="167" t="str">
        <f>IF(ISBLANK(DaqBook_RAW_Data!Y226),"",DaqBook_RAW_Data!Y226)</f>
        <v/>
      </c>
      <c r="K236" s="167" t="str">
        <f>IF(ISBLANK(DaqBook_RAW_Data!Z226),"",DaqBook_RAW_Data!Z226)</f>
        <v/>
      </c>
      <c r="L236" s="167" t="str">
        <f>IF(ISBLANK(DaqBook_RAW_Data!AA226),"",DaqBook_RAW_Data!AA226)</f>
        <v/>
      </c>
      <c r="M236" s="167" t="str">
        <f>IF(ISBLANK(DaqBook_RAW_Data!AB226),"",DaqBook_RAW_Data!AB226)</f>
        <v/>
      </c>
      <c r="N236" s="167" t="str">
        <f>IF(ISBLANK(DaqBook_RAW_Data!AC226),"",DaqBook_RAW_Data!AC226)</f>
        <v/>
      </c>
      <c r="O236" s="167" t="str">
        <f>IF(ISBLANK(DaqBook_RAW_Data!AD226),"",DaqBook_RAW_Data!AD226)</f>
        <v/>
      </c>
      <c r="P236" s="167" t="str">
        <f>IF(ISBLANK(DaqBook_RAW_Data!AE226),"",DaqBook_RAW_Data!AE226)</f>
        <v/>
      </c>
    </row>
    <row r="237" spans="1:16" x14ac:dyDescent="0.2">
      <c r="A237" s="58" t="e">
        <f t="shared" si="3"/>
        <v>#VALUE!</v>
      </c>
      <c r="B237" s="144" t="str">
        <f>IF(ISBLANK(DaqBook_RAW_Data!Q227),IF(DaqBook_RAW_Data!A227="","",TIMEVALUE(DaqBook_RAW_Data!A227)),TIMEVALUE(DaqBook_RAW_Data!Q227))</f>
        <v/>
      </c>
      <c r="C237" s="167" t="str">
        <f>IF(ISBLANK(DaqBook_RAW_Data!R227),"",DaqBook_RAW_Data!R227)</f>
        <v/>
      </c>
      <c r="D237" s="167" t="str">
        <f>IF(ISBLANK(DaqBook_RAW_Data!S227),"",DaqBook_RAW_Data!S227)</f>
        <v/>
      </c>
      <c r="E237" s="167" t="str">
        <f>IF(ISBLANK(DaqBook_RAW_Data!T227),"",DaqBook_RAW_Data!T227)</f>
        <v/>
      </c>
      <c r="F237" s="167" t="str">
        <f>IF(ISBLANK(DaqBook_RAW_Data!U227),"",DaqBook_RAW_Data!U227)</f>
        <v/>
      </c>
      <c r="G237" s="167" t="str">
        <f>IF(ISBLANK(DaqBook_RAW_Data!V227),"",DaqBook_RAW_Data!V227)</f>
        <v/>
      </c>
      <c r="H237" s="167" t="str">
        <f>IF(ISBLANK(DaqBook_RAW_Data!W227),"",DaqBook_RAW_Data!W227)</f>
        <v/>
      </c>
      <c r="I237" s="167" t="str">
        <f>IF(ISBLANK(DaqBook_RAW_Data!X227),"",DaqBook_RAW_Data!X227)</f>
        <v/>
      </c>
      <c r="J237" s="167" t="str">
        <f>IF(ISBLANK(DaqBook_RAW_Data!Y227),"",DaqBook_RAW_Data!Y227)</f>
        <v/>
      </c>
      <c r="K237" s="167" t="str">
        <f>IF(ISBLANK(DaqBook_RAW_Data!Z227),"",DaqBook_RAW_Data!Z227)</f>
        <v/>
      </c>
      <c r="L237" s="167" t="str">
        <f>IF(ISBLANK(DaqBook_RAW_Data!AA227),"",DaqBook_RAW_Data!AA227)</f>
        <v/>
      </c>
      <c r="M237" s="167" t="str">
        <f>IF(ISBLANK(DaqBook_RAW_Data!AB227),"",DaqBook_RAW_Data!AB227)</f>
        <v/>
      </c>
      <c r="N237" s="167" t="str">
        <f>IF(ISBLANK(DaqBook_RAW_Data!AC227),"",DaqBook_RAW_Data!AC227)</f>
        <v/>
      </c>
      <c r="O237" s="167" t="str">
        <f>IF(ISBLANK(DaqBook_RAW_Data!AD227),"",DaqBook_RAW_Data!AD227)</f>
        <v/>
      </c>
      <c r="P237" s="167" t="str">
        <f>IF(ISBLANK(DaqBook_RAW_Data!AE227),"",DaqBook_RAW_Data!AE227)</f>
        <v/>
      </c>
    </row>
    <row r="238" spans="1:16" x14ac:dyDescent="0.2">
      <c r="A238" s="58" t="e">
        <f t="shared" si="3"/>
        <v>#VALUE!</v>
      </c>
      <c r="B238" s="144" t="str">
        <f>IF(ISBLANK(DaqBook_RAW_Data!Q228),IF(DaqBook_RAW_Data!A228="","",TIMEVALUE(DaqBook_RAW_Data!A228)),TIMEVALUE(DaqBook_RAW_Data!Q228))</f>
        <v/>
      </c>
      <c r="C238" s="167" t="str">
        <f>IF(ISBLANK(DaqBook_RAW_Data!R228),"",DaqBook_RAW_Data!R228)</f>
        <v/>
      </c>
      <c r="D238" s="167" t="str">
        <f>IF(ISBLANK(DaqBook_RAW_Data!S228),"",DaqBook_RAW_Data!S228)</f>
        <v/>
      </c>
      <c r="E238" s="167" t="str">
        <f>IF(ISBLANK(DaqBook_RAW_Data!T228),"",DaqBook_RAW_Data!T228)</f>
        <v/>
      </c>
      <c r="F238" s="167" t="str">
        <f>IF(ISBLANK(DaqBook_RAW_Data!U228),"",DaqBook_RAW_Data!U228)</f>
        <v/>
      </c>
      <c r="G238" s="167" t="str">
        <f>IF(ISBLANK(DaqBook_RAW_Data!V228),"",DaqBook_RAW_Data!V228)</f>
        <v/>
      </c>
      <c r="H238" s="167" t="str">
        <f>IF(ISBLANK(DaqBook_RAW_Data!W228),"",DaqBook_RAW_Data!W228)</f>
        <v/>
      </c>
      <c r="I238" s="167" t="str">
        <f>IF(ISBLANK(DaqBook_RAW_Data!X228),"",DaqBook_RAW_Data!X228)</f>
        <v/>
      </c>
      <c r="J238" s="167" t="str">
        <f>IF(ISBLANK(DaqBook_RAW_Data!Y228),"",DaqBook_RAW_Data!Y228)</f>
        <v/>
      </c>
      <c r="K238" s="167" t="str">
        <f>IF(ISBLANK(DaqBook_RAW_Data!Z228),"",DaqBook_RAW_Data!Z228)</f>
        <v/>
      </c>
      <c r="L238" s="167" t="str">
        <f>IF(ISBLANK(DaqBook_RAW_Data!AA228),"",DaqBook_RAW_Data!AA228)</f>
        <v/>
      </c>
      <c r="M238" s="167" t="str">
        <f>IF(ISBLANK(DaqBook_RAW_Data!AB228),"",DaqBook_RAW_Data!AB228)</f>
        <v/>
      </c>
      <c r="N238" s="167" t="str">
        <f>IF(ISBLANK(DaqBook_RAW_Data!AC228),"",DaqBook_RAW_Data!AC228)</f>
        <v/>
      </c>
      <c r="O238" s="167" t="str">
        <f>IF(ISBLANK(DaqBook_RAW_Data!AD228),"",DaqBook_RAW_Data!AD228)</f>
        <v/>
      </c>
      <c r="P238" s="167" t="str">
        <f>IF(ISBLANK(DaqBook_RAW_Data!AE228),"",DaqBook_RAW_Data!AE228)</f>
        <v/>
      </c>
    </row>
    <row r="239" spans="1:16" x14ac:dyDescent="0.2">
      <c r="A239" s="58" t="e">
        <f t="shared" si="3"/>
        <v>#VALUE!</v>
      </c>
      <c r="B239" s="144" t="str">
        <f>IF(ISBLANK(DaqBook_RAW_Data!Q229),IF(DaqBook_RAW_Data!A229="","",TIMEVALUE(DaqBook_RAW_Data!A229)),TIMEVALUE(DaqBook_RAW_Data!Q229))</f>
        <v/>
      </c>
      <c r="C239" s="167" t="str">
        <f>IF(ISBLANK(DaqBook_RAW_Data!R229),"",DaqBook_RAW_Data!R229)</f>
        <v/>
      </c>
      <c r="D239" s="167" t="str">
        <f>IF(ISBLANK(DaqBook_RAW_Data!S229),"",DaqBook_RAW_Data!S229)</f>
        <v/>
      </c>
      <c r="E239" s="167" t="str">
        <f>IF(ISBLANK(DaqBook_RAW_Data!T229),"",DaqBook_RAW_Data!T229)</f>
        <v/>
      </c>
      <c r="F239" s="167" t="str">
        <f>IF(ISBLANK(DaqBook_RAW_Data!U229),"",DaqBook_RAW_Data!U229)</f>
        <v/>
      </c>
      <c r="G239" s="167" t="str">
        <f>IF(ISBLANK(DaqBook_RAW_Data!V229),"",DaqBook_RAW_Data!V229)</f>
        <v/>
      </c>
      <c r="H239" s="167" t="str">
        <f>IF(ISBLANK(DaqBook_RAW_Data!W229),"",DaqBook_RAW_Data!W229)</f>
        <v/>
      </c>
      <c r="I239" s="167" t="str">
        <f>IF(ISBLANK(DaqBook_RAW_Data!X229),"",DaqBook_RAW_Data!X229)</f>
        <v/>
      </c>
      <c r="J239" s="167" t="str">
        <f>IF(ISBLANK(DaqBook_RAW_Data!Y229),"",DaqBook_RAW_Data!Y229)</f>
        <v/>
      </c>
      <c r="K239" s="167" t="str">
        <f>IF(ISBLANK(DaqBook_RAW_Data!Z229),"",DaqBook_RAW_Data!Z229)</f>
        <v/>
      </c>
      <c r="L239" s="167" t="str">
        <f>IF(ISBLANK(DaqBook_RAW_Data!AA229),"",DaqBook_RAW_Data!AA229)</f>
        <v/>
      </c>
      <c r="M239" s="167" t="str">
        <f>IF(ISBLANK(DaqBook_RAW_Data!AB229),"",DaqBook_RAW_Data!AB229)</f>
        <v/>
      </c>
      <c r="N239" s="167" t="str">
        <f>IF(ISBLANK(DaqBook_RAW_Data!AC229),"",DaqBook_RAW_Data!AC229)</f>
        <v/>
      </c>
      <c r="O239" s="167" t="str">
        <f>IF(ISBLANK(DaqBook_RAW_Data!AD229),"",DaqBook_RAW_Data!AD229)</f>
        <v/>
      </c>
      <c r="P239" s="167" t="str">
        <f>IF(ISBLANK(DaqBook_RAW_Data!AE229),"",DaqBook_RAW_Data!AE229)</f>
        <v/>
      </c>
    </row>
    <row r="240" spans="1:16" x14ac:dyDescent="0.2">
      <c r="A240" s="58" t="e">
        <f t="shared" si="3"/>
        <v>#VALUE!</v>
      </c>
      <c r="B240" s="144" t="str">
        <f>IF(ISBLANK(DaqBook_RAW_Data!Q230),IF(DaqBook_RAW_Data!A230="","",TIMEVALUE(DaqBook_RAW_Data!A230)),TIMEVALUE(DaqBook_RAW_Data!Q230))</f>
        <v/>
      </c>
      <c r="C240" s="167" t="str">
        <f>IF(ISBLANK(DaqBook_RAW_Data!R230),"",DaqBook_RAW_Data!R230)</f>
        <v/>
      </c>
      <c r="D240" s="167" t="str">
        <f>IF(ISBLANK(DaqBook_RAW_Data!S230),"",DaqBook_RAW_Data!S230)</f>
        <v/>
      </c>
      <c r="E240" s="167" t="str">
        <f>IF(ISBLANK(DaqBook_RAW_Data!T230),"",DaqBook_RAW_Data!T230)</f>
        <v/>
      </c>
      <c r="F240" s="167" t="str">
        <f>IF(ISBLANK(DaqBook_RAW_Data!U230),"",DaqBook_RAW_Data!U230)</f>
        <v/>
      </c>
      <c r="G240" s="167" t="str">
        <f>IF(ISBLANK(DaqBook_RAW_Data!V230),"",DaqBook_RAW_Data!V230)</f>
        <v/>
      </c>
      <c r="H240" s="167" t="str">
        <f>IF(ISBLANK(DaqBook_RAW_Data!W230),"",DaqBook_RAW_Data!W230)</f>
        <v/>
      </c>
      <c r="I240" s="167" t="str">
        <f>IF(ISBLANK(DaqBook_RAW_Data!X230),"",DaqBook_RAW_Data!X230)</f>
        <v/>
      </c>
      <c r="J240" s="167" t="str">
        <f>IF(ISBLANK(DaqBook_RAW_Data!Y230),"",DaqBook_RAW_Data!Y230)</f>
        <v/>
      </c>
      <c r="K240" s="167" t="str">
        <f>IF(ISBLANK(DaqBook_RAW_Data!Z230),"",DaqBook_RAW_Data!Z230)</f>
        <v/>
      </c>
      <c r="L240" s="167" t="str">
        <f>IF(ISBLANK(DaqBook_RAW_Data!AA230),"",DaqBook_RAW_Data!AA230)</f>
        <v/>
      </c>
      <c r="M240" s="167" t="str">
        <f>IF(ISBLANK(DaqBook_RAW_Data!AB230),"",DaqBook_RAW_Data!AB230)</f>
        <v/>
      </c>
      <c r="N240" s="167" t="str">
        <f>IF(ISBLANK(DaqBook_RAW_Data!AC230),"",DaqBook_RAW_Data!AC230)</f>
        <v/>
      </c>
      <c r="O240" s="167" t="str">
        <f>IF(ISBLANK(DaqBook_RAW_Data!AD230),"",DaqBook_RAW_Data!AD230)</f>
        <v/>
      </c>
      <c r="P240" s="167" t="str">
        <f>IF(ISBLANK(DaqBook_RAW_Data!AE230),"",DaqBook_RAW_Data!AE230)</f>
        <v/>
      </c>
    </row>
    <row r="241" spans="1:16" x14ac:dyDescent="0.2">
      <c r="A241" s="58" t="e">
        <f t="shared" si="3"/>
        <v>#VALUE!</v>
      </c>
      <c r="B241" s="144" t="str">
        <f>IF(ISBLANK(DaqBook_RAW_Data!Q231),IF(DaqBook_RAW_Data!A231="","",TIMEVALUE(DaqBook_RAW_Data!A231)),TIMEVALUE(DaqBook_RAW_Data!Q231))</f>
        <v/>
      </c>
      <c r="C241" s="167" t="str">
        <f>IF(ISBLANK(DaqBook_RAW_Data!R231),"",DaqBook_RAW_Data!R231)</f>
        <v/>
      </c>
      <c r="D241" s="167" t="str">
        <f>IF(ISBLANK(DaqBook_RAW_Data!S231),"",DaqBook_RAW_Data!S231)</f>
        <v/>
      </c>
      <c r="E241" s="167" t="str">
        <f>IF(ISBLANK(DaqBook_RAW_Data!T231),"",DaqBook_RAW_Data!T231)</f>
        <v/>
      </c>
      <c r="F241" s="167" t="str">
        <f>IF(ISBLANK(DaqBook_RAW_Data!U231),"",DaqBook_RAW_Data!U231)</f>
        <v/>
      </c>
      <c r="G241" s="167" t="str">
        <f>IF(ISBLANK(DaqBook_RAW_Data!V231),"",DaqBook_RAW_Data!V231)</f>
        <v/>
      </c>
      <c r="H241" s="167" t="str">
        <f>IF(ISBLANK(DaqBook_RAW_Data!W231),"",DaqBook_RAW_Data!W231)</f>
        <v/>
      </c>
      <c r="I241" s="167" t="str">
        <f>IF(ISBLANK(DaqBook_RAW_Data!X231),"",DaqBook_RAW_Data!X231)</f>
        <v/>
      </c>
      <c r="J241" s="167" t="str">
        <f>IF(ISBLANK(DaqBook_RAW_Data!Y231),"",DaqBook_RAW_Data!Y231)</f>
        <v/>
      </c>
      <c r="K241" s="167" t="str">
        <f>IF(ISBLANK(DaqBook_RAW_Data!Z231),"",DaqBook_RAW_Data!Z231)</f>
        <v/>
      </c>
      <c r="L241" s="167" t="str">
        <f>IF(ISBLANK(DaqBook_RAW_Data!AA231),"",DaqBook_RAW_Data!AA231)</f>
        <v/>
      </c>
      <c r="M241" s="167" t="str">
        <f>IF(ISBLANK(DaqBook_RAW_Data!AB231),"",DaqBook_RAW_Data!AB231)</f>
        <v/>
      </c>
      <c r="N241" s="167" t="str">
        <f>IF(ISBLANK(DaqBook_RAW_Data!AC231),"",DaqBook_RAW_Data!AC231)</f>
        <v/>
      </c>
      <c r="O241" s="167" t="str">
        <f>IF(ISBLANK(DaqBook_RAW_Data!AD231),"",DaqBook_RAW_Data!AD231)</f>
        <v/>
      </c>
      <c r="P241" s="167" t="str">
        <f>IF(ISBLANK(DaqBook_RAW_Data!AE231),"",DaqBook_RAW_Data!AE231)</f>
        <v/>
      </c>
    </row>
    <row r="242" spans="1:16" x14ac:dyDescent="0.2">
      <c r="A242" s="58" t="e">
        <f t="shared" si="3"/>
        <v>#VALUE!</v>
      </c>
      <c r="B242" s="144" t="str">
        <f>IF(ISBLANK(DaqBook_RAW_Data!Q232),IF(DaqBook_RAW_Data!A232="","",TIMEVALUE(DaqBook_RAW_Data!A232)),TIMEVALUE(DaqBook_RAW_Data!Q232))</f>
        <v/>
      </c>
      <c r="C242" s="167" t="str">
        <f>IF(ISBLANK(DaqBook_RAW_Data!R232),"",DaqBook_RAW_Data!R232)</f>
        <v/>
      </c>
      <c r="D242" s="167" t="str">
        <f>IF(ISBLANK(DaqBook_RAW_Data!S232),"",DaqBook_RAW_Data!S232)</f>
        <v/>
      </c>
      <c r="E242" s="167" t="str">
        <f>IF(ISBLANK(DaqBook_RAW_Data!T232),"",DaqBook_RAW_Data!T232)</f>
        <v/>
      </c>
      <c r="F242" s="167" t="str">
        <f>IF(ISBLANK(DaqBook_RAW_Data!U232),"",DaqBook_RAW_Data!U232)</f>
        <v/>
      </c>
      <c r="G242" s="167" t="str">
        <f>IF(ISBLANK(DaqBook_RAW_Data!V232),"",DaqBook_RAW_Data!V232)</f>
        <v/>
      </c>
      <c r="H242" s="167" t="str">
        <f>IF(ISBLANK(DaqBook_RAW_Data!W232),"",DaqBook_RAW_Data!W232)</f>
        <v/>
      </c>
      <c r="I242" s="167" t="str">
        <f>IF(ISBLANK(DaqBook_RAW_Data!X232),"",DaqBook_RAW_Data!X232)</f>
        <v/>
      </c>
      <c r="J242" s="167" t="str">
        <f>IF(ISBLANK(DaqBook_RAW_Data!Y232),"",DaqBook_RAW_Data!Y232)</f>
        <v/>
      </c>
      <c r="K242" s="167" t="str">
        <f>IF(ISBLANK(DaqBook_RAW_Data!Z232),"",DaqBook_RAW_Data!Z232)</f>
        <v/>
      </c>
      <c r="L242" s="167" t="str">
        <f>IF(ISBLANK(DaqBook_RAW_Data!AA232),"",DaqBook_RAW_Data!AA232)</f>
        <v/>
      </c>
      <c r="M242" s="167" t="str">
        <f>IF(ISBLANK(DaqBook_RAW_Data!AB232),"",DaqBook_RAW_Data!AB232)</f>
        <v/>
      </c>
      <c r="N242" s="167" t="str">
        <f>IF(ISBLANK(DaqBook_RAW_Data!AC232),"",DaqBook_RAW_Data!AC232)</f>
        <v/>
      </c>
      <c r="O242" s="167" t="str">
        <f>IF(ISBLANK(DaqBook_RAW_Data!AD232),"",DaqBook_RAW_Data!AD232)</f>
        <v/>
      </c>
      <c r="P242" s="167" t="str">
        <f>IF(ISBLANK(DaqBook_RAW_Data!AE232),"",DaqBook_RAW_Data!AE232)</f>
        <v/>
      </c>
    </row>
    <row r="243" spans="1:16" x14ac:dyDescent="0.2">
      <c r="A243" s="58" t="e">
        <f t="shared" si="3"/>
        <v>#VALUE!</v>
      </c>
      <c r="B243" s="144" t="str">
        <f>IF(ISBLANK(DaqBook_RAW_Data!Q233),IF(DaqBook_RAW_Data!A233="","",TIMEVALUE(DaqBook_RAW_Data!A233)),TIMEVALUE(DaqBook_RAW_Data!Q233))</f>
        <v/>
      </c>
      <c r="C243" s="167" t="str">
        <f>IF(ISBLANK(DaqBook_RAW_Data!R233),"",DaqBook_RAW_Data!R233)</f>
        <v/>
      </c>
      <c r="D243" s="167" t="str">
        <f>IF(ISBLANK(DaqBook_RAW_Data!S233),"",DaqBook_RAW_Data!S233)</f>
        <v/>
      </c>
      <c r="E243" s="167" t="str">
        <f>IF(ISBLANK(DaqBook_RAW_Data!T233),"",DaqBook_RAW_Data!T233)</f>
        <v/>
      </c>
      <c r="F243" s="167" t="str">
        <f>IF(ISBLANK(DaqBook_RAW_Data!U233),"",DaqBook_RAW_Data!U233)</f>
        <v/>
      </c>
      <c r="G243" s="167" t="str">
        <f>IF(ISBLANK(DaqBook_RAW_Data!V233),"",DaqBook_RAW_Data!V233)</f>
        <v/>
      </c>
      <c r="H243" s="167" t="str">
        <f>IF(ISBLANK(DaqBook_RAW_Data!W233),"",DaqBook_RAW_Data!W233)</f>
        <v/>
      </c>
      <c r="I243" s="167" t="str">
        <f>IF(ISBLANK(DaqBook_RAW_Data!X233),"",DaqBook_RAW_Data!X233)</f>
        <v/>
      </c>
      <c r="J243" s="167" t="str">
        <f>IF(ISBLANK(DaqBook_RAW_Data!Y233),"",DaqBook_RAW_Data!Y233)</f>
        <v/>
      </c>
      <c r="K243" s="167" t="str">
        <f>IF(ISBLANK(DaqBook_RAW_Data!Z233),"",DaqBook_RAW_Data!Z233)</f>
        <v/>
      </c>
      <c r="L243" s="167" t="str">
        <f>IF(ISBLANK(DaqBook_RAW_Data!AA233),"",DaqBook_RAW_Data!AA233)</f>
        <v/>
      </c>
      <c r="M243" s="167" t="str">
        <f>IF(ISBLANK(DaqBook_RAW_Data!AB233),"",DaqBook_RAW_Data!AB233)</f>
        <v/>
      </c>
      <c r="N243" s="167" t="str">
        <f>IF(ISBLANK(DaqBook_RAW_Data!AC233),"",DaqBook_RAW_Data!AC233)</f>
        <v/>
      </c>
      <c r="O243" s="167" t="str">
        <f>IF(ISBLANK(DaqBook_RAW_Data!AD233),"",DaqBook_RAW_Data!AD233)</f>
        <v/>
      </c>
      <c r="P243" s="167" t="str">
        <f>IF(ISBLANK(DaqBook_RAW_Data!AE233),"",DaqBook_RAW_Data!AE233)</f>
        <v/>
      </c>
    </row>
    <row r="244" spans="1:16" x14ac:dyDescent="0.2">
      <c r="A244" s="58" t="e">
        <f t="shared" si="3"/>
        <v>#VALUE!</v>
      </c>
      <c r="B244" s="144" t="str">
        <f>IF(ISBLANK(DaqBook_RAW_Data!Q234),IF(DaqBook_RAW_Data!A234="","",TIMEVALUE(DaqBook_RAW_Data!A234)),TIMEVALUE(DaqBook_RAW_Data!Q234))</f>
        <v/>
      </c>
      <c r="C244" s="167" t="str">
        <f>IF(ISBLANK(DaqBook_RAW_Data!R234),"",DaqBook_RAW_Data!R234)</f>
        <v/>
      </c>
      <c r="D244" s="167" t="str">
        <f>IF(ISBLANK(DaqBook_RAW_Data!S234),"",DaqBook_RAW_Data!S234)</f>
        <v/>
      </c>
      <c r="E244" s="167" t="str">
        <f>IF(ISBLANK(DaqBook_RAW_Data!T234),"",DaqBook_RAW_Data!T234)</f>
        <v/>
      </c>
      <c r="F244" s="167" t="str">
        <f>IF(ISBLANK(DaqBook_RAW_Data!U234),"",DaqBook_RAW_Data!U234)</f>
        <v/>
      </c>
      <c r="G244" s="167" t="str">
        <f>IF(ISBLANK(DaqBook_RAW_Data!V234),"",DaqBook_RAW_Data!V234)</f>
        <v/>
      </c>
      <c r="H244" s="167" t="str">
        <f>IF(ISBLANK(DaqBook_RAW_Data!W234),"",DaqBook_RAW_Data!W234)</f>
        <v/>
      </c>
      <c r="I244" s="167" t="str">
        <f>IF(ISBLANK(DaqBook_RAW_Data!X234),"",DaqBook_RAW_Data!X234)</f>
        <v/>
      </c>
      <c r="J244" s="167" t="str">
        <f>IF(ISBLANK(DaqBook_RAW_Data!Y234),"",DaqBook_RAW_Data!Y234)</f>
        <v/>
      </c>
      <c r="K244" s="167" t="str">
        <f>IF(ISBLANK(DaqBook_RAW_Data!Z234),"",DaqBook_RAW_Data!Z234)</f>
        <v/>
      </c>
      <c r="L244" s="167" t="str">
        <f>IF(ISBLANK(DaqBook_RAW_Data!AA234),"",DaqBook_RAW_Data!AA234)</f>
        <v/>
      </c>
      <c r="M244" s="167" t="str">
        <f>IF(ISBLANK(DaqBook_RAW_Data!AB234),"",DaqBook_RAW_Data!AB234)</f>
        <v/>
      </c>
      <c r="N244" s="167" t="str">
        <f>IF(ISBLANK(DaqBook_RAW_Data!AC234),"",DaqBook_RAW_Data!AC234)</f>
        <v/>
      </c>
      <c r="O244" s="167" t="str">
        <f>IF(ISBLANK(DaqBook_RAW_Data!AD234),"",DaqBook_RAW_Data!AD234)</f>
        <v/>
      </c>
      <c r="P244" s="167" t="str">
        <f>IF(ISBLANK(DaqBook_RAW_Data!AE234),"",DaqBook_RAW_Data!AE234)</f>
        <v/>
      </c>
    </row>
    <row r="245" spans="1:16" x14ac:dyDescent="0.2">
      <c r="A245" s="58" t="e">
        <f t="shared" si="3"/>
        <v>#VALUE!</v>
      </c>
      <c r="B245" s="144" t="str">
        <f>IF(ISBLANK(DaqBook_RAW_Data!Q235),IF(DaqBook_RAW_Data!A235="","",TIMEVALUE(DaqBook_RAW_Data!A235)),TIMEVALUE(DaqBook_RAW_Data!Q235))</f>
        <v/>
      </c>
      <c r="C245" s="167" t="str">
        <f>IF(ISBLANK(DaqBook_RAW_Data!R235),"",DaqBook_RAW_Data!R235)</f>
        <v/>
      </c>
      <c r="D245" s="167" t="str">
        <f>IF(ISBLANK(DaqBook_RAW_Data!S235),"",DaqBook_RAW_Data!S235)</f>
        <v/>
      </c>
      <c r="E245" s="167" t="str">
        <f>IF(ISBLANK(DaqBook_RAW_Data!T235),"",DaqBook_RAW_Data!T235)</f>
        <v/>
      </c>
      <c r="F245" s="167" t="str">
        <f>IF(ISBLANK(DaqBook_RAW_Data!U235),"",DaqBook_RAW_Data!U235)</f>
        <v/>
      </c>
      <c r="G245" s="167" t="str">
        <f>IF(ISBLANK(DaqBook_RAW_Data!V235),"",DaqBook_RAW_Data!V235)</f>
        <v/>
      </c>
      <c r="H245" s="167" t="str">
        <f>IF(ISBLANK(DaqBook_RAW_Data!W235),"",DaqBook_RAW_Data!W235)</f>
        <v/>
      </c>
      <c r="I245" s="167" t="str">
        <f>IF(ISBLANK(DaqBook_RAW_Data!X235),"",DaqBook_RAW_Data!X235)</f>
        <v/>
      </c>
      <c r="J245" s="167" t="str">
        <f>IF(ISBLANK(DaqBook_RAW_Data!Y235),"",DaqBook_RAW_Data!Y235)</f>
        <v/>
      </c>
      <c r="K245" s="167" t="str">
        <f>IF(ISBLANK(DaqBook_RAW_Data!Z235),"",DaqBook_RAW_Data!Z235)</f>
        <v/>
      </c>
      <c r="L245" s="167" t="str">
        <f>IF(ISBLANK(DaqBook_RAW_Data!AA235),"",DaqBook_RAW_Data!AA235)</f>
        <v/>
      </c>
      <c r="M245" s="167" t="str">
        <f>IF(ISBLANK(DaqBook_RAW_Data!AB235),"",DaqBook_RAW_Data!AB235)</f>
        <v/>
      </c>
      <c r="N245" s="167" t="str">
        <f>IF(ISBLANK(DaqBook_RAW_Data!AC235),"",DaqBook_RAW_Data!AC235)</f>
        <v/>
      </c>
      <c r="O245" s="167" t="str">
        <f>IF(ISBLANK(DaqBook_RAW_Data!AD235),"",DaqBook_RAW_Data!AD235)</f>
        <v/>
      </c>
      <c r="P245" s="167" t="str">
        <f>IF(ISBLANK(DaqBook_RAW_Data!AE235),"",DaqBook_RAW_Data!AE235)</f>
        <v/>
      </c>
    </row>
    <row r="246" spans="1:16" x14ac:dyDescent="0.2">
      <c r="A246" s="58" t="e">
        <f t="shared" si="3"/>
        <v>#VALUE!</v>
      </c>
      <c r="B246" s="144" t="str">
        <f>IF(ISBLANK(DaqBook_RAW_Data!Q236),IF(DaqBook_RAW_Data!A236="","",TIMEVALUE(DaqBook_RAW_Data!A236)),TIMEVALUE(DaqBook_RAW_Data!Q236))</f>
        <v/>
      </c>
      <c r="C246" s="167" t="str">
        <f>IF(ISBLANK(DaqBook_RAW_Data!R236),"",DaqBook_RAW_Data!R236)</f>
        <v/>
      </c>
      <c r="D246" s="167" t="str">
        <f>IF(ISBLANK(DaqBook_RAW_Data!S236),"",DaqBook_RAW_Data!S236)</f>
        <v/>
      </c>
      <c r="E246" s="167" t="str">
        <f>IF(ISBLANK(DaqBook_RAW_Data!T236),"",DaqBook_RAW_Data!T236)</f>
        <v/>
      </c>
      <c r="F246" s="167" t="str">
        <f>IF(ISBLANK(DaqBook_RAW_Data!U236),"",DaqBook_RAW_Data!U236)</f>
        <v/>
      </c>
      <c r="G246" s="167" t="str">
        <f>IF(ISBLANK(DaqBook_RAW_Data!V236),"",DaqBook_RAW_Data!V236)</f>
        <v/>
      </c>
      <c r="H246" s="167" t="str">
        <f>IF(ISBLANK(DaqBook_RAW_Data!W236),"",DaqBook_RAW_Data!W236)</f>
        <v/>
      </c>
      <c r="I246" s="167" t="str">
        <f>IF(ISBLANK(DaqBook_RAW_Data!X236),"",DaqBook_RAW_Data!X236)</f>
        <v/>
      </c>
      <c r="J246" s="167" t="str">
        <f>IF(ISBLANK(DaqBook_RAW_Data!Y236),"",DaqBook_RAW_Data!Y236)</f>
        <v/>
      </c>
      <c r="K246" s="167" t="str">
        <f>IF(ISBLANK(DaqBook_RAW_Data!Z236),"",DaqBook_RAW_Data!Z236)</f>
        <v/>
      </c>
      <c r="L246" s="167" t="str">
        <f>IF(ISBLANK(DaqBook_RAW_Data!AA236),"",DaqBook_RAW_Data!AA236)</f>
        <v/>
      </c>
      <c r="M246" s="167" t="str">
        <f>IF(ISBLANK(DaqBook_RAW_Data!AB236),"",DaqBook_RAW_Data!AB236)</f>
        <v/>
      </c>
      <c r="N246" s="167" t="str">
        <f>IF(ISBLANK(DaqBook_RAW_Data!AC236),"",DaqBook_RAW_Data!AC236)</f>
        <v/>
      </c>
      <c r="O246" s="167" t="str">
        <f>IF(ISBLANK(DaqBook_RAW_Data!AD236),"",DaqBook_RAW_Data!AD236)</f>
        <v/>
      </c>
      <c r="P246" s="167" t="str">
        <f>IF(ISBLANK(DaqBook_RAW_Data!AE236),"",DaqBook_RAW_Data!AE236)</f>
        <v/>
      </c>
    </row>
    <row r="247" spans="1:16" x14ac:dyDescent="0.2">
      <c r="A247" s="58" t="e">
        <f t="shared" si="3"/>
        <v>#VALUE!</v>
      </c>
      <c r="B247" s="144" t="str">
        <f>IF(ISBLANK(DaqBook_RAW_Data!Q237),IF(DaqBook_RAW_Data!A237="","",TIMEVALUE(DaqBook_RAW_Data!A237)),TIMEVALUE(DaqBook_RAW_Data!Q237))</f>
        <v/>
      </c>
      <c r="C247" s="167" t="str">
        <f>IF(ISBLANK(DaqBook_RAW_Data!R237),"",DaqBook_RAW_Data!R237)</f>
        <v/>
      </c>
      <c r="D247" s="167" t="str">
        <f>IF(ISBLANK(DaqBook_RAW_Data!S237),"",DaqBook_RAW_Data!S237)</f>
        <v/>
      </c>
      <c r="E247" s="167" t="str">
        <f>IF(ISBLANK(DaqBook_RAW_Data!T237),"",DaqBook_RAW_Data!T237)</f>
        <v/>
      </c>
      <c r="F247" s="167" t="str">
        <f>IF(ISBLANK(DaqBook_RAW_Data!U237),"",DaqBook_RAW_Data!U237)</f>
        <v/>
      </c>
      <c r="G247" s="167" t="str">
        <f>IF(ISBLANK(DaqBook_RAW_Data!V237),"",DaqBook_RAW_Data!V237)</f>
        <v/>
      </c>
      <c r="H247" s="167" t="str">
        <f>IF(ISBLANK(DaqBook_RAW_Data!W237),"",DaqBook_RAW_Data!W237)</f>
        <v/>
      </c>
      <c r="I247" s="167" t="str">
        <f>IF(ISBLANK(DaqBook_RAW_Data!X237),"",DaqBook_RAW_Data!X237)</f>
        <v/>
      </c>
      <c r="J247" s="167" t="str">
        <f>IF(ISBLANK(DaqBook_RAW_Data!Y237),"",DaqBook_RAW_Data!Y237)</f>
        <v/>
      </c>
      <c r="K247" s="167" t="str">
        <f>IF(ISBLANK(DaqBook_RAW_Data!Z237),"",DaqBook_RAW_Data!Z237)</f>
        <v/>
      </c>
      <c r="L247" s="167" t="str">
        <f>IF(ISBLANK(DaqBook_RAW_Data!AA237),"",DaqBook_RAW_Data!AA237)</f>
        <v/>
      </c>
      <c r="M247" s="167" t="str">
        <f>IF(ISBLANK(DaqBook_RAW_Data!AB237),"",DaqBook_RAW_Data!AB237)</f>
        <v/>
      </c>
      <c r="N247" s="167" t="str">
        <f>IF(ISBLANK(DaqBook_RAW_Data!AC237),"",DaqBook_RAW_Data!AC237)</f>
        <v/>
      </c>
      <c r="O247" s="167" t="str">
        <f>IF(ISBLANK(DaqBook_RAW_Data!AD237),"",DaqBook_RAW_Data!AD237)</f>
        <v/>
      </c>
      <c r="P247" s="167" t="str">
        <f>IF(ISBLANK(DaqBook_RAW_Data!AE237),"",DaqBook_RAW_Data!AE237)</f>
        <v/>
      </c>
    </row>
    <row r="248" spans="1:16" x14ac:dyDescent="0.2">
      <c r="A248" s="58" t="e">
        <f t="shared" si="3"/>
        <v>#VALUE!</v>
      </c>
      <c r="B248" s="144" t="str">
        <f>IF(ISBLANK(DaqBook_RAW_Data!Q238),IF(DaqBook_RAW_Data!A238="","",TIMEVALUE(DaqBook_RAW_Data!A238)),TIMEVALUE(DaqBook_RAW_Data!Q238))</f>
        <v/>
      </c>
      <c r="C248" s="167" t="str">
        <f>IF(ISBLANK(DaqBook_RAW_Data!R238),"",DaqBook_RAW_Data!R238)</f>
        <v/>
      </c>
      <c r="D248" s="167" t="str">
        <f>IF(ISBLANK(DaqBook_RAW_Data!S238),"",DaqBook_RAW_Data!S238)</f>
        <v/>
      </c>
      <c r="E248" s="167" t="str">
        <f>IF(ISBLANK(DaqBook_RAW_Data!T238),"",DaqBook_RAW_Data!T238)</f>
        <v/>
      </c>
      <c r="F248" s="167" t="str">
        <f>IF(ISBLANK(DaqBook_RAW_Data!U238),"",DaqBook_RAW_Data!U238)</f>
        <v/>
      </c>
      <c r="G248" s="167" t="str">
        <f>IF(ISBLANK(DaqBook_RAW_Data!V238),"",DaqBook_RAW_Data!V238)</f>
        <v/>
      </c>
      <c r="H248" s="167" t="str">
        <f>IF(ISBLANK(DaqBook_RAW_Data!W238),"",DaqBook_RAW_Data!W238)</f>
        <v/>
      </c>
      <c r="I248" s="167" t="str">
        <f>IF(ISBLANK(DaqBook_RAW_Data!X238),"",DaqBook_RAW_Data!X238)</f>
        <v/>
      </c>
      <c r="J248" s="167" t="str">
        <f>IF(ISBLANK(DaqBook_RAW_Data!Y238),"",DaqBook_RAW_Data!Y238)</f>
        <v/>
      </c>
      <c r="K248" s="167" t="str">
        <f>IF(ISBLANK(DaqBook_RAW_Data!Z238),"",DaqBook_RAW_Data!Z238)</f>
        <v/>
      </c>
      <c r="L248" s="167" t="str">
        <f>IF(ISBLANK(DaqBook_RAW_Data!AA238),"",DaqBook_RAW_Data!AA238)</f>
        <v/>
      </c>
      <c r="M248" s="167" t="str">
        <f>IF(ISBLANK(DaqBook_RAW_Data!AB238),"",DaqBook_RAW_Data!AB238)</f>
        <v/>
      </c>
      <c r="N248" s="167" t="str">
        <f>IF(ISBLANK(DaqBook_RAW_Data!AC238),"",DaqBook_RAW_Data!AC238)</f>
        <v/>
      </c>
      <c r="O248" s="167" t="str">
        <f>IF(ISBLANK(DaqBook_RAW_Data!AD238),"",DaqBook_RAW_Data!AD238)</f>
        <v/>
      </c>
      <c r="P248" s="167" t="str">
        <f>IF(ISBLANK(DaqBook_RAW_Data!AE238),"",DaqBook_RAW_Data!AE238)</f>
        <v/>
      </c>
    </row>
    <row r="249" spans="1:16" x14ac:dyDescent="0.2">
      <c r="A249" s="58" t="e">
        <f t="shared" si="3"/>
        <v>#VALUE!</v>
      </c>
      <c r="B249" s="144" t="str">
        <f>IF(ISBLANK(DaqBook_RAW_Data!Q239),IF(DaqBook_RAW_Data!A239="","",TIMEVALUE(DaqBook_RAW_Data!A239)),TIMEVALUE(DaqBook_RAW_Data!Q239))</f>
        <v/>
      </c>
      <c r="C249" s="167" t="str">
        <f>IF(ISBLANK(DaqBook_RAW_Data!R239),"",DaqBook_RAW_Data!R239)</f>
        <v/>
      </c>
      <c r="D249" s="167" t="str">
        <f>IF(ISBLANK(DaqBook_RAW_Data!S239),"",DaqBook_RAW_Data!S239)</f>
        <v/>
      </c>
      <c r="E249" s="167" t="str">
        <f>IF(ISBLANK(DaqBook_RAW_Data!T239),"",DaqBook_RAW_Data!T239)</f>
        <v/>
      </c>
      <c r="F249" s="167" t="str">
        <f>IF(ISBLANK(DaqBook_RAW_Data!U239),"",DaqBook_RAW_Data!U239)</f>
        <v/>
      </c>
      <c r="G249" s="167" t="str">
        <f>IF(ISBLANK(DaqBook_RAW_Data!V239),"",DaqBook_RAW_Data!V239)</f>
        <v/>
      </c>
      <c r="H249" s="167" t="str">
        <f>IF(ISBLANK(DaqBook_RAW_Data!W239),"",DaqBook_RAW_Data!W239)</f>
        <v/>
      </c>
      <c r="I249" s="167" t="str">
        <f>IF(ISBLANK(DaqBook_RAW_Data!X239),"",DaqBook_RAW_Data!X239)</f>
        <v/>
      </c>
      <c r="J249" s="167" t="str">
        <f>IF(ISBLANK(DaqBook_RAW_Data!Y239),"",DaqBook_RAW_Data!Y239)</f>
        <v/>
      </c>
      <c r="K249" s="167" t="str">
        <f>IF(ISBLANK(DaqBook_RAW_Data!Z239),"",DaqBook_RAW_Data!Z239)</f>
        <v/>
      </c>
      <c r="L249" s="167" t="str">
        <f>IF(ISBLANK(DaqBook_RAW_Data!AA239),"",DaqBook_RAW_Data!AA239)</f>
        <v/>
      </c>
      <c r="M249" s="167" t="str">
        <f>IF(ISBLANK(DaqBook_RAW_Data!AB239),"",DaqBook_RAW_Data!AB239)</f>
        <v/>
      </c>
      <c r="N249" s="167" t="str">
        <f>IF(ISBLANK(DaqBook_RAW_Data!AC239),"",DaqBook_RAW_Data!AC239)</f>
        <v/>
      </c>
      <c r="O249" s="167" t="str">
        <f>IF(ISBLANK(DaqBook_RAW_Data!AD239),"",DaqBook_RAW_Data!AD239)</f>
        <v/>
      </c>
      <c r="P249" s="167" t="str">
        <f>IF(ISBLANK(DaqBook_RAW_Data!AE239),"",DaqBook_RAW_Data!AE239)</f>
        <v/>
      </c>
    </row>
    <row r="250" spans="1:16" x14ac:dyDescent="0.2">
      <c r="A250" s="58" t="e">
        <f t="shared" si="3"/>
        <v>#VALUE!</v>
      </c>
      <c r="B250" s="144" t="str">
        <f>IF(ISBLANK(DaqBook_RAW_Data!Q240),IF(DaqBook_RAW_Data!A240="","",TIMEVALUE(DaqBook_RAW_Data!A240)),TIMEVALUE(DaqBook_RAW_Data!Q240))</f>
        <v/>
      </c>
      <c r="C250" s="167" t="str">
        <f>IF(ISBLANK(DaqBook_RAW_Data!R240),"",DaqBook_RAW_Data!R240)</f>
        <v/>
      </c>
      <c r="D250" s="167" t="str">
        <f>IF(ISBLANK(DaqBook_RAW_Data!S240),"",DaqBook_RAW_Data!S240)</f>
        <v/>
      </c>
      <c r="E250" s="167" t="str">
        <f>IF(ISBLANK(DaqBook_RAW_Data!T240),"",DaqBook_RAW_Data!T240)</f>
        <v/>
      </c>
      <c r="F250" s="167" t="str">
        <f>IF(ISBLANK(DaqBook_RAW_Data!U240),"",DaqBook_RAW_Data!U240)</f>
        <v/>
      </c>
      <c r="G250" s="167" t="str">
        <f>IF(ISBLANK(DaqBook_RAW_Data!V240),"",DaqBook_RAW_Data!V240)</f>
        <v/>
      </c>
      <c r="H250" s="167" t="str">
        <f>IF(ISBLANK(DaqBook_RAW_Data!W240),"",DaqBook_RAW_Data!W240)</f>
        <v/>
      </c>
      <c r="I250" s="167" t="str">
        <f>IF(ISBLANK(DaqBook_RAW_Data!X240),"",DaqBook_RAW_Data!X240)</f>
        <v/>
      </c>
      <c r="J250" s="167" t="str">
        <f>IF(ISBLANK(DaqBook_RAW_Data!Y240),"",DaqBook_RAW_Data!Y240)</f>
        <v/>
      </c>
      <c r="K250" s="167" t="str">
        <f>IF(ISBLANK(DaqBook_RAW_Data!Z240),"",DaqBook_RAW_Data!Z240)</f>
        <v/>
      </c>
      <c r="L250" s="167" t="str">
        <f>IF(ISBLANK(DaqBook_RAW_Data!AA240),"",DaqBook_RAW_Data!AA240)</f>
        <v/>
      </c>
      <c r="M250" s="167" t="str">
        <f>IF(ISBLANK(DaqBook_RAW_Data!AB240),"",DaqBook_RAW_Data!AB240)</f>
        <v/>
      </c>
      <c r="N250" s="167" t="str">
        <f>IF(ISBLANK(DaqBook_RAW_Data!AC240),"",DaqBook_RAW_Data!AC240)</f>
        <v/>
      </c>
      <c r="O250" s="167" t="str">
        <f>IF(ISBLANK(DaqBook_RAW_Data!AD240),"",DaqBook_RAW_Data!AD240)</f>
        <v/>
      </c>
      <c r="P250" s="167" t="str">
        <f>IF(ISBLANK(DaqBook_RAW_Data!AE240),"",DaqBook_RAW_Data!AE240)</f>
        <v/>
      </c>
    </row>
    <row r="251" spans="1:16" x14ac:dyDescent="0.2">
      <c r="A251" s="58" t="e">
        <f t="shared" si="3"/>
        <v>#VALUE!</v>
      </c>
      <c r="B251" s="144" t="str">
        <f>IF(ISBLANK(DaqBook_RAW_Data!Q241),IF(DaqBook_RAW_Data!A241="","",TIMEVALUE(DaqBook_RAW_Data!A241)),TIMEVALUE(DaqBook_RAW_Data!Q241))</f>
        <v/>
      </c>
      <c r="C251" s="167" t="str">
        <f>IF(ISBLANK(DaqBook_RAW_Data!R241),"",DaqBook_RAW_Data!R241)</f>
        <v/>
      </c>
      <c r="D251" s="167" t="str">
        <f>IF(ISBLANK(DaqBook_RAW_Data!S241),"",DaqBook_RAW_Data!S241)</f>
        <v/>
      </c>
      <c r="E251" s="167" t="str">
        <f>IF(ISBLANK(DaqBook_RAW_Data!T241),"",DaqBook_RAW_Data!T241)</f>
        <v/>
      </c>
      <c r="F251" s="167" t="str">
        <f>IF(ISBLANK(DaqBook_RAW_Data!U241),"",DaqBook_RAW_Data!U241)</f>
        <v/>
      </c>
      <c r="G251" s="167" t="str">
        <f>IF(ISBLANK(DaqBook_RAW_Data!V241),"",DaqBook_RAW_Data!V241)</f>
        <v/>
      </c>
      <c r="H251" s="167" t="str">
        <f>IF(ISBLANK(DaqBook_RAW_Data!W241),"",DaqBook_RAW_Data!W241)</f>
        <v/>
      </c>
      <c r="I251" s="167" t="str">
        <f>IF(ISBLANK(DaqBook_RAW_Data!X241),"",DaqBook_RAW_Data!X241)</f>
        <v/>
      </c>
      <c r="J251" s="167" t="str">
        <f>IF(ISBLANK(DaqBook_RAW_Data!Y241),"",DaqBook_RAW_Data!Y241)</f>
        <v/>
      </c>
      <c r="K251" s="167" t="str">
        <f>IF(ISBLANK(DaqBook_RAW_Data!Z241),"",DaqBook_RAW_Data!Z241)</f>
        <v/>
      </c>
      <c r="L251" s="167" t="str">
        <f>IF(ISBLANK(DaqBook_RAW_Data!AA241),"",DaqBook_RAW_Data!AA241)</f>
        <v/>
      </c>
      <c r="M251" s="167" t="str">
        <f>IF(ISBLANK(DaqBook_RAW_Data!AB241),"",DaqBook_RAW_Data!AB241)</f>
        <v/>
      </c>
      <c r="N251" s="167" t="str">
        <f>IF(ISBLANK(DaqBook_RAW_Data!AC241),"",DaqBook_RAW_Data!AC241)</f>
        <v/>
      </c>
      <c r="O251" s="167" t="str">
        <f>IF(ISBLANK(DaqBook_RAW_Data!AD241),"",DaqBook_RAW_Data!AD241)</f>
        <v/>
      </c>
      <c r="P251" s="167" t="str">
        <f>IF(ISBLANK(DaqBook_RAW_Data!AE241),"",DaqBook_RAW_Data!AE241)</f>
        <v/>
      </c>
    </row>
    <row r="252" spans="1:16" x14ac:dyDescent="0.2">
      <c r="A252" s="58" t="e">
        <f t="shared" si="3"/>
        <v>#VALUE!</v>
      </c>
      <c r="B252" s="144" t="str">
        <f>IF(ISBLANK(DaqBook_RAW_Data!Q242),IF(DaqBook_RAW_Data!A242="","",TIMEVALUE(DaqBook_RAW_Data!A242)),TIMEVALUE(DaqBook_RAW_Data!Q242))</f>
        <v/>
      </c>
      <c r="C252" s="167" t="str">
        <f>IF(ISBLANK(DaqBook_RAW_Data!R242),"",DaqBook_RAW_Data!R242)</f>
        <v/>
      </c>
      <c r="D252" s="167" t="str">
        <f>IF(ISBLANK(DaqBook_RAW_Data!S242),"",DaqBook_RAW_Data!S242)</f>
        <v/>
      </c>
      <c r="E252" s="167" t="str">
        <f>IF(ISBLANK(DaqBook_RAW_Data!T242),"",DaqBook_RAW_Data!T242)</f>
        <v/>
      </c>
      <c r="F252" s="167" t="str">
        <f>IF(ISBLANK(DaqBook_RAW_Data!U242),"",DaqBook_RAW_Data!U242)</f>
        <v/>
      </c>
      <c r="G252" s="167" t="str">
        <f>IF(ISBLANK(DaqBook_RAW_Data!V242),"",DaqBook_RAW_Data!V242)</f>
        <v/>
      </c>
      <c r="H252" s="167" t="str">
        <f>IF(ISBLANK(DaqBook_RAW_Data!W242),"",DaqBook_RAW_Data!W242)</f>
        <v/>
      </c>
      <c r="I252" s="167" t="str">
        <f>IF(ISBLANK(DaqBook_RAW_Data!X242),"",DaqBook_RAW_Data!X242)</f>
        <v/>
      </c>
      <c r="J252" s="167" t="str">
        <f>IF(ISBLANK(DaqBook_RAW_Data!Y242),"",DaqBook_RAW_Data!Y242)</f>
        <v/>
      </c>
      <c r="K252" s="167" t="str">
        <f>IF(ISBLANK(DaqBook_RAW_Data!Z242),"",DaqBook_RAW_Data!Z242)</f>
        <v/>
      </c>
      <c r="L252" s="167" t="str">
        <f>IF(ISBLANK(DaqBook_RAW_Data!AA242),"",DaqBook_RAW_Data!AA242)</f>
        <v/>
      </c>
      <c r="M252" s="167" t="str">
        <f>IF(ISBLANK(DaqBook_RAW_Data!AB242),"",DaqBook_RAW_Data!AB242)</f>
        <v/>
      </c>
      <c r="N252" s="167" t="str">
        <f>IF(ISBLANK(DaqBook_RAW_Data!AC242),"",DaqBook_RAW_Data!AC242)</f>
        <v/>
      </c>
      <c r="O252" s="167" t="str">
        <f>IF(ISBLANK(DaqBook_RAW_Data!AD242),"",DaqBook_RAW_Data!AD242)</f>
        <v/>
      </c>
      <c r="P252" s="167" t="str">
        <f>IF(ISBLANK(DaqBook_RAW_Data!AE242),"",DaqBook_RAW_Data!AE242)</f>
        <v/>
      </c>
    </row>
    <row r="253" spans="1:16" x14ac:dyDescent="0.2">
      <c r="A253" s="58" t="e">
        <f t="shared" si="3"/>
        <v>#VALUE!</v>
      </c>
      <c r="B253" s="144" t="str">
        <f>IF(ISBLANK(DaqBook_RAW_Data!Q243),IF(DaqBook_RAW_Data!A243="","",TIMEVALUE(DaqBook_RAW_Data!A243)),TIMEVALUE(DaqBook_RAW_Data!Q243))</f>
        <v/>
      </c>
      <c r="C253" s="167" t="str">
        <f>IF(ISBLANK(DaqBook_RAW_Data!R243),"",DaqBook_RAW_Data!R243)</f>
        <v/>
      </c>
      <c r="D253" s="167" t="str">
        <f>IF(ISBLANK(DaqBook_RAW_Data!S243),"",DaqBook_RAW_Data!S243)</f>
        <v/>
      </c>
      <c r="E253" s="167" t="str">
        <f>IF(ISBLANK(DaqBook_RAW_Data!T243),"",DaqBook_RAW_Data!T243)</f>
        <v/>
      </c>
      <c r="F253" s="167" t="str">
        <f>IF(ISBLANK(DaqBook_RAW_Data!U243),"",DaqBook_RAW_Data!U243)</f>
        <v/>
      </c>
      <c r="G253" s="167" t="str">
        <f>IF(ISBLANK(DaqBook_RAW_Data!V243),"",DaqBook_RAW_Data!V243)</f>
        <v/>
      </c>
      <c r="H253" s="167" t="str">
        <f>IF(ISBLANK(DaqBook_RAW_Data!W243),"",DaqBook_RAW_Data!W243)</f>
        <v/>
      </c>
      <c r="I253" s="167" t="str">
        <f>IF(ISBLANK(DaqBook_RAW_Data!X243),"",DaqBook_RAW_Data!X243)</f>
        <v/>
      </c>
      <c r="J253" s="167" t="str">
        <f>IF(ISBLANK(DaqBook_RAW_Data!Y243),"",DaqBook_RAW_Data!Y243)</f>
        <v/>
      </c>
      <c r="K253" s="167" t="str">
        <f>IF(ISBLANK(DaqBook_RAW_Data!Z243),"",DaqBook_RAW_Data!Z243)</f>
        <v/>
      </c>
      <c r="L253" s="167" t="str">
        <f>IF(ISBLANK(DaqBook_RAW_Data!AA243),"",DaqBook_RAW_Data!AA243)</f>
        <v/>
      </c>
      <c r="M253" s="167" t="str">
        <f>IF(ISBLANK(DaqBook_RAW_Data!AB243),"",DaqBook_RAW_Data!AB243)</f>
        <v/>
      </c>
      <c r="N253" s="167" t="str">
        <f>IF(ISBLANK(DaqBook_RAW_Data!AC243),"",DaqBook_RAW_Data!AC243)</f>
        <v/>
      </c>
      <c r="O253" s="167" t="str">
        <f>IF(ISBLANK(DaqBook_RAW_Data!AD243),"",DaqBook_RAW_Data!AD243)</f>
        <v/>
      </c>
      <c r="P253" s="167" t="str">
        <f>IF(ISBLANK(DaqBook_RAW_Data!AE243),"",DaqBook_RAW_Data!AE243)</f>
        <v/>
      </c>
    </row>
    <row r="254" spans="1:16" x14ac:dyDescent="0.2">
      <c r="A254" s="58" t="e">
        <f t="shared" si="3"/>
        <v>#VALUE!</v>
      </c>
      <c r="B254" s="144" t="str">
        <f>IF(ISBLANK(DaqBook_RAW_Data!Q244),IF(DaqBook_RAW_Data!A244="","",TIMEVALUE(DaqBook_RAW_Data!A244)),TIMEVALUE(DaqBook_RAW_Data!Q244))</f>
        <v/>
      </c>
      <c r="C254" s="167" t="str">
        <f>IF(ISBLANK(DaqBook_RAW_Data!R244),"",DaqBook_RAW_Data!R244)</f>
        <v/>
      </c>
      <c r="D254" s="167" t="str">
        <f>IF(ISBLANK(DaqBook_RAW_Data!S244),"",DaqBook_RAW_Data!S244)</f>
        <v/>
      </c>
      <c r="E254" s="167" t="str">
        <f>IF(ISBLANK(DaqBook_RAW_Data!T244),"",DaqBook_RAW_Data!T244)</f>
        <v/>
      </c>
      <c r="F254" s="167" t="str">
        <f>IF(ISBLANK(DaqBook_RAW_Data!U244),"",DaqBook_RAW_Data!U244)</f>
        <v/>
      </c>
      <c r="G254" s="167" t="str">
        <f>IF(ISBLANK(DaqBook_RAW_Data!V244),"",DaqBook_RAW_Data!V244)</f>
        <v/>
      </c>
      <c r="H254" s="167" t="str">
        <f>IF(ISBLANK(DaqBook_RAW_Data!W244),"",DaqBook_RAW_Data!W244)</f>
        <v/>
      </c>
      <c r="I254" s="167" t="str">
        <f>IF(ISBLANK(DaqBook_RAW_Data!X244),"",DaqBook_RAW_Data!X244)</f>
        <v/>
      </c>
      <c r="J254" s="167" t="str">
        <f>IF(ISBLANK(DaqBook_RAW_Data!Y244),"",DaqBook_RAW_Data!Y244)</f>
        <v/>
      </c>
      <c r="K254" s="167" t="str">
        <f>IF(ISBLANK(DaqBook_RAW_Data!Z244),"",DaqBook_RAW_Data!Z244)</f>
        <v/>
      </c>
      <c r="L254" s="167" t="str">
        <f>IF(ISBLANK(DaqBook_RAW_Data!AA244),"",DaqBook_RAW_Data!AA244)</f>
        <v/>
      </c>
      <c r="M254" s="167" t="str">
        <f>IF(ISBLANK(DaqBook_RAW_Data!AB244),"",DaqBook_RAW_Data!AB244)</f>
        <v/>
      </c>
      <c r="N254" s="167" t="str">
        <f>IF(ISBLANK(DaqBook_RAW_Data!AC244),"",DaqBook_RAW_Data!AC244)</f>
        <v/>
      </c>
      <c r="O254" s="167" t="str">
        <f>IF(ISBLANK(DaqBook_RAW_Data!AD244),"",DaqBook_RAW_Data!AD244)</f>
        <v/>
      </c>
      <c r="P254" s="167" t="str">
        <f>IF(ISBLANK(DaqBook_RAW_Data!AE244),"",DaqBook_RAW_Data!AE244)</f>
        <v/>
      </c>
    </row>
    <row r="255" spans="1:16" x14ac:dyDescent="0.2">
      <c r="A255" s="58" t="e">
        <f t="shared" si="3"/>
        <v>#VALUE!</v>
      </c>
      <c r="B255" s="144" t="str">
        <f>IF(ISBLANK(DaqBook_RAW_Data!Q245),IF(DaqBook_RAW_Data!A245="","",TIMEVALUE(DaqBook_RAW_Data!A245)),TIMEVALUE(DaqBook_RAW_Data!Q245))</f>
        <v/>
      </c>
      <c r="C255" s="167" t="str">
        <f>IF(ISBLANK(DaqBook_RAW_Data!R245),"",DaqBook_RAW_Data!R245)</f>
        <v/>
      </c>
      <c r="D255" s="167" t="str">
        <f>IF(ISBLANK(DaqBook_RAW_Data!S245),"",DaqBook_RAW_Data!S245)</f>
        <v/>
      </c>
      <c r="E255" s="167" t="str">
        <f>IF(ISBLANK(DaqBook_RAW_Data!T245),"",DaqBook_RAW_Data!T245)</f>
        <v/>
      </c>
      <c r="F255" s="167" t="str">
        <f>IF(ISBLANK(DaqBook_RAW_Data!U245),"",DaqBook_RAW_Data!U245)</f>
        <v/>
      </c>
      <c r="G255" s="167" t="str">
        <f>IF(ISBLANK(DaqBook_RAW_Data!V245),"",DaqBook_RAW_Data!V245)</f>
        <v/>
      </c>
      <c r="H255" s="167" t="str">
        <f>IF(ISBLANK(DaqBook_RAW_Data!W245),"",DaqBook_RAW_Data!W245)</f>
        <v/>
      </c>
      <c r="I255" s="167" t="str">
        <f>IF(ISBLANK(DaqBook_RAW_Data!X245),"",DaqBook_RAW_Data!X245)</f>
        <v/>
      </c>
      <c r="J255" s="167" t="str">
        <f>IF(ISBLANK(DaqBook_RAW_Data!Y245),"",DaqBook_RAW_Data!Y245)</f>
        <v/>
      </c>
      <c r="K255" s="167" t="str">
        <f>IF(ISBLANK(DaqBook_RAW_Data!Z245),"",DaqBook_RAW_Data!Z245)</f>
        <v/>
      </c>
      <c r="L255" s="167" t="str">
        <f>IF(ISBLANK(DaqBook_RAW_Data!AA245),"",DaqBook_RAW_Data!AA245)</f>
        <v/>
      </c>
      <c r="M255" s="167" t="str">
        <f>IF(ISBLANK(DaqBook_RAW_Data!AB245),"",DaqBook_RAW_Data!AB245)</f>
        <v/>
      </c>
      <c r="N255" s="167" t="str">
        <f>IF(ISBLANK(DaqBook_RAW_Data!AC245),"",DaqBook_RAW_Data!AC245)</f>
        <v/>
      </c>
      <c r="O255" s="167" t="str">
        <f>IF(ISBLANK(DaqBook_RAW_Data!AD245),"",DaqBook_RAW_Data!AD245)</f>
        <v/>
      </c>
      <c r="P255" s="167" t="str">
        <f>IF(ISBLANK(DaqBook_RAW_Data!AE245),"",DaqBook_RAW_Data!AE245)</f>
        <v/>
      </c>
    </row>
    <row r="256" spans="1:16" x14ac:dyDescent="0.2">
      <c r="A256" s="58" t="e">
        <f t="shared" si="3"/>
        <v>#VALUE!</v>
      </c>
      <c r="B256" s="144" t="str">
        <f>IF(ISBLANK(DaqBook_RAW_Data!Q246),IF(DaqBook_RAW_Data!A246="","",TIMEVALUE(DaqBook_RAW_Data!A246)),TIMEVALUE(DaqBook_RAW_Data!Q246))</f>
        <v/>
      </c>
      <c r="C256" s="167" t="str">
        <f>IF(ISBLANK(DaqBook_RAW_Data!R246),"",DaqBook_RAW_Data!R246)</f>
        <v/>
      </c>
      <c r="D256" s="167" t="str">
        <f>IF(ISBLANK(DaqBook_RAW_Data!S246),"",DaqBook_RAW_Data!S246)</f>
        <v/>
      </c>
      <c r="E256" s="167" t="str">
        <f>IF(ISBLANK(DaqBook_RAW_Data!T246),"",DaqBook_RAW_Data!T246)</f>
        <v/>
      </c>
      <c r="F256" s="167" t="str">
        <f>IF(ISBLANK(DaqBook_RAW_Data!U246),"",DaqBook_RAW_Data!U246)</f>
        <v/>
      </c>
      <c r="G256" s="167" t="str">
        <f>IF(ISBLANK(DaqBook_RAW_Data!V246),"",DaqBook_RAW_Data!V246)</f>
        <v/>
      </c>
      <c r="H256" s="167" t="str">
        <f>IF(ISBLANK(DaqBook_RAW_Data!W246),"",DaqBook_RAW_Data!W246)</f>
        <v/>
      </c>
      <c r="I256" s="167" t="str">
        <f>IF(ISBLANK(DaqBook_RAW_Data!X246),"",DaqBook_RAW_Data!X246)</f>
        <v/>
      </c>
      <c r="J256" s="167" t="str">
        <f>IF(ISBLANK(DaqBook_RAW_Data!Y246),"",DaqBook_RAW_Data!Y246)</f>
        <v/>
      </c>
      <c r="K256" s="167" t="str">
        <f>IF(ISBLANK(DaqBook_RAW_Data!Z246),"",DaqBook_RAW_Data!Z246)</f>
        <v/>
      </c>
      <c r="L256" s="167" t="str">
        <f>IF(ISBLANK(DaqBook_RAW_Data!AA246),"",DaqBook_RAW_Data!AA246)</f>
        <v/>
      </c>
      <c r="M256" s="167" t="str">
        <f>IF(ISBLANK(DaqBook_RAW_Data!AB246),"",DaqBook_RAW_Data!AB246)</f>
        <v/>
      </c>
      <c r="N256" s="167" t="str">
        <f>IF(ISBLANK(DaqBook_RAW_Data!AC246),"",DaqBook_RAW_Data!AC246)</f>
        <v/>
      </c>
      <c r="O256" s="167" t="str">
        <f>IF(ISBLANK(DaqBook_RAW_Data!AD246),"",DaqBook_RAW_Data!AD246)</f>
        <v/>
      </c>
      <c r="P256" s="167" t="str">
        <f>IF(ISBLANK(DaqBook_RAW_Data!AE246),"",DaqBook_RAW_Data!AE246)</f>
        <v/>
      </c>
    </row>
    <row r="257" spans="1:16" x14ac:dyDescent="0.2">
      <c r="A257" s="58" t="e">
        <f t="shared" si="3"/>
        <v>#VALUE!</v>
      </c>
      <c r="B257" s="144" t="str">
        <f>IF(ISBLANK(DaqBook_RAW_Data!Q247),IF(DaqBook_RAW_Data!A247="","",TIMEVALUE(DaqBook_RAW_Data!A247)),TIMEVALUE(DaqBook_RAW_Data!Q247))</f>
        <v/>
      </c>
      <c r="C257" s="167" t="str">
        <f>IF(ISBLANK(DaqBook_RAW_Data!R247),"",DaqBook_RAW_Data!R247)</f>
        <v/>
      </c>
      <c r="D257" s="167" t="str">
        <f>IF(ISBLANK(DaqBook_RAW_Data!S247),"",DaqBook_RAW_Data!S247)</f>
        <v/>
      </c>
      <c r="E257" s="167" t="str">
        <f>IF(ISBLANK(DaqBook_RAW_Data!T247),"",DaqBook_RAW_Data!T247)</f>
        <v/>
      </c>
      <c r="F257" s="167" t="str">
        <f>IF(ISBLANK(DaqBook_RAW_Data!U247),"",DaqBook_RAW_Data!U247)</f>
        <v/>
      </c>
      <c r="G257" s="167" t="str">
        <f>IF(ISBLANK(DaqBook_RAW_Data!V247),"",DaqBook_RAW_Data!V247)</f>
        <v/>
      </c>
      <c r="H257" s="167" t="str">
        <f>IF(ISBLANK(DaqBook_RAW_Data!W247),"",DaqBook_RAW_Data!W247)</f>
        <v/>
      </c>
      <c r="I257" s="167" t="str">
        <f>IF(ISBLANK(DaqBook_RAW_Data!X247),"",DaqBook_RAW_Data!X247)</f>
        <v/>
      </c>
      <c r="J257" s="167" t="str">
        <f>IF(ISBLANK(DaqBook_RAW_Data!Y247),"",DaqBook_RAW_Data!Y247)</f>
        <v/>
      </c>
      <c r="K257" s="167" t="str">
        <f>IF(ISBLANK(DaqBook_RAW_Data!Z247),"",DaqBook_RAW_Data!Z247)</f>
        <v/>
      </c>
      <c r="L257" s="167" t="str">
        <f>IF(ISBLANK(DaqBook_RAW_Data!AA247),"",DaqBook_RAW_Data!AA247)</f>
        <v/>
      </c>
      <c r="M257" s="167" t="str">
        <f>IF(ISBLANK(DaqBook_RAW_Data!AB247),"",DaqBook_RAW_Data!AB247)</f>
        <v/>
      </c>
      <c r="N257" s="167" t="str">
        <f>IF(ISBLANK(DaqBook_RAW_Data!AC247),"",DaqBook_RAW_Data!AC247)</f>
        <v/>
      </c>
      <c r="O257" s="167" t="str">
        <f>IF(ISBLANK(DaqBook_RAW_Data!AD247),"",DaqBook_RAW_Data!AD247)</f>
        <v/>
      </c>
      <c r="P257" s="167" t="str">
        <f>IF(ISBLANK(DaqBook_RAW_Data!AE247),"",DaqBook_RAW_Data!AE247)</f>
        <v/>
      </c>
    </row>
    <row r="258" spans="1:16" x14ac:dyDescent="0.2">
      <c r="A258" s="58" t="e">
        <f t="shared" si="3"/>
        <v>#VALUE!</v>
      </c>
      <c r="B258" s="144" t="str">
        <f>IF(ISBLANK(DaqBook_RAW_Data!Q248),IF(DaqBook_RAW_Data!A248="","",TIMEVALUE(DaqBook_RAW_Data!A248)),TIMEVALUE(DaqBook_RAW_Data!Q248))</f>
        <v/>
      </c>
      <c r="C258" s="167" t="str">
        <f>IF(ISBLANK(DaqBook_RAW_Data!R248),"",DaqBook_RAW_Data!R248)</f>
        <v/>
      </c>
      <c r="D258" s="167" t="str">
        <f>IF(ISBLANK(DaqBook_RAW_Data!S248),"",DaqBook_RAW_Data!S248)</f>
        <v/>
      </c>
      <c r="E258" s="167" t="str">
        <f>IF(ISBLANK(DaqBook_RAW_Data!T248),"",DaqBook_RAW_Data!T248)</f>
        <v/>
      </c>
      <c r="F258" s="167" t="str">
        <f>IF(ISBLANK(DaqBook_RAW_Data!U248),"",DaqBook_RAW_Data!U248)</f>
        <v/>
      </c>
      <c r="G258" s="167" t="str">
        <f>IF(ISBLANK(DaqBook_RAW_Data!V248),"",DaqBook_RAW_Data!V248)</f>
        <v/>
      </c>
      <c r="H258" s="167" t="str">
        <f>IF(ISBLANK(DaqBook_RAW_Data!W248),"",DaqBook_RAW_Data!W248)</f>
        <v/>
      </c>
      <c r="I258" s="167" t="str">
        <f>IF(ISBLANK(DaqBook_RAW_Data!X248),"",DaqBook_RAW_Data!X248)</f>
        <v/>
      </c>
      <c r="J258" s="167" t="str">
        <f>IF(ISBLANK(DaqBook_RAW_Data!Y248),"",DaqBook_RAW_Data!Y248)</f>
        <v/>
      </c>
      <c r="K258" s="167" t="str">
        <f>IF(ISBLANK(DaqBook_RAW_Data!Z248),"",DaqBook_RAW_Data!Z248)</f>
        <v/>
      </c>
      <c r="L258" s="167" t="str">
        <f>IF(ISBLANK(DaqBook_RAW_Data!AA248),"",DaqBook_RAW_Data!AA248)</f>
        <v/>
      </c>
      <c r="M258" s="167" t="str">
        <f>IF(ISBLANK(DaqBook_RAW_Data!AB248),"",DaqBook_RAW_Data!AB248)</f>
        <v/>
      </c>
      <c r="N258" s="167" t="str">
        <f>IF(ISBLANK(DaqBook_RAW_Data!AC248),"",DaqBook_RAW_Data!AC248)</f>
        <v/>
      </c>
      <c r="O258" s="167" t="str">
        <f>IF(ISBLANK(DaqBook_RAW_Data!AD248),"",DaqBook_RAW_Data!AD248)</f>
        <v/>
      </c>
      <c r="P258" s="167" t="str">
        <f>IF(ISBLANK(DaqBook_RAW_Data!AE248),"",DaqBook_RAW_Data!AE248)</f>
        <v/>
      </c>
    </row>
    <row r="259" spans="1:16" x14ac:dyDescent="0.2">
      <c r="A259" s="58" t="e">
        <f t="shared" si="3"/>
        <v>#VALUE!</v>
      </c>
      <c r="B259" s="144" t="str">
        <f>IF(ISBLANK(DaqBook_RAW_Data!Q249),IF(DaqBook_RAW_Data!A249="","",TIMEVALUE(DaqBook_RAW_Data!A249)),TIMEVALUE(DaqBook_RAW_Data!Q249))</f>
        <v/>
      </c>
      <c r="C259" s="167" t="str">
        <f>IF(ISBLANK(DaqBook_RAW_Data!R249),"",DaqBook_RAW_Data!R249)</f>
        <v/>
      </c>
      <c r="D259" s="167" t="str">
        <f>IF(ISBLANK(DaqBook_RAW_Data!S249),"",DaqBook_RAW_Data!S249)</f>
        <v/>
      </c>
      <c r="E259" s="167" t="str">
        <f>IF(ISBLANK(DaqBook_RAW_Data!T249),"",DaqBook_RAW_Data!T249)</f>
        <v/>
      </c>
      <c r="F259" s="167" t="str">
        <f>IF(ISBLANK(DaqBook_RAW_Data!U249),"",DaqBook_RAW_Data!U249)</f>
        <v/>
      </c>
      <c r="G259" s="167" t="str">
        <f>IF(ISBLANK(DaqBook_RAW_Data!V249),"",DaqBook_RAW_Data!V249)</f>
        <v/>
      </c>
      <c r="H259" s="167" t="str">
        <f>IF(ISBLANK(DaqBook_RAW_Data!W249),"",DaqBook_RAW_Data!W249)</f>
        <v/>
      </c>
      <c r="I259" s="167" t="str">
        <f>IF(ISBLANK(DaqBook_RAW_Data!X249),"",DaqBook_RAW_Data!X249)</f>
        <v/>
      </c>
      <c r="J259" s="167" t="str">
        <f>IF(ISBLANK(DaqBook_RAW_Data!Y249),"",DaqBook_RAW_Data!Y249)</f>
        <v/>
      </c>
      <c r="K259" s="167" t="str">
        <f>IF(ISBLANK(DaqBook_RAW_Data!Z249),"",DaqBook_RAW_Data!Z249)</f>
        <v/>
      </c>
      <c r="L259" s="167" t="str">
        <f>IF(ISBLANK(DaqBook_RAW_Data!AA249),"",DaqBook_RAW_Data!AA249)</f>
        <v/>
      </c>
      <c r="M259" s="167" t="str">
        <f>IF(ISBLANK(DaqBook_RAW_Data!AB249),"",DaqBook_RAW_Data!AB249)</f>
        <v/>
      </c>
      <c r="N259" s="167" t="str">
        <f>IF(ISBLANK(DaqBook_RAW_Data!AC249),"",DaqBook_RAW_Data!AC249)</f>
        <v/>
      </c>
      <c r="O259" s="167" t="str">
        <f>IF(ISBLANK(DaqBook_RAW_Data!AD249),"",DaqBook_RAW_Data!AD249)</f>
        <v/>
      </c>
      <c r="P259" s="167" t="str">
        <f>IF(ISBLANK(DaqBook_RAW_Data!AE249),"",DaqBook_RAW_Data!AE249)</f>
        <v/>
      </c>
    </row>
    <row r="260" spans="1:16" x14ac:dyDescent="0.2">
      <c r="A260" s="58" t="e">
        <f t="shared" si="3"/>
        <v>#VALUE!</v>
      </c>
      <c r="B260" s="144" t="str">
        <f>IF(ISBLANK(DaqBook_RAW_Data!Q250),IF(DaqBook_RAW_Data!A250="","",TIMEVALUE(DaqBook_RAW_Data!A250)),TIMEVALUE(DaqBook_RAW_Data!Q250))</f>
        <v/>
      </c>
      <c r="C260" s="167" t="str">
        <f>IF(ISBLANK(DaqBook_RAW_Data!R250),"",DaqBook_RAW_Data!R250)</f>
        <v/>
      </c>
      <c r="D260" s="167" t="str">
        <f>IF(ISBLANK(DaqBook_RAW_Data!S250),"",DaqBook_RAW_Data!S250)</f>
        <v/>
      </c>
      <c r="E260" s="167" t="str">
        <f>IF(ISBLANK(DaqBook_RAW_Data!T250),"",DaqBook_RAW_Data!T250)</f>
        <v/>
      </c>
      <c r="F260" s="167" t="str">
        <f>IF(ISBLANK(DaqBook_RAW_Data!U250),"",DaqBook_RAW_Data!U250)</f>
        <v/>
      </c>
      <c r="G260" s="167" t="str">
        <f>IF(ISBLANK(DaqBook_RAW_Data!V250),"",DaqBook_RAW_Data!V250)</f>
        <v/>
      </c>
      <c r="H260" s="167" t="str">
        <f>IF(ISBLANK(DaqBook_RAW_Data!W250),"",DaqBook_RAW_Data!W250)</f>
        <v/>
      </c>
      <c r="I260" s="167" t="str">
        <f>IF(ISBLANK(DaqBook_RAW_Data!X250),"",DaqBook_RAW_Data!X250)</f>
        <v/>
      </c>
      <c r="J260" s="167" t="str">
        <f>IF(ISBLANK(DaqBook_RAW_Data!Y250),"",DaqBook_RAW_Data!Y250)</f>
        <v/>
      </c>
      <c r="K260" s="167" t="str">
        <f>IF(ISBLANK(DaqBook_RAW_Data!Z250),"",DaqBook_RAW_Data!Z250)</f>
        <v/>
      </c>
      <c r="L260" s="167" t="str">
        <f>IF(ISBLANK(DaqBook_RAW_Data!AA250),"",DaqBook_RAW_Data!AA250)</f>
        <v/>
      </c>
      <c r="M260" s="167" t="str">
        <f>IF(ISBLANK(DaqBook_RAW_Data!AB250),"",DaqBook_RAW_Data!AB250)</f>
        <v/>
      </c>
      <c r="N260" s="167" t="str">
        <f>IF(ISBLANK(DaqBook_RAW_Data!AC250),"",DaqBook_RAW_Data!AC250)</f>
        <v/>
      </c>
      <c r="O260" s="167" t="str">
        <f>IF(ISBLANK(DaqBook_RAW_Data!AD250),"",DaqBook_RAW_Data!AD250)</f>
        <v/>
      </c>
      <c r="P260" s="167" t="str">
        <f>IF(ISBLANK(DaqBook_RAW_Data!AE250),"",DaqBook_RAW_Data!AE250)</f>
        <v/>
      </c>
    </row>
    <row r="261" spans="1:16" x14ac:dyDescent="0.2">
      <c r="A261" s="58" t="e">
        <f t="shared" si="3"/>
        <v>#VALUE!</v>
      </c>
      <c r="B261" s="144" t="str">
        <f>IF(ISBLANK(DaqBook_RAW_Data!Q251),IF(DaqBook_RAW_Data!A251="","",TIMEVALUE(DaqBook_RAW_Data!A251)),TIMEVALUE(DaqBook_RAW_Data!Q251))</f>
        <v/>
      </c>
      <c r="C261" s="167" t="str">
        <f>IF(ISBLANK(DaqBook_RAW_Data!R251),"",DaqBook_RAW_Data!R251)</f>
        <v/>
      </c>
      <c r="D261" s="167" t="str">
        <f>IF(ISBLANK(DaqBook_RAW_Data!S251),"",DaqBook_RAW_Data!S251)</f>
        <v/>
      </c>
      <c r="E261" s="167" t="str">
        <f>IF(ISBLANK(DaqBook_RAW_Data!T251),"",DaqBook_RAW_Data!T251)</f>
        <v/>
      </c>
      <c r="F261" s="167" t="str">
        <f>IF(ISBLANK(DaqBook_RAW_Data!U251),"",DaqBook_RAW_Data!U251)</f>
        <v/>
      </c>
      <c r="G261" s="167" t="str">
        <f>IF(ISBLANK(DaqBook_RAW_Data!V251),"",DaqBook_RAW_Data!V251)</f>
        <v/>
      </c>
      <c r="H261" s="167" t="str">
        <f>IF(ISBLANK(DaqBook_RAW_Data!W251),"",DaqBook_RAW_Data!W251)</f>
        <v/>
      </c>
      <c r="I261" s="167" t="str">
        <f>IF(ISBLANK(DaqBook_RAW_Data!X251),"",DaqBook_RAW_Data!X251)</f>
        <v/>
      </c>
      <c r="J261" s="167" t="str">
        <f>IF(ISBLANK(DaqBook_RAW_Data!Y251),"",DaqBook_RAW_Data!Y251)</f>
        <v/>
      </c>
      <c r="K261" s="167" t="str">
        <f>IF(ISBLANK(DaqBook_RAW_Data!Z251),"",DaqBook_RAW_Data!Z251)</f>
        <v/>
      </c>
      <c r="L261" s="167" t="str">
        <f>IF(ISBLANK(DaqBook_RAW_Data!AA251),"",DaqBook_RAW_Data!AA251)</f>
        <v/>
      </c>
      <c r="M261" s="167" t="str">
        <f>IF(ISBLANK(DaqBook_RAW_Data!AB251),"",DaqBook_RAW_Data!AB251)</f>
        <v/>
      </c>
      <c r="N261" s="167" t="str">
        <f>IF(ISBLANK(DaqBook_RAW_Data!AC251),"",DaqBook_RAW_Data!AC251)</f>
        <v/>
      </c>
      <c r="O261" s="167" t="str">
        <f>IF(ISBLANK(DaqBook_RAW_Data!AD251),"",DaqBook_RAW_Data!AD251)</f>
        <v/>
      </c>
      <c r="P261" s="167" t="str">
        <f>IF(ISBLANK(DaqBook_RAW_Data!AE251),"",DaqBook_RAW_Data!AE251)</f>
        <v/>
      </c>
    </row>
    <row r="262" spans="1:16" x14ac:dyDescent="0.2">
      <c r="A262" s="58" t="e">
        <f t="shared" si="3"/>
        <v>#VALUE!</v>
      </c>
      <c r="B262" s="144" t="str">
        <f>IF(ISBLANK(DaqBook_RAW_Data!Q252),IF(DaqBook_RAW_Data!A252="","",TIMEVALUE(DaqBook_RAW_Data!A252)),TIMEVALUE(DaqBook_RAW_Data!Q252))</f>
        <v/>
      </c>
      <c r="C262" s="167" t="str">
        <f>IF(ISBLANK(DaqBook_RAW_Data!R252),"",DaqBook_RAW_Data!R252)</f>
        <v/>
      </c>
      <c r="D262" s="167" t="str">
        <f>IF(ISBLANK(DaqBook_RAW_Data!S252),"",DaqBook_RAW_Data!S252)</f>
        <v/>
      </c>
      <c r="E262" s="167" t="str">
        <f>IF(ISBLANK(DaqBook_RAW_Data!T252),"",DaqBook_RAW_Data!T252)</f>
        <v/>
      </c>
      <c r="F262" s="167" t="str">
        <f>IF(ISBLANK(DaqBook_RAW_Data!U252),"",DaqBook_RAW_Data!U252)</f>
        <v/>
      </c>
      <c r="G262" s="167" t="str">
        <f>IF(ISBLANK(DaqBook_RAW_Data!V252),"",DaqBook_RAW_Data!V252)</f>
        <v/>
      </c>
      <c r="H262" s="167" t="str">
        <f>IF(ISBLANK(DaqBook_RAW_Data!W252),"",DaqBook_RAW_Data!W252)</f>
        <v/>
      </c>
      <c r="I262" s="167" t="str">
        <f>IF(ISBLANK(DaqBook_RAW_Data!X252),"",DaqBook_RAW_Data!X252)</f>
        <v/>
      </c>
      <c r="J262" s="167" t="str">
        <f>IF(ISBLANK(DaqBook_RAW_Data!Y252),"",DaqBook_RAW_Data!Y252)</f>
        <v/>
      </c>
      <c r="K262" s="167" t="str">
        <f>IF(ISBLANK(DaqBook_RAW_Data!Z252),"",DaqBook_RAW_Data!Z252)</f>
        <v/>
      </c>
      <c r="L262" s="167" t="str">
        <f>IF(ISBLANK(DaqBook_RAW_Data!AA252),"",DaqBook_RAW_Data!AA252)</f>
        <v/>
      </c>
      <c r="M262" s="167" t="str">
        <f>IF(ISBLANK(DaqBook_RAW_Data!AB252),"",DaqBook_RAW_Data!AB252)</f>
        <v/>
      </c>
      <c r="N262" s="167" t="str">
        <f>IF(ISBLANK(DaqBook_RAW_Data!AC252),"",DaqBook_RAW_Data!AC252)</f>
        <v/>
      </c>
      <c r="O262" s="167" t="str">
        <f>IF(ISBLANK(DaqBook_RAW_Data!AD252),"",DaqBook_RAW_Data!AD252)</f>
        <v/>
      </c>
      <c r="P262" s="167" t="str">
        <f>IF(ISBLANK(DaqBook_RAW_Data!AE252),"",DaqBook_RAW_Data!AE252)</f>
        <v/>
      </c>
    </row>
    <row r="263" spans="1:16" x14ac:dyDescent="0.2">
      <c r="A263" s="58" t="e">
        <f t="shared" si="3"/>
        <v>#VALUE!</v>
      </c>
      <c r="B263" s="144" t="str">
        <f>IF(ISBLANK(DaqBook_RAW_Data!Q253),IF(DaqBook_RAW_Data!A253="","",TIMEVALUE(DaqBook_RAW_Data!A253)),TIMEVALUE(DaqBook_RAW_Data!Q253))</f>
        <v/>
      </c>
      <c r="C263" s="167" t="str">
        <f>IF(ISBLANK(DaqBook_RAW_Data!R253),"",DaqBook_RAW_Data!R253)</f>
        <v/>
      </c>
      <c r="D263" s="167" t="str">
        <f>IF(ISBLANK(DaqBook_RAW_Data!S253),"",DaqBook_RAW_Data!S253)</f>
        <v/>
      </c>
      <c r="E263" s="167" t="str">
        <f>IF(ISBLANK(DaqBook_RAW_Data!T253),"",DaqBook_RAW_Data!T253)</f>
        <v/>
      </c>
      <c r="F263" s="167" t="str">
        <f>IF(ISBLANK(DaqBook_RAW_Data!U253),"",DaqBook_RAW_Data!U253)</f>
        <v/>
      </c>
      <c r="G263" s="167" t="str">
        <f>IF(ISBLANK(DaqBook_RAW_Data!V253),"",DaqBook_RAW_Data!V253)</f>
        <v/>
      </c>
      <c r="H263" s="167" t="str">
        <f>IF(ISBLANK(DaqBook_RAW_Data!W253),"",DaqBook_RAW_Data!W253)</f>
        <v/>
      </c>
      <c r="I263" s="167" t="str">
        <f>IF(ISBLANK(DaqBook_RAW_Data!X253),"",DaqBook_RAW_Data!X253)</f>
        <v/>
      </c>
      <c r="J263" s="167" t="str">
        <f>IF(ISBLANK(DaqBook_RAW_Data!Y253),"",DaqBook_RAW_Data!Y253)</f>
        <v/>
      </c>
      <c r="K263" s="167" t="str">
        <f>IF(ISBLANK(DaqBook_RAW_Data!Z253),"",DaqBook_RAW_Data!Z253)</f>
        <v/>
      </c>
      <c r="L263" s="167" t="str">
        <f>IF(ISBLANK(DaqBook_RAW_Data!AA253),"",DaqBook_RAW_Data!AA253)</f>
        <v/>
      </c>
      <c r="M263" s="167" t="str">
        <f>IF(ISBLANK(DaqBook_RAW_Data!AB253),"",DaqBook_RAW_Data!AB253)</f>
        <v/>
      </c>
      <c r="N263" s="167" t="str">
        <f>IF(ISBLANK(DaqBook_RAW_Data!AC253),"",DaqBook_RAW_Data!AC253)</f>
        <v/>
      </c>
      <c r="O263" s="167" t="str">
        <f>IF(ISBLANK(DaqBook_RAW_Data!AD253),"",DaqBook_RAW_Data!AD253)</f>
        <v/>
      </c>
      <c r="P263" s="167" t="str">
        <f>IF(ISBLANK(DaqBook_RAW_Data!AE253),"",DaqBook_RAW_Data!AE253)</f>
        <v/>
      </c>
    </row>
    <row r="264" spans="1:16" x14ac:dyDescent="0.2">
      <c r="A264" s="58" t="e">
        <f t="shared" si="3"/>
        <v>#VALUE!</v>
      </c>
      <c r="B264" s="144" t="str">
        <f>IF(ISBLANK(DaqBook_RAW_Data!Q254),IF(DaqBook_RAW_Data!A254="","",TIMEVALUE(DaqBook_RAW_Data!A254)),TIMEVALUE(DaqBook_RAW_Data!Q254))</f>
        <v/>
      </c>
      <c r="C264" s="167" t="str">
        <f>IF(ISBLANK(DaqBook_RAW_Data!R254),"",DaqBook_RAW_Data!R254)</f>
        <v/>
      </c>
      <c r="D264" s="167" t="str">
        <f>IF(ISBLANK(DaqBook_RAW_Data!S254),"",DaqBook_RAW_Data!S254)</f>
        <v/>
      </c>
      <c r="E264" s="167" t="str">
        <f>IF(ISBLANK(DaqBook_RAW_Data!T254),"",DaqBook_RAW_Data!T254)</f>
        <v/>
      </c>
      <c r="F264" s="167" t="str">
        <f>IF(ISBLANK(DaqBook_RAW_Data!U254),"",DaqBook_RAW_Data!U254)</f>
        <v/>
      </c>
      <c r="G264" s="167" t="str">
        <f>IF(ISBLANK(DaqBook_RAW_Data!V254),"",DaqBook_RAW_Data!V254)</f>
        <v/>
      </c>
      <c r="H264" s="167" t="str">
        <f>IF(ISBLANK(DaqBook_RAW_Data!W254),"",DaqBook_RAW_Data!W254)</f>
        <v/>
      </c>
      <c r="I264" s="167" t="str">
        <f>IF(ISBLANK(DaqBook_RAW_Data!X254),"",DaqBook_RAW_Data!X254)</f>
        <v/>
      </c>
      <c r="J264" s="167" t="str">
        <f>IF(ISBLANK(DaqBook_RAW_Data!Y254),"",DaqBook_RAW_Data!Y254)</f>
        <v/>
      </c>
      <c r="K264" s="167" t="str">
        <f>IF(ISBLANK(DaqBook_RAW_Data!Z254),"",DaqBook_RAW_Data!Z254)</f>
        <v/>
      </c>
      <c r="L264" s="167" t="str">
        <f>IF(ISBLANK(DaqBook_RAW_Data!AA254),"",DaqBook_RAW_Data!AA254)</f>
        <v/>
      </c>
      <c r="M264" s="167" t="str">
        <f>IF(ISBLANK(DaqBook_RAW_Data!AB254),"",DaqBook_RAW_Data!AB254)</f>
        <v/>
      </c>
      <c r="N264" s="167" t="str">
        <f>IF(ISBLANK(DaqBook_RAW_Data!AC254),"",DaqBook_RAW_Data!AC254)</f>
        <v/>
      </c>
      <c r="O264" s="167" t="str">
        <f>IF(ISBLANK(DaqBook_RAW_Data!AD254),"",DaqBook_RAW_Data!AD254)</f>
        <v/>
      </c>
      <c r="P264" s="167" t="str">
        <f>IF(ISBLANK(DaqBook_RAW_Data!AE254),"",DaqBook_RAW_Data!AE254)</f>
        <v/>
      </c>
    </row>
    <row r="265" spans="1:16" x14ac:dyDescent="0.2">
      <c r="A265" s="58" t="e">
        <f t="shared" si="3"/>
        <v>#VALUE!</v>
      </c>
      <c r="B265" s="144" t="str">
        <f>IF(ISBLANK(DaqBook_RAW_Data!Q255),IF(DaqBook_RAW_Data!A255="","",TIMEVALUE(DaqBook_RAW_Data!A255)),TIMEVALUE(DaqBook_RAW_Data!Q255))</f>
        <v/>
      </c>
      <c r="C265" s="167" t="str">
        <f>IF(ISBLANK(DaqBook_RAW_Data!R255),"",DaqBook_RAW_Data!R255)</f>
        <v/>
      </c>
      <c r="D265" s="167" t="str">
        <f>IF(ISBLANK(DaqBook_RAW_Data!S255),"",DaqBook_RAW_Data!S255)</f>
        <v/>
      </c>
      <c r="E265" s="167" t="str">
        <f>IF(ISBLANK(DaqBook_RAW_Data!T255),"",DaqBook_RAW_Data!T255)</f>
        <v/>
      </c>
      <c r="F265" s="167" t="str">
        <f>IF(ISBLANK(DaqBook_RAW_Data!U255),"",DaqBook_RAW_Data!U255)</f>
        <v/>
      </c>
      <c r="G265" s="167" t="str">
        <f>IF(ISBLANK(DaqBook_RAW_Data!V255),"",DaqBook_RAW_Data!V255)</f>
        <v/>
      </c>
      <c r="H265" s="167" t="str">
        <f>IF(ISBLANK(DaqBook_RAW_Data!W255),"",DaqBook_RAW_Data!W255)</f>
        <v/>
      </c>
      <c r="I265" s="167" t="str">
        <f>IF(ISBLANK(DaqBook_RAW_Data!X255),"",DaqBook_RAW_Data!X255)</f>
        <v/>
      </c>
      <c r="J265" s="167" t="str">
        <f>IF(ISBLANK(DaqBook_RAW_Data!Y255),"",DaqBook_RAW_Data!Y255)</f>
        <v/>
      </c>
      <c r="K265" s="167" t="str">
        <f>IF(ISBLANK(DaqBook_RAW_Data!Z255),"",DaqBook_RAW_Data!Z255)</f>
        <v/>
      </c>
      <c r="L265" s="167" t="str">
        <f>IF(ISBLANK(DaqBook_RAW_Data!AA255),"",DaqBook_RAW_Data!AA255)</f>
        <v/>
      </c>
      <c r="M265" s="167" t="str">
        <f>IF(ISBLANK(DaqBook_RAW_Data!AB255),"",DaqBook_RAW_Data!AB255)</f>
        <v/>
      </c>
      <c r="N265" s="167" t="str">
        <f>IF(ISBLANK(DaqBook_RAW_Data!AC255),"",DaqBook_RAW_Data!AC255)</f>
        <v/>
      </c>
      <c r="O265" s="167" t="str">
        <f>IF(ISBLANK(DaqBook_RAW_Data!AD255),"",DaqBook_RAW_Data!AD255)</f>
        <v/>
      </c>
      <c r="P265" s="167" t="str">
        <f>IF(ISBLANK(DaqBook_RAW_Data!AE255),"",DaqBook_RAW_Data!AE255)</f>
        <v/>
      </c>
    </row>
    <row r="266" spans="1:16" x14ac:dyDescent="0.2">
      <c r="A266" s="58" t="e">
        <f t="shared" si="3"/>
        <v>#VALUE!</v>
      </c>
      <c r="B266" s="144" t="str">
        <f>IF(ISBLANK(DaqBook_RAW_Data!Q256),IF(DaqBook_RAW_Data!A256="","",TIMEVALUE(DaqBook_RAW_Data!A256)),TIMEVALUE(DaqBook_RAW_Data!Q256))</f>
        <v/>
      </c>
      <c r="C266" s="167" t="str">
        <f>IF(ISBLANK(DaqBook_RAW_Data!R256),"",DaqBook_RAW_Data!R256)</f>
        <v/>
      </c>
      <c r="D266" s="167" t="str">
        <f>IF(ISBLANK(DaqBook_RAW_Data!S256),"",DaqBook_RAW_Data!S256)</f>
        <v/>
      </c>
      <c r="E266" s="167" t="str">
        <f>IF(ISBLANK(DaqBook_RAW_Data!T256),"",DaqBook_RAW_Data!T256)</f>
        <v/>
      </c>
      <c r="F266" s="167" t="str">
        <f>IF(ISBLANK(DaqBook_RAW_Data!U256),"",DaqBook_RAW_Data!U256)</f>
        <v/>
      </c>
      <c r="G266" s="167" t="str">
        <f>IF(ISBLANK(DaqBook_RAW_Data!V256),"",DaqBook_RAW_Data!V256)</f>
        <v/>
      </c>
      <c r="H266" s="167" t="str">
        <f>IF(ISBLANK(DaqBook_RAW_Data!W256),"",DaqBook_RAW_Data!W256)</f>
        <v/>
      </c>
      <c r="I266" s="167" t="str">
        <f>IF(ISBLANK(DaqBook_RAW_Data!X256),"",DaqBook_RAW_Data!X256)</f>
        <v/>
      </c>
      <c r="J266" s="167" t="str">
        <f>IF(ISBLANK(DaqBook_RAW_Data!Y256),"",DaqBook_RAW_Data!Y256)</f>
        <v/>
      </c>
      <c r="K266" s="167" t="str">
        <f>IF(ISBLANK(DaqBook_RAW_Data!Z256),"",DaqBook_RAW_Data!Z256)</f>
        <v/>
      </c>
      <c r="L266" s="167" t="str">
        <f>IF(ISBLANK(DaqBook_RAW_Data!AA256),"",DaqBook_RAW_Data!AA256)</f>
        <v/>
      </c>
      <c r="M266" s="167" t="str">
        <f>IF(ISBLANK(DaqBook_RAW_Data!AB256),"",DaqBook_RAW_Data!AB256)</f>
        <v/>
      </c>
      <c r="N266" s="167" t="str">
        <f>IF(ISBLANK(DaqBook_RAW_Data!AC256),"",DaqBook_RAW_Data!AC256)</f>
        <v/>
      </c>
      <c r="O266" s="167" t="str">
        <f>IF(ISBLANK(DaqBook_RAW_Data!AD256),"",DaqBook_RAW_Data!AD256)</f>
        <v/>
      </c>
      <c r="P266" s="167" t="str">
        <f>IF(ISBLANK(DaqBook_RAW_Data!AE256),"",DaqBook_RAW_Data!AE256)</f>
        <v/>
      </c>
    </row>
    <row r="267" spans="1:16" x14ac:dyDescent="0.2">
      <c r="A267" s="58" t="e">
        <f t="shared" si="3"/>
        <v>#VALUE!</v>
      </c>
      <c r="B267" s="144" t="str">
        <f>IF(ISBLANK(DaqBook_RAW_Data!Q257),IF(DaqBook_RAW_Data!A257="","",TIMEVALUE(DaqBook_RAW_Data!A257)),TIMEVALUE(DaqBook_RAW_Data!Q257))</f>
        <v/>
      </c>
      <c r="C267" s="167" t="str">
        <f>IF(ISBLANK(DaqBook_RAW_Data!R257),"",DaqBook_RAW_Data!R257)</f>
        <v/>
      </c>
      <c r="D267" s="167" t="str">
        <f>IF(ISBLANK(DaqBook_RAW_Data!S257),"",DaqBook_RAW_Data!S257)</f>
        <v/>
      </c>
      <c r="E267" s="167" t="str">
        <f>IF(ISBLANK(DaqBook_RAW_Data!T257),"",DaqBook_RAW_Data!T257)</f>
        <v/>
      </c>
      <c r="F267" s="167" t="str">
        <f>IF(ISBLANK(DaqBook_RAW_Data!U257),"",DaqBook_RAW_Data!U257)</f>
        <v/>
      </c>
      <c r="G267" s="167" t="str">
        <f>IF(ISBLANK(DaqBook_RAW_Data!V257),"",DaqBook_RAW_Data!V257)</f>
        <v/>
      </c>
      <c r="H267" s="167" t="str">
        <f>IF(ISBLANK(DaqBook_RAW_Data!W257),"",DaqBook_RAW_Data!W257)</f>
        <v/>
      </c>
      <c r="I267" s="167" t="str">
        <f>IF(ISBLANK(DaqBook_RAW_Data!X257),"",DaqBook_RAW_Data!X257)</f>
        <v/>
      </c>
      <c r="J267" s="167" t="str">
        <f>IF(ISBLANK(DaqBook_RAW_Data!Y257),"",DaqBook_RAW_Data!Y257)</f>
        <v/>
      </c>
      <c r="K267" s="167" t="str">
        <f>IF(ISBLANK(DaqBook_RAW_Data!Z257),"",DaqBook_RAW_Data!Z257)</f>
        <v/>
      </c>
      <c r="L267" s="167" t="str">
        <f>IF(ISBLANK(DaqBook_RAW_Data!AA257),"",DaqBook_RAW_Data!AA257)</f>
        <v/>
      </c>
      <c r="M267" s="167" t="str">
        <f>IF(ISBLANK(DaqBook_RAW_Data!AB257),"",DaqBook_RAW_Data!AB257)</f>
        <v/>
      </c>
      <c r="N267" s="167" t="str">
        <f>IF(ISBLANK(DaqBook_RAW_Data!AC257),"",DaqBook_RAW_Data!AC257)</f>
        <v/>
      </c>
      <c r="O267" s="167" t="str">
        <f>IF(ISBLANK(DaqBook_RAW_Data!AD257),"",DaqBook_RAW_Data!AD257)</f>
        <v/>
      </c>
      <c r="P267" s="167" t="str">
        <f>IF(ISBLANK(DaqBook_RAW_Data!AE257),"",DaqBook_RAW_Data!AE257)</f>
        <v/>
      </c>
    </row>
    <row r="268" spans="1:16" x14ac:dyDescent="0.2">
      <c r="A268" s="58" t="e">
        <f t="shared" si="3"/>
        <v>#VALUE!</v>
      </c>
      <c r="B268" s="144" t="str">
        <f>IF(ISBLANK(DaqBook_RAW_Data!Q258),IF(DaqBook_RAW_Data!A258="","",TIMEVALUE(DaqBook_RAW_Data!A258)),TIMEVALUE(DaqBook_RAW_Data!Q258))</f>
        <v/>
      </c>
      <c r="C268" s="167" t="str">
        <f>IF(ISBLANK(DaqBook_RAW_Data!R258),"",DaqBook_RAW_Data!R258)</f>
        <v/>
      </c>
      <c r="D268" s="167" t="str">
        <f>IF(ISBLANK(DaqBook_RAW_Data!S258),"",DaqBook_RAW_Data!S258)</f>
        <v/>
      </c>
      <c r="E268" s="167" t="str">
        <f>IF(ISBLANK(DaqBook_RAW_Data!T258),"",DaqBook_RAW_Data!T258)</f>
        <v/>
      </c>
      <c r="F268" s="167" t="str">
        <f>IF(ISBLANK(DaqBook_RAW_Data!U258),"",DaqBook_RAW_Data!U258)</f>
        <v/>
      </c>
      <c r="G268" s="167" t="str">
        <f>IF(ISBLANK(DaqBook_RAW_Data!V258),"",DaqBook_RAW_Data!V258)</f>
        <v/>
      </c>
      <c r="H268" s="167" t="str">
        <f>IF(ISBLANK(DaqBook_RAW_Data!W258),"",DaqBook_RAW_Data!W258)</f>
        <v/>
      </c>
      <c r="I268" s="167" t="str">
        <f>IF(ISBLANK(DaqBook_RAW_Data!X258),"",DaqBook_RAW_Data!X258)</f>
        <v/>
      </c>
      <c r="J268" s="167" t="str">
        <f>IF(ISBLANK(DaqBook_RAW_Data!Y258),"",DaqBook_RAW_Data!Y258)</f>
        <v/>
      </c>
      <c r="K268" s="167" t="str">
        <f>IF(ISBLANK(DaqBook_RAW_Data!Z258),"",DaqBook_RAW_Data!Z258)</f>
        <v/>
      </c>
      <c r="L268" s="167" t="str">
        <f>IF(ISBLANK(DaqBook_RAW_Data!AA258),"",DaqBook_RAW_Data!AA258)</f>
        <v/>
      </c>
      <c r="M268" s="167" t="str">
        <f>IF(ISBLANK(DaqBook_RAW_Data!AB258),"",DaqBook_RAW_Data!AB258)</f>
        <v/>
      </c>
      <c r="N268" s="167" t="str">
        <f>IF(ISBLANK(DaqBook_RAW_Data!AC258),"",DaqBook_RAW_Data!AC258)</f>
        <v/>
      </c>
      <c r="O268" s="167" t="str">
        <f>IF(ISBLANK(DaqBook_RAW_Data!AD258),"",DaqBook_RAW_Data!AD258)</f>
        <v/>
      </c>
      <c r="P268" s="167" t="str">
        <f>IF(ISBLANK(DaqBook_RAW_Data!AE258),"",DaqBook_RAW_Data!AE258)</f>
        <v/>
      </c>
    </row>
    <row r="269" spans="1:16" x14ac:dyDescent="0.2">
      <c r="A269" s="58" t="e">
        <f t="shared" si="3"/>
        <v>#VALUE!</v>
      </c>
      <c r="B269" s="144" t="str">
        <f>IF(ISBLANK(DaqBook_RAW_Data!Q259),IF(DaqBook_RAW_Data!A259="","",TIMEVALUE(DaqBook_RAW_Data!A259)),TIMEVALUE(DaqBook_RAW_Data!Q259))</f>
        <v/>
      </c>
      <c r="C269" s="167" t="str">
        <f>IF(ISBLANK(DaqBook_RAW_Data!R259),"",DaqBook_RAW_Data!R259)</f>
        <v/>
      </c>
      <c r="D269" s="167" t="str">
        <f>IF(ISBLANK(DaqBook_RAW_Data!S259),"",DaqBook_RAW_Data!S259)</f>
        <v/>
      </c>
      <c r="E269" s="167" t="str">
        <f>IF(ISBLANK(DaqBook_RAW_Data!T259),"",DaqBook_RAW_Data!T259)</f>
        <v/>
      </c>
      <c r="F269" s="167" t="str">
        <f>IF(ISBLANK(DaqBook_RAW_Data!U259),"",DaqBook_RAW_Data!U259)</f>
        <v/>
      </c>
      <c r="G269" s="167" t="str">
        <f>IF(ISBLANK(DaqBook_RAW_Data!V259),"",DaqBook_RAW_Data!V259)</f>
        <v/>
      </c>
      <c r="H269" s="167" t="str">
        <f>IF(ISBLANK(DaqBook_RAW_Data!W259),"",DaqBook_RAW_Data!W259)</f>
        <v/>
      </c>
      <c r="I269" s="167" t="str">
        <f>IF(ISBLANK(DaqBook_RAW_Data!X259),"",DaqBook_RAW_Data!X259)</f>
        <v/>
      </c>
      <c r="J269" s="167" t="str">
        <f>IF(ISBLANK(DaqBook_RAW_Data!Y259),"",DaqBook_RAW_Data!Y259)</f>
        <v/>
      </c>
      <c r="K269" s="167" t="str">
        <f>IF(ISBLANK(DaqBook_RAW_Data!Z259),"",DaqBook_RAW_Data!Z259)</f>
        <v/>
      </c>
      <c r="L269" s="167" t="str">
        <f>IF(ISBLANK(DaqBook_RAW_Data!AA259),"",DaqBook_RAW_Data!AA259)</f>
        <v/>
      </c>
      <c r="M269" s="167" t="str">
        <f>IF(ISBLANK(DaqBook_RAW_Data!AB259),"",DaqBook_RAW_Data!AB259)</f>
        <v/>
      </c>
      <c r="N269" s="167" t="str">
        <f>IF(ISBLANK(DaqBook_RAW_Data!AC259),"",DaqBook_RAW_Data!AC259)</f>
        <v/>
      </c>
      <c r="O269" s="167" t="str">
        <f>IF(ISBLANK(DaqBook_RAW_Data!AD259),"",DaqBook_RAW_Data!AD259)</f>
        <v/>
      </c>
      <c r="P269" s="167" t="str">
        <f>IF(ISBLANK(DaqBook_RAW_Data!AE259),"",DaqBook_RAW_Data!AE259)</f>
        <v/>
      </c>
    </row>
    <row r="270" spans="1:16" x14ac:dyDescent="0.2">
      <c r="A270" s="58" t="e">
        <f t="shared" si="3"/>
        <v>#VALUE!</v>
      </c>
      <c r="B270" s="144" t="str">
        <f>IF(ISBLANK(DaqBook_RAW_Data!Q260),IF(DaqBook_RAW_Data!A260="","",TIMEVALUE(DaqBook_RAW_Data!A260)),TIMEVALUE(DaqBook_RAW_Data!Q260))</f>
        <v/>
      </c>
      <c r="C270" s="167" t="str">
        <f>IF(ISBLANK(DaqBook_RAW_Data!R260),"",DaqBook_RAW_Data!R260)</f>
        <v/>
      </c>
      <c r="D270" s="167" t="str">
        <f>IF(ISBLANK(DaqBook_RAW_Data!S260),"",DaqBook_RAW_Data!S260)</f>
        <v/>
      </c>
      <c r="E270" s="167" t="str">
        <f>IF(ISBLANK(DaqBook_RAW_Data!T260),"",DaqBook_RAW_Data!T260)</f>
        <v/>
      </c>
      <c r="F270" s="167" t="str">
        <f>IF(ISBLANK(DaqBook_RAW_Data!U260),"",DaqBook_RAW_Data!U260)</f>
        <v/>
      </c>
      <c r="G270" s="167" t="str">
        <f>IF(ISBLANK(DaqBook_RAW_Data!V260),"",DaqBook_RAW_Data!V260)</f>
        <v/>
      </c>
      <c r="H270" s="167" t="str">
        <f>IF(ISBLANK(DaqBook_RAW_Data!W260),"",DaqBook_RAW_Data!W260)</f>
        <v/>
      </c>
      <c r="I270" s="167" t="str">
        <f>IF(ISBLANK(DaqBook_RAW_Data!X260),"",DaqBook_RAW_Data!X260)</f>
        <v/>
      </c>
      <c r="J270" s="167" t="str">
        <f>IF(ISBLANK(DaqBook_RAW_Data!Y260),"",DaqBook_RAW_Data!Y260)</f>
        <v/>
      </c>
      <c r="K270" s="167" t="str">
        <f>IF(ISBLANK(DaqBook_RAW_Data!Z260),"",DaqBook_RAW_Data!Z260)</f>
        <v/>
      </c>
      <c r="L270" s="167" t="str">
        <f>IF(ISBLANK(DaqBook_RAW_Data!AA260),"",DaqBook_RAW_Data!AA260)</f>
        <v/>
      </c>
      <c r="M270" s="167" t="str">
        <f>IF(ISBLANK(DaqBook_RAW_Data!AB260),"",DaqBook_RAW_Data!AB260)</f>
        <v/>
      </c>
      <c r="N270" s="167" t="str">
        <f>IF(ISBLANK(DaqBook_RAW_Data!AC260),"",DaqBook_RAW_Data!AC260)</f>
        <v/>
      </c>
      <c r="O270" s="167" t="str">
        <f>IF(ISBLANK(DaqBook_RAW_Data!AD260),"",DaqBook_RAW_Data!AD260)</f>
        <v/>
      </c>
      <c r="P270" s="167" t="str">
        <f>IF(ISBLANK(DaqBook_RAW_Data!AE260),"",DaqBook_RAW_Data!AE260)</f>
        <v/>
      </c>
    </row>
    <row r="271" spans="1:16" x14ac:dyDescent="0.2">
      <c r="A271" s="58" t="e">
        <f t="shared" ref="A271:A334" si="4">HOUR(B271)&amp;":"&amp;MINUTE(B271)</f>
        <v>#VALUE!</v>
      </c>
      <c r="B271" s="144" t="str">
        <f>IF(ISBLANK(DaqBook_RAW_Data!Q261),IF(DaqBook_RAW_Data!A261="","",TIMEVALUE(DaqBook_RAW_Data!A261)),TIMEVALUE(DaqBook_RAW_Data!Q261))</f>
        <v/>
      </c>
      <c r="C271" s="167" t="str">
        <f>IF(ISBLANK(DaqBook_RAW_Data!R261),"",DaqBook_RAW_Data!R261)</f>
        <v/>
      </c>
      <c r="D271" s="167" t="str">
        <f>IF(ISBLANK(DaqBook_RAW_Data!S261),"",DaqBook_RAW_Data!S261)</f>
        <v/>
      </c>
      <c r="E271" s="167" t="str">
        <f>IF(ISBLANK(DaqBook_RAW_Data!T261),"",DaqBook_RAW_Data!T261)</f>
        <v/>
      </c>
      <c r="F271" s="167" t="str">
        <f>IF(ISBLANK(DaqBook_RAW_Data!U261),"",DaqBook_RAW_Data!U261)</f>
        <v/>
      </c>
      <c r="G271" s="167" t="str">
        <f>IF(ISBLANK(DaqBook_RAW_Data!V261),"",DaqBook_RAW_Data!V261)</f>
        <v/>
      </c>
      <c r="H271" s="167" t="str">
        <f>IF(ISBLANK(DaqBook_RAW_Data!W261),"",DaqBook_RAW_Data!W261)</f>
        <v/>
      </c>
      <c r="I271" s="167" t="str">
        <f>IF(ISBLANK(DaqBook_RAW_Data!X261),"",DaqBook_RAW_Data!X261)</f>
        <v/>
      </c>
      <c r="J271" s="167" t="str">
        <f>IF(ISBLANK(DaqBook_RAW_Data!Y261),"",DaqBook_RAW_Data!Y261)</f>
        <v/>
      </c>
      <c r="K271" s="167" t="str">
        <f>IF(ISBLANK(DaqBook_RAW_Data!Z261),"",DaqBook_RAW_Data!Z261)</f>
        <v/>
      </c>
      <c r="L271" s="167" t="str">
        <f>IF(ISBLANK(DaqBook_RAW_Data!AA261),"",DaqBook_RAW_Data!AA261)</f>
        <v/>
      </c>
      <c r="M271" s="167" t="str">
        <f>IF(ISBLANK(DaqBook_RAW_Data!AB261),"",DaqBook_RAW_Data!AB261)</f>
        <v/>
      </c>
      <c r="N271" s="167" t="str">
        <f>IF(ISBLANK(DaqBook_RAW_Data!AC261),"",DaqBook_RAW_Data!AC261)</f>
        <v/>
      </c>
      <c r="O271" s="167" t="str">
        <f>IF(ISBLANK(DaqBook_RAW_Data!AD261),"",DaqBook_RAW_Data!AD261)</f>
        <v/>
      </c>
      <c r="P271" s="167" t="str">
        <f>IF(ISBLANK(DaqBook_RAW_Data!AE261),"",DaqBook_RAW_Data!AE261)</f>
        <v/>
      </c>
    </row>
    <row r="272" spans="1:16" x14ac:dyDescent="0.2">
      <c r="A272" s="58" t="e">
        <f t="shared" si="4"/>
        <v>#VALUE!</v>
      </c>
      <c r="B272" s="144" t="str">
        <f>IF(ISBLANK(DaqBook_RAW_Data!Q262),IF(DaqBook_RAW_Data!A262="","",TIMEVALUE(DaqBook_RAW_Data!A262)),TIMEVALUE(DaqBook_RAW_Data!Q262))</f>
        <v/>
      </c>
      <c r="C272" s="167" t="str">
        <f>IF(ISBLANK(DaqBook_RAW_Data!R262),"",DaqBook_RAW_Data!R262)</f>
        <v/>
      </c>
      <c r="D272" s="167" t="str">
        <f>IF(ISBLANK(DaqBook_RAW_Data!S262),"",DaqBook_RAW_Data!S262)</f>
        <v/>
      </c>
      <c r="E272" s="167" t="str">
        <f>IF(ISBLANK(DaqBook_RAW_Data!T262),"",DaqBook_RAW_Data!T262)</f>
        <v/>
      </c>
      <c r="F272" s="167" t="str">
        <f>IF(ISBLANK(DaqBook_RAW_Data!U262),"",DaqBook_RAW_Data!U262)</f>
        <v/>
      </c>
      <c r="G272" s="167" t="str">
        <f>IF(ISBLANK(DaqBook_RAW_Data!V262),"",DaqBook_RAW_Data!V262)</f>
        <v/>
      </c>
      <c r="H272" s="167" t="str">
        <f>IF(ISBLANK(DaqBook_RAW_Data!W262),"",DaqBook_RAW_Data!W262)</f>
        <v/>
      </c>
      <c r="I272" s="167" t="str">
        <f>IF(ISBLANK(DaqBook_RAW_Data!X262),"",DaqBook_RAW_Data!X262)</f>
        <v/>
      </c>
      <c r="J272" s="167" t="str">
        <f>IF(ISBLANK(DaqBook_RAW_Data!Y262),"",DaqBook_RAW_Data!Y262)</f>
        <v/>
      </c>
      <c r="K272" s="167" t="str">
        <f>IF(ISBLANK(DaqBook_RAW_Data!Z262),"",DaqBook_RAW_Data!Z262)</f>
        <v/>
      </c>
      <c r="L272" s="167" t="str">
        <f>IF(ISBLANK(DaqBook_RAW_Data!AA262),"",DaqBook_RAW_Data!AA262)</f>
        <v/>
      </c>
      <c r="M272" s="167" t="str">
        <f>IF(ISBLANK(DaqBook_RAW_Data!AB262),"",DaqBook_RAW_Data!AB262)</f>
        <v/>
      </c>
      <c r="N272" s="167" t="str">
        <f>IF(ISBLANK(DaqBook_RAW_Data!AC262),"",DaqBook_RAW_Data!AC262)</f>
        <v/>
      </c>
      <c r="O272" s="167" t="str">
        <f>IF(ISBLANK(DaqBook_RAW_Data!AD262),"",DaqBook_RAW_Data!AD262)</f>
        <v/>
      </c>
      <c r="P272" s="167" t="str">
        <f>IF(ISBLANK(DaqBook_RAW_Data!AE262),"",DaqBook_RAW_Data!AE262)</f>
        <v/>
      </c>
    </row>
    <row r="273" spans="1:16" x14ac:dyDescent="0.2">
      <c r="A273" s="58" t="e">
        <f t="shared" si="4"/>
        <v>#VALUE!</v>
      </c>
      <c r="B273" s="144" t="str">
        <f>IF(ISBLANK(DaqBook_RAW_Data!Q263),IF(DaqBook_RAW_Data!A263="","",TIMEVALUE(DaqBook_RAW_Data!A263)),TIMEVALUE(DaqBook_RAW_Data!Q263))</f>
        <v/>
      </c>
      <c r="C273" s="167" t="str">
        <f>IF(ISBLANK(DaqBook_RAW_Data!R263),"",DaqBook_RAW_Data!R263)</f>
        <v/>
      </c>
      <c r="D273" s="167" t="str">
        <f>IF(ISBLANK(DaqBook_RAW_Data!S263),"",DaqBook_RAW_Data!S263)</f>
        <v/>
      </c>
      <c r="E273" s="167" t="str">
        <f>IF(ISBLANK(DaqBook_RAW_Data!T263),"",DaqBook_RAW_Data!T263)</f>
        <v/>
      </c>
      <c r="F273" s="167" t="str">
        <f>IF(ISBLANK(DaqBook_RAW_Data!U263),"",DaqBook_RAW_Data!U263)</f>
        <v/>
      </c>
      <c r="G273" s="167" t="str">
        <f>IF(ISBLANK(DaqBook_RAW_Data!V263),"",DaqBook_RAW_Data!V263)</f>
        <v/>
      </c>
      <c r="H273" s="167" t="str">
        <f>IF(ISBLANK(DaqBook_RAW_Data!W263),"",DaqBook_RAW_Data!W263)</f>
        <v/>
      </c>
      <c r="I273" s="167" t="str">
        <f>IF(ISBLANK(DaqBook_RAW_Data!X263),"",DaqBook_RAW_Data!X263)</f>
        <v/>
      </c>
      <c r="J273" s="167" t="str">
        <f>IF(ISBLANK(DaqBook_RAW_Data!Y263),"",DaqBook_RAW_Data!Y263)</f>
        <v/>
      </c>
      <c r="K273" s="167" t="str">
        <f>IF(ISBLANK(DaqBook_RAW_Data!Z263),"",DaqBook_RAW_Data!Z263)</f>
        <v/>
      </c>
      <c r="L273" s="167" t="str">
        <f>IF(ISBLANK(DaqBook_RAW_Data!AA263),"",DaqBook_RAW_Data!AA263)</f>
        <v/>
      </c>
      <c r="M273" s="167" t="str">
        <f>IF(ISBLANK(DaqBook_RAW_Data!AB263),"",DaqBook_RAW_Data!AB263)</f>
        <v/>
      </c>
      <c r="N273" s="167" t="str">
        <f>IF(ISBLANK(DaqBook_RAW_Data!AC263),"",DaqBook_RAW_Data!AC263)</f>
        <v/>
      </c>
      <c r="O273" s="167" t="str">
        <f>IF(ISBLANK(DaqBook_RAW_Data!AD263),"",DaqBook_RAW_Data!AD263)</f>
        <v/>
      </c>
      <c r="P273" s="167" t="str">
        <f>IF(ISBLANK(DaqBook_RAW_Data!AE263),"",DaqBook_RAW_Data!AE263)</f>
        <v/>
      </c>
    </row>
    <row r="274" spans="1:16" x14ac:dyDescent="0.2">
      <c r="A274" s="58" t="e">
        <f t="shared" si="4"/>
        <v>#VALUE!</v>
      </c>
      <c r="B274" s="144" t="str">
        <f>IF(ISBLANK(DaqBook_RAW_Data!Q264),IF(DaqBook_RAW_Data!A264="","",TIMEVALUE(DaqBook_RAW_Data!A264)),TIMEVALUE(DaqBook_RAW_Data!Q264))</f>
        <v/>
      </c>
      <c r="C274" s="167" t="str">
        <f>IF(ISBLANK(DaqBook_RAW_Data!R264),"",DaqBook_RAW_Data!R264)</f>
        <v/>
      </c>
      <c r="D274" s="167" t="str">
        <f>IF(ISBLANK(DaqBook_RAW_Data!S264),"",DaqBook_RAW_Data!S264)</f>
        <v/>
      </c>
      <c r="E274" s="167" t="str">
        <f>IF(ISBLANK(DaqBook_RAW_Data!T264),"",DaqBook_RAW_Data!T264)</f>
        <v/>
      </c>
      <c r="F274" s="167" t="str">
        <f>IF(ISBLANK(DaqBook_RAW_Data!U264),"",DaqBook_RAW_Data!U264)</f>
        <v/>
      </c>
      <c r="G274" s="167" t="str">
        <f>IF(ISBLANK(DaqBook_RAW_Data!V264),"",DaqBook_RAW_Data!V264)</f>
        <v/>
      </c>
      <c r="H274" s="167" t="str">
        <f>IF(ISBLANK(DaqBook_RAW_Data!W264),"",DaqBook_RAW_Data!W264)</f>
        <v/>
      </c>
      <c r="I274" s="167" t="str">
        <f>IF(ISBLANK(DaqBook_RAW_Data!X264),"",DaqBook_RAW_Data!X264)</f>
        <v/>
      </c>
      <c r="J274" s="167" t="str">
        <f>IF(ISBLANK(DaqBook_RAW_Data!Y264),"",DaqBook_RAW_Data!Y264)</f>
        <v/>
      </c>
      <c r="K274" s="167" t="str">
        <f>IF(ISBLANK(DaqBook_RAW_Data!Z264),"",DaqBook_RAW_Data!Z264)</f>
        <v/>
      </c>
      <c r="L274" s="167" t="str">
        <f>IF(ISBLANK(DaqBook_RAW_Data!AA264),"",DaqBook_RAW_Data!AA264)</f>
        <v/>
      </c>
      <c r="M274" s="167" t="str">
        <f>IF(ISBLANK(DaqBook_RAW_Data!AB264),"",DaqBook_RAW_Data!AB264)</f>
        <v/>
      </c>
      <c r="N274" s="167" t="str">
        <f>IF(ISBLANK(DaqBook_RAW_Data!AC264),"",DaqBook_RAW_Data!AC264)</f>
        <v/>
      </c>
      <c r="O274" s="167" t="str">
        <f>IF(ISBLANK(DaqBook_RAW_Data!AD264),"",DaqBook_RAW_Data!AD264)</f>
        <v/>
      </c>
      <c r="P274" s="167" t="str">
        <f>IF(ISBLANK(DaqBook_RAW_Data!AE264),"",DaqBook_RAW_Data!AE264)</f>
        <v/>
      </c>
    </row>
    <row r="275" spans="1:16" x14ac:dyDescent="0.2">
      <c r="A275" s="58" t="e">
        <f t="shared" si="4"/>
        <v>#VALUE!</v>
      </c>
      <c r="B275" s="144" t="str">
        <f>IF(ISBLANK(DaqBook_RAW_Data!Q265),IF(DaqBook_RAW_Data!A265="","",TIMEVALUE(DaqBook_RAW_Data!A265)),TIMEVALUE(DaqBook_RAW_Data!Q265))</f>
        <v/>
      </c>
      <c r="C275" s="167" t="str">
        <f>IF(ISBLANK(DaqBook_RAW_Data!R265),"",DaqBook_RAW_Data!R265)</f>
        <v/>
      </c>
      <c r="D275" s="167" t="str">
        <f>IF(ISBLANK(DaqBook_RAW_Data!S265),"",DaqBook_RAW_Data!S265)</f>
        <v/>
      </c>
      <c r="E275" s="167" t="str">
        <f>IF(ISBLANK(DaqBook_RAW_Data!T265),"",DaqBook_RAW_Data!T265)</f>
        <v/>
      </c>
      <c r="F275" s="167" t="str">
        <f>IF(ISBLANK(DaqBook_RAW_Data!U265),"",DaqBook_RAW_Data!U265)</f>
        <v/>
      </c>
      <c r="G275" s="167" t="str">
        <f>IF(ISBLANK(DaqBook_RAW_Data!V265),"",DaqBook_RAW_Data!V265)</f>
        <v/>
      </c>
      <c r="H275" s="167" t="str">
        <f>IF(ISBLANK(DaqBook_RAW_Data!W265),"",DaqBook_RAW_Data!W265)</f>
        <v/>
      </c>
      <c r="I275" s="167" t="str">
        <f>IF(ISBLANK(DaqBook_RAW_Data!X265),"",DaqBook_RAW_Data!X265)</f>
        <v/>
      </c>
      <c r="J275" s="167" t="str">
        <f>IF(ISBLANK(DaqBook_RAW_Data!Y265),"",DaqBook_RAW_Data!Y265)</f>
        <v/>
      </c>
      <c r="K275" s="167" t="str">
        <f>IF(ISBLANK(DaqBook_RAW_Data!Z265),"",DaqBook_RAW_Data!Z265)</f>
        <v/>
      </c>
      <c r="L275" s="167" t="str">
        <f>IF(ISBLANK(DaqBook_RAW_Data!AA265),"",DaqBook_RAW_Data!AA265)</f>
        <v/>
      </c>
      <c r="M275" s="167" t="str">
        <f>IF(ISBLANK(DaqBook_RAW_Data!AB265),"",DaqBook_RAW_Data!AB265)</f>
        <v/>
      </c>
      <c r="N275" s="167" t="str">
        <f>IF(ISBLANK(DaqBook_RAW_Data!AC265),"",DaqBook_RAW_Data!AC265)</f>
        <v/>
      </c>
      <c r="O275" s="167" t="str">
        <f>IF(ISBLANK(DaqBook_RAW_Data!AD265),"",DaqBook_RAW_Data!AD265)</f>
        <v/>
      </c>
      <c r="P275" s="167" t="str">
        <f>IF(ISBLANK(DaqBook_RAW_Data!AE265),"",DaqBook_RAW_Data!AE265)</f>
        <v/>
      </c>
    </row>
    <row r="276" spans="1:16" x14ac:dyDescent="0.2">
      <c r="A276" s="58" t="e">
        <f t="shared" si="4"/>
        <v>#VALUE!</v>
      </c>
      <c r="B276" s="144" t="str">
        <f>IF(ISBLANK(DaqBook_RAW_Data!Q266),IF(DaqBook_RAW_Data!A266="","",TIMEVALUE(DaqBook_RAW_Data!A266)),TIMEVALUE(DaqBook_RAW_Data!Q266))</f>
        <v/>
      </c>
      <c r="C276" s="167" t="str">
        <f>IF(ISBLANK(DaqBook_RAW_Data!R266),"",DaqBook_RAW_Data!R266)</f>
        <v/>
      </c>
      <c r="D276" s="167" t="str">
        <f>IF(ISBLANK(DaqBook_RAW_Data!S266),"",DaqBook_RAW_Data!S266)</f>
        <v/>
      </c>
      <c r="E276" s="167" t="str">
        <f>IF(ISBLANK(DaqBook_RAW_Data!T266),"",DaqBook_RAW_Data!T266)</f>
        <v/>
      </c>
      <c r="F276" s="167" t="str">
        <f>IF(ISBLANK(DaqBook_RAW_Data!U266),"",DaqBook_RAW_Data!U266)</f>
        <v/>
      </c>
      <c r="G276" s="167" t="str">
        <f>IF(ISBLANK(DaqBook_RAW_Data!V266),"",DaqBook_RAW_Data!V266)</f>
        <v/>
      </c>
      <c r="H276" s="167" t="str">
        <f>IF(ISBLANK(DaqBook_RAW_Data!W266),"",DaqBook_RAW_Data!W266)</f>
        <v/>
      </c>
      <c r="I276" s="167" t="str">
        <f>IF(ISBLANK(DaqBook_RAW_Data!X266),"",DaqBook_RAW_Data!X266)</f>
        <v/>
      </c>
      <c r="J276" s="167" t="str">
        <f>IF(ISBLANK(DaqBook_RAW_Data!Y266),"",DaqBook_RAW_Data!Y266)</f>
        <v/>
      </c>
      <c r="K276" s="167" t="str">
        <f>IF(ISBLANK(DaqBook_RAW_Data!Z266),"",DaqBook_RAW_Data!Z266)</f>
        <v/>
      </c>
      <c r="L276" s="167" t="str">
        <f>IF(ISBLANK(DaqBook_RAW_Data!AA266),"",DaqBook_RAW_Data!AA266)</f>
        <v/>
      </c>
      <c r="M276" s="167" t="str">
        <f>IF(ISBLANK(DaqBook_RAW_Data!AB266),"",DaqBook_RAW_Data!AB266)</f>
        <v/>
      </c>
      <c r="N276" s="167" t="str">
        <f>IF(ISBLANK(DaqBook_RAW_Data!AC266),"",DaqBook_RAW_Data!AC266)</f>
        <v/>
      </c>
      <c r="O276" s="167" t="str">
        <f>IF(ISBLANK(DaqBook_RAW_Data!AD266),"",DaqBook_RAW_Data!AD266)</f>
        <v/>
      </c>
      <c r="P276" s="167" t="str">
        <f>IF(ISBLANK(DaqBook_RAW_Data!AE266),"",DaqBook_RAW_Data!AE266)</f>
        <v/>
      </c>
    </row>
    <row r="277" spans="1:16" x14ac:dyDescent="0.2">
      <c r="A277" s="58" t="e">
        <f t="shared" si="4"/>
        <v>#VALUE!</v>
      </c>
      <c r="B277" s="144" t="str">
        <f>IF(ISBLANK(DaqBook_RAW_Data!Q267),IF(DaqBook_RAW_Data!A267="","",TIMEVALUE(DaqBook_RAW_Data!A267)),TIMEVALUE(DaqBook_RAW_Data!Q267))</f>
        <v/>
      </c>
      <c r="C277" s="167" t="str">
        <f>IF(ISBLANK(DaqBook_RAW_Data!R267),"",DaqBook_RAW_Data!R267)</f>
        <v/>
      </c>
      <c r="D277" s="167" t="str">
        <f>IF(ISBLANK(DaqBook_RAW_Data!S267),"",DaqBook_RAW_Data!S267)</f>
        <v/>
      </c>
      <c r="E277" s="167" t="str">
        <f>IF(ISBLANK(DaqBook_RAW_Data!T267),"",DaqBook_RAW_Data!T267)</f>
        <v/>
      </c>
      <c r="F277" s="167" t="str">
        <f>IF(ISBLANK(DaqBook_RAW_Data!U267),"",DaqBook_RAW_Data!U267)</f>
        <v/>
      </c>
      <c r="G277" s="167" t="str">
        <f>IF(ISBLANK(DaqBook_RAW_Data!V267),"",DaqBook_RAW_Data!V267)</f>
        <v/>
      </c>
      <c r="H277" s="167" t="str">
        <f>IF(ISBLANK(DaqBook_RAW_Data!W267),"",DaqBook_RAW_Data!W267)</f>
        <v/>
      </c>
      <c r="I277" s="167" t="str">
        <f>IF(ISBLANK(DaqBook_RAW_Data!X267),"",DaqBook_RAW_Data!X267)</f>
        <v/>
      </c>
      <c r="J277" s="167" t="str">
        <f>IF(ISBLANK(DaqBook_RAW_Data!Y267),"",DaqBook_RAW_Data!Y267)</f>
        <v/>
      </c>
      <c r="K277" s="167" t="str">
        <f>IF(ISBLANK(DaqBook_RAW_Data!Z267),"",DaqBook_RAW_Data!Z267)</f>
        <v/>
      </c>
      <c r="L277" s="167" t="str">
        <f>IF(ISBLANK(DaqBook_RAW_Data!AA267),"",DaqBook_RAW_Data!AA267)</f>
        <v/>
      </c>
      <c r="M277" s="167" t="str">
        <f>IF(ISBLANK(DaqBook_RAW_Data!AB267),"",DaqBook_RAW_Data!AB267)</f>
        <v/>
      </c>
      <c r="N277" s="167" t="str">
        <f>IF(ISBLANK(DaqBook_RAW_Data!AC267),"",DaqBook_RAW_Data!AC267)</f>
        <v/>
      </c>
      <c r="O277" s="167" t="str">
        <f>IF(ISBLANK(DaqBook_RAW_Data!AD267),"",DaqBook_RAW_Data!AD267)</f>
        <v/>
      </c>
      <c r="P277" s="167" t="str">
        <f>IF(ISBLANK(DaqBook_RAW_Data!AE267),"",DaqBook_RAW_Data!AE267)</f>
        <v/>
      </c>
    </row>
    <row r="278" spans="1:16" x14ac:dyDescent="0.2">
      <c r="A278" s="58" t="e">
        <f t="shared" si="4"/>
        <v>#VALUE!</v>
      </c>
      <c r="B278" s="144" t="str">
        <f>IF(ISBLANK(DaqBook_RAW_Data!Q268),IF(DaqBook_RAW_Data!A268="","",TIMEVALUE(DaqBook_RAW_Data!A268)),TIMEVALUE(DaqBook_RAW_Data!Q268))</f>
        <v/>
      </c>
      <c r="C278" s="167" t="str">
        <f>IF(ISBLANK(DaqBook_RAW_Data!R268),"",DaqBook_RAW_Data!R268)</f>
        <v/>
      </c>
      <c r="D278" s="167" t="str">
        <f>IF(ISBLANK(DaqBook_RAW_Data!S268),"",DaqBook_RAW_Data!S268)</f>
        <v/>
      </c>
      <c r="E278" s="167" t="str">
        <f>IF(ISBLANK(DaqBook_RAW_Data!T268),"",DaqBook_RAW_Data!T268)</f>
        <v/>
      </c>
      <c r="F278" s="167" t="str">
        <f>IF(ISBLANK(DaqBook_RAW_Data!U268),"",DaqBook_RAW_Data!U268)</f>
        <v/>
      </c>
      <c r="G278" s="167" t="str">
        <f>IF(ISBLANK(DaqBook_RAW_Data!V268),"",DaqBook_RAW_Data!V268)</f>
        <v/>
      </c>
      <c r="H278" s="167" t="str">
        <f>IF(ISBLANK(DaqBook_RAW_Data!W268),"",DaqBook_RAW_Data!W268)</f>
        <v/>
      </c>
      <c r="I278" s="167" t="str">
        <f>IF(ISBLANK(DaqBook_RAW_Data!X268),"",DaqBook_RAW_Data!X268)</f>
        <v/>
      </c>
      <c r="J278" s="167" t="str">
        <f>IF(ISBLANK(DaqBook_RAW_Data!Y268),"",DaqBook_RAW_Data!Y268)</f>
        <v/>
      </c>
      <c r="K278" s="167" t="str">
        <f>IF(ISBLANK(DaqBook_RAW_Data!Z268),"",DaqBook_RAW_Data!Z268)</f>
        <v/>
      </c>
      <c r="L278" s="167" t="str">
        <f>IF(ISBLANK(DaqBook_RAW_Data!AA268),"",DaqBook_RAW_Data!AA268)</f>
        <v/>
      </c>
      <c r="M278" s="167" t="str">
        <f>IF(ISBLANK(DaqBook_RAW_Data!AB268),"",DaqBook_RAW_Data!AB268)</f>
        <v/>
      </c>
      <c r="N278" s="167" t="str">
        <f>IF(ISBLANK(DaqBook_RAW_Data!AC268),"",DaqBook_RAW_Data!AC268)</f>
        <v/>
      </c>
      <c r="O278" s="167" t="str">
        <f>IF(ISBLANK(DaqBook_RAW_Data!AD268),"",DaqBook_RAW_Data!AD268)</f>
        <v/>
      </c>
      <c r="P278" s="167" t="str">
        <f>IF(ISBLANK(DaqBook_RAW_Data!AE268),"",DaqBook_RAW_Data!AE268)</f>
        <v/>
      </c>
    </row>
    <row r="279" spans="1:16" x14ac:dyDescent="0.2">
      <c r="A279" s="58" t="e">
        <f t="shared" si="4"/>
        <v>#VALUE!</v>
      </c>
      <c r="B279" s="144" t="str">
        <f>IF(ISBLANK(DaqBook_RAW_Data!Q269),IF(DaqBook_RAW_Data!A269="","",TIMEVALUE(DaqBook_RAW_Data!A269)),TIMEVALUE(DaqBook_RAW_Data!Q269))</f>
        <v/>
      </c>
      <c r="C279" s="167" t="str">
        <f>IF(ISBLANK(DaqBook_RAW_Data!R269),"",DaqBook_RAW_Data!R269)</f>
        <v/>
      </c>
      <c r="D279" s="167" t="str">
        <f>IF(ISBLANK(DaqBook_RAW_Data!S269),"",DaqBook_RAW_Data!S269)</f>
        <v/>
      </c>
      <c r="E279" s="167" t="str">
        <f>IF(ISBLANK(DaqBook_RAW_Data!T269),"",DaqBook_RAW_Data!T269)</f>
        <v/>
      </c>
      <c r="F279" s="167" t="str">
        <f>IF(ISBLANK(DaqBook_RAW_Data!U269),"",DaqBook_RAW_Data!U269)</f>
        <v/>
      </c>
      <c r="G279" s="167" t="str">
        <f>IF(ISBLANK(DaqBook_RAW_Data!V269),"",DaqBook_RAW_Data!V269)</f>
        <v/>
      </c>
      <c r="H279" s="167" t="str">
        <f>IF(ISBLANK(DaqBook_RAW_Data!W269),"",DaqBook_RAW_Data!W269)</f>
        <v/>
      </c>
      <c r="I279" s="167" t="str">
        <f>IF(ISBLANK(DaqBook_RAW_Data!X269),"",DaqBook_RAW_Data!X269)</f>
        <v/>
      </c>
      <c r="J279" s="167" t="str">
        <f>IF(ISBLANK(DaqBook_RAW_Data!Y269),"",DaqBook_RAW_Data!Y269)</f>
        <v/>
      </c>
      <c r="K279" s="167" t="str">
        <f>IF(ISBLANK(DaqBook_RAW_Data!Z269),"",DaqBook_RAW_Data!Z269)</f>
        <v/>
      </c>
      <c r="L279" s="167" t="str">
        <f>IF(ISBLANK(DaqBook_RAW_Data!AA269),"",DaqBook_RAW_Data!AA269)</f>
        <v/>
      </c>
      <c r="M279" s="167" t="str">
        <f>IF(ISBLANK(DaqBook_RAW_Data!AB269),"",DaqBook_RAW_Data!AB269)</f>
        <v/>
      </c>
      <c r="N279" s="167" t="str">
        <f>IF(ISBLANK(DaqBook_RAW_Data!AC269),"",DaqBook_RAW_Data!AC269)</f>
        <v/>
      </c>
      <c r="O279" s="167" t="str">
        <f>IF(ISBLANK(DaqBook_RAW_Data!AD269),"",DaqBook_RAW_Data!AD269)</f>
        <v/>
      </c>
      <c r="P279" s="167" t="str">
        <f>IF(ISBLANK(DaqBook_RAW_Data!AE269),"",DaqBook_RAW_Data!AE269)</f>
        <v/>
      </c>
    </row>
    <row r="280" spans="1:16" x14ac:dyDescent="0.2">
      <c r="A280" s="58" t="e">
        <f t="shared" si="4"/>
        <v>#VALUE!</v>
      </c>
      <c r="B280" s="144" t="str">
        <f>IF(ISBLANK(DaqBook_RAW_Data!Q270),IF(DaqBook_RAW_Data!A270="","",TIMEVALUE(DaqBook_RAW_Data!A270)),TIMEVALUE(DaqBook_RAW_Data!Q270))</f>
        <v/>
      </c>
      <c r="C280" s="167" t="str">
        <f>IF(ISBLANK(DaqBook_RAW_Data!R270),"",DaqBook_RAW_Data!R270)</f>
        <v/>
      </c>
      <c r="D280" s="167" t="str">
        <f>IF(ISBLANK(DaqBook_RAW_Data!S270),"",DaqBook_RAW_Data!S270)</f>
        <v/>
      </c>
      <c r="E280" s="167" t="str">
        <f>IF(ISBLANK(DaqBook_RAW_Data!T270),"",DaqBook_RAW_Data!T270)</f>
        <v/>
      </c>
      <c r="F280" s="167" t="str">
        <f>IF(ISBLANK(DaqBook_RAW_Data!U270),"",DaqBook_RAW_Data!U270)</f>
        <v/>
      </c>
      <c r="G280" s="167" t="str">
        <f>IF(ISBLANK(DaqBook_RAW_Data!V270),"",DaqBook_RAW_Data!V270)</f>
        <v/>
      </c>
      <c r="H280" s="167" t="str">
        <f>IF(ISBLANK(DaqBook_RAW_Data!W270),"",DaqBook_RAW_Data!W270)</f>
        <v/>
      </c>
      <c r="I280" s="167" t="str">
        <f>IF(ISBLANK(DaqBook_RAW_Data!X270),"",DaqBook_RAW_Data!X270)</f>
        <v/>
      </c>
      <c r="J280" s="167" t="str">
        <f>IF(ISBLANK(DaqBook_RAW_Data!Y270),"",DaqBook_RAW_Data!Y270)</f>
        <v/>
      </c>
      <c r="K280" s="167" t="str">
        <f>IF(ISBLANK(DaqBook_RAW_Data!Z270),"",DaqBook_RAW_Data!Z270)</f>
        <v/>
      </c>
      <c r="L280" s="167" t="str">
        <f>IF(ISBLANK(DaqBook_RAW_Data!AA270),"",DaqBook_RAW_Data!AA270)</f>
        <v/>
      </c>
      <c r="M280" s="167" t="str">
        <f>IF(ISBLANK(DaqBook_RAW_Data!AB270),"",DaqBook_RAW_Data!AB270)</f>
        <v/>
      </c>
      <c r="N280" s="167" t="str">
        <f>IF(ISBLANK(DaqBook_RAW_Data!AC270),"",DaqBook_RAW_Data!AC270)</f>
        <v/>
      </c>
      <c r="O280" s="167" t="str">
        <f>IF(ISBLANK(DaqBook_RAW_Data!AD270),"",DaqBook_RAW_Data!AD270)</f>
        <v/>
      </c>
      <c r="P280" s="167" t="str">
        <f>IF(ISBLANK(DaqBook_RAW_Data!AE270),"",DaqBook_RAW_Data!AE270)</f>
        <v/>
      </c>
    </row>
    <row r="281" spans="1:16" x14ac:dyDescent="0.2">
      <c r="A281" s="58" t="e">
        <f t="shared" si="4"/>
        <v>#VALUE!</v>
      </c>
      <c r="B281" s="144" t="str">
        <f>IF(ISBLANK(DaqBook_RAW_Data!Q271),IF(DaqBook_RAW_Data!A271="","",TIMEVALUE(DaqBook_RAW_Data!A271)),TIMEVALUE(DaqBook_RAW_Data!Q271))</f>
        <v/>
      </c>
      <c r="C281" s="167" t="str">
        <f>IF(ISBLANK(DaqBook_RAW_Data!R271),"",DaqBook_RAW_Data!R271)</f>
        <v/>
      </c>
      <c r="D281" s="167" t="str">
        <f>IF(ISBLANK(DaqBook_RAW_Data!S271),"",DaqBook_RAW_Data!S271)</f>
        <v/>
      </c>
      <c r="E281" s="167" t="str">
        <f>IF(ISBLANK(DaqBook_RAW_Data!T271),"",DaqBook_RAW_Data!T271)</f>
        <v/>
      </c>
      <c r="F281" s="167" t="str">
        <f>IF(ISBLANK(DaqBook_RAW_Data!U271),"",DaqBook_RAW_Data!U271)</f>
        <v/>
      </c>
      <c r="G281" s="167" t="str">
        <f>IF(ISBLANK(DaqBook_RAW_Data!V271),"",DaqBook_RAW_Data!V271)</f>
        <v/>
      </c>
      <c r="H281" s="167" t="str">
        <f>IF(ISBLANK(DaqBook_RAW_Data!W271),"",DaqBook_RAW_Data!W271)</f>
        <v/>
      </c>
      <c r="I281" s="167" t="str">
        <f>IF(ISBLANK(DaqBook_RAW_Data!X271),"",DaqBook_RAW_Data!X271)</f>
        <v/>
      </c>
      <c r="J281" s="167" t="str">
        <f>IF(ISBLANK(DaqBook_RAW_Data!Y271),"",DaqBook_RAW_Data!Y271)</f>
        <v/>
      </c>
      <c r="K281" s="167" t="str">
        <f>IF(ISBLANK(DaqBook_RAW_Data!Z271),"",DaqBook_RAW_Data!Z271)</f>
        <v/>
      </c>
      <c r="L281" s="167" t="str">
        <f>IF(ISBLANK(DaqBook_RAW_Data!AA271),"",DaqBook_RAW_Data!AA271)</f>
        <v/>
      </c>
      <c r="M281" s="167" t="str">
        <f>IF(ISBLANK(DaqBook_RAW_Data!AB271),"",DaqBook_RAW_Data!AB271)</f>
        <v/>
      </c>
      <c r="N281" s="167" t="str">
        <f>IF(ISBLANK(DaqBook_RAW_Data!AC271),"",DaqBook_RAW_Data!AC271)</f>
        <v/>
      </c>
      <c r="O281" s="167" t="str">
        <f>IF(ISBLANK(DaqBook_RAW_Data!AD271),"",DaqBook_RAW_Data!AD271)</f>
        <v/>
      </c>
      <c r="P281" s="167" t="str">
        <f>IF(ISBLANK(DaqBook_RAW_Data!AE271),"",DaqBook_RAW_Data!AE271)</f>
        <v/>
      </c>
    </row>
    <row r="282" spans="1:16" x14ac:dyDescent="0.2">
      <c r="A282" s="58" t="e">
        <f t="shared" si="4"/>
        <v>#VALUE!</v>
      </c>
      <c r="B282" s="144" t="str">
        <f>IF(ISBLANK(DaqBook_RAW_Data!Q272),IF(DaqBook_RAW_Data!A272="","",TIMEVALUE(DaqBook_RAW_Data!A272)),TIMEVALUE(DaqBook_RAW_Data!Q272))</f>
        <v/>
      </c>
      <c r="C282" s="167" t="str">
        <f>IF(ISBLANK(DaqBook_RAW_Data!R272),"",DaqBook_RAW_Data!R272)</f>
        <v/>
      </c>
      <c r="D282" s="167" t="str">
        <f>IF(ISBLANK(DaqBook_RAW_Data!S272),"",DaqBook_RAW_Data!S272)</f>
        <v/>
      </c>
      <c r="E282" s="167" t="str">
        <f>IF(ISBLANK(DaqBook_RAW_Data!T272),"",DaqBook_RAW_Data!T272)</f>
        <v/>
      </c>
      <c r="F282" s="167" t="str">
        <f>IF(ISBLANK(DaqBook_RAW_Data!U272),"",DaqBook_RAW_Data!U272)</f>
        <v/>
      </c>
      <c r="G282" s="167" t="str">
        <f>IF(ISBLANK(DaqBook_RAW_Data!V272),"",DaqBook_RAW_Data!V272)</f>
        <v/>
      </c>
      <c r="H282" s="167" t="str">
        <f>IF(ISBLANK(DaqBook_RAW_Data!W272),"",DaqBook_RAW_Data!W272)</f>
        <v/>
      </c>
      <c r="I282" s="167" t="str">
        <f>IF(ISBLANK(DaqBook_RAW_Data!X272),"",DaqBook_RAW_Data!X272)</f>
        <v/>
      </c>
      <c r="J282" s="167" t="str">
        <f>IF(ISBLANK(DaqBook_RAW_Data!Y272),"",DaqBook_RAW_Data!Y272)</f>
        <v/>
      </c>
      <c r="K282" s="167" t="str">
        <f>IF(ISBLANK(DaqBook_RAW_Data!Z272),"",DaqBook_RAW_Data!Z272)</f>
        <v/>
      </c>
      <c r="L282" s="167" t="str">
        <f>IF(ISBLANK(DaqBook_RAW_Data!AA272),"",DaqBook_RAW_Data!AA272)</f>
        <v/>
      </c>
      <c r="M282" s="167" t="str">
        <f>IF(ISBLANK(DaqBook_RAW_Data!AB272),"",DaqBook_RAW_Data!AB272)</f>
        <v/>
      </c>
      <c r="N282" s="167" t="str">
        <f>IF(ISBLANK(DaqBook_RAW_Data!AC272),"",DaqBook_RAW_Data!AC272)</f>
        <v/>
      </c>
      <c r="O282" s="167" t="str">
        <f>IF(ISBLANK(DaqBook_RAW_Data!AD272),"",DaqBook_RAW_Data!AD272)</f>
        <v/>
      </c>
      <c r="P282" s="167" t="str">
        <f>IF(ISBLANK(DaqBook_RAW_Data!AE272),"",DaqBook_RAW_Data!AE272)</f>
        <v/>
      </c>
    </row>
    <row r="283" spans="1:16" x14ac:dyDescent="0.2">
      <c r="A283" s="58" t="e">
        <f t="shared" si="4"/>
        <v>#VALUE!</v>
      </c>
      <c r="B283" s="144" t="str">
        <f>IF(ISBLANK(DaqBook_RAW_Data!Q273),IF(DaqBook_RAW_Data!A273="","",TIMEVALUE(DaqBook_RAW_Data!A273)),TIMEVALUE(DaqBook_RAW_Data!Q273))</f>
        <v/>
      </c>
      <c r="C283" s="167" t="str">
        <f>IF(ISBLANK(DaqBook_RAW_Data!R273),"",DaqBook_RAW_Data!R273)</f>
        <v/>
      </c>
      <c r="D283" s="167" t="str">
        <f>IF(ISBLANK(DaqBook_RAW_Data!S273),"",DaqBook_RAW_Data!S273)</f>
        <v/>
      </c>
      <c r="E283" s="167" t="str">
        <f>IF(ISBLANK(DaqBook_RAW_Data!T273),"",DaqBook_RAW_Data!T273)</f>
        <v/>
      </c>
      <c r="F283" s="167" t="str">
        <f>IF(ISBLANK(DaqBook_RAW_Data!U273),"",DaqBook_RAW_Data!U273)</f>
        <v/>
      </c>
      <c r="G283" s="167" t="str">
        <f>IF(ISBLANK(DaqBook_RAW_Data!V273),"",DaqBook_RAW_Data!V273)</f>
        <v/>
      </c>
      <c r="H283" s="167" t="str">
        <f>IF(ISBLANK(DaqBook_RAW_Data!W273),"",DaqBook_RAW_Data!W273)</f>
        <v/>
      </c>
      <c r="I283" s="167" t="str">
        <f>IF(ISBLANK(DaqBook_RAW_Data!X273),"",DaqBook_RAW_Data!X273)</f>
        <v/>
      </c>
      <c r="J283" s="167" t="str">
        <f>IF(ISBLANK(DaqBook_RAW_Data!Y273),"",DaqBook_RAW_Data!Y273)</f>
        <v/>
      </c>
      <c r="K283" s="167" t="str">
        <f>IF(ISBLANK(DaqBook_RAW_Data!Z273),"",DaqBook_RAW_Data!Z273)</f>
        <v/>
      </c>
      <c r="L283" s="167" t="str">
        <f>IF(ISBLANK(DaqBook_RAW_Data!AA273),"",DaqBook_RAW_Data!AA273)</f>
        <v/>
      </c>
      <c r="M283" s="167" t="str">
        <f>IF(ISBLANK(DaqBook_RAW_Data!AB273),"",DaqBook_RAW_Data!AB273)</f>
        <v/>
      </c>
      <c r="N283" s="167" t="str">
        <f>IF(ISBLANK(DaqBook_RAW_Data!AC273),"",DaqBook_RAW_Data!AC273)</f>
        <v/>
      </c>
      <c r="O283" s="167" t="str">
        <f>IF(ISBLANK(DaqBook_RAW_Data!AD273),"",DaqBook_RAW_Data!AD273)</f>
        <v/>
      </c>
      <c r="P283" s="167" t="str">
        <f>IF(ISBLANK(DaqBook_RAW_Data!AE273),"",DaqBook_RAW_Data!AE273)</f>
        <v/>
      </c>
    </row>
    <row r="284" spans="1:16" x14ac:dyDescent="0.2">
      <c r="A284" s="58" t="e">
        <f t="shared" si="4"/>
        <v>#VALUE!</v>
      </c>
      <c r="B284" s="144" t="str">
        <f>IF(ISBLANK(DaqBook_RAW_Data!Q274),IF(DaqBook_RAW_Data!A274="","",TIMEVALUE(DaqBook_RAW_Data!A274)),TIMEVALUE(DaqBook_RAW_Data!Q274))</f>
        <v/>
      </c>
      <c r="C284" s="167" t="str">
        <f>IF(ISBLANK(DaqBook_RAW_Data!R274),"",DaqBook_RAW_Data!R274)</f>
        <v/>
      </c>
      <c r="D284" s="167" t="str">
        <f>IF(ISBLANK(DaqBook_RAW_Data!S274),"",DaqBook_RAW_Data!S274)</f>
        <v/>
      </c>
      <c r="E284" s="167" t="str">
        <f>IF(ISBLANK(DaqBook_RAW_Data!T274),"",DaqBook_RAW_Data!T274)</f>
        <v/>
      </c>
      <c r="F284" s="167" t="str">
        <f>IF(ISBLANK(DaqBook_RAW_Data!U274),"",DaqBook_RAW_Data!U274)</f>
        <v/>
      </c>
      <c r="G284" s="167" t="str">
        <f>IF(ISBLANK(DaqBook_RAW_Data!V274),"",DaqBook_RAW_Data!V274)</f>
        <v/>
      </c>
      <c r="H284" s="167" t="str">
        <f>IF(ISBLANK(DaqBook_RAW_Data!W274),"",DaqBook_RAW_Data!W274)</f>
        <v/>
      </c>
      <c r="I284" s="167" t="str">
        <f>IF(ISBLANK(DaqBook_RAW_Data!X274),"",DaqBook_RAW_Data!X274)</f>
        <v/>
      </c>
      <c r="J284" s="167" t="str">
        <f>IF(ISBLANK(DaqBook_RAW_Data!Y274),"",DaqBook_RAW_Data!Y274)</f>
        <v/>
      </c>
      <c r="K284" s="167" t="str">
        <f>IF(ISBLANK(DaqBook_RAW_Data!Z274),"",DaqBook_RAW_Data!Z274)</f>
        <v/>
      </c>
      <c r="L284" s="167" t="str">
        <f>IF(ISBLANK(DaqBook_RAW_Data!AA274),"",DaqBook_RAW_Data!AA274)</f>
        <v/>
      </c>
      <c r="M284" s="167" t="str">
        <f>IF(ISBLANK(DaqBook_RAW_Data!AB274),"",DaqBook_RAW_Data!AB274)</f>
        <v/>
      </c>
      <c r="N284" s="167" t="str">
        <f>IF(ISBLANK(DaqBook_RAW_Data!AC274),"",DaqBook_RAW_Data!AC274)</f>
        <v/>
      </c>
      <c r="O284" s="167" t="str">
        <f>IF(ISBLANK(DaqBook_RAW_Data!AD274),"",DaqBook_RAW_Data!AD274)</f>
        <v/>
      </c>
      <c r="P284" s="167" t="str">
        <f>IF(ISBLANK(DaqBook_RAW_Data!AE274),"",DaqBook_RAW_Data!AE274)</f>
        <v/>
      </c>
    </row>
    <row r="285" spans="1:16" x14ac:dyDescent="0.2">
      <c r="A285" s="58" t="e">
        <f t="shared" si="4"/>
        <v>#VALUE!</v>
      </c>
      <c r="B285" s="144" t="str">
        <f>IF(ISBLANK(DaqBook_RAW_Data!Q275),IF(DaqBook_RAW_Data!A275="","",TIMEVALUE(DaqBook_RAW_Data!A275)),TIMEVALUE(DaqBook_RAW_Data!Q275))</f>
        <v/>
      </c>
      <c r="C285" s="167" t="str">
        <f>IF(ISBLANK(DaqBook_RAW_Data!R275),"",DaqBook_RAW_Data!R275)</f>
        <v/>
      </c>
      <c r="D285" s="167" t="str">
        <f>IF(ISBLANK(DaqBook_RAW_Data!S275),"",DaqBook_RAW_Data!S275)</f>
        <v/>
      </c>
      <c r="E285" s="167" t="str">
        <f>IF(ISBLANK(DaqBook_RAW_Data!T275),"",DaqBook_RAW_Data!T275)</f>
        <v/>
      </c>
      <c r="F285" s="167" t="str">
        <f>IF(ISBLANK(DaqBook_RAW_Data!U275),"",DaqBook_RAW_Data!U275)</f>
        <v/>
      </c>
      <c r="G285" s="167" t="str">
        <f>IF(ISBLANK(DaqBook_RAW_Data!V275),"",DaqBook_RAW_Data!V275)</f>
        <v/>
      </c>
      <c r="H285" s="167" t="str">
        <f>IF(ISBLANK(DaqBook_RAW_Data!W275),"",DaqBook_RAW_Data!W275)</f>
        <v/>
      </c>
      <c r="I285" s="167" t="str">
        <f>IF(ISBLANK(DaqBook_RAW_Data!X275),"",DaqBook_RAW_Data!X275)</f>
        <v/>
      </c>
      <c r="J285" s="167" t="str">
        <f>IF(ISBLANK(DaqBook_RAW_Data!Y275),"",DaqBook_RAW_Data!Y275)</f>
        <v/>
      </c>
      <c r="K285" s="167" t="str">
        <f>IF(ISBLANK(DaqBook_RAW_Data!Z275),"",DaqBook_RAW_Data!Z275)</f>
        <v/>
      </c>
      <c r="L285" s="167" t="str">
        <f>IF(ISBLANK(DaqBook_RAW_Data!AA275),"",DaqBook_RAW_Data!AA275)</f>
        <v/>
      </c>
      <c r="M285" s="167" t="str">
        <f>IF(ISBLANK(DaqBook_RAW_Data!AB275),"",DaqBook_RAW_Data!AB275)</f>
        <v/>
      </c>
      <c r="N285" s="167" t="str">
        <f>IF(ISBLANK(DaqBook_RAW_Data!AC275),"",DaqBook_RAW_Data!AC275)</f>
        <v/>
      </c>
      <c r="O285" s="167" t="str">
        <f>IF(ISBLANK(DaqBook_RAW_Data!AD275),"",DaqBook_RAW_Data!AD275)</f>
        <v/>
      </c>
      <c r="P285" s="167" t="str">
        <f>IF(ISBLANK(DaqBook_RAW_Data!AE275),"",DaqBook_RAW_Data!AE275)</f>
        <v/>
      </c>
    </row>
    <row r="286" spans="1:16" x14ac:dyDescent="0.2">
      <c r="A286" s="58" t="e">
        <f t="shared" si="4"/>
        <v>#VALUE!</v>
      </c>
      <c r="B286" s="144" t="str">
        <f>IF(ISBLANK(DaqBook_RAW_Data!Q276),IF(DaqBook_RAW_Data!A276="","",TIMEVALUE(DaqBook_RAW_Data!A276)),TIMEVALUE(DaqBook_RAW_Data!Q276))</f>
        <v/>
      </c>
      <c r="C286" s="167" t="str">
        <f>IF(ISBLANK(DaqBook_RAW_Data!R276),"",DaqBook_RAW_Data!R276)</f>
        <v/>
      </c>
      <c r="D286" s="167" t="str">
        <f>IF(ISBLANK(DaqBook_RAW_Data!S276),"",DaqBook_RAW_Data!S276)</f>
        <v/>
      </c>
      <c r="E286" s="167" t="str">
        <f>IF(ISBLANK(DaqBook_RAW_Data!T276),"",DaqBook_RAW_Data!T276)</f>
        <v/>
      </c>
      <c r="F286" s="167" t="str">
        <f>IF(ISBLANK(DaqBook_RAW_Data!U276),"",DaqBook_RAW_Data!U276)</f>
        <v/>
      </c>
      <c r="G286" s="167" t="str">
        <f>IF(ISBLANK(DaqBook_RAW_Data!V276),"",DaqBook_RAW_Data!V276)</f>
        <v/>
      </c>
      <c r="H286" s="167" t="str">
        <f>IF(ISBLANK(DaqBook_RAW_Data!W276),"",DaqBook_RAW_Data!W276)</f>
        <v/>
      </c>
      <c r="I286" s="167" t="str">
        <f>IF(ISBLANK(DaqBook_RAW_Data!X276),"",DaqBook_RAW_Data!X276)</f>
        <v/>
      </c>
      <c r="J286" s="167" t="str">
        <f>IF(ISBLANK(DaqBook_RAW_Data!Y276),"",DaqBook_RAW_Data!Y276)</f>
        <v/>
      </c>
      <c r="K286" s="167" t="str">
        <f>IF(ISBLANK(DaqBook_RAW_Data!Z276),"",DaqBook_RAW_Data!Z276)</f>
        <v/>
      </c>
      <c r="L286" s="167" t="str">
        <f>IF(ISBLANK(DaqBook_RAW_Data!AA276),"",DaqBook_RAW_Data!AA276)</f>
        <v/>
      </c>
      <c r="M286" s="167" t="str">
        <f>IF(ISBLANK(DaqBook_RAW_Data!AB276),"",DaqBook_RAW_Data!AB276)</f>
        <v/>
      </c>
      <c r="N286" s="167" t="str">
        <f>IF(ISBLANK(DaqBook_RAW_Data!AC276),"",DaqBook_RAW_Data!AC276)</f>
        <v/>
      </c>
      <c r="O286" s="167" t="str">
        <f>IF(ISBLANK(DaqBook_RAW_Data!AD276),"",DaqBook_RAW_Data!AD276)</f>
        <v/>
      </c>
      <c r="P286" s="167" t="str">
        <f>IF(ISBLANK(DaqBook_RAW_Data!AE276),"",DaqBook_RAW_Data!AE276)</f>
        <v/>
      </c>
    </row>
    <row r="287" spans="1:16" x14ac:dyDescent="0.2">
      <c r="A287" s="58" t="e">
        <f t="shared" si="4"/>
        <v>#VALUE!</v>
      </c>
      <c r="B287" s="144" t="str">
        <f>IF(ISBLANK(DaqBook_RAW_Data!Q277),IF(DaqBook_RAW_Data!A277="","",TIMEVALUE(DaqBook_RAW_Data!A277)),TIMEVALUE(DaqBook_RAW_Data!Q277))</f>
        <v/>
      </c>
      <c r="C287" s="167" t="str">
        <f>IF(ISBLANK(DaqBook_RAW_Data!R277),"",DaqBook_RAW_Data!R277)</f>
        <v/>
      </c>
      <c r="D287" s="167" t="str">
        <f>IF(ISBLANK(DaqBook_RAW_Data!S277),"",DaqBook_RAW_Data!S277)</f>
        <v/>
      </c>
      <c r="E287" s="167" t="str">
        <f>IF(ISBLANK(DaqBook_RAW_Data!T277),"",DaqBook_RAW_Data!T277)</f>
        <v/>
      </c>
      <c r="F287" s="167" t="str">
        <f>IF(ISBLANK(DaqBook_RAW_Data!U277),"",DaqBook_RAW_Data!U277)</f>
        <v/>
      </c>
      <c r="G287" s="167" t="str">
        <f>IF(ISBLANK(DaqBook_RAW_Data!V277),"",DaqBook_RAW_Data!V277)</f>
        <v/>
      </c>
      <c r="H287" s="167" t="str">
        <f>IF(ISBLANK(DaqBook_RAW_Data!W277),"",DaqBook_RAW_Data!W277)</f>
        <v/>
      </c>
      <c r="I287" s="167" t="str">
        <f>IF(ISBLANK(DaqBook_RAW_Data!X277),"",DaqBook_RAW_Data!X277)</f>
        <v/>
      </c>
      <c r="J287" s="167" t="str">
        <f>IF(ISBLANK(DaqBook_RAW_Data!Y277),"",DaqBook_RAW_Data!Y277)</f>
        <v/>
      </c>
      <c r="K287" s="167" t="str">
        <f>IF(ISBLANK(DaqBook_RAW_Data!Z277),"",DaqBook_RAW_Data!Z277)</f>
        <v/>
      </c>
      <c r="L287" s="167" t="str">
        <f>IF(ISBLANK(DaqBook_RAW_Data!AA277),"",DaqBook_RAW_Data!AA277)</f>
        <v/>
      </c>
      <c r="M287" s="167" t="str">
        <f>IF(ISBLANK(DaqBook_RAW_Data!AB277),"",DaqBook_RAW_Data!AB277)</f>
        <v/>
      </c>
      <c r="N287" s="167" t="str">
        <f>IF(ISBLANK(DaqBook_RAW_Data!AC277),"",DaqBook_RAW_Data!AC277)</f>
        <v/>
      </c>
      <c r="O287" s="167" t="str">
        <f>IF(ISBLANK(DaqBook_RAW_Data!AD277),"",DaqBook_RAW_Data!AD277)</f>
        <v/>
      </c>
      <c r="P287" s="167" t="str">
        <f>IF(ISBLANK(DaqBook_RAW_Data!AE277),"",DaqBook_RAW_Data!AE277)</f>
        <v/>
      </c>
    </row>
    <row r="288" spans="1:16" x14ac:dyDescent="0.2">
      <c r="A288" s="58" t="e">
        <f t="shared" si="4"/>
        <v>#VALUE!</v>
      </c>
      <c r="B288" s="144" t="str">
        <f>IF(ISBLANK(DaqBook_RAW_Data!Q278),IF(DaqBook_RAW_Data!A278="","",TIMEVALUE(DaqBook_RAW_Data!A278)),TIMEVALUE(DaqBook_RAW_Data!Q278))</f>
        <v/>
      </c>
      <c r="C288" s="167" t="str">
        <f>IF(ISBLANK(DaqBook_RAW_Data!R278),"",DaqBook_RAW_Data!R278)</f>
        <v/>
      </c>
      <c r="D288" s="167" t="str">
        <f>IF(ISBLANK(DaqBook_RAW_Data!S278),"",DaqBook_RAW_Data!S278)</f>
        <v/>
      </c>
      <c r="E288" s="167" t="str">
        <f>IF(ISBLANK(DaqBook_RAW_Data!T278),"",DaqBook_RAW_Data!T278)</f>
        <v/>
      </c>
      <c r="F288" s="167" t="str">
        <f>IF(ISBLANK(DaqBook_RAW_Data!U278),"",DaqBook_RAW_Data!U278)</f>
        <v/>
      </c>
      <c r="G288" s="167" t="str">
        <f>IF(ISBLANK(DaqBook_RAW_Data!V278),"",DaqBook_RAW_Data!V278)</f>
        <v/>
      </c>
      <c r="H288" s="167" t="str">
        <f>IF(ISBLANK(DaqBook_RAW_Data!W278),"",DaqBook_RAW_Data!W278)</f>
        <v/>
      </c>
      <c r="I288" s="167" t="str">
        <f>IF(ISBLANK(DaqBook_RAW_Data!X278),"",DaqBook_RAW_Data!X278)</f>
        <v/>
      </c>
      <c r="J288" s="167" t="str">
        <f>IF(ISBLANK(DaqBook_RAW_Data!Y278),"",DaqBook_RAW_Data!Y278)</f>
        <v/>
      </c>
      <c r="K288" s="167" t="str">
        <f>IF(ISBLANK(DaqBook_RAW_Data!Z278),"",DaqBook_RAW_Data!Z278)</f>
        <v/>
      </c>
      <c r="L288" s="167" t="str">
        <f>IF(ISBLANK(DaqBook_RAW_Data!AA278),"",DaqBook_RAW_Data!AA278)</f>
        <v/>
      </c>
      <c r="M288" s="167" t="str">
        <f>IF(ISBLANK(DaqBook_RAW_Data!AB278),"",DaqBook_RAW_Data!AB278)</f>
        <v/>
      </c>
      <c r="N288" s="167" t="str">
        <f>IF(ISBLANK(DaqBook_RAW_Data!AC278),"",DaqBook_RAW_Data!AC278)</f>
        <v/>
      </c>
      <c r="O288" s="167" t="str">
        <f>IF(ISBLANK(DaqBook_RAW_Data!AD278),"",DaqBook_RAW_Data!AD278)</f>
        <v/>
      </c>
      <c r="P288" s="167" t="str">
        <f>IF(ISBLANK(DaqBook_RAW_Data!AE278),"",DaqBook_RAW_Data!AE278)</f>
        <v/>
      </c>
    </row>
    <row r="289" spans="1:16" x14ac:dyDescent="0.2">
      <c r="A289" s="58" t="e">
        <f t="shared" si="4"/>
        <v>#VALUE!</v>
      </c>
      <c r="B289" s="144" t="str">
        <f>IF(ISBLANK(DaqBook_RAW_Data!Q279),IF(DaqBook_RAW_Data!A279="","",TIMEVALUE(DaqBook_RAW_Data!A279)),TIMEVALUE(DaqBook_RAW_Data!Q279))</f>
        <v/>
      </c>
      <c r="C289" s="167" t="str">
        <f>IF(ISBLANK(DaqBook_RAW_Data!R279),"",DaqBook_RAW_Data!R279)</f>
        <v/>
      </c>
      <c r="D289" s="167" t="str">
        <f>IF(ISBLANK(DaqBook_RAW_Data!S279),"",DaqBook_RAW_Data!S279)</f>
        <v/>
      </c>
      <c r="E289" s="167" t="str">
        <f>IF(ISBLANK(DaqBook_RAW_Data!T279),"",DaqBook_RAW_Data!T279)</f>
        <v/>
      </c>
      <c r="F289" s="167" t="str">
        <f>IF(ISBLANK(DaqBook_RAW_Data!U279),"",DaqBook_RAW_Data!U279)</f>
        <v/>
      </c>
      <c r="G289" s="167" t="str">
        <f>IF(ISBLANK(DaqBook_RAW_Data!V279),"",DaqBook_RAW_Data!V279)</f>
        <v/>
      </c>
      <c r="H289" s="167" t="str">
        <f>IF(ISBLANK(DaqBook_RAW_Data!W279),"",DaqBook_RAW_Data!W279)</f>
        <v/>
      </c>
      <c r="I289" s="167" t="str">
        <f>IF(ISBLANK(DaqBook_RAW_Data!X279),"",DaqBook_RAW_Data!X279)</f>
        <v/>
      </c>
      <c r="J289" s="167" t="str">
        <f>IF(ISBLANK(DaqBook_RAW_Data!Y279),"",DaqBook_RAW_Data!Y279)</f>
        <v/>
      </c>
      <c r="K289" s="167" t="str">
        <f>IF(ISBLANK(DaqBook_RAW_Data!Z279),"",DaqBook_RAW_Data!Z279)</f>
        <v/>
      </c>
      <c r="L289" s="167" t="str">
        <f>IF(ISBLANK(DaqBook_RAW_Data!AA279),"",DaqBook_RAW_Data!AA279)</f>
        <v/>
      </c>
      <c r="M289" s="167" t="str">
        <f>IF(ISBLANK(DaqBook_RAW_Data!AB279),"",DaqBook_RAW_Data!AB279)</f>
        <v/>
      </c>
      <c r="N289" s="167" t="str">
        <f>IF(ISBLANK(DaqBook_RAW_Data!AC279),"",DaqBook_RAW_Data!AC279)</f>
        <v/>
      </c>
      <c r="O289" s="167" t="str">
        <f>IF(ISBLANK(DaqBook_RAW_Data!AD279),"",DaqBook_RAW_Data!AD279)</f>
        <v/>
      </c>
      <c r="P289" s="167" t="str">
        <f>IF(ISBLANK(DaqBook_RAW_Data!AE279),"",DaqBook_RAW_Data!AE279)</f>
        <v/>
      </c>
    </row>
    <row r="290" spans="1:16" x14ac:dyDescent="0.2">
      <c r="A290" s="58" t="e">
        <f t="shared" si="4"/>
        <v>#VALUE!</v>
      </c>
      <c r="B290" s="144" t="str">
        <f>IF(ISBLANK(DaqBook_RAW_Data!Q280),IF(DaqBook_RAW_Data!A280="","",TIMEVALUE(DaqBook_RAW_Data!A280)),TIMEVALUE(DaqBook_RAW_Data!Q280))</f>
        <v/>
      </c>
      <c r="C290" s="167" t="str">
        <f>IF(ISBLANK(DaqBook_RAW_Data!R280),"",DaqBook_RAW_Data!R280)</f>
        <v/>
      </c>
      <c r="D290" s="167" t="str">
        <f>IF(ISBLANK(DaqBook_RAW_Data!S280),"",DaqBook_RAW_Data!S280)</f>
        <v/>
      </c>
      <c r="E290" s="167" t="str">
        <f>IF(ISBLANK(DaqBook_RAW_Data!T280),"",DaqBook_RAW_Data!T280)</f>
        <v/>
      </c>
      <c r="F290" s="167" t="str">
        <f>IF(ISBLANK(DaqBook_RAW_Data!U280),"",DaqBook_RAW_Data!U280)</f>
        <v/>
      </c>
      <c r="G290" s="167" t="str">
        <f>IF(ISBLANK(DaqBook_RAW_Data!V280),"",DaqBook_RAW_Data!V280)</f>
        <v/>
      </c>
      <c r="H290" s="167" t="str">
        <f>IF(ISBLANK(DaqBook_RAW_Data!W280),"",DaqBook_RAW_Data!W280)</f>
        <v/>
      </c>
      <c r="I290" s="167" t="str">
        <f>IF(ISBLANK(DaqBook_RAW_Data!X280),"",DaqBook_RAW_Data!X280)</f>
        <v/>
      </c>
      <c r="J290" s="167" t="str">
        <f>IF(ISBLANK(DaqBook_RAW_Data!Y280),"",DaqBook_RAW_Data!Y280)</f>
        <v/>
      </c>
      <c r="K290" s="167" t="str">
        <f>IF(ISBLANK(DaqBook_RAW_Data!Z280),"",DaqBook_RAW_Data!Z280)</f>
        <v/>
      </c>
      <c r="L290" s="167" t="str">
        <f>IF(ISBLANK(DaqBook_RAW_Data!AA280),"",DaqBook_RAW_Data!AA280)</f>
        <v/>
      </c>
      <c r="M290" s="167" t="str">
        <f>IF(ISBLANK(DaqBook_RAW_Data!AB280),"",DaqBook_RAW_Data!AB280)</f>
        <v/>
      </c>
      <c r="N290" s="167" t="str">
        <f>IF(ISBLANK(DaqBook_RAW_Data!AC280),"",DaqBook_RAW_Data!AC280)</f>
        <v/>
      </c>
      <c r="O290" s="167" t="str">
        <f>IF(ISBLANK(DaqBook_RAW_Data!AD280),"",DaqBook_RAW_Data!AD280)</f>
        <v/>
      </c>
      <c r="P290" s="167" t="str">
        <f>IF(ISBLANK(DaqBook_RAW_Data!AE280),"",DaqBook_RAW_Data!AE280)</f>
        <v/>
      </c>
    </row>
    <row r="291" spans="1:16" x14ac:dyDescent="0.2">
      <c r="A291" s="58" t="e">
        <f t="shared" si="4"/>
        <v>#VALUE!</v>
      </c>
      <c r="B291" s="144" t="str">
        <f>IF(ISBLANK(DaqBook_RAW_Data!Q281),IF(DaqBook_RAW_Data!A281="","",TIMEVALUE(DaqBook_RAW_Data!A281)),TIMEVALUE(DaqBook_RAW_Data!Q281))</f>
        <v/>
      </c>
      <c r="C291" s="167" t="str">
        <f>IF(ISBLANK(DaqBook_RAW_Data!R281),"",DaqBook_RAW_Data!R281)</f>
        <v/>
      </c>
      <c r="D291" s="167" t="str">
        <f>IF(ISBLANK(DaqBook_RAW_Data!S281),"",DaqBook_RAW_Data!S281)</f>
        <v/>
      </c>
      <c r="E291" s="167" t="str">
        <f>IF(ISBLANK(DaqBook_RAW_Data!T281),"",DaqBook_RAW_Data!T281)</f>
        <v/>
      </c>
      <c r="F291" s="167" t="str">
        <f>IF(ISBLANK(DaqBook_RAW_Data!U281),"",DaqBook_RAW_Data!U281)</f>
        <v/>
      </c>
      <c r="G291" s="167" t="str">
        <f>IF(ISBLANK(DaqBook_RAW_Data!V281),"",DaqBook_RAW_Data!V281)</f>
        <v/>
      </c>
      <c r="H291" s="167" t="str">
        <f>IF(ISBLANK(DaqBook_RAW_Data!W281),"",DaqBook_RAW_Data!W281)</f>
        <v/>
      </c>
      <c r="I291" s="167" t="str">
        <f>IF(ISBLANK(DaqBook_RAW_Data!X281),"",DaqBook_RAW_Data!X281)</f>
        <v/>
      </c>
      <c r="J291" s="167" t="str">
        <f>IF(ISBLANK(DaqBook_RAW_Data!Y281),"",DaqBook_RAW_Data!Y281)</f>
        <v/>
      </c>
      <c r="K291" s="167" t="str">
        <f>IF(ISBLANK(DaqBook_RAW_Data!Z281),"",DaqBook_RAW_Data!Z281)</f>
        <v/>
      </c>
      <c r="L291" s="167" t="str">
        <f>IF(ISBLANK(DaqBook_RAW_Data!AA281),"",DaqBook_RAW_Data!AA281)</f>
        <v/>
      </c>
      <c r="M291" s="167" t="str">
        <f>IF(ISBLANK(DaqBook_RAW_Data!AB281),"",DaqBook_RAW_Data!AB281)</f>
        <v/>
      </c>
      <c r="N291" s="167" t="str">
        <f>IF(ISBLANK(DaqBook_RAW_Data!AC281),"",DaqBook_RAW_Data!AC281)</f>
        <v/>
      </c>
      <c r="O291" s="167" t="str">
        <f>IF(ISBLANK(DaqBook_RAW_Data!AD281),"",DaqBook_RAW_Data!AD281)</f>
        <v/>
      </c>
      <c r="P291" s="167" t="str">
        <f>IF(ISBLANK(DaqBook_RAW_Data!AE281),"",DaqBook_RAW_Data!AE281)</f>
        <v/>
      </c>
    </row>
    <row r="292" spans="1:16" x14ac:dyDescent="0.2">
      <c r="A292" s="58" t="e">
        <f t="shared" si="4"/>
        <v>#VALUE!</v>
      </c>
      <c r="B292" s="144" t="str">
        <f>IF(ISBLANK(DaqBook_RAW_Data!Q282),IF(DaqBook_RAW_Data!A282="","",TIMEVALUE(DaqBook_RAW_Data!A282)),TIMEVALUE(DaqBook_RAW_Data!Q282))</f>
        <v/>
      </c>
      <c r="C292" s="167" t="str">
        <f>IF(ISBLANK(DaqBook_RAW_Data!R282),"",DaqBook_RAW_Data!R282)</f>
        <v/>
      </c>
      <c r="D292" s="167" t="str">
        <f>IF(ISBLANK(DaqBook_RAW_Data!S282),"",DaqBook_RAW_Data!S282)</f>
        <v/>
      </c>
      <c r="E292" s="167" t="str">
        <f>IF(ISBLANK(DaqBook_RAW_Data!T282),"",DaqBook_RAW_Data!T282)</f>
        <v/>
      </c>
      <c r="F292" s="167" t="str">
        <f>IF(ISBLANK(DaqBook_RAW_Data!U282),"",DaqBook_RAW_Data!U282)</f>
        <v/>
      </c>
      <c r="G292" s="167" t="str">
        <f>IF(ISBLANK(DaqBook_RAW_Data!V282),"",DaqBook_RAW_Data!V282)</f>
        <v/>
      </c>
      <c r="H292" s="167" t="str">
        <f>IF(ISBLANK(DaqBook_RAW_Data!W282),"",DaqBook_RAW_Data!W282)</f>
        <v/>
      </c>
      <c r="I292" s="167" t="str">
        <f>IF(ISBLANK(DaqBook_RAW_Data!X282),"",DaqBook_RAW_Data!X282)</f>
        <v/>
      </c>
      <c r="J292" s="167" t="str">
        <f>IF(ISBLANK(DaqBook_RAW_Data!Y282),"",DaqBook_RAW_Data!Y282)</f>
        <v/>
      </c>
      <c r="K292" s="167" t="str">
        <f>IF(ISBLANK(DaqBook_RAW_Data!Z282),"",DaqBook_RAW_Data!Z282)</f>
        <v/>
      </c>
      <c r="L292" s="167" t="str">
        <f>IF(ISBLANK(DaqBook_RAW_Data!AA282),"",DaqBook_RAW_Data!AA282)</f>
        <v/>
      </c>
      <c r="M292" s="167" t="str">
        <f>IF(ISBLANK(DaqBook_RAW_Data!AB282),"",DaqBook_RAW_Data!AB282)</f>
        <v/>
      </c>
      <c r="N292" s="167" t="str">
        <f>IF(ISBLANK(DaqBook_RAW_Data!AC282),"",DaqBook_RAW_Data!AC282)</f>
        <v/>
      </c>
      <c r="O292" s="167" t="str">
        <f>IF(ISBLANK(DaqBook_RAW_Data!AD282),"",DaqBook_RAW_Data!AD282)</f>
        <v/>
      </c>
      <c r="P292" s="167" t="str">
        <f>IF(ISBLANK(DaqBook_RAW_Data!AE282),"",DaqBook_RAW_Data!AE282)</f>
        <v/>
      </c>
    </row>
    <row r="293" spans="1:16" x14ac:dyDescent="0.2">
      <c r="A293" s="58" t="e">
        <f t="shared" si="4"/>
        <v>#VALUE!</v>
      </c>
      <c r="B293" s="144" t="str">
        <f>IF(ISBLANK(DaqBook_RAW_Data!Q283),IF(DaqBook_RAW_Data!A283="","",TIMEVALUE(DaqBook_RAW_Data!A283)),TIMEVALUE(DaqBook_RAW_Data!Q283))</f>
        <v/>
      </c>
      <c r="C293" s="167" t="str">
        <f>IF(ISBLANK(DaqBook_RAW_Data!R283),"",DaqBook_RAW_Data!R283)</f>
        <v/>
      </c>
      <c r="D293" s="167" t="str">
        <f>IF(ISBLANK(DaqBook_RAW_Data!S283),"",DaqBook_RAW_Data!S283)</f>
        <v/>
      </c>
      <c r="E293" s="167" t="str">
        <f>IF(ISBLANK(DaqBook_RAW_Data!T283),"",DaqBook_RAW_Data!T283)</f>
        <v/>
      </c>
      <c r="F293" s="167" t="str">
        <f>IF(ISBLANK(DaqBook_RAW_Data!U283),"",DaqBook_RAW_Data!U283)</f>
        <v/>
      </c>
      <c r="G293" s="167" t="str">
        <f>IF(ISBLANK(DaqBook_RAW_Data!V283),"",DaqBook_RAW_Data!V283)</f>
        <v/>
      </c>
      <c r="H293" s="167" t="str">
        <f>IF(ISBLANK(DaqBook_RAW_Data!W283),"",DaqBook_RAW_Data!W283)</f>
        <v/>
      </c>
      <c r="I293" s="167" t="str">
        <f>IF(ISBLANK(DaqBook_RAW_Data!X283),"",DaqBook_RAW_Data!X283)</f>
        <v/>
      </c>
      <c r="J293" s="167" t="str">
        <f>IF(ISBLANK(DaqBook_RAW_Data!Y283),"",DaqBook_RAW_Data!Y283)</f>
        <v/>
      </c>
      <c r="K293" s="167" t="str">
        <f>IF(ISBLANK(DaqBook_RAW_Data!Z283),"",DaqBook_RAW_Data!Z283)</f>
        <v/>
      </c>
      <c r="L293" s="167" t="str">
        <f>IF(ISBLANK(DaqBook_RAW_Data!AA283),"",DaqBook_RAW_Data!AA283)</f>
        <v/>
      </c>
      <c r="M293" s="167" t="str">
        <f>IF(ISBLANK(DaqBook_RAW_Data!AB283),"",DaqBook_RAW_Data!AB283)</f>
        <v/>
      </c>
      <c r="N293" s="167" t="str">
        <f>IF(ISBLANK(DaqBook_RAW_Data!AC283),"",DaqBook_RAW_Data!AC283)</f>
        <v/>
      </c>
      <c r="O293" s="167" t="str">
        <f>IF(ISBLANK(DaqBook_RAW_Data!AD283),"",DaqBook_RAW_Data!AD283)</f>
        <v/>
      </c>
      <c r="P293" s="167" t="str">
        <f>IF(ISBLANK(DaqBook_RAW_Data!AE283),"",DaqBook_RAW_Data!AE283)</f>
        <v/>
      </c>
    </row>
    <row r="294" spans="1:16" x14ac:dyDescent="0.2">
      <c r="A294" s="58" t="e">
        <f t="shared" si="4"/>
        <v>#VALUE!</v>
      </c>
      <c r="B294" s="144" t="str">
        <f>IF(ISBLANK(DaqBook_RAW_Data!Q284),IF(DaqBook_RAW_Data!A284="","",TIMEVALUE(DaqBook_RAW_Data!A284)),TIMEVALUE(DaqBook_RAW_Data!Q284))</f>
        <v/>
      </c>
      <c r="C294" s="167" t="str">
        <f>IF(ISBLANK(DaqBook_RAW_Data!R284),"",DaqBook_RAW_Data!R284)</f>
        <v/>
      </c>
      <c r="D294" s="167" t="str">
        <f>IF(ISBLANK(DaqBook_RAW_Data!S284),"",DaqBook_RAW_Data!S284)</f>
        <v/>
      </c>
      <c r="E294" s="167" t="str">
        <f>IF(ISBLANK(DaqBook_RAW_Data!T284),"",DaqBook_RAW_Data!T284)</f>
        <v/>
      </c>
      <c r="F294" s="167" t="str">
        <f>IF(ISBLANK(DaqBook_RAW_Data!U284),"",DaqBook_RAW_Data!U284)</f>
        <v/>
      </c>
      <c r="G294" s="167" t="str">
        <f>IF(ISBLANK(DaqBook_RAW_Data!V284),"",DaqBook_RAW_Data!V284)</f>
        <v/>
      </c>
      <c r="H294" s="167" t="str">
        <f>IF(ISBLANK(DaqBook_RAW_Data!W284),"",DaqBook_RAW_Data!W284)</f>
        <v/>
      </c>
      <c r="I294" s="167" t="str">
        <f>IF(ISBLANK(DaqBook_RAW_Data!X284),"",DaqBook_RAW_Data!X284)</f>
        <v/>
      </c>
      <c r="J294" s="167" t="str">
        <f>IF(ISBLANK(DaqBook_RAW_Data!Y284),"",DaqBook_RAW_Data!Y284)</f>
        <v/>
      </c>
      <c r="K294" s="167" t="str">
        <f>IF(ISBLANK(DaqBook_RAW_Data!Z284),"",DaqBook_RAW_Data!Z284)</f>
        <v/>
      </c>
      <c r="L294" s="167" t="str">
        <f>IF(ISBLANK(DaqBook_RAW_Data!AA284),"",DaqBook_RAW_Data!AA284)</f>
        <v/>
      </c>
      <c r="M294" s="167" t="str">
        <f>IF(ISBLANK(DaqBook_RAW_Data!AB284),"",DaqBook_RAW_Data!AB284)</f>
        <v/>
      </c>
      <c r="N294" s="167" t="str">
        <f>IF(ISBLANK(DaqBook_RAW_Data!AC284),"",DaqBook_RAW_Data!AC284)</f>
        <v/>
      </c>
      <c r="O294" s="167" t="str">
        <f>IF(ISBLANK(DaqBook_RAW_Data!AD284),"",DaqBook_RAW_Data!AD284)</f>
        <v/>
      </c>
      <c r="P294" s="167" t="str">
        <f>IF(ISBLANK(DaqBook_RAW_Data!AE284),"",DaqBook_RAW_Data!AE284)</f>
        <v/>
      </c>
    </row>
    <row r="295" spans="1:16" x14ac:dyDescent="0.2">
      <c r="A295" s="58" t="e">
        <f t="shared" si="4"/>
        <v>#VALUE!</v>
      </c>
      <c r="B295" s="144" t="str">
        <f>IF(ISBLANK(DaqBook_RAW_Data!Q285),IF(DaqBook_RAW_Data!A285="","",TIMEVALUE(DaqBook_RAW_Data!A285)),TIMEVALUE(DaqBook_RAW_Data!Q285))</f>
        <v/>
      </c>
      <c r="C295" s="167" t="str">
        <f>IF(ISBLANK(DaqBook_RAW_Data!R285),"",DaqBook_RAW_Data!R285)</f>
        <v/>
      </c>
      <c r="D295" s="167" t="str">
        <f>IF(ISBLANK(DaqBook_RAW_Data!S285),"",DaqBook_RAW_Data!S285)</f>
        <v/>
      </c>
      <c r="E295" s="167" t="str">
        <f>IF(ISBLANK(DaqBook_RAW_Data!T285),"",DaqBook_RAW_Data!T285)</f>
        <v/>
      </c>
      <c r="F295" s="167" t="str">
        <f>IF(ISBLANK(DaqBook_RAW_Data!U285),"",DaqBook_RAW_Data!U285)</f>
        <v/>
      </c>
      <c r="G295" s="167" t="str">
        <f>IF(ISBLANK(DaqBook_RAW_Data!V285),"",DaqBook_RAW_Data!V285)</f>
        <v/>
      </c>
      <c r="H295" s="167" t="str">
        <f>IF(ISBLANK(DaqBook_RAW_Data!W285),"",DaqBook_RAW_Data!W285)</f>
        <v/>
      </c>
      <c r="I295" s="167" t="str">
        <f>IF(ISBLANK(DaqBook_RAW_Data!X285),"",DaqBook_RAW_Data!X285)</f>
        <v/>
      </c>
      <c r="J295" s="167" t="str">
        <f>IF(ISBLANK(DaqBook_RAW_Data!Y285),"",DaqBook_RAW_Data!Y285)</f>
        <v/>
      </c>
      <c r="K295" s="167" t="str">
        <f>IF(ISBLANK(DaqBook_RAW_Data!Z285),"",DaqBook_RAW_Data!Z285)</f>
        <v/>
      </c>
      <c r="L295" s="167" t="str">
        <f>IF(ISBLANK(DaqBook_RAW_Data!AA285),"",DaqBook_RAW_Data!AA285)</f>
        <v/>
      </c>
      <c r="M295" s="167" t="str">
        <f>IF(ISBLANK(DaqBook_RAW_Data!AB285),"",DaqBook_RAW_Data!AB285)</f>
        <v/>
      </c>
      <c r="N295" s="167" t="str">
        <f>IF(ISBLANK(DaqBook_RAW_Data!AC285),"",DaqBook_RAW_Data!AC285)</f>
        <v/>
      </c>
      <c r="O295" s="167" t="str">
        <f>IF(ISBLANK(DaqBook_RAW_Data!AD285),"",DaqBook_RAW_Data!AD285)</f>
        <v/>
      </c>
      <c r="P295" s="167" t="str">
        <f>IF(ISBLANK(DaqBook_RAW_Data!AE285),"",DaqBook_RAW_Data!AE285)</f>
        <v/>
      </c>
    </row>
    <row r="296" spans="1:16" x14ac:dyDescent="0.2">
      <c r="A296" s="58" t="e">
        <f t="shared" si="4"/>
        <v>#VALUE!</v>
      </c>
      <c r="B296" s="144" t="str">
        <f>IF(ISBLANK(DaqBook_RAW_Data!Q286),IF(DaqBook_RAW_Data!A286="","",TIMEVALUE(DaqBook_RAW_Data!A286)),TIMEVALUE(DaqBook_RAW_Data!Q286))</f>
        <v/>
      </c>
      <c r="C296" s="167" t="str">
        <f>IF(ISBLANK(DaqBook_RAW_Data!R286),"",DaqBook_RAW_Data!R286)</f>
        <v/>
      </c>
      <c r="D296" s="167" t="str">
        <f>IF(ISBLANK(DaqBook_RAW_Data!S286),"",DaqBook_RAW_Data!S286)</f>
        <v/>
      </c>
      <c r="E296" s="167" t="str">
        <f>IF(ISBLANK(DaqBook_RAW_Data!T286),"",DaqBook_RAW_Data!T286)</f>
        <v/>
      </c>
      <c r="F296" s="167" t="str">
        <f>IF(ISBLANK(DaqBook_RAW_Data!U286),"",DaqBook_RAW_Data!U286)</f>
        <v/>
      </c>
      <c r="G296" s="167" t="str">
        <f>IF(ISBLANK(DaqBook_RAW_Data!V286),"",DaqBook_RAW_Data!V286)</f>
        <v/>
      </c>
      <c r="H296" s="167" t="str">
        <f>IF(ISBLANK(DaqBook_RAW_Data!W286),"",DaqBook_RAW_Data!W286)</f>
        <v/>
      </c>
      <c r="I296" s="167" t="str">
        <f>IF(ISBLANK(DaqBook_RAW_Data!X286),"",DaqBook_RAW_Data!X286)</f>
        <v/>
      </c>
      <c r="J296" s="167" t="str">
        <f>IF(ISBLANK(DaqBook_RAW_Data!Y286),"",DaqBook_RAW_Data!Y286)</f>
        <v/>
      </c>
      <c r="K296" s="167" t="str">
        <f>IF(ISBLANK(DaqBook_RAW_Data!Z286),"",DaqBook_RAW_Data!Z286)</f>
        <v/>
      </c>
      <c r="L296" s="167" t="str">
        <f>IF(ISBLANK(DaqBook_RAW_Data!AA286),"",DaqBook_RAW_Data!AA286)</f>
        <v/>
      </c>
      <c r="M296" s="167" t="str">
        <f>IF(ISBLANK(DaqBook_RAW_Data!AB286),"",DaqBook_RAW_Data!AB286)</f>
        <v/>
      </c>
      <c r="N296" s="167" t="str">
        <f>IF(ISBLANK(DaqBook_RAW_Data!AC286),"",DaqBook_RAW_Data!AC286)</f>
        <v/>
      </c>
      <c r="O296" s="167" t="str">
        <f>IF(ISBLANK(DaqBook_RAW_Data!AD286),"",DaqBook_RAW_Data!AD286)</f>
        <v/>
      </c>
      <c r="P296" s="167" t="str">
        <f>IF(ISBLANK(DaqBook_RAW_Data!AE286),"",DaqBook_RAW_Data!AE286)</f>
        <v/>
      </c>
    </row>
    <row r="297" spans="1:16" x14ac:dyDescent="0.2">
      <c r="A297" s="58" t="e">
        <f t="shared" si="4"/>
        <v>#VALUE!</v>
      </c>
      <c r="B297" s="144" t="str">
        <f>IF(ISBLANK(DaqBook_RAW_Data!Q287),IF(DaqBook_RAW_Data!A287="","",TIMEVALUE(DaqBook_RAW_Data!A287)),TIMEVALUE(DaqBook_RAW_Data!Q287))</f>
        <v/>
      </c>
      <c r="C297" s="167" t="str">
        <f>IF(ISBLANK(DaqBook_RAW_Data!R287),"",DaqBook_RAW_Data!R287)</f>
        <v/>
      </c>
      <c r="D297" s="167" t="str">
        <f>IF(ISBLANK(DaqBook_RAW_Data!S287),"",DaqBook_RAW_Data!S287)</f>
        <v/>
      </c>
      <c r="E297" s="167" t="str">
        <f>IF(ISBLANK(DaqBook_RAW_Data!T287),"",DaqBook_RAW_Data!T287)</f>
        <v/>
      </c>
      <c r="F297" s="167" t="str">
        <f>IF(ISBLANK(DaqBook_RAW_Data!U287),"",DaqBook_RAW_Data!U287)</f>
        <v/>
      </c>
      <c r="G297" s="167" t="str">
        <f>IF(ISBLANK(DaqBook_RAW_Data!V287),"",DaqBook_RAW_Data!V287)</f>
        <v/>
      </c>
      <c r="H297" s="167" t="str">
        <f>IF(ISBLANK(DaqBook_RAW_Data!W287),"",DaqBook_RAW_Data!W287)</f>
        <v/>
      </c>
      <c r="I297" s="167" t="str">
        <f>IF(ISBLANK(DaqBook_RAW_Data!X287),"",DaqBook_RAW_Data!X287)</f>
        <v/>
      </c>
      <c r="J297" s="167" t="str">
        <f>IF(ISBLANK(DaqBook_RAW_Data!Y287),"",DaqBook_RAW_Data!Y287)</f>
        <v/>
      </c>
      <c r="K297" s="167" t="str">
        <f>IF(ISBLANK(DaqBook_RAW_Data!Z287),"",DaqBook_RAW_Data!Z287)</f>
        <v/>
      </c>
      <c r="L297" s="167" t="str">
        <f>IF(ISBLANK(DaqBook_RAW_Data!AA287),"",DaqBook_RAW_Data!AA287)</f>
        <v/>
      </c>
      <c r="M297" s="167" t="str">
        <f>IF(ISBLANK(DaqBook_RAW_Data!AB287),"",DaqBook_RAW_Data!AB287)</f>
        <v/>
      </c>
      <c r="N297" s="167" t="str">
        <f>IF(ISBLANK(DaqBook_RAW_Data!AC287),"",DaqBook_RAW_Data!AC287)</f>
        <v/>
      </c>
      <c r="O297" s="167" t="str">
        <f>IF(ISBLANK(DaqBook_RAW_Data!AD287),"",DaqBook_RAW_Data!AD287)</f>
        <v/>
      </c>
      <c r="P297" s="167" t="str">
        <f>IF(ISBLANK(DaqBook_RAW_Data!AE287),"",DaqBook_RAW_Data!AE287)</f>
        <v/>
      </c>
    </row>
    <row r="298" spans="1:16" x14ac:dyDescent="0.2">
      <c r="A298" s="58" t="e">
        <f t="shared" si="4"/>
        <v>#VALUE!</v>
      </c>
      <c r="B298" s="144" t="str">
        <f>IF(ISBLANK(DaqBook_RAW_Data!Q288),IF(DaqBook_RAW_Data!A288="","",TIMEVALUE(DaqBook_RAW_Data!A288)),TIMEVALUE(DaqBook_RAW_Data!Q288))</f>
        <v/>
      </c>
      <c r="C298" s="167" t="str">
        <f>IF(ISBLANK(DaqBook_RAW_Data!R288),"",DaqBook_RAW_Data!R288)</f>
        <v/>
      </c>
      <c r="D298" s="167" t="str">
        <f>IF(ISBLANK(DaqBook_RAW_Data!S288),"",DaqBook_RAW_Data!S288)</f>
        <v/>
      </c>
      <c r="E298" s="167" t="str">
        <f>IF(ISBLANK(DaqBook_RAW_Data!T288),"",DaqBook_RAW_Data!T288)</f>
        <v/>
      </c>
      <c r="F298" s="167" t="str">
        <f>IF(ISBLANK(DaqBook_RAW_Data!U288),"",DaqBook_RAW_Data!U288)</f>
        <v/>
      </c>
      <c r="G298" s="167" t="str">
        <f>IF(ISBLANK(DaqBook_RAW_Data!V288),"",DaqBook_RAW_Data!V288)</f>
        <v/>
      </c>
      <c r="H298" s="167" t="str">
        <f>IF(ISBLANK(DaqBook_RAW_Data!W288),"",DaqBook_RAW_Data!W288)</f>
        <v/>
      </c>
      <c r="I298" s="167" t="str">
        <f>IF(ISBLANK(DaqBook_RAW_Data!X288),"",DaqBook_RAW_Data!X288)</f>
        <v/>
      </c>
      <c r="J298" s="167" t="str">
        <f>IF(ISBLANK(DaqBook_RAW_Data!Y288),"",DaqBook_RAW_Data!Y288)</f>
        <v/>
      </c>
      <c r="K298" s="167" t="str">
        <f>IF(ISBLANK(DaqBook_RAW_Data!Z288),"",DaqBook_RAW_Data!Z288)</f>
        <v/>
      </c>
      <c r="L298" s="167" t="str">
        <f>IF(ISBLANK(DaqBook_RAW_Data!AA288),"",DaqBook_RAW_Data!AA288)</f>
        <v/>
      </c>
      <c r="M298" s="167" t="str">
        <f>IF(ISBLANK(DaqBook_RAW_Data!AB288),"",DaqBook_RAW_Data!AB288)</f>
        <v/>
      </c>
      <c r="N298" s="167" t="str">
        <f>IF(ISBLANK(DaqBook_RAW_Data!AC288),"",DaqBook_RAW_Data!AC288)</f>
        <v/>
      </c>
      <c r="O298" s="167" t="str">
        <f>IF(ISBLANK(DaqBook_RAW_Data!AD288),"",DaqBook_RAW_Data!AD288)</f>
        <v/>
      </c>
      <c r="P298" s="167" t="str">
        <f>IF(ISBLANK(DaqBook_RAW_Data!AE288),"",DaqBook_RAW_Data!AE288)</f>
        <v/>
      </c>
    </row>
    <row r="299" spans="1:16" x14ac:dyDescent="0.2">
      <c r="A299" s="58" t="e">
        <f t="shared" si="4"/>
        <v>#VALUE!</v>
      </c>
      <c r="B299" s="144" t="str">
        <f>IF(ISBLANK(DaqBook_RAW_Data!Q289),IF(DaqBook_RAW_Data!A289="","",TIMEVALUE(DaqBook_RAW_Data!A289)),TIMEVALUE(DaqBook_RAW_Data!Q289))</f>
        <v/>
      </c>
      <c r="C299" s="167" t="str">
        <f>IF(ISBLANK(DaqBook_RAW_Data!R289),"",DaqBook_RAW_Data!R289)</f>
        <v/>
      </c>
      <c r="D299" s="167" t="str">
        <f>IF(ISBLANK(DaqBook_RAW_Data!S289),"",DaqBook_RAW_Data!S289)</f>
        <v/>
      </c>
      <c r="E299" s="167" t="str">
        <f>IF(ISBLANK(DaqBook_RAW_Data!T289),"",DaqBook_RAW_Data!T289)</f>
        <v/>
      </c>
      <c r="F299" s="167" t="str">
        <f>IF(ISBLANK(DaqBook_RAW_Data!U289),"",DaqBook_RAW_Data!U289)</f>
        <v/>
      </c>
      <c r="G299" s="167" t="str">
        <f>IF(ISBLANK(DaqBook_RAW_Data!V289),"",DaqBook_RAW_Data!V289)</f>
        <v/>
      </c>
      <c r="H299" s="167" t="str">
        <f>IF(ISBLANK(DaqBook_RAW_Data!W289),"",DaqBook_RAW_Data!W289)</f>
        <v/>
      </c>
      <c r="I299" s="167" t="str">
        <f>IF(ISBLANK(DaqBook_RAW_Data!X289),"",DaqBook_RAW_Data!X289)</f>
        <v/>
      </c>
      <c r="J299" s="167" t="str">
        <f>IF(ISBLANK(DaqBook_RAW_Data!Y289),"",DaqBook_RAW_Data!Y289)</f>
        <v/>
      </c>
      <c r="K299" s="167" t="str">
        <f>IF(ISBLANK(DaqBook_RAW_Data!Z289),"",DaqBook_RAW_Data!Z289)</f>
        <v/>
      </c>
      <c r="L299" s="167" t="str">
        <f>IF(ISBLANK(DaqBook_RAW_Data!AA289),"",DaqBook_RAW_Data!AA289)</f>
        <v/>
      </c>
      <c r="M299" s="167" t="str">
        <f>IF(ISBLANK(DaqBook_RAW_Data!AB289),"",DaqBook_RAW_Data!AB289)</f>
        <v/>
      </c>
      <c r="N299" s="167" t="str">
        <f>IF(ISBLANK(DaqBook_RAW_Data!AC289),"",DaqBook_RAW_Data!AC289)</f>
        <v/>
      </c>
      <c r="O299" s="167" t="str">
        <f>IF(ISBLANK(DaqBook_RAW_Data!AD289),"",DaqBook_RAW_Data!AD289)</f>
        <v/>
      </c>
      <c r="P299" s="167" t="str">
        <f>IF(ISBLANK(DaqBook_RAW_Data!AE289),"",DaqBook_RAW_Data!AE289)</f>
        <v/>
      </c>
    </row>
    <row r="300" spans="1:16" x14ac:dyDescent="0.2">
      <c r="A300" s="58" t="e">
        <f t="shared" si="4"/>
        <v>#VALUE!</v>
      </c>
      <c r="B300" s="144" t="str">
        <f>IF(ISBLANK(DaqBook_RAW_Data!Q290),IF(DaqBook_RAW_Data!A290="","",TIMEVALUE(DaqBook_RAW_Data!A290)),TIMEVALUE(DaqBook_RAW_Data!Q290))</f>
        <v/>
      </c>
      <c r="C300" s="167" t="str">
        <f>IF(ISBLANK(DaqBook_RAW_Data!R290),"",DaqBook_RAW_Data!R290)</f>
        <v/>
      </c>
      <c r="D300" s="167" t="str">
        <f>IF(ISBLANK(DaqBook_RAW_Data!S290),"",DaqBook_RAW_Data!S290)</f>
        <v/>
      </c>
      <c r="E300" s="167" t="str">
        <f>IF(ISBLANK(DaqBook_RAW_Data!T290),"",DaqBook_RAW_Data!T290)</f>
        <v/>
      </c>
      <c r="F300" s="167" t="str">
        <f>IF(ISBLANK(DaqBook_RAW_Data!U290),"",DaqBook_RAW_Data!U290)</f>
        <v/>
      </c>
      <c r="G300" s="167" t="str">
        <f>IF(ISBLANK(DaqBook_RAW_Data!V290),"",DaqBook_RAW_Data!V290)</f>
        <v/>
      </c>
      <c r="H300" s="167" t="str">
        <f>IF(ISBLANK(DaqBook_RAW_Data!W290),"",DaqBook_RAW_Data!W290)</f>
        <v/>
      </c>
      <c r="I300" s="167" t="str">
        <f>IF(ISBLANK(DaqBook_RAW_Data!X290),"",DaqBook_RAW_Data!X290)</f>
        <v/>
      </c>
      <c r="J300" s="167" t="str">
        <f>IF(ISBLANK(DaqBook_RAW_Data!Y290),"",DaqBook_RAW_Data!Y290)</f>
        <v/>
      </c>
      <c r="K300" s="167" t="str">
        <f>IF(ISBLANK(DaqBook_RAW_Data!Z290),"",DaqBook_RAW_Data!Z290)</f>
        <v/>
      </c>
      <c r="L300" s="167" t="str">
        <f>IF(ISBLANK(DaqBook_RAW_Data!AA290),"",DaqBook_RAW_Data!AA290)</f>
        <v/>
      </c>
      <c r="M300" s="167" t="str">
        <f>IF(ISBLANK(DaqBook_RAW_Data!AB290),"",DaqBook_RAW_Data!AB290)</f>
        <v/>
      </c>
      <c r="N300" s="167" t="str">
        <f>IF(ISBLANK(DaqBook_RAW_Data!AC290),"",DaqBook_RAW_Data!AC290)</f>
        <v/>
      </c>
      <c r="O300" s="167" t="str">
        <f>IF(ISBLANK(DaqBook_RAW_Data!AD290),"",DaqBook_RAW_Data!AD290)</f>
        <v/>
      </c>
      <c r="P300" s="167" t="str">
        <f>IF(ISBLANK(DaqBook_RAW_Data!AE290),"",DaqBook_RAW_Data!AE290)</f>
        <v/>
      </c>
    </row>
    <row r="301" spans="1:16" x14ac:dyDescent="0.2">
      <c r="A301" s="58" t="e">
        <f t="shared" si="4"/>
        <v>#VALUE!</v>
      </c>
      <c r="B301" s="144" t="str">
        <f>IF(ISBLANK(DaqBook_RAW_Data!Q291),IF(DaqBook_RAW_Data!A291="","",TIMEVALUE(DaqBook_RAW_Data!A291)),TIMEVALUE(DaqBook_RAW_Data!Q291))</f>
        <v/>
      </c>
      <c r="C301" s="167" t="str">
        <f>IF(ISBLANK(DaqBook_RAW_Data!R291),"",DaqBook_RAW_Data!R291)</f>
        <v/>
      </c>
      <c r="D301" s="167" t="str">
        <f>IF(ISBLANK(DaqBook_RAW_Data!S291),"",DaqBook_RAW_Data!S291)</f>
        <v/>
      </c>
      <c r="E301" s="167" t="str">
        <f>IF(ISBLANK(DaqBook_RAW_Data!T291),"",DaqBook_RAW_Data!T291)</f>
        <v/>
      </c>
      <c r="F301" s="167" t="str">
        <f>IF(ISBLANK(DaqBook_RAW_Data!U291),"",DaqBook_RAW_Data!U291)</f>
        <v/>
      </c>
      <c r="G301" s="167" t="str">
        <f>IF(ISBLANK(DaqBook_RAW_Data!V291),"",DaqBook_RAW_Data!V291)</f>
        <v/>
      </c>
      <c r="H301" s="167" t="str">
        <f>IF(ISBLANK(DaqBook_RAW_Data!W291),"",DaqBook_RAW_Data!W291)</f>
        <v/>
      </c>
      <c r="I301" s="167" t="str">
        <f>IF(ISBLANK(DaqBook_RAW_Data!X291),"",DaqBook_RAW_Data!X291)</f>
        <v/>
      </c>
      <c r="J301" s="167" t="str">
        <f>IF(ISBLANK(DaqBook_RAW_Data!Y291),"",DaqBook_RAW_Data!Y291)</f>
        <v/>
      </c>
      <c r="K301" s="167" t="str">
        <f>IF(ISBLANK(DaqBook_RAW_Data!Z291),"",DaqBook_RAW_Data!Z291)</f>
        <v/>
      </c>
      <c r="L301" s="167" t="str">
        <f>IF(ISBLANK(DaqBook_RAW_Data!AA291),"",DaqBook_RAW_Data!AA291)</f>
        <v/>
      </c>
      <c r="M301" s="167" t="str">
        <f>IF(ISBLANK(DaqBook_RAW_Data!AB291),"",DaqBook_RAW_Data!AB291)</f>
        <v/>
      </c>
      <c r="N301" s="167" t="str">
        <f>IF(ISBLANK(DaqBook_RAW_Data!AC291),"",DaqBook_RAW_Data!AC291)</f>
        <v/>
      </c>
      <c r="O301" s="167" t="str">
        <f>IF(ISBLANK(DaqBook_RAW_Data!AD291),"",DaqBook_RAW_Data!AD291)</f>
        <v/>
      </c>
      <c r="P301" s="167" t="str">
        <f>IF(ISBLANK(DaqBook_RAW_Data!AE291),"",DaqBook_RAW_Data!AE291)</f>
        <v/>
      </c>
    </row>
    <row r="302" spans="1:16" x14ac:dyDescent="0.2">
      <c r="A302" s="58" t="e">
        <f t="shared" si="4"/>
        <v>#VALUE!</v>
      </c>
      <c r="B302" s="144" t="str">
        <f>IF(ISBLANK(DaqBook_RAW_Data!Q292),IF(DaqBook_RAW_Data!A292="","",TIMEVALUE(DaqBook_RAW_Data!A292)),TIMEVALUE(DaqBook_RAW_Data!Q292))</f>
        <v/>
      </c>
      <c r="C302" s="167" t="str">
        <f>IF(ISBLANK(DaqBook_RAW_Data!R292),"",DaqBook_RAW_Data!R292)</f>
        <v/>
      </c>
      <c r="D302" s="167" t="str">
        <f>IF(ISBLANK(DaqBook_RAW_Data!S292),"",DaqBook_RAW_Data!S292)</f>
        <v/>
      </c>
      <c r="E302" s="167" t="str">
        <f>IF(ISBLANK(DaqBook_RAW_Data!T292),"",DaqBook_RAW_Data!T292)</f>
        <v/>
      </c>
      <c r="F302" s="167" t="str">
        <f>IF(ISBLANK(DaqBook_RAW_Data!U292),"",DaqBook_RAW_Data!U292)</f>
        <v/>
      </c>
      <c r="G302" s="167" t="str">
        <f>IF(ISBLANK(DaqBook_RAW_Data!V292),"",DaqBook_RAW_Data!V292)</f>
        <v/>
      </c>
      <c r="H302" s="167" t="str">
        <f>IF(ISBLANK(DaqBook_RAW_Data!W292),"",DaqBook_RAW_Data!W292)</f>
        <v/>
      </c>
      <c r="I302" s="167" t="str">
        <f>IF(ISBLANK(DaqBook_RAW_Data!X292),"",DaqBook_RAW_Data!X292)</f>
        <v/>
      </c>
      <c r="J302" s="167" t="str">
        <f>IF(ISBLANK(DaqBook_RAW_Data!Y292),"",DaqBook_RAW_Data!Y292)</f>
        <v/>
      </c>
      <c r="K302" s="167" t="str">
        <f>IF(ISBLANK(DaqBook_RAW_Data!Z292),"",DaqBook_RAW_Data!Z292)</f>
        <v/>
      </c>
      <c r="L302" s="167" t="str">
        <f>IF(ISBLANK(DaqBook_RAW_Data!AA292),"",DaqBook_RAW_Data!AA292)</f>
        <v/>
      </c>
      <c r="M302" s="167" t="str">
        <f>IF(ISBLANK(DaqBook_RAW_Data!AB292),"",DaqBook_RAW_Data!AB292)</f>
        <v/>
      </c>
      <c r="N302" s="167" t="str">
        <f>IF(ISBLANK(DaqBook_RAW_Data!AC292),"",DaqBook_RAW_Data!AC292)</f>
        <v/>
      </c>
      <c r="O302" s="167" t="str">
        <f>IF(ISBLANK(DaqBook_RAW_Data!AD292),"",DaqBook_RAW_Data!AD292)</f>
        <v/>
      </c>
      <c r="P302" s="167" t="str">
        <f>IF(ISBLANK(DaqBook_RAW_Data!AE292),"",DaqBook_RAW_Data!AE292)</f>
        <v/>
      </c>
    </row>
    <row r="303" spans="1:16" x14ac:dyDescent="0.2">
      <c r="A303" s="58" t="e">
        <f t="shared" si="4"/>
        <v>#VALUE!</v>
      </c>
      <c r="B303" s="144" t="str">
        <f>IF(ISBLANK(DaqBook_RAW_Data!Q293),IF(DaqBook_RAW_Data!A293="","",TIMEVALUE(DaqBook_RAW_Data!A293)),TIMEVALUE(DaqBook_RAW_Data!Q293))</f>
        <v/>
      </c>
      <c r="C303" s="167" t="str">
        <f>IF(ISBLANK(DaqBook_RAW_Data!R293),"",DaqBook_RAW_Data!R293)</f>
        <v/>
      </c>
      <c r="D303" s="167" t="str">
        <f>IF(ISBLANK(DaqBook_RAW_Data!S293),"",DaqBook_RAW_Data!S293)</f>
        <v/>
      </c>
      <c r="E303" s="167" t="str">
        <f>IF(ISBLANK(DaqBook_RAW_Data!T293),"",DaqBook_RAW_Data!T293)</f>
        <v/>
      </c>
      <c r="F303" s="167" t="str">
        <f>IF(ISBLANK(DaqBook_RAW_Data!U293),"",DaqBook_RAW_Data!U293)</f>
        <v/>
      </c>
      <c r="G303" s="167" t="str">
        <f>IF(ISBLANK(DaqBook_RAW_Data!V293),"",DaqBook_RAW_Data!V293)</f>
        <v/>
      </c>
      <c r="H303" s="167" t="str">
        <f>IF(ISBLANK(DaqBook_RAW_Data!W293),"",DaqBook_RAW_Data!W293)</f>
        <v/>
      </c>
      <c r="I303" s="167" t="str">
        <f>IF(ISBLANK(DaqBook_RAW_Data!X293),"",DaqBook_RAW_Data!X293)</f>
        <v/>
      </c>
      <c r="J303" s="167" t="str">
        <f>IF(ISBLANK(DaqBook_RAW_Data!Y293),"",DaqBook_RAW_Data!Y293)</f>
        <v/>
      </c>
      <c r="K303" s="167" t="str">
        <f>IF(ISBLANK(DaqBook_RAW_Data!Z293),"",DaqBook_RAW_Data!Z293)</f>
        <v/>
      </c>
      <c r="L303" s="167" t="str">
        <f>IF(ISBLANK(DaqBook_RAW_Data!AA293),"",DaqBook_RAW_Data!AA293)</f>
        <v/>
      </c>
      <c r="M303" s="167" t="str">
        <f>IF(ISBLANK(DaqBook_RAW_Data!AB293),"",DaqBook_RAW_Data!AB293)</f>
        <v/>
      </c>
      <c r="N303" s="167" t="str">
        <f>IF(ISBLANK(DaqBook_RAW_Data!AC293),"",DaqBook_RAW_Data!AC293)</f>
        <v/>
      </c>
      <c r="O303" s="167" t="str">
        <f>IF(ISBLANK(DaqBook_RAW_Data!AD293),"",DaqBook_RAW_Data!AD293)</f>
        <v/>
      </c>
      <c r="P303" s="167" t="str">
        <f>IF(ISBLANK(DaqBook_RAW_Data!AE293),"",DaqBook_RAW_Data!AE293)</f>
        <v/>
      </c>
    </row>
    <row r="304" spans="1:16" x14ac:dyDescent="0.2">
      <c r="A304" s="58" t="e">
        <f t="shared" si="4"/>
        <v>#VALUE!</v>
      </c>
      <c r="B304" s="144" t="str">
        <f>IF(ISBLANK(DaqBook_RAW_Data!Q294),IF(DaqBook_RAW_Data!A294="","",TIMEVALUE(DaqBook_RAW_Data!A294)),TIMEVALUE(DaqBook_RAW_Data!Q294))</f>
        <v/>
      </c>
      <c r="C304" s="167" t="str">
        <f>IF(ISBLANK(DaqBook_RAW_Data!R294),"",DaqBook_RAW_Data!R294)</f>
        <v/>
      </c>
      <c r="D304" s="167" t="str">
        <f>IF(ISBLANK(DaqBook_RAW_Data!S294),"",DaqBook_RAW_Data!S294)</f>
        <v/>
      </c>
      <c r="E304" s="167" t="str">
        <f>IF(ISBLANK(DaqBook_RAW_Data!T294),"",DaqBook_RAW_Data!T294)</f>
        <v/>
      </c>
      <c r="F304" s="167" t="str">
        <f>IF(ISBLANK(DaqBook_RAW_Data!U294),"",DaqBook_RAW_Data!U294)</f>
        <v/>
      </c>
      <c r="G304" s="167" t="str">
        <f>IF(ISBLANK(DaqBook_RAW_Data!V294),"",DaqBook_RAW_Data!V294)</f>
        <v/>
      </c>
      <c r="H304" s="167" t="str">
        <f>IF(ISBLANK(DaqBook_RAW_Data!W294),"",DaqBook_RAW_Data!W294)</f>
        <v/>
      </c>
      <c r="I304" s="167" t="str">
        <f>IF(ISBLANK(DaqBook_RAW_Data!X294),"",DaqBook_RAW_Data!X294)</f>
        <v/>
      </c>
      <c r="J304" s="167" t="str">
        <f>IF(ISBLANK(DaqBook_RAW_Data!Y294),"",DaqBook_RAW_Data!Y294)</f>
        <v/>
      </c>
      <c r="K304" s="167" t="str">
        <f>IF(ISBLANK(DaqBook_RAW_Data!Z294),"",DaqBook_RAW_Data!Z294)</f>
        <v/>
      </c>
      <c r="L304" s="167" t="str">
        <f>IF(ISBLANK(DaqBook_RAW_Data!AA294),"",DaqBook_RAW_Data!AA294)</f>
        <v/>
      </c>
      <c r="M304" s="167" t="str">
        <f>IF(ISBLANK(DaqBook_RAW_Data!AB294),"",DaqBook_RAW_Data!AB294)</f>
        <v/>
      </c>
      <c r="N304" s="167" t="str">
        <f>IF(ISBLANK(DaqBook_RAW_Data!AC294),"",DaqBook_RAW_Data!AC294)</f>
        <v/>
      </c>
      <c r="O304" s="167" t="str">
        <f>IF(ISBLANK(DaqBook_RAW_Data!AD294),"",DaqBook_RAW_Data!AD294)</f>
        <v/>
      </c>
      <c r="P304" s="167" t="str">
        <f>IF(ISBLANK(DaqBook_RAW_Data!AE294),"",DaqBook_RAW_Data!AE294)</f>
        <v/>
      </c>
    </row>
    <row r="305" spans="1:16" x14ac:dyDescent="0.2">
      <c r="A305" s="58" t="e">
        <f t="shared" si="4"/>
        <v>#VALUE!</v>
      </c>
      <c r="B305" s="144" t="str">
        <f>IF(ISBLANK(DaqBook_RAW_Data!Q295),IF(DaqBook_RAW_Data!A295="","",TIMEVALUE(DaqBook_RAW_Data!A295)),TIMEVALUE(DaqBook_RAW_Data!Q295))</f>
        <v/>
      </c>
      <c r="C305" s="167" t="str">
        <f>IF(ISBLANK(DaqBook_RAW_Data!R295),"",DaqBook_RAW_Data!R295)</f>
        <v/>
      </c>
      <c r="D305" s="167" t="str">
        <f>IF(ISBLANK(DaqBook_RAW_Data!S295),"",DaqBook_RAW_Data!S295)</f>
        <v/>
      </c>
      <c r="E305" s="167" t="str">
        <f>IF(ISBLANK(DaqBook_RAW_Data!T295),"",DaqBook_RAW_Data!T295)</f>
        <v/>
      </c>
      <c r="F305" s="167" t="str">
        <f>IF(ISBLANK(DaqBook_RAW_Data!U295),"",DaqBook_RAW_Data!U295)</f>
        <v/>
      </c>
      <c r="G305" s="167" t="str">
        <f>IF(ISBLANK(DaqBook_RAW_Data!V295),"",DaqBook_RAW_Data!V295)</f>
        <v/>
      </c>
      <c r="H305" s="167" t="str">
        <f>IF(ISBLANK(DaqBook_RAW_Data!W295),"",DaqBook_RAW_Data!W295)</f>
        <v/>
      </c>
      <c r="I305" s="167" t="str">
        <f>IF(ISBLANK(DaqBook_RAW_Data!X295),"",DaqBook_RAW_Data!X295)</f>
        <v/>
      </c>
      <c r="J305" s="167" t="str">
        <f>IF(ISBLANK(DaqBook_RAW_Data!Y295),"",DaqBook_RAW_Data!Y295)</f>
        <v/>
      </c>
      <c r="K305" s="167" t="str">
        <f>IF(ISBLANK(DaqBook_RAW_Data!Z295),"",DaqBook_RAW_Data!Z295)</f>
        <v/>
      </c>
      <c r="L305" s="167" t="str">
        <f>IF(ISBLANK(DaqBook_RAW_Data!AA295),"",DaqBook_RAW_Data!AA295)</f>
        <v/>
      </c>
      <c r="M305" s="167" t="str">
        <f>IF(ISBLANK(DaqBook_RAW_Data!AB295),"",DaqBook_RAW_Data!AB295)</f>
        <v/>
      </c>
      <c r="N305" s="167" t="str">
        <f>IF(ISBLANK(DaqBook_RAW_Data!AC295),"",DaqBook_RAW_Data!AC295)</f>
        <v/>
      </c>
      <c r="O305" s="167" t="str">
        <f>IF(ISBLANK(DaqBook_RAW_Data!AD295),"",DaqBook_RAW_Data!AD295)</f>
        <v/>
      </c>
      <c r="P305" s="167" t="str">
        <f>IF(ISBLANK(DaqBook_RAW_Data!AE295),"",DaqBook_RAW_Data!AE295)</f>
        <v/>
      </c>
    </row>
    <row r="306" spans="1:16" x14ac:dyDescent="0.2">
      <c r="A306" s="58" t="e">
        <f t="shared" si="4"/>
        <v>#VALUE!</v>
      </c>
      <c r="B306" s="144" t="str">
        <f>IF(ISBLANK(DaqBook_RAW_Data!Q296),IF(DaqBook_RAW_Data!A296="","",TIMEVALUE(DaqBook_RAW_Data!A296)),TIMEVALUE(DaqBook_RAW_Data!Q296))</f>
        <v/>
      </c>
      <c r="C306" s="167" t="str">
        <f>IF(ISBLANK(DaqBook_RAW_Data!R296),"",DaqBook_RAW_Data!R296)</f>
        <v/>
      </c>
      <c r="D306" s="167" t="str">
        <f>IF(ISBLANK(DaqBook_RAW_Data!S296),"",DaqBook_RAW_Data!S296)</f>
        <v/>
      </c>
      <c r="E306" s="167" t="str">
        <f>IF(ISBLANK(DaqBook_RAW_Data!T296),"",DaqBook_RAW_Data!T296)</f>
        <v/>
      </c>
      <c r="F306" s="167" t="str">
        <f>IF(ISBLANK(DaqBook_RAW_Data!U296),"",DaqBook_RAW_Data!U296)</f>
        <v/>
      </c>
      <c r="G306" s="167" t="str">
        <f>IF(ISBLANK(DaqBook_RAW_Data!V296),"",DaqBook_RAW_Data!V296)</f>
        <v/>
      </c>
      <c r="H306" s="167" t="str">
        <f>IF(ISBLANK(DaqBook_RAW_Data!W296),"",DaqBook_RAW_Data!W296)</f>
        <v/>
      </c>
      <c r="I306" s="167" t="str">
        <f>IF(ISBLANK(DaqBook_RAW_Data!X296),"",DaqBook_RAW_Data!X296)</f>
        <v/>
      </c>
      <c r="J306" s="167" t="str">
        <f>IF(ISBLANK(DaqBook_RAW_Data!Y296),"",DaqBook_RAW_Data!Y296)</f>
        <v/>
      </c>
      <c r="K306" s="167" t="str">
        <f>IF(ISBLANK(DaqBook_RAW_Data!Z296),"",DaqBook_RAW_Data!Z296)</f>
        <v/>
      </c>
      <c r="L306" s="167" t="str">
        <f>IF(ISBLANK(DaqBook_RAW_Data!AA296),"",DaqBook_RAW_Data!AA296)</f>
        <v/>
      </c>
      <c r="M306" s="167" t="str">
        <f>IF(ISBLANK(DaqBook_RAW_Data!AB296),"",DaqBook_RAW_Data!AB296)</f>
        <v/>
      </c>
      <c r="N306" s="167" t="str">
        <f>IF(ISBLANK(DaqBook_RAW_Data!AC296),"",DaqBook_RAW_Data!AC296)</f>
        <v/>
      </c>
      <c r="O306" s="167" t="str">
        <f>IF(ISBLANK(DaqBook_RAW_Data!AD296),"",DaqBook_RAW_Data!AD296)</f>
        <v/>
      </c>
      <c r="P306" s="167" t="str">
        <f>IF(ISBLANK(DaqBook_RAW_Data!AE296),"",DaqBook_RAW_Data!AE296)</f>
        <v/>
      </c>
    </row>
    <row r="307" spans="1:16" x14ac:dyDescent="0.2">
      <c r="A307" s="58" t="e">
        <f t="shared" si="4"/>
        <v>#VALUE!</v>
      </c>
      <c r="B307" s="144" t="str">
        <f>IF(ISBLANK(DaqBook_RAW_Data!Q297),IF(DaqBook_RAW_Data!A297="","",TIMEVALUE(DaqBook_RAW_Data!A297)),TIMEVALUE(DaqBook_RAW_Data!Q297))</f>
        <v/>
      </c>
      <c r="C307" s="167" t="str">
        <f>IF(ISBLANK(DaqBook_RAW_Data!R297),"",DaqBook_RAW_Data!R297)</f>
        <v/>
      </c>
      <c r="D307" s="167" t="str">
        <f>IF(ISBLANK(DaqBook_RAW_Data!S297),"",DaqBook_RAW_Data!S297)</f>
        <v/>
      </c>
      <c r="E307" s="167" t="str">
        <f>IF(ISBLANK(DaqBook_RAW_Data!T297),"",DaqBook_RAW_Data!T297)</f>
        <v/>
      </c>
      <c r="F307" s="167" t="str">
        <f>IF(ISBLANK(DaqBook_RAW_Data!U297),"",DaqBook_RAW_Data!U297)</f>
        <v/>
      </c>
      <c r="G307" s="167" t="str">
        <f>IF(ISBLANK(DaqBook_RAW_Data!V297),"",DaqBook_RAW_Data!V297)</f>
        <v/>
      </c>
      <c r="H307" s="167" t="str">
        <f>IF(ISBLANK(DaqBook_RAW_Data!W297),"",DaqBook_RAW_Data!W297)</f>
        <v/>
      </c>
      <c r="I307" s="167" t="str">
        <f>IF(ISBLANK(DaqBook_RAW_Data!X297),"",DaqBook_RAW_Data!X297)</f>
        <v/>
      </c>
      <c r="J307" s="167" t="str">
        <f>IF(ISBLANK(DaqBook_RAW_Data!Y297),"",DaqBook_RAW_Data!Y297)</f>
        <v/>
      </c>
      <c r="K307" s="167" t="str">
        <f>IF(ISBLANK(DaqBook_RAW_Data!Z297),"",DaqBook_RAW_Data!Z297)</f>
        <v/>
      </c>
      <c r="L307" s="167" t="str">
        <f>IF(ISBLANK(DaqBook_RAW_Data!AA297),"",DaqBook_RAW_Data!AA297)</f>
        <v/>
      </c>
      <c r="M307" s="167" t="str">
        <f>IF(ISBLANK(DaqBook_RAW_Data!AB297),"",DaqBook_RAW_Data!AB297)</f>
        <v/>
      </c>
      <c r="N307" s="167" t="str">
        <f>IF(ISBLANK(DaqBook_RAW_Data!AC297),"",DaqBook_RAW_Data!AC297)</f>
        <v/>
      </c>
      <c r="O307" s="167" t="str">
        <f>IF(ISBLANK(DaqBook_RAW_Data!AD297),"",DaqBook_RAW_Data!AD297)</f>
        <v/>
      </c>
      <c r="P307" s="167" t="str">
        <f>IF(ISBLANK(DaqBook_RAW_Data!AE297),"",DaqBook_RAW_Data!AE297)</f>
        <v/>
      </c>
    </row>
    <row r="308" spans="1:16" x14ac:dyDescent="0.2">
      <c r="A308" s="58" t="e">
        <f t="shared" si="4"/>
        <v>#VALUE!</v>
      </c>
      <c r="B308" s="144" t="str">
        <f>IF(ISBLANK(DaqBook_RAW_Data!Q298),IF(DaqBook_RAW_Data!A298="","",TIMEVALUE(DaqBook_RAW_Data!A298)),TIMEVALUE(DaqBook_RAW_Data!Q298))</f>
        <v/>
      </c>
      <c r="C308" s="167" t="str">
        <f>IF(ISBLANK(DaqBook_RAW_Data!R298),"",DaqBook_RAW_Data!R298)</f>
        <v/>
      </c>
      <c r="D308" s="167" t="str">
        <f>IF(ISBLANK(DaqBook_RAW_Data!S298),"",DaqBook_RAW_Data!S298)</f>
        <v/>
      </c>
      <c r="E308" s="167" t="str">
        <f>IF(ISBLANK(DaqBook_RAW_Data!T298),"",DaqBook_RAW_Data!T298)</f>
        <v/>
      </c>
      <c r="F308" s="167" t="str">
        <f>IF(ISBLANK(DaqBook_RAW_Data!U298),"",DaqBook_RAW_Data!U298)</f>
        <v/>
      </c>
      <c r="G308" s="167" t="str">
        <f>IF(ISBLANK(DaqBook_RAW_Data!V298),"",DaqBook_RAW_Data!V298)</f>
        <v/>
      </c>
      <c r="H308" s="167" t="str">
        <f>IF(ISBLANK(DaqBook_RAW_Data!W298),"",DaqBook_RAW_Data!W298)</f>
        <v/>
      </c>
      <c r="I308" s="167" t="str">
        <f>IF(ISBLANK(DaqBook_RAW_Data!X298),"",DaqBook_RAW_Data!X298)</f>
        <v/>
      </c>
      <c r="J308" s="167" t="str">
        <f>IF(ISBLANK(DaqBook_RAW_Data!Y298),"",DaqBook_RAW_Data!Y298)</f>
        <v/>
      </c>
      <c r="K308" s="167" t="str">
        <f>IF(ISBLANK(DaqBook_RAW_Data!Z298),"",DaqBook_RAW_Data!Z298)</f>
        <v/>
      </c>
      <c r="L308" s="167" t="str">
        <f>IF(ISBLANK(DaqBook_RAW_Data!AA298),"",DaqBook_RAW_Data!AA298)</f>
        <v/>
      </c>
      <c r="M308" s="167" t="str">
        <f>IF(ISBLANK(DaqBook_RAW_Data!AB298),"",DaqBook_RAW_Data!AB298)</f>
        <v/>
      </c>
      <c r="N308" s="167" t="str">
        <f>IF(ISBLANK(DaqBook_RAW_Data!AC298),"",DaqBook_RAW_Data!AC298)</f>
        <v/>
      </c>
      <c r="O308" s="167" t="str">
        <f>IF(ISBLANK(DaqBook_RAW_Data!AD298),"",DaqBook_RAW_Data!AD298)</f>
        <v/>
      </c>
      <c r="P308" s="167" t="str">
        <f>IF(ISBLANK(DaqBook_RAW_Data!AE298),"",DaqBook_RAW_Data!AE298)</f>
        <v/>
      </c>
    </row>
    <row r="309" spans="1:16" x14ac:dyDescent="0.2">
      <c r="A309" s="58" t="e">
        <f t="shared" si="4"/>
        <v>#VALUE!</v>
      </c>
      <c r="B309" s="144" t="str">
        <f>IF(ISBLANK(DaqBook_RAW_Data!Q299),IF(DaqBook_RAW_Data!A299="","",TIMEVALUE(DaqBook_RAW_Data!A299)),TIMEVALUE(DaqBook_RAW_Data!Q299))</f>
        <v/>
      </c>
      <c r="C309" s="167" t="str">
        <f>IF(ISBLANK(DaqBook_RAW_Data!R299),"",DaqBook_RAW_Data!R299)</f>
        <v/>
      </c>
      <c r="D309" s="167" t="str">
        <f>IF(ISBLANK(DaqBook_RAW_Data!S299),"",DaqBook_RAW_Data!S299)</f>
        <v/>
      </c>
      <c r="E309" s="167" t="str">
        <f>IF(ISBLANK(DaqBook_RAW_Data!T299),"",DaqBook_RAW_Data!T299)</f>
        <v/>
      </c>
      <c r="F309" s="167" t="str">
        <f>IF(ISBLANK(DaqBook_RAW_Data!U299),"",DaqBook_RAW_Data!U299)</f>
        <v/>
      </c>
      <c r="G309" s="167" t="str">
        <f>IF(ISBLANK(DaqBook_RAW_Data!V299),"",DaqBook_RAW_Data!V299)</f>
        <v/>
      </c>
      <c r="H309" s="167" t="str">
        <f>IF(ISBLANK(DaqBook_RAW_Data!W299),"",DaqBook_RAW_Data!W299)</f>
        <v/>
      </c>
      <c r="I309" s="167" t="str">
        <f>IF(ISBLANK(DaqBook_RAW_Data!X299),"",DaqBook_RAW_Data!X299)</f>
        <v/>
      </c>
      <c r="J309" s="167" t="str">
        <f>IF(ISBLANK(DaqBook_RAW_Data!Y299),"",DaqBook_RAW_Data!Y299)</f>
        <v/>
      </c>
      <c r="K309" s="167" t="str">
        <f>IF(ISBLANK(DaqBook_RAW_Data!Z299),"",DaqBook_RAW_Data!Z299)</f>
        <v/>
      </c>
      <c r="L309" s="167" t="str">
        <f>IF(ISBLANK(DaqBook_RAW_Data!AA299),"",DaqBook_RAW_Data!AA299)</f>
        <v/>
      </c>
      <c r="M309" s="167" t="str">
        <f>IF(ISBLANK(DaqBook_RAW_Data!AB299),"",DaqBook_RAW_Data!AB299)</f>
        <v/>
      </c>
      <c r="N309" s="167" t="str">
        <f>IF(ISBLANK(DaqBook_RAW_Data!AC299),"",DaqBook_RAW_Data!AC299)</f>
        <v/>
      </c>
      <c r="O309" s="167" t="str">
        <f>IF(ISBLANK(DaqBook_RAW_Data!AD299),"",DaqBook_RAW_Data!AD299)</f>
        <v/>
      </c>
      <c r="P309" s="167" t="str">
        <f>IF(ISBLANK(DaqBook_RAW_Data!AE299),"",DaqBook_RAW_Data!AE299)</f>
        <v/>
      </c>
    </row>
    <row r="310" spans="1:16" x14ac:dyDescent="0.2">
      <c r="A310" s="58" t="e">
        <f t="shared" si="4"/>
        <v>#VALUE!</v>
      </c>
      <c r="B310" s="144" t="str">
        <f>IF(ISBLANK(DaqBook_RAW_Data!Q300),IF(DaqBook_RAW_Data!A300="","",TIMEVALUE(DaqBook_RAW_Data!A300)),TIMEVALUE(DaqBook_RAW_Data!Q300))</f>
        <v/>
      </c>
      <c r="C310" s="167" t="str">
        <f>IF(ISBLANK(DaqBook_RAW_Data!R300),"",DaqBook_RAW_Data!R300)</f>
        <v/>
      </c>
      <c r="D310" s="167" t="str">
        <f>IF(ISBLANK(DaqBook_RAW_Data!S300),"",DaqBook_RAW_Data!S300)</f>
        <v/>
      </c>
      <c r="E310" s="167" t="str">
        <f>IF(ISBLANK(DaqBook_RAW_Data!T300),"",DaqBook_RAW_Data!T300)</f>
        <v/>
      </c>
      <c r="F310" s="167" t="str">
        <f>IF(ISBLANK(DaqBook_RAW_Data!U300),"",DaqBook_RAW_Data!U300)</f>
        <v/>
      </c>
      <c r="G310" s="167" t="str">
        <f>IF(ISBLANK(DaqBook_RAW_Data!V300),"",DaqBook_RAW_Data!V300)</f>
        <v/>
      </c>
      <c r="H310" s="167" t="str">
        <f>IF(ISBLANK(DaqBook_RAW_Data!W300),"",DaqBook_RAW_Data!W300)</f>
        <v/>
      </c>
      <c r="I310" s="167" t="str">
        <f>IF(ISBLANK(DaqBook_RAW_Data!X300),"",DaqBook_RAW_Data!X300)</f>
        <v/>
      </c>
      <c r="J310" s="167" t="str">
        <f>IF(ISBLANK(DaqBook_RAW_Data!Y300),"",DaqBook_RAW_Data!Y300)</f>
        <v/>
      </c>
      <c r="K310" s="167" t="str">
        <f>IF(ISBLANK(DaqBook_RAW_Data!Z300),"",DaqBook_RAW_Data!Z300)</f>
        <v/>
      </c>
      <c r="L310" s="167" t="str">
        <f>IF(ISBLANK(DaqBook_RAW_Data!AA300),"",DaqBook_RAW_Data!AA300)</f>
        <v/>
      </c>
      <c r="M310" s="167" t="str">
        <f>IF(ISBLANK(DaqBook_RAW_Data!AB300),"",DaqBook_RAW_Data!AB300)</f>
        <v/>
      </c>
      <c r="N310" s="167" t="str">
        <f>IF(ISBLANK(DaqBook_RAW_Data!AC300),"",DaqBook_RAW_Data!AC300)</f>
        <v/>
      </c>
      <c r="O310" s="167" t="str">
        <f>IF(ISBLANK(DaqBook_RAW_Data!AD300),"",DaqBook_RAW_Data!AD300)</f>
        <v/>
      </c>
      <c r="P310" s="167" t="str">
        <f>IF(ISBLANK(DaqBook_RAW_Data!AE300),"",DaqBook_RAW_Data!AE300)</f>
        <v/>
      </c>
    </row>
    <row r="311" spans="1:16" x14ac:dyDescent="0.2">
      <c r="A311" s="58" t="e">
        <f t="shared" si="4"/>
        <v>#VALUE!</v>
      </c>
      <c r="B311" s="144" t="str">
        <f>IF(ISBLANK(DaqBook_RAW_Data!Q301),IF(DaqBook_RAW_Data!A301="","",TIMEVALUE(DaqBook_RAW_Data!A301)),TIMEVALUE(DaqBook_RAW_Data!Q301))</f>
        <v/>
      </c>
      <c r="C311" s="167" t="str">
        <f>IF(ISBLANK(DaqBook_RAW_Data!R301),"",DaqBook_RAW_Data!R301)</f>
        <v/>
      </c>
      <c r="D311" s="167" t="str">
        <f>IF(ISBLANK(DaqBook_RAW_Data!S301),"",DaqBook_RAW_Data!S301)</f>
        <v/>
      </c>
      <c r="E311" s="167" t="str">
        <f>IF(ISBLANK(DaqBook_RAW_Data!T301),"",DaqBook_RAW_Data!T301)</f>
        <v/>
      </c>
      <c r="F311" s="167" t="str">
        <f>IF(ISBLANK(DaqBook_RAW_Data!U301),"",DaqBook_RAW_Data!U301)</f>
        <v/>
      </c>
      <c r="G311" s="167" t="str">
        <f>IF(ISBLANK(DaqBook_RAW_Data!V301),"",DaqBook_RAW_Data!V301)</f>
        <v/>
      </c>
      <c r="H311" s="167" t="str">
        <f>IF(ISBLANK(DaqBook_RAW_Data!W301),"",DaqBook_RAW_Data!W301)</f>
        <v/>
      </c>
      <c r="I311" s="167" t="str">
        <f>IF(ISBLANK(DaqBook_RAW_Data!X301),"",DaqBook_RAW_Data!X301)</f>
        <v/>
      </c>
      <c r="J311" s="167" t="str">
        <f>IF(ISBLANK(DaqBook_RAW_Data!Y301),"",DaqBook_RAW_Data!Y301)</f>
        <v/>
      </c>
      <c r="K311" s="167" t="str">
        <f>IF(ISBLANK(DaqBook_RAW_Data!Z301),"",DaqBook_RAW_Data!Z301)</f>
        <v/>
      </c>
      <c r="L311" s="167" t="str">
        <f>IF(ISBLANK(DaqBook_RAW_Data!AA301),"",DaqBook_RAW_Data!AA301)</f>
        <v/>
      </c>
      <c r="M311" s="167" t="str">
        <f>IF(ISBLANK(DaqBook_RAW_Data!AB301),"",DaqBook_RAW_Data!AB301)</f>
        <v/>
      </c>
      <c r="N311" s="167" t="str">
        <f>IF(ISBLANK(DaqBook_RAW_Data!AC301),"",DaqBook_RAW_Data!AC301)</f>
        <v/>
      </c>
      <c r="O311" s="167" t="str">
        <f>IF(ISBLANK(DaqBook_RAW_Data!AD301),"",DaqBook_RAW_Data!AD301)</f>
        <v/>
      </c>
      <c r="P311" s="167" t="str">
        <f>IF(ISBLANK(DaqBook_RAW_Data!AE301),"",DaqBook_RAW_Data!AE301)</f>
        <v/>
      </c>
    </row>
    <row r="312" spans="1:16" x14ac:dyDescent="0.2">
      <c r="A312" s="58" t="e">
        <f t="shared" si="4"/>
        <v>#VALUE!</v>
      </c>
      <c r="B312" s="144" t="str">
        <f>IF(ISBLANK(DaqBook_RAW_Data!Q302),IF(DaqBook_RAW_Data!A302="","",TIMEVALUE(DaqBook_RAW_Data!A302)),TIMEVALUE(DaqBook_RAW_Data!Q302))</f>
        <v/>
      </c>
      <c r="C312" s="167" t="str">
        <f>IF(ISBLANK(DaqBook_RAW_Data!R302),"",DaqBook_RAW_Data!R302)</f>
        <v/>
      </c>
      <c r="D312" s="167" t="str">
        <f>IF(ISBLANK(DaqBook_RAW_Data!S302),"",DaqBook_RAW_Data!S302)</f>
        <v/>
      </c>
      <c r="E312" s="167" t="str">
        <f>IF(ISBLANK(DaqBook_RAW_Data!T302),"",DaqBook_RAW_Data!T302)</f>
        <v/>
      </c>
      <c r="F312" s="167" t="str">
        <f>IF(ISBLANK(DaqBook_RAW_Data!U302),"",DaqBook_RAW_Data!U302)</f>
        <v/>
      </c>
      <c r="G312" s="167" t="str">
        <f>IF(ISBLANK(DaqBook_RAW_Data!V302),"",DaqBook_RAW_Data!V302)</f>
        <v/>
      </c>
      <c r="H312" s="167" t="str">
        <f>IF(ISBLANK(DaqBook_RAW_Data!W302),"",DaqBook_RAW_Data!W302)</f>
        <v/>
      </c>
      <c r="I312" s="167" t="str">
        <f>IF(ISBLANK(DaqBook_RAW_Data!X302),"",DaqBook_RAW_Data!X302)</f>
        <v/>
      </c>
      <c r="J312" s="167" t="str">
        <f>IF(ISBLANK(DaqBook_RAW_Data!Y302),"",DaqBook_RAW_Data!Y302)</f>
        <v/>
      </c>
      <c r="K312" s="167" t="str">
        <f>IF(ISBLANK(DaqBook_RAW_Data!Z302),"",DaqBook_RAW_Data!Z302)</f>
        <v/>
      </c>
      <c r="L312" s="167" t="str">
        <f>IF(ISBLANK(DaqBook_RAW_Data!AA302),"",DaqBook_RAW_Data!AA302)</f>
        <v/>
      </c>
      <c r="M312" s="167" t="str">
        <f>IF(ISBLANK(DaqBook_RAW_Data!AB302),"",DaqBook_RAW_Data!AB302)</f>
        <v/>
      </c>
      <c r="N312" s="167" t="str">
        <f>IF(ISBLANK(DaqBook_RAW_Data!AC302),"",DaqBook_RAW_Data!AC302)</f>
        <v/>
      </c>
      <c r="O312" s="167" t="str">
        <f>IF(ISBLANK(DaqBook_RAW_Data!AD302),"",DaqBook_RAW_Data!AD302)</f>
        <v/>
      </c>
      <c r="P312" s="167" t="str">
        <f>IF(ISBLANK(DaqBook_RAW_Data!AE302),"",DaqBook_RAW_Data!AE302)</f>
        <v/>
      </c>
    </row>
    <row r="313" spans="1:16" x14ac:dyDescent="0.2">
      <c r="A313" s="58" t="e">
        <f t="shared" si="4"/>
        <v>#VALUE!</v>
      </c>
      <c r="B313" s="144" t="str">
        <f>IF(ISBLANK(DaqBook_RAW_Data!Q303),IF(DaqBook_RAW_Data!A303="","",TIMEVALUE(DaqBook_RAW_Data!A303)),TIMEVALUE(DaqBook_RAW_Data!Q303))</f>
        <v/>
      </c>
      <c r="C313" s="167" t="str">
        <f>IF(ISBLANK(DaqBook_RAW_Data!R303),"",DaqBook_RAW_Data!R303)</f>
        <v/>
      </c>
      <c r="D313" s="167" t="str">
        <f>IF(ISBLANK(DaqBook_RAW_Data!S303),"",DaqBook_RAW_Data!S303)</f>
        <v/>
      </c>
      <c r="E313" s="167" t="str">
        <f>IF(ISBLANK(DaqBook_RAW_Data!T303),"",DaqBook_RAW_Data!T303)</f>
        <v/>
      </c>
      <c r="F313" s="167" t="str">
        <f>IF(ISBLANK(DaqBook_RAW_Data!U303),"",DaqBook_RAW_Data!U303)</f>
        <v/>
      </c>
      <c r="G313" s="167" t="str">
        <f>IF(ISBLANK(DaqBook_RAW_Data!V303),"",DaqBook_RAW_Data!V303)</f>
        <v/>
      </c>
      <c r="H313" s="167" t="str">
        <f>IF(ISBLANK(DaqBook_RAW_Data!W303),"",DaqBook_RAW_Data!W303)</f>
        <v/>
      </c>
      <c r="I313" s="167" t="str">
        <f>IF(ISBLANK(DaqBook_RAW_Data!X303),"",DaqBook_RAW_Data!X303)</f>
        <v/>
      </c>
      <c r="J313" s="167" t="str">
        <f>IF(ISBLANK(DaqBook_RAW_Data!Y303),"",DaqBook_RAW_Data!Y303)</f>
        <v/>
      </c>
      <c r="K313" s="167" t="str">
        <f>IF(ISBLANK(DaqBook_RAW_Data!Z303),"",DaqBook_RAW_Data!Z303)</f>
        <v/>
      </c>
      <c r="L313" s="167" t="str">
        <f>IF(ISBLANK(DaqBook_RAW_Data!AA303),"",DaqBook_RAW_Data!AA303)</f>
        <v/>
      </c>
      <c r="M313" s="167" t="str">
        <f>IF(ISBLANK(DaqBook_RAW_Data!AB303),"",DaqBook_RAW_Data!AB303)</f>
        <v/>
      </c>
      <c r="N313" s="167" t="str">
        <f>IF(ISBLANK(DaqBook_RAW_Data!AC303),"",DaqBook_RAW_Data!AC303)</f>
        <v/>
      </c>
      <c r="O313" s="167" t="str">
        <f>IF(ISBLANK(DaqBook_RAW_Data!AD303),"",DaqBook_RAW_Data!AD303)</f>
        <v/>
      </c>
      <c r="P313" s="167" t="str">
        <f>IF(ISBLANK(DaqBook_RAW_Data!AE303),"",DaqBook_RAW_Data!AE303)</f>
        <v/>
      </c>
    </row>
    <row r="314" spans="1:16" x14ac:dyDescent="0.2">
      <c r="A314" s="58" t="e">
        <f t="shared" si="4"/>
        <v>#VALUE!</v>
      </c>
      <c r="B314" s="144" t="str">
        <f>IF(ISBLANK(DaqBook_RAW_Data!Q304),IF(DaqBook_RAW_Data!A304="","",TIMEVALUE(DaqBook_RAW_Data!A304)),TIMEVALUE(DaqBook_RAW_Data!Q304))</f>
        <v/>
      </c>
      <c r="C314" s="167" t="str">
        <f>IF(ISBLANK(DaqBook_RAW_Data!R304),"",DaqBook_RAW_Data!R304)</f>
        <v/>
      </c>
      <c r="D314" s="167" t="str">
        <f>IF(ISBLANK(DaqBook_RAW_Data!S304),"",DaqBook_RAW_Data!S304)</f>
        <v/>
      </c>
      <c r="E314" s="167" t="str">
        <f>IF(ISBLANK(DaqBook_RAW_Data!T304),"",DaqBook_RAW_Data!T304)</f>
        <v/>
      </c>
      <c r="F314" s="167" t="str">
        <f>IF(ISBLANK(DaqBook_RAW_Data!U304),"",DaqBook_RAW_Data!U304)</f>
        <v/>
      </c>
      <c r="G314" s="167" t="str">
        <f>IF(ISBLANK(DaqBook_RAW_Data!V304),"",DaqBook_RAW_Data!V304)</f>
        <v/>
      </c>
      <c r="H314" s="167" t="str">
        <f>IF(ISBLANK(DaqBook_RAW_Data!W304),"",DaqBook_RAW_Data!W304)</f>
        <v/>
      </c>
      <c r="I314" s="167" t="str">
        <f>IF(ISBLANK(DaqBook_RAW_Data!X304),"",DaqBook_RAW_Data!X304)</f>
        <v/>
      </c>
      <c r="J314" s="167" t="str">
        <f>IF(ISBLANK(DaqBook_RAW_Data!Y304),"",DaqBook_RAW_Data!Y304)</f>
        <v/>
      </c>
      <c r="K314" s="167" t="str">
        <f>IF(ISBLANK(DaqBook_RAW_Data!Z304),"",DaqBook_RAW_Data!Z304)</f>
        <v/>
      </c>
      <c r="L314" s="167" t="str">
        <f>IF(ISBLANK(DaqBook_RAW_Data!AA304),"",DaqBook_RAW_Data!AA304)</f>
        <v/>
      </c>
      <c r="M314" s="167" t="str">
        <f>IF(ISBLANK(DaqBook_RAW_Data!AB304),"",DaqBook_RAW_Data!AB304)</f>
        <v/>
      </c>
      <c r="N314" s="167" t="str">
        <f>IF(ISBLANK(DaqBook_RAW_Data!AC304),"",DaqBook_RAW_Data!AC304)</f>
        <v/>
      </c>
      <c r="O314" s="167" t="str">
        <f>IF(ISBLANK(DaqBook_RAW_Data!AD304),"",DaqBook_RAW_Data!AD304)</f>
        <v/>
      </c>
      <c r="P314" s="167" t="str">
        <f>IF(ISBLANK(DaqBook_RAW_Data!AE304),"",DaqBook_RAW_Data!AE304)</f>
        <v/>
      </c>
    </row>
    <row r="315" spans="1:16" x14ac:dyDescent="0.2">
      <c r="A315" s="58" t="e">
        <f t="shared" si="4"/>
        <v>#VALUE!</v>
      </c>
      <c r="B315" s="144" t="str">
        <f>IF(ISBLANK(DaqBook_RAW_Data!Q305),IF(DaqBook_RAW_Data!A305="","",TIMEVALUE(DaqBook_RAW_Data!A305)),TIMEVALUE(DaqBook_RAW_Data!Q305))</f>
        <v/>
      </c>
      <c r="C315" s="167" t="str">
        <f>IF(ISBLANK(DaqBook_RAW_Data!R305),"",DaqBook_RAW_Data!R305)</f>
        <v/>
      </c>
      <c r="D315" s="167" t="str">
        <f>IF(ISBLANK(DaqBook_RAW_Data!S305),"",DaqBook_RAW_Data!S305)</f>
        <v/>
      </c>
      <c r="E315" s="167" t="str">
        <f>IF(ISBLANK(DaqBook_RAW_Data!T305),"",DaqBook_RAW_Data!T305)</f>
        <v/>
      </c>
      <c r="F315" s="167" t="str">
        <f>IF(ISBLANK(DaqBook_RAW_Data!U305),"",DaqBook_RAW_Data!U305)</f>
        <v/>
      </c>
      <c r="G315" s="167" t="str">
        <f>IF(ISBLANK(DaqBook_RAW_Data!V305),"",DaqBook_RAW_Data!V305)</f>
        <v/>
      </c>
      <c r="H315" s="167" t="str">
        <f>IF(ISBLANK(DaqBook_RAW_Data!W305),"",DaqBook_RAW_Data!W305)</f>
        <v/>
      </c>
      <c r="I315" s="167" t="str">
        <f>IF(ISBLANK(DaqBook_RAW_Data!X305),"",DaqBook_RAW_Data!X305)</f>
        <v/>
      </c>
      <c r="J315" s="167" t="str">
        <f>IF(ISBLANK(DaqBook_RAW_Data!Y305),"",DaqBook_RAW_Data!Y305)</f>
        <v/>
      </c>
      <c r="K315" s="167" t="str">
        <f>IF(ISBLANK(DaqBook_RAW_Data!Z305),"",DaqBook_RAW_Data!Z305)</f>
        <v/>
      </c>
      <c r="L315" s="167" t="str">
        <f>IF(ISBLANK(DaqBook_RAW_Data!AA305),"",DaqBook_RAW_Data!AA305)</f>
        <v/>
      </c>
      <c r="M315" s="167" t="str">
        <f>IF(ISBLANK(DaqBook_RAW_Data!AB305),"",DaqBook_RAW_Data!AB305)</f>
        <v/>
      </c>
      <c r="N315" s="167" t="str">
        <f>IF(ISBLANK(DaqBook_RAW_Data!AC305),"",DaqBook_RAW_Data!AC305)</f>
        <v/>
      </c>
      <c r="O315" s="167" t="str">
        <f>IF(ISBLANK(DaqBook_RAW_Data!AD305),"",DaqBook_RAW_Data!AD305)</f>
        <v/>
      </c>
      <c r="P315" s="167" t="str">
        <f>IF(ISBLANK(DaqBook_RAW_Data!AE305),"",DaqBook_RAW_Data!AE305)</f>
        <v/>
      </c>
    </row>
    <row r="316" spans="1:16" x14ac:dyDescent="0.2">
      <c r="A316" s="58" t="e">
        <f t="shared" si="4"/>
        <v>#VALUE!</v>
      </c>
      <c r="B316" s="144" t="str">
        <f>IF(ISBLANK(DaqBook_RAW_Data!Q306),IF(DaqBook_RAW_Data!A306="","",TIMEVALUE(DaqBook_RAW_Data!A306)),TIMEVALUE(DaqBook_RAW_Data!Q306))</f>
        <v/>
      </c>
      <c r="C316" s="167" t="str">
        <f>IF(ISBLANK(DaqBook_RAW_Data!R306),"",DaqBook_RAW_Data!R306)</f>
        <v/>
      </c>
      <c r="D316" s="167" t="str">
        <f>IF(ISBLANK(DaqBook_RAW_Data!S306),"",DaqBook_RAW_Data!S306)</f>
        <v/>
      </c>
      <c r="E316" s="167" t="str">
        <f>IF(ISBLANK(DaqBook_RAW_Data!T306),"",DaqBook_RAW_Data!T306)</f>
        <v/>
      </c>
      <c r="F316" s="167" t="str">
        <f>IF(ISBLANK(DaqBook_RAW_Data!U306),"",DaqBook_RAW_Data!U306)</f>
        <v/>
      </c>
      <c r="G316" s="167" t="str">
        <f>IF(ISBLANK(DaqBook_RAW_Data!V306),"",DaqBook_RAW_Data!V306)</f>
        <v/>
      </c>
      <c r="H316" s="167" t="str">
        <f>IF(ISBLANK(DaqBook_RAW_Data!W306),"",DaqBook_RAW_Data!W306)</f>
        <v/>
      </c>
      <c r="I316" s="167" t="str">
        <f>IF(ISBLANK(DaqBook_RAW_Data!X306),"",DaqBook_RAW_Data!X306)</f>
        <v/>
      </c>
      <c r="J316" s="167" t="str">
        <f>IF(ISBLANK(DaqBook_RAW_Data!Y306),"",DaqBook_RAW_Data!Y306)</f>
        <v/>
      </c>
      <c r="K316" s="167" t="str">
        <f>IF(ISBLANK(DaqBook_RAW_Data!Z306),"",DaqBook_RAW_Data!Z306)</f>
        <v/>
      </c>
      <c r="L316" s="167" t="str">
        <f>IF(ISBLANK(DaqBook_RAW_Data!AA306),"",DaqBook_RAW_Data!AA306)</f>
        <v/>
      </c>
      <c r="M316" s="167" t="str">
        <f>IF(ISBLANK(DaqBook_RAW_Data!AB306),"",DaqBook_RAW_Data!AB306)</f>
        <v/>
      </c>
      <c r="N316" s="167" t="str">
        <f>IF(ISBLANK(DaqBook_RAW_Data!AC306),"",DaqBook_RAW_Data!AC306)</f>
        <v/>
      </c>
      <c r="O316" s="167" t="str">
        <f>IF(ISBLANK(DaqBook_RAW_Data!AD306),"",DaqBook_RAW_Data!AD306)</f>
        <v/>
      </c>
      <c r="P316" s="167" t="str">
        <f>IF(ISBLANK(DaqBook_RAW_Data!AE306),"",DaqBook_RAW_Data!AE306)</f>
        <v/>
      </c>
    </row>
    <row r="317" spans="1:16" x14ac:dyDescent="0.2">
      <c r="A317" s="58" t="e">
        <f t="shared" si="4"/>
        <v>#VALUE!</v>
      </c>
      <c r="B317" s="144" t="str">
        <f>IF(ISBLANK(DaqBook_RAW_Data!Q307),IF(DaqBook_RAW_Data!A307="","",TIMEVALUE(DaqBook_RAW_Data!A307)),TIMEVALUE(DaqBook_RAW_Data!Q307))</f>
        <v/>
      </c>
      <c r="C317" s="167" t="str">
        <f>IF(ISBLANK(DaqBook_RAW_Data!R307),"",DaqBook_RAW_Data!R307)</f>
        <v/>
      </c>
      <c r="D317" s="167" t="str">
        <f>IF(ISBLANK(DaqBook_RAW_Data!S307),"",DaqBook_RAW_Data!S307)</f>
        <v/>
      </c>
      <c r="E317" s="167" t="str">
        <f>IF(ISBLANK(DaqBook_RAW_Data!T307),"",DaqBook_RAW_Data!T307)</f>
        <v/>
      </c>
      <c r="F317" s="167" t="str">
        <f>IF(ISBLANK(DaqBook_RAW_Data!U307),"",DaqBook_RAW_Data!U307)</f>
        <v/>
      </c>
      <c r="G317" s="167" t="str">
        <f>IF(ISBLANK(DaqBook_RAW_Data!V307),"",DaqBook_RAW_Data!V307)</f>
        <v/>
      </c>
      <c r="H317" s="167" t="str">
        <f>IF(ISBLANK(DaqBook_RAW_Data!W307),"",DaqBook_RAW_Data!W307)</f>
        <v/>
      </c>
      <c r="I317" s="167" t="str">
        <f>IF(ISBLANK(DaqBook_RAW_Data!X307),"",DaqBook_RAW_Data!X307)</f>
        <v/>
      </c>
      <c r="J317" s="167" t="str">
        <f>IF(ISBLANK(DaqBook_RAW_Data!Y307),"",DaqBook_RAW_Data!Y307)</f>
        <v/>
      </c>
      <c r="K317" s="167" t="str">
        <f>IF(ISBLANK(DaqBook_RAW_Data!Z307),"",DaqBook_RAW_Data!Z307)</f>
        <v/>
      </c>
      <c r="L317" s="167" t="str">
        <f>IF(ISBLANK(DaqBook_RAW_Data!AA307),"",DaqBook_RAW_Data!AA307)</f>
        <v/>
      </c>
      <c r="M317" s="167" t="str">
        <f>IF(ISBLANK(DaqBook_RAW_Data!AB307),"",DaqBook_RAW_Data!AB307)</f>
        <v/>
      </c>
      <c r="N317" s="167" t="str">
        <f>IF(ISBLANK(DaqBook_RAW_Data!AC307),"",DaqBook_RAW_Data!AC307)</f>
        <v/>
      </c>
      <c r="O317" s="167" t="str">
        <f>IF(ISBLANK(DaqBook_RAW_Data!AD307),"",DaqBook_RAW_Data!AD307)</f>
        <v/>
      </c>
      <c r="P317" s="167" t="str">
        <f>IF(ISBLANK(DaqBook_RAW_Data!AE307),"",DaqBook_RAW_Data!AE307)</f>
        <v/>
      </c>
    </row>
    <row r="318" spans="1:16" x14ac:dyDescent="0.2">
      <c r="A318" s="58" t="e">
        <f t="shared" si="4"/>
        <v>#VALUE!</v>
      </c>
      <c r="B318" s="144" t="str">
        <f>IF(ISBLANK(DaqBook_RAW_Data!Q308),IF(DaqBook_RAW_Data!A308="","",TIMEVALUE(DaqBook_RAW_Data!A308)),TIMEVALUE(DaqBook_RAW_Data!Q308))</f>
        <v/>
      </c>
      <c r="C318" s="167" t="str">
        <f>IF(ISBLANK(DaqBook_RAW_Data!R308),"",DaqBook_RAW_Data!R308)</f>
        <v/>
      </c>
      <c r="D318" s="167" t="str">
        <f>IF(ISBLANK(DaqBook_RAW_Data!S308),"",DaqBook_RAW_Data!S308)</f>
        <v/>
      </c>
      <c r="E318" s="167" t="str">
        <f>IF(ISBLANK(DaqBook_RAW_Data!T308),"",DaqBook_RAW_Data!T308)</f>
        <v/>
      </c>
      <c r="F318" s="167" t="str">
        <f>IF(ISBLANK(DaqBook_RAW_Data!U308),"",DaqBook_RAW_Data!U308)</f>
        <v/>
      </c>
      <c r="G318" s="167" t="str">
        <f>IF(ISBLANK(DaqBook_RAW_Data!V308),"",DaqBook_RAW_Data!V308)</f>
        <v/>
      </c>
      <c r="H318" s="167" t="str">
        <f>IF(ISBLANK(DaqBook_RAW_Data!W308),"",DaqBook_RAW_Data!W308)</f>
        <v/>
      </c>
      <c r="I318" s="167" t="str">
        <f>IF(ISBLANK(DaqBook_RAW_Data!X308),"",DaqBook_RAW_Data!X308)</f>
        <v/>
      </c>
      <c r="J318" s="167" t="str">
        <f>IF(ISBLANK(DaqBook_RAW_Data!Y308),"",DaqBook_RAW_Data!Y308)</f>
        <v/>
      </c>
      <c r="K318" s="167" t="str">
        <f>IF(ISBLANK(DaqBook_RAW_Data!Z308),"",DaqBook_RAW_Data!Z308)</f>
        <v/>
      </c>
      <c r="L318" s="167" t="str">
        <f>IF(ISBLANK(DaqBook_RAW_Data!AA308),"",DaqBook_RAW_Data!AA308)</f>
        <v/>
      </c>
      <c r="M318" s="167" t="str">
        <f>IF(ISBLANK(DaqBook_RAW_Data!AB308),"",DaqBook_RAW_Data!AB308)</f>
        <v/>
      </c>
      <c r="N318" s="167" t="str">
        <f>IF(ISBLANK(DaqBook_RAW_Data!AC308),"",DaqBook_RAW_Data!AC308)</f>
        <v/>
      </c>
      <c r="O318" s="167" t="str">
        <f>IF(ISBLANK(DaqBook_RAW_Data!AD308),"",DaqBook_RAW_Data!AD308)</f>
        <v/>
      </c>
      <c r="P318" s="167" t="str">
        <f>IF(ISBLANK(DaqBook_RAW_Data!AE308),"",DaqBook_RAW_Data!AE308)</f>
        <v/>
      </c>
    </row>
    <row r="319" spans="1:16" x14ac:dyDescent="0.2">
      <c r="A319" s="58" t="e">
        <f t="shared" si="4"/>
        <v>#VALUE!</v>
      </c>
      <c r="B319" s="144" t="str">
        <f>IF(ISBLANK(DaqBook_RAW_Data!Q309),IF(DaqBook_RAW_Data!A309="","",TIMEVALUE(DaqBook_RAW_Data!A309)),TIMEVALUE(DaqBook_RAW_Data!Q309))</f>
        <v/>
      </c>
      <c r="C319" s="167" t="str">
        <f>IF(ISBLANK(DaqBook_RAW_Data!R309),"",DaqBook_RAW_Data!R309)</f>
        <v/>
      </c>
      <c r="D319" s="167" t="str">
        <f>IF(ISBLANK(DaqBook_RAW_Data!S309),"",DaqBook_RAW_Data!S309)</f>
        <v/>
      </c>
      <c r="E319" s="167" t="str">
        <f>IF(ISBLANK(DaqBook_RAW_Data!T309),"",DaqBook_RAW_Data!T309)</f>
        <v/>
      </c>
      <c r="F319" s="167" t="str">
        <f>IF(ISBLANK(DaqBook_RAW_Data!U309),"",DaqBook_RAW_Data!U309)</f>
        <v/>
      </c>
      <c r="G319" s="167" t="str">
        <f>IF(ISBLANK(DaqBook_RAW_Data!V309),"",DaqBook_RAW_Data!V309)</f>
        <v/>
      </c>
      <c r="H319" s="167" t="str">
        <f>IF(ISBLANK(DaqBook_RAW_Data!W309),"",DaqBook_RAW_Data!W309)</f>
        <v/>
      </c>
      <c r="I319" s="167" t="str">
        <f>IF(ISBLANK(DaqBook_RAW_Data!X309),"",DaqBook_RAW_Data!X309)</f>
        <v/>
      </c>
      <c r="J319" s="167" t="str">
        <f>IF(ISBLANK(DaqBook_RAW_Data!Y309),"",DaqBook_RAW_Data!Y309)</f>
        <v/>
      </c>
      <c r="K319" s="167" t="str">
        <f>IF(ISBLANK(DaqBook_RAW_Data!Z309),"",DaqBook_RAW_Data!Z309)</f>
        <v/>
      </c>
      <c r="L319" s="167" t="str">
        <f>IF(ISBLANK(DaqBook_RAW_Data!AA309),"",DaqBook_RAW_Data!AA309)</f>
        <v/>
      </c>
      <c r="M319" s="167" t="str">
        <f>IF(ISBLANK(DaqBook_RAW_Data!AB309),"",DaqBook_RAW_Data!AB309)</f>
        <v/>
      </c>
      <c r="N319" s="167" t="str">
        <f>IF(ISBLANK(DaqBook_RAW_Data!AC309),"",DaqBook_RAW_Data!AC309)</f>
        <v/>
      </c>
      <c r="O319" s="167" t="str">
        <f>IF(ISBLANK(DaqBook_RAW_Data!AD309),"",DaqBook_RAW_Data!AD309)</f>
        <v/>
      </c>
      <c r="P319" s="167" t="str">
        <f>IF(ISBLANK(DaqBook_RAW_Data!AE309),"",DaqBook_RAW_Data!AE309)</f>
        <v/>
      </c>
    </row>
    <row r="320" spans="1:16" x14ac:dyDescent="0.2">
      <c r="A320" s="58" t="e">
        <f t="shared" si="4"/>
        <v>#VALUE!</v>
      </c>
      <c r="B320" s="144" t="str">
        <f>IF(ISBLANK(DaqBook_RAW_Data!Q310),IF(DaqBook_RAW_Data!A310="","",TIMEVALUE(DaqBook_RAW_Data!A310)),TIMEVALUE(DaqBook_RAW_Data!Q310))</f>
        <v/>
      </c>
      <c r="C320" s="167" t="str">
        <f>IF(ISBLANK(DaqBook_RAW_Data!R310),"",DaqBook_RAW_Data!R310)</f>
        <v/>
      </c>
      <c r="D320" s="167" t="str">
        <f>IF(ISBLANK(DaqBook_RAW_Data!S310),"",DaqBook_RAW_Data!S310)</f>
        <v/>
      </c>
      <c r="E320" s="167" t="str">
        <f>IF(ISBLANK(DaqBook_RAW_Data!T310),"",DaqBook_RAW_Data!T310)</f>
        <v/>
      </c>
      <c r="F320" s="167" t="str">
        <f>IF(ISBLANK(DaqBook_RAW_Data!U310),"",DaqBook_RAW_Data!U310)</f>
        <v/>
      </c>
      <c r="G320" s="167" t="str">
        <f>IF(ISBLANK(DaqBook_RAW_Data!V310),"",DaqBook_RAW_Data!V310)</f>
        <v/>
      </c>
      <c r="H320" s="167" t="str">
        <f>IF(ISBLANK(DaqBook_RAW_Data!W310),"",DaqBook_RAW_Data!W310)</f>
        <v/>
      </c>
      <c r="I320" s="167" t="str">
        <f>IF(ISBLANK(DaqBook_RAW_Data!X310),"",DaqBook_RAW_Data!X310)</f>
        <v/>
      </c>
      <c r="J320" s="167" t="str">
        <f>IF(ISBLANK(DaqBook_RAW_Data!Y310),"",DaqBook_RAW_Data!Y310)</f>
        <v/>
      </c>
      <c r="K320" s="167" t="str">
        <f>IF(ISBLANK(DaqBook_RAW_Data!Z310),"",DaqBook_RAW_Data!Z310)</f>
        <v/>
      </c>
      <c r="L320" s="167" t="str">
        <f>IF(ISBLANK(DaqBook_RAW_Data!AA310),"",DaqBook_RAW_Data!AA310)</f>
        <v/>
      </c>
      <c r="M320" s="167" t="str">
        <f>IF(ISBLANK(DaqBook_RAW_Data!AB310),"",DaqBook_RAW_Data!AB310)</f>
        <v/>
      </c>
      <c r="N320" s="167" t="str">
        <f>IF(ISBLANK(DaqBook_RAW_Data!AC310),"",DaqBook_RAW_Data!AC310)</f>
        <v/>
      </c>
      <c r="O320" s="167" t="str">
        <f>IF(ISBLANK(DaqBook_RAW_Data!AD310),"",DaqBook_RAW_Data!AD310)</f>
        <v/>
      </c>
      <c r="P320" s="167" t="str">
        <f>IF(ISBLANK(DaqBook_RAW_Data!AE310),"",DaqBook_RAW_Data!AE310)</f>
        <v/>
      </c>
    </row>
    <row r="321" spans="1:16" x14ac:dyDescent="0.2">
      <c r="A321" s="58" t="e">
        <f t="shared" si="4"/>
        <v>#VALUE!</v>
      </c>
      <c r="B321" s="144" t="str">
        <f>IF(ISBLANK(DaqBook_RAW_Data!Q311),IF(DaqBook_RAW_Data!A311="","",TIMEVALUE(DaqBook_RAW_Data!A311)),TIMEVALUE(DaqBook_RAW_Data!Q311))</f>
        <v/>
      </c>
      <c r="C321" s="167" t="str">
        <f>IF(ISBLANK(DaqBook_RAW_Data!R311),"",DaqBook_RAW_Data!R311)</f>
        <v/>
      </c>
      <c r="D321" s="167" t="str">
        <f>IF(ISBLANK(DaqBook_RAW_Data!S311),"",DaqBook_RAW_Data!S311)</f>
        <v/>
      </c>
      <c r="E321" s="167" t="str">
        <f>IF(ISBLANK(DaqBook_RAW_Data!T311),"",DaqBook_RAW_Data!T311)</f>
        <v/>
      </c>
      <c r="F321" s="167" t="str">
        <f>IF(ISBLANK(DaqBook_RAW_Data!U311),"",DaqBook_RAW_Data!U311)</f>
        <v/>
      </c>
      <c r="G321" s="167" t="str">
        <f>IF(ISBLANK(DaqBook_RAW_Data!V311),"",DaqBook_RAW_Data!V311)</f>
        <v/>
      </c>
      <c r="H321" s="167" t="str">
        <f>IF(ISBLANK(DaqBook_RAW_Data!W311),"",DaqBook_RAW_Data!W311)</f>
        <v/>
      </c>
      <c r="I321" s="167" t="str">
        <f>IF(ISBLANK(DaqBook_RAW_Data!X311),"",DaqBook_RAW_Data!X311)</f>
        <v/>
      </c>
      <c r="J321" s="167" t="str">
        <f>IF(ISBLANK(DaqBook_RAW_Data!Y311),"",DaqBook_RAW_Data!Y311)</f>
        <v/>
      </c>
      <c r="K321" s="167" t="str">
        <f>IF(ISBLANK(DaqBook_RAW_Data!Z311),"",DaqBook_RAW_Data!Z311)</f>
        <v/>
      </c>
      <c r="L321" s="167" t="str">
        <f>IF(ISBLANK(DaqBook_RAW_Data!AA311),"",DaqBook_RAW_Data!AA311)</f>
        <v/>
      </c>
      <c r="M321" s="167" t="str">
        <f>IF(ISBLANK(DaqBook_RAW_Data!AB311),"",DaqBook_RAW_Data!AB311)</f>
        <v/>
      </c>
      <c r="N321" s="167" t="str">
        <f>IF(ISBLANK(DaqBook_RAW_Data!AC311),"",DaqBook_RAW_Data!AC311)</f>
        <v/>
      </c>
      <c r="O321" s="167" t="str">
        <f>IF(ISBLANK(DaqBook_RAW_Data!AD311),"",DaqBook_RAW_Data!AD311)</f>
        <v/>
      </c>
      <c r="P321" s="167" t="str">
        <f>IF(ISBLANK(DaqBook_RAW_Data!AE311),"",DaqBook_RAW_Data!AE311)</f>
        <v/>
      </c>
    </row>
    <row r="322" spans="1:16" x14ac:dyDescent="0.2">
      <c r="A322" s="58" t="e">
        <f t="shared" si="4"/>
        <v>#VALUE!</v>
      </c>
      <c r="B322" s="144" t="str">
        <f>IF(ISBLANK(DaqBook_RAW_Data!Q312),IF(DaqBook_RAW_Data!A312="","",TIMEVALUE(DaqBook_RAW_Data!A312)),TIMEVALUE(DaqBook_RAW_Data!Q312))</f>
        <v/>
      </c>
      <c r="C322" s="167" t="str">
        <f>IF(ISBLANK(DaqBook_RAW_Data!R312),"",DaqBook_RAW_Data!R312)</f>
        <v/>
      </c>
      <c r="D322" s="167" t="str">
        <f>IF(ISBLANK(DaqBook_RAW_Data!S312),"",DaqBook_RAW_Data!S312)</f>
        <v/>
      </c>
      <c r="E322" s="167" t="str">
        <f>IF(ISBLANK(DaqBook_RAW_Data!T312),"",DaqBook_RAW_Data!T312)</f>
        <v/>
      </c>
      <c r="F322" s="167" t="str">
        <f>IF(ISBLANK(DaqBook_RAW_Data!U312),"",DaqBook_RAW_Data!U312)</f>
        <v/>
      </c>
      <c r="G322" s="167" t="str">
        <f>IF(ISBLANK(DaqBook_RAW_Data!V312),"",DaqBook_RAW_Data!V312)</f>
        <v/>
      </c>
      <c r="H322" s="167" t="str">
        <f>IF(ISBLANK(DaqBook_RAW_Data!W312),"",DaqBook_RAW_Data!W312)</f>
        <v/>
      </c>
      <c r="I322" s="167" t="str">
        <f>IF(ISBLANK(DaqBook_RAW_Data!X312),"",DaqBook_RAW_Data!X312)</f>
        <v/>
      </c>
      <c r="J322" s="167" t="str">
        <f>IF(ISBLANK(DaqBook_RAW_Data!Y312),"",DaqBook_RAW_Data!Y312)</f>
        <v/>
      </c>
      <c r="K322" s="167" t="str">
        <f>IF(ISBLANK(DaqBook_RAW_Data!Z312),"",DaqBook_RAW_Data!Z312)</f>
        <v/>
      </c>
      <c r="L322" s="167" t="str">
        <f>IF(ISBLANK(DaqBook_RAW_Data!AA312),"",DaqBook_RAW_Data!AA312)</f>
        <v/>
      </c>
      <c r="M322" s="167" t="str">
        <f>IF(ISBLANK(DaqBook_RAW_Data!AB312),"",DaqBook_RAW_Data!AB312)</f>
        <v/>
      </c>
      <c r="N322" s="167" t="str">
        <f>IF(ISBLANK(DaqBook_RAW_Data!AC312),"",DaqBook_RAW_Data!AC312)</f>
        <v/>
      </c>
      <c r="O322" s="167" t="str">
        <f>IF(ISBLANK(DaqBook_RAW_Data!AD312),"",DaqBook_RAW_Data!AD312)</f>
        <v/>
      </c>
      <c r="P322" s="167" t="str">
        <f>IF(ISBLANK(DaqBook_RAW_Data!AE312),"",DaqBook_RAW_Data!AE312)</f>
        <v/>
      </c>
    </row>
    <row r="323" spans="1:16" x14ac:dyDescent="0.2">
      <c r="A323" s="58" t="e">
        <f t="shared" si="4"/>
        <v>#VALUE!</v>
      </c>
      <c r="B323" s="144" t="str">
        <f>IF(ISBLANK(DaqBook_RAW_Data!Q313),IF(DaqBook_RAW_Data!A313="","",TIMEVALUE(DaqBook_RAW_Data!A313)),TIMEVALUE(DaqBook_RAW_Data!Q313))</f>
        <v/>
      </c>
      <c r="C323" s="167" t="str">
        <f>IF(ISBLANK(DaqBook_RAW_Data!R313),"",DaqBook_RAW_Data!R313)</f>
        <v/>
      </c>
      <c r="D323" s="167" t="str">
        <f>IF(ISBLANK(DaqBook_RAW_Data!S313),"",DaqBook_RAW_Data!S313)</f>
        <v/>
      </c>
      <c r="E323" s="167" t="str">
        <f>IF(ISBLANK(DaqBook_RAW_Data!T313),"",DaqBook_RAW_Data!T313)</f>
        <v/>
      </c>
      <c r="F323" s="167" t="str">
        <f>IF(ISBLANK(DaqBook_RAW_Data!U313),"",DaqBook_RAW_Data!U313)</f>
        <v/>
      </c>
      <c r="G323" s="167" t="str">
        <f>IF(ISBLANK(DaqBook_RAW_Data!V313),"",DaqBook_RAW_Data!V313)</f>
        <v/>
      </c>
      <c r="H323" s="167" t="str">
        <f>IF(ISBLANK(DaqBook_RAW_Data!W313),"",DaqBook_RAW_Data!W313)</f>
        <v/>
      </c>
      <c r="I323" s="167" t="str">
        <f>IF(ISBLANK(DaqBook_RAW_Data!X313),"",DaqBook_RAW_Data!X313)</f>
        <v/>
      </c>
      <c r="J323" s="167" t="str">
        <f>IF(ISBLANK(DaqBook_RAW_Data!Y313),"",DaqBook_RAW_Data!Y313)</f>
        <v/>
      </c>
      <c r="K323" s="167" t="str">
        <f>IF(ISBLANK(DaqBook_RAW_Data!Z313),"",DaqBook_RAW_Data!Z313)</f>
        <v/>
      </c>
      <c r="L323" s="167" t="str">
        <f>IF(ISBLANK(DaqBook_RAW_Data!AA313),"",DaqBook_RAW_Data!AA313)</f>
        <v/>
      </c>
      <c r="M323" s="167" t="str">
        <f>IF(ISBLANK(DaqBook_RAW_Data!AB313),"",DaqBook_RAW_Data!AB313)</f>
        <v/>
      </c>
      <c r="N323" s="167" t="str">
        <f>IF(ISBLANK(DaqBook_RAW_Data!AC313),"",DaqBook_RAW_Data!AC313)</f>
        <v/>
      </c>
      <c r="O323" s="167" t="str">
        <f>IF(ISBLANK(DaqBook_RAW_Data!AD313),"",DaqBook_RAW_Data!AD313)</f>
        <v/>
      </c>
      <c r="P323" s="167" t="str">
        <f>IF(ISBLANK(DaqBook_RAW_Data!AE313),"",DaqBook_RAW_Data!AE313)</f>
        <v/>
      </c>
    </row>
    <row r="324" spans="1:16" x14ac:dyDescent="0.2">
      <c r="A324" s="58" t="e">
        <f t="shared" si="4"/>
        <v>#VALUE!</v>
      </c>
      <c r="B324" s="144" t="str">
        <f>IF(ISBLANK(DaqBook_RAW_Data!Q314),IF(DaqBook_RAW_Data!A314="","",TIMEVALUE(DaqBook_RAW_Data!A314)),TIMEVALUE(DaqBook_RAW_Data!Q314))</f>
        <v/>
      </c>
      <c r="C324" s="167" t="str">
        <f>IF(ISBLANK(DaqBook_RAW_Data!R314),"",DaqBook_RAW_Data!R314)</f>
        <v/>
      </c>
      <c r="D324" s="167" t="str">
        <f>IF(ISBLANK(DaqBook_RAW_Data!S314),"",DaqBook_RAW_Data!S314)</f>
        <v/>
      </c>
      <c r="E324" s="167" t="str">
        <f>IF(ISBLANK(DaqBook_RAW_Data!T314),"",DaqBook_RAW_Data!T314)</f>
        <v/>
      </c>
      <c r="F324" s="167" t="str">
        <f>IF(ISBLANK(DaqBook_RAW_Data!U314),"",DaqBook_RAW_Data!U314)</f>
        <v/>
      </c>
      <c r="G324" s="167" t="str">
        <f>IF(ISBLANK(DaqBook_RAW_Data!V314),"",DaqBook_RAW_Data!V314)</f>
        <v/>
      </c>
      <c r="H324" s="167" t="str">
        <f>IF(ISBLANK(DaqBook_RAW_Data!W314),"",DaqBook_RAW_Data!W314)</f>
        <v/>
      </c>
      <c r="I324" s="167" t="str">
        <f>IF(ISBLANK(DaqBook_RAW_Data!X314),"",DaqBook_RAW_Data!X314)</f>
        <v/>
      </c>
      <c r="J324" s="167" t="str">
        <f>IF(ISBLANK(DaqBook_RAW_Data!Y314),"",DaqBook_RAW_Data!Y314)</f>
        <v/>
      </c>
      <c r="K324" s="167" t="str">
        <f>IF(ISBLANK(DaqBook_RAW_Data!Z314),"",DaqBook_RAW_Data!Z314)</f>
        <v/>
      </c>
      <c r="L324" s="167" t="str">
        <f>IF(ISBLANK(DaqBook_RAW_Data!AA314),"",DaqBook_RAW_Data!AA314)</f>
        <v/>
      </c>
      <c r="M324" s="167" t="str">
        <f>IF(ISBLANK(DaqBook_RAW_Data!AB314),"",DaqBook_RAW_Data!AB314)</f>
        <v/>
      </c>
      <c r="N324" s="167" t="str">
        <f>IF(ISBLANK(DaqBook_RAW_Data!AC314),"",DaqBook_RAW_Data!AC314)</f>
        <v/>
      </c>
      <c r="O324" s="167" t="str">
        <f>IF(ISBLANK(DaqBook_RAW_Data!AD314),"",DaqBook_RAW_Data!AD314)</f>
        <v/>
      </c>
      <c r="P324" s="167" t="str">
        <f>IF(ISBLANK(DaqBook_RAW_Data!AE314),"",DaqBook_RAW_Data!AE314)</f>
        <v/>
      </c>
    </row>
    <row r="325" spans="1:16" x14ac:dyDescent="0.2">
      <c r="A325" s="58" t="e">
        <f t="shared" si="4"/>
        <v>#VALUE!</v>
      </c>
      <c r="B325" s="144" t="str">
        <f>IF(ISBLANK(DaqBook_RAW_Data!Q315),IF(DaqBook_RAW_Data!A315="","",TIMEVALUE(DaqBook_RAW_Data!A315)),TIMEVALUE(DaqBook_RAW_Data!Q315))</f>
        <v/>
      </c>
      <c r="C325" s="167" t="str">
        <f>IF(ISBLANK(DaqBook_RAW_Data!R315),"",DaqBook_RAW_Data!R315)</f>
        <v/>
      </c>
      <c r="D325" s="167" t="str">
        <f>IF(ISBLANK(DaqBook_RAW_Data!S315),"",DaqBook_RAW_Data!S315)</f>
        <v/>
      </c>
      <c r="E325" s="167" t="str">
        <f>IF(ISBLANK(DaqBook_RAW_Data!T315),"",DaqBook_RAW_Data!T315)</f>
        <v/>
      </c>
      <c r="F325" s="167" t="str">
        <f>IF(ISBLANK(DaqBook_RAW_Data!U315),"",DaqBook_RAW_Data!U315)</f>
        <v/>
      </c>
      <c r="G325" s="167" t="str">
        <f>IF(ISBLANK(DaqBook_RAW_Data!V315),"",DaqBook_RAW_Data!V315)</f>
        <v/>
      </c>
      <c r="H325" s="167" t="str">
        <f>IF(ISBLANK(DaqBook_RAW_Data!W315),"",DaqBook_RAW_Data!W315)</f>
        <v/>
      </c>
      <c r="I325" s="167" t="str">
        <f>IF(ISBLANK(DaqBook_RAW_Data!X315),"",DaqBook_RAW_Data!X315)</f>
        <v/>
      </c>
      <c r="J325" s="167" t="str">
        <f>IF(ISBLANK(DaqBook_RAW_Data!Y315),"",DaqBook_RAW_Data!Y315)</f>
        <v/>
      </c>
      <c r="K325" s="167" t="str">
        <f>IF(ISBLANK(DaqBook_RAW_Data!Z315),"",DaqBook_RAW_Data!Z315)</f>
        <v/>
      </c>
      <c r="L325" s="167" t="str">
        <f>IF(ISBLANK(DaqBook_RAW_Data!AA315),"",DaqBook_RAW_Data!AA315)</f>
        <v/>
      </c>
      <c r="M325" s="167" t="str">
        <f>IF(ISBLANK(DaqBook_RAW_Data!AB315),"",DaqBook_RAW_Data!AB315)</f>
        <v/>
      </c>
      <c r="N325" s="167" t="str">
        <f>IF(ISBLANK(DaqBook_RAW_Data!AC315),"",DaqBook_RAW_Data!AC315)</f>
        <v/>
      </c>
      <c r="O325" s="167" t="str">
        <f>IF(ISBLANK(DaqBook_RAW_Data!AD315),"",DaqBook_RAW_Data!AD315)</f>
        <v/>
      </c>
      <c r="P325" s="167" t="str">
        <f>IF(ISBLANK(DaqBook_RAW_Data!AE315),"",DaqBook_RAW_Data!AE315)</f>
        <v/>
      </c>
    </row>
    <row r="326" spans="1:16" x14ac:dyDescent="0.2">
      <c r="A326" s="58" t="e">
        <f t="shared" si="4"/>
        <v>#VALUE!</v>
      </c>
      <c r="B326" s="144" t="str">
        <f>IF(ISBLANK(DaqBook_RAW_Data!Q316),IF(DaqBook_RAW_Data!A316="","",TIMEVALUE(DaqBook_RAW_Data!A316)),TIMEVALUE(DaqBook_RAW_Data!Q316))</f>
        <v/>
      </c>
      <c r="C326" s="167" t="str">
        <f>IF(ISBLANK(DaqBook_RAW_Data!R316),"",DaqBook_RAW_Data!R316)</f>
        <v/>
      </c>
      <c r="D326" s="167" t="str">
        <f>IF(ISBLANK(DaqBook_RAW_Data!S316),"",DaqBook_RAW_Data!S316)</f>
        <v/>
      </c>
      <c r="E326" s="167" t="str">
        <f>IF(ISBLANK(DaqBook_RAW_Data!T316),"",DaqBook_RAW_Data!T316)</f>
        <v/>
      </c>
      <c r="F326" s="167" t="str">
        <f>IF(ISBLANK(DaqBook_RAW_Data!U316),"",DaqBook_RAW_Data!U316)</f>
        <v/>
      </c>
      <c r="G326" s="167" t="str">
        <f>IF(ISBLANK(DaqBook_RAW_Data!V316),"",DaqBook_RAW_Data!V316)</f>
        <v/>
      </c>
      <c r="H326" s="167" t="str">
        <f>IF(ISBLANK(DaqBook_RAW_Data!W316),"",DaqBook_RAW_Data!W316)</f>
        <v/>
      </c>
      <c r="I326" s="167" t="str">
        <f>IF(ISBLANK(DaqBook_RAW_Data!X316),"",DaqBook_RAW_Data!X316)</f>
        <v/>
      </c>
      <c r="J326" s="167" t="str">
        <f>IF(ISBLANK(DaqBook_RAW_Data!Y316),"",DaqBook_RAW_Data!Y316)</f>
        <v/>
      </c>
      <c r="K326" s="167" t="str">
        <f>IF(ISBLANK(DaqBook_RAW_Data!Z316),"",DaqBook_RAW_Data!Z316)</f>
        <v/>
      </c>
      <c r="L326" s="167" t="str">
        <f>IF(ISBLANK(DaqBook_RAW_Data!AA316),"",DaqBook_RAW_Data!AA316)</f>
        <v/>
      </c>
      <c r="M326" s="167" t="str">
        <f>IF(ISBLANK(DaqBook_RAW_Data!AB316),"",DaqBook_RAW_Data!AB316)</f>
        <v/>
      </c>
      <c r="N326" s="167" t="str">
        <f>IF(ISBLANK(DaqBook_RAW_Data!AC316),"",DaqBook_RAW_Data!AC316)</f>
        <v/>
      </c>
      <c r="O326" s="167" t="str">
        <f>IF(ISBLANK(DaqBook_RAW_Data!AD316),"",DaqBook_RAW_Data!AD316)</f>
        <v/>
      </c>
      <c r="P326" s="167" t="str">
        <f>IF(ISBLANK(DaqBook_RAW_Data!AE316),"",DaqBook_RAW_Data!AE316)</f>
        <v/>
      </c>
    </row>
    <row r="327" spans="1:16" x14ac:dyDescent="0.2">
      <c r="A327" s="58" t="e">
        <f t="shared" si="4"/>
        <v>#VALUE!</v>
      </c>
      <c r="B327" s="144" t="str">
        <f>IF(ISBLANK(DaqBook_RAW_Data!Q317),IF(DaqBook_RAW_Data!A317="","",TIMEVALUE(DaqBook_RAW_Data!A317)),TIMEVALUE(DaqBook_RAW_Data!Q317))</f>
        <v/>
      </c>
      <c r="C327" s="167" t="str">
        <f>IF(ISBLANK(DaqBook_RAW_Data!R317),"",DaqBook_RAW_Data!R317)</f>
        <v/>
      </c>
      <c r="D327" s="167" t="str">
        <f>IF(ISBLANK(DaqBook_RAW_Data!S317),"",DaqBook_RAW_Data!S317)</f>
        <v/>
      </c>
      <c r="E327" s="167" t="str">
        <f>IF(ISBLANK(DaqBook_RAW_Data!T317),"",DaqBook_RAW_Data!T317)</f>
        <v/>
      </c>
      <c r="F327" s="167" t="str">
        <f>IF(ISBLANK(DaqBook_RAW_Data!U317),"",DaqBook_RAW_Data!U317)</f>
        <v/>
      </c>
      <c r="G327" s="167" t="str">
        <f>IF(ISBLANK(DaqBook_RAW_Data!V317),"",DaqBook_RAW_Data!V317)</f>
        <v/>
      </c>
      <c r="H327" s="167" t="str">
        <f>IF(ISBLANK(DaqBook_RAW_Data!W317),"",DaqBook_RAW_Data!W317)</f>
        <v/>
      </c>
      <c r="I327" s="167" t="str">
        <f>IF(ISBLANK(DaqBook_RAW_Data!X317),"",DaqBook_RAW_Data!X317)</f>
        <v/>
      </c>
      <c r="J327" s="167" t="str">
        <f>IF(ISBLANK(DaqBook_RAW_Data!Y317),"",DaqBook_RAW_Data!Y317)</f>
        <v/>
      </c>
      <c r="K327" s="167" t="str">
        <f>IF(ISBLANK(DaqBook_RAW_Data!Z317),"",DaqBook_RAW_Data!Z317)</f>
        <v/>
      </c>
      <c r="L327" s="167" t="str">
        <f>IF(ISBLANK(DaqBook_RAW_Data!AA317),"",DaqBook_RAW_Data!AA317)</f>
        <v/>
      </c>
      <c r="M327" s="167" t="str">
        <f>IF(ISBLANK(DaqBook_RAW_Data!AB317),"",DaqBook_RAW_Data!AB317)</f>
        <v/>
      </c>
      <c r="N327" s="167" t="str">
        <f>IF(ISBLANK(DaqBook_RAW_Data!AC317),"",DaqBook_RAW_Data!AC317)</f>
        <v/>
      </c>
      <c r="O327" s="167" t="str">
        <f>IF(ISBLANK(DaqBook_RAW_Data!AD317),"",DaqBook_RAW_Data!AD317)</f>
        <v/>
      </c>
      <c r="P327" s="167" t="str">
        <f>IF(ISBLANK(DaqBook_RAW_Data!AE317),"",DaqBook_RAW_Data!AE317)</f>
        <v/>
      </c>
    </row>
    <row r="328" spans="1:16" x14ac:dyDescent="0.2">
      <c r="A328" s="58" t="e">
        <f t="shared" si="4"/>
        <v>#VALUE!</v>
      </c>
      <c r="B328" s="144" t="str">
        <f>IF(ISBLANK(DaqBook_RAW_Data!Q318),IF(DaqBook_RAW_Data!A318="","",TIMEVALUE(DaqBook_RAW_Data!A318)),TIMEVALUE(DaqBook_RAW_Data!Q318))</f>
        <v/>
      </c>
      <c r="C328" s="167" t="str">
        <f>IF(ISBLANK(DaqBook_RAW_Data!R318),"",DaqBook_RAW_Data!R318)</f>
        <v/>
      </c>
      <c r="D328" s="167" t="str">
        <f>IF(ISBLANK(DaqBook_RAW_Data!S318),"",DaqBook_RAW_Data!S318)</f>
        <v/>
      </c>
      <c r="E328" s="167" t="str">
        <f>IF(ISBLANK(DaqBook_RAW_Data!T318),"",DaqBook_RAW_Data!T318)</f>
        <v/>
      </c>
      <c r="F328" s="167" t="str">
        <f>IF(ISBLANK(DaqBook_RAW_Data!U318),"",DaqBook_RAW_Data!U318)</f>
        <v/>
      </c>
      <c r="G328" s="167" t="str">
        <f>IF(ISBLANK(DaqBook_RAW_Data!V318),"",DaqBook_RAW_Data!V318)</f>
        <v/>
      </c>
      <c r="H328" s="167" t="str">
        <f>IF(ISBLANK(DaqBook_RAW_Data!W318),"",DaqBook_RAW_Data!W318)</f>
        <v/>
      </c>
      <c r="I328" s="167" t="str">
        <f>IF(ISBLANK(DaqBook_RAW_Data!X318),"",DaqBook_RAW_Data!X318)</f>
        <v/>
      </c>
      <c r="J328" s="167" t="str">
        <f>IF(ISBLANK(DaqBook_RAW_Data!Y318),"",DaqBook_RAW_Data!Y318)</f>
        <v/>
      </c>
      <c r="K328" s="167" t="str">
        <f>IF(ISBLANK(DaqBook_RAW_Data!Z318),"",DaqBook_RAW_Data!Z318)</f>
        <v/>
      </c>
      <c r="L328" s="167" t="str">
        <f>IF(ISBLANK(DaqBook_RAW_Data!AA318),"",DaqBook_RAW_Data!AA318)</f>
        <v/>
      </c>
      <c r="M328" s="167" t="str">
        <f>IF(ISBLANK(DaqBook_RAW_Data!AB318),"",DaqBook_RAW_Data!AB318)</f>
        <v/>
      </c>
      <c r="N328" s="167" t="str">
        <f>IF(ISBLANK(DaqBook_RAW_Data!AC318),"",DaqBook_RAW_Data!AC318)</f>
        <v/>
      </c>
      <c r="O328" s="167" t="str">
        <f>IF(ISBLANK(DaqBook_RAW_Data!AD318),"",DaqBook_RAW_Data!AD318)</f>
        <v/>
      </c>
      <c r="P328" s="167" t="str">
        <f>IF(ISBLANK(DaqBook_RAW_Data!AE318),"",DaqBook_RAW_Data!AE318)</f>
        <v/>
      </c>
    </row>
    <row r="329" spans="1:16" x14ac:dyDescent="0.2">
      <c r="A329" s="58" t="e">
        <f t="shared" si="4"/>
        <v>#VALUE!</v>
      </c>
      <c r="B329" s="144" t="str">
        <f>IF(ISBLANK(DaqBook_RAW_Data!Q319),IF(DaqBook_RAW_Data!A319="","",TIMEVALUE(DaqBook_RAW_Data!A319)),TIMEVALUE(DaqBook_RAW_Data!Q319))</f>
        <v/>
      </c>
      <c r="C329" s="167" t="str">
        <f>IF(ISBLANK(DaqBook_RAW_Data!R319),"",DaqBook_RAW_Data!R319)</f>
        <v/>
      </c>
      <c r="D329" s="167" t="str">
        <f>IF(ISBLANK(DaqBook_RAW_Data!S319),"",DaqBook_RAW_Data!S319)</f>
        <v/>
      </c>
      <c r="E329" s="167" t="str">
        <f>IF(ISBLANK(DaqBook_RAW_Data!T319),"",DaqBook_RAW_Data!T319)</f>
        <v/>
      </c>
      <c r="F329" s="167" t="str">
        <f>IF(ISBLANK(DaqBook_RAW_Data!U319),"",DaqBook_RAW_Data!U319)</f>
        <v/>
      </c>
      <c r="G329" s="167" t="str">
        <f>IF(ISBLANK(DaqBook_RAW_Data!V319),"",DaqBook_RAW_Data!V319)</f>
        <v/>
      </c>
      <c r="H329" s="167" t="str">
        <f>IF(ISBLANK(DaqBook_RAW_Data!W319),"",DaqBook_RAW_Data!W319)</f>
        <v/>
      </c>
      <c r="I329" s="167" t="str">
        <f>IF(ISBLANK(DaqBook_RAW_Data!X319),"",DaqBook_RAW_Data!X319)</f>
        <v/>
      </c>
      <c r="J329" s="167" t="str">
        <f>IF(ISBLANK(DaqBook_RAW_Data!Y319),"",DaqBook_RAW_Data!Y319)</f>
        <v/>
      </c>
      <c r="K329" s="167" t="str">
        <f>IF(ISBLANK(DaqBook_RAW_Data!Z319),"",DaqBook_RAW_Data!Z319)</f>
        <v/>
      </c>
      <c r="L329" s="167" t="str">
        <f>IF(ISBLANK(DaqBook_RAW_Data!AA319),"",DaqBook_RAW_Data!AA319)</f>
        <v/>
      </c>
      <c r="M329" s="167" t="str">
        <f>IF(ISBLANK(DaqBook_RAW_Data!AB319),"",DaqBook_RAW_Data!AB319)</f>
        <v/>
      </c>
      <c r="N329" s="167" t="str">
        <f>IF(ISBLANK(DaqBook_RAW_Data!AC319),"",DaqBook_RAW_Data!AC319)</f>
        <v/>
      </c>
      <c r="O329" s="167" t="str">
        <f>IF(ISBLANK(DaqBook_RAW_Data!AD319),"",DaqBook_RAW_Data!AD319)</f>
        <v/>
      </c>
      <c r="P329" s="167" t="str">
        <f>IF(ISBLANK(DaqBook_RAW_Data!AE319),"",DaqBook_RAW_Data!AE319)</f>
        <v/>
      </c>
    </row>
    <row r="330" spans="1:16" x14ac:dyDescent="0.2">
      <c r="A330" s="58" t="e">
        <f t="shared" si="4"/>
        <v>#VALUE!</v>
      </c>
      <c r="B330" s="144" t="str">
        <f>IF(ISBLANK(DaqBook_RAW_Data!Q320),IF(DaqBook_RAW_Data!A320="","",TIMEVALUE(DaqBook_RAW_Data!A320)),TIMEVALUE(DaqBook_RAW_Data!Q320))</f>
        <v/>
      </c>
      <c r="C330" s="167" t="str">
        <f>IF(ISBLANK(DaqBook_RAW_Data!R320),"",DaqBook_RAW_Data!R320)</f>
        <v/>
      </c>
      <c r="D330" s="167" t="str">
        <f>IF(ISBLANK(DaqBook_RAW_Data!S320),"",DaqBook_RAW_Data!S320)</f>
        <v/>
      </c>
      <c r="E330" s="167" t="str">
        <f>IF(ISBLANK(DaqBook_RAW_Data!T320),"",DaqBook_RAW_Data!T320)</f>
        <v/>
      </c>
      <c r="F330" s="167" t="str">
        <f>IF(ISBLANK(DaqBook_RAW_Data!U320),"",DaqBook_RAW_Data!U320)</f>
        <v/>
      </c>
      <c r="G330" s="167" t="str">
        <f>IF(ISBLANK(DaqBook_RAW_Data!V320),"",DaqBook_RAW_Data!V320)</f>
        <v/>
      </c>
      <c r="H330" s="167" t="str">
        <f>IF(ISBLANK(DaqBook_RAW_Data!W320),"",DaqBook_RAW_Data!W320)</f>
        <v/>
      </c>
      <c r="I330" s="167" t="str">
        <f>IF(ISBLANK(DaqBook_RAW_Data!X320),"",DaqBook_RAW_Data!X320)</f>
        <v/>
      </c>
      <c r="J330" s="167" t="str">
        <f>IF(ISBLANK(DaqBook_RAW_Data!Y320),"",DaqBook_RAW_Data!Y320)</f>
        <v/>
      </c>
      <c r="K330" s="167" t="str">
        <f>IF(ISBLANK(DaqBook_RAW_Data!Z320),"",DaqBook_RAW_Data!Z320)</f>
        <v/>
      </c>
      <c r="L330" s="167" t="str">
        <f>IF(ISBLANK(DaqBook_RAW_Data!AA320),"",DaqBook_RAW_Data!AA320)</f>
        <v/>
      </c>
      <c r="M330" s="167" t="str">
        <f>IF(ISBLANK(DaqBook_RAW_Data!AB320),"",DaqBook_RAW_Data!AB320)</f>
        <v/>
      </c>
      <c r="N330" s="167" t="str">
        <f>IF(ISBLANK(DaqBook_RAW_Data!AC320),"",DaqBook_RAW_Data!AC320)</f>
        <v/>
      </c>
      <c r="O330" s="167" t="str">
        <f>IF(ISBLANK(DaqBook_RAW_Data!AD320),"",DaqBook_RAW_Data!AD320)</f>
        <v/>
      </c>
      <c r="P330" s="167" t="str">
        <f>IF(ISBLANK(DaqBook_RAW_Data!AE320),"",DaqBook_RAW_Data!AE320)</f>
        <v/>
      </c>
    </row>
    <row r="331" spans="1:16" x14ac:dyDescent="0.2">
      <c r="A331" s="58" t="e">
        <f t="shared" si="4"/>
        <v>#VALUE!</v>
      </c>
      <c r="B331" s="144" t="str">
        <f>IF(ISBLANK(DaqBook_RAW_Data!Q321),IF(DaqBook_RAW_Data!A321="","",TIMEVALUE(DaqBook_RAW_Data!A321)),TIMEVALUE(DaqBook_RAW_Data!Q321))</f>
        <v/>
      </c>
      <c r="C331" s="167" t="str">
        <f>IF(ISBLANK(DaqBook_RAW_Data!R321),"",DaqBook_RAW_Data!R321)</f>
        <v/>
      </c>
      <c r="D331" s="167" t="str">
        <f>IF(ISBLANK(DaqBook_RAW_Data!S321),"",DaqBook_RAW_Data!S321)</f>
        <v/>
      </c>
      <c r="E331" s="167" t="str">
        <f>IF(ISBLANK(DaqBook_RAW_Data!T321),"",DaqBook_RAW_Data!T321)</f>
        <v/>
      </c>
      <c r="F331" s="167" t="str">
        <f>IF(ISBLANK(DaqBook_RAW_Data!U321),"",DaqBook_RAW_Data!U321)</f>
        <v/>
      </c>
      <c r="G331" s="167" t="str">
        <f>IF(ISBLANK(DaqBook_RAW_Data!V321),"",DaqBook_RAW_Data!V321)</f>
        <v/>
      </c>
      <c r="H331" s="167" t="str">
        <f>IF(ISBLANK(DaqBook_RAW_Data!W321),"",DaqBook_RAW_Data!W321)</f>
        <v/>
      </c>
      <c r="I331" s="167" t="str">
        <f>IF(ISBLANK(DaqBook_RAW_Data!X321),"",DaqBook_RAW_Data!X321)</f>
        <v/>
      </c>
      <c r="J331" s="167" t="str">
        <f>IF(ISBLANK(DaqBook_RAW_Data!Y321),"",DaqBook_RAW_Data!Y321)</f>
        <v/>
      </c>
      <c r="K331" s="167" t="str">
        <f>IF(ISBLANK(DaqBook_RAW_Data!Z321),"",DaqBook_RAW_Data!Z321)</f>
        <v/>
      </c>
      <c r="L331" s="167" t="str">
        <f>IF(ISBLANK(DaqBook_RAW_Data!AA321),"",DaqBook_RAW_Data!AA321)</f>
        <v/>
      </c>
      <c r="M331" s="167" t="str">
        <f>IF(ISBLANK(DaqBook_RAW_Data!AB321),"",DaqBook_RAW_Data!AB321)</f>
        <v/>
      </c>
      <c r="N331" s="167" t="str">
        <f>IF(ISBLANK(DaqBook_RAW_Data!AC321),"",DaqBook_RAW_Data!AC321)</f>
        <v/>
      </c>
      <c r="O331" s="167" t="str">
        <f>IF(ISBLANK(DaqBook_RAW_Data!AD321),"",DaqBook_RAW_Data!AD321)</f>
        <v/>
      </c>
      <c r="P331" s="167" t="str">
        <f>IF(ISBLANK(DaqBook_RAW_Data!AE321),"",DaqBook_RAW_Data!AE321)</f>
        <v/>
      </c>
    </row>
    <row r="332" spans="1:16" x14ac:dyDescent="0.2">
      <c r="A332" s="58" t="e">
        <f t="shared" si="4"/>
        <v>#VALUE!</v>
      </c>
      <c r="B332" s="144" t="str">
        <f>IF(ISBLANK(DaqBook_RAW_Data!Q322),IF(DaqBook_RAW_Data!A322="","",TIMEVALUE(DaqBook_RAW_Data!A322)),TIMEVALUE(DaqBook_RAW_Data!Q322))</f>
        <v/>
      </c>
      <c r="C332" s="167" t="str">
        <f>IF(ISBLANK(DaqBook_RAW_Data!R322),"",DaqBook_RAW_Data!R322)</f>
        <v/>
      </c>
      <c r="D332" s="167" t="str">
        <f>IF(ISBLANK(DaqBook_RAW_Data!S322),"",DaqBook_RAW_Data!S322)</f>
        <v/>
      </c>
      <c r="E332" s="167" t="str">
        <f>IF(ISBLANK(DaqBook_RAW_Data!T322),"",DaqBook_RAW_Data!T322)</f>
        <v/>
      </c>
      <c r="F332" s="167" t="str">
        <f>IF(ISBLANK(DaqBook_RAW_Data!U322),"",DaqBook_RAW_Data!U322)</f>
        <v/>
      </c>
      <c r="G332" s="167" t="str">
        <f>IF(ISBLANK(DaqBook_RAW_Data!V322),"",DaqBook_RAW_Data!V322)</f>
        <v/>
      </c>
      <c r="H332" s="167" t="str">
        <f>IF(ISBLANK(DaqBook_RAW_Data!W322),"",DaqBook_RAW_Data!W322)</f>
        <v/>
      </c>
      <c r="I332" s="167" t="str">
        <f>IF(ISBLANK(DaqBook_RAW_Data!X322),"",DaqBook_RAW_Data!X322)</f>
        <v/>
      </c>
      <c r="J332" s="167" t="str">
        <f>IF(ISBLANK(DaqBook_RAW_Data!Y322),"",DaqBook_RAW_Data!Y322)</f>
        <v/>
      </c>
      <c r="K332" s="167" t="str">
        <f>IF(ISBLANK(DaqBook_RAW_Data!Z322),"",DaqBook_RAW_Data!Z322)</f>
        <v/>
      </c>
      <c r="L332" s="167" t="str">
        <f>IF(ISBLANK(DaqBook_RAW_Data!AA322),"",DaqBook_RAW_Data!AA322)</f>
        <v/>
      </c>
      <c r="M332" s="167" t="str">
        <f>IF(ISBLANK(DaqBook_RAW_Data!AB322),"",DaqBook_RAW_Data!AB322)</f>
        <v/>
      </c>
      <c r="N332" s="167" t="str">
        <f>IF(ISBLANK(DaqBook_RAW_Data!AC322),"",DaqBook_RAW_Data!AC322)</f>
        <v/>
      </c>
      <c r="O332" s="167" t="str">
        <f>IF(ISBLANK(DaqBook_RAW_Data!AD322),"",DaqBook_RAW_Data!AD322)</f>
        <v/>
      </c>
      <c r="P332" s="167" t="str">
        <f>IF(ISBLANK(DaqBook_RAW_Data!AE322),"",DaqBook_RAW_Data!AE322)</f>
        <v/>
      </c>
    </row>
    <row r="333" spans="1:16" x14ac:dyDescent="0.2">
      <c r="A333" s="58" t="e">
        <f t="shared" si="4"/>
        <v>#VALUE!</v>
      </c>
      <c r="B333" s="144" t="str">
        <f>IF(ISBLANK(DaqBook_RAW_Data!Q323),IF(DaqBook_RAW_Data!A323="","",TIMEVALUE(DaqBook_RAW_Data!A323)),TIMEVALUE(DaqBook_RAW_Data!Q323))</f>
        <v/>
      </c>
      <c r="C333" s="167" t="str">
        <f>IF(ISBLANK(DaqBook_RAW_Data!R323),"",DaqBook_RAW_Data!R323)</f>
        <v/>
      </c>
      <c r="D333" s="167" t="str">
        <f>IF(ISBLANK(DaqBook_RAW_Data!S323),"",DaqBook_RAW_Data!S323)</f>
        <v/>
      </c>
      <c r="E333" s="167" t="str">
        <f>IF(ISBLANK(DaqBook_RAW_Data!T323),"",DaqBook_RAW_Data!T323)</f>
        <v/>
      </c>
      <c r="F333" s="167" t="str">
        <f>IF(ISBLANK(DaqBook_RAW_Data!U323),"",DaqBook_RAW_Data!U323)</f>
        <v/>
      </c>
      <c r="G333" s="167" t="str">
        <f>IF(ISBLANK(DaqBook_RAW_Data!V323),"",DaqBook_RAW_Data!V323)</f>
        <v/>
      </c>
      <c r="H333" s="167" t="str">
        <f>IF(ISBLANK(DaqBook_RAW_Data!W323),"",DaqBook_RAW_Data!W323)</f>
        <v/>
      </c>
      <c r="I333" s="167" t="str">
        <f>IF(ISBLANK(DaqBook_RAW_Data!X323),"",DaqBook_RAW_Data!X323)</f>
        <v/>
      </c>
      <c r="J333" s="167" t="str">
        <f>IF(ISBLANK(DaqBook_RAW_Data!Y323),"",DaqBook_RAW_Data!Y323)</f>
        <v/>
      </c>
      <c r="K333" s="167" t="str">
        <f>IF(ISBLANK(DaqBook_RAW_Data!Z323),"",DaqBook_RAW_Data!Z323)</f>
        <v/>
      </c>
      <c r="L333" s="167" t="str">
        <f>IF(ISBLANK(DaqBook_RAW_Data!AA323),"",DaqBook_RAW_Data!AA323)</f>
        <v/>
      </c>
      <c r="M333" s="167" t="str">
        <f>IF(ISBLANK(DaqBook_RAW_Data!AB323),"",DaqBook_RAW_Data!AB323)</f>
        <v/>
      </c>
      <c r="N333" s="167" t="str">
        <f>IF(ISBLANK(DaqBook_RAW_Data!AC323),"",DaqBook_RAW_Data!AC323)</f>
        <v/>
      </c>
      <c r="O333" s="167" t="str">
        <f>IF(ISBLANK(DaqBook_RAW_Data!AD323),"",DaqBook_RAW_Data!AD323)</f>
        <v/>
      </c>
      <c r="P333" s="167" t="str">
        <f>IF(ISBLANK(DaqBook_RAW_Data!AE323),"",DaqBook_RAW_Data!AE323)</f>
        <v/>
      </c>
    </row>
    <row r="334" spans="1:16" x14ac:dyDescent="0.2">
      <c r="A334" s="58" t="e">
        <f t="shared" si="4"/>
        <v>#VALUE!</v>
      </c>
      <c r="B334" s="144" t="str">
        <f>IF(ISBLANK(DaqBook_RAW_Data!Q324),IF(DaqBook_RAW_Data!A324="","",TIMEVALUE(DaqBook_RAW_Data!A324)),TIMEVALUE(DaqBook_RAW_Data!Q324))</f>
        <v/>
      </c>
      <c r="C334" s="167" t="str">
        <f>IF(ISBLANK(DaqBook_RAW_Data!R324),"",DaqBook_RAW_Data!R324)</f>
        <v/>
      </c>
      <c r="D334" s="167" t="str">
        <f>IF(ISBLANK(DaqBook_RAW_Data!S324),"",DaqBook_RAW_Data!S324)</f>
        <v/>
      </c>
      <c r="E334" s="167" t="str">
        <f>IF(ISBLANK(DaqBook_RAW_Data!T324),"",DaqBook_RAW_Data!T324)</f>
        <v/>
      </c>
      <c r="F334" s="167" t="str">
        <f>IF(ISBLANK(DaqBook_RAW_Data!U324),"",DaqBook_RAW_Data!U324)</f>
        <v/>
      </c>
      <c r="G334" s="167" t="str">
        <f>IF(ISBLANK(DaqBook_RAW_Data!V324),"",DaqBook_RAW_Data!V324)</f>
        <v/>
      </c>
      <c r="H334" s="167" t="str">
        <f>IF(ISBLANK(DaqBook_RAW_Data!W324),"",DaqBook_RAW_Data!W324)</f>
        <v/>
      </c>
      <c r="I334" s="167" t="str">
        <f>IF(ISBLANK(DaqBook_RAW_Data!X324),"",DaqBook_RAW_Data!X324)</f>
        <v/>
      </c>
      <c r="J334" s="167" t="str">
        <f>IF(ISBLANK(DaqBook_RAW_Data!Y324),"",DaqBook_RAW_Data!Y324)</f>
        <v/>
      </c>
      <c r="K334" s="167" t="str">
        <f>IF(ISBLANK(DaqBook_RAW_Data!Z324),"",DaqBook_RAW_Data!Z324)</f>
        <v/>
      </c>
      <c r="L334" s="167" t="str">
        <f>IF(ISBLANK(DaqBook_RAW_Data!AA324),"",DaqBook_RAW_Data!AA324)</f>
        <v/>
      </c>
      <c r="M334" s="167" t="str">
        <f>IF(ISBLANK(DaqBook_RAW_Data!AB324),"",DaqBook_RAW_Data!AB324)</f>
        <v/>
      </c>
      <c r="N334" s="167" t="str">
        <f>IF(ISBLANK(DaqBook_RAW_Data!AC324),"",DaqBook_RAW_Data!AC324)</f>
        <v/>
      </c>
      <c r="O334" s="167" t="str">
        <f>IF(ISBLANK(DaqBook_RAW_Data!AD324),"",DaqBook_RAW_Data!AD324)</f>
        <v/>
      </c>
      <c r="P334" s="167" t="str">
        <f>IF(ISBLANK(DaqBook_RAW_Data!AE324),"",DaqBook_RAW_Data!AE324)</f>
        <v/>
      </c>
    </row>
    <row r="335" spans="1:16" x14ac:dyDescent="0.2">
      <c r="A335" s="58" t="e">
        <f t="shared" ref="A335:A398" si="5">HOUR(B335)&amp;":"&amp;MINUTE(B335)</f>
        <v>#VALUE!</v>
      </c>
      <c r="B335" s="144" t="str">
        <f>IF(ISBLANK(DaqBook_RAW_Data!Q325),IF(DaqBook_RAW_Data!A325="","",TIMEVALUE(DaqBook_RAW_Data!A325)),TIMEVALUE(DaqBook_RAW_Data!Q325))</f>
        <v/>
      </c>
      <c r="C335" s="167" t="str">
        <f>IF(ISBLANK(DaqBook_RAW_Data!R325),"",DaqBook_RAW_Data!R325)</f>
        <v/>
      </c>
      <c r="D335" s="167" t="str">
        <f>IF(ISBLANK(DaqBook_RAW_Data!S325),"",DaqBook_RAW_Data!S325)</f>
        <v/>
      </c>
      <c r="E335" s="167" t="str">
        <f>IF(ISBLANK(DaqBook_RAW_Data!T325),"",DaqBook_RAW_Data!T325)</f>
        <v/>
      </c>
      <c r="F335" s="167" t="str">
        <f>IF(ISBLANK(DaqBook_RAW_Data!U325),"",DaqBook_RAW_Data!U325)</f>
        <v/>
      </c>
      <c r="G335" s="167" t="str">
        <f>IF(ISBLANK(DaqBook_RAW_Data!V325),"",DaqBook_RAW_Data!V325)</f>
        <v/>
      </c>
      <c r="H335" s="167" t="str">
        <f>IF(ISBLANK(DaqBook_RAW_Data!W325),"",DaqBook_RAW_Data!W325)</f>
        <v/>
      </c>
      <c r="I335" s="167" t="str">
        <f>IF(ISBLANK(DaqBook_RAW_Data!X325),"",DaqBook_RAW_Data!X325)</f>
        <v/>
      </c>
      <c r="J335" s="167" t="str">
        <f>IF(ISBLANK(DaqBook_RAW_Data!Y325),"",DaqBook_RAW_Data!Y325)</f>
        <v/>
      </c>
      <c r="K335" s="167" t="str">
        <f>IF(ISBLANK(DaqBook_RAW_Data!Z325),"",DaqBook_RAW_Data!Z325)</f>
        <v/>
      </c>
      <c r="L335" s="167" t="str">
        <f>IF(ISBLANK(DaqBook_RAW_Data!AA325),"",DaqBook_RAW_Data!AA325)</f>
        <v/>
      </c>
      <c r="M335" s="167" t="str">
        <f>IF(ISBLANK(DaqBook_RAW_Data!AB325),"",DaqBook_RAW_Data!AB325)</f>
        <v/>
      </c>
      <c r="N335" s="167" t="str">
        <f>IF(ISBLANK(DaqBook_RAW_Data!AC325),"",DaqBook_RAW_Data!AC325)</f>
        <v/>
      </c>
      <c r="O335" s="167" t="str">
        <f>IF(ISBLANK(DaqBook_RAW_Data!AD325),"",DaqBook_RAW_Data!AD325)</f>
        <v/>
      </c>
      <c r="P335" s="167" t="str">
        <f>IF(ISBLANK(DaqBook_RAW_Data!AE325),"",DaqBook_RAW_Data!AE325)</f>
        <v/>
      </c>
    </row>
    <row r="336" spans="1:16" x14ac:dyDescent="0.2">
      <c r="A336" s="58" t="e">
        <f t="shared" si="5"/>
        <v>#VALUE!</v>
      </c>
      <c r="B336" s="144" t="str">
        <f>IF(ISBLANK(DaqBook_RAW_Data!Q326),IF(DaqBook_RAW_Data!A326="","",TIMEVALUE(DaqBook_RAW_Data!A326)),TIMEVALUE(DaqBook_RAW_Data!Q326))</f>
        <v/>
      </c>
      <c r="C336" s="167" t="str">
        <f>IF(ISBLANK(DaqBook_RAW_Data!R326),"",DaqBook_RAW_Data!R326)</f>
        <v/>
      </c>
      <c r="D336" s="167" t="str">
        <f>IF(ISBLANK(DaqBook_RAW_Data!S326),"",DaqBook_RAW_Data!S326)</f>
        <v/>
      </c>
      <c r="E336" s="167" t="str">
        <f>IF(ISBLANK(DaqBook_RAW_Data!T326),"",DaqBook_RAW_Data!T326)</f>
        <v/>
      </c>
      <c r="F336" s="167" t="str">
        <f>IF(ISBLANK(DaqBook_RAW_Data!U326),"",DaqBook_RAW_Data!U326)</f>
        <v/>
      </c>
      <c r="G336" s="167" t="str">
        <f>IF(ISBLANK(DaqBook_RAW_Data!V326),"",DaqBook_RAW_Data!V326)</f>
        <v/>
      </c>
      <c r="H336" s="167" t="str">
        <f>IF(ISBLANK(DaqBook_RAW_Data!W326),"",DaqBook_RAW_Data!W326)</f>
        <v/>
      </c>
      <c r="I336" s="167" t="str">
        <f>IF(ISBLANK(DaqBook_RAW_Data!X326),"",DaqBook_RAW_Data!X326)</f>
        <v/>
      </c>
      <c r="J336" s="167" t="str">
        <f>IF(ISBLANK(DaqBook_RAW_Data!Y326),"",DaqBook_RAW_Data!Y326)</f>
        <v/>
      </c>
      <c r="K336" s="167" t="str">
        <f>IF(ISBLANK(DaqBook_RAW_Data!Z326),"",DaqBook_RAW_Data!Z326)</f>
        <v/>
      </c>
      <c r="L336" s="167" t="str">
        <f>IF(ISBLANK(DaqBook_RAW_Data!AA326),"",DaqBook_RAW_Data!AA326)</f>
        <v/>
      </c>
      <c r="M336" s="167" t="str">
        <f>IF(ISBLANK(DaqBook_RAW_Data!AB326),"",DaqBook_RAW_Data!AB326)</f>
        <v/>
      </c>
      <c r="N336" s="167" t="str">
        <f>IF(ISBLANK(DaqBook_RAW_Data!AC326),"",DaqBook_RAW_Data!AC326)</f>
        <v/>
      </c>
      <c r="O336" s="167" t="str">
        <f>IF(ISBLANK(DaqBook_RAW_Data!AD326),"",DaqBook_RAW_Data!AD326)</f>
        <v/>
      </c>
      <c r="P336" s="167" t="str">
        <f>IF(ISBLANK(DaqBook_RAW_Data!AE326),"",DaqBook_RAW_Data!AE326)</f>
        <v/>
      </c>
    </row>
    <row r="337" spans="1:16" x14ac:dyDescent="0.2">
      <c r="A337" s="58" t="e">
        <f t="shared" si="5"/>
        <v>#VALUE!</v>
      </c>
      <c r="B337" s="144" t="str">
        <f>IF(ISBLANK(DaqBook_RAW_Data!Q327),IF(DaqBook_RAW_Data!A327="","",TIMEVALUE(DaqBook_RAW_Data!A327)),TIMEVALUE(DaqBook_RAW_Data!Q327))</f>
        <v/>
      </c>
      <c r="C337" s="167" t="str">
        <f>IF(ISBLANK(DaqBook_RAW_Data!R327),"",DaqBook_RAW_Data!R327)</f>
        <v/>
      </c>
      <c r="D337" s="167" t="str">
        <f>IF(ISBLANK(DaqBook_RAW_Data!S327),"",DaqBook_RAW_Data!S327)</f>
        <v/>
      </c>
      <c r="E337" s="167" t="str">
        <f>IF(ISBLANK(DaqBook_RAW_Data!T327),"",DaqBook_RAW_Data!T327)</f>
        <v/>
      </c>
      <c r="F337" s="167" t="str">
        <f>IF(ISBLANK(DaqBook_RAW_Data!U327),"",DaqBook_RAW_Data!U327)</f>
        <v/>
      </c>
      <c r="G337" s="167" t="str">
        <f>IF(ISBLANK(DaqBook_RAW_Data!V327),"",DaqBook_RAW_Data!V327)</f>
        <v/>
      </c>
      <c r="H337" s="167" t="str">
        <f>IF(ISBLANK(DaqBook_RAW_Data!W327),"",DaqBook_RAW_Data!W327)</f>
        <v/>
      </c>
      <c r="I337" s="167" t="str">
        <f>IF(ISBLANK(DaqBook_RAW_Data!X327),"",DaqBook_RAW_Data!X327)</f>
        <v/>
      </c>
      <c r="J337" s="167" t="str">
        <f>IF(ISBLANK(DaqBook_RAW_Data!Y327),"",DaqBook_RAW_Data!Y327)</f>
        <v/>
      </c>
      <c r="K337" s="167" t="str">
        <f>IF(ISBLANK(DaqBook_RAW_Data!Z327),"",DaqBook_RAW_Data!Z327)</f>
        <v/>
      </c>
      <c r="L337" s="167" t="str">
        <f>IF(ISBLANK(DaqBook_RAW_Data!AA327),"",DaqBook_RAW_Data!AA327)</f>
        <v/>
      </c>
      <c r="M337" s="167" t="str">
        <f>IF(ISBLANK(DaqBook_RAW_Data!AB327),"",DaqBook_RAW_Data!AB327)</f>
        <v/>
      </c>
      <c r="N337" s="167" t="str">
        <f>IF(ISBLANK(DaqBook_RAW_Data!AC327),"",DaqBook_RAW_Data!AC327)</f>
        <v/>
      </c>
      <c r="O337" s="167" t="str">
        <f>IF(ISBLANK(DaqBook_RAW_Data!AD327),"",DaqBook_RAW_Data!AD327)</f>
        <v/>
      </c>
      <c r="P337" s="167" t="str">
        <f>IF(ISBLANK(DaqBook_RAW_Data!AE327),"",DaqBook_RAW_Data!AE327)</f>
        <v/>
      </c>
    </row>
    <row r="338" spans="1:16" x14ac:dyDescent="0.2">
      <c r="A338" s="58" t="e">
        <f t="shared" si="5"/>
        <v>#VALUE!</v>
      </c>
      <c r="B338" s="144" t="str">
        <f>IF(ISBLANK(DaqBook_RAW_Data!Q328),IF(DaqBook_RAW_Data!A328="","",TIMEVALUE(DaqBook_RAW_Data!A328)),TIMEVALUE(DaqBook_RAW_Data!Q328))</f>
        <v/>
      </c>
      <c r="C338" s="167" t="str">
        <f>IF(ISBLANK(DaqBook_RAW_Data!R328),"",DaqBook_RAW_Data!R328)</f>
        <v/>
      </c>
      <c r="D338" s="167" t="str">
        <f>IF(ISBLANK(DaqBook_RAW_Data!S328),"",DaqBook_RAW_Data!S328)</f>
        <v/>
      </c>
      <c r="E338" s="167" t="str">
        <f>IF(ISBLANK(DaqBook_RAW_Data!T328),"",DaqBook_RAW_Data!T328)</f>
        <v/>
      </c>
      <c r="F338" s="167" t="str">
        <f>IF(ISBLANK(DaqBook_RAW_Data!U328),"",DaqBook_RAW_Data!U328)</f>
        <v/>
      </c>
      <c r="G338" s="167" t="str">
        <f>IF(ISBLANK(DaqBook_RAW_Data!V328),"",DaqBook_RAW_Data!V328)</f>
        <v/>
      </c>
      <c r="H338" s="167" t="str">
        <f>IF(ISBLANK(DaqBook_RAW_Data!W328),"",DaqBook_RAW_Data!W328)</f>
        <v/>
      </c>
      <c r="I338" s="167" t="str">
        <f>IF(ISBLANK(DaqBook_RAW_Data!X328),"",DaqBook_RAW_Data!X328)</f>
        <v/>
      </c>
      <c r="J338" s="167" t="str">
        <f>IF(ISBLANK(DaqBook_RAW_Data!Y328),"",DaqBook_RAW_Data!Y328)</f>
        <v/>
      </c>
      <c r="K338" s="167" t="str">
        <f>IF(ISBLANK(DaqBook_RAW_Data!Z328),"",DaqBook_RAW_Data!Z328)</f>
        <v/>
      </c>
      <c r="L338" s="167" t="str">
        <f>IF(ISBLANK(DaqBook_RAW_Data!AA328),"",DaqBook_RAW_Data!AA328)</f>
        <v/>
      </c>
      <c r="M338" s="167" t="str">
        <f>IF(ISBLANK(DaqBook_RAW_Data!AB328),"",DaqBook_RAW_Data!AB328)</f>
        <v/>
      </c>
      <c r="N338" s="167" t="str">
        <f>IF(ISBLANK(DaqBook_RAW_Data!AC328),"",DaqBook_RAW_Data!AC328)</f>
        <v/>
      </c>
      <c r="O338" s="167" t="str">
        <f>IF(ISBLANK(DaqBook_RAW_Data!AD328),"",DaqBook_RAW_Data!AD328)</f>
        <v/>
      </c>
      <c r="P338" s="167" t="str">
        <f>IF(ISBLANK(DaqBook_RAW_Data!AE328),"",DaqBook_RAW_Data!AE328)</f>
        <v/>
      </c>
    </row>
    <row r="339" spans="1:16" x14ac:dyDescent="0.2">
      <c r="A339" s="58" t="e">
        <f t="shared" si="5"/>
        <v>#VALUE!</v>
      </c>
      <c r="B339" s="144" t="str">
        <f>IF(ISBLANK(DaqBook_RAW_Data!Q329),IF(DaqBook_RAW_Data!A329="","",TIMEVALUE(DaqBook_RAW_Data!A329)),TIMEVALUE(DaqBook_RAW_Data!Q329))</f>
        <v/>
      </c>
      <c r="C339" s="167" t="str">
        <f>IF(ISBLANK(DaqBook_RAW_Data!R329),"",DaqBook_RAW_Data!R329)</f>
        <v/>
      </c>
      <c r="D339" s="167" t="str">
        <f>IF(ISBLANK(DaqBook_RAW_Data!S329),"",DaqBook_RAW_Data!S329)</f>
        <v/>
      </c>
      <c r="E339" s="167" t="str">
        <f>IF(ISBLANK(DaqBook_RAW_Data!T329),"",DaqBook_RAW_Data!T329)</f>
        <v/>
      </c>
      <c r="F339" s="167" t="str">
        <f>IF(ISBLANK(DaqBook_RAW_Data!U329),"",DaqBook_RAW_Data!U329)</f>
        <v/>
      </c>
      <c r="G339" s="167" t="str">
        <f>IF(ISBLANK(DaqBook_RAW_Data!V329),"",DaqBook_RAW_Data!V329)</f>
        <v/>
      </c>
      <c r="H339" s="167" t="str">
        <f>IF(ISBLANK(DaqBook_RAW_Data!W329),"",DaqBook_RAW_Data!W329)</f>
        <v/>
      </c>
      <c r="I339" s="167" t="str">
        <f>IF(ISBLANK(DaqBook_RAW_Data!X329),"",DaqBook_RAW_Data!X329)</f>
        <v/>
      </c>
      <c r="J339" s="167" t="str">
        <f>IF(ISBLANK(DaqBook_RAW_Data!Y329),"",DaqBook_RAW_Data!Y329)</f>
        <v/>
      </c>
      <c r="K339" s="167" t="str">
        <f>IF(ISBLANK(DaqBook_RAW_Data!Z329),"",DaqBook_RAW_Data!Z329)</f>
        <v/>
      </c>
      <c r="L339" s="167" t="str">
        <f>IF(ISBLANK(DaqBook_RAW_Data!AA329),"",DaqBook_RAW_Data!AA329)</f>
        <v/>
      </c>
      <c r="M339" s="167" t="str">
        <f>IF(ISBLANK(DaqBook_RAW_Data!AB329),"",DaqBook_RAW_Data!AB329)</f>
        <v/>
      </c>
      <c r="N339" s="167" t="str">
        <f>IF(ISBLANK(DaqBook_RAW_Data!AC329),"",DaqBook_RAW_Data!AC329)</f>
        <v/>
      </c>
      <c r="O339" s="167" t="str">
        <f>IF(ISBLANK(DaqBook_RAW_Data!AD329),"",DaqBook_RAW_Data!AD329)</f>
        <v/>
      </c>
      <c r="P339" s="167" t="str">
        <f>IF(ISBLANK(DaqBook_RAW_Data!AE329),"",DaqBook_RAW_Data!AE329)</f>
        <v/>
      </c>
    </row>
    <row r="340" spans="1:16" x14ac:dyDescent="0.2">
      <c r="A340" s="58" t="e">
        <f t="shared" si="5"/>
        <v>#VALUE!</v>
      </c>
      <c r="B340" s="144" t="str">
        <f>IF(ISBLANK(DaqBook_RAW_Data!Q330),IF(DaqBook_RAW_Data!A330="","",TIMEVALUE(DaqBook_RAW_Data!A330)),TIMEVALUE(DaqBook_RAW_Data!Q330))</f>
        <v/>
      </c>
      <c r="C340" s="167" t="str">
        <f>IF(ISBLANK(DaqBook_RAW_Data!R330),"",DaqBook_RAW_Data!R330)</f>
        <v/>
      </c>
      <c r="D340" s="167" t="str">
        <f>IF(ISBLANK(DaqBook_RAW_Data!S330),"",DaqBook_RAW_Data!S330)</f>
        <v/>
      </c>
      <c r="E340" s="167" t="str">
        <f>IF(ISBLANK(DaqBook_RAW_Data!T330),"",DaqBook_RAW_Data!T330)</f>
        <v/>
      </c>
      <c r="F340" s="167" t="str">
        <f>IF(ISBLANK(DaqBook_RAW_Data!U330),"",DaqBook_RAW_Data!U330)</f>
        <v/>
      </c>
      <c r="G340" s="167" t="str">
        <f>IF(ISBLANK(DaqBook_RAW_Data!V330),"",DaqBook_RAW_Data!V330)</f>
        <v/>
      </c>
      <c r="H340" s="167" t="str">
        <f>IF(ISBLANK(DaqBook_RAW_Data!W330),"",DaqBook_RAW_Data!W330)</f>
        <v/>
      </c>
      <c r="I340" s="167" t="str">
        <f>IF(ISBLANK(DaqBook_RAW_Data!X330),"",DaqBook_RAW_Data!X330)</f>
        <v/>
      </c>
      <c r="J340" s="167" t="str">
        <f>IF(ISBLANK(DaqBook_RAW_Data!Y330),"",DaqBook_RAW_Data!Y330)</f>
        <v/>
      </c>
      <c r="K340" s="167" t="str">
        <f>IF(ISBLANK(DaqBook_RAW_Data!Z330),"",DaqBook_RAW_Data!Z330)</f>
        <v/>
      </c>
      <c r="L340" s="167" t="str">
        <f>IF(ISBLANK(DaqBook_RAW_Data!AA330),"",DaqBook_RAW_Data!AA330)</f>
        <v/>
      </c>
      <c r="M340" s="167" t="str">
        <f>IF(ISBLANK(DaqBook_RAW_Data!AB330),"",DaqBook_RAW_Data!AB330)</f>
        <v/>
      </c>
      <c r="N340" s="167" t="str">
        <f>IF(ISBLANK(DaqBook_RAW_Data!AC330),"",DaqBook_RAW_Data!AC330)</f>
        <v/>
      </c>
      <c r="O340" s="167" t="str">
        <f>IF(ISBLANK(DaqBook_RAW_Data!AD330),"",DaqBook_RAW_Data!AD330)</f>
        <v/>
      </c>
      <c r="P340" s="167" t="str">
        <f>IF(ISBLANK(DaqBook_RAW_Data!AE330),"",DaqBook_RAW_Data!AE330)</f>
        <v/>
      </c>
    </row>
    <row r="341" spans="1:16" x14ac:dyDescent="0.2">
      <c r="A341" s="58" t="e">
        <f t="shared" si="5"/>
        <v>#VALUE!</v>
      </c>
      <c r="B341" s="144" t="str">
        <f>IF(ISBLANK(DaqBook_RAW_Data!Q331),IF(DaqBook_RAW_Data!A331="","",TIMEVALUE(DaqBook_RAW_Data!A331)),TIMEVALUE(DaqBook_RAW_Data!Q331))</f>
        <v/>
      </c>
      <c r="C341" s="167" t="str">
        <f>IF(ISBLANK(DaqBook_RAW_Data!R331),"",DaqBook_RAW_Data!R331)</f>
        <v/>
      </c>
      <c r="D341" s="167" t="str">
        <f>IF(ISBLANK(DaqBook_RAW_Data!S331),"",DaqBook_RAW_Data!S331)</f>
        <v/>
      </c>
      <c r="E341" s="167" t="str">
        <f>IF(ISBLANK(DaqBook_RAW_Data!T331),"",DaqBook_RAW_Data!T331)</f>
        <v/>
      </c>
      <c r="F341" s="167" t="str">
        <f>IF(ISBLANK(DaqBook_RAW_Data!U331),"",DaqBook_RAW_Data!U331)</f>
        <v/>
      </c>
      <c r="G341" s="167" t="str">
        <f>IF(ISBLANK(DaqBook_RAW_Data!V331),"",DaqBook_RAW_Data!V331)</f>
        <v/>
      </c>
      <c r="H341" s="167" t="str">
        <f>IF(ISBLANK(DaqBook_RAW_Data!W331),"",DaqBook_RAW_Data!W331)</f>
        <v/>
      </c>
      <c r="I341" s="167" t="str">
        <f>IF(ISBLANK(DaqBook_RAW_Data!X331),"",DaqBook_RAW_Data!X331)</f>
        <v/>
      </c>
      <c r="J341" s="167" t="str">
        <f>IF(ISBLANK(DaqBook_RAW_Data!Y331),"",DaqBook_RAW_Data!Y331)</f>
        <v/>
      </c>
      <c r="K341" s="167" t="str">
        <f>IF(ISBLANK(DaqBook_RAW_Data!Z331),"",DaqBook_RAW_Data!Z331)</f>
        <v/>
      </c>
      <c r="L341" s="167" t="str">
        <f>IF(ISBLANK(DaqBook_RAW_Data!AA331),"",DaqBook_RAW_Data!AA331)</f>
        <v/>
      </c>
      <c r="M341" s="167" t="str">
        <f>IF(ISBLANK(DaqBook_RAW_Data!AB331),"",DaqBook_RAW_Data!AB331)</f>
        <v/>
      </c>
      <c r="N341" s="167" t="str">
        <f>IF(ISBLANK(DaqBook_RAW_Data!AC331),"",DaqBook_RAW_Data!AC331)</f>
        <v/>
      </c>
      <c r="O341" s="167" t="str">
        <f>IF(ISBLANK(DaqBook_RAW_Data!AD331),"",DaqBook_RAW_Data!AD331)</f>
        <v/>
      </c>
      <c r="P341" s="167" t="str">
        <f>IF(ISBLANK(DaqBook_RAW_Data!AE331),"",DaqBook_RAW_Data!AE331)</f>
        <v/>
      </c>
    </row>
    <row r="342" spans="1:16" x14ac:dyDescent="0.2">
      <c r="A342" s="58" t="e">
        <f t="shared" si="5"/>
        <v>#VALUE!</v>
      </c>
      <c r="B342" s="144" t="str">
        <f>IF(ISBLANK(DaqBook_RAW_Data!Q332),IF(DaqBook_RAW_Data!A332="","",TIMEVALUE(DaqBook_RAW_Data!A332)),TIMEVALUE(DaqBook_RAW_Data!Q332))</f>
        <v/>
      </c>
      <c r="C342" s="167" t="str">
        <f>IF(ISBLANK(DaqBook_RAW_Data!R332),"",DaqBook_RAW_Data!R332)</f>
        <v/>
      </c>
      <c r="D342" s="167" t="str">
        <f>IF(ISBLANK(DaqBook_RAW_Data!S332),"",DaqBook_RAW_Data!S332)</f>
        <v/>
      </c>
      <c r="E342" s="167" t="str">
        <f>IF(ISBLANK(DaqBook_RAW_Data!T332),"",DaqBook_RAW_Data!T332)</f>
        <v/>
      </c>
      <c r="F342" s="167" t="str">
        <f>IF(ISBLANK(DaqBook_RAW_Data!U332),"",DaqBook_RAW_Data!U332)</f>
        <v/>
      </c>
      <c r="G342" s="167" t="str">
        <f>IF(ISBLANK(DaqBook_RAW_Data!V332),"",DaqBook_RAW_Data!V332)</f>
        <v/>
      </c>
      <c r="H342" s="167" t="str">
        <f>IF(ISBLANK(DaqBook_RAW_Data!W332),"",DaqBook_RAW_Data!W332)</f>
        <v/>
      </c>
      <c r="I342" s="167" t="str">
        <f>IF(ISBLANK(DaqBook_RAW_Data!X332),"",DaqBook_RAW_Data!X332)</f>
        <v/>
      </c>
      <c r="J342" s="167" t="str">
        <f>IF(ISBLANK(DaqBook_RAW_Data!Y332),"",DaqBook_RAW_Data!Y332)</f>
        <v/>
      </c>
      <c r="K342" s="167" t="str">
        <f>IF(ISBLANK(DaqBook_RAW_Data!Z332),"",DaqBook_RAW_Data!Z332)</f>
        <v/>
      </c>
      <c r="L342" s="167" t="str">
        <f>IF(ISBLANK(DaqBook_RAW_Data!AA332),"",DaqBook_RAW_Data!AA332)</f>
        <v/>
      </c>
      <c r="M342" s="167" t="str">
        <f>IF(ISBLANK(DaqBook_RAW_Data!AB332),"",DaqBook_RAW_Data!AB332)</f>
        <v/>
      </c>
      <c r="N342" s="167" t="str">
        <f>IF(ISBLANK(DaqBook_RAW_Data!AC332),"",DaqBook_RAW_Data!AC332)</f>
        <v/>
      </c>
      <c r="O342" s="167" t="str">
        <f>IF(ISBLANK(DaqBook_RAW_Data!AD332),"",DaqBook_RAW_Data!AD332)</f>
        <v/>
      </c>
      <c r="P342" s="167" t="str">
        <f>IF(ISBLANK(DaqBook_RAW_Data!AE332),"",DaqBook_RAW_Data!AE332)</f>
        <v/>
      </c>
    </row>
    <row r="343" spans="1:16" x14ac:dyDescent="0.2">
      <c r="A343" s="58" t="e">
        <f t="shared" si="5"/>
        <v>#VALUE!</v>
      </c>
      <c r="B343" s="144" t="str">
        <f>IF(ISBLANK(DaqBook_RAW_Data!Q333),IF(DaqBook_RAW_Data!A333="","",TIMEVALUE(DaqBook_RAW_Data!A333)),TIMEVALUE(DaqBook_RAW_Data!Q333))</f>
        <v/>
      </c>
      <c r="C343" s="167" t="str">
        <f>IF(ISBLANK(DaqBook_RAW_Data!R333),"",DaqBook_RAW_Data!R333)</f>
        <v/>
      </c>
      <c r="D343" s="167" t="str">
        <f>IF(ISBLANK(DaqBook_RAW_Data!S333),"",DaqBook_RAW_Data!S333)</f>
        <v/>
      </c>
      <c r="E343" s="167" t="str">
        <f>IF(ISBLANK(DaqBook_RAW_Data!T333),"",DaqBook_RAW_Data!T333)</f>
        <v/>
      </c>
      <c r="F343" s="167" t="str">
        <f>IF(ISBLANK(DaqBook_RAW_Data!U333),"",DaqBook_RAW_Data!U333)</f>
        <v/>
      </c>
      <c r="G343" s="167" t="str">
        <f>IF(ISBLANK(DaqBook_RAW_Data!V333),"",DaqBook_RAW_Data!V333)</f>
        <v/>
      </c>
      <c r="H343" s="167" t="str">
        <f>IF(ISBLANK(DaqBook_RAW_Data!W333),"",DaqBook_RAW_Data!W333)</f>
        <v/>
      </c>
      <c r="I343" s="167" t="str">
        <f>IF(ISBLANK(DaqBook_RAW_Data!X333),"",DaqBook_RAW_Data!X333)</f>
        <v/>
      </c>
      <c r="J343" s="167" t="str">
        <f>IF(ISBLANK(DaqBook_RAW_Data!Y333),"",DaqBook_RAW_Data!Y333)</f>
        <v/>
      </c>
      <c r="K343" s="167" t="str">
        <f>IF(ISBLANK(DaqBook_RAW_Data!Z333),"",DaqBook_RAW_Data!Z333)</f>
        <v/>
      </c>
      <c r="L343" s="167" t="str">
        <f>IF(ISBLANK(DaqBook_RAW_Data!AA333),"",DaqBook_RAW_Data!AA333)</f>
        <v/>
      </c>
      <c r="M343" s="167" t="str">
        <f>IF(ISBLANK(DaqBook_RAW_Data!AB333),"",DaqBook_RAW_Data!AB333)</f>
        <v/>
      </c>
      <c r="N343" s="167" t="str">
        <f>IF(ISBLANK(DaqBook_RAW_Data!AC333),"",DaqBook_RAW_Data!AC333)</f>
        <v/>
      </c>
      <c r="O343" s="167" t="str">
        <f>IF(ISBLANK(DaqBook_RAW_Data!AD333),"",DaqBook_RAW_Data!AD333)</f>
        <v/>
      </c>
      <c r="P343" s="167" t="str">
        <f>IF(ISBLANK(DaqBook_RAW_Data!AE333),"",DaqBook_RAW_Data!AE333)</f>
        <v/>
      </c>
    </row>
    <row r="344" spans="1:16" x14ac:dyDescent="0.2">
      <c r="A344" s="58" t="e">
        <f t="shared" si="5"/>
        <v>#VALUE!</v>
      </c>
      <c r="B344" s="144" t="str">
        <f>IF(ISBLANK(DaqBook_RAW_Data!Q334),IF(DaqBook_RAW_Data!A334="","",TIMEVALUE(DaqBook_RAW_Data!A334)),TIMEVALUE(DaqBook_RAW_Data!Q334))</f>
        <v/>
      </c>
      <c r="C344" s="167" t="str">
        <f>IF(ISBLANK(DaqBook_RAW_Data!R334),"",DaqBook_RAW_Data!R334)</f>
        <v/>
      </c>
      <c r="D344" s="167" t="str">
        <f>IF(ISBLANK(DaqBook_RAW_Data!S334),"",DaqBook_RAW_Data!S334)</f>
        <v/>
      </c>
      <c r="E344" s="167" t="str">
        <f>IF(ISBLANK(DaqBook_RAW_Data!T334),"",DaqBook_RAW_Data!T334)</f>
        <v/>
      </c>
      <c r="F344" s="167" t="str">
        <f>IF(ISBLANK(DaqBook_RAW_Data!U334),"",DaqBook_RAW_Data!U334)</f>
        <v/>
      </c>
      <c r="G344" s="167" t="str">
        <f>IF(ISBLANK(DaqBook_RAW_Data!V334),"",DaqBook_RAW_Data!V334)</f>
        <v/>
      </c>
      <c r="H344" s="167" t="str">
        <f>IF(ISBLANK(DaqBook_RAW_Data!W334),"",DaqBook_RAW_Data!W334)</f>
        <v/>
      </c>
      <c r="I344" s="167" t="str">
        <f>IF(ISBLANK(DaqBook_RAW_Data!X334),"",DaqBook_RAW_Data!X334)</f>
        <v/>
      </c>
      <c r="J344" s="167" t="str">
        <f>IF(ISBLANK(DaqBook_RAW_Data!Y334),"",DaqBook_RAW_Data!Y334)</f>
        <v/>
      </c>
      <c r="K344" s="167" t="str">
        <f>IF(ISBLANK(DaqBook_RAW_Data!Z334),"",DaqBook_RAW_Data!Z334)</f>
        <v/>
      </c>
      <c r="L344" s="167" t="str">
        <f>IF(ISBLANK(DaqBook_RAW_Data!AA334),"",DaqBook_RAW_Data!AA334)</f>
        <v/>
      </c>
      <c r="M344" s="167" t="str">
        <f>IF(ISBLANK(DaqBook_RAW_Data!AB334),"",DaqBook_RAW_Data!AB334)</f>
        <v/>
      </c>
      <c r="N344" s="167" t="str">
        <f>IF(ISBLANK(DaqBook_RAW_Data!AC334),"",DaqBook_RAW_Data!AC334)</f>
        <v/>
      </c>
      <c r="O344" s="167" t="str">
        <f>IF(ISBLANK(DaqBook_RAW_Data!AD334),"",DaqBook_RAW_Data!AD334)</f>
        <v/>
      </c>
      <c r="P344" s="167" t="str">
        <f>IF(ISBLANK(DaqBook_RAW_Data!AE334),"",DaqBook_RAW_Data!AE334)</f>
        <v/>
      </c>
    </row>
    <row r="345" spans="1:16" x14ac:dyDescent="0.2">
      <c r="A345" s="58" t="e">
        <f t="shared" si="5"/>
        <v>#VALUE!</v>
      </c>
      <c r="B345" s="144" t="str">
        <f>IF(ISBLANK(DaqBook_RAW_Data!Q335),IF(DaqBook_RAW_Data!A335="","",TIMEVALUE(DaqBook_RAW_Data!A335)),TIMEVALUE(DaqBook_RAW_Data!Q335))</f>
        <v/>
      </c>
      <c r="C345" s="167" t="str">
        <f>IF(ISBLANK(DaqBook_RAW_Data!R335),"",DaqBook_RAW_Data!R335)</f>
        <v/>
      </c>
      <c r="D345" s="167" t="str">
        <f>IF(ISBLANK(DaqBook_RAW_Data!S335),"",DaqBook_RAW_Data!S335)</f>
        <v/>
      </c>
      <c r="E345" s="167" t="str">
        <f>IF(ISBLANK(DaqBook_RAW_Data!T335),"",DaqBook_RAW_Data!T335)</f>
        <v/>
      </c>
      <c r="F345" s="167" t="str">
        <f>IF(ISBLANK(DaqBook_RAW_Data!U335),"",DaqBook_RAW_Data!U335)</f>
        <v/>
      </c>
      <c r="G345" s="167" t="str">
        <f>IF(ISBLANK(DaqBook_RAW_Data!V335),"",DaqBook_RAW_Data!V335)</f>
        <v/>
      </c>
      <c r="H345" s="167" t="str">
        <f>IF(ISBLANK(DaqBook_RAW_Data!W335),"",DaqBook_RAW_Data!W335)</f>
        <v/>
      </c>
      <c r="I345" s="167" t="str">
        <f>IF(ISBLANK(DaqBook_RAW_Data!X335),"",DaqBook_RAW_Data!X335)</f>
        <v/>
      </c>
      <c r="J345" s="167" t="str">
        <f>IF(ISBLANK(DaqBook_RAW_Data!Y335),"",DaqBook_RAW_Data!Y335)</f>
        <v/>
      </c>
      <c r="K345" s="167" t="str">
        <f>IF(ISBLANK(DaqBook_RAW_Data!Z335),"",DaqBook_RAW_Data!Z335)</f>
        <v/>
      </c>
      <c r="L345" s="167" t="str">
        <f>IF(ISBLANK(DaqBook_RAW_Data!AA335),"",DaqBook_RAW_Data!AA335)</f>
        <v/>
      </c>
      <c r="M345" s="167" t="str">
        <f>IF(ISBLANK(DaqBook_RAW_Data!AB335),"",DaqBook_RAW_Data!AB335)</f>
        <v/>
      </c>
      <c r="N345" s="167" t="str">
        <f>IF(ISBLANK(DaqBook_RAW_Data!AC335),"",DaqBook_RAW_Data!AC335)</f>
        <v/>
      </c>
      <c r="O345" s="167" t="str">
        <f>IF(ISBLANK(DaqBook_RAW_Data!AD335),"",DaqBook_RAW_Data!AD335)</f>
        <v/>
      </c>
      <c r="P345" s="167" t="str">
        <f>IF(ISBLANK(DaqBook_RAW_Data!AE335),"",DaqBook_RAW_Data!AE335)</f>
        <v/>
      </c>
    </row>
    <row r="346" spans="1:16" x14ac:dyDescent="0.2">
      <c r="A346" s="58" t="e">
        <f t="shared" si="5"/>
        <v>#VALUE!</v>
      </c>
      <c r="B346" s="144" t="str">
        <f>IF(ISBLANK(DaqBook_RAW_Data!Q336),IF(DaqBook_RAW_Data!A336="","",TIMEVALUE(DaqBook_RAW_Data!A336)),TIMEVALUE(DaqBook_RAW_Data!Q336))</f>
        <v/>
      </c>
      <c r="C346" s="167" t="str">
        <f>IF(ISBLANK(DaqBook_RAW_Data!R336),"",DaqBook_RAW_Data!R336)</f>
        <v/>
      </c>
      <c r="D346" s="167" t="str">
        <f>IF(ISBLANK(DaqBook_RAW_Data!S336),"",DaqBook_RAW_Data!S336)</f>
        <v/>
      </c>
      <c r="E346" s="167" t="str">
        <f>IF(ISBLANK(DaqBook_RAW_Data!T336),"",DaqBook_RAW_Data!T336)</f>
        <v/>
      </c>
      <c r="F346" s="167" t="str">
        <f>IF(ISBLANK(DaqBook_RAW_Data!U336),"",DaqBook_RAW_Data!U336)</f>
        <v/>
      </c>
      <c r="G346" s="167" t="str">
        <f>IF(ISBLANK(DaqBook_RAW_Data!V336),"",DaqBook_RAW_Data!V336)</f>
        <v/>
      </c>
      <c r="H346" s="167" t="str">
        <f>IF(ISBLANK(DaqBook_RAW_Data!W336),"",DaqBook_RAW_Data!W336)</f>
        <v/>
      </c>
      <c r="I346" s="167" t="str">
        <f>IF(ISBLANK(DaqBook_RAW_Data!X336),"",DaqBook_RAW_Data!X336)</f>
        <v/>
      </c>
      <c r="J346" s="167" t="str">
        <f>IF(ISBLANK(DaqBook_RAW_Data!Y336),"",DaqBook_RAW_Data!Y336)</f>
        <v/>
      </c>
      <c r="K346" s="167" t="str">
        <f>IF(ISBLANK(DaqBook_RAW_Data!Z336),"",DaqBook_RAW_Data!Z336)</f>
        <v/>
      </c>
      <c r="L346" s="167" t="str">
        <f>IF(ISBLANK(DaqBook_RAW_Data!AA336),"",DaqBook_RAW_Data!AA336)</f>
        <v/>
      </c>
      <c r="M346" s="167" t="str">
        <f>IF(ISBLANK(DaqBook_RAW_Data!AB336),"",DaqBook_RAW_Data!AB336)</f>
        <v/>
      </c>
      <c r="N346" s="167" t="str">
        <f>IF(ISBLANK(DaqBook_RAW_Data!AC336),"",DaqBook_RAW_Data!AC336)</f>
        <v/>
      </c>
      <c r="O346" s="167" t="str">
        <f>IF(ISBLANK(DaqBook_RAW_Data!AD336),"",DaqBook_RAW_Data!AD336)</f>
        <v/>
      </c>
      <c r="P346" s="167" t="str">
        <f>IF(ISBLANK(DaqBook_RAW_Data!AE336),"",DaqBook_RAW_Data!AE336)</f>
        <v/>
      </c>
    </row>
    <row r="347" spans="1:16" x14ac:dyDescent="0.2">
      <c r="A347" s="58" t="e">
        <f t="shared" si="5"/>
        <v>#VALUE!</v>
      </c>
      <c r="B347" s="144" t="str">
        <f>IF(ISBLANK(DaqBook_RAW_Data!Q337),IF(DaqBook_RAW_Data!A337="","",TIMEVALUE(DaqBook_RAW_Data!A337)),TIMEVALUE(DaqBook_RAW_Data!Q337))</f>
        <v/>
      </c>
      <c r="C347" s="167" t="str">
        <f>IF(ISBLANK(DaqBook_RAW_Data!R337),"",DaqBook_RAW_Data!R337)</f>
        <v/>
      </c>
      <c r="D347" s="167" t="str">
        <f>IF(ISBLANK(DaqBook_RAW_Data!S337),"",DaqBook_RAW_Data!S337)</f>
        <v/>
      </c>
      <c r="E347" s="167" t="str">
        <f>IF(ISBLANK(DaqBook_RAW_Data!T337),"",DaqBook_RAW_Data!T337)</f>
        <v/>
      </c>
      <c r="F347" s="167" t="str">
        <f>IF(ISBLANK(DaqBook_RAW_Data!U337),"",DaqBook_RAW_Data!U337)</f>
        <v/>
      </c>
      <c r="G347" s="167" t="str">
        <f>IF(ISBLANK(DaqBook_RAW_Data!V337),"",DaqBook_RAW_Data!V337)</f>
        <v/>
      </c>
      <c r="H347" s="167" t="str">
        <f>IF(ISBLANK(DaqBook_RAW_Data!W337),"",DaqBook_RAW_Data!W337)</f>
        <v/>
      </c>
      <c r="I347" s="167" t="str">
        <f>IF(ISBLANK(DaqBook_RAW_Data!X337),"",DaqBook_RAW_Data!X337)</f>
        <v/>
      </c>
      <c r="J347" s="167" t="str">
        <f>IF(ISBLANK(DaqBook_RAW_Data!Y337),"",DaqBook_RAW_Data!Y337)</f>
        <v/>
      </c>
      <c r="K347" s="167" t="str">
        <f>IF(ISBLANK(DaqBook_RAW_Data!Z337),"",DaqBook_RAW_Data!Z337)</f>
        <v/>
      </c>
      <c r="L347" s="167" t="str">
        <f>IF(ISBLANK(DaqBook_RAW_Data!AA337),"",DaqBook_RAW_Data!AA337)</f>
        <v/>
      </c>
      <c r="M347" s="167" t="str">
        <f>IF(ISBLANK(DaqBook_RAW_Data!AB337),"",DaqBook_RAW_Data!AB337)</f>
        <v/>
      </c>
      <c r="N347" s="167" t="str">
        <f>IF(ISBLANK(DaqBook_RAW_Data!AC337),"",DaqBook_RAW_Data!AC337)</f>
        <v/>
      </c>
      <c r="O347" s="167" t="str">
        <f>IF(ISBLANK(DaqBook_RAW_Data!AD337),"",DaqBook_RAW_Data!AD337)</f>
        <v/>
      </c>
      <c r="P347" s="167" t="str">
        <f>IF(ISBLANK(DaqBook_RAW_Data!AE337),"",DaqBook_RAW_Data!AE337)</f>
        <v/>
      </c>
    </row>
    <row r="348" spans="1:16" x14ac:dyDescent="0.2">
      <c r="A348" s="58" t="e">
        <f t="shared" si="5"/>
        <v>#VALUE!</v>
      </c>
      <c r="B348" s="144" t="str">
        <f>IF(ISBLANK(DaqBook_RAW_Data!Q338),IF(DaqBook_RAW_Data!A338="","",TIMEVALUE(DaqBook_RAW_Data!A338)),TIMEVALUE(DaqBook_RAW_Data!Q338))</f>
        <v/>
      </c>
      <c r="C348" s="167" t="str">
        <f>IF(ISBLANK(DaqBook_RAW_Data!R338),"",DaqBook_RAW_Data!R338)</f>
        <v/>
      </c>
      <c r="D348" s="167" t="str">
        <f>IF(ISBLANK(DaqBook_RAW_Data!S338),"",DaqBook_RAW_Data!S338)</f>
        <v/>
      </c>
      <c r="E348" s="167" t="str">
        <f>IF(ISBLANK(DaqBook_RAW_Data!T338),"",DaqBook_RAW_Data!T338)</f>
        <v/>
      </c>
      <c r="F348" s="167" t="str">
        <f>IF(ISBLANK(DaqBook_RAW_Data!U338),"",DaqBook_RAW_Data!U338)</f>
        <v/>
      </c>
      <c r="G348" s="167" t="str">
        <f>IF(ISBLANK(DaqBook_RAW_Data!V338),"",DaqBook_RAW_Data!V338)</f>
        <v/>
      </c>
      <c r="H348" s="167" t="str">
        <f>IF(ISBLANK(DaqBook_RAW_Data!W338),"",DaqBook_RAW_Data!W338)</f>
        <v/>
      </c>
      <c r="I348" s="167" t="str">
        <f>IF(ISBLANK(DaqBook_RAW_Data!X338),"",DaqBook_RAW_Data!X338)</f>
        <v/>
      </c>
      <c r="J348" s="167" t="str">
        <f>IF(ISBLANK(DaqBook_RAW_Data!Y338),"",DaqBook_RAW_Data!Y338)</f>
        <v/>
      </c>
      <c r="K348" s="167" t="str">
        <f>IF(ISBLANK(DaqBook_RAW_Data!Z338),"",DaqBook_RAW_Data!Z338)</f>
        <v/>
      </c>
      <c r="L348" s="167" t="str">
        <f>IF(ISBLANK(DaqBook_RAW_Data!AA338),"",DaqBook_RAW_Data!AA338)</f>
        <v/>
      </c>
      <c r="M348" s="167" t="str">
        <f>IF(ISBLANK(DaqBook_RAW_Data!AB338),"",DaqBook_RAW_Data!AB338)</f>
        <v/>
      </c>
      <c r="N348" s="167" t="str">
        <f>IF(ISBLANK(DaqBook_RAW_Data!AC338),"",DaqBook_RAW_Data!AC338)</f>
        <v/>
      </c>
      <c r="O348" s="167" t="str">
        <f>IF(ISBLANK(DaqBook_RAW_Data!AD338),"",DaqBook_RAW_Data!AD338)</f>
        <v/>
      </c>
      <c r="P348" s="167" t="str">
        <f>IF(ISBLANK(DaqBook_RAW_Data!AE338),"",DaqBook_RAW_Data!AE338)</f>
        <v/>
      </c>
    </row>
    <row r="349" spans="1:16" x14ac:dyDescent="0.2">
      <c r="A349" s="58" t="e">
        <f t="shared" si="5"/>
        <v>#VALUE!</v>
      </c>
      <c r="B349" s="144" t="str">
        <f>IF(ISBLANK(DaqBook_RAW_Data!Q339),IF(DaqBook_RAW_Data!A339="","",TIMEVALUE(DaqBook_RAW_Data!A339)),TIMEVALUE(DaqBook_RAW_Data!Q339))</f>
        <v/>
      </c>
      <c r="C349" s="167" t="str">
        <f>IF(ISBLANK(DaqBook_RAW_Data!R339),"",DaqBook_RAW_Data!R339)</f>
        <v/>
      </c>
      <c r="D349" s="167" t="str">
        <f>IF(ISBLANK(DaqBook_RAW_Data!S339),"",DaqBook_RAW_Data!S339)</f>
        <v/>
      </c>
      <c r="E349" s="167" t="str">
        <f>IF(ISBLANK(DaqBook_RAW_Data!T339),"",DaqBook_RAW_Data!T339)</f>
        <v/>
      </c>
      <c r="F349" s="167" t="str">
        <f>IF(ISBLANK(DaqBook_RAW_Data!U339),"",DaqBook_RAW_Data!U339)</f>
        <v/>
      </c>
      <c r="G349" s="167" t="str">
        <f>IF(ISBLANK(DaqBook_RAW_Data!V339),"",DaqBook_RAW_Data!V339)</f>
        <v/>
      </c>
      <c r="H349" s="167" t="str">
        <f>IF(ISBLANK(DaqBook_RAW_Data!W339),"",DaqBook_RAW_Data!W339)</f>
        <v/>
      </c>
      <c r="I349" s="167" t="str">
        <f>IF(ISBLANK(DaqBook_RAW_Data!X339),"",DaqBook_RAW_Data!X339)</f>
        <v/>
      </c>
      <c r="J349" s="167" t="str">
        <f>IF(ISBLANK(DaqBook_RAW_Data!Y339),"",DaqBook_RAW_Data!Y339)</f>
        <v/>
      </c>
      <c r="K349" s="167" t="str">
        <f>IF(ISBLANK(DaqBook_RAW_Data!Z339),"",DaqBook_RAW_Data!Z339)</f>
        <v/>
      </c>
      <c r="L349" s="167" t="str">
        <f>IF(ISBLANK(DaqBook_RAW_Data!AA339),"",DaqBook_RAW_Data!AA339)</f>
        <v/>
      </c>
      <c r="M349" s="167" t="str">
        <f>IF(ISBLANK(DaqBook_RAW_Data!AB339),"",DaqBook_RAW_Data!AB339)</f>
        <v/>
      </c>
      <c r="N349" s="167" t="str">
        <f>IF(ISBLANK(DaqBook_RAW_Data!AC339),"",DaqBook_RAW_Data!AC339)</f>
        <v/>
      </c>
      <c r="O349" s="167" t="str">
        <f>IF(ISBLANK(DaqBook_RAW_Data!AD339),"",DaqBook_RAW_Data!AD339)</f>
        <v/>
      </c>
      <c r="P349" s="167" t="str">
        <f>IF(ISBLANK(DaqBook_RAW_Data!AE339),"",DaqBook_RAW_Data!AE339)</f>
        <v/>
      </c>
    </row>
    <row r="350" spans="1:16" x14ac:dyDescent="0.2">
      <c r="A350" s="58" t="e">
        <f t="shared" si="5"/>
        <v>#VALUE!</v>
      </c>
      <c r="B350" s="144" t="str">
        <f>IF(ISBLANK(DaqBook_RAW_Data!Q340),IF(DaqBook_RAW_Data!A340="","",TIMEVALUE(DaqBook_RAW_Data!A340)),TIMEVALUE(DaqBook_RAW_Data!Q340))</f>
        <v/>
      </c>
      <c r="C350" s="167" t="str">
        <f>IF(ISBLANK(DaqBook_RAW_Data!R340),"",DaqBook_RAW_Data!R340)</f>
        <v/>
      </c>
      <c r="D350" s="167" t="str">
        <f>IF(ISBLANK(DaqBook_RAW_Data!S340),"",DaqBook_RAW_Data!S340)</f>
        <v/>
      </c>
      <c r="E350" s="167" t="str">
        <f>IF(ISBLANK(DaqBook_RAW_Data!T340),"",DaqBook_RAW_Data!T340)</f>
        <v/>
      </c>
      <c r="F350" s="167" t="str">
        <f>IF(ISBLANK(DaqBook_RAW_Data!U340),"",DaqBook_RAW_Data!U340)</f>
        <v/>
      </c>
      <c r="G350" s="167" t="str">
        <f>IF(ISBLANK(DaqBook_RAW_Data!V340),"",DaqBook_RAW_Data!V340)</f>
        <v/>
      </c>
      <c r="H350" s="167" t="str">
        <f>IF(ISBLANK(DaqBook_RAW_Data!W340),"",DaqBook_RAW_Data!W340)</f>
        <v/>
      </c>
      <c r="I350" s="167" t="str">
        <f>IF(ISBLANK(DaqBook_RAW_Data!X340),"",DaqBook_RAW_Data!X340)</f>
        <v/>
      </c>
      <c r="J350" s="167" t="str">
        <f>IF(ISBLANK(DaqBook_RAW_Data!Y340),"",DaqBook_RAW_Data!Y340)</f>
        <v/>
      </c>
      <c r="K350" s="167" t="str">
        <f>IF(ISBLANK(DaqBook_RAW_Data!Z340),"",DaqBook_RAW_Data!Z340)</f>
        <v/>
      </c>
      <c r="L350" s="167" t="str">
        <f>IF(ISBLANK(DaqBook_RAW_Data!AA340),"",DaqBook_RAW_Data!AA340)</f>
        <v/>
      </c>
      <c r="M350" s="167" t="str">
        <f>IF(ISBLANK(DaqBook_RAW_Data!AB340),"",DaqBook_RAW_Data!AB340)</f>
        <v/>
      </c>
      <c r="N350" s="167" t="str">
        <f>IF(ISBLANK(DaqBook_RAW_Data!AC340),"",DaqBook_RAW_Data!AC340)</f>
        <v/>
      </c>
      <c r="O350" s="167" t="str">
        <f>IF(ISBLANK(DaqBook_RAW_Data!AD340),"",DaqBook_RAW_Data!AD340)</f>
        <v/>
      </c>
      <c r="P350" s="167" t="str">
        <f>IF(ISBLANK(DaqBook_RAW_Data!AE340),"",DaqBook_RAW_Data!AE340)</f>
        <v/>
      </c>
    </row>
    <row r="351" spans="1:16" x14ac:dyDescent="0.2">
      <c r="A351" s="58" t="e">
        <f t="shared" si="5"/>
        <v>#VALUE!</v>
      </c>
      <c r="B351" s="144" t="str">
        <f>IF(ISBLANK(DaqBook_RAW_Data!Q341),IF(DaqBook_RAW_Data!A341="","",TIMEVALUE(DaqBook_RAW_Data!A341)),TIMEVALUE(DaqBook_RAW_Data!Q341))</f>
        <v/>
      </c>
      <c r="C351" s="167" t="str">
        <f>IF(ISBLANK(DaqBook_RAW_Data!R341),"",DaqBook_RAW_Data!R341)</f>
        <v/>
      </c>
      <c r="D351" s="167" t="str">
        <f>IF(ISBLANK(DaqBook_RAW_Data!S341),"",DaqBook_RAW_Data!S341)</f>
        <v/>
      </c>
      <c r="E351" s="167" t="str">
        <f>IF(ISBLANK(DaqBook_RAW_Data!T341),"",DaqBook_RAW_Data!T341)</f>
        <v/>
      </c>
      <c r="F351" s="167" t="str">
        <f>IF(ISBLANK(DaqBook_RAW_Data!U341),"",DaqBook_RAW_Data!U341)</f>
        <v/>
      </c>
      <c r="G351" s="167" t="str">
        <f>IF(ISBLANK(DaqBook_RAW_Data!V341),"",DaqBook_RAW_Data!V341)</f>
        <v/>
      </c>
      <c r="H351" s="167" t="str">
        <f>IF(ISBLANK(DaqBook_RAW_Data!W341),"",DaqBook_RAW_Data!W341)</f>
        <v/>
      </c>
      <c r="I351" s="167" t="str">
        <f>IF(ISBLANK(DaqBook_RAW_Data!X341),"",DaqBook_RAW_Data!X341)</f>
        <v/>
      </c>
      <c r="J351" s="167" t="str">
        <f>IF(ISBLANK(DaqBook_RAW_Data!Y341),"",DaqBook_RAW_Data!Y341)</f>
        <v/>
      </c>
      <c r="K351" s="167" t="str">
        <f>IF(ISBLANK(DaqBook_RAW_Data!Z341),"",DaqBook_RAW_Data!Z341)</f>
        <v/>
      </c>
      <c r="L351" s="167" t="str">
        <f>IF(ISBLANK(DaqBook_RAW_Data!AA341),"",DaqBook_RAW_Data!AA341)</f>
        <v/>
      </c>
      <c r="M351" s="167" t="str">
        <f>IF(ISBLANK(DaqBook_RAW_Data!AB341),"",DaqBook_RAW_Data!AB341)</f>
        <v/>
      </c>
      <c r="N351" s="167" t="str">
        <f>IF(ISBLANK(DaqBook_RAW_Data!AC341),"",DaqBook_RAW_Data!AC341)</f>
        <v/>
      </c>
      <c r="O351" s="167" t="str">
        <f>IF(ISBLANK(DaqBook_RAW_Data!AD341),"",DaqBook_RAW_Data!AD341)</f>
        <v/>
      </c>
      <c r="P351" s="167" t="str">
        <f>IF(ISBLANK(DaqBook_RAW_Data!AE341),"",DaqBook_RAW_Data!AE341)</f>
        <v/>
      </c>
    </row>
    <row r="352" spans="1:16" x14ac:dyDescent="0.2">
      <c r="A352" s="58" t="e">
        <f t="shared" si="5"/>
        <v>#VALUE!</v>
      </c>
      <c r="B352" s="144" t="str">
        <f>IF(ISBLANK(DaqBook_RAW_Data!Q342),IF(DaqBook_RAW_Data!A342="","",TIMEVALUE(DaqBook_RAW_Data!A342)),TIMEVALUE(DaqBook_RAW_Data!Q342))</f>
        <v/>
      </c>
      <c r="C352" s="167" t="str">
        <f>IF(ISBLANK(DaqBook_RAW_Data!R342),"",DaqBook_RAW_Data!R342)</f>
        <v/>
      </c>
      <c r="D352" s="167" t="str">
        <f>IF(ISBLANK(DaqBook_RAW_Data!S342),"",DaqBook_RAW_Data!S342)</f>
        <v/>
      </c>
      <c r="E352" s="167" t="str">
        <f>IF(ISBLANK(DaqBook_RAW_Data!T342),"",DaqBook_RAW_Data!T342)</f>
        <v/>
      </c>
      <c r="F352" s="167" t="str">
        <f>IF(ISBLANK(DaqBook_RAW_Data!U342),"",DaqBook_RAW_Data!U342)</f>
        <v/>
      </c>
      <c r="G352" s="167" t="str">
        <f>IF(ISBLANK(DaqBook_RAW_Data!V342),"",DaqBook_RAW_Data!V342)</f>
        <v/>
      </c>
      <c r="H352" s="167" t="str">
        <f>IF(ISBLANK(DaqBook_RAW_Data!W342),"",DaqBook_RAW_Data!W342)</f>
        <v/>
      </c>
      <c r="I352" s="167" t="str">
        <f>IF(ISBLANK(DaqBook_RAW_Data!X342),"",DaqBook_RAW_Data!X342)</f>
        <v/>
      </c>
      <c r="J352" s="167" t="str">
        <f>IF(ISBLANK(DaqBook_RAW_Data!Y342),"",DaqBook_RAW_Data!Y342)</f>
        <v/>
      </c>
      <c r="K352" s="167" t="str">
        <f>IF(ISBLANK(DaqBook_RAW_Data!Z342),"",DaqBook_RAW_Data!Z342)</f>
        <v/>
      </c>
      <c r="L352" s="167" t="str">
        <f>IF(ISBLANK(DaqBook_RAW_Data!AA342),"",DaqBook_RAW_Data!AA342)</f>
        <v/>
      </c>
      <c r="M352" s="167" t="str">
        <f>IF(ISBLANK(DaqBook_RAW_Data!AB342),"",DaqBook_RAW_Data!AB342)</f>
        <v/>
      </c>
      <c r="N352" s="167" t="str">
        <f>IF(ISBLANK(DaqBook_RAW_Data!AC342),"",DaqBook_RAW_Data!AC342)</f>
        <v/>
      </c>
      <c r="O352" s="167" t="str">
        <f>IF(ISBLANK(DaqBook_RAW_Data!AD342),"",DaqBook_RAW_Data!AD342)</f>
        <v/>
      </c>
      <c r="P352" s="167" t="str">
        <f>IF(ISBLANK(DaqBook_RAW_Data!AE342),"",DaqBook_RAW_Data!AE342)</f>
        <v/>
      </c>
    </row>
    <row r="353" spans="1:16" x14ac:dyDescent="0.2">
      <c r="A353" s="58" t="e">
        <f t="shared" si="5"/>
        <v>#VALUE!</v>
      </c>
      <c r="B353" s="144" t="str">
        <f>IF(ISBLANK(DaqBook_RAW_Data!Q343),IF(DaqBook_RAW_Data!A343="","",TIMEVALUE(DaqBook_RAW_Data!A343)),TIMEVALUE(DaqBook_RAW_Data!Q343))</f>
        <v/>
      </c>
      <c r="C353" s="167" t="str">
        <f>IF(ISBLANK(DaqBook_RAW_Data!R343),"",DaqBook_RAW_Data!R343)</f>
        <v/>
      </c>
      <c r="D353" s="167" t="str">
        <f>IF(ISBLANK(DaqBook_RAW_Data!S343),"",DaqBook_RAW_Data!S343)</f>
        <v/>
      </c>
      <c r="E353" s="167" t="str">
        <f>IF(ISBLANK(DaqBook_RAW_Data!T343),"",DaqBook_RAW_Data!T343)</f>
        <v/>
      </c>
      <c r="F353" s="167" t="str">
        <f>IF(ISBLANK(DaqBook_RAW_Data!U343),"",DaqBook_RAW_Data!U343)</f>
        <v/>
      </c>
      <c r="G353" s="167" t="str">
        <f>IF(ISBLANK(DaqBook_RAW_Data!V343),"",DaqBook_RAW_Data!V343)</f>
        <v/>
      </c>
      <c r="H353" s="167" t="str">
        <f>IF(ISBLANK(DaqBook_RAW_Data!W343),"",DaqBook_RAW_Data!W343)</f>
        <v/>
      </c>
      <c r="I353" s="167" t="str">
        <f>IF(ISBLANK(DaqBook_RAW_Data!X343),"",DaqBook_RAW_Data!X343)</f>
        <v/>
      </c>
      <c r="J353" s="167" t="str">
        <f>IF(ISBLANK(DaqBook_RAW_Data!Y343),"",DaqBook_RAW_Data!Y343)</f>
        <v/>
      </c>
      <c r="K353" s="167" t="str">
        <f>IF(ISBLANK(DaqBook_RAW_Data!Z343),"",DaqBook_RAW_Data!Z343)</f>
        <v/>
      </c>
      <c r="L353" s="167" t="str">
        <f>IF(ISBLANK(DaqBook_RAW_Data!AA343),"",DaqBook_RAW_Data!AA343)</f>
        <v/>
      </c>
      <c r="M353" s="167" t="str">
        <f>IF(ISBLANK(DaqBook_RAW_Data!AB343),"",DaqBook_RAW_Data!AB343)</f>
        <v/>
      </c>
      <c r="N353" s="167" t="str">
        <f>IF(ISBLANK(DaqBook_RAW_Data!AC343),"",DaqBook_RAW_Data!AC343)</f>
        <v/>
      </c>
      <c r="O353" s="167" t="str">
        <f>IF(ISBLANK(DaqBook_RAW_Data!AD343),"",DaqBook_RAW_Data!AD343)</f>
        <v/>
      </c>
      <c r="P353" s="167" t="str">
        <f>IF(ISBLANK(DaqBook_RAW_Data!AE343),"",DaqBook_RAW_Data!AE343)</f>
        <v/>
      </c>
    </row>
    <row r="354" spans="1:16" x14ac:dyDescent="0.2">
      <c r="A354" s="58" t="e">
        <f t="shared" si="5"/>
        <v>#VALUE!</v>
      </c>
      <c r="B354" s="144" t="str">
        <f>IF(ISBLANK(DaqBook_RAW_Data!Q344),IF(DaqBook_RAW_Data!A344="","",TIMEVALUE(DaqBook_RAW_Data!A344)),TIMEVALUE(DaqBook_RAW_Data!Q344))</f>
        <v/>
      </c>
      <c r="C354" s="167" t="str">
        <f>IF(ISBLANK(DaqBook_RAW_Data!R344),"",DaqBook_RAW_Data!R344)</f>
        <v/>
      </c>
      <c r="D354" s="167" t="str">
        <f>IF(ISBLANK(DaqBook_RAW_Data!S344),"",DaqBook_RAW_Data!S344)</f>
        <v/>
      </c>
      <c r="E354" s="167" t="str">
        <f>IF(ISBLANK(DaqBook_RAW_Data!T344),"",DaqBook_RAW_Data!T344)</f>
        <v/>
      </c>
      <c r="F354" s="167" t="str">
        <f>IF(ISBLANK(DaqBook_RAW_Data!U344),"",DaqBook_RAW_Data!U344)</f>
        <v/>
      </c>
      <c r="G354" s="167" t="str">
        <f>IF(ISBLANK(DaqBook_RAW_Data!V344),"",DaqBook_RAW_Data!V344)</f>
        <v/>
      </c>
      <c r="H354" s="167" t="str">
        <f>IF(ISBLANK(DaqBook_RAW_Data!W344),"",DaqBook_RAW_Data!W344)</f>
        <v/>
      </c>
      <c r="I354" s="167" t="str">
        <f>IF(ISBLANK(DaqBook_RAW_Data!X344),"",DaqBook_RAW_Data!X344)</f>
        <v/>
      </c>
      <c r="J354" s="167" t="str">
        <f>IF(ISBLANK(DaqBook_RAW_Data!Y344),"",DaqBook_RAW_Data!Y344)</f>
        <v/>
      </c>
      <c r="K354" s="167" t="str">
        <f>IF(ISBLANK(DaqBook_RAW_Data!Z344),"",DaqBook_RAW_Data!Z344)</f>
        <v/>
      </c>
      <c r="L354" s="167" t="str">
        <f>IF(ISBLANK(DaqBook_RAW_Data!AA344),"",DaqBook_RAW_Data!AA344)</f>
        <v/>
      </c>
      <c r="M354" s="167" t="str">
        <f>IF(ISBLANK(DaqBook_RAW_Data!AB344),"",DaqBook_RAW_Data!AB344)</f>
        <v/>
      </c>
      <c r="N354" s="167" t="str">
        <f>IF(ISBLANK(DaqBook_RAW_Data!AC344),"",DaqBook_RAW_Data!AC344)</f>
        <v/>
      </c>
      <c r="O354" s="167" t="str">
        <f>IF(ISBLANK(DaqBook_RAW_Data!AD344),"",DaqBook_RAW_Data!AD344)</f>
        <v/>
      </c>
      <c r="P354" s="167" t="str">
        <f>IF(ISBLANK(DaqBook_RAW_Data!AE344),"",DaqBook_RAW_Data!AE344)</f>
        <v/>
      </c>
    </row>
    <row r="355" spans="1:16" x14ac:dyDescent="0.2">
      <c r="A355" s="58" t="e">
        <f t="shared" si="5"/>
        <v>#VALUE!</v>
      </c>
      <c r="B355" s="144" t="str">
        <f>IF(ISBLANK(DaqBook_RAW_Data!Q345),IF(DaqBook_RAW_Data!A345="","",TIMEVALUE(DaqBook_RAW_Data!A345)),TIMEVALUE(DaqBook_RAW_Data!Q345))</f>
        <v/>
      </c>
      <c r="C355" s="167" t="str">
        <f>IF(ISBLANK(DaqBook_RAW_Data!R345),"",DaqBook_RAW_Data!R345)</f>
        <v/>
      </c>
      <c r="D355" s="167" t="str">
        <f>IF(ISBLANK(DaqBook_RAW_Data!S345),"",DaqBook_RAW_Data!S345)</f>
        <v/>
      </c>
      <c r="E355" s="167" t="str">
        <f>IF(ISBLANK(DaqBook_RAW_Data!T345),"",DaqBook_RAW_Data!T345)</f>
        <v/>
      </c>
      <c r="F355" s="167" t="str">
        <f>IF(ISBLANK(DaqBook_RAW_Data!U345),"",DaqBook_RAW_Data!U345)</f>
        <v/>
      </c>
      <c r="G355" s="167" t="str">
        <f>IF(ISBLANK(DaqBook_RAW_Data!V345),"",DaqBook_RAW_Data!V345)</f>
        <v/>
      </c>
      <c r="H355" s="167" t="str">
        <f>IF(ISBLANK(DaqBook_RAW_Data!W345),"",DaqBook_RAW_Data!W345)</f>
        <v/>
      </c>
      <c r="I355" s="167" t="str">
        <f>IF(ISBLANK(DaqBook_RAW_Data!X345),"",DaqBook_RAW_Data!X345)</f>
        <v/>
      </c>
      <c r="J355" s="167" t="str">
        <f>IF(ISBLANK(DaqBook_RAW_Data!Y345),"",DaqBook_RAW_Data!Y345)</f>
        <v/>
      </c>
      <c r="K355" s="167" t="str">
        <f>IF(ISBLANK(DaqBook_RAW_Data!Z345),"",DaqBook_RAW_Data!Z345)</f>
        <v/>
      </c>
      <c r="L355" s="167" t="str">
        <f>IF(ISBLANK(DaqBook_RAW_Data!AA345),"",DaqBook_RAW_Data!AA345)</f>
        <v/>
      </c>
      <c r="M355" s="167" t="str">
        <f>IF(ISBLANK(DaqBook_RAW_Data!AB345),"",DaqBook_RAW_Data!AB345)</f>
        <v/>
      </c>
      <c r="N355" s="167" t="str">
        <f>IF(ISBLANK(DaqBook_RAW_Data!AC345),"",DaqBook_RAW_Data!AC345)</f>
        <v/>
      </c>
      <c r="O355" s="167" t="str">
        <f>IF(ISBLANK(DaqBook_RAW_Data!AD345),"",DaqBook_RAW_Data!AD345)</f>
        <v/>
      </c>
      <c r="P355" s="167" t="str">
        <f>IF(ISBLANK(DaqBook_RAW_Data!AE345),"",DaqBook_RAW_Data!AE345)</f>
        <v/>
      </c>
    </row>
    <row r="356" spans="1:16" x14ac:dyDescent="0.2">
      <c r="A356" s="58" t="e">
        <f t="shared" si="5"/>
        <v>#VALUE!</v>
      </c>
      <c r="B356" s="144" t="str">
        <f>IF(ISBLANK(DaqBook_RAW_Data!Q346),IF(DaqBook_RAW_Data!A346="","",TIMEVALUE(DaqBook_RAW_Data!A346)),TIMEVALUE(DaqBook_RAW_Data!Q346))</f>
        <v/>
      </c>
      <c r="C356" s="167" t="str">
        <f>IF(ISBLANK(DaqBook_RAW_Data!R346),"",DaqBook_RAW_Data!R346)</f>
        <v/>
      </c>
      <c r="D356" s="167" t="str">
        <f>IF(ISBLANK(DaqBook_RAW_Data!S346),"",DaqBook_RAW_Data!S346)</f>
        <v/>
      </c>
      <c r="E356" s="167" t="str">
        <f>IF(ISBLANK(DaqBook_RAW_Data!T346),"",DaqBook_RAW_Data!T346)</f>
        <v/>
      </c>
      <c r="F356" s="167" t="str">
        <f>IF(ISBLANK(DaqBook_RAW_Data!U346),"",DaqBook_RAW_Data!U346)</f>
        <v/>
      </c>
      <c r="G356" s="167" t="str">
        <f>IF(ISBLANK(DaqBook_RAW_Data!V346),"",DaqBook_RAW_Data!V346)</f>
        <v/>
      </c>
      <c r="H356" s="167" t="str">
        <f>IF(ISBLANK(DaqBook_RAW_Data!W346),"",DaqBook_RAW_Data!W346)</f>
        <v/>
      </c>
      <c r="I356" s="167" t="str">
        <f>IF(ISBLANK(DaqBook_RAW_Data!X346),"",DaqBook_RAW_Data!X346)</f>
        <v/>
      </c>
      <c r="J356" s="167" t="str">
        <f>IF(ISBLANK(DaqBook_RAW_Data!Y346),"",DaqBook_RAW_Data!Y346)</f>
        <v/>
      </c>
      <c r="K356" s="167" t="str">
        <f>IF(ISBLANK(DaqBook_RAW_Data!Z346),"",DaqBook_RAW_Data!Z346)</f>
        <v/>
      </c>
      <c r="L356" s="167" t="str">
        <f>IF(ISBLANK(DaqBook_RAW_Data!AA346),"",DaqBook_RAW_Data!AA346)</f>
        <v/>
      </c>
      <c r="M356" s="167" t="str">
        <f>IF(ISBLANK(DaqBook_RAW_Data!AB346),"",DaqBook_RAW_Data!AB346)</f>
        <v/>
      </c>
      <c r="N356" s="167" t="str">
        <f>IF(ISBLANK(DaqBook_RAW_Data!AC346),"",DaqBook_RAW_Data!AC346)</f>
        <v/>
      </c>
      <c r="O356" s="167" t="str">
        <f>IF(ISBLANK(DaqBook_RAW_Data!AD346),"",DaqBook_RAW_Data!AD346)</f>
        <v/>
      </c>
      <c r="P356" s="167" t="str">
        <f>IF(ISBLANK(DaqBook_RAW_Data!AE346),"",DaqBook_RAW_Data!AE346)</f>
        <v/>
      </c>
    </row>
    <row r="357" spans="1:16" x14ac:dyDescent="0.2">
      <c r="A357" s="58" t="e">
        <f t="shared" si="5"/>
        <v>#VALUE!</v>
      </c>
      <c r="B357" s="144" t="str">
        <f>IF(ISBLANK(DaqBook_RAW_Data!Q347),IF(DaqBook_RAW_Data!A347="","",TIMEVALUE(DaqBook_RAW_Data!A347)),TIMEVALUE(DaqBook_RAW_Data!Q347))</f>
        <v/>
      </c>
      <c r="C357" s="167" t="str">
        <f>IF(ISBLANK(DaqBook_RAW_Data!R347),"",DaqBook_RAW_Data!R347)</f>
        <v/>
      </c>
      <c r="D357" s="167" t="str">
        <f>IF(ISBLANK(DaqBook_RAW_Data!S347),"",DaqBook_RAW_Data!S347)</f>
        <v/>
      </c>
      <c r="E357" s="167" t="str">
        <f>IF(ISBLANK(DaqBook_RAW_Data!T347),"",DaqBook_RAW_Data!T347)</f>
        <v/>
      </c>
      <c r="F357" s="167" t="str">
        <f>IF(ISBLANK(DaqBook_RAW_Data!U347),"",DaqBook_RAW_Data!U347)</f>
        <v/>
      </c>
      <c r="G357" s="167" t="str">
        <f>IF(ISBLANK(DaqBook_RAW_Data!V347),"",DaqBook_RAW_Data!V347)</f>
        <v/>
      </c>
      <c r="H357" s="167" t="str">
        <f>IF(ISBLANK(DaqBook_RAW_Data!W347),"",DaqBook_RAW_Data!W347)</f>
        <v/>
      </c>
      <c r="I357" s="167" t="str">
        <f>IF(ISBLANK(DaqBook_RAW_Data!X347),"",DaqBook_RAW_Data!X347)</f>
        <v/>
      </c>
      <c r="J357" s="167" t="str">
        <f>IF(ISBLANK(DaqBook_RAW_Data!Y347),"",DaqBook_RAW_Data!Y347)</f>
        <v/>
      </c>
      <c r="K357" s="167" t="str">
        <f>IF(ISBLANK(DaqBook_RAW_Data!Z347),"",DaqBook_RAW_Data!Z347)</f>
        <v/>
      </c>
      <c r="L357" s="167" t="str">
        <f>IF(ISBLANK(DaqBook_RAW_Data!AA347),"",DaqBook_RAW_Data!AA347)</f>
        <v/>
      </c>
      <c r="M357" s="167" t="str">
        <f>IF(ISBLANK(DaqBook_RAW_Data!AB347),"",DaqBook_RAW_Data!AB347)</f>
        <v/>
      </c>
      <c r="N357" s="167" t="str">
        <f>IF(ISBLANK(DaqBook_RAW_Data!AC347),"",DaqBook_RAW_Data!AC347)</f>
        <v/>
      </c>
      <c r="O357" s="167" t="str">
        <f>IF(ISBLANK(DaqBook_RAW_Data!AD347),"",DaqBook_RAW_Data!AD347)</f>
        <v/>
      </c>
      <c r="P357" s="167" t="str">
        <f>IF(ISBLANK(DaqBook_RAW_Data!AE347),"",DaqBook_RAW_Data!AE347)</f>
        <v/>
      </c>
    </row>
    <row r="358" spans="1:16" x14ac:dyDescent="0.2">
      <c r="A358" s="58" t="e">
        <f t="shared" si="5"/>
        <v>#VALUE!</v>
      </c>
      <c r="B358" s="144" t="str">
        <f>IF(ISBLANK(DaqBook_RAW_Data!Q348),IF(DaqBook_RAW_Data!A348="","",TIMEVALUE(DaqBook_RAW_Data!A348)),TIMEVALUE(DaqBook_RAW_Data!Q348))</f>
        <v/>
      </c>
      <c r="C358" s="167" t="str">
        <f>IF(ISBLANK(DaqBook_RAW_Data!R348),"",DaqBook_RAW_Data!R348)</f>
        <v/>
      </c>
      <c r="D358" s="167" t="str">
        <f>IF(ISBLANK(DaqBook_RAW_Data!S348),"",DaqBook_RAW_Data!S348)</f>
        <v/>
      </c>
      <c r="E358" s="167" t="str">
        <f>IF(ISBLANK(DaqBook_RAW_Data!T348),"",DaqBook_RAW_Data!T348)</f>
        <v/>
      </c>
      <c r="F358" s="167" t="str">
        <f>IF(ISBLANK(DaqBook_RAW_Data!U348),"",DaqBook_RAW_Data!U348)</f>
        <v/>
      </c>
      <c r="G358" s="167" t="str">
        <f>IF(ISBLANK(DaqBook_RAW_Data!V348),"",DaqBook_RAW_Data!V348)</f>
        <v/>
      </c>
      <c r="H358" s="167" t="str">
        <f>IF(ISBLANK(DaqBook_RAW_Data!W348),"",DaqBook_RAW_Data!W348)</f>
        <v/>
      </c>
      <c r="I358" s="167" t="str">
        <f>IF(ISBLANK(DaqBook_RAW_Data!X348),"",DaqBook_RAW_Data!X348)</f>
        <v/>
      </c>
      <c r="J358" s="167" t="str">
        <f>IF(ISBLANK(DaqBook_RAW_Data!Y348),"",DaqBook_RAW_Data!Y348)</f>
        <v/>
      </c>
      <c r="K358" s="167" t="str">
        <f>IF(ISBLANK(DaqBook_RAW_Data!Z348),"",DaqBook_RAW_Data!Z348)</f>
        <v/>
      </c>
      <c r="L358" s="167" t="str">
        <f>IF(ISBLANK(DaqBook_RAW_Data!AA348),"",DaqBook_RAW_Data!AA348)</f>
        <v/>
      </c>
      <c r="M358" s="167" t="str">
        <f>IF(ISBLANK(DaqBook_RAW_Data!AB348),"",DaqBook_RAW_Data!AB348)</f>
        <v/>
      </c>
      <c r="N358" s="167" t="str">
        <f>IF(ISBLANK(DaqBook_RAW_Data!AC348),"",DaqBook_RAW_Data!AC348)</f>
        <v/>
      </c>
      <c r="O358" s="167" t="str">
        <f>IF(ISBLANK(DaqBook_RAW_Data!AD348),"",DaqBook_RAW_Data!AD348)</f>
        <v/>
      </c>
      <c r="P358" s="167" t="str">
        <f>IF(ISBLANK(DaqBook_RAW_Data!AE348),"",DaqBook_RAW_Data!AE348)</f>
        <v/>
      </c>
    </row>
    <row r="359" spans="1:16" x14ac:dyDescent="0.2">
      <c r="A359" s="58" t="e">
        <f t="shared" si="5"/>
        <v>#VALUE!</v>
      </c>
      <c r="B359" s="144" t="str">
        <f>IF(ISBLANK(DaqBook_RAW_Data!Q349),IF(DaqBook_RAW_Data!A349="","",TIMEVALUE(DaqBook_RAW_Data!A349)),TIMEVALUE(DaqBook_RAW_Data!Q349))</f>
        <v/>
      </c>
      <c r="C359" s="167" t="str">
        <f>IF(ISBLANK(DaqBook_RAW_Data!R349),"",DaqBook_RAW_Data!R349)</f>
        <v/>
      </c>
      <c r="D359" s="167" t="str">
        <f>IF(ISBLANK(DaqBook_RAW_Data!S349),"",DaqBook_RAW_Data!S349)</f>
        <v/>
      </c>
      <c r="E359" s="167" t="str">
        <f>IF(ISBLANK(DaqBook_RAW_Data!T349),"",DaqBook_RAW_Data!T349)</f>
        <v/>
      </c>
      <c r="F359" s="167" t="str">
        <f>IF(ISBLANK(DaqBook_RAW_Data!U349),"",DaqBook_RAW_Data!U349)</f>
        <v/>
      </c>
      <c r="G359" s="167" t="str">
        <f>IF(ISBLANK(DaqBook_RAW_Data!V349),"",DaqBook_RAW_Data!V349)</f>
        <v/>
      </c>
      <c r="H359" s="167" t="str">
        <f>IF(ISBLANK(DaqBook_RAW_Data!W349),"",DaqBook_RAW_Data!W349)</f>
        <v/>
      </c>
      <c r="I359" s="167" t="str">
        <f>IF(ISBLANK(DaqBook_RAW_Data!X349),"",DaqBook_RAW_Data!X349)</f>
        <v/>
      </c>
      <c r="J359" s="167" t="str">
        <f>IF(ISBLANK(DaqBook_RAW_Data!Y349),"",DaqBook_RAW_Data!Y349)</f>
        <v/>
      </c>
      <c r="K359" s="167" t="str">
        <f>IF(ISBLANK(DaqBook_RAW_Data!Z349),"",DaqBook_RAW_Data!Z349)</f>
        <v/>
      </c>
      <c r="L359" s="167" t="str">
        <f>IF(ISBLANK(DaqBook_RAW_Data!AA349),"",DaqBook_RAW_Data!AA349)</f>
        <v/>
      </c>
      <c r="M359" s="167" t="str">
        <f>IF(ISBLANK(DaqBook_RAW_Data!AB349),"",DaqBook_RAW_Data!AB349)</f>
        <v/>
      </c>
      <c r="N359" s="167" t="str">
        <f>IF(ISBLANK(DaqBook_RAW_Data!AC349),"",DaqBook_RAW_Data!AC349)</f>
        <v/>
      </c>
      <c r="O359" s="167" t="str">
        <f>IF(ISBLANK(DaqBook_RAW_Data!AD349),"",DaqBook_RAW_Data!AD349)</f>
        <v/>
      </c>
      <c r="P359" s="167" t="str">
        <f>IF(ISBLANK(DaqBook_RAW_Data!AE349),"",DaqBook_RAW_Data!AE349)</f>
        <v/>
      </c>
    </row>
    <row r="360" spans="1:16" x14ac:dyDescent="0.2">
      <c r="A360" s="58" t="e">
        <f t="shared" si="5"/>
        <v>#VALUE!</v>
      </c>
      <c r="B360" s="144" t="str">
        <f>IF(ISBLANK(DaqBook_RAW_Data!Q350),IF(DaqBook_RAW_Data!A350="","",TIMEVALUE(DaqBook_RAW_Data!A350)),TIMEVALUE(DaqBook_RAW_Data!Q350))</f>
        <v/>
      </c>
      <c r="C360" s="167" t="str">
        <f>IF(ISBLANK(DaqBook_RAW_Data!R350),"",DaqBook_RAW_Data!R350)</f>
        <v/>
      </c>
      <c r="D360" s="167" t="str">
        <f>IF(ISBLANK(DaqBook_RAW_Data!S350),"",DaqBook_RAW_Data!S350)</f>
        <v/>
      </c>
      <c r="E360" s="167" t="str">
        <f>IF(ISBLANK(DaqBook_RAW_Data!T350),"",DaqBook_RAW_Data!T350)</f>
        <v/>
      </c>
      <c r="F360" s="167" t="str">
        <f>IF(ISBLANK(DaqBook_RAW_Data!U350),"",DaqBook_RAW_Data!U350)</f>
        <v/>
      </c>
      <c r="G360" s="167" t="str">
        <f>IF(ISBLANK(DaqBook_RAW_Data!V350),"",DaqBook_RAW_Data!V350)</f>
        <v/>
      </c>
      <c r="H360" s="167" t="str">
        <f>IF(ISBLANK(DaqBook_RAW_Data!W350),"",DaqBook_RAW_Data!W350)</f>
        <v/>
      </c>
      <c r="I360" s="167" t="str">
        <f>IF(ISBLANK(DaqBook_RAW_Data!X350),"",DaqBook_RAW_Data!X350)</f>
        <v/>
      </c>
      <c r="J360" s="167" t="str">
        <f>IF(ISBLANK(DaqBook_RAW_Data!Y350),"",DaqBook_RAW_Data!Y350)</f>
        <v/>
      </c>
      <c r="K360" s="167" t="str">
        <f>IF(ISBLANK(DaqBook_RAW_Data!Z350),"",DaqBook_RAW_Data!Z350)</f>
        <v/>
      </c>
      <c r="L360" s="167" t="str">
        <f>IF(ISBLANK(DaqBook_RAW_Data!AA350),"",DaqBook_RAW_Data!AA350)</f>
        <v/>
      </c>
      <c r="M360" s="167" t="str">
        <f>IF(ISBLANK(DaqBook_RAW_Data!AB350),"",DaqBook_RAW_Data!AB350)</f>
        <v/>
      </c>
      <c r="N360" s="167" t="str">
        <f>IF(ISBLANK(DaqBook_RAW_Data!AC350),"",DaqBook_RAW_Data!AC350)</f>
        <v/>
      </c>
      <c r="O360" s="167" t="str">
        <f>IF(ISBLANK(DaqBook_RAW_Data!AD350),"",DaqBook_RAW_Data!AD350)</f>
        <v/>
      </c>
      <c r="P360" s="167" t="str">
        <f>IF(ISBLANK(DaqBook_RAW_Data!AE350),"",DaqBook_RAW_Data!AE350)</f>
        <v/>
      </c>
    </row>
    <row r="361" spans="1:16" x14ac:dyDescent="0.2">
      <c r="A361" s="58" t="e">
        <f t="shared" si="5"/>
        <v>#VALUE!</v>
      </c>
      <c r="B361" s="144" t="str">
        <f>IF(ISBLANK(DaqBook_RAW_Data!Q351),IF(DaqBook_RAW_Data!A351="","",TIMEVALUE(DaqBook_RAW_Data!A351)),TIMEVALUE(DaqBook_RAW_Data!Q351))</f>
        <v/>
      </c>
      <c r="C361" s="167" t="str">
        <f>IF(ISBLANK(DaqBook_RAW_Data!R351),"",DaqBook_RAW_Data!R351)</f>
        <v/>
      </c>
      <c r="D361" s="167" t="str">
        <f>IF(ISBLANK(DaqBook_RAW_Data!S351),"",DaqBook_RAW_Data!S351)</f>
        <v/>
      </c>
      <c r="E361" s="167" t="str">
        <f>IF(ISBLANK(DaqBook_RAW_Data!T351),"",DaqBook_RAW_Data!T351)</f>
        <v/>
      </c>
      <c r="F361" s="167" t="str">
        <f>IF(ISBLANK(DaqBook_RAW_Data!U351),"",DaqBook_RAW_Data!U351)</f>
        <v/>
      </c>
      <c r="G361" s="167" t="str">
        <f>IF(ISBLANK(DaqBook_RAW_Data!V351),"",DaqBook_RAW_Data!V351)</f>
        <v/>
      </c>
      <c r="H361" s="167" t="str">
        <f>IF(ISBLANK(DaqBook_RAW_Data!W351),"",DaqBook_RAW_Data!W351)</f>
        <v/>
      </c>
      <c r="I361" s="167" t="str">
        <f>IF(ISBLANK(DaqBook_RAW_Data!X351),"",DaqBook_RAW_Data!X351)</f>
        <v/>
      </c>
      <c r="J361" s="167" t="str">
        <f>IF(ISBLANK(DaqBook_RAW_Data!Y351),"",DaqBook_RAW_Data!Y351)</f>
        <v/>
      </c>
      <c r="K361" s="167" t="str">
        <f>IF(ISBLANK(DaqBook_RAW_Data!Z351),"",DaqBook_RAW_Data!Z351)</f>
        <v/>
      </c>
      <c r="L361" s="167" t="str">
        <f>IF(ISBLANK(DaqBook_RAW_Data!AA351),"",DaqBook_RAW_Data!AA351)</f>
        <v/>
      </c>
      <c r="M361" s="167" t="str">
        <f>IF(ISBLANK(DaqBook_RAW_Data!AB351),"",DaqBook_RAW_Data!AB351)</f>
        <v/>
      </c>
      <c r="N361" s="167" t="str">
        <f>IF(ISBLANK(DaqBook_RAW_Data!AC351),"",DaqBook_RAW_Data!AC351)</f>
        <v/>
      </c>
      <c r="O361" s="167" t="str">
        <f>IF(ISBLANK(DaqBook_RAW_Data!AD351),"",DaqBook_RAW_Data!AD351)</f>
        <v/>
      </c>
      <c r="P361" s="167" t="str">
        <f>IF(ISBLANK(DaqBook_RAW_Data!AE351),"",DaqBook_RAW_Data!AE351)</f>
        <v/>
      </c>
    </row>
    <row r="362" spans="1:16" x14ac:dyDescent="0.2">
      <c r="A362" s="58" t="e">
        <f t="shared" si="5"/>
        <v>#VALUE!</v>
      </c>
      <c r="B362" s="144" t="str">
        <f>IF(ISBLANK(DaqBook_RAW_Data!Q352),IF(DaqBook_RAW_Data!A352="","",TIMEVALUE(DaqBook_RAW_Data!A352)),TIMEVALUE(DaqBook_RAW_Data!Q352))</f>
        <v/>
      </c>
      <c r="C362" s="167" t="str">
        <f>IF(ISBLANK(DaqBook_RAW_Data!R352),"",DaqBook_RAW_Data!R352)</f>
        <v/>
      </c>
      <c r="D362" s="167" t="str">
        <f>IF(ISBLANK(DaqBook_RAW_Data!S352),"",DaqBook_RAW_Data!S352)</f>
        <v/>
      </c>
      <c r="E362" s="167" t="str">
        <f>IF(ISBLANK(DaqBook_RAW_Data!T352),"",DaqBook_RAW_Data!T352)</f>
        <v/>
      </c>
      <c r="F362" s="167" t="str">
        <f>IF(ISBLANK(DaqBook_RAW_Data!U352),"",DaqBook_RAW_Data!U352)</f>
        <v/>
      </c>
      <c r="G362" s="167" t="str">
        <f>IF(ISBLANK(DaqBook_RAW_Data!V352),"",DaqBook_RAW_Data!V352)</f>
        <v/>
      </c>
      <c r="H362" s="167" t="str">
        <f>IF(ISBLANK(DaqBook_RAW_Data!W352),"",DaqBook_RAW_Data!W352)</f>
        <v/>
      </c>
      <c r="I362" s="167" t="str">
        <f>IF(ISBLANK(DaqBook_RAW_Data!X352),"",DaqBook_RAW_Data!X352)</f>
        <v/>
      </c>
      <c r="J362" s="167" t="str">
        <f>IF(ISBLANK(DaqBook_RAW_Data!Y352),"",DaqBook_RAW_Data!Y352)</f>
        <v/>
      </c>
      <c r="K362" s="167" t="str">
        <f>IF(ISBLANK(DaqBook_RAW_Data!Z352),"",DaqBook_RAW_Data!Z352)</f>
        <v/>
      </c>
      <c r="L362" s="167" t="str">
        <f>IF(ISBLANK(DaqBook_RAW_Data!AA352),"",DaqBook_RAW_Data!AA352)</f>
        <v/>
      </c>
      <c r="M362" s="167" t="str">
        <f>IF(ISBLANK(DaqBook_RAW_Data!AB352),"",DaqBook_RAW_Data!AB352)</f>
        <v/>
      </c>
      <c r="N362" s="167" t="str">
        <f>IF(ISBLANK(DaqBook_RAW_Data!AC352),"",DaqBook_RAW_Data!AC352)</f>
        <v/>
      </c>
      <c r="O362" s="167" t="str">
        <f>IF(ISBLANK(DaqBook_RAW_Data!AD352),"",DaqBook_RAW_Data!AD352)</f>
        <v/>
      </c>
      <c r="P362" s="167" t="str">
        <f>IF(ISBLANK(DaqBook_RAW_Data!AE352),"",DaqBook_RAW_Data!AE352)</f>
        <v/>
      </c>
    </row>
    <row r="363" spans="1:16" x14ac:dyDescent="0.2">
      <c r="A363" s="58" t="e">
        <f t="shared" si="5"/>
        <v>#VALUE!</v>
      </c>
      <c r="B363" s="144" t="str">
        <f>IF(ISBLANK(DaqBook_RAW_Data!Q353),IF(DaqBook_RAW_Data!A353="","",TIMEVALUE(DaqBook_RAW_Data!A353)),TIMEVALUE(DaqBook_RAW_Data!Q353))</f>
        <v/>
      </c>
      <c r="C363" s="167" t="str">
        <f>IF(ISBLANK(DaqBook_RAW_Data!R353),"",DaqBook_RAW_Data!R353)</f>
        <v/>
      </c>
      <c r="D363" s="167" t="str">
        <f>IF(ISBLANK(DaqBook_RAW_Data!S353),"",DaqBook_RAW_Data!S353)</f>
        <v/>
      </c>
      <c r="E363" s="167" t="str">
        <f>IF(ISBLANK(DaqBook_RAW_Data!T353),"",DaqBook_RAW_Data!T353)</f>
        <v/>
      </c>
      <c r="F363" s="167" t="str">
        <f>IF(ISBLANK(DaqBook_RAW_Data!U353),"",DaqBook_RAW_Data!U353)</f>
        <v/>
      </c>
      <c r="G363" s="167" t="str">
        <f>IF(ISBLANK(DaqBook_RAW_Data!V353),"",DaqBook_RAW_Data!V353)</f>
        <v/>
      </c>
      <c r="H363" s="167" t="str">
        <f>IF(ISBLANK(DaqBook_RAW_Data!W353),"",DaqBook_RAW_Data!W353)</f>
        <v/>
      </c>
      <c r="I363" s="167" t="str">
        <f>IF(ISBLANK(DaqBook_RAW_Data!X353),"",DaqBook_RAW_Data!X353)</f>
        <v/>
      </c>
      <c r="J363" s="167" t="str">
        <f>IF(ISBLANK(DaqBook_RAW_Data!Y353),"",DaqBook_RAW_Data!Y353)</f>
        <v/>
      </c>
      <c r="K363" s="167" t="str">
        <f>IF(ISBLANK(DaqBook_RAW_Data!Z353),"",DaqBook_RAW_Data!Z353)</f>
        <v/>
      </c>
      <c r="L363" s="167" t="str">
        <f>IF(ISBLANK(DaqBook_RAW_Data!AA353),"",DaqBook_RAW_Data!AA353)</f>
        <v/>
      </c>
      <c r="M363" s="167" t="str">
        <f>IF(ISBLANK(DaqBook_RAW_Data!AB353),"",DaqBook_RAW_Data!AB353)</f>
        <v/>
      </c>
      <c r="N363" s="167" t="str">
        <f>IF(ISBLANK(DaqBook_RAW_Data!AC353),"",DaqBook_RAW_Data!AC353)</f>
        <v/>
      </c>
      <c r="O363" s="167" t="str">
        <f>IF(ISBLANK(DaqBook_RAW_Data!AD353),"",DaqBook_RAW_Data!AD353)</f>
        <v/>
      </c>
      <c r="P363" s="167" t="str">
        <f>IF(ISBLANK(DaqBook_RAW_Data!AE353),"",DaqBook_RAW_Data!AE353)</f>
        <v/>
      </c>
    </row>
    <row r="364" spans="1:16" x14ac:dyDescent="0.2">
      <c r="A364" s="58" t="e">
        <f t="shared" si="5"/>
        <v>#VALUE!</v>
      </c>
      <c r="B364" s="144" t="str">
        <f>IF(ISBLANK(DaqBook_RAW_Data!Q354),IF(DaqBook_RAW_Data!A354="","",TIMEVALUE(DaqBook_RAW_Data!A354)),TIMEVALUE(DaqBook_RAW_Data!Q354))</f>
        <v/>
      </c>
      <c r="C364" s="167" t="str">
        <f>IF(ISBLANK(DaqBook_RAW_Data!R354),"",DaqBook_RAW_Data!R354)</f>
        <v/>
      </c>
      <c r="D364" s="167" t="str">
        <f>IF(ISBLANK(DaqBook_RAW_Data!S354),"",DaqBook_RAW_Data!S354)</f>
        <v/>
      </c>
      <c r="E364" s="167" t="str">
        <f>IF(ISBLANK(DaqBook_RAW_Data!T354),"",DaqBook_RAW_Data!T354)</f>
        <v/>
      </c>
      <c r="F364" s="167" t="str">
        <f>IF(ISBLANK(DaqBook_RAW_Data!U354),"",DaqBook_RAW_Data!U354)</f>
        <v/>
      </c>
      <c r="G364" s="167" t="str">
        <f>IF(ISBLANK(DaqBook_RAW_Data!V354),"",DaqBook_RAW_Data!V354)</f>
        <v/>
      </c>
      <c r="H364" s="167" t="str">
        <f>IF(ISBLANK(DaqBook_RAW_Data!W354),"",DaqBook_RAW_Data!W354)</f>
        <v/>
      </c>
      <c r="I364" s="167" t="str">
        <f>IF(ISBLANK(DaqBook_RAW_Data!X354),"",DaqBook_RAW_Data!X354)</f>
        <v/>
      </c>
      <c r="J364" s="167" t="str">
        <f>IF(ISBLANK(DaqBook_RAW_Data!Y354),"",DaqBook_RAW_Data!Y354)</f>
        <v/>
      </c>
      <c r="K364" s="167" t="str">
        <f>IF(ISBLANK(DaqBook_RAW_Data!Z354),"",DaqBook_RAW_Data!Z354)</f>
        <v/>
      </c>
      <c r="L364" s="167" t="str">
        <f>IF(ISBLANK(DaqBook_RAW_Data!AA354),"",DaqBook_RAW_Data!AA354)</f>
        <v/>
      </c>
      <c r="M364" s="167" t="str">
        <f>IF(ISBLANK(DaqBook_RAW_Data!AB354),"",DaqBook_RAW_Data!AB354)</f>
        <v/>
      </c>
      <c r="N364" s="167" t="str">
        <f>IF(ISBLANK(DaqBook_RAW_Data!AC354),"",DaqBook_RAW_Data!AC354)</f>
        <v/>
      </c>
      <c r="O364" s="167" t="str">
        <f>IF(ISBLANK(DaqBook_RAW_Data!AD354),"",DaqBook_RAW_Data!AD354)</f>
        <v/>
      </c>
      <c r="P364" s="167" t="str">
        <f>IF(ISBLANK(DaqBook_RAW_Data!AE354),"",DaqBook_RAW_Data!AE354)</f>
        <v/>
      </c>
    </row>
    <row r="365" spans="1:16" x14ac:dyDescent="0.2">
      <c r="A365" s="58" t="e">
        <f t="shared" si="5"/>
        <v>#VALUE!</v>
      </c>
      <c r="B365" s="144" t="str">
        <f>IF(ISBLANK(DaqBook_RAW_Data!Q355),IF(DaqBook_RAW_Data!A355="","",TIMEVALUE(DaqBook_RAW_Data!A355)),TIMEVALUE(DaqBook_RAW_Data!Q355))</f>
        <v/>
      </c>
      <c r="C365" s="167" t="str">
        <f>IF(ISBLANK(DaqBook_RAW_Data!R355),"",DaqBook_RAW_Data!R355)</f>
        <v/>
      </c>
      <c r="D365" s="167" t="str">
        <f>IF(ISBLANK(DaqBook_RAW_Data!S355),"",DaqBook_RAW_Data!S355)</f>
        <v/>
      </c>
      <c r="E365" s="167" t="str">
        <f>IF(ISBLANK(DaqBook_RAW_Data!T355),"",DaqBook_RAW_Data!T355)</f>
        <v/>
      </c>
      <c r="F365" s="167" t="str">
        <f>IF(ISBLANK(DaqBook_RAW_Data!U355),"",DaqBook_RAW_Data!U355)</f>
        <v/>
      </c>
      <c r="G365" s="167" t="str">
        <f>IF(ISBLANK(DaqBook_RAW_Data!V355),"",DaqBook_RAW_Data!V355)</f>
        <v/>
      </c>
      <c r="H365" s="167" t="str">
        <f>IF(ISBLANK(DaqBook_RAW_Data!W355),"",DaqBook_RAW_Data!W355)</f>
        <v/>
      </c>
      <c r="I365" s="167" t="str">
        <f>IF(ISBLANK(DaqBook_RAW_Data!X355),"",DaqBook_RAW_Data!X355)</f>
        <v/>
      </c>
      <c r="J365" s="167" t="str">
        <f>IF(ISBLANK(DaqBook_RAW_Data!Y355),"",DaqBook_RAW_Data!Y355)</f>
        <v/>
      </c>
      <c r="K365" s="167" t="str">
        <f>IF(ISBLANK(DaqBook_RAW_Data!Z355),"",DaqBook_RAW_Data!Z355)</f>
        <v/>
      </c>
      <c r="L365" s="167" t="str">
        <f>IF(ISBLANK(DaqBook_RAW_Data!AA355),"",DaqBook_RAW_Data!AA355)</f>
        <v/>
      </c>
      <c r="M365" s="167" t="str">
        <f>IF(ISBLANK(DaqBook_RAW_Data!AB355),"",DaqBook_RAW_Data!AB355)</f>
        <v/>
      </c>
      <c r="N365" s="167" t="str">
        <f>IF(ISBLANK(DaqBook_RAW_Data!AC355),"",DaqBook_RAW_Data!AC355)</f>
        <v/>
      </c>
      <c r="O365" s="167" t="str">
        <f>IF(ISBLANK(DaqBook_RAW_Data!AD355),"",DaqBook_RAW_Data!AD355)</f>
        <v/>
      </c>
      <c r="P365" s="167" t="str">
        <f>IF(ISBLANK(DaqBook_RAW_Data!AE355),"",DaqBook_RAW_Data!AE355)</f>
        <v/>
      </c>
    </row>
    <row r="366" spans="1:16" x14ac:dyDescent="0.2">
      <c r="A366" s="58" t="e">
        <f t="shared" si="5"/>
        <v>#VALUE!</v>
      </c>
      <c r="B366" s="144" t="str">
        <f>IF(ISBLANK(DaqBook_RAW_Data!Q356),IF(DaqBook_RAW_Data!A356="","",TIMEVALUE(DaqBook_RAW_Data!A356)),TIMEVALUE(DaqBook_RAW_Data!Q356))</f>
        <v/>
      </c>
      <c r="C366" s="167" t="str">
        <f>IF(ISBLANK(DaqBook_RAW_Data!R356),"",DaqBook_RAW_Data!R356)</f>
        <v/>
      </c>
      <c r="D366" s="167" t="str">
        <f>IF(ISBLANK(DaqBook_RAW_Data!S356),"",DaqBook_RAW_Data!S356)</f>
        <v/>
      </c>
      <c r="E366" s="167" t="str">
        <f>IF(ISBLANK(DaqBook_RAW_Data!T356),"",DaqBook_RAW_Data!T356)</f>
        <v/>
      </c>
      <c r="F366" s="167" t="str">
        <f>IF(ISBLANK(DaqBook_RAW_Data!U356),"",DaqBook_RAW_Data!U356)</f>
        <v/>
      </c>
      <c r="G366" s="167" t="str">
        <f>IF(ISBLANK(DaqBook_RAW_Data!V356),"",DaqBook_RAW_Data!V356)</f>
        <v/>
      </c>
      <c r="H366" s="167" t="str">
        <f>IF(ISBLANK(DaqBook_RAW_Data!W356),"",DaqBook_RAW_Data!W356)</f>
        <v/>
      </c>
      <c r="I366" s="167" t="str">
        <f>IF(ISBLANK(DaqBook_RAW_Data!X356),"",DaqBook_RAW_Data!X356)</f>
        <v/>
      </c>
      <c r="J366" s="167" t="str">
        <f>IF(ISBLANK(DaqBook_RAW_Data!Y356),"",DaqBook_RAW_Data!Y356)</f>
        <v/>
      </c>
      <c r="K366" s="167" t="str">
        <f>IF(ISBLANK(DaqBook_RAW_Data!Z356),"",DaqBook_RAW_Data!Z356)</f>
        <v/>
      </c>
      <c r="L366" s="167" t="str">
        <f>IF(ISBLANK(DaqBook_RAW_Data!AA356),"",DaqBook_RAW_Data!AA356)</f>
        <v/>
      </c>
      <c r="M366" s="167" t="str">
        <f>IF(ISBLANK(DaqBook_RAW_Data!AB356),"",DaqBook_RAW_Data!AB356)</f>
        <v/>
      </c>
      <c r="N366" s="167" t="str">
        <f>IF(ISBLANK(DaqBook_RAW_Data!AC356),"",DaqBook_RAW_Data!AC356)</f>
        <v/>
      </c>
      <c r="O366" s="167" t="str">
        <f>IF(ISBLANK(DaqBook_RAW_Data!AD356),"",DaqBook_RAW_Data!AD356)</f>
        <v/>
      </c>
      <c r="P366" s="167" t="str">
        <f>IF(ISBLANK(DaqBook_RAW_Data!AE356),"",DaqBook_RAW_Data!AE356)</f>
        <v/>
      </c>
    </row>
    <row r="367" spans="1:16" x14ac:dyDescent="0.2">
      <c r="A367" s="58" t="e">
        <f t="shared" si="5"/>
        <v>#VALUE!</v>
      </c>
      <c r="B367" s="144" t="str">
        <f>IF(ISBLANK(DaqBook_RAW_Data!Q357),IF(DaqBook_RAW_Data!A357="","",TIMEVALUE(DaqBook_RAW_Data!A357)),TIMEVALUE(DaqBook_RAW_Data!Q357))</f>
        <v/>
      </c>
      <c r="C367" s="167" t="str">
        <f>IF(ISBLANK(DaqBook_RAW_Data!R357),"",DaqBook_RAW_Data!R357)</f>
        <v/>
      </c>
      <c r="D367" s="167" t="str">
        <f>IF(ISBLANK(DaqBook_RAW_Data!S357),"",DaqBook_RAW_Data!S357)</f>
        <v/>
      </c>
      <c r="E367" s="167" t="str">
        <f>IF(ISBLANK(DaqBook_RAW_Data!T357),"",DaqBook_RAW_Data!T357)</f>
        <v/>
      </c>
      <c r="F367" s="167" t="str">
        <f>IF(ISBLANK(DaqBook_RAW_Data!U357),"",DaqBook_RAW_Data!U357)</f>
        <v/>
      </c>
      <c r="G367" s="167" t="str">
        <f>IF(ISBLANK(DaqBook_RAW_Data!V357),"",DaqBook_RAW_Data!V357)</f>
        <v/>
      </c>
      <c r="H367" s="167" t="str">
        <f>IF(ISBLANK(DaqBook_RAW_Data!W357),"",DaqBook_RAW_Data!W357)</f>
        <v/>
      </c>
      <c r="I367" s="167" t="str">
        <f>IF(ISBLANK(DaqBook_RAW_Data!X357),"",DaqBook_RAW_Data!X357)</f>
        <v/>
      </c>
      <c r="J367" s="167" t="str">
        <f>IF(ISBLANK(DaqBook_RAW_Data!Y357),"",DaqBook_RAW_Data!Y357)</f>
        <v/>
      </c>
      <c r="K367" s="167" t="str">
        <f>IF(ISBLANK(DaqBook_RAW_Data!Z357),"",DaqBook_RAW_Data!Z357)</f>
        <v/>
      </c>
      <c r="L367" s="167" t="str">
        <f>IF(ISBLANK(DaqBook_RAW_Data!AA357),"",DaqBook_RAW_Data!AA357)</f>
        <v/>
      </c>
      <c r="M367" s="167" t="str">
        <f>IF(ISBLANK(DaqBook_RAW_Data!AB357),"",DaqBook_RAW_Data!AB357)</f>
        <v/>
      </c>
      <c r="N367" s="167" t="str">
        <f>IF(ISBLANK(DaqBook_RAW_Data!AC357),"",DaqBook_RAW_Data!AC357)</f>
        <v/>
      </c>
      <c r="O367" s="167" t="str">
        <f>IF(ISBLANK(DaqBook_RAW_Data!AD357),"",DaqBook_RAW_Data!AD357)</f>
        <v/>
      </c>
      <c r="P367" s="167" t="str">
        <f>IF(ISBLANK(DaqBook_RAW_Data!AE357),"",DaqBook_RAW_Data!AE357)</f>
        <v/>
      </c>
    </row>
    <row r="368" spans="1:16" x14ac:dyDescent="0.2">
      <c r="A368" s="58" t="e">
        <f t="shared" si="5"/>
        <v>#VALUE!</v>
      </c>
      <c r="B368" s="144" t="str">
        <f>IF(ISBLANK(DaqBook_RAW_Data!Q358),IF(DaqBook_RAW_Data!A358="","",TIMEVALUE(DaqBook_RAW_Data!A358)),TIMEVALUE(DaqBook_RAW_Data!Q358))</f>
        <v/>
      </c>
      <c r="C368" s="167" t="str">
        <f>IF(ISBLANK(DaqBook_RAW_Data!R358),"",DaqBook_RAW_Data!R358)</f>
        <v/>
      </c>
      <c r="D368" s="167" t="str">
        <f>IF(ISBLANK(DaqBook_RAW_Data!S358),"",DaqBook_RAW_Data!S358)</f>
        <v/>
      </c>
      <c r="E368" s="167" t="str">
        <f>IF(ISBLANK(DaqBook_RAW_Data!T358),"",DaqBook_RAW_Data!T358)</f>
        <v/>
      </c>
      <c r="F368" s="167" t="str">
        <f>IF(ISBLANK(DaqBook_RAW_Data!U358),"",DaqBook_RAW_Data!U358)</f>
        <v/>
      </c>
      <c r="G368" s="167" t="str">
        <f>IF(ISBLANK(DaqBook_RAW_Data!V358),"",DaqBook_RAW_Data!V358)</f>
        <v/>
      </c>
      <c r="H368" s="167" t="str">
        <f>IF(ISBLANK(DaqBook_RAW_Data!W358),"",DaqBook_RAW_Data!W358)</f>
        <v/>
      </c>
      <c r="I368" s="167" t="str">
        <f>IF(ISBLANK(DaqBook_RAW_Data!X358),"",DaqBook_RAW_Data!X358)</f>
        <v/>
      </c>
      <c r="J368" s="167" t="str">
        <f>IF(ISBLANK(DaqBook_RAW_Data!Y358),"",DaqBook_RAW_Data!Y358)</f>
        <v/>
      </c>
      <c r="K368" s="167" t="str">
        <f>IF(ISBLANK(DaqBook_RAW_Data!Z358),"",DaqBook_RAW_Data!Z358)</f>
        <v/>
      </c>
      <c r="L368" s="167" t="str">
        <f>IF(ISBLANK(DaqBook_RAW_Data!AA358),"",DaqBook_RAW_Data!AA358)</f>
        <v/>
      </c>
      <c r="M368" s="167" t="str">
        <f>IF(ISBLANK(DaqBook_RAW_Data!AB358),"",DaqBook_RAW_Data!AB358)</f>
        <v/>
      </c>
      <c r="N368" s="167" t="str">
        <f>IF(ISBLANK(DaqBook_RAW_Data!AC358),"",DaqBook_RAW_Data!AC358)</f>
        <v/>
      </c>
      <c r="O368" s="167" t="str">
        <f>IF(ISBLANK(DaqBook_RAW_Data!AD358),"",DaqBook_RAW_Data!AD358)</f>
        <v/>
      </c>
      <c r="P368" s="167" t="str">
        <f>IF(ISBLANK(DaqBook_RAW_Data!AE358),"",DaqBook_RAW_Data!AE358)</f>
        <v/>
      </c>
    </row>
    <row r="369" spans="1:16" x14ac:dyDescent="0.2">
      <c r="A369" s="58" t="e">
        <f t="shared" si="5"/>
        <v>#VALUE!</v>
      </c>
      <c r="B369" s="144" t="str">
        <f>IF(ISBLANK(DaqBook_RAW_Data!Q359),IF(DaqBook_RAW_Data!A359="","",TIMEVALUE(DaqBook_RAW_Data!A359)),TIMEVALUE(DaqBook_RAW_Data!Q359))</f>
        <v/>
      </c>
      <c r="C369" s="167" t="str">
        <f>IF(ISBLANK(DaqBook_RAW_Data!R359),"",DaqBook_RAW_Data!R359)</f>
        <v/>
      </c>
      <c r="D369" s="167" t="str">
        <f>IF(ISBLANK(DaqBook_RAW_Data!S359),"",DaqBook_RAW_Data!S359)</f>
        <v/>
      </c>
      <c r="E369" s="167" t="str">
        <f>IF(ISBLANK(DaqBook_RAW_Data!T359),"",DaqBook_RAW_Data!T359)</f>
        <v/>
      </c>
      <c r="F369" s="167" t="str">
        <f>IF(ISBLANK(DaqBook_RAW_Data!U359),"",DaqBook_RAW_Data!U359)</f>
        <v/>
      </c>
      <c r="G369" s="167" t="str">
        <f>IF(ISBLANK(DaqBook_RAW_Data!V359),"",DaqBook_RAW_Data!V359)</f>
        <v/>
      </c>
      <c r="H369" s="167" t="str">
        <f>IF(ISBLANK(DaqBook_RAW_Data!W359),"",DaqBook_RAW_Data!W359)</f>
        <v/>
      </c>
      <c r="I369" s="167" t="str">
        <f>IF(ISBLANK(DaqBook_RAW_Data!X359),"",DaqBook_RAW_Data!X359)</f>
        <v/>
      </c>
      <c r="J369" s="167" t="str">
        <f>IF(ISBLANK(DaqBook_RAW_Data!Y359),"",DaqBook_RAW_Data!Y359)</f>
        <v/>
      </c>
      <c r="K369" s="167" t="str">
        <f>IF(ISBLANK(DaqBook_RAW_Data!Z359),"",DaqBook_RAW_Data!Z359)</f>
        <v/>
      </c>
      <c r="L369" s="167" t="str">
        <f>IF(ISBLANK(DaqBook_RAW_Data!AA359),"",DaqBook_RAW_Data!AA359)</f>
        <v/>
      </c>
      <c r="M369" s="167" t="str">
        <f>IF(ISBLANK(DaqBook_RAW_Data!AB359),"",DaqBook_RAW_Data!AB359)</f>
        <v/>
      </c>
      <c r="N369" s="167" t="str">
        <f>IF(ISBLANK(DaqBook_RAW_Data!AC359),"",DaqBook_RAW_Data!AC359)</f>
        <v/>
      </c>
      <c r="O369" s="167" t="str">
        <f>IF(ISBLANK(DaqBook_RAW_Data!AD359),"",DaqBook_RAW_Data!AD359)</f>
        <v/>
      </c>
      <c r="P369" s="167" t="str">
        <f>IF(ISBLANK(DaqBook_RAW_Data!AE359),"",DaqBook_RAW_Data!AE359)</f>
        <v/>
      </c>
    </row>
    <row r="370" spans="1:16" x14ac:dyDescent="0.2">
      <c r="A370" s="58" t="e">
        <f t="shared" si="5"/>
        <v>#VALUE!</v>
      </c>
      <c r="B370" s="144" t="str">
        <f>IF(ISBLANK(DaqBook_RAW_Data!Q360),IF(DaqBook_RAW_Data!A360="","",TIMEVALUE(DaqBook_RAW_Data!A360)),TIMEVALUE(DaqBook_RAW_Data!Q360))</f>
        <v/>
      </c>
      <c r="C370" s="167" t="str">
        <f>IF(ISBLANK(DaqBook_RAW_Data!R360),"",DaqBook_RAW_Data!R360)</f>
        <v/>
      </c>
      <c r="D370" s="167" t="str">
        <f>IF(ISBLANK(DaqBook_RAW_Data!S360),"",DaqBook_RAW_Data!S360)</f>
        <v/>
      </c>
      <c r="E370" s="167" t="str">
        <f>IF(ISBLANK(DaqBook_RAW_Data!T360),"",DaqBook_RAW_Data!T360)</f>
        <v/>
      </c>
      <c r="F370" s="167" t="str">
        <f>IF(ISBLANK(DaqBook_RAW_Data!U360),"",DaqBook_RAW_Data!U360)</f>
        <v/>
      </c>
      <c r="G370" s="167" t="str">
        <f>IF(ISBLANK(DaqBook_RAW_Data!V360),"",DaqBook_RAW_Data!V360)</f>
        <v/>
      </c>
      <c r="H370" s="167" t="str">
        <f>IF(ISBLANK(DaqBook_RAW_Data!W360),"",DaqBook_RAW_Data!W360)</f>
        <v/>
      </c>
      <c r="I370" s="167" t="str">
        <f>IF(ISBLANK(DaqBook_RAW_Data!X360),"",DaqBook_RAW_Data!X360)</f>
        <v/>
      </c>
      <c r="J370" s="167" t="str">
        <f>IF(ISBLANK(DaqBook_RAW_Data!Y360),"",DaqBook_RAW_Data!Y360)</f>
        <v/>
      </c>
      <c r="K370" s="167" t="str">
        <f>IF(ISBLANK(DaqBook_RAW_Data!Z360),"",DaqBook_RAW_Data!Z360)</f>
        <v/>
      </c>
      <c r="L370" s="167" t="str">
        <f>IF(ISBLANK(DaqBook_RAW_Data!AA360),"",DaqBook_RAW_Data!AA360)</f>
        <v/>
      </c>
      <c r="M370" s="167" t="str">
        <f>IF(ISBLANK(DaqBook_RAW_Data!AB360),"",DaqBook_RAW_Data!AB360)</f>
        <v/>
      </c>
      <c r="N370" s="167" t="str">
        <f>IF(ISBLANK(DaqBook_RAW_Data!AC360),"",DaqBook_RAW_Data!AC360)</f>
        <v/>
      </c>
      <c r="O370" s="167" t="str">
        <f>IF(ISBLANK(DaqBook_RAW_Data!AD360),"",DaqBook_RAW_Data!AD360)</f>
        <v/>
      </c>
      <c r="P370" s="167" t="str">
        <f>IF(ISBLANK(DaqBook_RAW_Data!AE360),"",DaqBook_RAW_Data!AE360)</f>
        <v/>
      </c>
    </row>
    <row r="371" spans="1:16" x14ac:dyDescent="0.2">
      <c r="A371" s="58" t="e">
        <f t="shared" si="5"/>
        <v>#VALUE!</v>
      </c>
      <c r="B371" s="144" t="str">
        <f>IF(ISBLANK(DaqBook_RAW_Data!Q361),IF(DaqBook_RAW_Data!A361="","",TIMEVALUE(DaqBook_RAW_Data!A361)),TIMEVALUE(DaqBook_RAW_Data!Q361))</f>
        <v/>
      </c>
      <c r="C371" s="167" t="str">
        <f>IF(ISBLANK(DaqBook_RAW_Data!R361),"",DaqBook_RAW_Data!R361)</f>
        <v/>
      </c>
      <c r="D371" s="167" t="str">
        <f>IF(ISBLANK(DaqBook_RAW_Data!S361),"",DaqBook_RAW_Data!S361)</f>
        <v/>
      </c>
      <c r="E371" s="167" t="str">
        <f>IF(ISBLANK(DaqBook_RAW_Data!T361),"",DaqBook_RAW_Data!T361)</f>
        <v/>
      </c>
      <c r="F371" s="167" t="str">
        <f>IF(ISBLANK(DaqBook_RAW_Data!U361),"",DaqBook_RAW_Data!U361)</f>
        <v/>
      </c>
      <c r="G371" s="167" t="str">
        <f>IF(ISBLANK(DaqBook_RAW_Data!V361),"",DaqBook_RAW_Data!V361)</f>
        <v/>
      </c>
      <c r="H371" s="167" t="str">
        <f>IF(ISBLANK(DaqBook_RAW_Data!W361),"",DaqBook_RAW_Data!W361)</f>
        <v/>
      </c>
      <c r="I371" s="167" t="str">
        <f>IF(ISBLANK(DaqBook_RAW_Data!X361),"",DaqBook_RAW_Data!X361)</f>
        <v/>
      </c>
      <c r="J371" s="167" t="str">
        <f>IF(ISBLANK(DaqBook_RAW_Data!Y361),"",DaqBook_RAW_Data!Y361)</f>
        <v/>
      </c>
      <c r="K371" s="167" t="str">
        <f>IF(ISBLANK(DaqBook_RAW_Data!Z361),"",DaqBook_RAW_Data!Z361)</f>
        <v/>
      </c>
      <c r="L371" s="167" t="str">
        <f>IF(ISBLANK(DaqBook_RAW_Data!AA361),"",DaqBook_RAW_Data!AA361)</f>
        <v/>
      </c>
      <c r="M371" s="167" t="str">
        <f>IF(ISBLANK(DaqBook_RAW_Data!AB361),"",DaqBook_RAW_Data!AB361)</f>
        <v/>
      </c>
      <c r="N371" s="167" t="str">
        <f>IF(ISBLANK(DaqBook_RAW_Data!AC361),"",DaqBook_RAW_Data!AC361)</f>
        <v/>
      </c>
      <c r="O371" s="167" t="str">
        <f>IF(ISBLANK(DaqBook_RAW_Data!AD361),"",DaqBook_RAW_Data!AD361)</f>
        <v/>
      </c>
      <c r="P371" s="167" t="str">
        <f>IF(ISBLANK(DaqBook_RAW_Data!AE361),"",DaqBook_RAW_Data!AE361)</f>
        <v/>
      </c>
    </row>
    <row r="372" spans="1:16" x14ac:dyDescent="0.2">
      <c r="A372" s="58" t="e">
        <f t="shared" si="5"/>
        <v>#VALUE!</v>
      </c>
      <c r="B372" s="144" t="str">
        <f>IF(ISBLANK(DaqBook_RAW_Data!Q362),IF(DaqBook_RAW_Data!A362="","",TIMEVALUE(DaqBook_RAW_Data!A362)),TIMEVALUE(DaqBook_RAW_Data!Q362))</f>
        <v/>
      </c>
      <c r="C372" s="167" t="str">
        <f>IF(ISBLANK(DaqBook_RAW_Data!R362),"",DaqBook_RAW_Data!R362)</f>
        <v/>
      </c>
      <c r="D372" s="167" t="str">
        <f>IF(ISBLANK(DaqBook_RAW_Data!S362),"",DaqBook_RAW_Data!S362)</f>
        <v/>
      </c>
      <c r="E372" s="167" t="str">
        <f>IF(ISBLANK(DaqBook_RAW_Data!T362),"",DaqBook_RAW_Data!T362)</f>
        <v/>
      </c>
      <c r="F372" s="167" t="str">
        <f>IF(ISBLANK(DaqBook_RAW_Data!U362),"",DaqBook_RAW_Data!U362)</f>
        <v/>
      </c>
      <c r="G372" s="167" t="str">
        <f>IF(ISBLANK(DaqBook_RAW_Data!V362),"",DaqBook_RAW_Data!V362)</f>
        <v/>
      </c>
      <c r="H372" s="167" t="str">
        <f>IF(ISBLANK(DaqBook_RAW_Data!W362),"",DaqBook_RAW_Data!W362)</f>
        <v/>
      </c>
      <c r="I372" s="167" t="str">
        <f>IF(ISBLANK(DaqBook_RAW_Data!X362),"",DaqBook_RAW_Data!X362)</f>
        <v/>
      </c>
      <c r="J372" s="167" t="str">
        <f>IF(ISBLANK(DaqBook_RAW_Data!Y362),"",DaqBook_RAW_Data!Y362)</f>
        <v/>
      </c>
      <c r="K372" s="167" t="str">
        <f>IF(ISBLANK(DaqBook_RAW_Data!Z362),"",DaqBook_RAW_Data!Z362)</f>
        <v/>
      </c>
      <c r="L372" s="167" t="str">
        <f>IF(ISBLANK(DaqBook_RAW_Data!AA362),"",DaqBook_RAW_Data!AA362)</f>
        <v/>
      </c>
      <c r="M372" s="167" t="str">
        <f>IF(ISBLANK(DaqBook_RAW_Data!AB362),"",DaqBook_RAW_Data!AB362)</f>
        <v/>
      </c>
      <c r="N372" s="167" t="str">
        <f>IF(ISBLANK(DaqBook_RAW_Data!AC362),"",DaqBook_RAW_Data!AC362)</f>
        <v/>
      </c>
      <c r="O372" s="167" t="str">
        <f>IF(ISBLANK(DaqBook_RAW_Data!AD362),"",DaqBook_RAW_Data!AD362)</f>
        <v/>
      </c>
      <c r="P372" s="167" t="str">
        <f>IF(ISBLANK(DaqBook_RAW_Data!AE362),"",DaqBook_RAW_Data!AE362)</f>
        <v/>
      </c>
    </row>
    <row r="373" spans="1:16" x14ac:dyDescent="0.2">
      <c r="A373" s="58" t="e">
        <f t="shared" si="5"/>
        <v>#VALUE!</v>
      </c>
      <c r="B373" s="144" t="str">
        <f>IF(ISBLANK(DaqBook_RAW_Data!Q363),IF(DaqBook_RAW_Data!A363="","",TIMEVALUE(DaqBook_RAW_Data!A363)),TIMEVALUE(DaqBook_RAW_Data!Q363))</f>
        <v/>
      </c>
      <c r="C373" s="167" t="str">
        <f>IF(ISBLANK(DaqBook_RAW_Data!R363),"",DaqBook_RAW_Data!R363)</f>
        <v/>
      </c>
      <c r="D373" s="167" t="str">
        <f>IF(ISBLANK(DaqBook_RAW_Data!S363),"",DaqBook_RAW_Data!S363)</f>
        <v/>
      </c>
      <c r="E373" s="167" t="str">
        <f>IF(ISBLANK(DaqBook_RAW_Data!T363),"",DaqBook_RAW_Data!T363)</f>
        <v/>
      </c>
      <c r="F373" s="167" t="str">
        <f>IF(ISBLANK(DaqBook_RAW_Data!U363),"",DaqBook_RAW_Data!U363)</f>
        <v/>
      </c>
      <c r="G373" s="167" t="str">
        <f>IF(ISBLANK(DaqBook_RAW_Data!V363),"",DaqBook_RAW_Data!V363)</f>
        <v/>
      </c>
      <c r="H373" s="167" t="str">
        <f>IF(ISBLANK(DaqBook_RAW_Data!W363),"",DaqBook_RAW_Data!W363)</f>
        <v/>
      </c>
      <c r="I373" s="167" t="str">
        <f>IF(ISBLANK(DaqBook_RAW_Data!X363),"",DaqBook_RAW_Data!X363)</f>
        <v/>
      </c>
      <c r="J373" s="167" t="str">
        <f>IF(ISBLANK(DaqBook_RAW_Data!Y363),"",DaqBook_RAW_Data!Y363)</f>
        <v/>
      </c>
      <c r="K373" s="167" t="str">
        <f>IF(ISBLANK(DaqBook_RAW_Data!Z363),"",DaqBook_RAW_Data!Z363)</f>
        <v/>
      </c>
      <c r="L373" s="167" t="str">
        <f>IF(ISBLANK(DaqBook_RAW_Data!AA363),"",DaqBook_RAW_Data!AA363)</f>
        <v/>
      </c>
      <c r="M373" s="167" t="str">
        <f>IF(ISBLANK(DaqBook_RAW_Data!AB363),"",DaqBook_RAW_Data!AB363)</f>
        <v/>
      </c>
      <c r="N373" s="167" t="str">
        <f>IF(ISBLANK(DaqBook_RAW_Data!AC363),"",DaqBook_RAW_Data!AC363)</f>
        <v/>
      </c>
      <c r="O373" s="167" t="str">
        <f>IF(ISBLANK(DaqBook_RAW_Data!AD363),"",DaqBook_RAW_Data!AD363)</f>
        <v/>
      </c>
      <c r="P373" s="167" t="str">
        <f>IF(ISBLANK(DaqBook_RAW_Data!AE363),"",DaqBook_RAW_Data!AE363)</f>
        <v/>
      </c>
    </row>
    <row r="374" spans="1:16" x14ac:dyDescent="0.2">
      <c r="A374" s="58" t="e">
        <f t="shared" si="5"/>
        <v>#VALUE!</v>
      </c>
      <c r="B374" s="144" t="str">
        <f>IF(ISBLANK(DaqBook_RAW_Data!Q364),IF(DaqBook_RAW_Data!A364="","",TIMEVALUE(DaqBook_RAW_Data!A364)),TIMEVALUE(DaqBook_RAW_Data!Q364))</f>
        <v/>
      </c>
      <c r="C374" s="167" t="str">
        <f>IF(ISBLANK(DaqBook_RAW_Data!R364),"",DaqBook_RAW_Data!R364)</f>
        <v/>
      </c>
      <c r="D374" s="167" t="str">
        <f>IF(ISBLANK(DaqBook_RAW_Data!S364),"",DaqBook_RAW_Data!S364)</f>
        <v/>
      </c>
      <c r="E374" s="167" t="str">
        <f>IF(ISBLANK(DaqBook_RAW_Data!T364),"",DaqBook_RAW_Data!T364)</f>
        <v/>
      </c>
      <c r="F374" s="167" t="str">
        <f>IF(ISBLANK(DaqBook_RAW_Data!U364),"",DaqBook_RAW_Data!U364)</f>
        <v/>
      </c>
      <c r="G374" s="167" t="str">
        <f>IF(ISBLANK(DaqBook_RAW_Data!V364),"",DaqBook_RAW_Data!V364)</f>
        <v/>
      </c>
      <c r="H374" s="167" t="str">
        <f>IF(ISBLANK(DaqBook_RAW_Data!W364),"",DaqBook_RAW_Data!W364)</f>
        <v/>
      </c>
      <c r="I374" s="167" t="str">
        <f>IF(ISBLANK(DaqBook_RAW_Data!X364),"",DaqBook_RAW_Data!X364)</f>
        <v/>
      </c>
      <c r="J374" s="167" t="str">
        <f>IF(ISBLANK(DaqBook_RAW_Data!Y364),"",DaqBook_RAW_Data!Y364)</f>
        <v/>
      </c>
      <c r="K374" s="167" t="str">
        <f>IF(ISBLANK(DaqBook_RAW_Data!Z364),"",DaqBook_RAW_Data!Z364)</f>
        <v/>
      </c>
      <c r="L374" s="167" t="str">
        <f>IF(ISBLANK(DaqBook_RAW_Data!AA364),"",DaqBook_RAW_Data!AA364)</f>
        <v/>
      </c>
      <c r="M374" s="167" t="str">
        <f>IF(ISBLANK(DaqBook_RAW_Data!AB364),"",DaqBook_RAW_Data!AB364)</f>
        <v/>
      </c>
      <c r="N374" s="167" t="str">
        <f>IF(ISBLANK(DaqBook_RAW_Data!AC364),"",DaqBook_RAW_Data!AC364)</f>
        <v/>
      </c>
      <c r="O374" s="167" t="str">
        <f>IF(ISBLANK(DaqBook_RAW_Data!AD364),"",DaqBook_RAW_Data!AD364)</f>
        <v/>
      </c>
      <c r="P374" s="167" t="str">
        <f>IF(ISBLANK(DaqBook_RAW_Data!AE364),"",DaqBook_RAW_Data!AE364)</f>
        <v/>
      </c>
    </row>
    <row r="375" spans="1:16" x14ac:dyDescent="0.2">
      <c r="A375" s="58" t="e">
        <f t="shared" si="5"/>
        <v>#VALUE!</v>
      </c>
      <c r="B375" s="144" t="str">
        <f>IF(ISBLANK(DaqBook_RAW_Data!Q365),IF(DaqBook_RAW_Data!A365="","",TIMEVALUE(DaqBook_RAW_Data!A365)),TIMEVALUE(DaqBook_RAW_Data!Q365))</f>
        <v/>
      </c>
      <c r="C375" s="167" t="str">
        <f>IF(ISBLANK(DaqBook_RAW_Data!R365),"",DaqBook_RAW_Data!R365)</f>
        <v/>
      </c>
      <c r="D375" s="167" t="str">
        <f>IF(ISBLANK(DaqBook_RAW_Data!S365),"",DaqBook_RAW_Data!S365)</f>
        <v/>
      </c>
      <c r="E375" s="167" t="str">
        <f>IF(ISBLANK(DaqBook_RAW_Data!T365),"",DaqBook_RAW_Data!T365)</f>
        <v/>
      </c>
      <c r="F375" s="167" t="str">
        <f>IF(ISBLANK(DaqBook_RAW_Data!U365),"",DaqBook_RAW_Data!U365)</f>
        <v/>
      </c>
      <c r="G375" s="167" t="str">
        <f>IF(ISBLANK(DaqBook_RAW_Data!V365),"",DaqBook_RAW_Data!V365)</f>
        <v/>
      </c>
      <c r="H375" s="167" t="str">
        <f>IF(ISBLANK(DaqBook_RAW_Data!W365),"",DaqBook_RAW_Data!W365)</f>
        <v/>
      </c>
      <c r="I375" s="167" t="str">
        <f>IF(ISBLANK(DaqBook_RAW_Data!X365),"",DaqBook_RAW_Data!X365)</f>
        <v/>
      </c>
      <c r="J375" s="167" t="str">
        <f>IF(ISBLANK(DaqBook_RAW_Data!Y365),"",DaqBook_RAW_Data!Y365)</f>
        <v/>
      </c>
      <c r="K375" s="167" t="str">
        <f>IF(ISBLANK(DaqBook_RAW_Data!Z365),"",DaqBook_RAW_Data!Z365)</f>
        <v/>
      </c>
      <c r="L375" s="167" t="str">
        <f>IF(ISBLANK(DaqBook_RAW_Data!AA365),"",DaqBook_RAW_Data!AA365)</f>
        <v/>
      </c>
      <c r="M375" s="167" t="str">
        <f>IF(ISBLANK(DaqBook_RAW_Data!AB365),"",DaqBook_RAW_Data!AB365)</f>
        <v/>
      </c>
      <c r="N375" s="167" t="str">
        <f>IF(ISBLANK(DaqBook_RAW_Data!AC365),"",DaqBook_RAW_Data!AC365)</f>
        <v/>
      </c>
      <c r="O375" s="167" t="str">
        <f>IF(ISBLANK(DaqBook_RAW_Data!AD365),"",DaqBook_RAW_Data!AD365)</f>
        <v/>
      </c>
      <c r="P375" s="167" t="str">
        <f>IF(ISBLANK(DaqBook_RAW_Data!AE365),"",DaqBook_RAW_Data!AE365)</f>
        <v/>
      </c>
    </row>
    <row r="376" spans="1:16" x14ac:dyDescent="0.2">
      <c r="A376" s="58" t="e">
        <f t="shared" si="5"/>
        <v>#VALUE!</v>
      </c>
      <c r="B376" s="144" t="str">
        <f>IF(ISBLANK(DaqBook_RAW_Data!Q366),IF(DaqBook_RAW_Data!A366="","",TIMEVALUE(DaqBook_RAW_Data!A366)),TIMEVALUE(DaqBook_RAW_Data!Q366))</f>
        <v/>
      </c>
      <c r="C376" s="167" t="str">
        <f>IF(ISBLANK(DaqBook_RAW_Data!R366),"",DaqBook_RAW_Data!R366)</f>
        <v/>
      </c>
      <c r="D376" s="167" t="str">
        <f>IF(ISBLANK(DaqBook_RAW_Data!S366),"",DaqBook_RAW_Data!S366)</f>
        <v/>
      </c>
      <c r="E376" s="167" t="str">
        <f>IF(ISBLANK(DaqBook_RAW_Data!T366),"",DaqBook_RAW_Data!T366)</f>
        <v/>
      </c>
      <c r="F376" s="167" t="str">
        <f>IF(ISBLANK(DaqBook_RAW_Data!U366),"",DaqBook_RAW_Data!U366)</f>
        <v/>
      </c>
      <c r="G376" s="167" t="str">
        <f>IF(ISBLANK(DaqBook_RAW_Data!V366),"",DaqBook_RAW_Data!V366)</f>
        <v/>
      </c>
      <c r="H376" s="167" t="str">
        <f>IF(ISBLANK(DaqBook_RAW_Data!W366),"",DaqBook_RAW_Data!W366)</f>
        <v/>
      </c>
      <c r="I376" s="167" t="str">
        <f>IF(ISBLANK(DaqBook_RAW_Data!X366),"",DaqBook_RAW_Data!X366)</f>
        <v/>
      </c>
      <c r="J376" s="167" t="str">
        <f>IF(ISBLANK(DaqBook_RAW_Data!Y366),"",DaqBook_RAW_Data!Y366)</f>
        <v/>
      </c>
      <c r="K376" s="167" t="str">
        <f>IF(ISBLANK(DaqBook_RAW_Data!Z366),"",DaqBook_RAW_Data!Z366)</f>
        <v/>
      </c>
      <c r="L376" s="167" t="str">
        <f>IF(ISBLANK(DaqBook_RAW_Data!AA366),"",DaqBook_RAW_Data!AA366)</f>
        <v/>
      </c>
      <c r="M376" s="167" t="str">
        <f>IF(ISBLANK(DaqBook_RAW_Data!AB366),"",DaqBook_RAW_Data!AB366)</f>
        <v/>
      </c>
      <c r="N376" s="167" t="str">
        <f>IF(ISBLANK(DaqBook_RAW_Data!AC366),"",DaqBook_RAW_Data!AC366)</f>
        <v/>
      </c>
      <c r="O376" s="167" t="str">
        <f>IF(ISBLANK(DaqBook_RAW_Data!AD366),"",DaqBook_RAW_Data!AD366)</f>
        <v/>
      </c>
      <c r="P376" s="167" t="str">
        <f>IF(ISBLANK(DaqBook_RAW_Data!AE366),"",DaqBook_RAW_Data!AE366)</f>
        <v/>
      </c>
    </row>
    <row r="377" spans="1:16" x14ac:dyDescent="0.2">
      <c r="A377" s="58" t="e">
        <f t="shared" si="5"/>
        <v>#VALUE!</v>
      </c>
      <c r="B377" s="144" t="str">
        <f>IF(ISBLANK(DaqBook_RAW_Data!Q367),IF(DaqBook_RAW_Data!A367="","",TIMEVALUE(DaqBook_RAW_Data!A367)),TIMEVALUE(DaqBook_RAW_Data!Q367))</f>
        <v/>
      </c>
      <c r="C377" s="167" t="str">
        <f>IF(ISBLANK(DaqBook_RAW_Data!R367),"",DaqBook_RAW_Data!R367)</f>
        <v/>
      </c>
      <c r="D377" s="167" t="str">
        <f>IF(ISBLANK(DaqBook_RAW_Data!S367),"",DaqBook_RAW_Data!S367)</f>
        <v/>
      </c>
      <c r="E377" s="167" t="str">
        <f>IF(ISBLANK(DaqBook_RAW_Data!T367),"",DaqBook_RAW_Data!T367)</f>
        <v/>
      </c>
      <c r="F377" s="167" t="str">
        <f>IF(ISBLANK(DaqBook_RAW_Data!U367),"",DaqBook_RAW_Data!U367)</f>
        <v/>
      </c>
      <c r="G377" s="167" t="str">
        <f>IF(ISBLANK(DaqBook_RAW_Data!V367),"",DaqBook_RAW_Data!V367)</f>
        <v/>
      </c>
      <c r="H377" s="167" t="str">
        <f>IF(ISBLANK(DaqBook_RAW_Data!W367),"",DaqBook_RAW_Data!W367)</f>
        <v/>
      </c>
      <c r="I377" s="167" t="str">
        <f>IF(ISBLANK(DaqBook_RAW_Data!X367),"",DaqBook_RAW_Data!X367)</f>
        <v/>
      </c>
      <c r="J377" s="167" t="str">
        <f>IF(ISBLANK(DaqBook_RAW_Data!Y367),"",DaqBook_RAW_Data!Y367)</f>
        <v/>
      </c>
      <c r="K377" s="167" t="str">
        <f>IF(ISBLANK(DaqBook_RAW_Data!Z367),"",DaqBook_RAW_Data!Z367)</f>
        <v/>
      </c>
      <c r="L377" s="167" t="str">
        <f>IF(ISBLANK(DaqBook_RAW_Data!AA367),"",DaqBook_RAW_Data!AA367)</f>
        <v/>
      </c>
      <c r="M377" s="167" t="str">
        <f>IF(ISBLANK(DaqBook_RAW_Data!AB367),"",DaqBook_RAW_Data!AB367)</f>
        <v/>
      </c>
      <c r="N377" s="167" t="str">
        <f>IF(ISBLANK(DaqBook_RAW_Data!AC367),"",DaqBook_RAW_Data!AC367)</f>
        <v/>
      </c>
      <c r="O377" s="167" t="str">
        <f>IF(ISBLANK(DaqBook_RAW_Data!AD367),"",DaqBook_RAW_Data!AD367)</f>
        <v/>
      </c>
      <c r="P377" s="167" t="str">
        <f>IF(ISBLANK(DaqBook_RAW_Data!AE367),"",DaqBook_RAW_Data!AE367)</f>
        <v/>
      </c>
    </row>
    <row r="378" spans="1:16" x14ac:dyDescent="0.2">
      <c r="A378" s="58" t="e">
        <f t="shared" si="5"/>
        <v>#VALUE!</v>
      </c>
      <c r="B378" s="144" t="str">
        <f>IF(ISBLANK(DaqBook_RAW_Data!Q368),IF(DaqBook_RAW_Data!A368="","",TIMEVALUE(DaqBook_RAW_Data!A368)),TIMEVALUE(DaqBook_RAW_Data!Q368))</f>
        <v/>
      </c>
      <c r="C378" s="167" t="str">
        <f>IF(ISBLANK(DaqBook_RAW_Data!R368),"",DaqBook_RAW_Data!R368)</f>
        <v/>
      </c>
      <c r="D378" s="167" t="str">
        <f>IF(ISBLANK(DaqBook_RAW_Data!S368),"",DaqBook_RAW_Data!S368)</f>
        <v/>
      </c>
      <c r="E378" s="167" t="str">
        <f>IF(ISBLANK(DaqBook_RAW_Data!T368),"",DaqBook_RAW_Data!T368)</f>
        <v/>
      </c>
      <c r="F378" s="167" t="str">
        <f>IF(ISBLANK(DaqBook_RAW_Data!U368),"",DaqBook_RAW_Data!U368)</f>
        <v/>
      </c>
      <c r="G378" s="167" t="str">
        <f>IF(ISBLANK(DaqBook_RAW_Data!V368),"",DaqBook_RAW_Data!V368)</f>
        <v/>
      </c>
      <c r="H378" s="167" t="str">
        <f>IF(ISBLANK(DaqBook_RAW_Data!W368),"",DaqBook_RAW_Data!W368)</f>
        <v/>
      </c>
      <c r="I378" s="167" t="str">
        <f>IF(ISBLANK(DaqBook_RAW_Data!X368),"",DaqBook_RAW_Data!X368)</f>
        <v/>
      </c>
      <c r="J378" s="167" t="str">
        <f>IF(ISBLANK(DaqBook_RAW_Data!Y368),"",DaqBook_RAW_Data!Y368)</f>
        <v/>
      </c>
      <c r="K378" s="167" t="str">
        <f>IF(ISBLANK(DaqBook_RAW_Data!Z368),"",DaqBook_RAW_Data!Z368)</f>
        <v/>
      </c>
      <c r="L378" s="167" t="str">
        <f>IF(ISBLANK(DaqBook_RAW_Data!AA368),"",DaqBook_RAW_Data!AA368)</f>
        <v/>
      </c>
      <c r="M378" s="167" t="str">
        <f>IF(ISBLANK(DaqBook_RAW_Data!AB368),"",DaqBook_RAW_Data!AB368)</f>
        <v/>
      </c>
      <c r="N378" s="167" t="str">
        <f>IF(ISBLANK(DaqBook_RAW_Data!AC368),"",DaqBook_RAW_Data!AC368)</f>
        <v/>
      </c>
      <c r="O378" s="167" t="str">
        <f>IF(ISBLANK(DaqBook_RAW_Data!AD368),"",DaqBook_RAW_Data!AD368)</f>
        <v/>
      </c>
      <c r="P378" s="167" t="str">
        <f>IF(ISBLANK(DaqBook_RAW_Data!AE368),"",DaqBook_RAW_Data!AE368)</f>
        <v/>
      </c>
    </row>
    <row r="379" spans="1:16" x14ac:dyDescent="0.2">
      <c r="A379" s="58" t="e">
        <f t="shared" si="5"/>
        <v>#VALUE!</v>
      </c>
      <c r="B379" s="144" t="str">
        <f>IF(ISBLANK(DaqBook_RAW_Data!Q369),IF(DaqBook_RAW_Data!A369="","",TIMEVALUE(DaqBook_RAW_Data!A369)),TIMEVALUE(DaqBook_RAW_Data!Q369))</f>
        <v/>
      </c>
      <c r="C379" s="167" t="str">
        <f>IF(ISBLANK(DaqBook_RAW_Data!R369),"",DaqBook_RAW_Data!R369)</f>
        <v/>
      </c>
      <c r="D379" s="167" t="str">
        <f>IF(ISBLANK(DaqBook_RAW_Data!S369),"",DaqBook_RAW_Data!S369)</f>
        <v/>
      </c>
      <c r="E379" s="167" t="str">
        <f>IF(ISBLANK(DaqBook_RAW_Data!T369),"",DaqBook_RAW_Data!T369)</f>
        <v/>
      </c>
      <c r="F379" s="167" t="str">
        <f>IF(ISBLANK(DaqBook_RAW_Data!U369),"",DaqBook_RAW_Data!U369)</f>
        <v/>
      </c>
      <c r="G379" s="167" t="str">
        <f>IF(ISBLANK(DaqBook_RAW_Data!V369),"",DaqBook_RAW_Data!V369)</f>
        <v/>
      </c>
      <c r="H379" s="167" t="str">
        <f>IF(ISBLANK(DaqBook_RAW_Data!W369),"",DaqBook_RAW_Data!W369)</f>
        <v/>
      </c>
      <c r="I379" s="167" t="str">
        <f>IF(ISBLANK(DaqBook_RAW_Data!X369),"",DaqBook_RAW_Data!X369)</f>
        <v/>
      </c>
      <c r="J379" s="167" t="str">
        <f>IF(ISBLANK(DaqBook_RAW_Data!Y369),"",DaqBook_RAW_Data!Y369)</f>
        <v/>
      </c>
      <c r="K379" s="167" t="str">
        <f>IF(ISBLANK(DaqBook_RAW_Data!Z369),"",DaqBook_RAW_Data!Z369)</f>
        <v/>
      </c>
      <c r="L379" s="167" t="str">
        <f>IF(ISBLANK(DaqBook_RAW_Data!AA369),"",DaqBook_RAW_Data!AA369)</f>
        <v/>
      </c>
      <c r="M379" s="167" t="str">
        <f>IF(ISBLANK(DaqBook_RAW_Data!AB369),"",DaqBook_RAW_Data!AB369)</f>
        <v/>
      </c>
      <c r="N379" s="167" t="str">
        <f>IF(ISBLANK(DaqBook_RAW_Data!AC369),"",DaqBook_RAW_Data!AC369)</f>
        <v/>
      </c>
      <c r="O379" s="167" t="str">
        <f>IF(ISBLANK(DaqBook_RAW_Data!AD369),"",DaqBook_RAW_Data!AD369)</f>
        <v/>
      </c>
      <c r="P379" s="167" t="str">
        <f>IF(ISBLANK(DaqBook_RAW_Data!AE369),"",DaqBook_RAW_Data!AE369)</f>
        <v/>
      </c>
    </row>
    <row r="380" spans="1:16" x14ac:dyDescent="0.2">
      <c r="A380" s="58" t="e">
        <f t="shared" si="5"/>
        <v>#VALUE!</v>
      </c>
      <c r="B380" s="144" t="str">
        <f>IF(ISBLANK(DaqBook_RAW_Data!Q370),IF(DaqBook_RAW_Data!A370="","",TIMEVALUE(DaqBook_RAW_Data!A370)),TIMEVALUE(DaqBook_RAW_Data!Q370))</f>
        <v/>
      </c>
      <c r="C380" s="167" t="str">
        <f>IF(ISBLANK(DaqBook_RAW_Data!R370),"",DaqBook_RAW_Data!R370)</f>
        <v/>
      </c>
      <c r="D380" s="167" t="str">
        <f>IF(ISBLANK(DaqBook_RAW_Data!S370),"",DaqBook_RAW_Data!S370)</f>
        <v/>
      </c>
      <c r="E380" s="167" t="str">
        <f>IF(ISBLANK(DaqBook_RAW_Data!T370),"",DaqBook_RAW_Data!T370)</f>
        <v/>
      </c>
      <c r="F380" s="167" t="str">
        <f>IF(ISBLANK(DaqBook_RAW_Data!U370),"",DaqBook_RAW_Data!U370)</f>
        <v/>
      </c>
      <c r="G380" s="167" t="str">
        <f>IF(ISBLANK(DaqBook_RAW_Data!V370),"",DaqBook_RAW_Data!V370)</f>
        <v/>
      </c>
      <c r="H380" s="167" t="str">
        <f>IF(ISBLANK(DaqBook_RAW_Data!W370),"",DaqBook_RAW_Data!W370)</f>
        <v/>
      </c>
      <c r="I380" s="167" t="str">
        <f>IF(ISBLANK(DaqBook_RAW_Data!X370),"",DaqBook_RAW_Data!X370)</f>
        <v/>
      </c>
      <c r="J380" s="167" t="str">
        <f>IF(ISBLANK(DaqBook_RAW_Data!Y370),"",DaqBook_RAW_Data!Y370)</f>
        <v/>
      </c>
      <c r="K380" s="167" t="str">
        <f>IF(ISBLANK(DaqBook_RAW_Data!Z370),"",DaqBook_RAW_Data!Z370)</f>
        <v/>
      </c>
      <c r="L380" s="167" t="str">
        <f>IF(ISBLANK(DaqBook_RAW_Data!AA370),"",DaqBook_RAW_Data!AA370)</f>
        <v/>
      </c>
      <c r="M380" s="167" t="str">
        <f>IF(ISBLANK(DaqBook_RAW_Data!AB370),"",DaqBook_RAW_Data!AB370)</f>
        <v/>
      </c>
      <c r="N380" s="167" t="str">
        <f>IF(ISBLANK(DaqBook_RAW_Data!AC370),"",DaqBook_RAW_Data!AC370)</f>
        <v/>
      </c>
      <c r="O380" s="167" t="str">
        <f>IF(ISBLANK(DaqBook_RAW_Data!AD370),"",DaqBook_RAW_Data!AD370)</f>
        <v/>
      </c>
      <c r="P380" s="167" t="str">
        <f>IF(ISBLANK(DaqBook_RAW_Data!AE370),"",DaqBook_RAW_Data!AE370)</f>
        <v/>
      </c>
    </row>
    <row r="381" spans="1:16" x14ac:dyDescent="0.2">
      <c r="A381" s="58" t="e">
        <f t="shared" si="5"/>
        <v>#VALUE!</v>
      </c>
      <c r="B381" s="144" t="str">
        <f>IF(ISBLANK(DaqBook_RAW_Data!Q371),IF(DaqBook_RAW_Data!A371="","",TIMEVALUE(DaqBook_RAW_Data!A371)),TIMEVALUE(DaqBook_RAW_Data!Q371))</f>
        <v/>
      </c>
      <c r="C381" s="167" t="str">
        <f>IF(ISBLANK(DaqBook_RAW_Data!R371),"",DaqBook_RAW_Data!R371)</f>
        <v/>
      </c>
      <c r="D381" s="167" t="str">
        <f>IF(ISBLANK(DaqBook_RAW_Data!S371),"",DaqBook_RAW_Data!S371)</f>
        <v/>
      </c>
      <c r="E381" s="167" t="str">
        <f>IF(ISBLANK(DaqBook_RAW_Data!T371),"",DaqBook_RAW_Data!T371)</f>
        <v/>
      </c>
      <c r="F381" s="167" t="str">
        <f>IF(ISBLANK(DaqBook_RAW_Data!U371),"",DaqBook_RAW_Data!U371)</f>
        <v/>
      </c>
      <c r="G381" s="167" t="str">
        <f>IF(ISBLANK(DaqBook_RAW_Data!V371),"",DaqBook_RAW_Data!V371)</f>
        <v/>
      </c>
      <c r="H381" s="167" t="str">
        <f>IF(ISBLANK(DaqBook_RAW_Data!W371),"",DaqBook_RAW_Data!W371)</f>
        <v/>
      </c>
      <c r="I381" s="167" t="str">
        <f>IF(ISBLANK(DaqBook_RAW_Data!X371),"",DaqBook_RAW_Data!X371)</f>
        <v/>
      </c>
      <c r="J381" s="167" t="str">
        <f>IF(ISBLANK(DaqBook_RAW_Data!Y371),"",DaqBook_RAW_Data!Y371)</f>
        <v/>
      </c>
      <c r="K381" s="167" t="str">
        <f>IF(ISBLANK(DaqBook_RAW_Data!Z371),"",DaqBook_RAW_Data!Z371)</f>
        <v/>
      </c>
      <c r="L381" s="167" t="str">
        <f>IF(ISBLANK(DaqBook_RAW_Data!AA371),"",DaqBook_RAW_Data!AA371)</f>
        <v/>
      </c>
      <c r="M381" s="167" t="str">
        <f>IF(ISBLANK(DaqBook_RAW_Data!AB371),"",DaqBook_RAW_Data!AB371)</f>
        <v/>
      </c>
      <c r="N381" s="167" t="str">
        <f>IF(ISBLANK(DaqBook_RAW_Data!AC371),"",DaqBook_RAW_Data!AC371)</f>
        <v/>
      </c>
      <c r="O381" s="167" t="str">
        <f>IF(ISBLANK(DaqBook_RAW_Data!AD371),"",DaqBook_RAW_Data!AD371)</f>
        <v/>
      </c>
      <c r="P381" s="167" t="str">
        <f>IF(ISBLANK(DaqBook_RAW_Data!AE371),"",DaqBook_RAW_Data!AE371)</f>
        <v/>
      </c>
    </row>
    <row r="382" spans="1:16" x14ac:dyDescent="0.2">
      <c r="A382" s="58" t="e">
        <f t="shared" si="5"/>
        <v>#VALUE!</v>
      </c>
      <c r="B382" s="144" t="str">
        <f>IF(ISBLANK(DaqBook_RAW_Data!Q372),IF(DaqBook_RAW_Data!A372="","",TIMEVALUE(DaqBook_RAW_Data!A372)),TIMEVALUE(DaqBook_RAW_Data!Q372))</f>
        <v/>
      </c>
      <c r="C382" s="167" t="str">
        <f>IF(ISBLANK(DaqBook_RAW_Data!R372),"",DaqBook_RAW_Data!R372)</f>
        <v/>
      </c>
      <c r="D382" s="167" t="str">
        <f>IF(ISBLANK(DaqBook_RAW_Data!S372),"",DaqBook_RAW_Data!S372)</f>
        <v/>
      </c>
      <c r="E382" s="167" t="str">
        <f>IF(ISBLANK(DaqBook_RAW_Data!T372),"",DaqBook_RAW_Data!T372)</f>
        <v/>
      </c>
      <c r="F382" s="167" t="str">
        <f>IF(ISBLANK(DaqBook_RAW_Data!U372),"",DaqBook_RAW_Data!U372)</f>
        <v/>
      </c>
      <c r="G382" s="167" t="str">
        <f>IF(ISBLANK(DaqBook_RAW_Data!V372),"",DaqBook_RAW_Data!V372)</f>
        <v/>
      </c>
      <c r="H382" s="167" t="str">
        <f>IF(ISBLANK(DaqBook_RAW_Data!W372),"",DaqBook_RAW_Data!W372)</f>
        <v/>
      </c>
      <c r="I382" s="167" t="str">
        <f>IF(ISBLANK(DaqBook_RAW_Data!X372),"",DaqBook_RAW_Data!X372)</f>
        <v/>
      </c>
      <c r="J382" s="167" t="str">
        <f>IF(ISBLANK(DaqBook_RAW_Data!Y372),"",DaqBook_RAW_Data!Y372)</f>
        <v/>
      </c>
      <c r="K382" s="167" t="str">
        <f>IF(ISBLANK(DaqBook_RAW_Data!Z372),"",DaqBook_RAW_Data!Z372)</f>
        <v/>
      </c>
      <c r="L382" s="167" t="str">
        <f>IF(ISBLANK(DaqBook_RAW_Data!AA372),"",DaqBook_RAW_Data!AA372)</f>
        <v/>
      </c>
      <c r="M382" s="167" t="str">
        <f>IF(ISBLANK(DaqBook_RAW_Data!AB372),"",DaqBook_RAW_Data!AB372)</f>
        <v/>
      </c>
      <c r="N382" s="167" t="str">
        <f>IF(ISBLANK(DaqBook_RAW_Data!AC372),"",DaqBook_RAW_Data!AC372)</f>
        <v/>
      </c>
      <c r="O382" s="167" t="str">
        <f>IF(ISBLANK(DaqBook_RAW_Data!AD372),"",DaqBook_RAW_Data!AD372)</f>
        <v/>
      </c>
      <c r="P382" s="167" t="str">
        <f>IF(ISBLANK(DaqBook_RAW_Data!AE372),"",DaqBook_RAW_Data!AE372)</f>
        <v/>
      </c>
    </row>
    <row r="383" spans="1:16" x14ac:dyDescent="0.2">
      <c r="A383" s="58" t="e">
        <f t="shared" si="5"/>
        <v>#VALUE!</v>
      </c>
      <c r="B383" s="144" t="str">
        <f>IF(ISBLANK(DaqBook_RAW_Data!Q373),IF(DaqBook_RAW_Data!A373="","",TIMEVALUE(DaqBook_RAW_Data!A373)),TIMEVALUE(DaqBook_RAW_Data!Q373))</f>
        <v/>
      </c>
      <c r="C383" s="167" t="str">
        <f>IF(ISBLANK(DaqBook_RAW_Data!R373),"",DaqBook_RAW_Data!R373)</f>
        <v/>
      </c>
      <c r="D383" s="167" t="str">
        <f>IF(ISBLANK(DaqBook_RAW_Data!S373),"",DaqBook_RAW_Data!S373)</f>
        <v/>
      </c>
      <c r="E383" s="167" t="str">
        <f>IF(ISBLANK(DaqBook_RAW_Data!T373),"",DaqBook_RAW_Data!T373)</f>
        <v/>
      </c>
      <c r="F383" s="167" t="str">
        <f>IF(ISBLANK(DaqBook_RAW_Data!U373),"",DaqBook_RAW_Data!U373)</f>
        <v/>
      </c>
      <c r="G383" s="167" t="str">
        <f>IF(ISBLANK(DaqBook_RAW_Data!V373),"",DaqBook_RAW_Data!V373)</f>
        <v/>
      </c>
      <c r="H383" s="167" t="str">
        <f>IF(ISBLANK(DaqBook_RAW_Data!W373),"",DaqBook_RAW_Data!W373)</f>
        <v/>
      </c>
      <c r="I383" s="167" t="str">
        <f>IF(ISBLANK(DaqBook_RAW_Data!X373),"",DaqBook_RAW_Data!X373)</f>
        <v/>
      </c>
      <c r="J383" s="167" t="str">
        <f>IF(ISBLANK(DaqBook_RAW_Data!Y373),"",DaqBook_RAW_Data!Y373)</f>
        <v/>
      </c>
      <c r="K383" s="167" t="str">
        <f>IF(ISBLANK(DaqBook_RAW_Data!Z373),"",DaqBook_RAW_Data!Z373)</f>
        <v/>
      </c>
      <c r="L383" s="167" t="str">
        <f>IF(ISBLANK(DaqBook_RAW_Data!AA373),"",DaqBook_RAW_Data!AA373)</f>
        <v/>
      </c>
      <c r="M383" s="167" t="str">
        <f>IF(ISBLANK(DaqBook_RAW_Data!AB373),"",DaqBook_RAW_Data!AB373)</f>
        <v/>
      </c>
      <c r="N383" s="167" t="str">
        <f>IF(ISBLANK(DaqBook_RAW_Data!AC373),"",DaqBook_RAW_Data!AC373)</f>
        <v/>
      </c>
      <c r="O383" s="167" t="str">
        <f>IF(ISBLANK(DaqBook_RAW_Data!AD373),"",DaqBook_RAW_Data!AD373)</f>
        <v/>
      </c>
      <c r="P383" s="167" t="str">
        <f>IF(ISBLANK(DaqBook_RAW_Data!AE373),"",DaqBook_RAW_Data!AE373)</f>
        <v/>
      </c>
    </row>
    <row r="384" spans="1:16" x14ac:dyDescent="0.2">
      <c r="A384" s="58" t="e">
        <f t="shared" si="5"/>
        <v>#VALUE!</v>
      </c>
      <c r="B384" s="144" t="str">
        <f>IF(ISBLANK(DaqBook_RAW_Data!Q374),IF(DaqBook_RAW_Data!A374="","",TIMEVALUE(DaqBook_RAW_Data!A374)),TIMEVALUE(DaqBook_RAW_Data!Q374))</f>
        <v/>
      </c>
      <c r="C384" s="167" t="str">
        <f>IF(ISBLANK(DaqBook_RAW_Data!R374),"",DaqBook_RAW_Data!R374)</f>
        <v/>
      </c>
      <c r="D384" s="167" t="str">
        <f>IF(ISBLANK(DaqBook_RAW_Data!S374),"",DaqBook_RAW_Data!S374)</f>
        <v/>
      </c>
      <c r="E384" s="167" t="str">
        <f>IF(ISBLANK(DaqBook_RAW_Data!T374),"",DaqBook_RAW_Data!T374)</f>
        <v/>
      </c>
      <c r="F384" s="167" t="str">
        <f>IF(ISBLANK(DaqBook_RAW_Data!U374),"",DaqBook_RAW_Data!U374)</f>
        <v/>
      </c>
      <c r="G384" s="167" t="str">
        <f>IF(ISBLANK(DaqBook_RAW_Data!V374),"",DaqBook_RAW_Data!V374)</f>
        <v/>
      </c>
      <c r="H384" s="167" t="str">
        <f>IF(ISBLANK(DaqBook_RAW_Data!W374),"",DaqBook_RAW_Data!W374)</f>
        <v/>
      </c>
      <c r="I384" s="167" t="str">
        <f>IF(ISBLANK(DaqBook_RAW_Data!X374),"",DaqBook_RAW_Data!X374)</f>
        <v/>
      </c>
      <c r="J384" s="167" t="str">
        <f>IF(ISBLANK(DaqBook_RAW_Data!Y374),"",DaqBook_RAW_Data!Y374)</f>
        <v/>
      </c>
      <c r="K384" s="167" t="str">
        <f>IF(ISBLANK(DaqBook_RAW_Data!Z374),"",DaqBook_RAW_Data!Z374)</f>
        <v/>
      </c>
      <c r="L384" s="167" t="str">
        <f>IF(ISBLANK(DaqBook_RAW_Data!AA374),"",DaqBook_RAW_Data!AA374)</f>
        <v/>
      </c>
      <c r="M384" s="167" t="str">
        <f>IF(ISBLANK(DaqBook_RAW_Data!AB374),"",DaqBook_RAW_Data!AB374)</f>
        <v/>
      </c>
      <c r="N384" s="167" t="str">
        <f>IF(ISBLANK(DaqBook_RAW_Data!AC374),"",DaqBook_RAW_Data!AC374)</f>
        <v/>
      </c>
      <c r="O384" s="167" t="str">
        <f>IF(ISBLANK(DaqBook_RAW_Data!AD374),"",DaqBook_RAW_Data!AD374)</f>
        <v/>
      </c>
      <c r="P384" s="167" t="str">
        <f>IF(ISBLANK(DaqBook_RAW_Data!AE374),"",DaqBook_RAW_Data!AE374)</f>
        <v/>
      </c>
    </row>
    <row r="385" spans="1:16" x14ac:dyDescent="0.2">
      <c r="A385" s="58" t="e">
        <f t="shared" si="5"/>
        <v>#VALUE!</v>
      </c>
      <c r="B385" s="144" t="str">
        <f>IF(ISBLANK(DaqBook_RAW_Data!Q375),IF(DaqBook_RAW_Data!A375="","",TIMEVALUE(DaqBook_RAW_Data!A375)),TIMEVALUE(DaqBook_RAW_Data!Q375))</f>
        <v/>
      </c>
      <c r="C385" s="167" t="str">
        <f>IF(ISBLANK(DaqBook_RAW_Data!R375),"",DaqBook_RAW_Data!R375)</f>
        <v/>
      </c>
      <c r="D385" s="167" t="str">
        <f>IF(ISBLANK(DaqBook_RAW_Data!S375),"",DaqBook_RAW_Data!S375)</f>
        <v/>
      </c>
      <c r="E385" s="167" t="str">
        <f>IF(ISBLANK(DaqBook_RAW_Data!T375),"",DaqBook_RAW_Data!T375)</f>
        <v/>
      </c>
      <c r="F385" s="167" t="str">
        <f>IF(ISBLANK(DaqBook_RAW_Data!U375),"",DaqBook_RAW_Data!U375)</f>
        <v/>
      </c>
      <c r="G385" s="167" t="str">
        <f>IF(ISBLANK(DaqBook_RAW_Data!V375),"",DaqBook_RAW_Data!V375)</f>
        <v/>
      </c>
      <c r="H385" s="167" t="str">
        <f>IF(ISBLANK(DaqBook_RAW_Data!W375),"",DaqBook_RAW_Data!W375)</f>
        <v/>
      </c>
      <c r="I385" s="167" t="str">
        <f>IF(ISBLANK(DaqBook_RAW_Data!X375),"",DaqBook_RAW_Data!X375)</f>
        <v/>
      </c>
      <c r="J385" s="167" t="str">
        <f>IF(ISBLANK(DaqBook_RAW_Data!Y375),"",DaqBook_RAW_Data!Y375)</f>
        <v/>
      </c>
      <c r="K385" s="167" t="str">
        <f>IF(ISBLANK(DaqBook_RAW_Data!Z375),"",DaqBook_RAW_Data!Z375)</f>
        <v/>
      </c>
      <c r="L385" s="167" t="str">
        <f>IF(ISBLANK(DaqBook_RAW_Data!AA375),"",DaqBook_RAW_Data!AA375)</f>
        <v/>
      </c>
      <c r="M385" s="167" t="str">
        <f>IF(ISBLANK(DaqBook_RAW_Data!AB375),"",DaqBook_RAW_Data!AB375)</f>
        <v/>
      </c>
      <c r="N385" s="167" t="str">
        <f>IF(ISBLANK(DaqBook_RAW_Data!AC375),"",DaqBook_RAW_Data!AC375)</f>
        <v/>
      </c>
      <c r="O385" s="167" t="str">
        <f>IF(ISBLANK(DaqBook_RAW_Data!AD375),"",DaqBook_RAW_Data!AD375)</f>
        <v/>
      </c>
      <c r="P385" s="167" t="str">
        <f>IF(ISBLANK(DaqBook_RAW_Data!AE375),"",DaqBook_RAW_Data!AE375)</f>
        <v/>
      </c>
    </row>
    <row r="386" spans="1:16" x14ac:dyDescent="0.2">
      <c r="A386" s="58" t="e">
        <f t="shared" si="5"/>
        <v>#VALUE!</v>
      </c>
      <c r="B386" s="144" t="str">
        <f>IF(ISBLANK(DaqBook_RAW_Data!Q376),IF(DaqBook_RAW_Data!A376="","",TIMEVALUE(DaqBook_RAW_Data!A376)),TIMEVALUE(DaqBook_RAW_Data!Q376))</f>
        <v/>
      </c>
      <c r="C386" s="167" t="str">
        <f>IF(ISBLANK(DaqBook_RAW_Data!R376),"",DaqBook_RAW_Data!R376)</f>
        <v/>
      </c>
      <c r="D386" s="167" t="str">
        <f>IF(ISBLANK(DaqBook_RAW_Data!S376),"",DaqBook_RAW_Data!S376)</f>
        <v/>
      </c>
      <c r="E386" s="167" t="str">
        <f>IF(ISBLANK(DaqBook_RAW_Data!T376),"",DaqBook_RAW_Data!T376)</f>
        <v/>
      </c>
      <c r="F386" s="167" t="str">
        <f>IF(ISBLANK(DaqBook_RAW_Data!U376),"",DaqBook_RAW_Data!U376)</f>
        <v/>
      </c>
      <c r="G386" s="167" t="str">
        <f>IF(ISBLANK(DaqBook_RAW_Data!V376),"",DaqBook_RAW_Data!V376)</f>
        <v/>
      </c>
      <c r="H386" s="167" t="str">
        <f>IF(ISBLANK(DaqBook_RAW_Data!W376),"",DaqBook_RAW_Data!W376)</f>
        <v/>
      </c>
      <c r="I386" s="167" t="str">
        <f>IF(ISBLANK(DaqBook_RAW_Data!X376),"",DaqBook_RAW_Data!X376)</f>
        <v/>
      </c>
      <c r="J386" s="167" t="str">
        <f>IF(ISBLANK(DaqBook_RAW_Data!Y376),"",DaqBook_RAW_Data!Y376)</f>
        <v/>
      </c>
      <c r="K386" s="167" t="str">
        <f>IF(ISBLANK(DaqBook_RAW_Data!Z376),"",DaqBook_RAW_Data!Z376)</f>
        <v/>
      </c>
      <c r="L386" s="167" t="str">
        <f>IF(ISBLANK(DaqBook_RAW_Data!AA376),"",DaqBook_RAW_Data!AA376)</f>
        <v/>
      </c>
      <c r="M386" s="167" t="str">
        <f>IF(ISBLANK(DaqBook_RAW_Data!AB376),"",DaqBook_RAW_Data!AB376)</f>
        <v/>
      </c>
      <c r="N386" s="167" t="str">
        <f>IF(ISBLANK(DaqBook_RAW_Data!AC376),"",DaqBook_RAW_Data!AC376)</f>
        <v/>
      </c>
      <c r="O386" s="167" t="str">
        <f>IF(ISBLANK(DaqBook_RAW_Data!AD376),"",DaqBook_RAW_Data!AD376)</f>
        <v/>
      </c>
      <c r="P386" s="167" t="str">
        <f>IF(ISBLANK(DaqBook_RAW_Data!AE376),"",DaqBook_RAW_Data!AE376)</f>
        <v/>
      </c>
    </row>
    <row r="387" spans="1:16" x14ac:dyDescent="0.2">
      <c r="A387" s="58" t="e">
        <f t="shared" si="5"/>
        <v>#VALUE!</v>
      </c>
      <c r="B387" s="144" t="str">
        <f>IF(ISBLANK(DaqBook_RAW_Data!Q377),IF(DaqBook_RAW_Data!A377="","",TIMEVALUE(DaqBook_RAW_Data!A377)),TIMEVALUE(DaqBook_RAW_Data!Q377))</f>
        <v/>
      </c>
      <c r="C387" s="167" t="str">
        <f>IF(ISBLANK(DaqBook_RAW_Data!R377),"",DaqBook_RAW_Data!R377)</f>
        <v/>
      </c>
      <c r="D387" s="167" t="str">
        <f>IF(ISBLANK(DaqBook_RAW_Data!S377),"",DaqBook_RAW_Data!S377)</f>
        <v/>
      </c>
      <c r="E387" s="167" t="str">
        <f>IF(ISBLANK(DaqBook_RAW_Data!T377),"",DaqBook_RAW_Data!T377)</f>
        <v/>
      </c>
      <c r="F387" s="167" t="str">
        <f>IF(ISBLANK(DaqBook_RAW_Data!U377),"",DaqBook_RAW_Data!U377)</f>
        <v/>
      </c>
      <c r="G387" s="167" t="str">
        <f>IF(ISBLANK(DaqBook_RAW_Data!V377),"",DaqBook_RAW_Data!V377)</f>
        <v/>
      </c>
      <c r="H387" s="167" t="str">
        <f>IF(ISBLANK(DaqBook_RAW_Data!W377),"",DaqBook_RAW_Data!W377)</f>
        <v/>
      </c>
      <c r="I387" s="167" t="str">
        <f>IF(ISBLANK(DaqBook_RAW_Data!X377),"",DaqBook_RAW_Data!X377)</f>
        <v/>
      </c>
      <c r="J387" s="167" t="str">
        <f>IF(ISBLANK(DaqBook_RAW_Data!Y377),"",DaqBook_RAW_Data!Y377)</f>
        <v/>
      </c>
      <c r="K387" s="167" t="str">
        <f>IF(ISBLANK(DaqBook_RAW_Data!Z377),"",DaqBook_RAW_Data!Z377)</f>
        <v/>
      </c>
      <c r="L387" s="167" t="str">
        <f>IF(ISBLANK(DaqBook_RAW_Data!AA377),"",DaqBook_RAW_Data!AA377)</f>
        <v/>
      </c>
      <c r="M387" s="167" t="str">
        <f>IF(ISBLANK(DaqBook_RAW_Data!AB377),"",DaqBook_RAW_Data!AB377)</f>
        <v/>
      </c>
      <c r="N387" s="167" t="str">
        <f>IF(ISBLANK(DaqBook_RAW_Data!AC377),"",DaqBook_RAW_Data!AC377)</f>
        <v/>
      </c>
      <c r="O387" s="167" t="str">
        <f>IF(ISBLANK(DaqBook_RAW_Data!AD377),"",DaqBook_RAW_Data!AD377)</f>
        <v/>
      </c>
      <c r="P387" s="167" t="str">
        <f>IF(ISBLANK(DaqBook_RAW_Data!AE377),"",DaqBook_RAW_Data!AE377)</f>
        <v/>
      </c>
    </row>
    <row r="388" spans="1:16" x14ac:dyDescent="0.2">
      <c r="A388" s="58" t="e">
        <f t="shared" si="5"/>
        <v>#VALUE!</v>
      </c>
      <c r="B388" s="144" t="str">
        <f>IF(ISBLANK(DaqBook_RAW_Data!Q378),IF(DaqBook_RAW_Data!A378="","",TIMEVALUE(DaqBook_RAW_Data!A378)),TIMEVALUE(DaqBook_RAW_Data!Q378))</f>
        <v/>
      </c>
      <c r="C388" s="167" t="str">
        <f>IF(ISBLANK(DaqBook_RAW_Data!R378),"",DaqBook_RAW_Data!R378)</f>
        <v/>
      </c>
      <c r="D388" s="167" t="str">
        <f>IF(ISBLANK(DaqBook_RAW_Data!S378),"",DaqBook_RAW_Data!S378)</f>
        <v/>
      </c>
      <c r="E388" s="167" t="str">
        <f>IF(ISBLANK(DaqBook_RAW_Data!T378),"",DaqBook_RAW_Data!T378)</f>
        <v/>
      </c>
      <c r="F388" s="167" t="str">
        <f>IF(ISBLANK(DaqBook_RAW_Data!U378),"",DaqBook_RAW_Data!U378)</f>
        <v/>
      </c>
      <c r="G388" s="167" t="str">
        <f>IF(ISBLANK(DaqBook_RAW_Data!V378),"",DaqBook_RAW_Data!V378)</f>
        <v/>
      </c>
      <c r="H388" s="167" t="str">
        <f>IF(ISBLANK(DaqBook_RAW_Data!W378),"",DaqBook_RAW_Data!W378)</f>
        <v/>
      </c>
      <c r="I388" s="167" t="str">
        <f>IF(ISBLANK(DaqBook_RAW_Data!X378),"",DaqBook_RAW_Data!X378)</f>
        <v/>
      </c>
      <c r="J388" s="167" t="str">
        <f>IF(ISBLANK(DaqBook_RAW_Data!Y378),"",DaqBook_RAW_Data!Y378)</f>
        <v/>
      </c>
      <c r="K388" s="167" t="str">
        <f>IF(ISBLANK(DaqBook_RAW_Data!Z378),"",DaqBook_RAW_Data!Z378)</f>
        <v/>
      </c>
      <c r="L388" s="167" t="str">
        <f>IF(ISBLANK(DaqBook_RAW_Data!AA378),"",DaqBook_RAW_Data!AA378)</f>
        <v/>
      </c>
      <c r="M388" s="167" t="str">
        <f>IF(ISBLANK(DaqBook_RAW_Data!AB378),"",DaqBook_RAW_Data!AB378)</f>
        <v/>
      </c>
      <c r="N388" s="167" t="str">
        <f>IF(ISBLANK(DaqBook_RAW_Data!AC378),"",DaqBook_RAW_Data!AC378)</f>
        <v/>
      </c>
      <c r="O388" s="167" t="str">
        <f>IF(ISBLANK(DaqBook_RAW_Data!AD378),"",DaqBook_RAW_Data!AD378)</f>
        <v/>
      </c>
      <c r="P388" s="167" t="str">
        <f>IF(ISBLANK(DaqBook_RAW_Data!AE378),"",DaqBook_RAW_Data!AE378)</f>
        <v/>
      </c>
    </row>
    <row r="389" spans="1:16" x14ac:dyDescent="0.2">
      <c r="A389" s="58" t="e">
        <f t="shared" si="5"/>
        <v>#VALUE!</v>
      </c>
      <c r="B389" s="144" t="str">
        <f>IF(ISBLANK(DaqBook_RAW_Data!Q379),IF(DaqBook_RAW_Data!A379="","",TIMEVALUE(DaqBook_RAW_Data!A379)),TIMEVALUE(DaqBook_RAW_Data!Q379))</f>
        <v/>
      </c>
      <c r="C389" s="167" t="str">
        <f>IF(ISBLANK(DaqBook_RAW_Data!R379),"",DaqBook_RAW_Data!R379)</f>
        <v/>
      </c>
      <c r="D389" s="167" t="str">
        <f>IF(ISBLANK(DaqBook_RAW_Data!S379),"",DaqBook_RAW_Data!S379)</f>
        <v/>
      </c>
      <c r="E389" s="167" t="str">
        <f>IF(ISBLANK(DaqBook_RAW_Data!T379),"",DaqBook_RAW_Data!T379)</f>
        <v/>
      </c>
      <c r="F389" s="167" t="str">
        <f>IF(ISBLANK(DaqBook_RAW_Data!U379),"",DaqBook_RAW_Data!U379)</f>
        <v/>
      </c>
      <c r="G389" s="167" t="str">
        <f>IF(ISBLANK(DaqBook_RAW_Data!V379),"",DaqBook_RAW_Data!V379)</f>
        <v/>
      </c>
      <c r="H389" s="167" t="str">
        <f>IF(ISBLANK(DaqBook_RAW_Data!W379),"",DaqBook_RAW_Data!W379)</f>
        <v/>
      </c>
      <c r="I389" s="167" t="str">
        <f>IF(ISBLANK(DaqBook_RAW_Data!X379),"",DaqBook_RAW_Data!X379)</f>
        <v/>
      </c>
      <c r="J389" s="167" t="str">
        <f>IF(ISBLANK(DaqBook_RAW_Data!Y379),"",DaqBook_RAW_Data!Y379)</f>
        <v/>
      </c>
      <c r="K389" s="167" t="str">
        <f>IF(ISBLANK(DaqBook_RAW_Data!Z379),"",DaqBook_RAW_Data!Z379)</f>
        <v/>
      </c>
      <c r="L389" s="167" t="str">
        <f>IF(ISBLANK(DaqBook_RAW_Data!AA379),"",DaqBook_RAW_Data!AA379)</f>
        <v/>
      </c>
      <c r="M389" s="167" t="str">
        <f>IF(ISBLANK(DaqBook_RAW_Data!AB379),"",DaqBook_RAW_Data!AB379)</f>
        <v/>
      </c>
      <c r="N389" s="167" t="str">
        <f>IF(ISBLANK(DaqBook_RAW_Data!AC379),"",DaqBook_RAW_Data!AC379)</f>
        <v/>
      </c>
      <c r="O389" s="167" t="str">
        <f>IF(ISBLANK(DaqBook_RAW_Data!AD379),"",DaqBook_RAW_Data!AD379)</f>
        <v/>
      </c>
      <c r="P389" s="167" t="str">
        <f>IF(ISBLANK(DaqBook_RAW_Data!AE379),"",DaqBook_RAW_Data!AE379)</f>
        <v/>
      </c>
    </row>
    <row r="390" spans="1:16" x14ac:dyDescent="0.2">
      <c r="A390" s="58" t="e">
        <f t="shared" si="5"/>
        <v>#VALUE!</v>
      </c>
      <c r="B390" s="144" t="str">
        <f>IF(ISBLANK(DaqBook_RAW_Data!Q380),IF(DaqBook_RAW_Data!A380="","",TIMEVALUE(DaqBook_RAW_Data!A380)),TIMEVALUE(DaqBook_RAW_Data!Q380))</f>
        <v/>
      </c>
      <c r="C390" s="167" t="str">
        <f>IF(ISBLANK(DaqBook_RAW_Data!R380),"",DaqBook_RAW_Data!R380)</f>
        <v/>
      </c>
      <c r="D390" s="167" t="str">
        <f>IF(ISBLANK(DaqBook_RAW_Data!S380),"",DaqBook_RAW_Data!S380)</f>
        <v/>
      </c>
      <c r="E390" s="167" t="str">
        <f>IF(ISBLANK(DaqBook_RAW_Data!T380),"",DaqBook_RAW_Data!T380)</f>
        <v/>
      </c>
      <c r="F390" s="167" t="str">
        <f>IF(ISBLANK(DaqBook_RAW_Data!U380),"",DaqBook_RAW_Data!U380)</f>
        <v/>
      </c>
      <c r="G390" s="167" t="str">
        <f>IF(ISBLANK(DaqBook_RAW_Data!V380),"",DaqBook_RAW_Data!V380)</f>
        <v/>
      </c>
      <c r="H390" s="167" t="str">
        <f>IF(ISBLANK(DaqBook_RAW_Data!W380),"",DaqBook_RAW_Data!W380)</f>
        <v/>
      </c>
      <c r="I390" s="167" t="str">
        <f>IF(ISBLANK(DaqBook_RAW_Data!X380),"",DaqBook_RAW_Data!X380)</f>
        <v/>
      </c>
      <c r="J390" s="167" t="str">
        <f>IF(ISBLANK(DaqBook_RAW_Data!Y380),"",DaqBook_RAW_Data!Y380)</f>
        <v/>
      </c>
      <c r="K390" s="167" t="str">
        <f>IF(ISBLANK(DaqBook_RAW_Data!Z380),"",DaqBook_RAW_Data!Z380)</f>
        <v/>
      </c>
      <c r="L390" s="167" t="str">
        <f>IF(ISBLANK(DaqBook_RAW_Data!AA380),"",DaqBook_RAW_Data!AA380)</f>
        <v/>
      </c>
      <c r="M390" s="167" t="str">
        <f>IF(ISBLANK(DaqBook_RAW_Data!AB380),"",DaqBook_RAW_Data!AB380)</f>
        <v/>
      </c>
      <c r="N390" s="167" t="str">
        <f>IF(ISBLANK(DaqBook_RAW_Data!AC380),"",DaqBook_RAW_Data!AC380)</f>
        <v/>
      </c>
      <c r="O390" s="167" t="str">
        <f>IF(ISBLANK(DaqBook_RAW_Data!AD380),"",DaqBook_RAW_Data!AD380)</f>
        <v/>
      </c>
      <c r="P390" s="167" t="str">
        <f>IF(ISBLANK(DaqBook_RAW_Data!AE380),"",DaqBook_RAW_Data!AE380)</f>
        <v/>
      </c>
    </row>
    <row r="391" spans="1:16" x14ac:dyDescent="0.2">
      <c r="A391" s="58" t="e">
        <f t="shared" si="5"/>
        <v>#VALUE!</v>
      </c>
      <c r="B391" s="144" t="str">
        <f>IF(ISBLANK(DaqBook_RAW_Data!Q381),IF(DaqBook_RAW_Data!A381="","",TIMEVALUE(DaqBook_RAW_Data!A381)),TIMEVALUE(DaqBook_RAW_Data!Q381))</f>
        <v/>
      </c>
      <c r="C391" s="167" t="str">
        <f>IF(ISBLANK(DaqBook_RAW_Data!R381),"",DaqBook_RAW_Data!R381)</f>
        <v/>
      </c>
      <c r="D391" s="167" t="str">
        <f>IF(ISBLANK(DaqBook_RAW_Data!S381),"",DaqBook_RAW_Data!S381)</f>
        <v/>
      </c>
      <c r="E391" s="167" t="str">
        <f>IF(ISBLANK(DaqBook_RAW_Data!T381),"",DaqBook_RAW_Data!T381)</f>
        <v/>
      </c>
      <c r="F391" s="167" t="str">
        <f>IF(ISBLANK(DaqBook_RAW_Data!U381),"",DaqBook_RAW_Data!U381)</f>
        <v/>
      </c>
      <c r="G391" s="167" t="str">
        <f>IF(ISBLANK(DaqBook_RAW_Data!V381),"",DaqBook_RAW_Data!V381)</f>
        <v/>
      </c>
      <c r="H391" s="167" t="str">
        <f>IF(ISBLANK(DaqBook_RAW_Data!W381),"",DaqBook_RAW_Data!W381)</f>
        <v/>
      </c>
      <c r="I391" s="167" t="str">
        <f>IF(ISBLANK(DaqBook_RAW_Data!X381),"",DaqBook_RAW_Data!X381)</f>
        <v/>
      </c>
      <c r="J391" s="167" t="str">
        <f>IF(ISBLANK(DaqBook_RAW_Data!Y381),"",DaqBook_RAW_Data!Y381)</f>
        <v/>
      </c>
      <c r="K391" s="167" t="str">
        <f>IF(ISBLANK(DaqBook_RAW_Data!Z381),"",DaqBook_RAW_Data!Z381)</f>
        <v/>
      </c>
      <c r="L391" s="167" t="str">
        <f>IF(ISBLANK(DaqBook_RAW_Data!AA381),"",DaqBook_RAW_Data!AA381)</f>
        <v/>
      </c>
      <c r="M391" s="167" t="str">
        <f>IF(ISBLANK(DaqBook_RAW_Data!AB381),"",DaqBook_RAW_Data!AB381)</f>
        <v/>
      </c>
      <c r="N391" s="167" t="str">
        <f>IF(ISBLANK(DaqBook_RAW_Data!AC381),"",DaqBook_RAW_Data!AC381)</f>
        <v/>
      </c>
      <c r="O391" s="167" t="str">
        <f>IF(ISBLANK(DaqBook_RAW_Data!AD381),"",DaqBook_RAW_Data!AD381)</f>
        <v/>
      </c>
      <c r="P391" s="167" t="str">
        <f>IF(ISBLANK(DaqBook_RAW_Data!AE381),"",DaqBook_RAW_Data!AE381)</f>
        <v/>
      </c>
    </row>
    <row r="392" spans="1:16" x14ac:dyDescent="0.2">
      <c r="A392" s="58" t="e">
        <f t="shared" si="5"/>
        <v>#VALUE!</v>
      </c>
      <c r="B392" s="144" t="str">
        <f>IF(ISBLANK(DaqBook_RAW_Data!Q382),IF(DaqBook_RAW_Data!A382="","",TIMEVALUE(DaqBook_RAW_Data!A382)),TIMEVALUE(DaqBook_RAW_Data!Q382))</f>
        <v/>
      </c>
      <c r="C392" s="167" t="str">
        <f>IF(ISBLANK(DaqBook_RAW_Data!R382),"",DaqBook_RAW_Data!R382)</f>
        <v/>
      </c>
      <c r="D392" s="167" t="str">
        <f>IF(ISBLANK(DaqBook_RAW_Data!S382),"",DaqBook_RAW_Data!S382)</f>
        <v/>
      </c>
      <c r="E392" s="167" t="str">
        <f>IF(ISBLANK(DaqBook_RAW_Data!T382),"",DaqBook_RAW_Data!T382)</f>
        <v/>
      </c>
      <c r="F392" s="167" t="str">
        <f>IF(ISBLANK(DaqBook_RAW_Data!U382),"",DaqBook_RAW_Data!U382)</f>
        <v/>
      </c>
      <c r="G392" s="167" t="str">
        <f>IF(ISBLANK(DaqBook_RAW_Data!V382),"",DaqBook_RAW_Data!V382)</f>
        <v/>
      </c>
      <c r="H392" s="167" t="str">
        <f>IF(ISBLANK(DaqBook_RAW_Data!W382),"",DaqBook_RAW_Data!W382)</f>
        <v/>
      </c>
      <c r="I392" s="167" t="str">
        <f>IF(ISBLANK(DaqBook_RAW_Data!X382),"",DaqBook_RAW_Data!X382)</f>
        <v/>
      </c>
      <c r="J392" s="167" t="str">
        <f>IF(ISBLANK(DaqBook_RAW_Data!Y382),"",DaqBook_RAW_Data!Y382)</f>
        <v/>
      </c>
      <c r="K392" s="167" t="str">
        <f>IF(ISBLANK(DaqBook_RAW_Data!Z382),"",DaqBook_RAW_Data!Z382)</f>
        <v/>
      </c>
      <c r="L392" s="167" t="str">
        <f>IF(ISBLANK(DaqBook_RAW_Data!AA382),"",DaqBook_RAW_Data!AA382)</f>
        <v/>
      </c>
      <c r="M392" s="167" t="str">
        <f>IF(ISBLANK(DaqBook_RAW_Data!AB382),"",DaqBook_RAW_Data!AB382)</f>
        <v/>
      </c>
      <c r="N392" s="167" t="str">
        <f>IF(ISBLANK(DaqBook_RAW_Data!AC382),"",DaqBook_RAW_Data!AC382)</f>
        <v/>
      </c>
      <c r="O392" s="167" t="str">
        <f>IF(ISBLANK(DaqBook_RAW_Data!AD382),"",DaqBook_RAW_Data!AD382)</f>
        <v/>
      </c>
      <c r="P392" s="167" t="str">
        <f>IF(ISBLANK(DaqBook_RAW_Data!AE382),"",DaqBook_RAW_Data!AE382)</f>
        <v/>
      </c>
    </row>
    <row r="393" spans="1:16" x14ac:dyDescent="0.2">
      <c r="A393" s="58" t="e">
        <f t="shared" si="5"/>
        <v>#VALUE!</v>
      </c>
      <c r="B393" s="144" t="str">
        <f>IF(ISBLANK(DaqBook_RAW_Data!Q383),IF(DaqBook_RAW_Data!A383="","",TIMEVALUE(DaqBook_RAW_Data!A383)),TIMEVALUE(DaqBook_RAW_Data!Q383))</f>
        <v/>
      </c>
      <c r="C393" s="167" t="str">
        <f>IF(ISBLANK(DaqBook_RAW_Data!R383),"",DaqBook_RAW_Data!R383)</f>
        <v/>
      </c>
      <c r="D393" s="167" t="str">
        <f>IF(ISBLANK(DaqBook_RAW_Data!S383),"",DaqBook_RAW_Data!S383)</f>
        <v/>
      </c>
      <c r="E393" s="167" t="str">
        <f>IF(ISBLANK(DaqBook_RAW_Data!T383),"",DaqBook_RAW_Data!T383)</f>
        <v/>
      </c>
      <c r="F393" s="167" t="str">
        <f>IF(ISBLANK(DaqBook_RAW_Data!U383),"",DaqBook_RAW_Data!U383)</f>
        <v/>
      </c>
      <c r="G393" s="167" t="str">
        <f>IF(ISBLANK(DaqBook_RAW_Data!V383),"",DaqBook_RAW_Data!V383)</f>
        <v/>
      </c>
      <c r="H393" s="167" t="str">
        <f>IF(ISBLANK(DaqBook_RAW_Data!W383),"",DaqBook_RAW_Data!W383)</f>
        <v/>
      </c>
      <c r="I393" s="167" t="str">
        <f>IF(ISBLANK(DaqBook_RAW_Data!X383),"",DaqBook_RAW_Data!X383)</f>
        <v/>
      </c>
      <c r="J393" s="167" t="str">
        <f>IF(ISBLANK(DaqBook_RAW_Data!Y383),"",DaqBook_RAW_Data!Y383)</f>
        <v/>
      </c>
      <c r="K393" s="167" t="str">
        <f>IF(ISBLANK(DaqBook_RAW_Data!Z383),"",DaqBook_RAW_Data!Z383)</f>
        <v/>
      </c>
      <c r="L393" s="167" t="str">
        <f>IF(ISBLANK(DaqBook_RAW_Data!AA383),"",DaqBook_RAW_Data!AA383)</f>
        <v/>
      </c>
      <c r="M393" s="167" t="str">
        <f>IF(ISBLANK(DaqBook_RAW_Data!AB383),"",DaqBook_RAW_Data!AB383)</f>
        <v/>
      </c>
      <c r="N393" s="167" t="str">
        <f>IF(ISBLANK(DaqBook_RAW_Data!AC383),"",DaqBook_RAW_Data!AC383)</f>
        <v/>
      </c>
      <c r="O393" s="167" t="str">
        <f>IF(ISBLANK(DaqBook_RAW_Data!AD383),"",DaqBook_RAW_Data!AD383)</f>
        <v/>
      </c>
      <c r="P393" s="167" t="str">
        <f>IF(ISBLANK(DaqBook_RAW_Data!AE383),"",DaqBook_RAW_Data!AE383)</f>
        <v/>
      </c>
    </row>
    <row r="394" spans="1:16" x14ac:dyDescent="0.2">
      <c r="A394" s="58" t="e">
        <f t="shared" si="5"/>
        <v>#VALUE!</v>
      </c>
      <c r="B394" s="144" t="str">
        <f>IF(ISBLANK(DaqBook_RAW_Data!Q384),IF(DaqBook_RAW_Data!A384="","",TIMEVALUE(DaqBook_RAW_Data!A384)),TIMEVALUE(DaqBook_RAW_Data!Q384))</f>
        <v/>
      </c>
      <c r="C394" s="167" t="str">
        <f>IF(ISBLANK(DaqBook_RAW_Data!R384),"",DaqBook_RAW_Data!R384)</f>
        <v/>
      </c>
      <c r="D394" s="167" t="str">
        <f>IF(ISBLANK(DaqBook_RAW_Data!S384),"",DaqBook_RAW_Data!S384)</f>
        <v/>
      </c>
      <c r="E394" s="167" t="str">
        <f>IF(ISBLANK(DaqBook_RAW_Data!T384),"",DaqBook_RAW_Data!T384)</f>
        <v/>
      </c>
      <c r="F394" s="167" t="str">
        <f>IF(ISBLANK(DaqBook_RAW_Data!U384),"",DaqBook_RAW_Data!U384)</f>
        <v/>
      </c>
      <c r="G394" s="167" t="str">
        <f>IF(ISBLANK(DaqBook_RAW_Data!V384),"",DaqBook_RAW_Data!V384)</f>
        <v/>
      </c>
      <c r="H394" s="167" t="str">
        <f>IF(ISBLANK(DaqBook_RAW_Data!W384),"",DaqBook_RAW_Data!W384)</f>
        <v/>
      </c>
      <c r="I394" s="167" t="str">
        <f>IF(ISBLANK(DaqBook_RAW_Data!X384),"",DaqBook_RAW_Data!X384)</f>
        <v/>
      </c>
      <c r="J394" s="167" t="str">
        <f>IF(ISBLANK(DaqBook_RAW_Data!Y384),"",DaqBook_RAW_Data!Y384)</f>
        <v/>
      </c>
      <c r="K394" s="167" t="str">
        <f>IF(ISBLANK(DaqBook_RAW_Data!Z384),"",DaqBook_RAW_Data!Z384)</f>
        <v/>
      </c>
      <c r="L394" s="167" t="str">
        <f>IF(ISBLANK(DaqBook_RAW_Data!AA384),"",DaqBook_RAW_Data!AA384)</f>
        <v/>
      </c>
      <c r="M394" s="167" t="str">
        <f>IF(ISBLANK(DaqBook_RAW_Data!AB384),"",DaqBook_RAW_Data!AB384)</f>
        <v/>
      </c>
      <c r="N394" s="167" t="str">
        <f>IF(ISBLANK(DaqBook_RAW_Data!AC384),"",DaqBook_RAW_Data!AC384)</f>
        <v/>
      </c>
      <c r="O394" s="167" t="str">
        <f>IF(ISBLANK(DaqBook_RAW_Data!AD384),"",DaqBook_RAW_Data!AD384)</f>
        <v/>
      </c>
      <c r="P394" s="167" t="str">
        <f>IF(ISBLANK(DaqBook_RAW_Data!AE384),"",DaqBook_RAW_Data!AE384)</f>
        <v/>
      </c>
    </row>
    <row r="395" spans="1:16" x14ac:dyDescent="0.2">
      <c r="A395" s="58" t="e">
        <f t="shared" si="5"/>
        <v>#VALUE!</v>
      </c>
      <c r="B395" s="144" t="str">
        <f>IF(ISBLANK(DaqBook_RAW_Data!Q385),IF(DaqBook_RAW_Data!A385="","",TIMEVALUE(DaqBook_RAW_Data!A385)),TIMEVALUE(DaqBook_RAW_Data!Q385))</f>
        <v/>
      </c>
      <c r="C395" s="167" t="str">
        <f>IF(ISBLANK(DaqBook_RAW_Data!R385),"",DaqBook_RAW_Data!R385)</f>
        <v/>
      </c>
      <c r="D395" s="167" t="str">
        <f>IF(ISBLANK(DaqBook_RAW_Data!S385),"",DaqBook_RAW_Data!S385)</f>
        <v/>
      </c>
      <c r="E395" s="167" t="str">
        <f>IF(ISBLANK(DaqBook_RAW_Data!T385),"",DaqBook_RAW_Data!T385)</f>
        <v/>
      </c>
      <c r="F395" s="167" t="str">
        <f>IF(ISBLANK(DaqBook_RAW_Data!U385),"",DaqBook_RAW_Data!U385)</f>
        <v/>
      </c>
      <c r="G395" s="167" t="str">
        <f>IF(ISBLANK(DaqBook_RAW_Data!V385),"",DaqBook_RAW_Data!V385)</f>
        <v/>
      </c>
      <c r="H395" s="167" t="str">
        <f>IF(ISBLANK(DaqBook_RAW_Data!W385),"",DaqBook_RAW_Data!W385)</f>
        <v/>
      </c>
      <c r="I395" s="167" t="str">
        <f>IF(ISBLANK(DaqBook_RAW_Data!X385),"",DaqBook_RAW_Data!X385)</f>
        <v/>
      </c>
      <c r="J395" s="167" t="str">
        <f>IF(ISBLANK(DaqBook_RAW_Data!Y385),"",DaqBook_RAW_Data!Y385)</f>
        <v/>
      </c>
      <c r="K395" s="167" t="str">
        <f>IF(ISBLANK(DaqBook_RAW_Data!Z385),"",DaqBook_RAW_Data!Z385)</f>
        <v/>
      </c>
      <c r="L395" s="167" t="str">
        <f>IF(ISBLANK(DaqBook_RAW_Data!AA385),"",DaqBook_RAW_Data!AA385)</f>
        <v/>
      </c>
      <c r="M395" s="167" t="str">
        <f>IF(ISBLANK(DaqBook_RAW_Data!AB385),"",DaqBook_RAW_Data!AB385)</f>
        <v/>
      </c>
      <c r="N395" s="167" t="str">
        <f>IF(ISBLANK(DaqBook_RAW_Data!AC385),"",DaqBook_RAW_Data!AC385)</f>
        <v/>
      </c>
      <c r="O395" s="167" t="str">
        <f>IF(ISBLANK(DaqBook_RAW_Data!AD385),"",DaqBook_RAW_Data!AD385)</f>
        <v/>
      </c>
      <c r="P395" s="167" t="str">
        <f>IF(ISBLANK(DaqBook_RAW_Data!AE385),"",DaqBook_RAW_Data!AE385)</f>
        <v/>
      </c>
    </row>
    <row r="396" spans="1:16" x14ac:dyDescent="0.2">
      <c r="A396" s="58" t="e">
        <f t="shared" si="5"/>
        <v>#VALUE!</v>
      </c>
      <c r="B396" s="144" t="str">
        <f>IF(ISBLANK(DaqBook_RAW_Data!Q386),IF(DaqBook_RAW_Data!A386="","",TIMEVALUE(DaqBook_RAW_Data!A386)),TIMEVALUE(DaqBook_RAW_Data!Q386))</f>
        <v/>
      </c>
      <c r="C396" s="167" t="str">
        <f>IF(ISBLANK(DaqBook_RAW_Data!R386),"",DaqBook_RAW_Data!R386)</f>
        <v/>
      </c>
      <c r="D396" s="167" t="str">
        <f>IF(ISBLANK(DaqBook_RAW_Data!S386),"",DaqBook_RAW_Data!S386)</f>
        <v/>
      </c>
      <c r="E396" s="167" t="str">
        <f>IF(ISBLANK(DaqBook_RAW_Data!T386),"",DaqBook_RAW_Data!T386)</f>
        <v/>
      </c>
      <c r="F396" s="167" t="str">
        <f>IF(ISBLANK(DaqBook_RAW_Data!U386),"",DaqBook_RAW_Data!U386)</f>
        <v/>
      </c>
      <c r="G396" s="167" t="str">
        <f>IF(ISBLANK(DaqBook_RAW_Data!V386),"",DaqBook_RAW_Data!V386)</f>
        <v/>
      </c>
      <c r="H396" s="167" t="str">
        <f>IF(ISBLANK(DaqBook_RAW_Data!W386),"",DaqBook_RAW_Data!W386)</f>
        <v/>
      </c>
      <c r="I396" s="167" t="str">
        <f>IF(ISBLANK(DaqBook_RAW_Data!X386),"",DaqBook_RAW_Data!X386)</f>
        <v/>
      </c>
      <c r="J396" s="167" t="str">
        <f>IF(ISBLANK(DaqBook_RAW_Data!Y386),"",DaqBook_RAW_Data!Y386)</f>
        <v/>
      </c>
      <c r="K396" s="167" t="str">
        <f>IF(ISBLANK(DaqBook_RAW_Data!Z386),"",DaqBook_RAW_Data!Z386)</f>
        <v/>
      </c>
      <c r="L396" s="167" t="str">
        <f>IF(ISBLANK(DaqBook_RAW_Data!AA386),"",DaqBook_RAW_Data!AA386)</f>
        <v/>
      </c>
      <c r="M396" s="167" t="str">
        <f>IF(ISBLANK(DaqBook_RAW_Data!AB386),"",DaqBook_RAW_Data!AB386)</f>
        <v/>
      </c>
      <c r="N396" s="167" t="str">
        <f>IF(ISBLANK(DaqBook_RAW_Data!AC386),"",DaqBook_RAW_Data!AC386)</f>
        <v/>
      </c>
      <c r="O396" s="167" t="str">
        <f>IF(ISBLANK(DaqBook_RAW_Data!AD386),"",DaqBook_RAW_Data!AD386)</f>
        <v/>
      </c>
      <c r="P396" s="167" t="str">
        <f>IF(ISBLANK(DaqBook_RAW_Data!AE386),"",DaqBook_RAW_Data!AE386)</f>
        <v/>
      </c>
    </row>
    <row r="397" spans="1:16" x14ac:dyDescent="0.2">
      <c r="A397" s="58" t="e">
        <f t="shared" si="5"/>
        <v>#VALUE!</v>
      </c>
      <c r="B397" s="144" t="str">
        <f>IF(ISBLANK(DaqBook_RAW_Data!Q387),IF(DaqBook_RAW_Data!A387="","",TIMEVALUE(DaqBook_RAW_Data!A387)),TIMEVALUE(DaqBook_RAW_Data!Q387))</f>
        <v/>
      </c>
      <c r="C397" s="167" t="str">
        <f>IF(ISBLANK(DaqBook_RAW_Data!R387),"",DaqBook_RAW_Data!R387)</f>
        <v/>
      </c>
      <c r="D397" s="167" t="str">
        <f>IF(ISBLANK(DaqBook_RAW_Data!S387),"",DaqBook_RAW_Data!S387)</f>
        <v/>
      </c>
      <c r="E397" s="167" t="str">
        <f>IF(ISBLANK(DaqBook_RAW_Data!T387),"",DaqBook_RAW_Data!T387)</f>
        <v/>
      </c>
      <c r="F397" s="167" t="str">
        <f>IF(ISBLANK(DaqBook_RAW_Data!U387),"",DaqBook_RAW_Data!U387)</f>
        <v/>
      </c>
      <c r="G397" s="167" t="str">
        <f>IF(ISBLANK(DaqBook_RAW_Data!V387),"",DaqBook_RAW_Data!V387)</f>
        <v/>
      </c>
      <c r="H397" s="167" t="str">
        <f>IF(ISBLANK(DaqBook_RAW_Data!W387),"",DaqBook_RAW_Data!W387)</f>
        <v/>
      </c>
      <c r="I397" s="167" t="str">
        <f>IF(ISBLANK(DaqBook_RAW_Data!X387),"",DaqBook_RAW_Data!X387)</f>
        <v/>
      </c>
      <c r="J397" s="167" t="str">
        <f>IF(ISBLANK(DaqBook_RAW_Data!Y387),"",DaqBook_RAW_Data!Y387)</f>
        <v/>
      </c>
      <c r="K397" s="167" t="str">
        <f>IF(ISBLANK(DaqBook_RAW_Data!Z387),"",DaqBook_RAW_Data!Z387)</f>
        <v/>
      </c>
      <c r="L397" s="167" t="str">
        <f>IF(ISBLANK(DaqBook_RAW_Data!AA387),"",DaqBook_RAW_Data!AA387)</f>
        <v/>
      </c>
      <c r="M397" s="167" t="str">
        <f>IF(ISBLANK(DaqBook_RAW_Data!AB387),"",DaqBook_RAW_Data!AB387)</f>
        <v/>
      </c>
      <c r="N397" s="167" t="str">
        <f>IF(ISBLANK(DaqBook_RAW_Data!AC387),"",DaqBook_RAW_Data!AC387)</f>
        <v/>
      </c>
      <c r="O397" s="167" t="str">
        <f>IF(ISBLANK(DaqBook_RAW_Data!AD387),"",DaqBook_RAW_Data!AD387)</f>
        <v/>
      </c>
      <c r="P397" s="167" t="str">
        <f>IF(ISBLANK(DaqBook_RAW_Data!AE387),"",DaqBook_RAW_Data!AE387)</f>
        <v/>
      </c>
    </row>
    <row r="398" spans="1:16" x14ac:dyDescent="0.2">
      <c r="A398" s="58" t="e">
        <f t="shared" si="5"/>
        <v>#VALUE!</v>
      </c>
      <c r="B398" s="144" t="str">
        <f>IF(ISBLANK(DaqBook_RAW_Data!Q388),IF(DaqBook_RAW_Data!A388="","",TIMEVALUE(DaqBook_RAW_Data!A388)),TIMEVALUE(DaqBook_RAW_Data!Q388))</f>
        <v/>
      </c>
      <c r="C398" s="167" t="str">
        <f>IF(ISBLANK(DaqBook_RAW_Data!R388),"",DaqBook_RAW_Data!R388)</f>
        <v/>
      </c>
      <c r="D398" s="167" t="str">
        <f>IF(ISBLANK(DaqBook_RAW_Data!S388),"",DaqBook_RAW_Data!S388)</f>
        <v/>
      </c>
      <c r="E398" s="167" t="str">
        <f>IF(ISBLANK(DaqBook_RAW_Data!T388),"",DaqBook_RAW_Data!T388)</f>
        <v/>
      </c>
      <c r="F398" s="167" t="str">
        <f>IF(ISBLANK(DaqBook_RAW_Data!U388),"",DaqBook_RAW_Data!U388)</f>
        <v/>
      </c>
      <c r="G398" s="167" t="str">
        <f>IF(ISBLANK(DaqBook_RAW_Data!V388),"",DaqBook_RAW_Data!V388)</f>
        <v/>
      </c>
      <c r="H398" s="167" t="str">
        <f>IF(ISBLANK(DaqBook_RAW_Data!W388),"",DaqBook_RAW_Data!W388)</f>
        <v/>
      </c>
      <c r="I398" s="167" t="str">
        <f>IF(ISBLANK(DaqBook_RAW_Data!X388),"",DaqBook_RAW_Data!X388)</f>
        <v/>
      </c>
      <c r="J398" s="167" t="str">
        <f>IF(ISBLANK(DaqBook_RAW_Data!Y388),"",DaqBook_RAW_Data!Y388)</f>
        <v/>
      </c>
      <c r="K398" s="167" t="str">
        <f>IF(ISBLANK(DaqBook_RAW_Data!Z388),"",DaqBook_RAW_Data!Z388)</f>
        <v/>
      </c>
      <c r="L398" s="167" t="str">
        <f>IF(ISBLANK(DaqBook_RAW_Data!AA388),"",DaqBook_RAW_Data!AA388)</f>
        <v/>
      </c>
      <c r="M398" s="167" t="str">
        <f>IF(ISBLANK(DaqBook_RAW_Data!AB388),"",DaqBook_RAW_Data!AB388)</f>
        <v/>
      </c>
      <c r="N398" s="167" t="str">
        <f>IF(ISBLANK(DaqBook_RAW_Data!AC388),"",DaqBook_RAW_Data!AC388)</f>
        <v/>
      </c>
      <c r="O398" s="167" t="str">
        <f>IF(ISBLANK(DaqBook_RAW_Data!AD388),"",DaqBook_RAW_Data!AD388)</f>
        <v/>
      </c>
      <c r="P398" s="167" t="str">
        <f>IF(ISBLANK(DaqBook_RAW_Data!AE388),"",DaqBook_RAW_Data!AE388)</f>
        <v/>
      </c>
    </row>
    <row r="399" spans="1:16" x14ac:dyDescent="0.2">
      <c r="A399" s="58" t="e">
        <f t="shared" ref="A399:A462" si="6">HOUR(B399)&amp;":"&amp;MINUTE(B399)</f>
        <v>#VALUE!</v>
      </c>
      <c r="B399" s="144" t="str">
        <f>IF(ISBLANK(DaqBook_RAW_Data!Q389),IF(DaqBook_RAW_Data!A389="","",TIMEVALUE(DaqBook_RAW_Data!A389)),TIMEVALUE(DaqBook_RAW_Data!Q389))</f>
        <v/>
      </c>
      <c r="C399" s="167" t="str">
        <f>IF(ISBLANK(DaqBook_RAW_Data!R389),"",DaqBook_RAW_Data!R389)</f>
        <v/>
      </c>
      <c r="D399" s="167" t="str">
        <f>IF(ISBLANK(DaqBook_RAW_Data!S389),"",DaqBook_RAW_Data!S389)</f>
        <v/>
      </c>
      <c r="E399" s="167" t="str">
        <f>IF(ISBLANK(DaqBook_RAW_Data!T389),"",DaqBook_RAW_Data!T389)</f>
        <v/>
      </c>
      <c r="F399" s="167" t="str">
        <f>IF(ISBLANK(DaqBook_RAW_Data!U389),"",DaqBook_RAW_Data!U389)</f>
        <v/>
      </c>
      <c r="G399" s="167" t="str">
        <f>IF(ISBLANK(DaqBook_RAW_Data!V389),"",DaqBook_RAW_Data!V389)</f>
        <v/>
      </c>
      <c r="H399" s="167" t="str">
        <f>IF(ISBLANK(DaqBook_RAW_Data!W389),"",DaqBook_RAW_Data!W389)</f>
        <v/>
      </c>
      <c r="I399" s="167" t="str">
        <f>IF(ISBLANK(DaqBook_RAW_Data!X389),"",DaqBook_RAW_Data!X389)</f>
        <v/>
      </c>
      <c r="J399" s="167" t="str">
        <f>IF(ISBLANK(DaqBook_RAW_Data!Y389),"",DaqBook_RAW_Data!Y389)</f>
        <v/>
      </c>
      <c r="K399" s="167" t="str">
        <f>IF(ISBLANK(DaqBook_RAW_Data!Z389),"",DaqBook_RAW_Data!Z389)</f>
        <v/>
      </c>
      <c r="L399" s="167" t="str">
        <f>IF(ISBLANK(DaqBook_RAW_Data!AA389),"",DaqBook_RAW_Data!AA389)</f>
        <v/>
      </c>
      <c r="M399" s="167" t="str">
        <f>IF(ISBLANK(DaqBook_RAW_Data!AB389),"",DaqBook_RAW_Data!AB389)</f>
        <v/>
      </c>
      <c r="N399" s="167" t="str">
        <f>IF(ISBLANK(DaqBook_RAW_Data!AC389),"",DaqBook_RAW_Data!AC389)</f>
        <v/>
      </c>
      <c r="O399" s="167" t="str">
        <f>IF(ISBLANK(DaqBook_RAW_Data!AD389),"",DaqBook_RAW_Data!AD389)</f>
        <v/>
      </c>
      <c r="P399" s="167" t="str">
        <f>IF(ISBLANK(DaqBook_RAW_Data!AE389),"",DaqBook_RAW_Data!AE389)</f>
        <v/>
      </c>
    </row>
    <row r="400" spans="1:16" x14ac:dyDescent="0.2">
      <c r="A400" s="58" t="e">
        <f t="shared" si="6"/>
        <v>#VALUE!</v>
      </c>
      <c r="B400" s="144" t="str">
        <f>IF(ISBLANK(DaqBook_RAW_Data!Q390),IF(DaqBook_RAW_Data!A390="","",TIMEVALUE(DaqBook_RAW_Data!A390)),TIMEVALUE(DaqBook_RAW_Data!Q390))</f>
        <v/>
      </c>
      <c r="C400" s="167" t="str">
        <f>IF(ISBLANK(DaqBook_RAW_Data!R390),"",DaqBook_RAW_Data!R390)</f>
        <v/>
      </c>
      <c r="D400" s="167" t="str">
        <f>IF(ISBLANK(DaqBook_RAW_Data!S390),"",DaqBook_RAW_Data!S390)</f>
        <v/>
      </c>
      <c r="E400" s="167" t="str">
        <f>IF(ISBLANK(DaqBook_RAW_Data!T390),"",DaqBook_RAW_Data!T390)</f>
        <v/>
      </c>
      <c r="F400" s="167" t="str">
        <f>IF(ISBLANK(DaqBook_RAW_Data!U390),"",DaqBook_RAW_Data!U390)</f>
        <v/>
      </c>
      <c r="G400" s="167" t="str">
        <f>IF(ISBLANK(DaqBook_RAW_Data!V390),"",DaqBook_RAW_Data!V390)</f>
        <v/>
      </c>
      <c r="H400" s="167" t="str">
        <f>IF(ISBLANK(DaqBook_RAW_Data!W390),"",DaqBook_RAW_Data!W390)</f>
        <v/>
      </c>
      <c r="I400" s="167" t="str">
        <f>IF(ISBLANK(DaqBook_RAW_Data!X390),"",DaqBook_RAW_Data!X390)</f>
        <v/>
      </c>
      <c r="J400" s="167" t="str">
        <f>IF(ISBLANK(DaqBook_RAW_Data!Y390),"",DaqBook_RAW_Data!Y390)</f>
        <v/>
      </c>
      <c r="K400" s="167" t="str">
        <f>IF(ISBLANK(DaqBook_RAW_Data!Z390),"",DaqBook_RAW_Data!Z390)</f>
        <v/>
      </c>
      <c r="L400" s="167" t="str">
        <f>IF(ISBLANK(DaqBook_RAW_Data!AA390),"",DaqBook_RAW_Data!AA390)</f>
        <v/>
      </c>
      <c r="M400" s="167" t="str">
        <f>IF(ISBLANK(DaqBook_RAW_Data!AB390),"",DaqBook_RAW_Data!AB390)</f>
        <v/>
      </c>
      <c r="N400" s="167" t="str">
        <f>IF(ISBLANK(DaqBook_RAW_Data!AC390),"",DaqBook_RAW_Data!AC390)</f>
        <v/>
      </c>
      <c r="O400" s="167" t="str">
        <f>IF(ISBLANK(DaqBook_RAW_Data!AD390),"",DaqBook_RAW_Data!AD390)</f>
        <v/>
      </c>
      <c r="P400" s="167" t="str">
        <f>IF(ISBLANK(DaqBook_RAW_Data!AE390),"",DaqBook_RAW_Data!AE390)</f>
        <v/>
      </c>
    </row>
    <row r="401" spans="1:16" x14ac:dyDescent="0.2">
      <c r="A401" s="58" t="e">
        <f t="shared" si="6"/>
        <v>#VALUE!</v>
      </c>
      <c r="B401" s="144" t="str">
        <f>IF(ISBLANK(DaqBook_RAW_Data!Q391),IF(DaqBook_RAW_Data!A391="","",TIMEVALUE(DaqBook_RAW_Data!A391)),TIMEVALUE(DaqBook_RAW_Data!Q391))</f>
        <v/>
      </c>
      <c r="C401" s="167" t="str">
        <f>IF(ISBLANK(DaqBook_RAW_Data!R391),"",DaqBook_RAW_Data!R391)</f>
        <v/>
      </c>
      <c r="D401" s="167" t="str">
        <f>IF(ISBLANK(DaqBook_RAW_Data!S391),"",DaqBook_RAW_Data!S391)</f>
        <v/>
      </c>
      <c r="E401" s="167" t="str">
        <f>IF(ISBLANK(DaqBook_RAW_Data!T391),"",DaqBook_RAW_Data!T391)</f>
        <v/>
      </c>
      <c r="F401" s="167" t="str">
        <f>IF(ISBLANK(DaqBook_RAW_Data!U391),"",DaqBook_RAW_Data!U391)</f>
        <v/>
      </c>
      <c r="G401" s="167" t="str">
        <f>IF(ISBLANK(DaqBook_RAW_Data!V391),"",DaqBook_RAW_Data!V391)</f>
        <v/>
      </c>
      <c r="H401" s="167" t="str">
        <f>IF(ISBLANK(DaqBook_RAW_Data!W391),"",DaqBook_RAW_Data!W391)</f>
        <v/>
      </c>
      <c r="I401" s="167" t="str">
        <f>IF(ISBLANK(DaqBook_RAW_Data!X391),"",DaqBook_RAW_Data!X391)</f>
        <v/>
      </c>
      <c r="J401" s="167" t="str">
        <f>IF(ISBLANK(DaqBook_RAW_Data!Y391),"",DaqBook_RAW_Data!Y391)</f>
        <v/>
      </c>
      <c r="K401" s="167" t="str">
        <f>IF(ISBLANK(DaqBook_RAW_Data!Z391),"",DaqBook_RAW_Data!Z391)</f>
        <v/>
      </c>
      <c r="L401" s="167" t="str">
        <f>IF(ISBLANK(DaqBook_RAW_Data!AA391),"",DaqBook_RAW_Data!AA391)</f>
        <v/>
      </c>
      <c r="M401" s="167" t="str">
        <f>IF(ISBLANK(DaqBook_RAW_Data!AB391),"",DaqBook_RAW_Data!AB391)</f>
        <v/>
      </c>
      <c r="N401" s="167" t="str">
        <f>IF(ISBLANK(DaqBook_RAW_Data!AC391),"",DaqBook_RAW_Data!AC391)</f>
        <v/>
      </c>
      <c r="O401" s="167" t="str">
        <f>IF(ISBLANK(DaqBook_RAW_Data!AD391),"",DaqBook_RAW_Data!AD391)</f>
        <v/>
      </c>
      <c r="P401" s="167" t="str">
        <f>IF(ISBLANK(DaqBook_RAW_Data!AE391),"",DaqBook_RAW_Data!AE391)</f>
        <v/>
      </c>
    </row>
    <row r="402" spans="1:16" x14ac:dyDescent="0.2">
      <c r="A402" s="58" t="e">
        <f t="shared" si="6"/>
        <v>#VALUE!</v>
      </c>
      <c r="B402" s="144" t="str">
        <f>IF(ISBLANK(DaqBook_RAW_Data!Q392),IF(DaqBook_RAW_Data!A392="","",TIMEVALUE(DaqBook_RAW_Data!A392)),TIMEVALUE(DaqBook_RAW_Data!Q392))</f>
        <v/>
      </c>
      <c r="C402" s="167" t="str">
        <f>IF(ISBLANK(DaqBook_RAW_Data!R392),"",DaqBook_RAW_Data!R392)</f>
        <v/>
      </c>
      <c r="D402" s="167" t="str">
        <f>IF(ISBLANK(DaqBook_RAW_Data!S392),"",DaqBook_RAW_Data!S392)</f>
        <v/>
      </c>
      <c r="E402" s="167" t="str">
        <f>IF(ISBLANK(DaqBook_RAW_Data!T392),"",DaqBook_RAW_Data!T392)</f>
        <v/>
      </c>
      <c r="F402" s="167" t="str">
        <f>IF(ISBLANK(DaqBook_RAW_Data!U392),"",DaqBook_RAW_Data!U392)</f>
        <v/>
      </c>
      <c r="G402" s="167" t="str">
        <f>IF(ISBLANK(DaqBook_RAW_Data!V392),"",DaqBook_RAW_Data!V392)</f>
        <v/>
      </c>
      <c r="H402" s="167" t="str">
        <f>IF(ISBLANK(DaqBook_RAW_Data!W392),"",DaqBook_RAW_Data!W392)</f>
        <v/>
      </c>
      <c r="I402" s="167" t="str">
        <f>IF(ISBLANK(DaqBook_RAW_Data!X392),"",DaqBook_RAW_Data!X392)</f>
        <v/>
      </c>
      <c r="J402" s="167" t="str">
        <f>IF(ISBLANK(DaqBook_RAW_Data!Y392),"",DaqBook_RAW_Data!Y392)</f>
        <v/>
      </c>
      <c r="K402" s="167" t="str">
        <f>IF(ISBLANK(DaqBook_RAW_Data!Z392),"",DaqBook_RAW_Data!Z392)</f>
        <v/>
      </c>
      <c r="L402" s="167" t="str">
        <f>IF(ISBLANK(DaqBook_RAW_Data!AA392),"",DaqBook_RAW_Data!AA392)</f>
        <v/>
      </c>
      <c r="M402" s="167" t="str">
        <f>IF(ISBLANK(DaqBook_RAW_Data!AB392),"",DaqBook_RAW_Data!AB392)</f>
        <v/>
      </c>
      <c r="N402" s="167" t="str">
        <f>IF(ISBLANK(DaqBook_RAW_Data!AC392),"",DaqBook_RAW_Data!AC392)</f>
        <v/>
      </c>
      <c r="O402" s="167" t="str">
        <f>IF(ISBLANK(DaqBook_RAW_Data!AD392),"",DaqBook_RAW_Data!AD392)</f>
        <v/>
      </c>
      <c r="P402" s="167" t="str">
        <f>IF(ISBLANK(DaqBook_RAW_Data!AE392),"",DaqBook_RAW_Data!AE392)</f>
        <v/>
      </c>
    </row>
    <row r="403" spans="1:16" x14ac:dyDescent="0.2">
      <c r="A403" s="58" t="e">
        <f t="shared" si="6"/>
        <v>#VALUE!</v>
      </c>
      <c r="B403" s="144" t="str">
        <f>IF(ISBLANK(DaqBook_RAW_Data!Q393),IF(DaqBook_RAW_Data!A393="","",TIMEVALUE(DaqBook_RAW_Data!A393)),TIMEVALUE(DaqBook_RAW_Data!Q393))</f>
        <v/>
      </c>
      <c r="C403" s="167" t="str">
        <f>IF(ISBLANK(DaqBook_RAW_Data!R393),"",DaqBook_RAW_Data!R393)</f>
        <v/>
      </c>
      <c r="D403" s="167" t="str">
        <f>IF(ISBLANK(DaqBook_RAW_Data!S393),"",DaqBook_RAW_Data!S393)</f>
        <v/>
      </c>
      <c r="E403" s="167" t="str">
        <f>IF(ISBLANK(DaqBook_RAW_Data!T393),"",DaqBook_RAW_Data!T393)</f>
        <v/>
      </c>
      <c r="F403" s="167" t="str">
        <f>IF(ISBLANK(DaqBook_RAW_Data!U393),"",DaqBook_RAW_Data!U393)</f>
        <v/>
      </c>
      <c r="G403" s="167" t="str">
        <f>IF(ISBLANK(DaqBook_RAW_Data!V393),"",DaqBook_RAW_Data!V393)</f>
        <v/>
      </c>
      <c r="H403" s="167" t="str">
        <f>IF(ISBLANK(DaqBook_RAW_Data!W393),"",DaqBook_RAW_Data!W393)</f>
        <v/>
      </c>
      <c r="I403" s="167" t="str">
        <f>IF(ISBLANK(DaqBook_RAW_Data!X393),"",DaqBook_RAW_Data!X393)</f>
        <v/>
      </c>
      <c r="J403" s="167" t="str">
        <f>IF(ISBLANK(DaqBook_RAW_Data!Y393),"",DaqBook_RAW_Data!Y393)</f>
        <v/>
      </c>
      <c r="K403" s="167" t="str">
        <f>IF(ISBLANK(DaqBook_RAW_Data!Z393),"",DaqBook_RAW_Data!Z393)</f>
        <v/>
      </c>
      <c r="L403" s="167" t="str">
        <f>IF(ISBLANK(DaqBook_RAW_Data!AA393),"",DaqBook_RAW_Data!AA393)</f>
        <v/>
      </c>
      <c r="M403" s="167" t="str">
        <f>IF(ISBLANK(DaqBook_RAW_Data!AB393),"",DaqBook_RAW_Data!AB393)</f>
        <v/>
      </c>
      <c r="N403" s="167" t="str">
        <f>IF(ISBLANK(DaqBook_RAW_Data!AC393),"",DaqBook_RAW_Data!AC393)</f>
        <v/>
      </c>
      <c r="O403" s="167" t="str">
        <f>IF(ISBLANK(DaqBook_RAW_Data!AD393),"",DaqBook_RAW_Data!AD393)</f>
        <v/>
      </c>
      <c r="P403" s="167" t="str">
        <f>IF(ISBLANK(DaqBook_RAW_Data!AE393),"",DaqBook_RAW_Data!AE393)</f>
        <v/>
      </c>
    </row>
    <row r="404" spans="1:16" x14ac:dyDescent="0.2">
      <c r="A404" s="58" t="e">
        <f t="shared" si="6"/>
        <v>#VALUE!</v>
      </c>
      <c r="B404" s="144" t="str">
        <f>IF(ISBLANK(DaqBook_RAW_Data!Q394),IF(DaqBook_RAW_Data!A394="","",TIMEVALUE(DaqBook_RAW_Data!A394)),TIMEVALUE(DaqBook_RAW_Data!Q394))</f>
        <v/>
      </c>
      <c r="C404" s="167" t="str">
        <f>IF(ISBLANK(DaqBook_RAW_Data!R394),"",DaqBook_RAW_Data!R394)</f>
        <v/>
      </c>
      <c r="D404" s="167" t="str">
        <f>IF(ISBLANK(DaqBook_RAW_Data!S394),"",DaqBook_RAW_Data!S394)</f>
        <v/>
      </c>
      <c r="E404" s="167" t="str">
        <f>IF(ISBLANK(DaqBook_RAW_Data!T394),"",DaqBook_RAW_Data!T394)</f>
        <v/>
      </c>
      <c r="F404" s="167" t="str">
        <f>IF(ISBLANK(DaqBook_RAW_Data!U394),"",DaqBook_RAW_Data!U394)</f>
        <v/>
      </c>
      <c r="G404" s="167" t="str">
        <f>IF(ISBLANK(DaqBook_RAW_Data!V394),"",DaqBook_RAW_Data!V394)</f>
        <v/>
      </c>
      <c r="H404" s="167" t="str">
        <f>IF(ISBLANK(DaqBook_RAW_Data!W394),"",DaqBook_RAW_Data!W394)</f>
        <v/>
      </c>
      <c r="I404" s="167" t="str">
        <f>IF(ISBLANK(DaqBook_RAW_Data!X394),"",DaqBook_RAW_Data!X394)</f>
        <v/>
      </c>
      <c r="J404" s="167" t="str">
        <f>IF(ISBLANK(DaqBook_RAW_Data!Y394),"",DaqBook_RAW_Data!Y394)</f>
        <v/>
      </c>
      <c r="K404" s="167" t="str">
        <f>IF(ISBLANK(DaqBook_RAW_Data!Z394),"",DaqBook_RAW_Data!Z394)</f>
        <v/>
      </c>
      <c r="L404" s="167" t="str">
        <f>IF(ISBLANK(DaqBook_RAW_Data!AA394),"",DaqBook_RAW_Data!AA394)</f>
        <v/>
      </c>
      <c r="M404" s="167" t="str">
        <f>IF(ISBLANK(DaqBook_RAW_Data!AB394),"",DaqBook_RAW_Data!AB394)</f>
        <v/>
      </c>
      <c r="N404" s="167" t="str">
        <f>IF(ISBLANK(DaqBook_RAW_Data!AC394),"",DaqBook_RAW_Data!AC394)</f>
        <v/>
      </c>
      <c r="O404" s="167" t="str">
        <f>IF(ISBLANK(DaqBook_RAW_Data!AD394),"",DaqBook_RAW_Data!AD394)</f>
        <v/>
      </c>
      <c r="P404" s="167" t="str">
        <f>IF(ISBLANK(DaqBook_RAW_Data!AE394),"",DaqBook_RAW_Data!AE394)</f>
        <v/>
      </c>
    </row>
    <row r="405" spans="1:16" x14ac:dyDescent="0.2">
      <c r="A405" s="58" t="e">
        <f t="shared" si="6"/>
        <v>#VALUE!</v>
      </c>
      <c r="B405" s="144" t="str">
        <f>IF(ISBLANK(DaqBook_RAW_Data!Q395),IF(DaqBook_RAW_Data!A395="","",TIMEVALUE(DaqBook_RAW_Data!A395)),TIMEVALUE(DaqBook_RAW_Data!Q395))</f>
        <v/>
      </c>
      <c r="C405" s="167" t="str">
        <f>IF(ISBLANK(DaqBook_RAW_Data!R395),"",DaqBook_RAW_Data!R395)</f>
        <v/>
      </c>
      <c r="D405" s="167" t="str">
        <f>IF(ISBLANK(DaqBook_RAW_Data!S395),"",DaqBook_RAW_Data!S395)</f>
        <v/>
      </c>
      <c r="E405" s="167" t="str">
        <f>IF(ISBLANK(DaqBook_RAW_Data!T395),"",DaqBook_RAW_Data!T395)</f>
        <v/>
      </c>
      <c r="F405" s="167" t="str">
        <f>IF(ISBLANK(DaqBook_RAW_Data!U395),"",DaqBook_RAW_Data!U395)</f>
        <v/>
      </c>
      <c r="G405" s="167" t="str">
        <f>IF(ISBLANK(DaqBook_RAW_Data!V395),"",DaqBook_RAW_Data!V395)</f>
        <v/>
      </c>
      <c r="H405" s="167" t="str">
        <f>IF(ISBLANK(DaqBook_RAW_Data!W395),"",DaqBook_RAW_Data!W395)</f>
        <v/>
      </c>
      <c r="I405" s="167" t="str">
        <f>IF(ISBLANK(DaqBook_RAW_Data!X395),"",DaqBook_RAW_Data!X395)</f>
        <v/>
      </c>
      <c r="J405" s="167" t="str">
        <f>IF(ISBLANK(DaqBook_RAW_Data!Y395),"",DaqBook_RAW_Data!Y395)</f>
        <v/>
      </c>
      <c r="K405" s="167" t="str">
        <f>IF(ISBLANK(DaqBook_RAW_Data!Z395),"",DaqBook_RAW_Data!Z395)</f>
        <v/>
      </c>
      <c r="L405" s="167" t="str">
        <f>IF(ISBLANK(DaqBook_RAW_Data!AA395),"",DaqBook_RAW_Data!AA395)</f>
        <v/>
      </c>
      <c r="M405" s="167" t="str">
        <f>IF(ISBLANK(DaqBook_RAW_Data!AB395),"",DaqBook_RAW_Data!AB395)</f>
        <v/>
      </c>
      <c r="N405" s="167" t="str">
        <f>IF(ISBLANK(DaqBook_RAW_Data!AC395),"",DaqBook_RAW_Data!AC395)</f>
        <v/>
      </c>
      <c r="O405" s="167" t="str">
        <f>IF(ISBLANK(DaqBook_RAW_Data!AD395),"",DaqBook_RAW_Data!AD395)</f>
        <v/>
      </c>
      <c r="P405" s="167" t="str">
        <f>IF(ISBLANK(DaqBook_RAW_Data!AE395),"",DaqBook_RAW_Data!AE395)</f>
        <v/>
      </c>
    </row>
    <row r="406" spans="1:16" x14ac:dyDescent="0.2">
      <c r="A406" s="58" t="e">
        <f t="shared" si="6"/>
        <v>#VALUE!</v>
      </c>
      <c r="B406" s="144" t="str">
        <f>IF(ISBLANK(DaqBook_RAW_Data!Q396),IF(DaqBook_RAW_Data!A396="","",TIMEVALUE(DaqBook_RAW_Data!A396)),TIMEVALUE(DaqBook_RAW_Data!Q396))</f>
        <v/>
      </c>
      <c r="C406" s="167" t="str">
        <f>IF(ISBLANK(DaqBook_RAW_Data!R396),"",DaqBook_RAW_Data!R396)</f>
        <v/>
      </c>
      <c r="D406" s="167" t="str">
        <f>IF(ISBLANK(DaqBook_RAW_Data!S396),"",DaqBook_RAW_Data!S396)</f>
        <v/>
      </c>
      <c r="E406" s="167" t="str">
        <f>IF(ISBLANK(DaqBook_RAW_Data!T396),"",DaqBook_RAW_Data!T396)</f>
        <v/>
      </c>
      <c r="F406" s="167" t="str">
        <f>IF(ISBLANK(DaqBook_RAW_Data!U396),"",DaqBook_RAW_Data!U396)</f>
        <v/>
      </c>
      <c r="G406" s="167" t="str">
        <f>IF(ISBLANK(DaqBook_RAW_Data!V396),"",DaqBook_RAW_Data!V396)</f>
        <v/>
      </c>
      <c r="H406" s="167" t="str">
        <f>IF(ISBLANK(DaqBook_RAW_Data!W396),"",DaqBook_RAW_Data!W396)</f>
        <v/>
      </c>
      <c r="I406" s="167" t="str">
        <f>IF(ISBLANK(DaqBook_RAW_Data!X396),"",DaqBook_RAW_Data!X396)</f>
        <v/>
      </c>
      <c r="J406" s="167" t="str">
        <f>IF(ISBLANK(DaqBook_RAW_Data!Y396),"",DaqBook_RAW_Data!Y396)</f>
        <v/>
      </c>
      <c r="K406" s="167" t="str">
        <f>IF(ISBLANK(DaqBook_RAW_Data!Z396),"",DaqBook_RAW_Data!Z396)</f>
        <v/>
      </c>
      <c r="L406" s="167" t="str">
        <f>IF(ISBLANK(DaqBook_RAW_Data!AA396),"",DaqBook_RAW_Data!AA396)</f>
        <v/>
      </c>
      <c r="M406" s="167" t="str">
        <f>IF(ISBLANK(DaqBook_RAW_Data!AB396),"",DaqBook_RAW_Data!AB396)</f>
        <v/>
      </c>
      <c r="N406" s="167" t="str">
        <f>IF(ISBLANK(DaqBook_RAW_Data!AC396),"",DaqBook_RAW_Data!AC396)</f>
        <v/>
      </c>
      <c r="O406" s="167" t="str">
        <f>IF(ISBLANK(DaqBook_RAW_Data!AD396),"",DaqBook_RAW_Data!AD396)</f>
        <v/>
      </c>
      <c r="P406" s="167" t="str">
        <f>IF(ISBLANK(DaqBook_RAW_Data!AE396),"",DaqBook_RAW_Data!AE396)</f>
        <v/>
      </c>
    </row>
    <row r="407" spans="1:16" x14ac:dyDescent="0.2">
      <c r="A407" s="58" t="e">
        <f t="shared" si="6"/>
        <v>#VALUE!</v>
      </c>
      <c r="B407" s="144" t="str">
        <f>IF(ISBLANK(DaqBook_RAW_Data!Q397),IF(DaqBook_RAW_Data!A397="","",TIMEVALUE(DaqBook_RAW_Data!A397)),TIMEVALUE(DaqBook_RAW_Data!Q397))</f>
        <v/>
      </c>
      <c r="C407" s="167" t="str">
        <f>IF(ISBLANK(DaqBook_RAW_Data!R397),"",DaqBook_RAW_Data!R397)</f>
        <v/>
      </c>
      <c r="D407" s="167" t="str">
        <f>IF(ISBLANK(DaqBook_RAW_Data!S397),"",DaqBook_RAW_Data!S397)</f>
        <v/>
      </c>
      <c r="E407" s="167" t="str">
        <f>IF(ISBLANK(DaqBook_RAW_Data!T397),"",DaqBook_RAW_Data!T397)</f>
        <v/>
      </c>
      <c r="F407" s="167" t="str">
        <f>IF(ISBLANK(DaqBook_RAW_Data!U397),"",DaqBook_RAW_Data!U397)</f>
        <v/>
      </c>
      <c r="G407" s="167" t="str">
        <f>IF(ISBLANK(DaqBook_RAW_Data!V397),"",DaqBook_RAW_Data!V397)</f>
        <v/>
      </c>
      <c r="H407" s="167" t="str">
        <f>IF(ISBLANK(DaqBook_RAW_Data!W397),"",DaqBook_RAW_Data!W397)</f>
        <v/>
      </c>
      <c r="I407" s="167" t="str">
        <f>IF(ISBLANK(DaqBook_RAW_Data!X397),"",DaqBook_RAW_Data!X397)</f>
        <v/>
      </c>
      <c r="J407" s="167" t="str">
        <f>IF(ISBLANK(DaqBook_RAW_Data!Y397),"",DaqBook_RAW_Data!Y397)</f>
        <v/>
      </c>
      <c r="K407" s="167" t="str">
        <f>IF(ISBLANK(DaqBook_RAW_Data!Z397),"",DaqBook_RAW_Data!Z397)</f>
        <v/>
      </c>
      <c r="L407" s="167" t="str">
        <f>IF(ISBLANK(DaqBook_RAW_Data!AA397),"",DaqBook_RAW_Data!AA397)</f>
        <v/>
      </c>
      <c r="M407" s="167" t="str">
        <f>IF(ISBLANK(DaqBook_RAW_Data!AB397),"",DaqBook_RAW_Data!AB397)</f>
        <v/>
      </c>
      <c r="N407" s="167" t="str">
        <f>IF(ISBLANK(DaqBook_RAW_Data!AC397),"",DaqBook_RAW_Data!AC397)</f>
        <v/>
      </c>
      <c r="O407" s="167" t="str">
        <f>IF(ISBLANK(DaqBook_RAW_Data!AD397),"",DaqBook_RAW_Data!AD397)</f>
        <v/>
      </c>
      <c r="P407" s="167" t="str">
        <f>IF(ISBLANK(DaqBook_RAW_Data!AE397),"",DaqBook_RAW_Data!AE397)</f>
        <v/>
      </c>
    </row>
    <row r="408" spans="1:16" x14ac:dyDescent="0.2">
      <c r="A408" s="58" t="e">
        <f t="shared" si="6"/>
        <v>#VALUE!</v>
      </c>
      <c r="B408" s="144" t="str">
        <f>IF(ISBLANK(DaqBook_RAW_Data!Q398),IF(DaqBook_RAW_Data!A398="","",TIMEVALUE(DaqBook_RAW_Data!A398)),TIMEVALUE(DaqBook_RAW_Data!Q398))</f>
        <v/>
      </c>
      <c r="C408" s="167" t="str">
        <f>IF(ISBLANK(DaqBook_RAW_Data!R398),"",DaqBook_RAW_Data!R398)</f>
        <v/>
      </c>
      <c r="D408" s="167" t="str">
        <f>IF(ISBLANK(DaqBook_RAW_Data!S398),"",DaqBook_RAW_Data!S398)</f>
        <v/>
      </c>
      <c r="E408" s="167" t="str">
        <f>IF(ISBLANK(DaqBook_RAW_Data!T398),"",DaqBook_RAW_Data!T398)</f>
        <v/>
      </c>
      <c r="F408" s="167" t="str">
        <f>IF(ISBLANK(DaqBook_RAW_Data!U398),"",DaqBook_RAW_Data!U398)</f>
        <v/>
      </c>
      <c r="G408" s="167" t="str">
        <f>IF(ISBLANK(DaqBook_RAW_Data!V398),"",DaqBook_RAW_Data!V398)</f>
        <v/>
      </c>
      <c r="H408" s="167" t="str">
        <f>IF(ISBLANK(DaqBook_RAW_Data!W398),"",DaqBook_RAW_Data!W398)</f>
        <v/>
      </c>
      <c r="I408" s="167" t="str">
        <f>IF(ISBLANK(DaqBook_RAW_Data!X398),"",DaqBook_RAW_Data!X398)</f>
        <v/>
      </c>
      <c r="J408" s="167" t="str">
        <f>IF(ISBLANK(DaqBook_RAW_Data!Y398),"",DaqBook_RAW_Data!Y398)</f>
        <v/>
      </c>
      <c r="K408" s="167" t="str">
        <f>IF(ISBLANK(DaqBook_RAW_Data!Z398),"",DaqBook_RAW_Data!Z398)</f>
        <v/>
      </c>
      <c r="L408" s="167" t="str">
        <f>IF(ISBLANK(DaqBook_RAW_Data!AA398),"",DaqBook_RAW_Data!AA398)</f>
        <v/>
      </c>
      <c r="M408" s="167" t="str">
        <f>IF(ISBLANK(DaqBook_RAW_Data!AB398),"",DaqBook_RAW_Data!AB398)</f>
        <v/>
      </c>
      <c r="N408" s="167" t="str">
        <f>IF(ISBLANK(DaqBook_RAW_Data!AC398),"",DaqBook_RAW_Data!AC398)</f>
        <v/>
      </c>
      <c r="O408" s="167" t="str">
        <f>IF(ISBLANK(DaqBook_RAW_Data!AD398),"",DaqBook_RAW_Data!AD398)</f>
        <v/>
      </c>
      <c r="P408" s="167" t="str">
        <f>IF(ISBLANK(DaqBook_RAW_Data!AE398),"",DaqBook_RAW_Data!AE398)</f>
        <v/>
      </c>
    </row>
    <row r="409" spans="1:16" x14ac:dyDescent="0.2">
      <c r="A409" s="58" t="e">
        <f t="shared" si="6"/>
        <v>#VALUE!</v>
      </c>
      <c r="B409" s="144" t="str">
        <f>IF(ISBLANK(DaqBook_RAW_Data!Q399),IF(DaqBook_RAW_Data!A399="","",TIMEVALUE(DaqBook_RAW_Data!A399)),TIMEVALUE(DaqBook_RAW_Data!Q399))</f>
        <v/>
      </c>
      <c r="C409" s="167" t="str">
        <f>IF(ISBLANK(DaqBook_RAW_Data!R399),"",DaqBook_RAW_Data!R399)</f>
        <v/>
      </c>
      <c r="D409" s="167" t="str">
        <f>IF(ISBLANK(DaqBook_RAW_Data!S399),"",DaqBook_RAW_Data!S399)</f>
        <v/>
      </c>
      <c r="E409" s="167" t="str">
        <f>IF(ISBLANK(DaqBook_RAW_Data!T399),"",DaqBook_RAW_Data!T399)</f>
        <v/>
      </c>
      <c r="F409" s="167" t="str">
        <f>IF(ISBLANK(DaqBook_RAW_Data!U399),"",DaqBook_RAW_Data!U399)</f>
        <v/>
      </c>
      <c r="G409" s="167" t="str">
        <f>IF(ISBLANK(DaqBook_RAW_Data!V399),"",DaqBook_RAW_Data!V399)</f>
        <v/>
      </c>
      <c r="H409" s="167" t="str">
        <f>IF(ISBLANK(DaqBook_RAW_Data!W399),"",DaqBook_RAW_Data!W399)</f>
        <v/>
      </c>
      <c r="I409" s="167" t="str">
        <f>IF(ISBLANK(DaqBook_RAW_Data!X399),"",DaqBook_RAW_Data!X399)</f>
        <v/>
      </c>
      <c r="J409" s="167" t="str">
        <f>IF(ISBLANK(DaqBook_RAW_Data!Y399),"",DaqBook_RAW_Data!Y399)</f>
        <v/>
      </c>
      <c r="K409" s="167" t="str">
        <f>IF(ISBLANK(DaqBook_RAW_Data!Z399),"",DaqBook_RAW_Data!Z399)</f>
        <v/>
      </c>
      <c r="L409" s="167" t="str">
        <f>IF(ISBLANK(DaqBook_RAW_Data!AA399),"",DaqBook_RAW_Data!AA399)</f>
        <v/>
      </c>
      <c r="M409" s="167" t="str">
        <f>IF(ISBLANK(DaqBook_RAW_Data!AB399),"",DaqBook_RAW_Data!AB399)</f>
        <v/>
      </c>
      <c r="N409" s="167" t="str">
        <f>IF(ISBLANK(DaqBook_RAW_Data!AC399),"",DaqBook_RAW_Data!AC399)</f>
        <v/>
      </c>
      <c r="O409" s="167" t="str">
        <f>IF(ISBLANK(DaqBook_RAW_Data!AD399),"",DaqBook_RAW_Data!AD399)</f>
        <v/>
      </c>
      <c r="P409" s="167" t="str">
        <f>IF(ISBLANK(DaqBook_RAW_Data!AE399),"",DaqBook_RAW_Data!AE399)</f>
        <v/>
      </c>
    </row>
    <row r="410" spans="1:16" x14ac:dyDescent="0.2">
      <c r="A410" s="58" t="e">
        <f t="shared" si="6"/>
        <v>#VALUE!</v>
      </c>
      <c r="B410" s="144" t="str">
        <f>IF(ISBLANK(DaqBook_RAW_Data!Q400),IF(DaqBook_RAW_Data!A400="","",TIMEVALUE(DaqBook_RAW_Data!A400)),TIMEVALUE(DaqBook_RAW_Data!Q400))</f>
        <v/>
      </c>
      <c r="C410" s="167" t="str">
        <f>IF(ISBLANK(DaqBook_RAW_Data!R400),"",DaqBook_RAW_Data!R400)</f>
        <v/>
      </c>
      <c r="D410" s="167" t="str">
        <f>IF(ISBLANK(DaqBook_RAW_Data!S400),"",DaqBook_RAW_Data!S400)</f>
        <v/>
      </c>
      <c r="E410" s="167" t="str">
        <f>IF(ISBLANK(DaqBook_RAW_Data!T400),"",DaqBook_RAW_Data!T400)</f>
        <v/>
      </c>
      <c r="F410" s="167" t="str">
        <f>IF(ISBLANK(DaqBook_RAW_Data!U400),"",DaqBook_RAW_Data!U400)</f>
        <v/>
      </c>
      <c r="G410" s="167" t="str">
        <f>IF(ISBLANK(DaqBook_RAW_Data!V400),"",DaqBook_RAW_Data!V400)</f>
        <v/>
      </c>
      <c r="H410" s="167" t="str">
        <f>IF(ISBLANK(DaqBook_RAW_Data!W400),"",DaqBook_RAW_Data!W400)</f>
        <v/>
      </c>
      <c r="I410" s="167" t="str">
        <f>IF(ISBLANK(DaqBook_RAW_Data!X400),"",DaqBook_RAW_Data!X400)</f>
        <v/>
      </c>
      <c r="J410" s="167" t="str">
        <f>IF(ISBLANK(DaqBook_RAW_Data!Y400),"",DaqBook_RAW_Data!Y400)</f>
        <v/>
      </c>
      <c r="K410" s="167" t="str">
        <f>IF(ISBLANK(DaqBook_RAW_Data!Z400),"",DaqBook_RAW_Data!Z400)</f>
        <v/>
      </c>
      <c r="L410" s="167" t="str">
        <f>IF(ISBLANK(DaqBook_RAW_Data!AA400),"",DaqBook_RAW_Data!AA400)</f>
        <v/>
      </c>
      <c r="M410" s="167" t="str">
        <f>IF(ISBLANK(DaqBook_RAW_Data!AB400),"",DaqBook_RAW_Data!AB400)</f>
        <v/>
      </c>
      <c r="N410" s="167" t="str">
        <f>IF(ISBLANK(DaqBook_RAW_Data!AC400),"",DaqBook_RAW_Data!AC400)</f>
        <v/>
      </c>
      <c r="O410" s="167" t="str">
        <f>IF(ISBLANK(DaqBook_RAW_Data!AD400),"",DaqBook_RAW_Data!AD400)</f>
        <v/>
      </c>
      <c r="P410" s="167" t="str">
        <f>IF(ISBLANK(DaqBook_RAW_Data!AE400),"",DaqBook_RAW_Data!AE400)</f>
        <v/>
      </c>
    </row>
    <row r="411" spans="1:16" x14ac:dyDescent="0.2">
      <c r="A411" s="58" t="e">
        <f t="shared" si="6"/>
        <v>#VALUE!</v>
      </c>
      <c r="B411" s="144" t="str">
        <f>IF(ISBLANK(DaqBook_RAW_Data!Q401),IF(DaqBook_RAW_Data!A401="","",TIMEVALUE(DaqBook_RAW_Data!A401)),TIMEVALUE(DaqBook_RAW_Data!Q401))</f>
        <v/>
      </c>
      <c r="C411" s="167" t="str">
        <f>IF(ISBLANK(DaqBook_RAW_Data!R401),"",DaqBook_RAW_Data!R401)</f>
        <v/>
      </c>
      <c r="D411" s="167" t="str">
        <f>IF(ISBLANK(DaqBook_RAW_Data!S401),"",DaqBook_RAW_Data!S401)</f>
        <v/>
      </c>
      <c r="E411" s="167" t="str">
        <f>IF(ISBLANK(DaqBook_RAW_Data!T401),"",DaqBook_RAW_Data!T401)</f>
        <v/>
      </c>
      <c r="F411" s="167" t="str">
        <f>IF(ISBLANK(DaqBook_RAW_Data!U401),"",DaqBook_RAW_Data!U401)</f>
        <v/>
      </c>
      <c r="G411" s="167" t="str">
        <f>IF(ISBLANK(DaqBook_RAW_Data!V401),"",DaqBook_RAW_Data!V401)</f>
        <v/>
      </c>
      <c r="H411" s="167" t="str">
        <f>IF(ISBLANK(DaqBook_RAW_Data!W401),"",DaqBook_RAW_Data!W401)</f>
        <v/>
      </c>
      <c r="I411" s="167" t="str">
        <f>IF(ISBLANK(DaqBook_RAW_Data!X401),"",DaqBook_RAW_Data!X401)</f>
        <v/>
      </c>
      <c r="J411" s="167" t="str">
        <f>IF(ISBLANK(DaqBook_RAW_Data!Y401),"",DaqBook_RAW_Data!Y401)</f>
        <v/>
      </c>
      <c r="K411" s="167" t="str">
        <f>IF(ISBLANK(DaqBook_RAW_Data!Z401),"",DaqBook_RAW_Data!Z401)</f>
        <v/>
      </c>
      <c r="L411" s="167" t="str">
        <f>IF(ISBLANK(DaqBook_RAW_Data!AA401),"",DaqBook_RAW_Data!AA401)</f>
        <v/>
      </c>
      <c r="M411" s="167" t="str">
        <f>IF(ISBLANK(DaqBook_RAW_Data!AB401),"",DaqBook_RAW_Data!AB401)</f>
        <v/>
      </c>
      <c r="N411" s="167" t="str">
        <f>IF(ISBLANK(DaqBook_RAW_Data!AC401),"",DaqBook_RAW_Data!AC401)</f>
        <v/>
      </c>
      <c r="O411" s="167" t="str">
        <f>IF(ISBLANK(DaqBook_RAW_Data!AD401),"",DaqBook_RAW_Data!AD401)</f>
        <v/>
      </c>
      <c r="P411" s="167" t="str">
        <f>IF(ISBLANK(DaqBook_RAW_Data!AE401),"",DaqBook_RAW_Data!AE401)</f>
        <v/>
      </c>
    </row>
    <row r="412" spans="1:16" x14ac:dyDescent="0.2">
      <c r="A412" s="58" t="e">
        <f t="shared" si="6"/>
        <v>#VALUE!</v>
      </c>
      <c r="B412" s="144" t="str">
        <f>IF(ISBLANK(DaqBook_RAW_Data!Q402),IF(DaqBook_RAW_Data!A402="","",TIMEVALUE(DaqBook_RAW_Data!A402)),TIMEVALUE(DaqBook_RAW_Data!Q402))</f>
        <v/>
      </c>
      <c r="C412" s="167" t="str">
        <f>IF(ISBLANK(DaqBook_RAW_Data!R402),"",DaqBook_RAW_Data!R402)</f>
        <v/>
      </c>
      <c r="D412" s="167" t="str">
        <f>IF(ISBLANK(DaqBook_RAW_Data!S402),"",DaqBook_RAW_Data!S402)</f>
        <v/>
      </c>
      <c r="E412" s="167" t="str">
        <f>IF(ISBLANK(DaqBook_RAW_Data!T402),"",DaqBook_RAW_Data!T402)</f>
        <v/>
      </c>
      <c r="F412" s="167" t="str">
        <f>IF(ISBLANK(DaqBook_RAW_Data!U402),"",DaqBook_RAW_Data!U402)</f>
        <v/>
      </c>
      <c r="G412" s="167" t="str">
        <f>IF(ISBLANK(DaqBook_RAW_Data!V402),"",DaqBook_RAW_Data!V402)</f>
        <v/>
      </c>
      <c r="H412" s="167" t="str">
        <f>IF(ISBLANK(DaqBook_RAW_Data!W402),"",DaqBook_RAW_Data!W402)</f>
        <v/>
      </c>
      <c r="I412" s="167" t="str">
        <f>IF(ISBLANK(DaqBook_RAW_Data!X402),"",DaqBook_RAW_Data!X402)</f>
        <v/>
      </c>
      <c r="J412" s="167" t="str">
        <f>IF(ISBLANK(DaqBook_RAW_Data!Y402),"",DaqBook_RAW_Data!Y402)</f>
        <v/>
      </c>
      <c r="K412" s="167" t="str">
        <f>IF(ISBLANK(DaqBook_RAW_Data!Z402),"",DaqBook_RAW_Data!Z402)</f>
        <v/>
      </c>
      <c r="L412" s="167" t="str">
        <f>IF(ISBLANK(DaqBook_RAW_Data!AA402),"",DaqBook_RAW_Data!AA402)</f>
        <v/>
      </c>
      <c r="M412" s="167" t="str">
        <f>IF(ISBLANK(DaqBook_RAW_Data!AB402),"",DaqBook_RAW_Data!AB402)</f>
        <v/>
      </c>
      <c r="N412" s="167" t="str">
        <f>IF(ISBLANK(DaqBook_RAW_Data!AC402),"",DaqBook_RAW_Data!AC402)</f>
        <v/>
      </c>
      <c r="O412" s="167" t="str">
        <f>IF(ISBLANK(DaqBook_RAW_Data!AD402),"",DaqBook_RAW_Data!AD402)</f>
        <v/>
      </c>
      <c r="P412" s="167" t="str">
        <f>IF(ISBLANK(DaqBook_RAW_Data!AE402),"",DaqBook_RAW_Data!AE402)</f>
        <v/>
      </c>
    </row>
    <row r="413" spans="1:16" x14ac:dyDescent="0.2">
      <c r="A413" s="58" t="e">
        <f t="shared" si="6"/>
        <v>#VALUE!</v>
      </c>
      <c r="B413" s="144" t="str">
        <f>IF(ISBLANK(DaqBook_RAW_Data!Q403),IF(DaqBook_RAW_Data!A403="","",TIMEVALUE(DaqBook_RAW_Data!A403)),TIMEVALUE(DaqBook_RAW_Data!Q403))</f>
        <v/>
      </c>
      <c r="C413" s="167" t="str">
        <f>IF(ISBLANK(DaqBook_RAW_Data!R403),"",DaqBook_RAW_Data!R403)</f>
        <v/>
      </c>
      <c r="D413" s="167" t="str">
        <f>IF(ISBLANK(DaqBook_RAW_Data!S403),"",DaqBook_RAW_Data!S403)</f>
        <v/>
      </c>
      <c r="E413" s="167" t="str">
        <f>IF(ISBLANK(DaqBook_RAW_Data!T403),"",DaqBook_RAW_Data!T403)</f>
        <v/>
      </c>
      <c r="F413" s="167" t="str">
        <f>IF(ISBLANK(DaqBook_RAW_Data!U403),"",DaqBook_RAW_Data!U403)</f>
        <v/>
      </c>
      <c r="G413" s="167" t="str">
        <f>IF(ISBLANK(DaqBook_RAW_Data!V403),"",DaqBook_RAW_Data!V403)</f>
        <v/>
      </c>
      <c r="H413" s="167" t="str">
        <f>IF(ISBLANK(DaqBook_RAW_Data!W403),"",DaqBook_RAW_Data!W403)</f>
        <v/>
      </c>
      <c r="I413" s="167" t="str">
        <f>IF(ISBLANK(DaqBook_RAW_Data!X403),"",DaqBook_RAW_Data!X403)</f>
        <v/>
      </c>
      <c r="J413" s="167" t="str">
        <f>IF(ISBLANK(DaqBook_RAW_Data!Y403),"",DaqBook_RAW_Data!Y403)</f>
        <v/>
      </c>
      <c r="K413" s="167" t="str">
        <f>IF(ISBLANK(DaqBook_RAW_Data!Z403),"",DaqBook_RAW_Data!Z403)</f>
        <v/>
      </c>
      <c r="L413" s="167" t="str">
        <f>IF(ISBLANK(DaqBook_RAW_Data!AA403),"",DaqBook_RAW_Data!AA403)</f>
        <v/>
      </c>
      <c r="M413" s="167" t="str">
        <f>IF(ISBLANK(DaqBook_RAW_Data!AB403),"",DaqBook_RAW_Data!AB403)</f>
        <v/>
      </c>
      <c r="N413" s="167" t="str">
        <f>IF(ISBLANK(DaqBook_RAW_Data!AC403),"",DaqBook_RAW_Data!AC403)</f>
        <v/>
      </c>
      <c r="O413" s="167" t="str">
        <f>IF(ISBLANK(DaqBook_RAW_Data!AD403),"",DaqBook_RAW_Data!AD403)</f>
        <v/>
      </c>
      <c r="P413" s="167" t="str">
        <f>IF(ISBLANK(DaqBook_RAW_Data!AE403),"",DaqBook_RAW_Data!AE403)</f>
        <v/>
      </c>
    </row>
    <row r="414" spans="1:16" x14ac:dyDescent="0.2">
      <c r="A414" s="58" t="e">
        <f t="shared" si="6"/>
        <v>#VALUE!</v>
      </c>
      <c r="B414" s="144" t="str">
        <f>IF(ISBLANK(DaqBook_RAW_Data!Q404),IF(DaqBook_RAW_Data!A404="","",TIMEVALUE(DaqBook_RAW_Data!A404)),TIMEVALUE(DaqBook_RAW_Data!Q404))</f>
        <v/>
      </c>
      <c r="C414" s="167" t="str">
        <f>IF(ISBLANK(DaqBook_RAW_Data!R404),"",DaqBook_RAW_Data!R404)</f>
        <v/>
      </c>
      <c r="D414" s="167" t="str">
        <f>IF(ISBLANK(DaqBook_RAW_Data!S404),"",DaqBook_RAW_Data!S404)</f>
        <v/>
      </c>
      <c r="E414" s="167" t="str">
        <f>IF(ISBLANK(DaqBook_RAW_Data!T404),"",DaqBook_RAW_Data!T404)</f>
        <v/>
      </c>
      <c r="F414" s="167" t="str">
        <f>IF(ISBLANK(DaqBook_RAW_Data!U404),"",DaqBook_RAW_Data!U404)</f>
        <v/>
      </c>
      <c r="G414" s="167" t="str">
        <f>IF(ISBLANK(DaqBook_RAW_Data!V404),"",DaqBook_RAW_Data!V404)</f>
        <v/>
      </c>
      <c r="H414" s="167" t="str">
        <f>IF(ISBLANK(DaqBook_RAW_Data!W404),"",DaqBook_RAW_Data!W404)</f>
        <v/>
      </c>
      <c r="I414" s="167" t="str">
        <f>IF(ISBLANK(DaqBook_RAW_Data!X404),"",DaqBook_RAW_Data!X404)</f>
        <v/>
      </c>
      <c r="J414" s="167" t="str">
        <f>IF(ISBLANK(DaqBook_RAW_Data!Y404),"",DaqBook_RAW_Data!Y404)</f>
        <v/>
      </c>
      <c r="K414" s="167" t="str">
        <f>IF(ISBLANK(DaqBook_RAW_Data!Z404),"",DaqBook_RAW_Data!Z404)</f>
        <v/>
      </c>
      <c r="L414" s="167" t="str">
        <f>IF(ISBLANK(DaqBook_RAW_Data!AA404),"",DaqBook_RAW_Data!AA404)</f>
        <v/>
      </c>
      <c r="M414" s="167" t="str">
        <f>IF(ISBLANK(DaqBook_RAW_Data!AB404),"",DaqBook_RAW_Data!AB404)</f>
        <v/>
      </c>
      <c r="N414" s="167" t="str">
        <f>IF(ISBLANK(DaqBook_RAW_Data!AC404),"",DaqBook_RAW_Data!AC404)</f>
        <v/>
      </c>
      <c r="O414" s="167" t="str">
        <f>IF(ISBLANK(DaqBook_RAW_Data!AD404),"",DaqBook_RAW_Data!AD404)</f>
        <v/>
      </c>
      <c r="P414" s="167" t="str">
        <f>IF(ISBLANK(DaqBook_RAW_Data!AE404),"",DaqBook_RAW_Data!AE404)</f>
        <v/>
      </c>
    </row>
    <row r="415" spans="1:16" x14ac:dyDescent="0.2">
      <c r="A415" s="58" t="e">
        <f t="shared" si="6"/>
        <v>#VALUE!</v>
      </c>
      <c r="B415" s="144" t="str">
        <f>IF(ISBLANK(DaqBook_RAW_Data!Q405),IF(DaqBook_RAW_Data!A405="","",TIMEVALUE(DaqBook_RAW_Data!A405)),TIMEVALUE(DaqBook_RAW_Data!Q405))</f>
        <v/>
      </c>
      <c r="C415" s="167" t="str">
        <f>IF(ISBLANK(DaqBook_RAW_Data!R405),"",DaqBook_RAW_Data!R405)</f>
        <v/>
      </c>
      <c r="D415" s="167" t="str">
        <f>IF(ISBLANK(DaqBook_RAW_Data!S405),"",DaqBook_RAW_Data!S405)</f>
        <v/>
      </c>
      <c r="E415" s="167" t="str">
        <f>IF(ISBLANK(DaqBook_RAW_Data!T405),"",DaqBook_RAW_Data!T405)</f>
        <v/>
      </c>
      <c r="F415" s="167" t="str">
        <f>IF(ISBLANK(DaqBook_RAW_Data!U405),"",DaqBook_RAW_Data!U405)</f>
        <v/>
      </c>
      <c r="G415" s="167" t="str">
        <f>IF(ISBLANK(DaqBook_RAW_Data!V405),"",DaqBook_RAW_Data!V405)</f>
        <v/>
      </c>
      <c r="H415" s="167" t="str">
        <f>IF(ISBLANK(DaqBook_RAW_Data!W405),"",DaqBook_RAW_Data!W405)</f>
        <v/>
      </c>
      <c r="I415" s="167" t="str">
        <f>IF(ISBLANK(DaqBook_RAW_Data!X405),"",DaqBook_RAW_Data!X405)</f>
        <v/>
      </c>
      <c r="J415" s="167" t="str">
        <f>IF(ISBLANK(DaqBook_RAW_Data!Y405),"",DaqBook_RAW_Data!Y405)</f>
        <v/>
      </c>
      <c r="K415" s="167" t="str">
        <f>IF(ISBLANK(DaqBook_RAW_Data!Z405),"",DaqBook_RAW_Data!Z405)</f>
        <v/>
      </c>
      <c r="L415" s="167" t="str">
        <f>IF(ISBLANK(DaqBook_RAW_Data!AA405),"",DaqBook_RAW_Data!AA405)</f>
        <v/>
      </c>
      <c r="M415" s="167" t="str">
        <f>IF(ISBLANK(DaqBook_RAW_Data!AB405),"",DaqBook_RAW_Data!AB405)</f>
        <v/>
      </c>
      <c r="N415" s="167" t="str">
        <f>IF(ISBLANK(DaqBook_RAW_Data!AC405),"",DaqBook_RAW_Data!AC405)</f>
        <v/>
      </c>
      <c r="O415" s="167" t="str">
        <f>IF(ISBLANK(DaqBook_RAW_Data!AD405),"",DaqBook_RAW_Data!AD405)</f>
        <v/>
      </c>
      <c r="P415" s="167" t="str">
        <f>IF(ISBLANK(DaqBook_RAW_Data!AE405),"",DaqBook_RAW_Data!AE405)</f>
        <v/>
      </c>
    </row>
    <row r="416" spans="1:16" x14ac:dyDescent="0.2">
      <c r="A416" s="58" t="e">
        <f t="shared" si="6"/>
        <v>#VALUE!</v>
      </c>
      <c r="B416" s="144" t="str">
        <f>IF(ISBLANK(DaqBook_RAW_Data!Q406),IF(DaqBook_RAW_Data!A406="","",TIMEVALUE(DaqBook_RAW_Data!A406)),TIMEVALUE(DaqBook_RAW_Data!Q406))</f>
        <v/>
      </c>
      <c r="C416" s="167" t="str">
        <f>IF(ISBLANK(DaqBook_RAW_Data!R406),"",DaqBook_RAW_Data!R406)</f>
        <v/>
      </c>
      <c r="D416" s="167" t="str">
        <f>IF(ISBLANK(DaqBook_RAW_Data!S406),"",DaqBook_RAW_Data!S406)</f>
        <v/>
      </c>
      <c r="E416" s="167" t="str">
        <f>IF(ISBLANK(DaqBook_RAW_Data!T406),"",DaqBook_RAW_Data!T406)</f>
        <v/>
      </c>
      <c r="F416" s="167" t="str">
        <f>IF(ISBLANK(DaqBook_RAW_Data!U406),"",DaqBook_RAW_Data!U406)</f>
        <v/>
      </c>
      <c r="G416" s="167" t="str">
        <f>IF(ISBLANK(DaqBook_RAW_Data!V406),"",DaqBook_RAW_Data!V406)</f>
        <v/>
      </c>
      <c r="H416" s="167" t="str">
        <f>IF(ISBLANK(DaqBook_RAW_Data!W406),"",DaqBook_RAW_Data!W406)</f>
        <v/>
      </c>
      <c r="I416" s="167" t="str">
        <f>IF(ISBLANK(DaqBook_RAW_Data!X406),"",DaqBook_RAW_Data!X406)</f>
        <v/>
      </c>
      <c r="J416" s="167" t="str">
        <f>IF(ISBLANK(DaqBook_RAW_Data!Y406),"",DaqBook_RAW_Data!Y406)</f>
        <v/>
      </c>
      <c r="K416" s="167" t="str">
        <f>IF(ISBLANK(DaqBook_RAW_Data!Z406),"",DaqBook_RAW_Data!Z406)</f>
        <v/>
      </c>
      <c r="L416" s="167" t="str">
        <f>IF(ISBLANK(DaqBook_RAW_Data!AA406),"",DaqBook_RAW_Data!AA406)</f>
        <v/>
      </c>
      <c r="M416" s="167" t="str">
        <f>IF(ISBLANK(DaqBook_RAW_Data!AB406),"",DaqBook_RAW_Data!AB406)</f>
        <v/>
      </c>
      <c r="N416" s="167" t="str">
        <f>IF(ISBLANK(DaqBook_RAW_Data!AC406),"",DaqBook_RAW_Data!AC406)</f>
        <v/>
      </c>
      <c r="O416" s="167" t="str">
        <f>IF(ISBLANK(DaqBook_RAW_Data!AD406),"",DaqBook_RAW_Data!AD406)</f>
        <v/>
      </c>
      <c r="P416" s="167" t="str">
        <f>IF(ISBLANK(DaqBook_RAW_Data!AE406),"",DaqBook_RAW_Data!AE406)</f>
        <v/>
      </c>
    </row>
    <row r="417" spans="1:16" x14ac:dyDescent="0.2">
      <c r="A417" s="58" t="e">
        <f t="shared" si="6"/>
        <v>#VALUE!</v>
      </c>
      <c r="B417" s="144" t="str">
        <f>IF(ISBLANK(DaqBook_RAW_Data!Q407),IF(DaqBook_RAW_Data!A407="","",TIMEVALUE(DaqBook_RAW_Data!A407)),TIMEVALUE(DaqBook_RAW_Data!Q407))</f>
        <v/>
      </c>
      <c r="C417" s="167" t="str">
        <f>IF(ISBLANK(DaqBook_RAW_Data!R407),"",DaqBook_RAW_Data!R407)</f>
        <v/>
      </c>
      <c r="D417" s="167" t="str">
        <f>IF(ISBLANK(DaqBook_RAW_Data!S407),"",DaqBook_RAW_Data!S407)</f>
        <v/>
      </c>
      <c r="E417" s="167" t="str">
        <f>IF(ISBLANK(DaqBook_RAW_Data!T407),"",DaqBook_RAW_Data!T407)</f>
        <v/>
      </c>
      <c r="F417" s="167" t="str">
        <f>IF(ISBLANK(DaqBook_RAW_Data!U407),"",DaqBook_RAW_Data!U407)</f>
        <v/>
      </c>
      <c r="G417" s="167" t="str">
        <f>IF(ISBLANK(DaqBook_RAW_Data!V407),"",DaqBook_RAW_Data!V407)</f>
        <v/>
      </c>
      <c r="H417" s="167" t="str">
        <f>IF(ISBLANK(DaqBook_RAW_Data!W407),"",DaqBook_RAW_Data!W407)</f>
        <v/>
      </c>
      <c r="I417" s="167" t="str">
        <f>IF(ISBLANK(DaqBook_RAW_Data!X407),"",DaqBook_RAW_Data!X407)</f>
        <v/>
      </c>
      <c r="J417" s="167" t="str">
        <f>IF(ISBLANK(DaqBook_RAW_Data!Y407),"",DaqBook_RAW_Data!Y407)</f>
        <v/>
      </c>
      <c r="K417" s="167" t="str">
        <f>IF(ISBLANK(DaqBook_RAW_Data!Z407),"",DaqBook_RAW_Data!Z407)</f>
        <v/>
      </c>
      <c r="L417" s="167" t="str">
        <f>IF(ISBLANK(DaqBook_RAW_Data!AA407),"",DaqBook_RAW_Data!AA407)</f>
        <v/>
      </c>
      <c r="M417" s="167" t="str">
        <f>IF(ISBLANK(DaqBook_RAW_Data!AB407),"",DaqBook_RAW_Data!AB407)</f>
        <v/>
      </c>
      <c r="N417" s="167" t="str">
        <f>IF(ISBLANK(DaqBook_RAW_Data!AC407),"",DaqBook_RAW_Data!AC407)</f>
        <v/>
      </c>
      <c r="O417" s="167" t="str">
        <f>IF(ISBLANK(DaqBook_RAW_Data!AD407),"",DaqBook_RAW_Data!AD407)</f>
        <v/>
      </c>
      <c r="P417" s="167" t="str">
        <f>IF(ISBLANK(DaqBook_RAW_Data!AE407),"",DaqBook_RAW_Data!AE407)</f>
        <v/>
      </c>
    </row>
    <row r="418" spans="1:16" x14ac:dyDescent="0.2">
      <c r="A418" s="58" t="e">
        <f t="shared" si="6"/>
        <v>#VALUE!</v>
      </c>
      <c r="B418" s="144" t="str">
        <f>IF(ISBLANK(DaqBook_RAW_Data!Q408),IF(DaqBook_RAW_Data!A408="","",TIMEVALUE(DaqBook_RAW_Data!A408)),TIMEVALUE(DaqBook_RAW_Data!Q408))</f>
        <v/>
      </c>
      <c r="C418" s="167" t="str">
        <f>IF(ISBLANK(DaqBook_RAW_Data!R408),"",DaqBook_RAW_Data!R408)</f>
        <v/>
      </c>
      <c r="D418" s="167" t="str">
        <f>IF(ISBLANK(DaqBook_RAW_Data!S408),"",DaqBook_RAW_Data!S408)</f>
        <v/>
      </c>
      <c r="E418" s="167" t="str">
        <f>IF(ISBLANK(DaqBook_RAW_Data!T408),"",DaqBook_RAW_Data!T408)</f>
        <v/>
      </c>
      <c r="F418" s="167" t="str">
        <f>IF(ISBLANK(DaqBook_RAW_Data!U408),"",DaqBook_RAW_Data!U408)</f>
        <v/>
      </c>
      <c r="G418" s="167" t="str">
        <f>IF(ISBLANK(DaqBook_RAW_Data!V408),"",DaqBook_RAW_Data!V408)</f>
        <v/>
      </c>
      <c r="H418" s="167" t="str">
        <f>IF(ISBLANK(DaqBook_RAW_Data!W408),"",DaqBook_RAW_Data!W408)</f>
        <v/>
      </c>
      <c r="I418" s="167" t="str">
        <f>IF(ISBLANK(DaqBook_RAW_Data!X408),"",DaqBook_RAW_Data!X408)</f>
        <v/>
      </c>
      <c r="J418" s="167" t="str">
        <f>IF(ISBLANK(DaqBook_RAW_Data!Y408),"",DaqBook_RAW_Data!Y408)</f>
        <v/>
      </c>
      <c r="K418" s="167" t="str">
        <f>IF(ISBLANK(DaqBook_RAW_Data!Z408),"",DaqBook_RAW_Data!Z408)</f>
        <v/>
      </c>
      <c r="L418" s="167" t="str">
        <f>IF(ISBLANK(DaqBook_RAW_Data!AA408),"",DaqBook_RAW_Data!AA408)</f>
        <v/>
      </c>
      <c r="M418" s="167" t="str">
        <f>IF(ISBLANK(DaqBook_RAW_Data!AB408),"",DaqBook_RAW_Data!AB408)</f>
        <v/>
      </c>
      <c r="N418" s="167" t="str">
        <f>IF(ISBLANK(DaqBook_RAW_Data!AC408),"",DaqBook_RAW_Data!AC408)</f>
        <v/>
      </c>
      <c r="O418" s="167" t="str">
        <f>IF(ISBLANK(DaqBook_RAW_Data!AD408),"",DaqBook_RAW_Data!AD408)</f>
        <v/>
      </c>
      <c r="P418" s="167" t="str">
        <f>IF(ISBLANK(DaqBook_RAW_Data!AE408),"",DaqBook_RAW_Data!AE408)</f>
        <v/>
      </c>
    </row>
    <row r="419" spans="1:16" x14ac:dyDescent="0.2">
      <c r="A419" s="58" t="e">
        <f t="shared" si="6"/>
        <v>#VALUE!</v>
      </c>
      <c r="B419" s="144" t="str">
        <f>IF(ISBLANK(DaqBook_RAW_Data!Q409),IF(DaqBook_RAW_Data!A409="","",TIMEVALUE(DaqBook_RAW_Data!A409)),TIMEVALUE(DaqBook_RAW_Data!Q409))</f>
        <v/>
      </c>
      <c r="C419" s="167" t="str">
        <f>IF(ISBLANK(DaqBook_RAW_Data!R409),"",DaqBook_RAW_Data!R409)</f>
        <v/>
      </c>
      <c r="D419" s="167" t="str">
        <f>IF(ISBLANK(DaqBook_RAW_Data!S409),"",DaqBook_RAW_Data!S409)</f>
        <v/>
      </c>
      <c r="E419" s="167" t="str">
        <f>IF(ISBLANK(DaqBook_RAW_Data!T409),"",DaqBook_RAW_Data!T409)</f>
        <v/>
      </c>
      <c r="F419" s="167" t="str">
        <f>IF(ISBLANK(DaqBook_RAW_Data!U409),"",DaqBook_RAW_Data!U409)</f>
        <v/>
      </c>
      <c r="G419" s="167" t="str">
        <f>IF(ISBLANK(DaqBook_RAW_Data!V409),"",DaqBook_RAW_Data!V409)</f>
        <v/>
      </c>
      <c r="H419" s="167" t="str">
        <f>IF(ISBLANK(DaqBook_RAW_Data!W409),"",DaqBook_RAW_Data!W409)</f>
        <v/>
      </c>
      <c r="I419" s="167" t="str">
        <f>IF(ISBLANK(DaqBook_RAW_Data!X409),"",DaqBook_RAW_Data!X409)</f>
        <v/>
      </c>
      <c r="J419" s="167" t="str">
        <f>IF(ISBLANK(DaqBook_RAW_Data!Y409),"",DaqBook_RAW_Data!Y409)</f>
        <v/>
      </c>
      <c r="K419" s="167" t="str">
        <f>IF(ISBLANK(DaqBook_RAW_Data!Z409),"",DaqBook_RAW_Data!Z409)</f>
        <v/>
      </c>
      <c r="L419" s="167" t="str">
        <f>IF(ISBLANK(DaqBook_RAW_Data!AA409),"",DaqBook_RAW_Data!AA409)</f>
        <v/>
      </c>
      <c r="M419" s="167" t="str">
        <f>IF(ISBLANK(DaqBook_RAW_Data!AB409),"",DaqBook_RAW_Data!AB409)</f>
        <v/>
      </c>
      <c r="N419" s="167" t="str">
        <f>IF(ISBLANK(DaqBook_RAW_Data!AC409),"",DaqBook_RAW_Data!AC409)</f>
        <v/>
      </c>
      <c r="O419" s="167" t="str">
        <f>IF(ISBLANK(DaqBook_RAW_Data!AD409),"",DaqBook_RAW_Data!AD409)</f>
        <v/>
      </c>
      <c r="P419" s="167" t="str">
        <f>IF(ISBLANK(DaqBook_RAW_Data!AE409),"",DaqBook_RAW_Data!AE409)</f>
        <v/>
      </c>
    </row>
    <row r="420" spans="1:16" x14ac:dyDescent="0.2">
      <c r="A420" s="58" t="e">
        <f t="shared" si="6"/>
        <v>#VALUE!</v>
      </c>
      <c r="B420" s="144" t="str">
        <f>IF(ISBLANK(DaqBook_RAW_Data!Q410),IF(DaqBook_RAW_Data!A410="","",TIMEVALUE(DaqBook_RAW_Data!A410)),TIMEVALUE(DaqBook_RAW_Data!Q410))</f>
        <v/>
      </c>
      <c r="C420" s="167" t="str">
        <f>IF(ISBLANK(DaqBook_RAW_Data!R410),"",DaqBook_RAW_Data!R410)</f>
        <v/>
      </c>
      <c r="D420" s="167" t="str">
        <f>IF(ISBLANK(DaqBook_RAW_Data!S410),"",DaqBook_RAW_Data!S410)</f>
        <v/>
      </c>
      <c r="E420" s="167" t="str">
        <f>IF(ISBLANK(DaqBook_RAW_Data!T410),"",DaqBook_RAW_Data!T410)</f>
        <v/>
      </c>
      <c r="F420" s="167" t="str">
        <f>IF(ISBLANK(DaqBook_RAW_Data!U410),"",DaqBook_RAW_Data!U410)</f>
        <v/>
      </c>
      <c r="G420" s="167" t="str">
        <f>IF(ISBLANK(DaqBook_RAW_Data!V410),"",DaqBook_RAW_Data!V410)</f>
        <v/>
      </c>
      <c r="H420" s="167" t="str">
        <f>IF(ISBLANK(DaqBook_RAW_Data!W410),"",DaqBook_RAW_Data!W410)</f>
        <v/>
      </c>
      <c r="I420" s="167" t="str">
        <f>IF(ISBLANK(DaqBook_RAW_Data!X410),"",DaqBook_RAW_Data!X410)</f>
        <v/>
      </c>
      <c r="J420" s="167" t="str">
        <f>IF(ISBLANK(DaqBook_RAW_Data!Y410),"",DaqBook_RAW_Data!Y410)</f>
        <v/>
      </c>
      <c r="K420" s="167" t="str">
        <f>IF(ISBLANK(DaqBook_RAW_Data!Z410),"",DaqBook_RAW_Data!Z410)</f>
        <v/>
      </c>
      <c r="L420" s="167" t="str">
        <f>IF(ISBLANK(DaqBook_RAW_Data!AA410),"",DaqBook_RAW_Data!AA410)</f>
        <v/>
      </c>
      <c r="M420" s="167" t="str">
        <f>IF(ISBLANK(DaqBook_RAW_Data!AB410),"",DaqBook_RAW_Data!AB410)</f>
        <v/>
      </c>
      <c r="N420" s="167" t="str">
        <f>IF(ISBLANK(DaqBook_RAW_Data!AC410),"",DaqBook_RAW_Data!AC410)</f>
        <v/>
      </c>
      <c r="O420" s="167" t="str">
        <f>IF(ISBLANK(DaqBook_RAW_Data!AD410),"",DaqBook_RAW_Data!AD410)</f>
        <v/>
      </c>
      <c r="P420" s="167" t="str">
        <f>IF(ISBLANK(DaqBook_RAW_Data!AE410),"",DaqBook_RAW_Data!AE410)</f>
        <v/>
      </c>
    </row>
    <row r="421" spans="1:16" x14ac:dyDescent="0.2">
      <c r="A421" s="58" t="e">
        <f t="shared" si="6"/>
        <v>#VALUE!</v>
      </c>
      <c r="B421" s="144" t="str">
        <f>IF(ISBLANK(DaqBook_RAW_Data!Q411),IF(DaqBook_RAW_Data!A411="","",TIMEVALUE(DaqBook_RAW_Data!A411)),TIMEVALUE(DaqBook_RAW_Data!Q411))</f>
        <v/>
      </c>
      <c r="C421" s="167" t="str">
        <f>IF(ISBLANK(DaqBook_RAW_Data!R411),"",DaqBook_RAW_Data!R411)</f>
        <v/>
      </c>
      <c r="D421" s="167" t="str">
        <f>IF(ISBLANK(DaqBook_RAW_Data!S411),"",DaqBook_RAW_Data!S411)</f>
        <v/>
      </c>
      <c r="E421" s="167" t="str">
        <f>IF(ISBLANK(DaqBook_RAW_Data!T411),"",DaqBook_RAW_Data!T411)</f>
        <v/>
      </c>
      <c r="F421" s="167" t="str">
        <f>IF(ISBLANK(DaqBook_RAW_Data!U411),"",DaqBook_RAW_Data!U411)</f>
        <v/>
      </c>
      <c r="G421" s="167" t="str">
        <f>IF(ISBLANK(DaqBook_RAW_Data!V411),"",DaqBook_RAW_Data!V411)</f>
        <v/>
      </c>
      <c r="H421" s="167" t="str">
        <f>IF(ISBLANK(DaqBook_RAW_Data!W411),"",DaqBook_RAW_Data!W411)</f>
        <v/>
      </c>
      <c r="I421" s="167" t="str">
        <f>IF(ISBLANK(DaqBook_RAW_Data!X411),"",DaqBook_RAW_Data!X411)</f>
        <v/>
      </c>
      <c r="J421" s="167" t="str">
        <f>IF(ISBLANK(DaqBook_RAW_Data!Y411),"",DaqBook_RAW_Data!Y411)</f>
        <v/>
      </c>
      <c r="K421" s="167" t="str">
        <f>IF(ISBLANK(DaqBook_RAW_Data!Z411),"",DaqBook_RAW_Data!Z411)</f>
        <v/>
      </c>
      <c r="L421" s="167" t="str">
        <f>IF(ISBLANK(DaqBook_RAW_Data!AA411),"",DaqBook_RAW_Data!AA411)</f>
        <v/>
      </c>
      <c r="M421" s="167" t="str">
        <f>IF(ISBLANK(DaqBook_RAW_Data!AB411),"",DaqBook_RAW_Data!AB411)</f>
        <v/>
      </c>
      <c r="N421" s="167" t="str">
        <f>IF(ISBLANK(DaqBook_RAW_Data!AC411),"",DaqBook_RAW_Data!AC411)</f>
        <v/>
      </c>
      <c r="O421" s="167" t="str">
        <f>IF(ISBLANK(DaqBook_RAW_Data!AD411),"",DaqBook_RAW_Data!AD411)</f>
        <v/>
      </c>
      <c r="P421" s="167" t="str">
        <f>IF(ISBLANK(DaqBook_RAW_Data!AE411),"",DaqBook_RAW_Data!AE411)</f>
        <v/>
      </c>
    </row>
    <row r="422" spans="1:16" x14ac:dyDescent="0.2">
      <c r="A422" s="58" t="e">
        <f t="shared" si="6"/>
        <v>#VALUE!</v>
      </c>
      <c r="B422" s="144" t="str">
        <f>IF(ISBLANK(DaqBook_RAW_Data!Q412),IF(DaqBook_RAW_Data!A412="","",TIMEVALUE(DaqBook_RAW_Data!A412)),TIMEVALUE(DaqBook_RAW_Data!Q412))</f>
        <v/>
      </c>
      <c r="C422" s="167" t="str">
        <f>IF(ISBLANK(DaqBook_RAW_Data!R412),"",DaqBook_RAW_Data!R412)</f>
        <v/>
      </c>
      <c r="D422" s="167" t="str">
        <f>IF(ISBLANK(DaqBook_RAW_Data!S412),"",DaqBook_RAW_Data!S412)</f>
        <v/>
      </c>
      <c r="E422" s="167" t="str">
        <f>IF(ISBLANK(DaqBook_RAW_Data!T412),"",DaqBook_RAW_Data!T412)</f>
        <v/>
      </c>
      <c r="F422" s="167" t="str">
        <f>IF(ISBLANK(DaqBook_RAW_Data!U412),"",DaqBook_RAW_Data!U412)</f>
        <v/>
      </c>
      <c r="G422" s="167" t="str">
        <f>IF(ISBLANK(DaqBook_RAW_Data!V412),"",DaqBook_RAW_Data!V412)</f>
        <v/>
      </c>
      <c r="H422" s="167" t="str">
        <f>IF(ISBLANK(DaqBook_RAW_Data!W412),"",DaqBook_RAW_Data!W412)</f>
        <v/>
      </c>
      <c r="I422" s="167" t="str">
        <f>IF(ISBLANK(DaqBook_RAW_Data!X412),"",DaqBook_RAW_Data!X412)</f>
        <v/>
      </c>
      <c r="J422" s="167" t="str">
        <f>IF(ISBLANK(DaqBook_RAW_Data!Y412),"",DaqBook_RAW_Data!Y412)</f>
        <v/>
      </c>
      <c r="K422" s="167" t="str">
        <f>IF(ISBLANK(DaqBook_RAW_Data!Z412),"",DaqBook_RAW_Data!Z412)</f>
        <v/>
      </c>
      <c r="L422" s="167" t="str">
        <f>IF(ISBLANK(DaqBook_RAW_Data!AA412),"",DaqBook_RAW_Data!AA412)</f>
        <v/>
      </c>
      <c r="M422" s="167" t="str">
        <f>IF(ISBLANK(DaqBook_RAW_Data!AB412),"",DaqBook_RAW_Data!AB412)</f>
        <v/>
      </c>
      <c r="N422" s="167" t="str">
        <f>IF(ISBLANK(DaqBook_RAW_Data!AC412),"",DaqBook_RAW_Data!AC412)</f>
        <v/>
      </c>
      <c r="O422" s="167" t="str">
        <f>IF(ISBLANK(DaqBook_RAW_Data!AD412),"",DaqBook_RAW_Data!AD412)</f>
        <v/>
      </c>
      <c r="P422" s="167" t="str">
        <f>IF(ISBLANK(DaqBook_RAW_Data!AE412),"",DaqBook_RAW_Data!AE412)</f>
        <v/>
      </c>
    </row>
    <row r="423" spans="1:16" x14ac:dyDescent="0.2">
      <c r="A423" s="58" t="e">
        <f t="shared" si="6"/>
        <v>#VALUE!</v>
      </c>
      <c r="B423" s="144" t="str">
        <f>IF(ISBLANK(DaqBook_RAW_Data!Q413),IF(DaqBook_RAW_Data!A413="","",TIMEVALUE(DaqBook_RAW_Data!A413)),TIMEVALUE(DaqBook_RAW_Data!Q413))</f>
        <v/>
      </c>
      <c r="C423" s="167" t="str">
        <f>IF(ISBLANK(DaqBook_RAW_Data!R413),"",DaqBook_RAW_Data!R413)</f>
        <v/>
      </c>
      <c r="D423" s="167" t="str">
        <f>IF(ISBLANK(DaqBook_RAW_Data!S413),"",DaqBook_RAW_Data!S413)</f>
        <v/>
      </c>
      <c r="E423" s="167" t="str">
        <f>IF(ISBLANK(DaqBook_RAW_Data!T413),"",DaqBook_RAW_Data!T413)</f>
        <v/>
      </c>
      <c r="F423" s="167" t="str">
        <f>IF(ISBLANK(DaqBook_RAW_Data!U413),"",DaqBook_RAW_Data!U413)</f>
        <v/>
      </c>
      <c r="G423" s="167" t="str">
        <f>IF(ISBLANK(DaqBook_RAW_Data!V413),"",DaqBook_RAW_Data!V413)</f>
        <v/>
      </c>
      <c r="H423" s="167" t="str">
        <f>IF(ISBLANK(DaqBook_RAW_Data!W413),"",DaqBook_RAW_Data!W413)</f>
        <v/>
      </c>
      <c r="I423" s="167" t="str">
        <f>IF(ISBLANK(DaqBook_RAW_Data!X413),"",DaqBook_RAW_Data!X413)</f>
        <v/>
      </c>
      <c r="J423" s="167" t="str">
        <f>IF(ISBLANK(DaqBook_RAW_Data!Y413),"",DaqBook_RAW_Data!Y413)</f>
        <v/>
      </c>
      <c r="K423" s="167" t="str">
        <f>IF(ISBLANK(DaqBook_RAW_Data!Z413),"",DaqBook_RAW_Data!Z413)</f>
        <v/>
      </c>
      <c r="L423" s="167" t="str">
        <f>IF(ISBLANK(DaqBook_RAW_Data!AA413),"",DaqBook_RAW_Data!AA413)</f>
        <v/>
      </c>
      <c r="M423" s="167" t="str">
        <f>IF(ISBLANK(DaqBook_RAW_Data!AB413),"",DaqBook_RAW_Data!AB413)</f>
        <v/>
      </c>
      <c r="N423" s="167" t="str">
        <f>IF(ISBLANK(DaqBook_RAW_Data!AC413),"",DaqBook_RAW_Data!AC413)</f>
        <v/>
      </c>
      <c r="O423" s="167" t="str">
        <f>IF(ISBLANK(DaqBook_RAW_Data!AD413),"",DaqBook_RAW_Data!AD413)</f>
        <v/>
      </c>
      <c r="P423" s="167" t="str">
        <f>IF(ISBLANK(DaqBook_RAW_Data!AE413),"",DaqBook_RAW_Data!AE413)</f>
        <v/>
      </c>
    </row>
    <row r="424" spans="1:16" x14ac:dyDescent="0.2">
      <c r="A424" s="58" t="e">
        <f t="shared" si="6"/>
        <v>#VALUE!</v>
      </c>
      <c r="B424" s="144" t="str">
        <f>IF(ISBLANK(DaqBook_RAW_Data!Q414),IF(DaqBook_RAW_Data!A414="","",TIMEVALUE(DaqBook_RAW_Data!A414)),TIMEVALUE(DaqBook_RAW_Data!Q414))</f>
        <v/>
      </c>
      <c r="C424" s="167" t="str">
        <f>IF(ISBLANK(DaqBook_RAW_Data!R414),"",DaqBook_RAW_Data!R414)</f>
        <v/>
      </c>
      <c r="D424" s="167" t="str">
        <f>IF(ISBLANK(DaqBook_RAW_Data!S414),"",DaqBook_RAW_Data!S414)</f>
        <v/>
      </c>
      <c r="E424" s="167" t="str">
        <f>IF(ISBLANK(DaqBook_RAW_Data!T414),"",DaqBook_RAW_Data!T414)</f>
        <v/>
      </c>
      <c r="F424" s="167" t="str">
        <f>IF(ISBLANK(DaqBook_RAW_Data!U414),"",DaqBook_RAW_Data!U414)</f>
        <v/>
      </c>
      <c r="G424" s="167" t="str">
        <f>IF(ISBLANK(DaqBook_RAW_Data!V414),"",DaqBook_RAW_Data!V414)</f>
        <v/>
      </c>
      <c r="H424" s="167" t="str">
        <f>IF(ISBLANK(DaqBook_RAW_Data!W414),"",DaqBook_RAW_Data!W414)</f>
        <v/>
      </c>
      <c r="I424" s="167" t="str">
        <f>IF(ISBLANK(DaqBook_RAW_Data!X414),"",DaqBook_RAW_Data!X414)</f>
        <v/>
      </c>
      <c r="J424" s="167" t="str">
        <f>IF(ISBLANK(DaqBook_RAW_Data!Y414),"",DaqBook_RAW_Data!Y414)</f>
        <v/>
      </c>
      <c r="K424" s="167" t="str">
        <f>IF(ISBLANK(DaqBook_RAW_Data!Z414),"",DaqBook_RAW_Data!Z414)</f>
        <v/>
      </c>
      <c r="L424" s="167" t="str">
        <f>IF(ISBLANK(DaqBook_RAW_Data!AA414),"",DaqBook_RAW_Data!AA414)</f>
        <v/>
      </c>
      <c r="M424" s="167" t="str">
        <f>IF(ISBLANK(DaqBook_RAW_Data!AB414),"",DaqBook_RAW_Data!AB414)</f>
        <v/>
      </c>
      <c r="N424" s="167" t="str">
        <f>IF(ISBLANK(DaqBook_RAW_Data!AC414),"",DaqBook_RAW_Data!AC414)</f>
        <v/>
      </c>
      <c r="O424" s="167" t="str">
        <f>IF(ISBLANK(DaqBook_RAW_Data!AD414),"",DaqBook_RAW_Data!AD414)</f>
        <v/>
      </c>
      <c r="P424" s="167" t="str">
        <f>IF(ISBLANK(DaqBook_RAW_Data!AE414),"",DaqBook_RAW_Data!AE414)</f>
        <v/>
      </c>
    </row>
    <row r="425" spans="1:16" x14ac:dyDescent="0.2">
      <c r="A425" s="58" t="e">
        <f t="shared" si="6"/>
        <v>#VALUE!</v>
      </c>
      <c r="B425" s="144" t="str">
        <f>IF(ISBLANK(DaqBook_RAW_Data!Q415),IF(DaqBook_RAW_Data!A415="","",TIMEVALUE(DaqBook_RAW_Data!A415)),TIMEVALUE(DaqBook_RAW_Data!Q415))</f>
        <v/>
      </c>
      <c r="C425" s="167" t="str">
        <f>IF(ISBLANK(DaqBook_RAW_Data!R415),"",DaqBook_RAW_Data!R415)</f>
        <v/>
      </c>
      <c r="D425" s="167" t="str">
        <f>IF(ISBLANK(DaqBook_RAW_Data!S415),"",DaqBook_RAW_Data!S415)</f>
        <v/>
      </c>
      <c r="E425" s="167" t="str">
        <f>IF(ISBLANK(DaqBook_RAW_Data!T415),"",DaqBook_RAW_Data!T415)</f>
        <v/>
      </c>
      <c r="F425" s="167" t="str">
        <f>IF(ISBLANK(DaqBook_RAW_Data!U415),"",DaqBook_RAW_Data!U415)</f>
        <v/>
      </c>
      <c r="G425" s="167" t="str">
        <f>IF(ISBLANK(DaqBook_RAW_Data!V415),"",DaqBook_RAW_Data!V415)</f>
        <v/>
      </c>
      <c r="H425" s="167" t="str">
        <f>IF(ISBLANK(DaqBook_RAW_Data!W415),"",DaqBook_RAW_Data!W415)</f>
        <v/>
      </c>
      <c r="I425" s="167" t="str">
        <f>IF(ISBLANK(DaqBook_RAW_Data!X415),"",DaqBook_RAW_Data!X415)</f>
        <v/>
      </c>
      <c r="J425" s="167" t="str">
        <f>IF(ISBLANK(DaqBook_RAW_Data!Y415),"",DaqBook_RAW_Data!Y415)</f>
        <v/>
      </c>
      <c r="K425" s="167" t="str">
        <f>IF(ISBLANK(DaqBook_RAW_Data!Z415),"",DaqBook_RAW_Data!Z415)</f>
        <v/>
      </c>
      <c r="L425" s="167" t="str">
        <f>IF(ISBLANK(DaqBook_RAW_Data!AA415),"",DaqBook_RAW_Data!AA415)</f>
        <v/>
      </c>
      <c r="M425" s="167" t="str">
        <f>IF(ISBLANK(DaqBook_RAW_Data!AB415),"",DaqBook_RAW_Data!AB415)</f>
        <v/>
      </c>
      <c r="N425" s="167" t="str">
        <f>IF(ISBLANK(DaqBook_RAW_Data!AC415),"",DaqBook_RAW_Data!AC415)</f>
        <v/>
      </c>
      <c r="O425" s="167" t="str">
        <f>IF(ISBLANK(DaqBook_RAW_Data!AD415),"",DaqBook_RAW_Data!AD415)</f>
        <v/>
      </c>
      <c r="P425" s="167" t="str">
        <f>IF(ISBLANK(DaqBook_RAW_Data!AE415),"",DaqBook_RAW_Data!AE415)</f>
        <v/>
      </c>
    </row>
    <row r="426" spans="1:16" x14ac:dyDescent="0.2">
      <c r="A426" s="58" t="e">
        <f t="shared" si="6"/>
        <v>#VALUE!</v>
      </c>
      <c r="B426" s="144" t="str">
        <f>IF(ISBLANK(DaqBook_RAW_Data!Q416),IF(DaqBook_RAW_Data!A416="","",TIMEVALUE(DaqBook_RAW_Data!A416)),TIMEVALUE(DaqBook_RAW_Data!Q416))</f>
        <v/>
      </c>
      <c r="C426" s="167" t="str">
        <f>IF(ISBLANK(DaqBook_RAW_Data!R416),"",DaqBook_RAW_Data!R416)</f>
        <v/>
      </c>
      <c r="D426" s="167" t="str">
        <f>IF(ISBLANK(DaqBook_RAW_Data!S416),"",DaqBook_RAW_Data!S416)</f>
        <v/>
      </c>
      <c r="E426" s="167" t="str">
        <f>IF(ISBLANK(DaqBook_RAW_Data!T416),"",DaqBook_RAW_Data!T416)</f>
        <v/>
      </c>
      <c r="F426" s="167" t="str">
        <f>IF(ISBLANK(DaqBook_RAW_Data!U416),"",DaqBook_RAW_Data!U416)</f>
        <v/>
      </c>
      <c r="G426" s="167" t="str">
        <f>IF(ISBLANK(DaqBook_RAW_Data!V416),"",DaqBook_RAW_Data!V416)</f>
        <v/>
      </c>
      <c r="H426" s="167" t="str">
        <f>IF(ISBLANK(DaqBook_RAW_Data!W416),"",DaqBook_RAW_Data!W416)</f>
        <v/>
      </c>
      <c r="I426" s="167" t="str">
        <f>IF(ISBLANK(DaqBook_RAW_Data!X416),"",DaqBook_RAW_Data!X416)</f>
        <v/>
      </c>
      <c r="J426" s="167" t="str">
        <f>IF(ISBLANK(DaqBook_RAW_Data!Y416),"",DaqBook_RAW_Data!Y416)</f>
        <v/>
      </c>
      <c r="K426" s="167" t="str">
        <f>IF(ISBLANK(DaqBook_RAW_Data!Z416),"",DaqBook_RAW_Data!Z416)</f>
        <v/>
      </c>
      <c r="L426" s="167" t="str">
        <f>IF(ISBLANK(DaqBook_RAW_Data!AA416),"",DaqBook_RAW_Data!AA416)</f>
        <v/>
      </c>
      <c r="M426" s="167" t="str">
        <f>IF(ISBLANK(DaqBook_RAW_Data!AB416),"",DaqBook_RAW_Data!AB416)</f>
        <v/>
      </c>
      <c r="N426" s="167" t="str">
        <f>IF(ISBLANK(DaqBook_RAW_Data!AC416),"",DaqBook_RAW_Data!AC416)</f>
        <v/>
      </c>
      <c r="O426" s="167" t="str">
        <f>IF(ISBLANK(DaqBook_RAW_Data!AD416),"",DaqBook_RAW_Data!AD416)</f>
        <v/>
      </c>
      <c r="P426" s="167" t="str">
        <f>IF(ISBLANK(DaqBook_RAW_Data!AE416),"",DaqBook_RAW_Data!AE416)</f>
        <v/>
      </c>
    </row>
    <row r="427" spans="1:16" x14ac:dyDescent="0.2">
      <c r="A427" s="58" t="e">
        <f t="shared" si="6"/>
        <v>#VALUE!</v>
      </c>
      <c r="B427" s="144" t="str">
        <f>IF(ISBLANK(DaqBook_RAW_Data!Q417),IF(DaqBook_RAW_Data!A417="","",TIMEVALUE(DaqBook_RAW_Data!A417)),TIMEVALUE(DaqBook_RAW_Data!Q417))</f>
        <v/>
      </c>
      <c r="C427" s="167" t="str">
        <f>IF(ISBLANK(DaqBook_RAW_Data!R417),"",DaqBook_RAW_Data!R417)</f>
        <v/>
      </c>
      <c r="D427" s="167" t="str">
        <f>IF(ISBLANK(DaqBook_RAW_Data!S417),"",DaqBook_RAW_Data!S417)</f>
        <v/>
      </c>
      <c r="E427" s="167" t="str">
        <f>IF(ISBLANK(DaqBook_RAW_Data!T417),"",DaqBook_RAW_Data!T417)</f>
        <v/>
      </c>
      <c r="F427" s="167" t="str">
        <f>IF(ISBLANK(DaqBook_RAW_Data!U417),"",DaqBook_RAW_Data!U417)</f>
        <v/>
      </c>
      <c r="G427" s="167" t="str">
        <f>IF(ISBLANK(DaqBook_RAW_Data!V417),"",DaqBook_RAW_Data!V417)</f>
        <v/>
      </c>
      <c r="H427" s="167" t="str">
        <f>IF(ISBLANK(DaqBook_RAW_Data!W417),"",DaqBook_RAW_Data!W417)</f>
        <v/>
      </c>
      <c r="I427" s="167" t="str">
        <f>IF(ISBLANK(DaqBook_RAW_Data!X417),"",DaqBook_RAW_Data!X417)</f>
        <v/>
      </c>
      <c r="J427" s="167" t="str">
        <f>IF(ISBLANK(DaqBook_RAW_Data!Y417),"",DaqBook_RAW_Data!Y417)</f>
        <v/>
      </c>
      <c r="K427" s="167" t="str">
        <f>IF(ISBLANK(DaqBook_RAW_Data!Z417),"",DaqBook_RAW_Data!Z417)</f>
        <v/>
      </c>
      <c r="L427" s="167" t="str">
        <f>IF(ISBLANK(DaqBook_RAW_Data!AA417),"",DaqBook_RAW_Data!AA417)</f>
        <v/>
      </c>
      <c r="M427" s="167" t="str">
        <f>IF(ISBLANK(DaqBook_RAW_Data!AB417),"",DaqBook_RAW_Data!AB417)</f>
        <v/>
      </c>
      <c r="N427" s="167" t="str">
        <f>IF(ISBLANK(DaqBook_RAW_Data!AC417),"",DaqBook_RAW_Data!AC417)</f>
        <v/>
      </c>
      <c r="O427" s="167" t="str">
        <f>IF(ISBLANK(DaqBook_RAW_Data!AD417),"",DaqBook_RAW_Data!AD417)</f>
        <v/>
      </c>
      <c r="P427" s="167" t="str">
        <f>IF(ISBLANK(DaqBook_RAW_Data!AE417),"",DaqBook_RAW_Data!AE417)</f>
        <v/>
      </c>
    </row>
    <row r="428" spans="1:16" x14ac:dyDescent="0.2">
      <c r="A428" s="58" t="e">
        <f t="shared" si="6"/>
        <v>#VALUE!</v>
      </c>
      <c r="B428" s="144" t="str">
        <f>IF(ISBLANK(DaqBook_RAW_Data!Q418),IF(DaqBook_RAW_Data!A418="","",TIMEVALUE(DaqBook_RAW_Data!A418)),TIMEVALUE(DaqBook_RAW_Data!Q418))</f>
        <v/>
      </c>
      <c r="C428" s="167" t="str">
        <f>IF(ISBLANK(DaqBook_RAW_Data!R418),"",DaqBook_RAW_Data!R418)</f>
        <v/>
      </c>
      <c r="D428" s="167" t="str">
        <f>IF(ISBLANK(DaqBook_RAW_Data!S418),"",DaqBook_RAW_Data!S418)</f>
        <v/>
      </c>
      <c r="E428" s="167" t="str">
        <f>IF(ISBLANK(DaqBook_RAW_Data!T418),"",DaqBook_RAW_Data!T418)</f>
        <v/>
      </c>
      <c r="F428" s="167" t="str">
        <f>IF(ISBLANK(DaqBook_RAW_Data!U418),"",DaqBook_RAW_Data!U418)</f>
        <v/>
      </c>
      <c r="G428" s="167" t="str">
        <f>IF(ISBLANK(DaqBook_RAW_Data!V418),"",DaqBook_RAW_Data!V418)</f>
        <v/>
      </c>
      <c r="H428" s="167" t="str">
        <f>IF(ISBLANK(DaqBook_RAW_Data!W418),"",DaqBook_RAW_Data!W418)</f>
        <v/>
      </c>
      <c r="I428" s="167" t="str">
        <f>IF(ISBLANK(DaqBook_RAW_Data!X418),"",DaqBook_RAW_Data!X418)</f>
        <v/>
      </c>
      <c r="J428" s="167" t="str">
        <f>IF(ISBLANK(DaqBook_RAW_Data!Y418),"",DaqBook_RAW_Data!Y418)</f>
        <v/>
      </c>
      <c r="K428" s="167" t="str">
        <f>IF(ISBLANK(DaqBook_RAW_Data!Z418),"",DaqBook_RAW_Data!Z418)</f>
        <v/>
      </c>
      <c r="L428" s="167" t="str">
        <f>IF(ISBLANK(DaqBook_RAW_Data!AA418),"",DaqBook_RAW_Data!AA418)</f>
        <v/>
      </c>
      <c r="M428" s="167" t="str">
        <f>IF(ISBLANK(DaqBook_RAW_Data!AB418),"",DaqBook_RAW_Data!AB418)</f>
        <v/>
      </c>
      <c r="N428" s="167" t="str">
        <f>IF(ISBLANK(DaqBook_RAW_Data!AC418),"",DaqBook_RAW_Data!AC418)</f>
        <v/>
      </c>
      <c r="O428" s="167" t="str">
        <f>IF(ISBLANK(DaqBook_RAW_Data!AD418),"",DaqBook_RAW_Data!AD418)</f>
        <v/>
      </c>
      <c r="P428" s="167" t="str">
        <f>IF(ISBLANK(DaqBook_RAW_Data!AE418),"",DaqBook_RAW_Data!AE418)</f>
        <v/>
      </c>
    </row>
    <row r="429" spans="1:16" x14ac:dyDescent="0.2">
      <c r="A429" s="58" t="e">
        <f t="shared" si="6"/>
        <v>#VALUE!</v>
      </c>
      <c r="B429" s="144" t="str">
        <f>IF(ISBLANK(DaqBook_RAW_Data!Q419),IF(DaqBook_RAW_Data!A419="","",TIMEVALUE(DaqBook_RAW_Data!A419)),TIMEVALUE(DaqBook_RAW_Data!Q419))</f>
        <v/>
      </c>
      <c r="C429" s="167" t="str">
        <f>IF(ISBLANK(DaqBook_RAW_Data!R419),"",DaqBook_RAW_Data!R419)</f>
        <v/>
      </c>
      <c r="D429" s="167" t="str">
        <f>IF(ISBLANK(DaqBook_RAW_Data!S419),"",DaqBook_RAW_Data!S419)</f>
        <v/>
      </c>
      <c r="E429" s="167" t="str">
        <f>IF(ISBLANK(DaqBook_RAW_Data!T419),"",DaqBook_RAW_Data!T419)</f>
        <v/>
      </c>
      <c r="F429" s="167" t="str">
        <f>IF(ISBLANK(DaqBook_RAW_Data!U419),"",DaqBook_RAW_Data!U419)</f>
        <v/>
      </c>
      <c r="G429" s="167" t="str">
        <f>IF(ISBLANK(DaqBook_RAW_Data!V419),"",DaqBook_RAW_Data!V419)</f>
        <v/>
      </c>
      <c r="H429" s="167" t="str">
        <f>IF(ISBLANK(DaqBook_RAW_Data!W419),"",DaqBook_RAW_Data!W419)</f>
        <v/>
      </c>
      <c r="I429" s="167" t="str">
        <f>IF(ISBLANK(DaqBook_RAW_Data!X419),"",DaqBook_RAW_Data!X419)</f>
        <v/>
      </c>
      <c r="J429" s="167" t="str">
        <f>IF(ISBLANK(DaqBook_RAW_Data!Y419),"",DaqBook_RAW_Data!Y419)</f>
        <v/>
      </c>
      <c r="K429" s="167" t="str">
        <f>IF(ISBLANK(DaqBook_RAW_Data!Z419),"",DaqBook_RAW_Data!Z419)</f>
        <v/>
      </c>
      <c r="L429" s="167" t="str">
        <f>IF(ISBLANK(DaqBook_RAW_Data!AA419),"",DaqBook_RAW_Data!AA419)</f>
        <v/>
      </c>
      <c r="M429" s="167" t="str">
        <f>IF(ISBLANK(DaqBook_RAW_Data!AB419),"",DaqBook_RAW_Data!AB419)</f>
        <v/>
      </c>
      <c r="N429" s="167" t="str">
        <f>IF(ISBLANK(DaqBook_RAW_Data!AC419),"",DaqBook_RAW_Data!AC419)</f>
        <v/>
      </c>
      <c r="O429" s="167" t="str">
        <f>IF(ISBLANK(DaqBook_RAW_Data!AD419),"",DaqBook_RAW_Data!AD419)</f>
        <v/>
      </c>
      <c r="P429" s="167" t="str">
        <f>IF(ISBLANK(DaqBook_RAW_Data!AE419),"",DaqBook_RAW_Data!AE419)</f>
        <v/>
      </c>
    </row>
    <row r="430" spans="1:16" x14ac:dyDescent="0.2">
      <c r="A430" s="58" t="e">
        <f t="shared" si="6"/>
        <v>#VALUE!</v>
      </c>
      <c r="B430" s="144" t="str">
        <f>IF(ISBLANK(DaqBook_RAW_Data!Q420),IF(DaqBook_RAW_Data!A420="","",TIMEVALUE(DaqBook_RAW_Data!A420)),TIMEVALUE(DaqBook_RAW_Data!Q420))</f>
        <v/>
      </c>
      <c r="C430" s="167" t="str">
        <f>IF(ISBLANK(DaqBook_RAW_Data!R420),"",DaqBook_RAW_Data!R420)</f>
        <v/>
      </c>
      <c r="D430" s="167" t="str">
        <f>IF(ISBLANK(DaqBook_RAW_Data!S420),"",DaqBook_RAW_Data!S420)</f>
        <v/>
      </c>
      <c r="E430" s="167" t="str">
        <f>IF(ISBLANK(DaqBook_RAW_Data!T420),"",DaqBook_RAW_Data!T420)</f>
        <v/>
      </c>
      <c r="F430" s="167" t="str">
        <f>IF(ISBLANK(DaqBook_RAW_Data!U420),"",DaqBook_RAW_Data!U420)</f>
        <v/>
      </c>
      <c r="G430" s="167" t="str">
        <f>IF(ISBLANK(DaqBook_RAW_Data!V420),"",DaqBook_RAW_Data!V420)</f>
        <v/>
      </c>
      <c r="H430" s="167" t="str">
        <f>IF(ISBLANK(DaqBook_RAW_Data!W420),"",DaqBook_RAW_Data!W420)</f>
        <v/>
      </c>
      <c r="I430" s="167" t="str">
        <f>IF(ISBLANK(DaqBook_RAW_Data!X420),"",DaqBook_RAW_Data!X420)</f>
        <v/>
      </c>
      <c r="J430" s="167" t="str">
        <f>IF(ISBLANK(DaqBook_RAW_Data!Y420),"",DaqBook_RAW_Data!Y420)</f>
        <v/>
      </c>
      <c r="K430" s="167" t="str">
        <f>IF(ISBLANK(DaqBook_RAW_Data!Z420),"",DaqBook_RAW_Data!Z420)</f>
        <v/>
      </c>
      <c r="L430" s="167" t="str">
        <f>IF(ISBLANK(DaqBook_RAW_Data!AA420),"",DaqBook_RAW_Data!AA420)</f>
        <v/>
      </c>
      <c r="M430" s="167" t="str">
        <f>IF(ISBLANK(DaqBook_RAW_Data!AB420),"",DaqBook_RAW_Data!AB420)</f>
        <v/>
      </c>
      <c r="N430" s="167" t="str">
        <f>IF(ISBLANK(DaqBook_RAW_Data!AC420),"",DaqBook_RAW_Data!AC420)</f>
        <v/>
      </c>
      <c r="O430" s="167" t="str">
        <f>IF(ISBLANK(DaqBook_RAW_Data!AD420),"",DaqBook_RAW_Data!AD420)</f>
        <v/>
      </c>
      <c r="P430" s="167" t="str">
        <f>IF(ISBLANK(DaqBook_RAW_Data!AE420),"",DaqBook_RAW_Data!AE420)</f>
        <v/>
      </c>
    </row>
    <row r="431" spans="1:16" x14ac:dyDescent="0.2">
      <c r="A431" s="58" t="e">
        <f t="shared" si="6"/>
        <v>#VALUE!</v>
      </c>
      <c r="B431" s="144" t="str">
        <f>IF(ISBLANK(DaqBook_RAW_Data!Q421),IF(DaqBook_RAW_Data!A421="","",TIMEVALUE(DaqBook_RAW_Data!A421)),TIMEVALUE(DaqBook_RAW_Data!Q421))</f>
        <v/>
      </c>
      <c r="C431" s="167" t="str">
        <f>IF(ISBLANK(DaqBook_RAW_Data!R421),"",DaqBook_RAW_Data!R421)</f>
        <v/>
      </c>
      <c r="D431" s="167" t="str">
        <f>IF(ISBLANK(DaqBook_RAW_Data!S421),"",DaqBook_RAW_Data!S421)</f>
        <v/>
      </c>
      <c r="E431" s="167" t="str">
        <f>IF(ISBLANK(DaqBook_RAW_Data!T421),"",DaqBook_RAW_Data!T421)</f>
        <v/>
      </c>
      <c r="F431" s="167" t="str">
        <f>IF(ISBLANK(DaqBook_RAW_Data!U421),"",DaqBook_RAW_Data!U421)</f>
        <v/>
      </c>
      <c r="G431" s="167" t="str">
        <f>IF(ISBLANK(DaqBook_RAW_Data!V421),"",DaqBook_RAW_Data!V421)</f>
        <v/>
      </c>
      <c r="H431" s="167" t="str">
        <f>IF(ISBLANK(DaqBook_RAW_Data!W421),"",DaqBook_RAW_Data!W421)</f>
        <v/>
      </c>
      <c r="I431" s="167" t="str">
        <f>IF(ISBLANK(DaqBook_RAW_Data!X421),"",DaqBook_RAW_Data!X421)</f>
        <v/>
      </c>
      <c r="J431" s="167" t="str">
        <f>IF(ISBLANK(DaqBook_RAW_Data!Y421),"",DaqBook_RAW_Data!Y421)</f>
        <v/>
      </c>
      <c r="K431" s="167" t="str">
        <f>IF(ISBLANK(DaqBook_RAW_Data!Z421),"",DaqBook_RAW_Data!Z421)</f>
        <v/>
      </c>
      <c r="L431" s="167" t="str">
        <f>IF(ISBLANK(DaqBook_RAW_Data!AA421),"",DaqBook_RAW_Data!AA421)</f>
        <v/>
      </c>
      <c r="M431" s="167" t="str">
        <f>IF(ISBLANK(DaqBook_RAW_Data!AB421),"",DaqBook_RAW_Data!AB421)</f>
        <v/>
      </c>
      <c r="N431" s="167" t="str">
        <f>IF(ISBLANK(DaqBook_RAW_Data!AC421),"",DaqBook_RAW_Data!AC421)</f>
        <v/>
      </c>
      <c r="O431" s="167" t="str">
        <f>IF(ISBLANK(DaqBook_RAW_Data!AD421),"",DaqBook_RAW_Data!AD421)</f>
        <v/>
      </c>
      <c r="P431" s="167" t="str">
        <f>IF(ISBLANK(DaqBook_RAW_Data!AE421),"",DaqBook_RAW_Data!AE421)</f>
        <v/>
      </c>
    </row>
    <row r="432" spans="1:16" x14ac:dyDescent="0.2">
      <c r="A432" s="58" t="e">
        <f t="shared" si="6"/>
        <v>#VALUE!</v>
      </c>
      <c r="B432" s="144" t="str">
        <f>IF(ISBLANK(DaqBook_RAW_Data!Q422),IF(DaqBook_RAW_Data!A422="","",TIMEVALUE(DaqBook_RAW_Data!A422)),TIMEVALUE(DaqBook_RAW_Data!Q422))</f>
        <v/>
      </c>
      <c r="C432" s="167" t="str">
        <f>IF(ISBLANK(DaqBook_RAW_Data!R422),"",DaqBook_RAW_Data!R422)</f>
        <v/>
      </c>
      <c r="D432" s="167" t="str">
        <f>IF(ISBLANK(DaqBook_RAW_Data!S422),"",DaqBook_RAW_Data!S422)</f>
        <v/>
      </c>
      <c r="E432" s="167" t="str">
        <f>IF(ISBLANK(DaqBook_RAW_Data!T422),"",DaqBook_RAW_Data!T422)</f>
        <v/>
      </c>
      <c r="F432" s="167" t="str">
        <f>IF(ISBLANK(DaqBook_RAW_Data!U422),"",DaqBook_RAW_Data!U422)</f>
        <v/>
      </c>
      <c r="G432" s="167" t="str">
        <f>IF(ISBLANK(DaqBook_RAW_Data!V422),"",DaqBook_RAW_Data!V422)</f>
        <v/>
      </c>
      <c r="H432" s="167" t="str">
        <f>IF(ISBLANK(DaqBook_RAW_Data!W422),"",DaqBook_RAW_Data!W422)</f>
        <v/>
      </c>
      <c r="I432" s="167" t="str">
        <f>IF(ISBLANK(DaqBook_RAW_Data!X422),"",DaqBook_RAW_Data!X422)</f>
        <v/>
      </c>
      <c r="J432" s="167" t="str">
        <f>IF(ISBLANK(DaqBook_RAW_Data!Y422),"",DaqBook_RAW_Data!Y422)</f>
        <v/>
      </c>
      <c r="K432" s="167" t="str">
        <f>IF(ISBLANK(DaqBook_RAW_Data!Z422),"",DaqBook_RAW_Data!Z422)</f>
        <v/>
      </c>
      <c r="L432" s="167" t="str">
        <f>IF(ISBLANK(DaqBook_RAW_Data!AA422),"",DaqBook_RAW_Data!AA422)</f>
        <v/>
      </c>
      <c r="M432" s="167" t="str">
        <f>IF(ISBLANK(DaqBook_RAW_Data!AB422),"",DaqBook_RAW_Data!AB422)</f>
        <v/>
      </c>
      <c r="N432" s="167" t="str">
        <f>IF(ISBLANK(DaqBook_RAW_Data!AC422),"",DaqBook_RAW_Data!AC422)</f>
        <v/>
      </c>
      <c r="O432" s="167" t="str">
        <f>IF(ISBLANK(DaqBook_RAW_Data!AD422),"",DaqBook_RAW_Data!AD422)</f>
        <v/>
      </c>
      <c r="P432" s="167" t="str">
        <f>IF(ISBLANK(DaqBook_RAW_Data!AE422),"",DaqBook_RAW_Data!AE422)</f>
        <v/>
      </c>
    </row>
    <row r="433" spans="1:16" x14ac:dyDescent="0.2">
      <c r="A433" s="58" t="e">
        <f t="shared" si="6"/>
        <v>#VALUE!</v>
      </c>
      <c r="B433" s="144" t="str">
        <f>IF(ISBLANK(DaqBook_RAW_Data!Q423),IF(DaqBook_RAW_Data!A423="","",TIMEVALUE(DaqBook_RAW_Data!A423)),TIMEVALUE(DaqBook_RAW_Data!Q423))</f>
        <v/>
      </c>
      <c r="C433" s="167" t="str">
        <f>IF(ISBLANK(DaqBook_RAW_Data!R423),"",DaqBook_RAW_Data!R423)</f>
        <v/>
      </c>
      <c r="D433" s="167" t="str">
        <f>IF(ISBLANK(DaqBook_RAW_Data!S423),"",DaqBook_RAW_Data!S423)</f>
        <v/>
      </c>
      <c r="E433" s="167" t="str">
        <f>IF(ISBLANK(DaqBook_RAW_Data!T423),"",DaqBook_RAW_Data!T423)</f>
        <v/>
      </c>
      <c r="F433" s="167" t="str">
        <f>IF(ISBLANK(DaqBook_RAW_Data!U423),"",DaqBook_RAW_Data!U423)</f>
        <v/>
      </c>
      <c r="G433" s="167" t="str">
        <f>IF(ISBLANK(DaqBook_RAW_Data!V423),"",DaqBook_RAW_Data!V423)</f>
        <v/>
      </c>
      <c r="H433" s="167" t="str">
        <f>IF(ISBLANK(DaqBook_RAW_Data!W423),"",DaqBook_RAW_Data!W423)</f>
        <v/>
      </c>
      <c r="I433" s="167" t="str">
        <f>IF(ISBLANK(DaqBook_RAW_Data!X423),"",DaqBook_RAW_Data!X423)</f>
        <v/>
      </c>
      <c r="J433" s="167" t="str">
        <f>IF(ISBLANK(DaqBook_RAW_Data!Y423),"",DaqBook_RAW_Data!Y423)</f>
        <v/>
      </c>
      <c r="K433" s="167" t="str">
        <f>IF(ISBLANK(DaqBook_RAW_Data!Z423),"",DaqBook_RAW_Data!Z423)</f>
        <v/>
      </c>
      <c r="L433" s="167" t="str">
        <f>IF(ISBLANK(DaqBook_RAW_Data!AA423),"",DaqBook_RAW_Data!AA423)</f>
        <v/>
      </c>
      <c r="M433" s="167" t="str">
        <f>IF(ISBLANK(DaqBook_RAW_Data!AB423),"",DaqBook_RAW_Data!AB423)</f>
        <v/>
      </c>
      <c r="N433" s="167" t="str">
        <f>IF(ISBLANK(DaqBook_RAW_Data!AC423),"",DaqBook_RAW_Data!AC423)</f>
        <v/>
      </c>
      <c r="O433" s="167" t="str">
        <f>IF(ISBLANK(DaqBook_RAW_Data!AD423),"",DaqBook_RAW_Data!AD423)</f>
        <v/>
      </c>
      <c r="P433" s="167" t="str">
        <f>IF(ISBLANK(DaqBook_RAW_Data!AE423),"",DaqBook_RAW_Data!AE423)</f>
        <v/>
      </c>
    </row>
    <row r="434" spans="1:16" x14ac:dyDescent="0.2">
      <c r="A434" s="58" t="e">
        <f t="shared" si="6"/>
        <v>#VALUE!</v>
      </c>
      <c r="B434" s="144" t="str">
        <f>IF(ISBLANK(DaqBook_RAW_Data!Q424),IF(DaqBook_RAW_Data!A424="","",TIMEVALUE(DaqBook_RAW_Data!A424)),TIMEVALUE(DaqBook_RAW_Data!Q424))</f>
        <v/>
      </c>
      <c r="C434" s="167" t="str">
        <f>IF(ISBLANK(DaqBook_RAW_Data!R424),"",DaqBook_RAW_Data!R424)</f>
        <v/>
      </c>
      <c r="D434" s="167" t="str">
        <f>IF(ISBLANK(DaqBook_RAW_Data!S424),"",DaqBook_RAW_Data!S424)</f>
        <v/>
      </c>
      <c r="E434" s="167" t="str">
        <f>IF(ISBLANK(DaqBook_RAW_Data!T424),"",DaqBook_RAW_Data!T424)</f>
        <v/>
      </c>
      <c r="F434" s="167" t="str">
        <f>IF(ISBLANK(DaqBook_RAW_Data!U424),"",DaqBook_RAW_Data!U424)</f>
        <v/>
      </c>
      <c r="G434" s="167" t="str">
        <f>IF(ISBLANK(DaqBook_RAW_Data!V424),"",DaqBook_RAW_Data!V424)</f>
        <v/>
      </c>
      <c r="H434" s="167" t="str">
        <f>IF(ISBLANK(DaqBook_RAW_Data!W424),"",DaqBook_RAW_Data!W424)</f>
        <v/>
      </c>
      <c r="I434" s="167" t="str">
        <f>IF(ISBLANK(DaqBook_RAW_Data!X424),"",DaqBook_RAW_Data!X424)</f>
        <v/>
      </c>
      <c r="J434" s="167" t="str">
        <f>IF(ISBLANK(DaqBook_RAW_Data!Y424),"",DaqBook_RAW_Data!Y424)</f>
        <v/>
      </c>
      <c r="K434" s="167" t="str">
        <f>IF(ISBLANK(DaqBook_RAW_Data!Z424),"",DaqBook_RAW_Data!Z424)</f>
        <v/>
      </c>
      <c r="L434" s="167" t="str">
        <f>IF(ISBLANK(DaqBook_RAW_Data!AA424),"",DaqBook_RAW_Data!AA424)</f>
        <v/>
      </c>
      <c r="M434" s="167" t="str">
        <f>IF(ISBLANK(DaqBook_RAW_Data!AB424),"",DaqBook_RAW_Data!AB424)</f>
        <v/>
      </c>
      <c r="N434" s="167" t="str">
        <f>IF(ISBLANK(DaqBook_RAW_Data!AC424),"",DaqBook_RAW_Data!AC424)</f>
        <v/>
      </c>
      <c r="O434" s="167" t="str">
        <f>IF(ISBLANK(DaqBook_RAW_Data!AD424),"",DaqBook_RAW_Data!AD424)</f>
        <v/>
      </c>
      <c r="P434" s="167" t="str">
        <f>IF(ISBLANK(DaqBook_RAW_Data!AE424),"",DaqBook_RAW_Data!AE424)</f>
        <v/>
      </c>
    </row>
    <row r="435" spans="1:16" x14ac:dyDescent="0.2">
      <c r="A435" s="58" t="e">
        <f t="shared" si="6"/>
        <v>#VALUE!</v>
      </c>
      <c r="B435" s="144" t="str">
        <f>IF(ISBLANK(DaqBook_RAW_Data!Q425),IF(DaqBook_RAW_Data!A425="","",TIMEVALUE(DaqBook_RAW_Data!A425)),TIMEVALUE(DaqBook_RAW_Data!Q425))</f>
        <v/>
      </c>
      <c r="C435" s="167" t="str">
        <f>IF(ISBLANK(DaqBook_RAW_Data!R425),"",DaqBook_RAW_Data!R425)</f>
        <v/>
      </c>
      <c r="D435" s="167" t="str">
        <f>IF(ISBLANK(DaqBook_RAW_Data!S425),"",DaqBook_RAW_Data!S425)</f>
        <v/>
      </c>
      <c r="E435" s="167" t="str">
        <f>IF(ISBLANK(DaqBook_RAW_Data!T425),"",DaqBook_RAW_Data!T425)</f>
        <v/>
      </c>
      <c r="F435" s="167" t="str">
        <f>IF(ISBLANK(DaqBook_RAW_Data!U425),"",DaqBook_RAW_Data!U425)</f>
        <v/>
      </c>
      <c r="G435" s="167" t="str">
        <f>IF(ISBLANK(DaqBook_RAW_Data!V425),"",DaqBook_RAW_Data!V425)</f>
        <v/>
      </c>
      <c r="H435" s="167" t="str">
        <f>IF(ISBLANK(DaqBook_RAW_Data!W425),"",DaqBook_RAW_Data!W425)</f>
        <v/>
      </c>
      <c r="I435" s="167" t="str">
        <f>IF(ISBLANK(DaqBook_RAW_Data!X425),"",DaqBook_RAW_Data!X425)</f>
        <v/>
      </c>
      <c r="J435" s="167" t="str">
        <f>IF(ISBLANK(DaqBook_RAW_Data!Y425),"",DaqBook_RAW_Data!Y425)</f>
        <v/>
      </c>
      <c r="K435" s="167" t="str">
        <f>IF(ISBLANK(DaqBook_RAW_Data!Z425),"",DaqBook_RAW_Data!Z425)</f>
        <v/>
      </c>
      <c r="L435" s="167" t="str">
        <f>IF(ISBLANK(DaqBook_RAW_Data!AA425),"",DaqBook_RAW_Data!AA425)</f>
        <v/>
      </c>
      <c r="M435" s="167" t="str">
        <f>IF(ISBLANK(DaqBook_RAW_Data!AB425),"",DaqBook_RAW_Data!AB425)</f>
        <v/>
      </c>
      <c r="N435" s="167" t="str">
        <f>IF(ISBLANK(DaqBook_RAW_Data!AC425),"",DaqBook_RAW_Data!AC425)</f>
        <v/>
      </c>
      <c r="O435" s="167" t="str">
        <f>IF(ISBLANK(DaqBook_RAW_Data!AD425),"",DaqBook_RAW_Data!AD425)</f>
        <v/>
      </c>
      <c r="P435" s="167" t="str">
        <f>IF(ISBLANK(DaqBook_RAW_Data!AE425),"",DaqBook_RAW_Data!AE425)</f>
        <v/>
      </c>
    </row>
    <row r="436" spans="1:16" x14ac:dyDescent="0.2">
      <c r="A436" s="58" t="e">
        <f t="shared" si="6"/>
        <v>#VALUE!</v>
      </c>
      <c r="B436" s="144" t="str">
        <f>IF(ISBLANK(DaqBook_RAW_Data!Q426),IF(DaqBook_RAW_Data!A426="","",TIMEVALUE(DaqBook_RAW_Data!A426)),TIMEVALUE(DaqBook_RAW_Data!Q426))</f>
        <v/>
      </c>
      <c r="C436" s="167" t="str">
        <f>IF(ISBLANK(DaqBook_RAW_Data!R426),"",DaqBook_RAW_Data!R426)</f>
        <v/>
      </c>
      <c r="D436" s="167" t="str">
        <f>IF(ISBLANK(DaqBook_RAW_Data!S426),"",DaqBook_RAW_Data!S426)</f>
        <v/>
      </c>
      <c r="E436" s="167" t="str">
        <f>IF(ISBLANK(DaqBook_RAW_Data!T426),"",DaqBook_RAW_Data!T426)</f>
        <v/>
      </c>
      <c r="F436" s="167" t="str">
        <f>IF(ISBLANK(DaqBook_RAW_Data!U426),"",DaqBook_RAW_Data!U426)</f>
        <v/>
      </c>
      <c r="G436" s="167" t="str">
        <f>IF(ISBLANK(DaqBook_RAW_Data!V426),"",DaqBook_RAW_Data!V426)</f>
        <v/>
      </c>
      <c r="H436" s="167" t="str">
        <f>IF(ISBLANK(DaqBook_RAW_Data!W426),"",DaqBook_RAW_Data!W426)</f>
        <v/>
      </c>
      <c r="I436" s="167" t="str">
        <f>IF(ISBLANK(DaqBook_RAW_Data!X426),"",DaqBook_RAW_Data!X426)</f>
        <v/>
      </c>
      <c r="J436" s="167" t="str">
        <f>IF(ISBLANK(DaqBook_RAW_Data!Y426),"",DaqBook_RAW_Data!Y426)</f>
        <v/>
      </c>
      <c r="K436" s="167" t="str">
        <f>IF(ISBLANK(DaqBook_RAW_Data!Z426),"",DaqBook_RAW_Data!Z426)</f>
        <v/>
      </c>
      <c r="L436" s="167" t="str">
        <f>IF(ISBLANK(DaqBook_RAW_Data!AA426),"",DaqBook_RAW_Data!AA426)</f>
        <v/>
      </c>
      <c r="M436" s="167" t="str">
        <f>IF(ISBLANK(DaqBook_RAW_Data!AB426),"",DaqBook_RAW_Data!AB426)</f>
        <v/>
      </c>
      <c r="N436" s="167" t="str">
        <f>IF(ISBLANK(DaqBook_RAW_Data!AC426),"",DaqBook_RAW_Data!AC426)</f>
        <v/>
      </c>
      <c r="O436" s="167" t="str">
        <f>IF(ISBLANK(DaqBook_RAW_Data!AD426),"",DaqBook_RAW_Data!AD426)</f>
        <v/>
      </c>
      <c r="P436" s="167" t="str">
        <f>IF(ISBLANK(DaqBook_RAW_Data!AE426),"",DaqBook_RAW_Data!AE426)</f>
        <v/>
      </c>
    </row>
    <row r="437" spans="1:16" x14ac:dyDescent="0.2">
      <c r="A437" s="58" t="e">
        <f t="shared" si="6"/>
        <v>#VALUE!</v>
      </c>
      <c r="B437" s="144" t="str">
        <f>IF(ISBLANK(DaqBook_RAW_Data!Q427),IF(DaqBook_RAW_Data!A427="","",TIMEVALUE(DaqBook_RAW_Data!A427)),TIMEVALUE(DaqBook_RAW_Data!Q427))</f>
        <v/>
      </c>
      <c r="C437" s="167" t="str">
        <f>IF(ISBLANK(DaqBook_RAW_Data!R427),"",DaqBook_RAW_Data!R427)</f>
        <v/>
      </c>
      <c r="D437" s="167" t="str">
        <f>IF(ISBLANK(DaqBook_RAW_Data!S427),"",DaqBook_RAW_Data!S427)</f>
        <v/>
      </c>
      <c r="E437" s="167" t="str">
        <f>IF(ISBLANK(DaqBook_RAW_Data!T427),"",DaqBook_RAW_Data!T427)</f>
        <v/>
      </c>
      <c r="F437" s="167" t="str">
        <f>IF(ISBLANK(DaqBook_RAW_Data!U427),"",DaqBook_RAW_Data!U427)</f>
        <v/>
      </c>
      <c r="G437" s="167" t="str">
        <f>IF(ISBLANK(DaqBook_RAW_Data!V427),"",DaqBook_RAW_Data!V427)</f>
        <v/>
      </c>
      <c r="H437" s="167" t="str">
        <f>IF(ISBLANK(DaqBook_RAW_Data!W427),"",DaqBook_RAW_Data!W427)</f>
        <v/>
      </c>
      <c r="I437" s="167" t="str">
        <f>IF(ISBLANK(DaqBook_RAW_Data!X427),"",DaqBook_RAW_Data!X427)</f>
        <v/>
      </c>
      <c r="J437" s="167" t="str">
        <f>IF(ISBLANK(DaqBook_RAW_Data!Y427),"",DaqBook_RAW_Data!Y427)</f>
        <v/>
      </c>
      <c r="K437" s="167" t="str">
        <f>IF(ISBLANK(DaqBook_RAW_Data!Z427),"",DaqBook_RAW_Data!Z427)</f>
        <v/>
      </c>
      <c r="L437" s="167" t="str">
        <f>IF(ISBLANK(DaqBook_RAW_Data!AA427),"",DaqBook_RAW_Data!AA427)</f>
        <v/>
      </c>
      <c r="M437" s="167" t="str">
        <f>IF(ISBLANK(DaqBook_RAW_Data!AB427),"",DaqBook_RAW_Data!AB427)</f>
        <v/>
      </c>
      <c r="N437" s="167" t="str">
        <f>IF(ISBLANK(DaqBook_RAW_Data!AC427),"",DaqBook_RAW_Data!AC427)</f>
        <v/>
      </c>
      <c r="O437" s="167" t="str">
        <f>IF(ISBLANK(DaqBook_RAW_Data!AD427),"",DaqBook_RAW_Data!AD427)</f>
        <v/>
      </c>
      <c r="P437" s="167" t="str">
        <f>IF(ISBLANK(DaqBook_RAW_Data!AE427),"",DaqBook_RAW_Data!AE427)</f>
        <v/>
      </c>
    </row>
    <row r="438" spans="1:16" x14ac:dyDescent="0.2">
      <c r="A438" s="58" t="e">
        <f t="shared" si="6"/>
        <v>#VALUE!</v>
      </c>
      <c r="B438" s="144" t="str">
        <f>IF(ISBLANK(DaqBook_RAW_Data!Q428),IF(DaqBook_RAW_Data!A428="","",TIMEVALUE(DaqBook_RAW_Data!A428)),TIMEVALUE(DaqBook_RAW_Data!Q428))</f>
        <v/>
      </c>
      <c r="C438" s="167" t="str">
        <f>IF(ISBLANK(DaqBook_RAW_Data!R428),"",DaqBook_RAW_Data!R428)</f>
        <v/>
      </c>
      <c r="D438" s="167" t="str">
        <f>IF(ISBLANK(DaqBook_RAW_Data!S428),"",DaqBook_RAW_Data!S428)</f>
        <v/>
      </c>
      <c r="E438" s="167" t="str">
        <f>IF(ISBLANK(DaqBook_RAW_Data!T428),"",DaqBook_RAW_Data!T428)</f>
        <v/>
      </c>
      <c r="F438" s="167" t="str">
        <f>IF(ISBLANK(DaqBook_RAW_Data!U428),"",DaqBook_RAW_Data!U428)</f>
        <v/>
      </c>
      <c r="G438" s="167" t="str">
        <f>IF(ISBLANK(DaqBook_RAW_Data!V428),"",DaqBook_RAW_Data!V428)</f>
        <v/>
      </c>
      <c r="H438" s="167" t="str">
        <f>IF(ISBLANK(DaqBook_RAW_Data!W428),"",DaqBook_RAW_Data!W428)</f>
        <v/>
      </c>
      <c r="I438" s="167" t="str">
        <f>IF(ISBLANK(DaqBook_RAW_Data!X428),"",DaqBook_RAW_Data!X428)</f>
        <v/>
      </c>
      <c r="J438" s="167" t="str">
        <f>IF(ISBLANK(DaqBook_RAW_Data!Y428),"",DaqBook_RAW_Data!Y428)</f>
        <v/>
      </c>
      <c r="K438" s="167" t="str">
        <f>IF(ISBLANK(DaqBook_RAW_Data!Z428),"",DaqBook_RAW_Data!Z428)</f>
        <v/>
      </c>
      <c r="L438" s="167" t="str">
        <f>IF(ISBLANK(DaqBook_RAW_Data!AA428),"",DaqBook_RAW_Data!AA428)</f>
        <v/>
      </c>
      <c r="M438" s="167" t="str">
        <f>IF(ISBLANK(DaqBook_RAW_Data!AB428),"",DaqBook_RAW_Data!AB428)</f>
        <v/>
      </c>
      <c r="N438" s="167" t="str">
        <f>IF(ISBLANK(DaqBook_RAW_Data!AC428),"",DaqBook_RAW_Data!AC428)</f>
        <v/>
      </c>
      <c r="O438" s="167" t="str">
        <f>IF(ISBLANK(DaqBook_RAW_Data!AD428),"",DaqBook_RAW_Data!AD428)</f>
        <v/>
      </c>
      <c r="P438" s="167" t="str">
        <f>IF(ISBLANK(DaqBook_RAW_Data!AE428),"",DaqBook_RAW_Data!AE428)</f>
        <v/>
      </c>
    </row>
    <row r="439" spans="1:16" x14ac:dyDescent="0.2">
      <c r="A439" s="58" t="e">
        <f t="shared" si="6"/>
        <v>#VALUE!</v>
      </c>
      <c r="B439" s="144" t="str">
        <f>IF(ISBLANK(DaqBook_RAW_Data!Q429),IF(DaqBook_RAW_Data!A429="","",TIMEVALUE(DaqBook_RAW_Data!A429)),TIMEVALUE(DaqBook_RAW_Data!Q429))</f>
        <v/>
      </c>
      <c r="C439" s="167" t="str">
        <f>IF(ISBLANK(DaqBook_RAW_Data!R429),"",DaqBook_RAW_Data!R429)</f>
        <v/>
      </c>
      <c r="D439" s="167" t="str">
        <f>IF(ISBLANK(DaqBook_RAW_Data!S429),"",DaqBook_RAW_Data!S429)</f>
        <v/>
      </c>
      <c r="E439" s="167" t="str">
        <f>IF(ISBLANK(DaqBook_RAW_Data!T429),"",DaqBook_RAW_Data!T429)</f>
        <v/>
      </c>
      <c r="F439" s="167" t="str">
        <f>IF(ISBLANK(DaqBook_RAW_Data!U429),"",DaqBook_RAW_Data!U429)</f>
        <v/>
      </c>
      <c r="G439" s="167" t="str">
        <f>IF(ISBLANK(DaqBook_RAW_Data!V429),"",DaqBook_RAW_Data!V429)</f>
        <v/>
      </c>
      <c r="H439" s="167" t="str">
        <f>IF(ISBLANK(DaqBook_RAW_Data!W429),"",DaqBook_RAW_Data!W429)</f>
        <v/>
      </c>
      <c r="I439" s="167" t="str">
        <f>IF(ISBLANK(DaqBook_RAW_Data!X429),"",DaqBook_RAW_Data!X429)</f>
        <v/>
      </c>
      <c r="J439" s="167" t="str">
        <f>IF(ISBLANK(DaqBook_RAW_Data!Y429),"",DaqBook_RAW_Data!Y429)</f>
        <v/>
      </c>
      <c r="K439" s="167" t="str">
        <f>IF(ISBLANK(DaqBook_RAW_Data!Z429),"",DaqBook_RAW_Data!Z429)</f>
        <v/>
      </c>
      <c r="L439" s="167" t="str">
        <f>IF(ISBLANK(DaqBook_RAW_Data!AA429),"",DaqBook_RAW_Data!AA429)</f>
        <v/>
      </c>
      <c r="M439" s="167" t="str">
        <f>IF(ISBLANK(DaqBook_RAW_Data!AB429),"",DaqBook_RAW_Data!AB429)</f>
        <v/>
      </c>
      <c r="N439" s="167" t="str">
        <f>IF(ISBLANK(DaqBook_RAW_Data!AC429),"",DaqBook_RAW_Data!AC429)</f>
        <v/>
      </c>
      <c r="O439" s="167" t="str">
        <f>IF(ISBLANK(DaqBook_RAW_Data!AD429),"",DaqBook_RAW_Data!AD429)</f>
        <v/>
      </c>
      <c r="P439" s="167" t="str">
        <f>IF(ISBLANK(DaqBook_RAW_Data!AE429),"",DaqBook_RAW_Data!AE429)</f>
        <v/>
      </c>
    </row>
    <row r="440" spans="1:16" x14ac:dyDescent="0.2">
      <c r="A440" s="58" t="e">
        <f t="shared" si="6"/>
        <v>#VALUE!</v>
      </c>
      <c r="B440" s="144" t="str">
        <f>IF(ISBLANK(DaqBook_RAW_Data!Q430),IF(DaqBook_RAW_Data!A430="","",TIMEVALUE(DaqBook_RAW_Data!A430)),TIMEVALUE(DaqBook_RAW_Data!Q430))</f>
        <v/>
      </c>
      <c r="C440" s="167" t="str">
        <f>IF(ISBLANK(DaqBook_RAW_Data!R430),"",DaqBook_RAW_Data!R430)</f>
        <v/>
      </c>
      <c r="D440" s="167" t="str">
        <f>IF(ISBLANK(DaqBook_RAW_Data!S430),"",DaqBook_RAW_Data!S430)</f>
        <v/>
      </c>
      <c r="E440" s="167" t="str">
        <f>IF(ISBLANK(DaqBook_RAW_Data!T430),"",DaqBook_RAW_Data!T430)</f>
        <v/>
      </c>
      <c r="F440" s="167" t="str">
        <f>IF(ISBLANK(DaqBook_RAW_Data!U430),"",DaqBook_RAW_Data!U430)</f>
        <v/>
      </c>
      <c r="G440" s="167" t="str">
        <f>IF(ISBLANK(DaqBook_RAW_Data!V430),"",DaqBook_RAW_Data!V430)</f>
        <v/>
      </c>
      <c r="H440" s="167" t="str">
        <f>IF(ISBLANK(DaqBook_RAW_Data!W430),"",DaqBook_RAW_Data!W430)</f>
        <v/>
      </c>
      <c r="I440" s="167" t="str">
        <f>IF(ISBLANK(DaqBook_RAW_Data!X430),"",DaqBook_RAW_Data!X430)</f>
        <v/>
      </c>
      <c r="J440" s="167" t="str">
        <f>IF(ISBLANK(DaqBook_RAW_Data!Y430),"",DaqBook_RAW_Data!Y430)</f>
        <v/>
      </c>
      <c r="K440" s="167" t="str">
        <f>IF(ISBLANK(DaqBook_RAW_Data!Z430),"",DaqBook_RAW_Data!Z430)</f>
        <v/>
      </c>
      <c r="L440" s="167" t="str">
        <f>IF(ISBLANK(DaqBook_RAW_Data!AA430),"",DaqBook_RAW_Data!AA430)</f>
        <v/>
      </c>
      <c r="M440" s="167" t="str">
        <f>IF(ISBLANK(DaqBook_RAW_Data!AB430),"",DaqBook_RAW_Data!AB430)</f>
        <v/>
      </c>
      <c r="N440" s="167" t="str">
        <f>IF(ISBLANK(DaqBook_RAW_Data!AC430),"",DaqBook_RAW_Data!AC430)</f>
        <v/>
      </c>
      <c r="O440" s="167" t="str">
        <f>IF(ISBLANK(DaqBook_RAW_Data!AD430),"",DaqBook_RAW_Data!AD430)</f>
        <v/>
      </c>
      <c r="P440" s="167" t="str">
        <f>IF(ISBLANK(DaqBook_RAW_Data!AE430),"",DaqBook_RAW_Data!AE430)</f>
        <v/>
      </c>
    </row>
    <row r="441" spans="1:16" x14ac:dyDescent="0.2">
      <c r="A441" s="58" t="e">
        <f t="shared" si="6"/>
        <v>#VALUE!</v>
      </c>
      <c r="B441" s="144" t="str">
        <f>IF(ISBLANK(DaqBook_RAW_Data!Q431),IF(DaqBook_RAW_Data!A431="","",TIMEVALUE(DaqBook_RAW_Data!A431)),TIMEVALUE(DaqBook_RAW_Data!Q431))</f>
        <v/>
      </c>
      <c r="C441" s="167" t="str">
        <f>IF(ISBLANK(DaqBook_RAW_Data!R431),"",DaqBook_RAW_Data!R431)</f>
        <v/>
      </c>
      <c r="D441" s="167" t="str">
        <f>IF(ISBLANK(DaqBook_RAW_Data!S431),"",DaqBook_RAW_Data!S431)</f>
        <v/>
      </c>
      <c r="E441" s="167" t="str">
        <f>IF(ISBLANK(DaqBook_RAW_Data!T431),"",DaqBook_RAW_Data!T431)</f>
        <v/>
      </c>
      <c r="F441" s="167" t="str">
        <f>IF(ISBLANK(DaqBook_RAW_Data!U431),"",DaqBook_RAW_Data!U431)</f>
        <v/>
      </c>
      <c r="G441" s="167" t="str">
        <f>IF(ISBLANK(DaqBook_RAW_Data!V431),"",DaqBook_RAW_Data!V431)</f>
        <v/>
      </c>
      <c r="H441" s="167" t="str">
        <f>IF(ISBLANK(DaqBook_RAW_Data!W431),"",DaqBook_RAW_Data!W431)</f>
        <v/>
      </c>
      <c r="I441" s="167" t="str">
        <f>IF(ISBLANK(DaqBook_RAW_Data!X431),"",DaqBook_RAW_Data!X431)</f>
        <v/>
      </c>
      <c r="J441" s="167" t="str">
        <f>IF(ISBLANK(DaqBook_RAW_Data!Y431),"",DaqBook_RAW_Data!Y431)</f>
        <v/>
      </c>
      <c r="K441" s="167" t="str">
        <f>IF(ISBLANK(DaqBook_RAW_Data!Z431),"",DaqBook_RAW_Data!Z431)</f>
        <v/>
      </c>
      <c r="L441" s="167" t="str">
        <f>IF(ISBLANK(DaqBook_RAW_Data!AA431),"",DaqBook_RAW_Data!AA431)</f>
        <v/>
      </c>
      <c r="M441" s="167" t="str">
        <f>IF(ISBLANK(DaqBook_RAW_Data!AB431),"",DaqBook_RAW_Data!AB431)</f>
        <v/>
      </c>
      <c r="N441" s="167" t="str">
        <f>IF(ISBLANK(DaqBook_RAW_Data!AC431),"",DaqBook_RAW_Data!AC431)</f>
        <v/>
      </c>
      <c r="O441" s="167" t="str">
        <f>IF(ISBLANK(DaqBook_RAW_Data!AD431),"",DaqBook_RAW_Data!AD431)</f>
        <v/>
      </c>
      <c r="P441" s="167" t="str">
        <f>IF(ISBLANK(DaqBook_RAW_Data!AE431),"",DaqBook_RAW_Data!AE431)</f>
        <v/>
      </c>
    </row>
    <row r="442" spans="1:16" x14ac:dyDescent="0.2">
      <c r="A442" s="58" t="e">
        <f t="shared" si="6"/>
        <v>#VALUE!</v>
      </c>
      <c r="B442" s="144" t="str">
        <f>IF(ISBLANK(DaqBook_RAW_Data!Q432),IF(DaqBook_RAW_Data!A432="","",TIMEVALUE(DaqBook_RAW_Data!A432)),TIMEVALUE(DaqBook_RAW_Data!Q432))</f>
        <v/>
      </c>
      <c r="C442" s="167" t="str">
        <f>IF(ISBLANK(DaqBook_RAW_Data!R432),"",DaqBook_RAW_Data!R432)</f>
        <v/>
      </c>
      <c r="D442" s="167" t="str">
        <f>IF(ISBLANK(DaqBook_RAW_Data!S432),"",DaqBook_RAW_Data!S432)</f>
        <v/>
      </c>
      <c r="E442" s="167" t="str">
        <f>IF(ISBLANK(DaqBook_RAW_Data!T432),"",DaqBook_RAW_Data!T432)</f>
        <v/>
      </c>
      <c r="F442" s="167" t="str">
        <f>IF(ISBLANK(DaqBook_RAW_Data!U432),"",DaqBook_RAW_Data!U432)</f>
        <v/>
      </c>
      <c r="G442" s="167" t="str">
        <f>IF(ISBLANK(DaqBook_RAW_Data!V432),"",DaqBook_RAW_Data!V432)</f>
        <v/>
      </c>
      <c r="H442" s="167" t="str">
        <f>IF(ISBLANK(DaqBook_RAW_Data!W432),"",DaqBook_RAW_Data!W432)</f>
        <v/>
      </c>
      <c r="I442" s="167" t="str">
        <f>IF(ISBLANK(DaqBook_RAW_Data!X432),"",DaqBook_RAW_Data!X432)</f>
        <v/>
      </c>
      <c r="J442" s="167" t="str">
        <f>IF(ISBLANK(DaqBook_RAW_Data!Y432),"",DaqBook_RAW_Data!Y432)</f>
        <v/>
      </c>
      <c r="K442" s="167" t="str">
        <f>IF(ISBLANK(DaqBook_RAW_Data!Z432),"",DaqBook_RAW_Data!Z432)</f>
        <v/>
      </c>
      <c r="L442" s="167" t="str">
        <f>IF(ISBLANK(DaqBook_RAW_Data!AA432),"",DaqBook_RAW_Data!AA432)</f>
        <v/>
      </c>
      <c r="M442" s="167" t="str">
        <f>IF(ISBLANK(DaqBook_RAW_Data!AB432),"",DaqBook_RAW_Data!AB432)</f>
        <v/>
      </c>
      <c r="N442" s="167" t="str">
        <f>IF(ISBLANK(DaqBook_RAW_Data!AC432),"",DaqBook_RAW_Data!AC432)</f>
        <v/>
      </c>
      <c r="O442" s="167" t="str">
        <f>IF(ISBLANK(DaqBook_RAW_Data!AD432),"",DaqBook_RAW_Data!AD432)</f>
        <v/>
      </c>
      <c r="P442" s="167" t="str">
        <f>IF(ISBLANK(DaqBook_RAW_Data!AE432),"",DaqBook_RAW_Data!AE432)</f>
        <v/>
      </c>
    </row>
    <row r="443" spans="1:16" x14ac:dyDescent="0.2">
      <c r="A443" s="58" t="e">
        <f t="shared" si="6"/>
        <v>#VALUE!</v>
      </c>
      <c r="B443" s="144" t="str">
        <f>IF(ISBLANK(DaqBook_RAW_Data!Q433),IF(DaqBook_RAW_Data!A433="","",TIMEVALUE(DaqBook_RAW_Data!A433)),TIMEVALUE(DaqBook_RAW_Data!Q433))</f>
        <v/>
      </c>
      <c r="C443" s="167" t="str">
        <f>IF(ISBLANK(DaqBook_RAW_Data!R433),"",DaqBook_RAW_Data!R433)</f>
        <v/>
      </c>
      <c r="D443" s="167" t="str">
        <f>IF(ISBLANK(DaqBook_RAW_Data!S433),"",DaqBook_RAW_Data!S433)</f>
        <v/>
      </c>
      <c r="E443" s="167" t="str">
        <f>IF(ISBLANK(DaqBook_RAW_Data!T433),"",DaqBook_RAW_Data!T433)</f>
        <v/>
      </c>
      <c r="F443" s="167" t="str">
        <f>IF(ISBLANK(DaqBook_RAW_Data!U433),"",DaqBook_RAW_Data!U433)</f>
        <v/>
      </c>
      <c r="G443" s="167" t="str">
        <f>IF(ISBLANK(DaqBook_RAW_Data!V433),"",DaqBook_RAW_Data!V433)</f>
        <v/>
      </c>
      <c r="H443" s="167" t="str">
        <f>IF(ISBLANK(DaqBook_RAW_Data!W433),"",DaqBook_RAW_Data!W433)</f>
        <v/>
      </c>
      <c r="I443" s="167" t="str">
        <f>IF(ISBLANK(DaqBook_RAW_Data!X433),"",DaqBook_RAW_Data!X433)</f>
        <v/>
      </c>
      <c r="J443" s="167" t="str">
        <f>IF(ISBLANK(DaqBook_RAW_Data!Y433),"",DaqBook_RAW_Data!Y433)</f>
        <v/>
      </c>
      <c r="K443" s="167" t="str">
        <f>IF(ISBLANK(DaqBook_RAW_Data!Z433),"",DaqBook_RAW_Data!Z433)</f>
        <v/>
      </c>
      <c r="L443" s="167" t="str">
        <f>IF(ISBLANK(DaqBook_RAW_Data!AA433),"",DaqBook_RAW_Data!AA433)</f>
        <v/>
      </c>
      <c r="M443" s="167" t="str">
        <f>IF(ISBLANK(DaqBook_RAW_Data!AB433),"",DaqBook_RAW_Data!AB433)</f>
        <v/>
      </c>
      <c r="N443" s="167" t="str">
        <f>IF(ISBLANK(DaqBook_RAW_Data!AC433),"",DaqBook_RAW_Data!AC433)</f>
        <v/>
      </c>
      <c r="O443" s="167" t="str">
        <f>IF(ISBLANK(DaqBook_RAW_Data!AD433),"",DaqBook_RAW_Data!AD433)</f>
        <v/>
      </c>
      <c r="P443" s="167" t="str">
        <f>IF(ISBLANK(DaqBook_RAW_Data!AE433),"",DaqBook_RAW_Data!AE433)</f>
        <v/>
      </c>
    </row>
    <row r="444" spans="1:16" x14ac:dyDescent="0.2">
      <c r="A444" s="58" t="e">
        <f t="shared" si="6"/>
        <v>#VALUE!</v>
      </c>
      <c r="B444" s="144" t="str">
        <f>IF(ISBLANK(DaqBook_RAW_Data!Q434),IF(DaqBook_RAW_Data!A434="","",TIMEVALUE(DaqBook_RAW_Data!A434)),TIMEVALUE(DaqBook_RAW_Data!Q434))</f>
        <v/>
      </c>
      <c r="C444" s="167" t="str">
        <f>IF(ISBLANK(DaqBook_RAW_Data!R434),"",DaqBook_RAW_Data!R434)</f>
        <v/>
      </c>
      <c r="D444" s="167" t="str">
        <f>IF(ISBLANK(DaqBook_RAW_Data!S434),"",DaqBook_RAW_Data!S434)</f>
        <v/>
      </c>
      <c r="E444" s="167" t="str">
        <f>IF(ISBLANK(DaqBook_RAW_Data!T434),"",DaqBook_RAW_Data!T434)</f>
        <v/>
      </c>
      <c r="F444" s="167" t="str">
        <f>IF(ISBLANK(DaqBook_RAW_Data!U434),"",DaqBook_RAW_Data!U434)</f>
        <v/>
      </c>
      <c r="G444" s="167" t="str">
        <f>IF(ISBLANK(DaqBook_RAW_Data!V434),"",DaqBook_RAW_Data!V434)</f>
        <v/>
      </c>
      <c r="H444" s="167" t="str">
        <f>IF(ISBLANK(DaqBook_RAW_Data!W434),"",DaqBook_RAW_Data!W434)</f>
        <v/>
      </c>
      <c r="I444" s="167" t="str">
        <f>IF(ISBLANK(DaqBook_RAW_Data!X434),"",DaqBook_RAW_Data!X434)</f>
        <v/>
      </c>
      <c r="J444" s="167" t="str">
        <f>IF(ISBLANK(DaqBook_RAW_Data!Y434),"",DaqBook_RAW_Data!Y434)</f>
        <v/>
      </c>
      <c r="K444" s="167" t="str">
        <f>IF(ISBLANK(DaqBook_RAW_Data!Z434),"",DaqBook_RAW_Data!Z434)</f>
        <v/>
      </c>
      <c r="L444" s="167" t="str">
        <f>IF(ISBLANK(DaqBook_RAW_Data!AA434),"",DaqBook_RAW_Data!AA434)</f>
        <v/>
      </c>
      <c r="M444" s="167" t="str">
        <f>IF(ISBLANK(DaqBook_RAW_Data!AB434),"",DaqBook_RAW_Data!AB434)</f>
        <v/>
      </c>
      <c r="N444" s="167" t="str">
        <f>IF(ISBLANK(DaqBook_RAW_Data!AC434),"",DaqBook_RAW_Data!AC434)</f>
        <v/>
      </c>
      <c r="O444" s="167" t="str">
        <f>IF(ISBLANK(DaqBook_RAW_Data!AD434),"",DaqBook_RAW_Data!AD434)</f>
        <v/>
      </c>
      <c r="P444" s="167" t="str">
        <f>IF(ISBLANK(DaqBook_RAW_Data!AE434),"",DaqBook_RAW_Data!AE434)</f>
        <v/>
      </c>
    </row>
    <row r="445" spans="1:16" x14ac:dyDescent="0.2">
      <c r="A445" s="58" t="e">
        <f t="shared" si="6"/>
        <v>#VALUE!</v>
      </c>
      <c r="B445" s="144" t="str">
        <f>IF(ISBLANK(DaqBook_RAW_Data!Q435),IF(DaqBook_RAW_Data!A435="","",TIMEVALUE(DaqBook_RAW_Data!A435)),TIMEVALUE(DaqBook_RAW_Data!Q435))</f>
        <v/>
      </c>
      <c r="C445" s="167" t="str">
        <f>IF(ISBLANK(DaqBook_RAW_Data!R435),"",DaqBook_RAW_Data!R435)</f>
        <v/>
      </c>
      <c r="D445" s="167" t="str">
        <f>IF(ISBLANK(DaqBook_RAW_Data!S435),"",DaqBook_RAW_Data!S435)</f>
        <v/>
      </c>
      <c r="E445" s="167" t="str">
        <f>IF(ISBLANK(DaqBook_RAW_Data!T435),"",DaqBook_RAW_Data!T435)</f>
        <v/>
      </c>
      <c r="F445" s="167" t="str">
        <f>IF(ISBLANK(DaqBook_RAW_Data!U435),"",DaqBook_RAW_Data!U435)</f>
        <v/>
      </c>
      <c r="G445" s="167" t="str">
        <f>IF(ISBLANK(DaqBook_RAW_Data!V435),"",DaqBook_RAW_Data!V435)</f>
        <v/>
      </c>
      <c r="H445" s="167" t="str">
        <f>IF(ISBLANK(DaqBook_RAW_Data!W435),"",DaqBook_RAW_Data!W435)</f>
        <v/>
      </c>
      <c r="I445" s="167" t="str">
        <f>IF(ISBLANK(DaqBook_RAW_Data!X435),"",DaqBook_RAW_Data!X435)</f>
        <v/>
      </c>
      <c r="J445" s="167" t="str">
        <f>IF(ISBLANK(DaqBook_RAW_Data!Y435),"",DaqBook_RAW_Data!Y435)</f>
        <v/>
      </c>
      <c r="K445" s="167" t="str">
        <f>IF(ISBLANK(DaqBook_RAW_Data!Z435),"",DaqBook_RAW_Data!Z435)</f>
        <v/>
      </c>
      <c r="L445" s="167" t="str">
        <f>IF(ISBLANK(DaqBook_RAW_Data!AA435),"",DaqBook_RAW_Data!AA435)</f>
        <v/>
      </c>
      <c r="M445" s="167" t="str">
        <f>IF(ISBLANK(DaqBook_RAW_Data!AB435),"",DaqBook_RAW_Data!AB435)</f>
        <v/>
      </c>
      <c r="N445" s="167" t="str">
        <f>IF(ISBLANK(DaqBook_RAW_Data!AC435),"",DaqBook_RAW_Data!AC435)</f>
        <v/>
      </c>
      <c r="O445" s="167" t="str">
        <f>IF(ISBLANK(DaqBook_RAW_Data!AD435),"",DaqBook_RAW_Data!AD435)</f>
        <v/>
      </c>
      <c r="P445" s="167" t="str">
        <f>IF(ISBLANK(DaqBook_RAW_Data!AE435),"",DaqBook_RAW_Data!AE435)</f>
        <v/>
      </c>
    </row>
    <row r="446" spans="1:16" x14ac:dyDescent="0.2">
      <c r="A446" s="58" t="e">
        <f t="shared" si="6"/>
        <v>#VALUE!</v>
      </c>
      <c r="B446" s="144" t="str">
        <f>IF(ISBLANK(DaqBook_RAW_Data!Q436),IF(DaqBook_RAW_Data!A436="","",TIMEVALUE(DaqBook_RAW_Data!A436)),TIMEVALUE(DaqBook_RAW_Data!Q436))</f>
        <v/>
      </c>
      <c r="C446" s="167" t="str">
        <f>IF(ISBLANK(DaqBook_RAW_Data!R436),"",DaqBook_RAW_Data!R436)</f>
        <v/>
      </c>
      <c r="D446" s="167" t="str">
        <f>IF(ISBLANK(DaqBook_RAW_Data!S436),"",DaqBook_RAW_Data!S436)</f>
        <v/>
      </c>
      <c r="E446" s="167" t="str">
        <f>IF(ISBLANK(DaqBook_RAW_Data!T436),"",DaqBook_RAW_Data!T436)</f>
        <v/>
      </c>
      <c r="F446" s="167" t="str">
        <f>IF(ISBLANK(DaqBook_RAW_Data!U436),"",DaqBook_RAW_Data!U436)</f>
        <v/>
      </c>
      <c r="G446" s="167" t="str">
        <f>IF(ISBLANK(DaqBook_RAW_Data!V436),"",DaqBook_RAW_Data!V436)</f>
        <v/>
      </c>
      <c r="H446" s="167" t="str">
        <f>IF(ISBLANK(DaqBook_RAW_Data!W436),"",DaqBook_RAW_Data!W436)</f>
        <v/>
      </c>
      <c r="I446" s="167" t="str">
        <f>IF(ISBLANK(DaqBook_RAW_Data!X436),"",DaqBook_RAW_Data!X436)</f>
        <v/>
      </c>
      <c r="J446" s="167" t="str">
        <f>IF(ISBLANK(DaqBook_RAW_Data!Y436),"",DaqBook_RAW_Data!Y436)</f>
        <v/>
      </c>
      <c r="K446" s="167" t="str">
        <f>IF(ISBLANK(DaqBook_RAW_Data!Z436),"",DaqBook_RAW_Data!Z436)</f>
        <v/>
      </c>
      <c r="L446" s="167" t="str">
        <f>IF(ISBLANK(DaqBook_RAW_Data!AA436),"",DaqBook_RAW_Data!AA436)</f>
        <v/>
      </c>
      <c r="M446" s="167" t="str">
        <f>IF(ISBLANK(DaqBook_RAW_Data!AB436),"",DaqBook_RAW_Data!AB436)</f>
        <v/>
      </c>
      <c r="N446" s="167" t="str">
        <f>IF(ISBLANK(DaqBook_RAW_Data!AC436),"",DaqBook_RAW_Data!AC436)</f>
        <v/>
      </c>
      <c r="O446" s="167" t="str">
        <f>IF(ISBLANK(DaqBook_RAW_Data!AD436),"",DaqBook_RAW_Data!AD436)</f>
        <v/>
      </c>
      <c r="P446" s="167" t="str">
        <f>IF(ISBLANK(DaqBook_RAW_Data!AE436),"",DaqBook_RAW_Data!AE436)</f>
        <v/>
      </c>
    </row>
    <row r="447" spans="1:16" x14ac:dyDescent="0.2">
      <c r="A447" s="58" t="e">
        <f t="shared" si="6"/>
        <v>#VALUE!</v>
      </c>
      <c r="B447" s="144" t="str">
        <f>IF(ISBLANK(DaqBook_RAW_Data!Q437),IF(DaqBook_RAW_Data!A437="","",TIMEVALUE(DaqBook_RAW_Data!A437)),TIMEVALUE(DaqBook_RAW_Data!Q437))</f>
        <v/>
      </c>
      <c r="C447" s="167" t="str">
        <f>IF(ISBLANK(DaqBook_RAW_Data!R437),"",DaqBook_RAW_Data!R437)</f>
        <v/>
      </c>
      <c r="D447" s="167" t="str">
        <f>IF(ISBLANK(DaqBook_RAW_Data!S437),"",DaqBook_RAW_Data!S437)</f>
        <v/>
      </c>
      <c r="E447" s="167" t="str">
        <f>IF(ISBLANK(DaqBook_RAW_Data!T437),"",DaqBook_RAW_Data!T437)</f>
        <v/>
      </c>
      <c r="F447" s="167" t="str">
        <f>IF(ISBLANK(DaqBook_RAW_Data!U437),"",DaqBook_RAW_Data!U437)</f>
        <v/>
      </c>
      <c r="G447" s="167" t="str">
        <f>IF(ISBLANK(DaqBook_RAW_Data!V437),"",DaqBook_RAW_Data!V437)</f>
        <v/>
      </c>
      <c r="H447" s="167" t="str">
        <f>IF(ISBLANK(DaqBook_RAW_Data!W437),"",DaqBook_RAW_Data!W437)</f>
        <v/>
      </c>
      <c r="I447" s="167" t="str">
        <f>IF(ISBLANK(DaqBook_RAW_Data!X437),"",DaqBook_RAW_Data!X437)</f>
        <v/>
      </c>
      <c r="J447" s="167" t="str">
        <f>IF(ISBLANK(DaqBook_RAW_Data!Y437),"",DaqBook_RAW_Data!Y437)</f>
        <v/>
      </c>
      <c r="K447" s="167" t="str">
        <f>IF(ISBLANK(DaqBook_RAW_Data!Z437),"",DaqBook_RAW_Data!Z437)</f>
        <v/>
      </c>
      <c r="L447" s="167" t="str">
        <f>IF(ISBLANK(DaqBook_RAW_Data!AA437),"",DaqBook_RAW_Data!AA437)</f>
        <v/>
      </c>
      <c r="M447" s="167" t="str">
        <f>IF(ISBLANK(DaqBook_RAW_Data!AB437),"",DaqBook_RAW_Data!AB437)</f>
        <v/>
      </c>
      <c r="N447" s="167" t="str">
        <f>IF(ISBLANK(DaqBook_RAW_Data!AC437),"",DaqBook_RAW_Data!AC437)</f>
        <v/>
      </c>
      <c r="O447" s="167" t="str">
        <f>IF(ISBLANK(DaqBook_RAW_Data!AD437),"",DaqBook_RAW_Data!AD437)</f>
        <v/>
      </c>
      <c r="P447" s="167" t="str">
        <f>IF(ISBLANK(DaqBook_RAW_Data!AE437),"",DaqBook_RAW_Data!AE437)</f>
        <v/>
      </c>
    </row>
    <row r="448" spans="1:16" x14ac:dyDescent="0.2">
      <c r="A448" s="58" t="e">
        <f t="shared" si="6"/>
        <v>#VALUE!</v>
      </c>
      <c r="B448" s="144" t="str">
        <f>IF(ISBLANK(DaqBook_RAW_Data!Q438),IF(DaqBook_RAW_Data!A438="","",TIMEVALUE(DaqBook_RAW_Data!A438)),TIMEVALUE(DaqBook_RAW_Data!Q438))</f>
        <v/>
      </c>
      <c r="C448" s="167" t="str">
        <f>IF(ISBLANK(DaqBook_RAW_Data!R438),"",DaqBook_RAW_Data!R438)</f>
        <v/>
      </c>
      <c r="D448" s="167" t="str">
        <f>IF(ISBLANK(DaqBook_RAW_Data!S438),"",DaqBook_RAW_Data!S438)</f>
        <v/>
      </c>
      <c r="E448" s="167" t="str">
        <f>IF(ISBLANK(DaqBook_RAW_Data!T438),"",DaqBook_RAW_Data!T438)</f>
        <v/>
      </c>
      <c r="F448" s="167" t="str">
        <f>IF(ISBLANK(DaqBook_RAW_Data!U438),"",DaqBook_RAW_Data!U438)</f>
        <v/>
      </c>
      <c r="G448" s="167" t="str">
        <f>IF(ISBLANK(DaqBook_RAW_Data!V438),"",DaqBook_RAW_Data!V438)</f>
        <v/>
      </c>
      <c r="H448" s="167" t="str">
        <f>IF(ISBLANK(DaqBook_RAW_Data!W438),"",DaqBook_RAW_Data!W438)</f>
        <v/>
      </c>
      <c r="I448" s="167" t="str">
        <f>IF(ISBLANK(DaqBook_RAW_Data!X438),"",DaqBook_RAW_Data!X438)</f>
        <v/>
      </c>
      <c r="J448" s="167" t="str">
        <f>IF(ISBLANK(DaqBook_RAW_Data!Y438),"",DaqBook_RAW_Data!Y438)</f>
        <v/>
      </c>
      <c r="K448" s="167" t="str">
        <f>IF(ISBLANK(DaqBook_RAW_Data!Z438),"",DaqBook_RAW_Data!Z438)</f>
        <v/>
      </c>
      <c r="L448" s="167" t="str">
        <f>IF(ISBLANK(DaqBook_RAW_Data!AA438),"",DaqBook_RAW_Data!AA438)</f>
        <v/>
      </c>
      <c r="M448" s="167" t="str">
        <f>IF(ISBLANK(DaqBook_RAW_Data!AB438),"",DaqBook_RAW_Data!AB438)</f>
        <v/>
      </c>
      <c r="N448" s="167" t="str">
        <f>IF(ISBLANK(DaqBook_RAW_Data!AC438),"",DaqBook_RAW_Data!AC438)</f>
        <v/>
      </c>
      <c r="O448" s="167" t="str">
        <f>IF(ISBLANK(DaqBook_RAW_Data!AD438),"",DaqBook_RAW_Data!AD438)</f>
        <v/>
      </c>
      <c r="P448" s="167" t="str">
        <f>IF(ISBLANK(DaqBook_RAW_Data!AE438),"",DaqBook_RAW_Data!AE438)</f>
        <v/>
      </c>
    </row>
    <row r="449" spans="1:16" x14ac:dyDescent="0.2">
      <c r="A449" s="58" t="e">
        <f t="shared" si="6"/>
        <v>#VALUE!</v>
      </c>
      <c r="B449" s="144" t="str">
        <f>IF(ISBLANK(DaqBook_RAW_Data!Q439),IF(DaqBook_RAW_Data!A439="","",TIMEVALUE(DaqBook_RAW_Data!A439)),TIMEVALUE(DaqBook_RAW_Data!Q439))</f>
        <v/>
      </c>
      <c r="C449" s="167" t="str">
        <f>IF(ISBLANK(DaqBook_RAW_Data!R439),"",DaqBook_RAW_Data!R439)</f>
        <v/>
      </c>
      <c r="D449" s="167" t="str">
        <f>IF(ISBLANK(DaqBook_RAW_Data!S439),"",DaqBook_RAW_Data!S439)</f>
        <v/>
      </c>
      <c r="E449" s="167" t="str">
        <f>IF(ISBLANK(DaqBook_RAW_Data!T439),"",DaqBook_RAW_Data!T439)</f>
        <v/>
      </c>
      <c r="F449" s="167" t="str">
        <f>IF(ISBLANK(DaqBook_RAW_Data!U439),"",DaqBook_RAW_Data!U439)</f>
        <v/>
      </c>
      <c r="G449" s="167" t="str">
        <f>IF(ISBLANK(DaqBook_RAW_Data!V439),"",DaqBook_RAW_Data!V439)</f>
        <v/>
      </c>
      <c r="H449" s="167" t="str">
        <f>IF(ISBLANK(DaqBook_RAW_Data!W439),"",DaqBook_RAW_Data!W439)</f>
        <v/>
      </c>
      <c r="I449" s="167" t="str">
        <f>IF(ISBLANK(DaqBook_RAW_Data!X439),"",DaqBook_RAW_Data!X439)</f>
        <v/>
      </c>
      <c r="J449" s="167" t="str">
        <f>IF(ISBLANK(DaqBook_RAW_Data!Y439),"",DaqBook_RAW_Data!Y439)</f>
        <v/>
      </c>
      <c r="K449" s="167" t="str">
        <f>IF(ISBLANK(DaqBook_RAW_Data!Z439),"",DaqBook_RAW_Data!Z439)</f>
        <v/>
      </c>
      <c r="L449" s="167" t="str">
        <f>IF(ISBLANK(DaqBook_RAW_Data!AA439),"",DaqBook_RAW_Data!AA439)</f>
        <v/>
      </c>
      <c r="M449" s="167" t="str">
        <f>IF(ISBLANK(DaqBook_RAW_Data!AB439),"",DaqBook_RAW_Data!AB439)</f>
        <v/>
      </c>
      <c r="N449" s="167" t="str">
        <f>IF(ISBLANK(DaqBook_RAW_Data!AC439),"",DaqBook_RAW_Data!AC439)</f>
        <v/>
      </c>
      <c r="O449" s="167" t="str">
        <f>IF(ISBLANK(DaqBook_RAW_Data!AD439),"",DaqBook_RAW_Data!AD439)</f>
        <v/>
      </c>
      <c r="P449" s="167" t="str">
        <f>IF(ISBLANK(DaqBook_RAW_Data!AE439),"",DaqBook_RAW_Data!AE439)</f>
        <v/>
      </c>
    </row>
    <row r="450" spans="1:16" x14ac:dyDescent="0.2">
      <c r="A450" s="58" t="e">
        <f t="shared" si="6"/>
        <v>#VALUE!</v>
      </c>
      <c r="B450" s="144" t="str">
        <f>IF(ISBLANK(DaqBook_RAW_Data!Q440),IF(DaqBook_RAW_Data!A440="","",TIMEVALUE(DaqBook_RAW_Data!A440)),TIMEVALUE(DaqBook_RAW_Data!Q440))</f>
        <v/>
      </c>
      <c r="C450" s="167" t="str">
        <f>IF(ISBLANK(DaqBook_RAW_Data!R440),"",DaqBook_RAW_Data!R440)</f>
        <v/>
      </c>
      <c r="D450" s="167" t="str">
        <f>IF(ISBLANK(DaqBook_RAW_Data!S440),"",DaqBook_RAW_Data!S440)</f>
        <v/>
      </c>
      <c r="E450" s="167" t="str">
        <f>IF(ISBLANK(DaqBook_RAW_Data!T440),"",DaqBook_RAW_Data!T440)</f>
        <v/>
      </c>
      <c r="F450" s="167" t="str">
        <f>IF(ISBLANK(DaqBook_RAW_Data!U440),"",DaqBook_RAW_Data!U440)</f>
        <v/>
      </c>
      <c r="G450" s="167" t="str">
        <f>IF(ISBLANK(DaqBook_RAW_Data!V440),"",DaqBook_RAW_Data!V440)</f>
        <v/>
      </c>
      <c r="H450" s="167" t="str">
        <f>IF(ISBLANK(DaqBook_RAW_Data!W440),"",DaqBook_RAW_Data!W440)</f>
        <v/>
      </c>
      <c r="I450" s="167" t="str">
        <f>IF(ISBLANK(DaqBook_RAW_Data!X440),"",DaqBook_RAW_Data!X440)</f>
        <v/>
      </c>
      <c r="J450" s="167" t="str">
        <f>IF(ISBLANK(DaqBook_RAW_Data!Y440),"",DaqBook_RAW_Data!Y440)</f>
        <v/>
      </c>
      <c r="K450" s="167" t="str">
        <f>IF(ISBLANK(DaqBook_RAW_Data!Z440),"",DaqBook_RAW_Data!Z440)</f>
        <v/>
      </c>
      <c r="L450" s="167" t="str">
        <f>IF(ISBLANK(DaqBook_RAW_Data!AA440),"",DaqBook_RAW_Data!AA440)</f>
        <v/>
      </c>
      <c r="M450" s="167" t="str">
        <f>IF(ISBLANK(DaqBook_RAW_Data!AB440),"",DaqBook_RAW_Data!AB440)</f>
        <v/>
      </c>
      <c r="N450" s="167" t="str">
        <f>IF(ISBLANK(DaqBook_RAW_Data!AC440),"",DaqBook_RAW_Data!AC440)</f>
        <v/>
      </c>
      <c r="O450" s="167" t="str">
        <f>IF(ISBLANK(DaqBook_RAW_Data!AD440),"",DaqBook_RAW_Data!AD440)</f>
        <v/>
      </c>
      <c r="P450" s="167" t="str">
        <f>IF(ISBLANK(DaqBook_RAW_Data!AE440),"",DaqBook_RAW_Data!AE440)</f>
        <v/>
      </c>
    </row>
    <row r="451" spans="1:16" x14ac:dyDescent="0.2">
      <c r="A451" s="58" t="e">
        <f t="shared" si="6"/>
        <v>#VALUE!</v>
      </c>
      <c r="B451" s="144" t="str">
        <f>IF(ISBLANK(DaqBook_RAW_Data!Q441),IF(DaqBook_RAW_Data!A441="","",TIMEVALUE(DaqBook_RAW_Data!A441)),TIMEVALUE(DaqBook_RAW_Data!Q441))</f>
        <v/>
      </c>
      <c r="C451" s="167" t="str">
        <f>IF(ISBLANK(DaqBook_RAW_Data!R441),"",DaqBook_RAW_Data!R441)</f>
        <v/>
      </c>
      <c r="D451" s="167" t="str">
        <f>IF(ISBLANK(DaqBook_RAW_Data!S441),"",DaqBook_RAW_Data!S441)</f>
        <v/>
      </c>
      <c r="E451" s="167" t="str">
        <f>IF(ISBLANK(DaqBook_RAW_Data!T441),"",DaqBook_RAW_Data!T441)</f>
        <v/>
      </c>
      <c r="F451" s="167" t="str">
        <f>IF(ISBLANK(DaqBook_RAW_Data!U441),"",DaqBook_RAW_Data!U441)</f>
        <v/>
      </c>
      <c r="G451" s="167" t="str">
        <f>IF(ISBLANK(DaqBook_RAW_Data!V441),"",DaqBook_RAW_Data!V441)</f>
        <v/>
      </c>
      <c r="H451" s="167" t="str">
        <f>IF(ISBLANK(DaqBook_RAW_Data!W441),"",DaqBook_RAW_Data!W441)</f>
        <v/>
      </c>
      <c r="I451" s="167" t="str">
        <f>IF(ISBLANK(DaqBook_RAW_Data!X441),"",DaqBook_RAW_Data!X441)</f>
        <v/>
      </c>
      <c r="J451" s="167" t="str">
        <f>IF(ISBLANK(DaqBook_RAW_Data!Y441),"",DaqBook_RAW_Data!Y441)</f>
        <v/>
      </c>
      <c r="K451" s="167" t="str">
        <f>IF(ISBLANK(DaqBook_RAW_Data!Z441),"",DaqBook_RAW_Data!Z441)</f>
        <v/>
      </c>
      <c r="L451" s="167" t="str">
        <f>IF(ISBLANK(DaqBook_RAW_Data!AA441),"",DaqBook_RAW_Data!AA441)</f>
        <v/>
      </c>
      <c r="M451" s="167" t="str">
        <f>IF(ISBLANK(DaqBook_RAW_Data!AB441),"",DaqBook_RAW_Data!AB441)</f>
        <v/>
      </c>
      <c r="N451" s="167" t="str">
        <f>IF(ISBLANK(DaqBook_RAW_Data!AC441),"",DaqBook_RAW_Data!AC441)</f>
        <v/>
      </c>
      <c r="O451" s="167" t="str">
        <f>IF(ISBLANK(DaqBook_RAW_Data!AD441),"",DaqBook_RAW_Data!AD441)</f>
        <v/>
      </c>
      <c r="P451" s="167" t="str">
        <f>IF(ISBLANK(DaqBook_RAW_Data!AE441),"",DaqBook_RAW_Data!AE441)</f>
        <v/>
      </c>
    </row>
    <row r="452" spans="1:16" x14ac:dyDescent="0.2">
      <c r="A452" s="58" t="e">
        <f t="shared" si="6"/>
        <v>#VALUE!</v>
      </c>
      <c r="B452" s="144" t="str">
        <f>IF(ISBLANK(DaqBook_RAW_Data!Q442),IF(DaqBook_RAW_Data!A442="","",TIMEVALUE(DaqBook_RAW_Data!A442)),TIMEVALUE(DaqBook_RAW_Data!Q442))</f>
        <v/>
      </c>
      <c r="C452" s="167" t="str">
        <f>IF(ISBLANK(DaqBook_RAW_Data!R442),"",DaqBook_RAW_Data!R442)</f>
        <v/>
      </c>
      <c r="D452" s="167" t="str">
        <f>IF(ISBLANK(DaqBook_RAW_Data!S442),"",DaqBook_RAW_Data!S442)</f>
        <v/>
      </c>
      <c r="E452" s="167" t="str">
        <f>IF(ISBLANK(DaqBook_RAW_Data!T442),"",DaqBook_RAW_Data!T442)</f>
        <v/>
      </c>
      <c r="F452" s="167" t="str">
        <f>IF(ISBLANK(DaqBook_RAW_Data!U442),"",DaqBook_RAW_Data!U442)</f>
        <v/>
      </c>
      <c r="G452" s="167" t="str">
        <f>IF(ISBLANK(DaqBook_RAW_Data!V442),"",DaqBook_RAW_Data!V442)</f>
        <v/>
      </c>
      <c r="H452" s="167" t="str">
        <f>IF(ISBLANK(DaqBook_RAW_Data!W442),"",DaqBook_RAW_Data!W442)</f>
        <v/>
      </c>
      <c r="I452" s="167" t="str">
        <f>IF(ISBLANK(DaqBook_RAW_Data!X442),"",DaqBook_RAW_Data!X442)</f>
        <v/>
      </c>
      <c r="J452" s="167" t="str">
        <f>IF(ISBLANK(DaqBook_RAW_Data!Y442),"",DaqBook_RAW_Data!Y442)</f>
        <v/>
      </c>
      <c r="K452" s="167" t="str">
        <f>IF(ISBLANK(DaqBook_RAW_Data!Z442),"",DaqBook_RAW_Data!Z442)</f>
        <v/>
      </c>
      <c r="L452" s="167" t="str">
        <f>IF(ISBLANK(DaqBook_RAW_Data!AA442),"",DaqBook_RAW_Data!AA442)</f>
        <v/>
      </c>
      <c r="M452" s="167" t="str">
        <f>IF(ISBLANK(DaqBook_RAW_Data!AB442),"",DaqBook_RAW_Data!AB442)</f>
        <v/>
      </c>
      <c r="N452" s="167" t="str">
        <f>IF(ISBLANK(DaqBook_RAW_Data!AC442),"",DaqBook_RAW_Data!AC442)</f>
        <v/>
      </c>
      <c r="O452" s="167" t="str">
        <f>IF(ISBLANK(DaqBook_RAW_Data!AD442),"",DaqBook_RAW_Data!AD442)</f>
        <v/>
      </c>
      <c r="P452" s="167" t="str">
        <f>IF(ISBLANK(DaqBook_RAW_Data!AE442),"",DaqBook_RAW_Data!AE442)</f>
        <v/>
      </c>
    </row>
    <row r="453" spans="1:16" x14ac:dyDescent="0.2">
      <c r="A453" s="58" t="e">
        <f t="shared" si="6"/>
        <v>#VALUE!</v>
      </c>
      <c r="B453" s="144" t="str">
        <f>IF(ISBLANK(DaqBook_RAW_Data!Q443),IF(DaqBook_RAW_Data!A443="","",TIMEVALUE(DaqBook_RAW_Data!A443)),TIMEVALUE(DaqBook_RAW_Data!Q443))</f>
        <v/>
      </c>
      <c r="C453" s="167" t="str">
        <f>IF(ISBLANK(DaqBook_RAW_Data!R443),"",DaqBook_RAW_Data!R443)</f>
        <v/>
      </c>
      <c r="D453" s="167" t="str">
        <f>IF(ISBLANK(DaqBook_RAW_Data!S443),"",DaqBook_RAW_Data!S443)</f>
        <v/>
      </c>
      <c r="E453" s="167" t="str">
        <f>IF(ISBLANK(DaqBook_RAW_Data!T443),"",DaqBook_RAW_Data!T443)</f>
        <v/>
      </c>
      <c r="F453" s="167" t="str">
        <f>IF(ISBLANK(DaqBook_RAW_Data!U443),"",DaqBook_RAW_Data!U443)</f>
        <v/>
      </c>
      <c r="G453" s="167" t="str">
        <f>IF(ISBLANK(DaqBook_RAW_Data!V443),"",DaqBook_RAW_Data!V443)</f>
        <v/>
      </c>
      <c r="H453" s="167" t="str">
        <f>IF(ISBLANK(DaqBook_RAW_Data!W443),"",DaqBook_RAW_Data!W443)</f>
        <v/>
      </c>
      <c r="I453" s="167" t="str">
        <f>IF(ISBLANK(DaqBook_RAW_Data!X443),"",DaqBook_RAW_Data!X443)</f>
        <v/>
      </c>
      <c r="J453" s="167" t="str">
        <f>IF(ISBLANK(DaqBook_RAW_Data!Y443),"",DaqBook_RAW_Data!Y443)</f>
        <v/>
      </c>
      <c r="K453" s="167" t="str">
        <f>IF(ISBLANK(DaqBook_RAW_Data!Z443),"",DaqBook_RAW_Data!Z443)</f>
        <v/>
      </c>
      <c r="L453" s="167" t="str">
        <f>IF(ISBLANK(DaqBook_RAW_Data!AA443),"",DaqBook_RAW_Data!AA443)</f>
        <v/>
      </c>
      <c r="M453" s="167" t="str">
        <f>IF(ISBLANK(DaqBook_RAW_Data!AB443),"",DaqBook_RAW_Data!AB443)</f>
        <v/>
      </c>
      <c r="N453" s="167" t="str">
        <f>IF(ISBLANK(DaqBook_RAW_Data!AC443),"",DaqBook_RAW_Data!AC443)</f>
        <v/>
      </c>
      <c r="O453" s="167" t="str">
        <f>IF(ISBLANK(DaqBook_RAW_Data!AD443),"",DaqBook_RAW_Data!AD443)</f>
        <v/>
      </c>
      <c r="P453" s="167" t="str">
        <f>IF(ISBLANK(DaqBook_RAW_Data!AE443),"",DaqBook_RAW_Data!AE443)</f>
        <v/>
      </c>
    </row>
    <row r="454" spans="1:16" x14ac:dyDescent="0.2">
      <c r="A454" s="58" t="e">
        <f t="shared" si="6"/>
        <v>#VALUE!</v>
      </c>
      <c r="B454" s="144" t="str">
        <f>IF(ISBLANK(DaqBook_RAW_Data!Q444),IF(DaqBook_RAW_Data!A444="","",TIMEVALUE(DaqBook_RAW_Data!A444)),TIMEVALUE(DaqBook_RAW_Data!Q444))</f>
        <v/>
      </c>
      <c r="C454" s="167" t="str">
        <f>IF(ISBLANK(DaqBook_RAW_Data!R444),"",DaqBook_RAW_Data!R444)</f>
        <v/>
      </c>
      <c r="D454" s="167" t="str">
        <f>IF(ISBLANK(DaqBook_RAW_Data!S444),"",DaqBook_RAW_Data!S444)</f>
        <v/>
      </c>
      <c r="E454" s="167" t="str">
        <f>IF(ISBLANK(DaqBook_RAW_Data!T444),"",DaqBook_RAW_Data!T444)</f>
        <v/>
      </c>
      <c r="F454" s="167" t="str">
        <f>IF(ISBLANK(DaqBook_RAW_Data!U444),"",DaqBook_RAW_Data!U444)</f>
        <v/>
      </c>
      <c r="G454" s="167" t="str">
        <f>IF(ISBLANK(DaqBook_RAW_Data!V444),"",DaqBook_RAW_Data!V444)</f>
        <v/>
      </c>
      <c r="H454" s="167" t="str">
        <f>IF(ISBLANK(DaqBook_RAW_Data!W444),"",DaqBook_RAW_Data!W444)</f>
        <v/>
      </c>
      <c r="I454" s="167" t="str">
        <f>IF(ISBLANK(DaqBook_RAW_Data!X444),"",DaqBook_RAW_Data!X444)</f>
        <v/>
      </c>
      <c r="J454" s="167" t="str">
        <f>IF(ISBLANK(DaqBook_RAW_Data!Y444),"",DaqBook_RAW_Data!Y444)</f>
        <v/>
      </c>
      <c r="K454" s="167" t="str">
        <f>IF(ISBLANK(DaqBook_RAW_Data!Z444),"",DaqBook_RAW_Data!Z444)</f>
        <v/>
      </c>
      <c r="L454" s="167" t="str">
        <f>IF(ISBLANK(DaqBook_RAW_Data!AA444),"",DaqBook_RAW_Data!AA444)</f>
        <v/>
      </c>
      <c r="M454" s="167" t="str">
        <f>IF(ISBLANK(DaqBook_RAW_Data!AB444),"",DaqBook_RAW_Data!AB444)</f>
        <v/>
      </c>
      <c r="N454" s="167" t="str">
        <f>IF(ISBLANK(DaqBook_RAW_Data!AC444),"",DaqBook_RAW_Data!AC444)</f>
        <v/>
      </c>
      <c r="O454" s="167" t="str">
        <f>IF(ISBLANK(DaqBook_RAW_Data!AD444),"",DaqBook_RAW_Data!AD444)</f>
        <v/>
      </c>
      <c r="P454" s="167" t="str">
        <f>IF(ISBLANK(DaqBook_RAW_Data!AE444),"",DaqBook_RAW_Data!AE444)</f>
        <v/>
      </c>
    </row>
    <row r="455" spans="1:16" x14ac:dyDescent="0.2">
      <c r="A455" s="58" t="e">
        <f t="shared" si="6"/>
        <v>#VALUE!</v>
      </c>
      <c r="B455" s="144" t="str">
        <f>IF(ISBLANK(DaqBook_RAW_Data!Q445),IF(DaqBook_RAW_Data!A445="","",TIMEVALUE(DaqBook_RAW_Data!A445)),TIMEVALUE(DaqBook_RAW_Data!Q445))</f>
        <v/>
      </c>
      <c r="C455" s="167" t="str">
        <f>IF(ISBLANK(DaqBook_RAW_Data!R445),"",DaqBook_RAW_Data!R445)</f>
        <v/>
      </c>
      <c r="D455" s="167" t="str">
        <f>IF(ISBLANK(DaqBook_RAW_Data!S445),"",DaqBook_RAW_Data!S445)</f>
        <v/>
      </c>
      <c r="E455" s="167" t="str">
        <f>IF(ISBLANK(DaqBook_RAW_Data!T445),"",DaqBook_RAW_Data!T445)</f>
        <v/>
      </c>
      <c r="F455" s="167" t="str">
        <f>IF(ISBLANK(DaqBook_RAW_Data!U445),"",DaqBook_RAW_Data!U445)</f>
        <v/>
      </c>
      <c r="G455" s="167" t="str">
        <f>IF(ISBLANK(DaqBook_RAW_Data!V445),"",DaqBook_RAW_Data!V445)</f>
        <v/>
      </c>
      <c r="H455" s="167" t="str">
        <f>IF(ISBLANK(DaqBook_RAW_Data!W445),"",DaqBook_RAW_Data!W445)</f>
        <v/>
      </c>
      <c r="I455" s="167" t="str">
        <f>IF(ISBLANK(DaqBook_RAW_Data!X445),"",DaqBook_RAW_Data!X445)</f>
        <v/>
      </c>
      <c r="J455" s="167" t="str">
        <f>IF(ISBLANK(DaqBook_RAW_Data!Y445),"",DaqBook_RAW_Data!Y445)</f>
        <v/>
      </c>
      <c r="K455" s="167" t="str">
        <f>IF(ISBLANK(DaqBook_RAW_Data!Z445),"",DaqBook_RAW_Data!Z445)</f>
        <v/>
      </c>
      <c r="L455" s="167" t="str">
        <f>IF(ISBLANK(DaqBook_RAW_Data!AA445),"",DaqBook_RAW_Data!AA445)</f>
        <v/>
      </c>
      <c r="M455" s="167" t="str">
        <f>IF(ISBLANK(DaqBook_RAW_Data!AB445),"",DaqBook_RAW_Data!AB445)</f>
        <v/>
      </c>
      <c r="N455" s="167" t="str">
        <f>IF(ISBLANK(DaqBook_RAW_Data!AC445),"",DaqBook_RAW_Data!AC445)</f>
        <v/>
      </c>
      <c r="O455" s="167" t="str">
        <f>IF(ISBLANK(DaqBook_RAW_Data!AD445),"",DaqBook_RAW_Data!AD445)</f>
        <v/>
      </c>
      <c r="P455" s="167" t="str">
        <f>IF(ISBLANK(DaqBook_RAW_Data!AE445),"",DaqBook_RAW_Data!AE445)</f>
        <v/>
      </c>
    </row>
    <row r="456" spans="1:16" x14ac:dyDescent="0.2">
      <c r="A456" s="58" t="e">
        <f t="shared" si="6"/>
        <v>#VALUE!</v>
      </c>
      <c r="B456" s="144" t="str">
        <f>IF(ISBLANK(DaqBook_RAW_Data!Q446),IF(DaqBook_RAW_Data!A446="","",TIMEVALUE(DaqBook_RAW_Data!A446)),TIMEVALUE(DaqBook_RAW_Data!Q446))</f>
        <v/>
      </c>
      <c r="C456" s="167" t="str">
        <f>IF(ISBLANK(DaqBook_RAW_Data!R446),"",DaqBook_RAW_Data!R446)</f>
        <v/>
      </c>
      <c r="D456" s="167" t="str">
        <f>IF(ISBLANK(DaqBook_RAW_Data!S446),"",DaqBook_RAW_Data!S446)</f>
        <v/>
      </c>
      <c r="E456" s="167" t="str">
        <f>IF(ISBLANK(DaqBook_RAW_Data!T446),"",DaqBook_RAW_Data!T446)</f>
        <v/>
      </c>
      <c r="F456" s="167" t="str">
        <f>IF(ISBLANK(DaqBook_RAW_Data!U446),"",DaqBook_RAW_Data!U446)</f>
        <v/>
      </c>
      <c r="G456" s="167" t="str">
        <f>IF(ISBLANK(DaqBook_RAW_Data!V446),"",DaqBook_RAW_Data!V446)</f>
        <v/>
      </c>
      <c r="H456" s="167" t="str">
        <f>IF(ISBLANK(DaqBook_RAW_Data!W446),"",DaqBook_RAW_Data!W446)</f>
        <v/>
      </c>
      <c r="I456" s="167" t="str">
        <f>IF(ISBLANK(DaqBook_RAW_Data!X446),"",DaqBook_RAW_Data!X446)</f>
        <v/>
      </c>
      <c r="J456" s="167" t="str">
        <f>IF(ISBLANK(DaqBook_RAW_Data!Y446),"",DaqBook_RAW_Data!Y446)</f>
        <v/>
      </c>
      <c r="K456" s="167" t="str">
        <f>IF(ISBLANK(DaqBook_RAW_Data!Z446),"",DaqBook_RAW_Data!Z446)</f>
        <v/>
      </c>
      <c r="L456" s="167" t="str">
        <f>IF(ISBLANK(DaqBook_RAW_Data!AA446),"",DaqBook_RAW_Data!AA446)</f>
        <v/>
      </c>
      <c r="M456" s="167" t="str">
        <f>IF(ISBLANK(DaqBook_RAW_Data!AB446),"",DaqBook_RAW_Data!AB446)</f>
        <v/>
      </c>
      <c r="N456" s="167" t="str">
        <f>IF(ISBLANK(DaqBook_RAW_Data!AC446),"",DaqBook_RAW_Data!AC446)</f>
        <v/>
      </c>
      <c r="O456" s="167" t="str">
        <f>IF(ISBLANK(DaqBook_RAW_Data!AD446),"",DaqBook_RAW_Data!AD446)</f>
        <v/>
      </c>
      <c r="P456" s="167" t="str">
        <f>IF(ISBLANK(DaqBook_RAW_Data!AE446),"",DaqBook_RAW_Data!AE446)</f>
        <v/>
      </c>
    </row>
    <row r="457" spans="1:16" x14ac:dyDescent="0.2">
      <c r="A457" s="58" t="e">
        <f t="shared" si="6"/>
        <v>#VALUE!</v>
      </c>
      <c r="B457" s="144" t="str">
        <f>IF(ISBLANK(DaqBook_RAW_Data!Q447),IF(DaqBook_RAW_Data!A447="","",TIMEVALUE(DaqBook_RAW_Data!A447)),TIMEVALUE(DaqBook_RAW_Data!Q447))</f>
        <v/>
      </c>
      <c r="C457" s="167" t="str">
        <f>IF(ISBLANK(DaqBook_RAW_Data!R447),"",DaqBook_RAW_Data!R447)</f>
        <v/>
      </c>
      <c r="D457" s="167" t="str">
        <f>IF(ISBLANK(DaqBook_RAW_Data!S447),"",DaqBook_RAW_Data!S447)</f>
        <v/>
      </c>
      <c r="E457" s="167" t="str">
        <f>IF(ISBLANK(DaqBook_RAW_Data!T447),"",DaqBook_RAW_Data!T447)</f>
        <v/>
      </c>
      <c r="F457" s="167" t="str">
        <f>IF(ISBLANK(DaqBook_RAW_Data!U447),"",DaqBook_RAW_Data!U447)</f>
        <v/>
      </c>
      <c r="G457" s="167" t="str">
        <f>IF(ISBLANK(DaqBook_RAW_Data!V447),"",DaqBook_RAW_Data!V447)</f>
        <v/>
      </c>
      <c r="H457" s="167" t="str">
        <f>IF(ISBLANK(DaqBook_RAW_Data!W447),"",DaqBook_RAW_Data!W447)</f>
        <v/>
      </c>
      <c r="I457" s="167" t="str">
        <f>IF(ISBLANK(DaqBook_RAW_Data!X447),"",DaqBook_RAW_Data!X447)</f>
        <v/>
      </c>
      <c r="J457" s="167" t="str">
        <f>IF(ISBLANK(DaqBook_RAW_Data!Y447),"",DaqBook_RAW_Data!Y447)</f>
        <v/>
      </c>
      <c r="K457" s="167" t="str">
        <f>IF(ISBLANK(DaqBook_RAW_Data!Z447),"",DaqBook_RAW_Data!Z447)</f>
        <v/>
      </c>
      <c r="L457" s="167" t="str">
        <f>IF(ISBLANK(DaqBook_RAW_Data!AA447),"",DaqBook_RAW_Data!AA447)</f>
        <v/>
      </c>
      <c r="M457" s="167" t="str">
        <f>IF(ISBLANK(DaqBook_RAW_Data!AB447),"",DaqBook_RAW_Data!AB447)</f>
        <v/>
      </c>
      <c r="N457" s="167" t="str">
        <f>IF(ISBLANK(DaqBook_RAW_Data!AC447),"",DaqBook_RAW_Data!AC447)</f>
        <v/>
      </c>
      <c r="O457" s="167" t="str">
        <f>IF(ISBLANK(DaqBook_RAW_Data!AD447),"",DaqBook_RAW_Data!AD447)</f>
        <v/>
      </c>
      <c r="P457" s="167" t="str">
        <f>IF(ISBLANK(DaqBook_RAW_Data!AE447),"",DaqBook_RAW_Data!AE447)</f>
        <v/>
      </c>
    </row>
    <row r="458" spans="1:16" x14ac:dyDescent="0.2">
      <c r="A458" s="58" t="e">
        <f t="shared" si="6"/>
        <v>#VALUE!</v>
      </c>
      <c r="B458" s="144" t="str">
        <f>IF(ISBLANK(DaqBook_RAW_Data!Q448),IF(DaqBook_RAW_Data!A448="","",TIMEVALUE(DaqBook_RAW_Data!A448)),TIMEVALUE(DaqBook_RAW_Data!Q448))</f>
        <v/>
      </c>
      <c r="C458" s="167" t="str">
        <f>IF(ISBLANK(DaqBook_RAW_Data!R448),"",DaqBook_RAW_Data!R448)</f>
        <v/>
      </c>
      <c r="D458" s="167" t="str">
        <f>IF(ISBLANK(DaqBook_RAW_Data!S448),"",DaqBook_RAW_Data!S448)</f>
        <v/>
      </c>
      <c r="E458" s="167" t="str">
        <f>IF(ISBLANK(DaqBook_RAW_Data!T448),"",DaqBook_RAW_Data!T448)</f>
        <v/>
      </c>
      <c r="F458" s="167" t="str">
        <f>IF(ISBLANK(DaqBook_RAW_Data!U448),"",DaqBook_RAW_Data!U448)</f>
        <v/>
      </c>
      <c r="G458" s="167" t="str">
        <f>IF(ISBLANK(DaqBook_RAW_Data!V448),"",DaqBook_RAW_Data!V448)</f>
        <v/>
      </c>
      <c r="H458" s="167" t="str">
        <f>IF(ISBLANK(DaqBook_RAW_Data!W448),"",DaqBook_RAW_Data!W448)</f>
        <v/>
      </c>
      <c r="I458" s="167" t="str">
        <f>IF(ISBLANK(DaqBook_RAW_Data!X448),"",DaqBook_RAW_Data!X448)</f>
        <v/>
      </c>
      <c r="J458" s="167" t="str">
        <f>IF(ISBLANK(DaqBook_RAW_Data!Y448),"",DaqBook_RAW_Data!Y448)</f>
        <v/>
      </c>
      <c r="K458" s="167" t="str">
        <f>IF(ISBLANK(DaqBook_RAW_Data!Z448),"",DaqBook_RAW_Data!Z448)</f>
        <v/>
      </c>
      <c r="L458" s="167" t="str">
        <f>IF(ISBLANK(DaqBook_RAW_Data!AA448),"",DaqBook_RAW_Data!AA448)</f>
        <v/>
      </c>
      <c r="M458" s="167" t="str">
        <f>IF(ISBLANK(DaqBook_RAW_Data!AB448),"",DaqBook_RAW_Data!AB448)</f>
        <v/>
      </c>
      <c r="N458" s="167" t="str">
        <f>IF(ISBLANK(DaqBook_RAW_Data!AC448),"",DaqBook_RAW_Data!AC448)</f>
        <v/>
      </c>
      <c r="O458" s="167" t="str">
        <f>IF(ISBLANK(DaqBook_RAW_Data!AD448),"",DaqBook_RAW_Data!AD448)</f>
        <v/>
      </c>
      <c r="P458" s="167" t="str">
        <f>IF(ISBLANK(DaqBook_RAW_Data!AE448),"",DaqBook_RAW_Data!AE448)</f>
        <v/>
      </c>
    </row>
    <row r="459" spans="1:16" x14ac:dyDescent="0.2">
      <c r="A459" s="58" t="e">
        <f t="shared" si="6"/>
        <v>#VALUE!</v>
      </c>
      <c r="B459" s="144" t="str">
        <f>IF(ISBLANK(DaqBook_RAW_Data!Q449),IF(DaqBook_RAW_Data!A449="","",TIMEVALUE(DaqBook_RAW_Data!A449)),TIMEVALUE(DaqBook_RAW_Data!Q449))</f>
        <v/>
      </c>
      <c r="C459" s="167" t="str">
        <f>IF(ISBLANK(DaqBook_RAW_Data!R449),"",DaqBook_RAW_Data!R449)</f>
        <v/>
      </c>
      <c r="D459" s="167" t="str">
        <f>IF(ISBLANK(DaqBook_RAW_Data!S449),"",DaqBook_RAW_Data!S449)</f>
        <v/>
      </c>
      <c r="E459" s="167" t="str">
        <f>IF(ISBLANK(DaqBook_RAW_Data!T449),"",DaqBook_RAW_Data!T449)</f>
        <v/>
      </c>
      <c r="F459" s="167" t="str">
        <f>IF(ISBLANK(DaqBook_RAW_Data!U449),"",DaqBook_RAW_Data!U449)</f>
        <v/>
      </c>
      <c r="G459" s="167" t="str">
        <f>IF(ISBLANK(DaqBook_RAW_Data!V449),"",DaqBook_RAW_Data!V449)</f>
        <v/>
      </c>
      <c r="H459" s="167" t="str">
        <f>IF(ISBLANK(DaqBook_RAW_Data!W449),"",DaqBook_RAW_Data!W449)</f>
        <v/>
      </c>
      <c r="I459" s="167" t="str">
        <f>IF(ISBLANK(DaqBook_RAW_Data!X449),"",DaqBook_RAW_Data!X449)</f>
        <v/>
      </c>
      <c r="J459" s="167" t="str">
        <f>IF(ISBLANK(DaqBook_RAW_Data!Y449),"",DaqBook_RAW_Data!Y449)</f>
        <v/>
      </c>
      <c r="K459" s="167" t="str">
        <f>IF(ISBLANK(DaqBook_RAW_Data!Z449),"",DaqBook_RAW_Data!Z449)</f>
        <v/>
      </c>
      <c r="L459" s="167" t="str">
        <f>IF(ISBLANK(DaqBook_RAW_Data!AA449),"",DaqBook_RAW_Data!AA449)</f>
        <v/>
      </c>
      <c r="M459" s="167" t="str">
        <f>IF(ISBLANK(DaqBook_RAW_Data!AB449),"",DaqBook_RAW_Data!AB449)</f>
        <v/>
      </c>
      <c r="N459" s="167" t="str">
        <f>IF(ISBLANK(DaqBook_RAW_Data!AC449),"",DaqBook_RAW_Data!AC449)</f>
        <v/>
      </c>
      <c r="O459" s="167" t="str">
        <f>IF(ISBLANK(DaqBook_RAW_Data!AD449),"",DaqBook_RAW_Data!AD449)</f>
        <v/>
      </c>
      <c r="P459" s="167" t="str">
        <f>IF(ISBLANK(DaqBook_RAW_Data!AE449),"",DaqBook_RAW_Data!AE449)</f>
        <v/>
      </c>
    </row>
    <row r="460" spans="1:16" x14ac:dyDescent="0.2">
      <c r="A460" s="58" t="e">
        <f t="shared" si="6"/>
        <v>#VALUE!</v>
      </c>
      <c r="B460" s="144" t="str">
        <f>IF(ISBLANK(DaqBook_RAW_Data!Q450),IF(DaqBook_RAW_Data!A450="","",TIMEVALUE(DaqBook_RAW_Data!A450)),TIMEVALUE(DaqBook_RAW_Data!Q450))</f>
        <v/>
      </c>
      <c r="C460" s="167" t="str">
        <f>IF(ISBLANK(DaqBook_RAW_Data!R450),"",DaqBook_RAW_Data!R450)</f>
        <v/>
      </c>
      <c r="D460" s="167" t="str">
        <f>IF(ISBLANK(DaqBook_RAW_Data!S450),"",DaqBook_RAW_Data!S450)</f>
        <v/>
      </c>
      <c r="E460" s="167" t="str">
        <f>IF(ISBLANK(DaqBook_RAW_Data!T450),"",DaqBook_RAW_Data!T450)</f>
        <v/>
      </c>
      <c r="F460" s="167" t="str">
        <f>IF(ISBLANK(DaqBook_RAW_Data!U450),"",DaqBook_RAW_Data!U450)</f>
        <v/>
      </c>
      <c r="G460" s="167" t="str">
        <f>IF(ISBLANK(DaqBook_RAW_Data!V450),"",DaqBook_RAW_Data!V450)</f>
        <v/>
      </c>
      <c r="H460" s="167" t="str">
        <f>IF(ISBLANK(DaqBook_RAW_Data!W450),"",DaqBook_RAW_Data!W450)</f>
        <v/>
      </c>
      <c r="I460" s="167" t="str">
        <f>IF(ISBLANK(DaqBook_RAW_Data!X450),"",DaqBook_RAW_Data!X450)</f>
        <v/>
      </c>
      <c r="J460" s="167" t="str">
        <f>IF(ISBLANK(DaqBook_RAW_Data!Y450),"",DaqBook_RAW_Data!Y450)</f>
        <v/>
      </c>
      <c r="K460" s="167" t="str">
        <f>IF(ISBLANK(DaqBook_RAW_Data!Z450),"",DaqBook_RAW_Data!Z450)</f>
        <v/>
      </c>
      <c r="L460" s="167" t="str">
        <f>IF(ISBLANK(DaqBook_RAW_Data!AA450),"",DaqBook_RAW_Data!AA450)</f>
        <v/>
      </c>
      <c r="M460" s="167" t="str">
        <f>IF(ISBLANK(DaqBook_RAW_Data!AB450),"",DaqBook_RAW_Data!AB450)</f>
        <v/>
      </c>
      <c r="N460" s="167" t="str">
        <f>IF(ISBLANK(DaqBook_RAW_Data!AC450),"",DaqBook_RAW_Data!AC450)</f>
        <v/>
      </c>
      <c r="O460" s="167" t="str">
        <f>IF(ISBLANK(DaqBook_RAW_Data!AD450),"",DaqBook_RAW_Data!AD450)</f>
        <v/>
      </c>
      <c r="P460" s="167" t="str">
        <f>IF(ISBLANK(DaqBook_RAW_Data!AE450),"",DaqBook_RAW_Data!AE450)</f>
        <v/>
      </c>
    </row>
    <row r="461" spans="1:16" x14ac:dyDescent="0.2">
      <c r="A461" s="58" t="e">
        <f t="shared" si="6"/>
        <v>#VALUE!</v>
      </c>
      <c r="B461" s="144" t="str">
        <f>IF(ISBLANK(DaqBook_RAW_Data!Q451),IF(DaqBook_RAW_Data!A451="","",TIMEVALUE(DaqBook_RAW_Data!A451)),TIMEVALUE(DaqBook_RAW_Data!Q451))</f>
        <v/>
      </c>
      <c r="C461" s="167" t="str">
        <f>IF(ISBLANK(DaqBook_RAW_Data!R451),"",DaqBook_RAW_Data!R451)</f>
        <v/>
      </c>
      <c r="D461" s="167" t="str">
        <f>IF(ISBLANK(DaqBook_RAW_Data!S451),"",DaqBook_RAW_Data!S451)</f>
        <v/>
      </c>
      <c r="E461" s="167" t="str">
        <f>IF(ISBLANK(DaqBook_RAW_Data!T451),"",DaqBook_RAW_Data!T451)</f>
        <v/>
      </c>
      <c r="F461" s="167" t="str">
        <f>IF(ISBLANK(DaqBook_RAW_Data!U451),"",DaqBook_RAW_Data!U451)</f>
        <v/>
      </c>
      <c r="G461" s="167" t="str">
        <f>IF(ISBLANK(DaqBook_RAW_Data!V451),"",DaqBook_RAW_Data!V451)</f>
        <v/>
      </c>
      <c r="H461" s="167" t="str">
        <f>IF(ISBLANK(DaqBook_RAW_Data!W451),"",DaqBook_RAW_Data!W451)</f>
        <v/>
      </c>
      <c r="I461" s="167" t="str">
        <f>IF(ISBLANK(DaqBook_RAW_Data!X451),"",DaqBook_RAW_Data!X451)</f>
        <v/>
      </c>
      <c r="J461" s="167" t="str">
        <f>IF(ISBLANK(DaqBook_RAW_Data!Y451),"",DaqBook_RAW_Data!Y451)</f>
        <v/>
      </c>
      <c r="K461" s="167" t="str">
        <f>IF(ISBLANK(DaqBook_RAW_Data!Z451),"",DaqBook_RAW_Data!Z451)</f>
        <v/>
      </c>
      <c r="L461" s="167" t="str">
        <f>IF(ISBLANK(DaqBook_RAW_Data!AA451),"",DaqBook_RAW_Data!AA451)</f>
        <v/>
      </c>
      <c r="M461" s="167" t="str">
        <f>IF(ISBLANK(DaqBook_RAW_Data!AB451),"",DaqBook_RAW_Data!AB451)</f>
        <v/>
      </c>
      <c r="N461" s="167" t="str">
        <f>IF(ISBLANK(DaqBook_RAW_Data!AC451),"",DaqBook_RAW_Data!AC451)</f>
        <v/>
      </c>
      <c r="O461" s="167" t="str">
        <f>IF(ISBLANK(DaqBook_RAW_Data!AD451),"",DaqBook_RAW_Data!AD451)</f>
        <v/>
      </c>
      <c r="P461" s="167" t="str">
        <f>IF(ISBLANK(DaqBook_RAW_Data!AE451),"",DaqBook_RAW_Data!AE451)</f>
        <v/>
      </c>
    </row>
    <row r="462" spans="1:16" x14ac:dyDescent="0.2">
      <c r="A462" s="58" t="e">
        <f t="shared" si="6"/>
        <v>#VALUE!</v>
      </c>
      <c r="B462" s="144" t="str">
        <f>IF(ISBLANK(DaqBook_RAW_Data!Q452),IF(DaqBook_RAW_Data!A452="","",TIMEVALUE(DaqBook_RAW_Data!A452)),TIMEVALUE(DaqBook_RAW_Data!Q452))</f>
        <v/>
      </c>
      <c r="C462" s="167" t="str">
        <f>IF(ISBLANK(DaqBook_RAW_Data!R452),"",DaqBook_RAW_Data!R452)</f>
        <v/>
      </c>
      <c r="D462" s="167" t="str">
        <f>IF(ISBLANK(DaqBook_RAW_Data!S452),"",DaqBook_RAW_Data!S452)</f>
        <v/>
      </c>
      <c r="E462" s="167" t="str">
        <f>IF(ISBLANK(DaqBook_RAW_Data!T452),"",DaqBook_RAW_Data!T452)</f>
        <v/>
      </c>
      <c r="F462" s="167" t="str">
        <f>IF(ISBLANK(DaqBook_RAW_Data!U452),"",DaqBook_RAW_Data!U452)</f>
        <v/>
      </c>
      <c r="G462" s="167" t="str">
        <f>IF(ISBLANK(DaqBook_RAW_Data!V452),"",DaqBook_RAW_Data!V452)</f>
        <v/>
      </c>
      <c r="H462" s="167" t="str">
        <f>IF(ISBLANK(DaqBook_RAW_Data!W452),"",DaqBook_RAW_Data!W452)</f>
        <v/>
      </c>
      <c r="I462" s="167" t="str">
        <f>IF(ISBLANK(DaqBook_RAW_Data!X452),"",DaqBook_RAW_Data!X452)</f>
        <v/>
      </c>
      <c r="J462" s="167" t="str">
        <f>IF(ISBLANK(DaqBook_RAW_Data!Y452),"",DaqBook_RAW_Data!Y452)</f>
        <v/>
      </c>
      <c r="K462" s="167" t="str">
        <f>IF(ISBLANK(DaqBook_RAW_Data!Z452),"",DaqBook_RAW_Data!Z452)</f>
        <v/>
      </c>
      <c r="L462" s="167" t="str">
        <f>IF(ISBLANK(DaqBook_RAW_Data!AA452),"",DaqBook_RAW_Data!AA452)</f>
        <v/>
      </c>
      <c r="M462" s="167" t="str">
        <f>IF(ISBLANK(DaqBook_RAW_Data!AB452),"",DaqBook_RAW_Data!AB452)</f>
        <v/>
      </c>
      <c r="N462" s="167" t="str">
        <f>IF(ISBLANK(DaqBook_RAW_Data!AC452),"",DaqBook_RAW_Data!AC452)</f>
        <v/>
      </c>
      <c r="O462" s="167" t="str">
        <f>IF(ISBLANK(DaqBook_RAW_Data!AD452),"",DaqBook_RAW_Data!AD452)</f>
        <v/>
      </c>
      <c r="P462" s="167" t="str">
        <f>IF(ISBLANK(DaqBook_RAW_Data!AE452),"",DaqBook_RAW_Data!AE452)</f>
        <v/>
      </c>
    </row>
    <row r="463" spans="1:16" x14ac:dyDescent="0.2">
      <c r="A463" s="58" t="e">
        <f t="shared" ref="A463:A526" si="7">HOUR(B463)&amp;":"&amp;MINUTE(B463)</f>
        <v>#VALUE!</v>
      </c>
      <c r="B463" s="144" t="str">
        <f>IF(ISBLANK(DaqBook_RAW_Data!Q453),IF(DaqBook_RAW_Data!A453="","",TIMEVALUE(DaqBook_RAW_Data!A453)),TIMEVALUE(DaqBook_RAW_Data!Q453))</f>
        <v/>
      </c>
      <c r="C463" s="167" t="str">
        <f>IF(ISBLANK(DaqBook_RAW_Data!R453),"",DaqBook_RAW_Data!R453)</f>
        <v/>
      </c>
      <c r="D463" s="167" t="str">
        <f>IF(ISBLANK(DaqBook_RAW_Data!S453),"",DaqBook_RAW_Data!S453)</f>
        <v/>
      </c>
      <c r="E463" s="167" t="str">
        <f>IF(ISBLANK(DaqBook_RAW_Data!T453),"",DaqBook_RAW_Data!T453)</f>
        <v/>
      </c>
      <c r="F463" s="167" t="str">
        <f>IF(ISBLANK(DaqBook_RAW_Data!U453),"",DaqBook_RAW_Data!U453)</f>
        <v/>
      </c>
      <c r="G463" s="167" t="str">
        <f>IF(ISBLANK(DaqBook_RAW_Data!V453),"",DaqBook_RAW_Data!V453)</f>
        <v/>
      </c>
      <c r="H463" s="167" t="str">
        <f>IF(ISBLANK(DaqBook_RAW_Data!W453),"",DaqBook_RAW_Data!W453)</f>
        <v/>
      </c>
      <c r="I463" s="167" t="str">
        <f>IF(ISBLANK(DaqBook_RAW_Data!X453),"",DaqBook_RAW_Data!X453)</f>
        <v/>
      </c>
      <c r="J463" s="167" t="str">
        <f>IF(ISBLANK(DaqBook_RAW_Data!Y453),"",DaqBook_RAW_Data!Y453)</f>
        <v/>
      </c>
      <c r="K463" s="167" t="str">
        <f>IF(ISBLANK(DaqBook_RAW_Data!Z453),"",DaqBook_RAW_Data!Z453)</f>
        <v/>
      </c>
      <c r="L463" s="167" t="str">
        <f>IF(ISBLANK(DaqBook_RAW_Data!AA453),"",DaqBook_RAW_Data!AA453)</f>
        <v/>
      </c>
      <c r="M463" s="167" t="str">
        <f>IF(ISBLANK(DaqBook_RAW_Data!AB453),"",DaqBook_RAW_Data!AB453)</f>
        <v/>
      </c>
      <c r="N463" s="167" t="str">
        <f>IF(ISBLANK(DaqBook_RAW_Data!AC453),"",DaqBook_RAW_Data!AC453)</f>
        <v/>
      </c>
      <c r="O463" s="167" t="str">
        <f>IF(ISBLANK(DaqBook_RAW_Data!AD453),"",DaqBook_RAW_Data!AD453)</f>
        <v/>
      </c>
      <c r="P463" s="167" t="str">
        <f>IF(ISBLANK(DaqBook_RAW_Data!AE453),"",DaqBook_RAW_Data!AE453)</f>
        <v/>
      </c>
    </row>
    <row r="464" spans="1:16" x14ac:dyDescent="0.2">
      <c r="A464" s="58" t="e">
        <f t="shared" si="7"/>
        <v>#VALUE!</v>
      </c>
      <c r="B464" s="144" t="str">
        <f>IF(ISBLANK(DaqBook_RAW_Data!Q454),IF(DaqBook_RAW_Data!A454="","",TIMEVALUE(DaqBook_RAW_Data!A454)),TIMEVALUE(DaqBook_RAW_Data!Q454))</f>
        <v/>
      </c>
      <c r="C464" s="167" t="str">
        <f>IF(ISBLANK(DaqBook_RAW_Data!R454),"",DaqBook_RAW_Data!R454)</f>
        <v/>
      </c>
      <c r="D464" s="167" t="str">
        <f>IF(ISBLANK(DaqBook_RAW_Data!S454),"",DaqBook_RAW_Data!S454)</f>
        <v/>
      </c>
      <c r="E464" s="167" t="str">
        <f>IF(ISBLANK(DaqBook_RAW_Data!T454),"",DaqBook_RAW_Data!T454)</f>
        <v/>
      </c>
      <c r="F464" s="167" t="str">
        <f>IF(ISBLANK(DaqBook_RAW_Data!U454),"",DaqBook_RAW_Data!U454)</f>
        <v/>
      </c>
      <c r="G464" s="167" t="str">
        <f>IF(ISBLANK(DaqBook_RAW_Data!V454),"",DaqBook_RAW_Data!V454)</f>
        <v/>
      </c>
      <c r="H464" s="167" t="str">
        <f>IF(ISBLANK(DaqBook_RAW_Data!W454),"",DaqBook_RAW_Data!W454)</f>
        <v/>
      </c>
      <c r="I464" s="167" t="str">
        <f>IF(ISBLANK(DaqBook_RAW_Data!X454),"",DaqBook_RAW_Data!X454)</f>
        <v/>
      </c>
      <c r="J464" s="167" t="str">
        <f>IF(ISBLANK(DaqBook_RAW_Data!Y454),"",DaqBook_RAW_Data!Y454)</f>
        <v/>
      </c>
      <c r="K464" s="167" t="str">
        <f>IF(ISBLANK(DaqBook_RAW_Data!Z454),"",DaqBook_RAW_Data!Z454)</f>
        <v/>
      </c>
      <c r="L464" s="167" t="str">
        <f>IF(ISBLANK(DaqBook_RAW_Data!AA454),"",DaqBook_RAW_Data!AA454)</f>
        <v/>
      </c>
      <c r="M464" s="167" t="str">
        <f>IF(ISBLANK(DaqBook_RAW_Data!AB454),"",DaqBook_RAW_Data!AB454)</f>
        <v/>
      </c>
      <c r="N464" s="167" t="str">
        <f>IF(ISBLANK(DaqBook_RAW_Data!AC454),"",DaqBook_RAW_Data!AC454)</f>
        <v/>
      </c>
      <c r="O464" s="167" t="str">
        <f>IF(ISBLANK(DaqBook_RAW_Data!AD454),"",DaqBook_RAW_Data!AD454)</f>
        <v/>
      </c>
      <c r="P464" s="167" t="str">
        <f>IF(ISBLANK(DaqBook_RAW_Data!AE454),"",DaqBook_RAW_Data!AE454)</f>
        <v/>
      </c>
    </row>
    <row r="465" spans="1:16" x14ac:dyDescent="0.2">
      <c r="A465" s="58" t="e">
        <f t="shared" si="7"/>
        <v>#VALUE!</v>
      </c>
      <c r="B465" s="144" t="str">
        <f>IF(ISBLANK(DaqBook_RAW_Data!Q455),IF(DaqBook_RAW_Data!A455="","",TIMEVALUE(DaqBook_RAW_Data!A455)),TIMEVALUE(DaqBook_RAW_Data!Q455))</f>
        <v/>
      </c>
      <c r="C465" s="167" t="str">
        <f>IF(ISBLANK(DaqBook_RAW_Data!R455),"",DaqBook_RAW_Data!R455)</f>
        <v/>
      </c>
      <c r="D465" s="167" t="str">
        <f>IF(ISBLANK(DaqBook_RAW_Data!S455),"",DaqBook_RAW_Data!S455)</f>
        <v/>
      </c>
      <c r="E465" s="167" t="str">
        <f>IF(ISBLANK(DaqBook_RAW_Data!T455),"",DaqBook_RAW_Data!T455)</f>
        <v/>
      </c>
      <c r="F465" s="167" t="str">
        <f>IF(ISBLANK(DaqBook_RAW_Data!U455),"",DaqBook_RAW_Data!U455)</f>
        <v/>
      </c>
      <c r="G465" s="167" t="str">
        <f>IF(ISBLANK(DaqBook_RAW_Data!V455),"",DaqBook_RAW_Data!V455)</f>
        <v/>
      </c>
      <c r="H465" s="167" t="str">
        <f>IF(ISBLANK(DaqBook_RAW_Data!W455),"",DaqBook_RAW_Data!W455)</f>
        <v/>
      </c>
      <c r="I465" s="167" t="str">
        <f>IF(ISBLANK(DaqBook_RAW_Data!X455),"",DaqBook_RAW_Data!X455)</f>
        <v/>
      </c>
      <c r="J465" s="167" t="str">
        <f>IF(ISBLANK(DaqBook_RAW_Data!Y455),"",DaqBook_RAW_Data!Y455)</f>
        <v/>
      </c>
      <c r="K465" s="167" t="str">
        <f>IF(ISBLANK(DaqBook_RAW_Data!Z455),"",DaqBook_RAW_Data!Z455)</f>
        <v/>
      </c>
      <c r="L465" s="167" t="str">
        <f>IF(ISBLANK(DaqBook_RAW_Data!AA455),"",DaqBook_RAW_Data!AA455)</f>
        <v/>
      </c>
      <c r="M465" s="167" t="str">
        <f>IF(ISBLANK(DaqBook_RAW_Data!AB455),"",DaqBook_RAW_Data!AB455)</f>
        <v/>
      </c>
      <c r="N465" s="167" t="str">
        <f>IF(ISBLANK(DaqBook_RAW_Data!AC455),"",DaqBook_RAW_Data!AC455)</f>
        <v/>
      </c>
      <c r="O465" s="167" t="str">
        <f>IF(ISBLANK(DaqBook_RAW_Data!AD455),"",DaqBook_RAW_Data!AD455)</f>
        <v/>
      </c>
      <c r="P465" s="167" t="str">
        <f>IF(ISBLANK(DaqBook_RAW_Data!AE455),"",DaqBook_RAW_Data!AE455)</f>
        <v/>
      </c>
    </row>
    <row r="466" spans="1:16" x14ac:dyDescent="0.2">
      <c r="A466" s="58" t="e">
        <f t="shared" si="7"/>
        <v>#VALUE!</v>
      </c>
      <c r="B466" s="144" t="str">
        <f>IF(ISBLANK(DaqBook_RAW_Data!Q456),IF(DaqBook_RAW_Data!A456="","",TIMEVALUE(DaqBook_RAW_Data!A456)),TIMEVALUE(DaqBook_RAW_Data!Q456))</f>
        <v/>
      </c>
      <c r="C466" s="167" t="str">
        <f>IF(ISBLANK(DaqBook_RAW_Data!R456),"",DaqBook_RAW_Data!R456)</f>
        <v/>
      </c>
      <c r="D466" s="167" t="str">
        <f>IF(ISBLANK(DaqBook_RAW_Data!S456),"",DaqBook_RAW_Data!S456)</f>
        <v/>
      </c>
      <c r="E466" s="167" t="str">
        <f>IF(ISBLANK(DaqBook_RAW_Data!T456),"",DaqBook_RAW_Data!T456)</f>
        <v/>
      </c>
      <c r="F466" s="167" t="str">
        <f>IF(ISBLANK(DaqBook_RAW_Data!U456),"",DaqBook_RAW_Data!U456)</f>
        <v/>
      </c>
      <c r="G466" s="167" t="str">
        <f>IF(ISBLANK(DaqBook_RAW_Data!V456),"",DaqBook_RAW_Data!V456)</f>
        <v/>
      </c>
      <c r="H466" s="167" t="str">
        <f>IF(ISBLANK(DaqBook_RAW_Data!W456),"",DaqBook_RAW_Data!W456)</f>
        <v/>
      </c>
      <c r="I466" s="167" t="str">
        <f>IF(ISBLANK(DaqBook_RAW_Data!X456),"",DaqBook_RAW_Data!X456)</f>
        <v/>
      </c>
      <c r="J466" s="167" t="str">
        <f>IF(ISBLANK(DaqBook_RAW_Data!Y456),"",DaqBook_RAW_Data!Y456)</f>
        <v/>
      </c>
      <c r="K466" s="167" t="str">
        <f>IF(ISBLANK(DaqBook_RAW_Data!Z456),"",DaqBook_RAW_Data!Z456)</f>
        <v/>
      </c>
      <c r="L466" s="167" t="str">
        <f>IF(ISBLANK(DaqBook_RAW_Data!AA456),"",DaqBook_RAW_Data!AA456)</f>
        <v/>
      </c>
      <c r="M466" s="167" t="str">
        <f>IF(ISBLANK(DaqBook_RAW_Data!AB456),"",DaqBook_RAW_Data!AB456)</f>
        <v/>
      </c>
      <c r="N466" s="167" t="str">
        <f>IF(ISBLANK(DaqBook_RAW_Data!AC456),"",DaqBook_RAW_Data!AC456)</f>
        <v/>
      </c>
      <c r="O466" s="167" t="str">
        <f>IF(ISBLANK(DaqBook_RAW_Data!AD456),"",DaqBook_RAW_Data!AD456)</f>
        <v/>
      </c>
      <c r="P466" s="167" t="str">
        <f>IF(ISBLANK(DaqBook_RAW_Data!AE456),"",DaqBook_RAW_Data!AE456)</f>
        <v/>
      </c>
    </row>
    <row r="467" spans="1:16" x14ac:dyDescent="0.2">
      <c r="A467" s="58" t="e">
        <f t="shared" si="7"/>
        <v>#VALUE!</v>
      </c>
      <c r="B467" s="144" t="str">
        <f>IF(ISBLANK(DaqBook_RAW_Data!Q457),IF(DaqBook_RAW_Data!A457="","",TIMEVALUE(DaqBook_RAW_Data!A457)),TIMEVALUE(DaqBook_RAW_Data!Q457))</f>
        <v/>
      </c>
      <c r="C467" s="167" t="str">
        <f>IF(ISBLANK(DaqBook_RAW_Data!R457),"",DaqBook_RAW_Data!R457)</f>
        <v/>
      </c>
      <c r="D467" s="167" t="str">
        <f>IF(ISBLANK(DaqBook_RAW_Data!S457),"",DaqBook_RAW_Data!S457)</f>
        <v/>
      </c>
      <c r="E467" s="167" t="str">
        <f>IF(ISBLANK(DaqBook_RAW_Data!T457),"",DaqBook_RAW_Data!T457)</f>
        <v/>
      </c>
      <c r="F467" s="167" t="str">
        <f>IF(ISBLANK(DaqBook_RAW_Data!U457),"",DaqBook_RAW_Data!U457)</f>
        <v/>
      </c>
      <c r="G467" s="167" t="str">
        <f>IF(ISBLANK(DaqBook_RAW_Data!V457),"",DaqBook_RAW_Data!V457)</f>
        <v/>
      </c>
      <c r="H467" s="167" t="str">
        <f>IF(ISBLANK(DaqBook_RAW_Data!W457),"",DaqBook_RAW_Data!W457)</f>
        <v/>
      </c>
      <c r="I467" s="167" t="str">
        <f>IF(ISBLANK(DaqBook_RAW_Data!X457),"",DaqBook_RAW_Data!X457)</f>
        <v/>
      </c>
      <c r="J467" s="167" t="str">
        <f>IF(ISBLANK(DaqBook_RAW_Data!Y457),"",DaqBook_RAW_Data!Y457)</f>
        <v/>
      </c>
      <c r="K467" s="167" t="str">
        <f>IF(ISBLANK(DaqBook_RAW_Data!Z457),"",DaqBook_RAW_Data!Z457)</f>
        <v/>
      </c>
      <c r="L467" s="167" t="str">
        <f>IF(ISBLANK(DaqBook_RAW_Data!AA457),"",DaqBook_RAW_Data!AA457)</f>
        <v/>
      </c>
      <c r="M467" s="167" t="str">
        <f>IF(ISBLANK(DaqBook_RAW_Data!AB457),"",DaqBook_RAW_Data!AB457)</f>
        <v/>
      </c>
      <c r="N467" s="167" t="str">
        <f>IF(ISBLANK(DaqBook_RAW_Data!AC457),"",DaqBook_RAW_Data!AC457)</f>
        <v/>
      </c>
      <c r="O467" s="167" t="str">
        <f>IF(ISBLANK(DaqBook_RAW_Data!AD457),"",DaqBook_RAW_Data!AD457)</f>
        <v/>
      </c>
      <c r="P467" s="167" t="str">
        <f>IF(ISBLANK(DaqBook_RAW_Data!AE457),"",DaqBook_RAW_Data!AE457)</f>
        <v/>
      </c>
    </row>
    <row r="468" spans="1:16" x14ac:dyDescent="0.2">
      <c r="A468" s="58" t="e">
        <f t="shared" si="7"/>
        <v>#VALUE!</v>
      </c>
      <c r="B468" s="144" t="str">
        <f>IF(ISBLANK(DaqBook_RAW_Data!Q458),IF(DaqBook_RAW_Data!A458="","",TIMEVALUE(DaqBook_RAW_Data!A458)),TIMEVALUE(DaqBook_RAW_Data!Q458))</f>
        <v/>
      </c>
      <c r="C468" s="167" t="str">
        <f>IF(ISBLANK(DaqBook_RAW_Data!R458),"",DaqBook_RAW_Data!R458)</f>
        <v/>
      </c>
      <c r="D468" s="167" t="str">
        <f>IF(ISBLANK(DaqBook_RAW_Data!S458),"",DaqBook_RAW_Data!S458)</f>
        <v/>
      </c>
      <c r="E468" s="167" t="str">
        <f>IF(ISBLANK(DaqBook_RAW_Data!T458),"",DaqBook_RAW_Data!T458)</f>
        <v/>
      </c>
      <c r="F468" s="167" t="str">
        <f>IF(ISBLANK(DaqBook_RAW_Data!U458),"",DaqBook_RAW_Data!U458)</f>
        <v/>
      </c>
      <c r="G468" s="167" t="str">
        <f>IF(ISBLANK(DaqBook_RAW_Data!V458),"",DaqBook_RAW_Data!V458)</f>
        <v/>
      </c>
      <c r="H468" s="167" t="str">
        <f>IF(ISBLANK(DaqBook_RAW_Data!W458),"",DaqBook_RAW_Data!W458)</f>
        <v/>
      </c>
      <c r="I468" s="167" t="str">
        <f>IF(ISBLANK(DaqBook_RAW_Data!X458),"",DaqBook_RAW_Data!X458)</f>
        <v/>
      </c>
      <c r="J468" s="167" t="str">
        <f>IF(ISBLANK(DaqBook_RAW_Data!Y458),"",DaqBook_RAW_Data!Y458)</f>
        <v/>
      </c>
      <c r="K468" s="167" t="str">
        <f>IF(ISBLANK(DaqBook_RAW_Data!Z458),"",DaqBook_RAW_Data!Z458)</f>
        <v/>
      </c>
      <c r="L468" s="167" t="str">
        <f>IF(ISBLANK(DaqBook_RAW_Data!AA458),"",DaqBook_RAW_Data!AA458)</f>
        <v/>
      </c>
      <c r="M468" s="167" t="str">
        <f>IF(ISBLANK(DaqBook_RAW_Data!AB458),"",DaqBook_RAW_Data!AB458)</f>
        <v/>
      </c>
      <c r="N468" s="167" t="str">
        <f>IF(ISBLANK(DaqBook_RAW_Data!AC458),"",DaqBook_RAW_Data!AC458)</f>
        <v/>
      </c>
      <c r="O468" s="167" t="str">
        <f>IF(ISBLANK(DaqBook_RAW_Data!AD458),"",DaqBook_RAW_Data!AD458)</f>
        <v/>
      </c>
      <c r="P468" s="167" t="str">
        <f>IF(ISBLANK(DaqBook_RAW_Data!AE458),"",DaqBook_RAW_Data!AE458)</f>
        <v/>
      </c>
    </row>
    <row r="469" spans="1:16" x14ac:dyDescent="0.2">
      <c r="A469" s="58" t="e">
        <f t="shared" si="7"/>
        <v>#VALUE!</v>
      </c>
      <c r="B469" s="144" t="str">
        <f>IF(ISBLANK(DaqBook_RAW_Data!Q459),IF(DaqBook_RAW_Data!A459="","",TIMEVALUE(DaqBook_RAW_Data!A459)),TIMEVALUE(DaqBook_RAW_Data!Q459))</f>
        <v/>
      </c>
      <c r="C469" s="167" t="str">
        <f>IF(ISBLANK(DaqBook_RAW_Data!R459),"",DaqBook_RAW_Data!R459)</f>
        <v/>
      </c>
      <c r="D469" s="167" t="str">
        <f>IF(ISBLANK(DaqBook_RAW_Data!S459),"",DaqBook_RAW_Data!S459)</f>
        <v/>
      </c>
      <c r="E469" s="167" t="str">
        <f>IF(ISBLANK(DaqBook_RAW_Data!T459),"",DaqBook_RAW_Data!T459)</f>
        <v/>
      </c>
      <c r="F469" s="167" t="str">
        <f>IF(ISBLANK(DaqBook_RAW_Data!U459),"",DaqBook_RAW_Data!U459)</f>
        <v/>
      </c>
      <c r="G469" s="167" t="str">
        <f>IF(ISBLANK(DaqBook_RAW_Data!V459),"",DaqBook_RAW_Data!V459)</f>
        <v/>
      </c>
      <c r="H469" s="167" t="str">
        <f>IF(ISBLANK(DaqBook_RAW_Data!W459),"",DaqBook_RAW_Data!W459)</f>
        <v/>
      </c>
      <c r="I469" s="167" t="str">
        <f>IF(ISBLANK(DaqBook_RAW_Data!X459),"",DaqBook_RAW_Data!X459)</f>
        <v/>
      </c>
      <c r="J469" s="167" t="str">
        <f>IF(ISBLANK(DaqBook_RAW_Data!Y459),"",DaqBook_RAW_Data!Y459)</f>
        <v/>
      </c>
      <c r="K469" s="167" t="str">
        <f>IF(ISBLANK(DaqBook_RAW_Data!Z459),"",DaqBook_RAW_Data!Z459)</f>
        <v/>
      </c>
      <c r="L469" s="167" t="str">
        <f>IF(ISBLANK(DaqBook_RAW_Data!AA459),"",DaqBook_RAW_Data!AA459)</f>
        <v/>
      </c>
      <c r="M469" s="167" t="str">
        <f>IF(ISBLANK(DaqBook_RAW_Data!AB459),"",DaqBook_RAW_Data!AB459)</f>
        <v/>
      </c>
      <c r="N469" s="167" t="str">
        <f>IF(ISBLANK(DaqBook_RAW_Data!AC459),"",DaqBook_RAW_Data!AC459)</f>
        <v/>
      </c>
      <c r="O469" s="167" t="str">
        <f>IF(ISBLANK(DaqBook_RAW_Data!AD459),"",DaqBook_RAW_Data!AD459)</f>
        <v/>
      </c>
      <c r="P469" s="167" t="str">
        <f>IF(ISBLANK(DaqBook_RAW_Data!AE459),"",DaqBook_RAW_Data!AE459)</f>
        <v/>
      </c>
    </row>
    <row r="470" spans="1:16" x14ac:dyDescent="0.2">
      <c r="A470" s="58" t="e">
        <f t="shared" si="7"/>
        <v>#VALUE!</v>
      </c>
      <c r="B470" s="144" t="str">
        <f>IF(ISBLANK(DaqBook_RAW_Data!Q460),IF(DaqBook_RAW_Data!A460="","",TIMEVALUE(DaqBook_RAW_Data!A460)),TIMEVALUE(DaqBook_RAW_Data!Q460))</f>
        <v/>
      </c>
      <c r="C470" s="167" t="str">
        <f>IF(ISBLANK(DaqBook_RAW_Data!R460),"",DaqBook_RAW_Data!R460)</f>
        <v/>
      </c>
      <c r="D470" s="167" t="str">
        <f>IF(ISBLANK(DaqBook_RAW_Data!S460),"",DaqBook_RAW_Data!S460)</f>
        <v/>
      </c>
      <c r="E470" s="167" t="str">
        <f>IF(ISBLANK(DaqBook_RAW_Data!T460),"",DaqBook_RAW_Data!T460)</f>
        <v/>
      </c>
      <c r="F470" s="167" t="str">
        <f>IF(ISBLANK(DaqBook_RAW_Data!U460),"",DaqBook_RAW_Data!U460)</f>
        <v/>
      </c>
      <c r="G470" s="167" t="str">
        <f>IF(ISBLANK(DaqBook_RAW_Data!V460),"",DaqBook_RAW_Data!V460)</f>
        <v/>
      </c>
      <c r="H470" s="167" t="str">
        <f>IF(ISBLANK(DaqBook_RAW_Data!W460),"",DaqBook_RAW_Data!W460)</f>
        <v/>
      </c>
      <c r="I470" s="167" t="str">
        <f>IF(ISBLANK(DaqBook_RAW_Data!X460),"",DaqBook_RAW_Data!X460)</f>
        <v/>
      </c>
      <c r="J470" s="167" t="str">
        <f>IF(ISBLANK(DaqBook_RAW_Data!Y460),"",DaqBook_RAW_Data!Y460)</f>
        <v/>
      </c>
      <c r="K470" s="167" t="str">
        <f>IF(ISBLANK(DaqBook_RAW_Data!Z460),"",DaqBook_RAW_Data!Z460)</f>
        <v/>
      </c>
      <c r="L470" s="167" t="str">
        <f>IF(ISBLANK(DaqBook_RAW_Data!AA460),"",DaqBook_RAW_Data!AA460)</f>
        <v/>
      </c>
      <c r="M470" s="167" t="str">
        <f>IF(ISBLANK(DaqBook_RAW_Data!AB460),"",DaqBook_RAW_Data!AB460)</f>
        <v/>
      </c>
      <c r="N470" s="167" t="str">
        <f>IF(ISBLANK(DaqBook_RAW_Data!AC460),"",DaqBook_RAW_Data!AC460)</f>
        <v/>
      </c>
      <c r="O470" s="167" t="str">
        <f>IF(ISBLANK(DaqBook_RAW_Data!AD460),"",DaqBook_RAW_Data!AD460)</f>
        <v/>
      </c>
      <c r="P470" s="167" t="str">
        <f>IF(ISBLANK(DaqBook_RAW_Data!AE460),"",DaqBook_RAW_Data!AE460)</f>
        <v/>
      </c>
    </row>
    <row r="471" spans="1:16" x14ac:dyDescent="0.2">
      <c r="A471" s="58" t="e">
        <f t="shared" si="7"/>
        <v>#VALUE!</v>
      </c>
      <c r="B471" s="144" t="str">
        <f>IF(ISBLANK(DaqBook_RAW_Data!Q461),IF(DaqBook_RAW_Data!A461="","",TIMEVALUE(DaqBook_RAW_Data!A461)),TIMEVALUE(DaqBook_RAW_Data!Q461))</f>
        <v/>
      </c>
      <c r="C471" s="167" t="str">
        <f>IF(ISBLANK(DaqBook_RAW_Data!R461),"",DaqBook_RAW_Data!R461)</f>
        <v/>
      </c>
      <c r="D471" s="167" t="str">
        <f>IF(ISBLANK(DaqBook_RAW_Data!S461),"",DaqBook_RAW_Data!S461)</f>
        <v/>
      </c>
      <c r="E471" s="167" t="str">
        <f>IF(ISBLANK(DaqBook_RAW_Data!T461),"",DaqBook_RAW_Data!T461)</f>
        <v/>
      </c>
      <c r="F471" s="167" t="str">
        <f>IF(ISBLANK(DaqBook_RAW_Data!U461),"",DaqBook_RAW_Data!U461)</f>
        <v/>
      </c>
      <c r="G471" s="167" t="str">
        <f>IF(ISBLANK(DaqBook_RAW_Data!V461),"",DaqBook_RAW_Data!V461)</f>
        <v/>
      </c>
      <c r="H471" s="167" t="str">
        <f>IF(ISBLANK(DaqBook_RAW_Data!W461),"",DaqBook_RAW_Data!W461)</f>
        <v/>
      </c>
      <c r="I471" s="167" t="str">
        <f>IF(ISBLANK(DaqBook_RAW_Data!X461),"",DaqBook_RAW_Data!X461)</f>
        <v/>
      </c>
      <c r="J471" s="167" t="str">
        <f>IF(ISBLANK(DaqBook_RAW_Data!Y461),"",DaqBook_RAW_Data!Y461)</f>
        <v/>
      </c>
      <c r="K471" s="167" t="str">
        <f>IF(ISBLANK(DaqBook_RAW_Data!Z461),"",DaqBook_RAW_Data!Z461)</f>
        <v/>
      </c>
      <c r="L471" s="167" t="str">
        <f>IF(ISBLANK(DaqBook_RAW_Data!AA461),"",DaqBook_RAW_Data!AA461)</f>
        <v/>
      </c>
      <c r="M471" s="167" t="str">
        <f>IF(ISBLANK(DaqBook_RAW_Data!AB461),"",DaqBook_RAW_Data!AB461)</f>
        <v/>
      </c>
      <c r="N471" s="167" t="str">
        <f>IF(ISBLANK(DaqBook_RAW_Data!AC461),"",DaqBook_RAW_Data!AC461)</f>
        <v/>
      </c>
      <c r="O471" s="167" t="str">
        <f>IF(ISBLANK(DaqBook_RAW_Data!AD461),"",DaqBook_RAW_Data!AD461)</f>
        <v/>
      </c>
      <c r="P471" s="167" t="str">
        <f>IF(ISBLANK(DaqBook_RAW_Data!AE461),"",DaqBook_RAW_Data!AE461)</f>
        <v/>
      </c>
    </row>
    <row r="472" spans="1:16" x14ac:dyDescent="0.2">
      <c r="A472" s="58" t="e">
        <f t="shared" si="7"/>
        <v>#VALUE!</v>
      </c>
      <c r="B472" s="144" t="str">
        <f>IF(ISBLANK(DaqBook_RAW_Data!Q462),IF(DaqBook_RAW_Data!A462="","",TIMEVALUE(DaqBook_RAW_Data!A462)),TIMEVALUE(DaqBook_RAW_Data!Q462))</f>
        <v/>
      </c>
      <c r="C472" s="167" t="str">
        <f>IF(ISBLANK(DaqBook_RAW_Data!R462),"",DaqBook_RAW_Data!R462)</f>
        <v/>
      </c>
      <c r="D472" s="167" t="str">
        <f>IF(ISBLANK(DaqBook_RAW_Data!S462),"",DaqBook_RAW_Data!S462)</f>
        <v/>
      </c>
      <c r="E472" s="167" t="str">
        <f>IF(ISBLANK(DaqBook_RAW_Data!T462),"",DaqBook_RAW_Data!T462)</f>
        <v/>
      </c>
      <c r="F472" s="167" t="str">
        <f>IF(ISBLANK(DaqBook_RAW_Data!U462),"",DaqBook_RAW_Data!U462)</f>
        <v/>
      </c>
      <c r="G472" s="167" t="str">
        <f>IF(ISBLANK(DaqBook_RAW_Data!V462),"",DaqBook_RAW_Data!V462)</f>
        <v/>
      </c>
      <c r="H472" s="167" t="str">
        <f>IF(ISBLANK(DaqBook_RAW_Data!W462),"",DaqBook_RAW_Data!W462)</f>
        <v/>
      </c>
      <c r="I472" s="167" t="str">
        <f>IF(ISBLANK(DaqBook_RAW_Data!X462),"",DaqBook_RAW_Data!X462)</f>
        <v/>
      </c>
      <c r="J472" s="167" t="str">
        <f>IF(ISBLANK(DaqBook_RAW_Data!Y462),"",DaqBook_RAW_Data!Y462)</f>
        <v/>
      </c>
      <c r="K472" s="167" t="str">
        <f>IF(ISBLANK(DaqBook_RAW_Data!Z462),"",DaqBook_RAW_Data!Z462)</f>
        <v/>
      </c>
      <c r="L472" s="167" t="str">
        <f>IF(ISBLANK(DaqBook_RAW_Data!AA462),"",DaqBook_RAW_Data!AA462)</f>
        <v/>
      </c>
      <c r="M472" s="167" t="str">
        <f>IF(ISBLANK(DaqBook_RAW_Data!AB462),"",DaqBook_RAW_Data!AB462)</f>
        <v/>
      </c>
      <c r="N472" s="167" t="str">
        <f>IF(ISBLANK(DaqBook_RAW_Data!AC462),"",DaqBook_RAW_Data!AC462)</f>
        <v/>
      </c>
      <c r="O472" s="167" t="str">
        <f>IF(ISBLANK(DaqBook_RAW_Data!AD462),"",DaqBook_RAW_Data!AD462)</f>
        <v/>
      </c>
      <c r="P472" s="167" t="str">
        <f>IF(ISBLANK(DaqBook_RAW_Data!AE462),"",DaqBook_RAW_Data!AE462)</f>
        <v/>
      </c>
    </row>
    <row r="473" spans="1:16" x14ac:dyDescent="0.2">
      <c r="A473" s="58" t="e">
        <f t="shared" si="7"/>
        <v>#VALUE!</v>
      </c>
      <c r="B473" s="144" t="str">
        <f>IF(ISBLANK(DaqBook_RAW_Data!Q463),IF(DaqBook_RAW_Data!A463="","",TIMEVALUE(DaqBook_RAW_Data!A463)),TIMEVALUE(DaqBook_RAW_Data!Q463))</f>
        <v/>
      </c>
      <c r="C473" s="167" t="str">
        <f>IF(ISBLANK(DaqBook_RAW_Data!R463),"",DaqBook_RAW_Data!R463)</f>
        <v/>
      </c>
      <c r="D473" s="167" t="str">
        <f>IF(ISBLANK(DaqBook_RAW_Data!S463),"",DaqBook_RAW_Data!S463)</f>
        <v/>
      </c>
      <c r="E473" s="167" t="str">
        <f>IF(ISBLANK(DaqBook_RAW_Data!T463),"",DaqBook_RAW_Data!T463)</f>
        <v/>
      </c>
      <c r="F473" s="167" t="str">
        <f>IF(ISBLANK(DaqBook_RAW_Data!U463),"",DaqBook_RAW_Data!U463)</f>
        <v/>
      </c>
      <c r="G473" s="167" t="str">
        <f>IF(ISBLANK(DaqBook_RAW_Data!V463),"",DaqBook_RAW_Data!V463)</f>
        <v/>
      </c>
      <c r="H473" s="167" t="str">
        <f>IF(ISBLANK(DaqBook_RAW_Data!W463),"",DaqBook_RAW_Data!W463)</f>
        <v/>
      </c>
      <c r="I473" s="167" t="str">
        <f>IF(ISBLANK(DaqBook_RAW_Data!X463),"",DaqBook_RAW_Data!X463)</f>
        <v/>
      </c>
      <c r="J473" s="167" t="str">
        <f>IF(ISBLANK(DaqBook_RAW_Data!Y463),"",DaqBook_RAW_Data!Y463)</f>
        <v/>
      </c>
      <c r="K473" s="167" t="str">
        <f>IF(ISBLANK(DaqBook_RAW_Data!Z463),"",DaqBook_RAW_Data!Z463)</f>
        <v/>
      </c>
      <c r="L473" s="167" t="str">
        <f>IF(ISBLANK(DaqBook_RAW_Data!AA463),"",DaqBook_RAW_Data!AA463)</f>
        <v/>
      </c>
      <c r="M473" s="167" t="str">
        <f>IF(ISBLANK(DaqBook_RAW_Data!AB463),"",DaqBook_RAW_Data!AB463)</f>
        <v/>
      </c>
      <c r="N473" s="167" t="str">
        <f>IF(ISBLANK(DaqBook_RAW_Data!AC463),"",DaqBook_RAW_Data!AC463)</f>
        <v/>
      </c>
      <c r="O473" s="167" t="str">
        <f>IF(ISBLANK(DaqBook_RAW_Data!AD463),"",DaqBook_RAW_Data!AD463)</f>
        <v/>
      </c>
      <c r="P473" s="167" t="str">
        <f>IF(ISBLANK(DaqBook_RAW_Data!AE463),"",DaqBook_RAW_Data!AE463)</f>
        <v/>
      </c>
    </row>
    <row r="474" spans="1:16" x14ac:dyDescent="0.2">
      <c r="A474" s="58" t="e">
        <f t="shared" si="7"/>
        <v>#VALUE!</v>
      </c>
      <c r="B474" s="144" t="str">
        <f>IF(ISBLANK(DaqBook_RAW_Data!Q464),IF(DaqBook_RAW_Data!A464="","",TIMEVALUE(DaqBook_RAW_Data!A464)),TIMEVALUE(DaqBook_RAW_Data!Q464))</f>
        <v/>
      </c>
      <c r="C474" s="167" t="str">
        <f>IF(ISBLANK(DaqBook_RAW_Data!R464),"",DaqBook_RAW_Data!R464)</f>
        <v/>
      </c>
      <c r="D474" s="167" t="str">
        <f>IF(ISBLANK(DaqBook_RAW_Data!S464),"",DaqBook_RAW_Data!S464)</f>
        <v/>
      </c>
      <c r="E474" s="167" t="str">
        <f>IF(ISBLANK(DaqBook_RAW_Data!T464),"",DaqBook_RAW_Data!T464)</f>
        <v/>
      </c>
      <c r="F474" s="167" t="str">
        <f>IF(ISBLANK(DaqBook_RAW_Data!U464),"",DaqBook_RAW_Data!U464)</f>
        <v/>
      </c>
      <c r="G474" s="167" t="str">
        <f>IF(ISBLANK(DaqBook_RAW_Data!V464),"",DaqBook_RAW_Data!V464)</f>
        <v/>
      </c>
      <c r="H474" s="167" t="str">
        <f>IF(ISBLANK(DaqBook_RAW_Data!W464),"",DaqBook_RAW_Data!W464)</f>
        <v/>
      </c>
      <c r="I474" s="167" t="str">
        <f>IF(ISBLANK(DaqBook_RAW_Data!X464),"",DaqBook_RAW_Data!X464)</f>
        <v/>
      </c>
      <c r="J474" s="167" t="str">
        <f>IF(ISBLANK(DaqBook_RAW_Data!Y464),"",DaqBook_RAW_Data!Y464)</f>
        <v/>
      </c>
      <c r="K474" s="167" t="str">
        <f>IF(ISBLANK(DaqBook_RAW_Data!Z464),"",DaqBook_RAW_Data!Z464)</f>
        <v/>
      </c>
      <c r="L474" s="167" t="str">
        <f>IF(ISBLANK(DaqBook_RAW_Data!AA464),"",DaqBook_RAW_Data!AA464)</f>
        <v/>
      </c>
      <c r="M474" s="167" t="str">
        <f>IF(ISBLANK(DaqBook_RAW_Data!AB464),"",DaqBook_RAW_Data!AB464)</f>
        <v/>
      </c>
      <c r="N474" s="167" t="str">
        <f>IF(ISBLANK(DaqBook_RAW_Data!AC464),"",DaqBook_RAW_Data!AC464)</f>
        <v/>
      </c>
      <c r="O474" s="167" t="str">
        <f>IF(ISBLANK(DaqBook_RAW_Data!AD464),"",DaqBook_RAW_Data!AD464)</f>
        <v/>
      </c>
      <c r="P474" s="167" t="str">
        <f>IF(ISBLANK(DaqBook_RAW_Data!AE464),"",DaqBook_RAW_Data!AE464)</f>
        <v/>
      </c>
    </row>
    <row r="475" spans="1:16" x14ac:dyDescent="0.2">
      <c r="A475" s="58" t="e">
        <f t="shared" si="7"/>
        <v>#VALUE!</v>
      </c>
      <c r="B475" s="144" t="str">
        <f>IF(ISBLANK(DaqBook_RAW_Data!Q465),IF(DaqBook_RAW_Data!A465="","",TIMEVALUE(DaqBook_RAW_Data!A465)),TIMEVALUE(DaqBook_RAW_Data!Q465))</f>
        <v/>
      </c>
      <c r="C475" s="167" t="str">
        <f>IF(ISBLANK(DaqBook_RAW_Data!R465),"",DaqBook_RAW_Data!R465)</f>
        <v/>
      </c>
      <c r="D475" s="167" t="str">
        <f>IF(ISBLANK(DaqBook_RAW_Data!S465),"",DaqBook_RAW_Data!S465)</f>
        <v/>
      </c>
      <c r="E475" s="167" t="str">
        <f>IF(ISBLANK(DaqBook_RAW_Data!T465),"",DaqBook_RAW_Data!T465)</f>
        <v/>
      </c>
      <c r="F475" s="167" t="str">
        <f>IF(ISBLANK(DaqBook_RAW_Data!U465),"",DaqBook_RAW_Data!U465)</f>
        <v/>
      </c>
      <c r="G475" s="167" t="str">
        <f>IF(ISBLANK(DaqBook_RAW_Data!V465),"",DaqBook_RAW_Data!V465)</f>
        <v/>
      </c>
      <c r="H475" s="167" t="str">
        <f>IF(ISBLANK(DaqBook_RAW_Data!W465),"",DaqBook_RAW_Data!W465)</f>
        <v/>
      </c>
      <c r="I475" s="167" t="str">
        <f>IF(ISBLANK(DaqBook_RAW_Data!X465),"",DaqBook_RAW_Data!X465)</f>
        <v/>
      </c>
      <c r="J475" s="167" t="str">
        <f>IF(ISBLANK(DaqBook_RAW_Data!Y465),"",DaqBook_RAW_Data!Y465)</f>
        <v/>
      </c>
      <c r="K475" s="167" t="str">
        <f>IF(ISBLANK(DaqBook_RAW_Data!Z465),"",DaqBook_RAW_Data!Z465)</f>
        <v/>
      </c>
      <c r="L475" s="167" t="str">
        <f>IF(ISBLANK(DaqBook_RAW_Data!AA465),"",DaqBook_RAW_Data!AA465)</f>
        <v/>
      </c>
      <c r="M475" s="167" t="str">
        <f>IF(ISBLANK(DaqBook_RAW_Data!AB465),"",DaqBook_RAW_Data!AB465)</f>
        <v/>
      </c>
      <c r="N475" s="167" t="str">
        <f>IF(ISBLANK(DaqBook_RAW_Data!AC465),"",DaqBook_RAW_Data!AC465)</f>
        <v/>
      </c>
      <c r="O475" s="167" t="str">
        <f>IF(ISBLANK(DaqBook_RAW_Data!AD465),"",DaqBook_RAW_Data!AD465)</f>
        <v/>
      </c>
      <c r="P475" s="167" t="str">
        <f>IF(ISBLANK(DaqBook_RAW_Data!AE465),"",DaqBook_RAW_Data!AE465)</f>
        <v/>
      </c>
    </row>
    <row r="476" spans="1:16" x14ac:dyDescent="0.2">
      <c r="A476" s="58" t="e">
        <f t="shared" si="7"/>
        <v>#VALUE!</v>
      </c>
      <c r="B476" s="144" t="str">
        <f>IF(ISBLANK(DaqBook_RAW_Data!Q466),IF(DaqBook_RAW_Data!A466="","",TIMEVALUE(DaqBook_RAW_Data!A466)),TIMEVALUE(DaqBook_RAW_Data!Q466))</f>
        <v/>
      </c>
      <c r="C476" s="167" t="str">
        <f>IF(ISBLANK(DaqBook_RAW_Data!R466),"",DaqBook_RAW_Data!R466)</f>
        <v/>
      </c>
      <c r="D476" s="167" t="str">
        <f>IF(ISBLANK(DaqBook_RAW_Data!S466),"",DaqBook_RAW_Data!S466)</f>
        <v/>
      </c>
      <c r="E476" s="167" t="str">
        <f>IF(ISBLANK(DaqBook_RAW_Data!T466),"",DaqBook_RAW_Data!T466)</f>
        <v/>
      </c>
      <c r="F476" s="167" t="str">
        <f>IF(ISBLANK(DaqBook_RAW_Data!U466),"",DaqBook_RAW_Data!U466)</f>
        <v/>
      </c>
      <c r="G476" s="167" t="str">
        <f>IF(ISBLANK(DaqBook_RAW_Data!V466),"",DaqBook_RAW_Data!V466)</f>
        <v/>
      </c>
      <c r="H476" s="167" t="str">
        <f>IF(ISBLANK(DaqBook_RAW_Data!W466),"",DaqBook_RAW_Data!W466)</f>
        <v/>
      </c>
      <c r="I476" s="167" t="str">
        <f>IF(ISBLANK(DaqBook_RAW_Data!X466),"",DaqBook_RAW_Data!X466)</f>
        <v/>
      </c>
      <c r="J476" s="167" t="str">
        <f>IF(ISBLANK(DaqBook_RAW_Data!Y466),"",DaqBook_RAW_Data!Y466)</f>
        <v/>
      </c>
      <c r="K476" s="167" t="str">
        <f>IF(ISBLANK(DaqBook_RAW_Data!Z466),"",DaqBook_RAW_Data!Z466)</f>
        <v/>
      </c>
      <c r="L476" s="167" t="str">
        <f>IF(ISBLANK(DaqBook_RAW_Data!AA466),"",DaqBook_RAW_Data!AA466)</f>
        <v/>
      </c>
      <c r="M476" s="167" t="str">
        <f>IF(ISBLANK(DaqBook_RAW_Data!AB466),"",DaqBook_RAW_Data!AB466)</f>
        <v/>
      </c>
      <c r="N476" s="167" t="str">
        <f>IF(ISBLANK(DaqBook_RAW_Data!AC466),"",DaqBook_RAW_Data!AC466)</f>
        <v/>
      </c>
      <c r="O476" s="167" t="str">
        <f>IF(ISBLANK(DaqBook_RAW_Data!AD466),"",DaqBook_RAW_Data!AD466)</f>
        <v/>
      </c>
      <c r="P476" s="167" t="str">
        <f>IF(ISBLANK(DaqBook_RAW_Data!AE466),"",DaqBook_RAW_Data!AE466)</f>
        <v/>
      </c>
    </row>
    <row r="477" spans="1:16" x14ac:dyDescent="0.2">
      <c r="A477" s="58" t="e">
        <f t="shared" si="7"/>
        <v>#VALUE!</v>
      </c>
      <c r="B477" s="144" t="str">
        <f>IF(ISBLANK(DaqBook_RAW_Data!Q467),IF(DaqBook_RAW_Data!A467="","",TIMEVALUE(DaqBook_RAW_Data!A467)),TIMEVALUE(DaqBook_RAW_Data!Q467))</f>
        <v/>
      </c>
      <c r="C477" s="167" t="str">
        <f>IF(ISBLANK(DaqBook_RAW_Data!R467),"",DaqBook_RAW_Data!R467)</f>
        <v/>
      </c>
      <c r="D477" s="167" t="str">
        <f>IF(ISBLANK(DaqBook_RAW_Data!S467),"",DaqBook_RAW_Data!S467)</f>
        <v/>
      </c>
      <c r="E477" s="167" t="str">
        <f>IF(ISBLANK(DaqBook_RAW_Data!T467),"",DaqBook_RAW_Data!T467)</f>
        <v/>
      </c>
      <c r="F477" s="167" t="str">
        <f>IF(ISBLANK(DaqBook_RAW_Data!U467),"",DaqBook_RAW_Data!U467)</f>
        <v/>
      </c>
      <c r="G477" s="167" t="str">
        <f>IF(ISBLANK(DaqBook_RAW_Data!V467),"",DaqBook_RAW_Data!V467)</f>
        <v/>
      </c>
      <c r="H477" s="167" t="str">
        <f>IF(ISBLANK(DaqBook_RAW_Data!W467),"",DaqBook_RAW_Data!W467)</f>
        <v/>
      </c>
      <c r="I477" s="167" t="str">
        <f>IF(ISBLANK(DaqBook_RAW_Data!X467),"",DaqBook_RAW_Data!X467)</f>
        <v/>
      </c>
      <c r="J477" s="167" t="str">
        <f>IF(ISBLANK(DaqBook_RAW_Data!Y467),"",DaqBook_RAW_Data!Y467)</f>
        <v/>
      </c>
      <c r="K477" s="167" t="str">
        <f>IF(ISBLANK(DaqBook_RAW_Data!Z467),"",DaqBook_RAW_Data!Z467)</f>
        <v/>
      </c>
      <c r="L477" s="167" t="str">
        <f>IF(ISBLANK(DaqBook_RAW_Data!AA467),"",DaqBook_RAW_Data!AA467)</f>
        <v/>
      </c>
      <c r="M477" s="167" t="str">
        <f>IF(ISBLANK(DaqBook_RAW_Data!AB467),"",DaqBook_RAW_Data!AB467)</f>
        <v/>
      </c>
      <c r="N477" s="167" t="str">
        <f>IF(ISBLANK(DaqBook_RAW_Data!AC467),"",DaqBook_RAW_Data!AC467)</f>
        <v/>
      </c>
      <c r="O477" s="167" t="str">
        <f>IF(ISBLANK(DaqBook_RAW_Data!AD467),"",DaqBook_RAW_Data!AD467)</f>
        <v/>
      </c>
      <c r="P477" s="167" t="str">
        <f>IF(ISBLANK(DaqBook_RAW_Data!AE467),"",DaqBook_RAW_Data!AE467)</f>
        <v/>
      </c>
    </row>
    <row r="478" spans="1:16" x14ac:dyDescent="0.2">
      <c r="A478" s="58" t="e">
        <f t="shared" si="7"/>
        <v>#VALUE!</v>
      </c>
      <c r="B478" s="144" t="str">
        <f>IF(ISBLANK(DaqBook_RAW_Data!Q468),IF(DaqBook_RAW_Data!A468="","",TIMEVALUE(DaqBook_RAW_Data!A468)),TIMEVALUE(DaqBook_RAW_Data!Q468))</f>
        <v/>
      </c>
      <c r="C478" s="167" t="str">
        <f>IF(ISBLANK(DaqBook_RAW_Data!R468),"",DaqBook_RAW_Data!R468)</f>
        <v/>
      </c>
      <c r="D478" s="167" t="str">
        <f>IF(ISBLANK(DaqBook_RAW_Data!S468),"",DaqBook_RAW_Data!S468)</f>
        <v/>
      </c>
      <c r="E478" s="167" t="str">
        <f>IF(ISBLANK(DaqBook_RAW_Data!T468),"",DaqBook_RAW_Data!T468)</f>
        <v/>
      </c>
      <c r="F478" s="167" t="str">
        <f>IF(ISBLANK(DaqBook_RAW_Data!U468),"",DaqBook_RAW_Data!U468)</f>
        <v/>
      </c>
      <c r="G478" s="167" t="str">
        <f>IF(ISBLANK(DaqBook_RAW_Data!V468),"",DaqBook_RAW_Data!V468)</f>
        <v/>
      </c>
      <c r="H478" s="167" t="str">
        <f>IF(ISBLANK(DaqBook_RAW_Data!W468),"",DaqBook_RAW_Data!W468)</f>
        <v/>
      </c>
      <c r="I478" s="167" t="str">
        <f>IF(ISBLANK(DaqBook_RAW_Data!X468),"",DaqBook_RAW_Data!X468)</f>
        <v/>
      </c>
      <c r="J478" s="167" t="str">
        <f>IF(ISBLANK(DaqBook_RAW_Data!Y468),"",DaqBook_RAW_Data!Y468)</f>
        <v/>
      </c>
      <c r="K478" s="167" t="str">
        <f>IF(ISBLANK(DaqBook_RAW_Data!Z468),"",DaqBook_RAW_Data!Z468)</f>
        <v/>
      </c>
      <c r="L478" s="167" t="str">
        <f>IF(ISBLANK(DaqBook_RAW_Data!AA468),"",DaqBook_RAW_Data!AA468)</f>
        <v/>
      </c>
      <c r="M478" s="167" t="str">
        <f>IF(ISBLANK(DaqBook_RAW_Data!AB468),"",DaqBook_RAW_Data!AB468)</f>
        <v/>
      </c>
      <c r="N478" s="167" t="str">
        <f>IF(ISBLANK(DaqBook_RAW_Data!AC468),"",DaqBook_RAW_Data!AC468)</f>
        <v/>
      </c>
      <c r="O478" s="167" t="str">
        <f>IF(ISBLANK(DaqBook_RAW_Data!AD468),"",DaqBook_RAW_Data!AD468)</f>
        <v/>
      </c>
      <c r="P478" s="167" t="str">
        <f>IF(ISBLANK(DaqBook_RAW_Data!AE468),"",DaqBook_RAW_Data!AE468)</f>
        <v/>
      </c>
    </row>
    <row r="479" spans="1:16" x14ac:dyDescent="0.2">
      <c r="A479" s="58" t="e">
        <f t="shared" si="7"/>
        <v>#VALUE!</v>
      </c>
      <c r="B479" s="144" t="str">
        <f>IF(ISBLANK(DaqBook_RAW_Data!Q469),IF(DaqBook_RAW_Data!A469="","",TIMEVALUE(DaqBook_RAW_Data!A469)),TIMEVALUE(DaqBook_RAW_Data!Q469))</f>
        <v/>
      </c>
      <c r="C479" s="167" t="str">
        <f>IF(ISBLANK(DaqBook_RAW_Data!R469),"",DaqBook_RAW_Data!R469)</f>
        <v/>
      </c>
      <c r="D479" s="167" t="str">
        <f>IF(ISBLANK(DaqBook_RAW_Data!S469),"",DaqBook_RAW_Data!S469)</f>
        <v/>
      </c>
      <c r="E479" s="167" t="str">
        <f>IF(ISBLANK(DaqBook_RAW_Data!T469),"",DaqBook_RAW_Data!T469)</f>
        <v/>
      </c>
      <c r="F479" s="167" t="str">
        <f>IF(ISBLANK(DaqBook_RAW_Data!U469),"",DaqBook_RAW_Data!U469)</f>
        <v/>
      </c>
      <c r="G479" s="167" t="str">
        <f>IF(ISBLANK(DaqBook_RAW_Data!V469),"",DaqBook_RAW_Data!V469)</f>
        <v/>
      </c>
      <c r="H479" s="167" t="str">
        <f>IF(ISBLANK(DaqBook_RAW_Data!W469),"",DaqBook_RAW_Data!W469)</f>
        <v/>
      </c>
      <c r="I479" s="167" t="str">
        <f>IF(ISBLANK(DaqBook_RAW_Data!X469),"",DaqBook_RAW_Data!X469)</f>
        <v/>
      </c>
      <c r="J479" s="167" t="str">
        <f>IF(ISBLANK(DaqBook_RAW_Data!Y469),"",DaqBook_RAW_Data!Y469)</f>
        <v/>
      </c>
      <c r="K479" s="167" t="str">
        <f>IF(ISBLANK(DaqBook_RAW_Data!Z469),"",DaqBook_RAW_Data!Z469)</f>
        <v/>
      </c>
      <c r="L479" s="167" t="str">
        <f>IF(ISBLANK(DaqBook_RAW_Data!AA469),"",DaqBook_RAW_Data!AA469)</f>
        <v/>
      </c>
      <c r="M479" s="167" t="str">
        <f>IF(ISBLANK(DaqBook_RAW_Data!AB469),"",DaqBook_RAW_Data!AB469)</f>
        <v/>
      </c>
      <c r="N479" s="167" t="str">
        <f>IF(ISBLANK(DaqBook_RAW_Data!AC469),"",DaqBook_RAW_Data!AC469)</f>
        <v/>
      </c>
      <c r="O479" s="167" t="str">
        <f>IF(ISBLANK(DaqBook_RAW_Data!AD469),"",DaqBook_RAW_Data!AD469)</f>
        <v/>
      </c>
      <c r="P479" s="167" t="str">
        <f>IF(ISBLANK(DaqBook_RAW_Data!AE469),"",DaqBook_RAW_Data!AE469)</f>
        <v/>
      </c>
    </row>
    <row r="480" spans="1:16" x14ac:dyDescent="0.2">
      <c r="A480" s="58" t="e">
        <f t="shared" si="7"/>
        <v>#VALUE!</v>
      </c>
      <c r="B480" s="144" t="str">
        <f>IF(ISBLANK(DaqBook_RAW_Data!Q470),IF(DaqBook_RAW_Data!A470="","",TIMEVALUE(DaqBook_RAW_Data!A470)),TIMEVALUE(DaqBook_RAW_Data!Q470))</f>
        <v/>
      </c>
      <c r="C480" s="167" t="str">
        <f>IF(ISBLANK(DaqBook_RAW_Data!R470),"",DaqBook_RAW_Data!R470)</f>
        <v/>
      </c>
      <c r="D480" s="167" t="str">
        <f>IF(ISBLANK(DaqBook_RAW_Data!S470),"",DaqBook_RAW_Data!S470)</f>
        <v/>
      </c>
      <c r="E480" s="167" t="str">
        <f>IF(ISBLANK(DaqBook_RAW_Data!T470),"",DaqBook_RAW_Data!T470)</f>
        <v/>
      </c>
      <c r="F480" s="167" t="str">
        <f>IF(ISBLANK(DaqBook_RAW_Data!U470),"",DaqBook_RAW_Data!U470)</f>
        <v/>
      </c>
      <c r="G480" s="167" t="str">
        <f>IF(ISBLANK(DaqBook_RAW_Data!V470),"",DaqBook_RAW_Data!V470)</f>
        <v/>
      </c>
      <c r="H480" s="167" t="str">
        <f>IF(ISBLANK(DaqBook_RAW_Data!W470),"",DaqBook_RAW_Data!W470)</f>
        <v/>
      </c>
      <c r="I480" s="167" t="str">
        <f>IF(ISBLANK(DaqBook_RAW_Data!X470),"",DaqBook_RAW_Data!X470)</f>
        <v/>
      </c>
      <c r="J480" s="167" t="str">
        <f>IF(ISBLANK(DaqBook_RAW_Data!Y470),"",DaqBook_RAW_Data!Y470)</f>
        <v/>
      </c>
      <c r="K480" s="167" t="str">
        <f>IF(ISBLANK(DaqBook_RAW_Data!Z470),"",DaqBook_RAW_Data!Z470)</f>
        <v/>
      </c>
      <c r="L480" s="167" t="str">
        <f>IF(ISBLANK(DaqBook_RAW_Data!AA470),"",DaqBook_RAW_Data!AA470)</f>
        <v/>
      </c>
      <c r="M480" s="167" t="str">
        <f>IF(ISBLANK(DaqBook_RAW_Data!AB470),"",DaqBook_RAW_Data!AB470)</f>
        <v/>
      </c>
      <c r="N480" s="167" t="str">
        <f>IF(ISBLANK(DaqBook_RAW_Data!AC470),"",DaqBook_RAW_Data!AC470)</f>
        <v/>
      </c>
      <c r="O480" s="167" t="str">
        <f>IF(ISBLANK(DaqBook_RAW_Data!AD470),"",DaqBook_RAW_Data!AD470)</f>
        <v/>
      </c>
      <c r="P480" s="167" t="str">
        <f>IF(ISBLANK(DaqBook_RAW_Data!AE470),"",DaqBook_RAW_Data!AE470)</f>
        <v/>
      </c>
    </row>
    <row r="481" spans="1:16" x14ac:dyDescent="0.2">
      <c r="A481" s="58" t="e">
        <f t="shared" si="7"/>
        <v>#VALUE!</v>
      </c>
      <c r="B481" s="144" t="str">
        <f>IF(ISBLANK(DaqBook_RAW_Data!Q471),IF(DaqBook_RAW_Data!A471="","",TIMEVALUE(DaqBook_RAW_Data!A471)),TIMEVALUE(DaqBook_RAW_Data!Q471))</f>
        <v/>
      </c>
      <c r="C481" s="167" t="str">
        <f>IF(ISBLANK(DaqBook_RAW_Data!R471),"",DaqBook_RAW_Data!R471)</f>
        <v/>
      </c>
      <c r="D481" s="167" t="str">
        <f>IF(ISBLANK(DaqBook_RAW_Data!S471),"",DaqBook_RAW_Data!S471)</f>
        <v/>
      </c>
      <c r="E481" s="167" t="str">
        <f>IF(ISBLANK(DaqBook_RAW_Data!T471),"",DaqBook_RAW_Data!T471)</f>
        <v/>
      </c>
      <c r="F481" s="167" t="str">
        <f>IF(ISBLANK(DaqBook_RAW_Data!U471),"",DaqBook_RAW_Data!U471)</f>
        <v/>
      </c>
      <c r="G481" s="167" t="str">
        <f>IF(ISBLANK(DaqBook_RAW_Data!V471),"",DaqBook_RAW_Data!V471)</f>
        <v/>
      </c>
      <c r="H481" s="167" t="str">
        <f>IF(ISBLANK(DaqBook_RAW_Data!W471),"",DaqBook_RAW_Data!W471)</f>
        <v/>
      </c>
      <c r="I481" s="167" t="str">
        <f>IF(ISBLANK(DaqBook_RAW_Data!X471),"",DaqBook_RAW_Data!X471)</f>
        <v/>
      </c>
      <c r="J481" s="167" t="str">
        <f>IF(ISBLANK(DaqBook_RAW_Data!Y471),"",DaqBook_RAW_Data!Y471)</f>
        <v/>
      </c>
      <c r="K481" s="167" t="str">
        <f>IF(ISBLANK(DaqBook_RAW_Data!Z471),"",DaqBook_RAW_Data!Z471)</f>
        <v/>
      </c>
      <c r="L481" s="167" t="str">
        <f>IF(ISBLANK(DaqBook_RAW_Data!AA471),"",DaqBook_RAW_Data!AA471)</f>
        <v/>
      </c>
      <c r="M481" s="167" t="str">
        <f>IF(ISBLANK(DaqBook_RAW_Data!AB471),"",DaqBook_RAW_Data!AB471)</f>
        <v/>
      </c>
      <c r="N481" s="167" t="str">
        <f>IF(ISBLANK(DaqBook_RAW_Data!AC471),"",DaqBook_RAW_Data!AC471)</f>
        <v/>
      </c>
      <c r="O481" s="167" t="str">
        <f>IF(ISBLANK(DaqBook_RAW_Data!AD471),"",DaqBook_RAW_Data!AD471)</f>
        <v/>
      </c>
      <c r="P481" s="167" t="str">
        <f>IF(ISBLANK(DaqBook_RAW_Data!AE471),"",DaqBook_RAW_Data!AE471)</f>
        <v/>
      </c>
    </row>
    <row r="482" spans="1:16" x14ac:dyDescent="0.2">
      <c r="A482" s="58" t="e">
        <f t="shared" si="7"/>
        <v>#VALUE!</v>
      </c>
      <c r="B482" s="144" t="str">
        <f>IF(ISBLANK(DaqBook_RAW_Data!Q472),IF(DaqBook_RAW_Data!A472="","",TIMEVALUE(DaqBook_RAW_Data!A472)),TIMEVALUE(DaqBook_RAW_Data!Q472))</f>
        <v/>
      </c>
      <c r="C482" s="167" t="str">
        <f>IF(ISBLANK(DaqBook_RAW_Data!R472),"",DaqBook_RAW_Data!R472)</f>
        <v/>
      </c>
      <c r="D482" s="167" t="str">
        <f>IF(ISBLANK(DaqBook_RAW_Data!S472),"",DaqBook_RAW_Data!S472)</f>
        <v/>
      </c>
      <c r="E482" s="167" t="str">
        <f>IF(ISBLANK(DaqBook_RAW_Data!T472),"",DaqBook_RAW_Data!T472)</f>
        <v/>
      </c>
      <c r="F482" s="167" t="str">
        <f>IF(ISBLANK(DaqBook_RAW_Data!U472),"",DaqBook_RAW_Data!U472)</f>
        <v/>
      </c>
      <c r="G482" s="167" t="str">
        <f>IF(ISBLANK(DaqBook_RAW_Data!V472),"",DaqBook_RAW_Data!V472)</f>
        <v/>
      </c>
      <c r="H482" s="167" t="str">
        <f>IF(ISBLANK(DaqBook_RAW_Data!W472),"",DaqBook_RAW_Data!W472)</f>
        <v/>
      </c>
      <c r="I482" s="167" t="str">
        <f>IF(ISBLANK(DaqBook_RAW_Data!X472),"",DaqBook_RAW_Data!X472)</f>
        <v/>
      </c>
      <c r="J482" s="167" t="str">
        <f>IF(ISBLANK(DaqBook_RAW_Data!Y472),"",DaqBook_RAW_Data!Y472)</f>
        <v/>
      </c>
      <c r="K482" s="167" t="str">
        <f>IF(ISBLANK(DaqBook_RAW_Data!Z472),"",DaqBook_RAW_Data!Z472)</f>
        <v/>
      </c>
      <c r="L482" s="167" t="str">
        <f>IF(ISBLANK(DaqBook_RAW_Data!AA472),"",DaqBook_RAW_Data!AA472)</f>
        <v/>
      </c>
      <c r="M482" s="167" t="str">
        <f>IF(ISBLANK(DaqBook_RAW_Data!AB472),"",DaqBook_RAW_Data!AB472)</f>
        <v/>
      </c>
      <c r="N482" s="167" t="str">
        <f>IF(ISBLANK(DaqBook_RAW_Data!AC472),"",DaqBook_RAW_Data!AC472)</f>
        <v/>
      </c>
      <c r="O482" s="167" t="str">
        <f>IF(ISBLANK(DaqBook_RAW_Data!AD472),"",DaqBook_RAW_Data!AD472)</f>
        <v/>
      </c>
      <c r="P482" s="167" t="str">
        <f>IF(ISBLANK(DaqBook_RAW_Data!AE472),"",DaqBook_RAW_Data!AE472)</f>
        <v/>
      </c>
    </row>
    <row r="483" spans="1:16" x14ac:dyDescent="0.2">
      <c r="A483" s="58" t="e">
        <f t="shared" si="7"/>
        <v>#VALUE!</v>
      </c>
      <c r="B483" s="144" t="str">
        <f>IF(ISBLANK(DaqBook_RAW_Data!Q473),IF(DaqBook_RAW_Data!A473="","",TIMEVALUE(DaqBook_RAW_Data!A473)),TIMEVALUE(DaqBook_RAW_Data!Q473))</f>
        <v/>
      </c>
      <c r="C483" s="167" t="str">
        <f>IF(ISBLANK(DaqBook_RAW_Data!R473),"",DaqBook_RAW_Data!R473)</f>
        <v/>
      </c>
      <c r="D483" s="167" t="str">
        <f>IF(ISBLANK(DaqBook_RAW_Data!S473),"",DaqBook_RAW_Data!S473)</f>
        <v/>
      </c>
      <c r="E483" s="167" t="str">
        <f>IF(ISBLANK(DaqBook_RAW_Data!T473),"",DaqBook_RAW_Data!T473)</f>
        <v/>
      </c>
      <c r="F483" s="167" t="str">
        <f>IF(ISBLANK(DaqBook_RAW_Data!U473),"",DaqBook_RAW_Data!U473)</f>
        <v/>
      </c>
      <c r="G483" s="167" t="str">
        <f>IF(ISBLANK(DaqBook_RAW_Data!V473),"",DaqBook_RAW_Data!V473)</f>
        <v/>
      </c>
      <c r="H483" s="167" t="str">
        <f>IF(ISBLANK(DaqBook_RAW_Data!W473),"",DaqBook_RAW_Data!W473)</f>
        <v/>
      </c>
      <c r="I483" s="167" t="str">
        <f>IF(ISBLANK(DaqBook_RAW_Data!X473),"",DaqBook_RAW_Data!X473)</f>
        <v/>
      </c>
      <c r="J483" s="167" t="str">
        <f>IF(ISBLANK(DaqBook_RAW_Data!Y473),"",DaqBook_RAW_Data!Y473)</f>
        <v/>
      </c>
      <c r="K483" s="167" t="str">
        <f>IF(ISBLANK(DaqBook_RAW_Data!Z473),"",DaqBook_RAW_Data!Z473)</f>
        <v/>
      </c>
      <c r="L483" s="167" t="str">
        <f>IF(ISBLANK(DaqBook_RAW_Data!AA473),"",DaqBook_RAW_Data!AA473)</f>
        <v/>
      </c>
      <c r="M483" s="167" t="str">
        <f>IF(ISBLANK(DaqBook_RAW_Data!AB473),"",DaqBook_RAW_Data!AB473)</f>
        <v/>
      </c>
      <c r="N483" s="167" t="str">
        <f>IF(ISBLANK(DaqBook_RAW_Data!AC473),"",DaqBook_RAW_Data!AC473)</f>
        <v/>
      </c>
      <c r="O483" s="167" t="str">
        <f>IF(ISBLANK(DaqBook_RAW_Data!AD473),"",DaqBook_RAW_Data!AD473)</f>
        <v/>
      </c>
      <c r="P483" s="167" t="str">
        <f>IF(ISBLANK(DaqBook_RAW_Data!AE473),"",DaqBook_RAW_Data!AE473)</f>
        <v/>
      </c>
    </row>
    <row r="484" spans="1:16" x14ac:dyDescent="0.2">
      <c r="A484" s="58" t="e">
        <f t="shared" si="7"/>
        <v>#VALUE!</v>
      </c>
      <c r="B484" s="144" t="str">
        <f>IF(ISBLANK(DaqBook_RAW_Data!Q474),IF(DaqBook_RAW_Data!A474="","",TIMEVALUE(DaqBook_RAW_Data!A474)),TIMEVALUE(DaqBook_RAW_Data!Q474))</f>
        <v/>
      </c>
      <c r="C484" s="167" t="str">
        <f>IF(ISBLANK(DaqBook_RAW_Data!R474),"",DaqBook_RAW_Data!R474)</f>
        <v/>
      </c>
      <c r="D484" s="167" t="str">
        <f>IF(ISBLANK(DaqBook_RAW_Data!S474),"",DaqBook_RAW_Data!S474)</f>
        <v/>
      </c>
      <c r="E484" s="167" t="str">
        <f>IF(ISBLANK(DaqBook_RAW_Data!T474),"",DaqBook_RAW_Data!T474)</f>
        <v/>
      </c>
      <c r="F484" s="167" t="str">
        <f>IF(ISBLANK(DaqBook_RAW_Data!U474),"",DaqBook_RAW_Data!U474)</f>
        <v/>
      </c>
      <c r="G484" s="167" t="str">
        <f>IF(ISBLANK(DaqBook_RAW_Data!V474),"",DaqBook_RAW_Data!V474)</f>
        <v/>
      </c>
      <c r="H484" s="167" t="str">
        <f>IF(ISBLANK(DaqBook_RAW_Data!W474),"",DaqBook_RAW_Data!W474)</f>
        <v/>
      </c>
      <c r="I484" s="167" t="str">
        <f>IF(ISBLANK(DaqBook_RAW_Data!X474),"",DaqBook_RAW_Data!X474)</f>
        <v/>
      </c>
      <c r="J484" s="167" t="str">
        <f>IF(ISBLANK(DaqBook_RAW_Data!Y474),"",DaqBook_RAW_Data!Y474)</f>
        <v/>
      </c>
      <c r="K484" s="167" t="str">
        <f>IF(ISBLANK(DaqBook_RAW_Data!Z474),"",DaqBook_RAW_Data!Z474)</f>
        <v/>
      </c>
      <c r="L484" s="167" t="str">
        <f>IF(ISBLANK(DaqBook_RAW_Data!AA474),"",DaqBook_RAW_Data!AA474)</f>
        <v/>
      </c>
      <c r="M484" s="167" t="str">
        <f>IF(ISBLANK(DaqBook_RAW_Data!AB474),"",DaqBook_RAW_Data!AB474)</f>
        <v/>
      </c>
      <c r="N484" s="167" t="str">
        <f>IF(ISBLANK(DaqBook_RAW_Data!AC474),"",DaqBook_RAW_Data!AC474)</f>
        <v/>
      </c>
      <c r="O484" s="167" t="str">
        <f>IF(ISBLANK(DaqBook_RAW_Data!AD474),"",DaqBook_RAW_Data!AD474)</f>
        <v/>
      </c>
      <c r="P484" s="167" t="str">
        <f>IF(ISBLANK(DaqBook_RAW_Data!AE474),"",DaqBook_RAW_Data!AE474)</f>
        <v/>
      </c>
    </row>
    <row r="485" spans="1:16" x14ac:dyDescent="0.2">
      <c r="A485" s="58" t="e">
        <f t="shared" si="7"/>
        <v>#VALUE!</v>
      </c>
      <c r="B485" s="144" t="str">
        <f>IF(ISBLANK(DaqBook_RAW_Data!Q475),IF(DaqBook_RAW_Data!A475="","",TIMEVALUE(DaqBook_RAW_Data!A475)),TIMEVALUE(DaqBook_RAW_Data!Q475))</f>
        <v/>
      </c>
      <c r="C485" s="167" t="str">
        <f>IF(ISBLANK(DaqBook_RAW_Data!R475),"",DaqBook_RAW_Data!R475)</f>
        <v/>
      </c>
      <c r="D485" s="167" t="str">
        <f>IF(ISBLANK(DaqBook_RAW_Data!S475),"",DaqBook_RAW_Data!S475)</f>
        <v/>
      </c>
      <c r="E485" s="167" t="str">
        <f>IF(ISBLANK(DaqBook_RAW_Data!T475),"",DaqBook_RAW_Data!T475)</f>
        <v/>
      </c>
      <c r="F485" s="167" t="str">
        <f>IF(ISBLANK(DaqBook_RAW_Data!U475),"",DaqBook_RAW_Data!U475)</f>
        <v/>
      </c>
      <c r="G485" s="167" t="str">
        <f>IF(ISBLANK(DaqBook_RAW_Data!V475),"",DaqBook_RAW_Data!V475)</f>
        <v/>
      </c>
      <c r="H485" s="167" t="str">
        <f>IF(ISBLANK(DaqBook_RAW_Data!W475),"",DaqBook_RAW_Data!W475)</f>
        <v/>
      </c>
      <c r="I485" s="167" t="str">
        <f>IF(ISBLANK(DaqBook_RAW_Data!X475),"",DaqBook_RAW_Data!X475)</f>
        <v/>
      </c>
      <c r="J485" s="167" t="str">
        <f>IF(ISBLANK(DaqBook_RAW_Data!Y475),"",DaqBook_RAW_Data!Y475)</f>
        <v/>
      </c>
      <c r="K485" s="167" t="str">
        <f>IF(ISBLANK(DaqBook_RAW_Data!Z475),"",DaqBook_RAW_Data!Z475)</f>
        <v/>
      </c>
      <c r="L485" s="167" t="str">
        <f>IF(ISBLANK(DaqBook_RAW_Data!AA475),"",DaqBook_RAW_Data!AA475)</f>
        <v/>
      </c>
      <c r="M485" s="167" t="str">
        <f>IF(ISBLANK(DaqBook_RAW_Data!AB475),"",DaqBook_RAW_Data!AB475)</f>
        <v/>
      </c>
      <c r="N485" s="167" t="str">
        <f>IF(ISBLANK(DaqBook_RAW_Data!AC475),"",DaqBook_RAW_Data!AC475)</f>
        <v/>
      </c>
      <c r="O485" s="167" t="str">
        <f>IF(ISBLANK(DaqBook_RAW_Data!AD475),"",DaqBook_RAW_Data!AD475)</f>
        <v/>
      </c>
      <c r="P485" s="167" t="str">
        <f>IF(ISBLANK(DaqBook_RAW_Data!AE475),"",DaqBook_RAW_Data!AE475)</f>
        <v/>
      </c>
    </row>
    <row r="486" spans="1:16" x14ac:dyDescent="0.2">
      <c r="A486" s="58" t="e">
        <f t="shared" si="7"/>
        <v>#VALUE!</v>
      </c>
      <c r="B486" s="144" t="str">
        <f>IF(ISBLANK(DaqBook_RAW_Data!Q476),IF(DaqBook_RAW_Data!A476="","",TIMEVALUE(DaqBook_RAW_Data!A476)),TIMEVALUE(DaqBook_RAW_Data!Q476))</f>
        <v/>
      </c>
      <c r="C486" s="167" t="str">
        <f>IF(ISBLANK(DaqBook_RAW_Data!R476),"",DaqBook_RAW_Data!R476)</f>
        <v/>
      </c>
      <c r="D486" s="167" t="str">
        <f>IF(ISBLANK(DaqBook_RAW_Data!S476),"",DaqBook_RAW_Data!S476)</f>
        <v/>
      </c>
      <c r="E486" s="167" t="str">
        <f>IF(ISBLANK(DaqBook_RAW_Data!T476),"",DaqBook_RAW_Data!T476)</f>
        <v/>
      </c>
      <c r="F486" s="167" t="str">
        <f>IF(ISBLANK(DaqBook_RAW_Data!U476),"",DaqBook_RAW_Data!U476)</f>
        <v/>
      </c>
      <c r="G486" s="167" t="str">
        <f>IF(ISBLANK(DaqBook_RAW_Data!V476),"",DaqBook_RAW_Data!V476)</f>
        <v/>
      </c>
      <c r="H486" s="167" t="str">
        <f>IF(ISBLANK(DaqBook_RAW_Data!W476),"",DaqBook_RAW_Data!W476)</f>
        <v/>
      </c>
      <c r="I486" s="167" t="str">
        <f>IF(ISBLANK(DaqBook_RAW_Data!X476),"",DaqBook_RAW_Data!X476)</f>
        <v/>
      </c>
      <c r="J486" s="167" t="str">
        <f>IF(ISBLANK(DaqBook_RAW_Data!Y476),"",DaqBook_RAW_Data!Y476)</f>
        <v/>
      </c>
      <c r="K486" s="167" t="str">
        <f>IF(ISBLANK(DaqBook_RAW_Data!Z476),"",DaqBook_RAW_Data!Z476)</f>
        <v/>
      </c>
      <c r="L486" s="167" t="str">
        <f>IF(ISBLANK(DaqBook_RAW_Data!AA476),"",DaqBook_RAW_Data!AA476)</f>
        <v/>
      </c>
      <c r="M486" s="167" t="str">
        <f>IF(ISBLANK(DaqBook_RAW_Data!AB476),"",DaqBook_RAW_Data!AB476)</f>
        <v/>
      </c>
      <c r="N486" s="167" t="str">
        <f>IF(ISBLANK(DaqBook_RAW_Data!AC476),"",DaqBook_RAW_Data!AC476)</f>
        <v/>
      </c>
      <c r="O486" s="167" t="str">
        <f>IF(ISBLANK(DaqBook_RAW_Data!AD476),"",DaqBook_RAW_Data!AD476)</f>
        <v/>
      </c>
      <c r="P486" s="167" t="str">
        <f>IF(ISBLANK(DaqBook_RAW_Data!AE476),"",DaqBook_RAW_Data!AE476)</f>
        <v/>
      </c>
    </row>
    <row r="487" spans="1:16" x14ac:dyDescent="0.2">
      <c r="A487" s="58" t="e">
        <f t="shared" si="7"/>
        <v>#VALUE!</v>
      </c>
      <c r="B487" s="144" t="str">
        <f>IF(ISBLANK(DaqBook_RAW_Data!Q477),IF(DaqBook_RAW_Data!A477="","",TIMEVALUE(DaqBook_RAW_Data!A477)),TIMEVALUE(DaqBook_RAW_Data!Q477))</f>
        <v/>
      </c>
      <c r="C487" s="167" t="str">
        <f>IF(ISBLANK(DaqBook_RAW_Data!R477),"",DaqBook_RAW_Data!R477)</f>
        <v/>
      </c>
      <c r="D487" s="167" t="str">
        <f>IF(ISBLANK(DaqBook_RAW_Data!S477),"",DaqBook_RAW_Data!S477)</f>
        <v/>
      </c>
      <c r="E487" s="167" t="str">
        <f>IF(ISBLANK(DaqBook_RAW_Data!T477),"",DaqBook_RAW_Data!T477)</f>
        <v/>
      </c>
      <c r="F487" s="167" t="str">
        <f>IF(ISBLANK(DaqBook_RAW_Data!U477),"",DaqBook_RAW_Data!U477)</f>
        <v/>
      </c>
      <c r="G487" s="167" t="str">
        <f>IF(ISBLANK(DaqBook_RAW_Data!V477),"",DaqBook_RAW_Data!V477)</f>
        <v/>
      </c>
      <c r="H487" s="167" t="str">
        <f>IF(ISBLANK(DaqBook_RAW_Data!W477),"",DaqBook_RAW_Data!W477)</f>
        <v/>
      </c>
      <c r="I487" s="167" t="str">
        <f>IF(ISBLANK(DaqBook_RAW_Data!X477),"",DaqBook_RAW_Data!X477)</f>
        <v/>
      </c>
      <c r="J487" s="167" t="str">
        <f>IF(ISBLANK(DaqBook_RAW_Data!Y477),"",DaqBook_RAW_Data!Y477)</f>
        <v/>
      </c>
      <c r="K487" s="167" t="str">
        <f>IF(ISBLANK(DaqBook_RAW_Data!Z477),"",DaqBook_RAW_Data!Z477)</f>
        <v/>
      </c>
      <c r="L487" s="167" t="str">
        <f>IF(ISBLANK(DaqBook_RAW_Data!AA477),"",DaqBook_RAW_Data!AA477)</f>
        <v/>
      </c>
      <c r="M487" s="167" t="str">
        <f>IF(ISBLANK(DaqBook_RAW_Data!AB477),"",DaqBook_RAW_Data!AB477)</f>
        <v/>
      </c>
      <c r="N487" s="167" t="str">
        <f>IF(ISBLANK(DaqBook_RAW_Data!AC477),"",DaqBook_RAW_Data!AC477)</f>
        <v/>
      </c>
      <c r="O487" s="167" t="str">
        <f>IF(ISBLANK(DaqBook_RAW_Data!AD477),"",DaqBook_RAW_Data!AD477)</f>
        <v/>
      </c>
      <c r="P487" s="167" t="str">
        <f>IF(ISBLANK(DaqBook_RAW_Data!AE477),"",DaqBook_RAW_Data!AE477)</f>
        <v/>
      </c>
    </row>
    <row r="488" spans="1:16" x14ac:dyDescent="0.2">
      <c r="A488" s="58" t="e">
        <f t="shared" si="7"/>
        <v>#VALUE!</v>
      </c>
      <c r="B488" s="144" t="str">
        <f>IF(ISBLANK(DaqBook_RAW_Data!Q478),IF(DaqBook_RAW_Data!A478="","",TIMEVALUE(DaqBook_RAW_Data!A478)),TIMEVALUE(DaqBook_RAW_Data!Q478))</f>
        <v/>
      </c>
      <c r="C488" s="167" t="str">
        <f>IF(ISBLANK(DaqBook_RAW_Data!R478),"",DaqBook_RAW_Data!R478)</f>
        <v/>
      </c>
      <c r="D488" s="167" t="str">
        <f>IF(ISBLANK(DaqBook_RAW_Data!S478),"",DaqBook_RAW_Data!S478)</f>
        <v/>
      </c>
      <c r="E488" s="167" t="str">
        <f>IF(ISBLANK(DaqBook_RAW_Data!T478),"",DaqBook_RAW_Data!T478)</f>
        <v/>
      </c>
      <c r="F488" s="167" t="str">
        <f>IF(ISBLANK(DaqBook_RAW_Data!U478),"",DaqBook_RAW_Data!U478)</f>
        <v/>
      </c>
      <c r="G488" s="167" t="str">
        <f>IF(ISBLANK(DaqBook_RAW_Data!V478),"",DaqBook_RAW_Data!V478)</f>
        <v/>
      </c>
      <c r="H488" s="167" t="str">
        <f>IF(ISBLANK(DaqBook_RAW_Data!W478),"",DaqBook_RAW_Data!W478)</f>
        <v/>
      </c>
      <c r="I488" s="167" t="str">
        <f>IF(ISBLANK(DaqBook_RAW_Data!X478),"",DaqBook_RAW_Data!X478)</f>
        <v/>
      </c>
      <c r="J488" s="167" t="str">
        <f>IF(ISBLANK(DaqBook_RAW_Data!Y478),"",DaqBook_RAW_Data!Y478)</f>
        <v/>
      </c>
      <c r="K488" s="167" t="str">
        <f>IF(ISBLANK(DaqBook_RAW_Data!Z478),"",DaqBook_RAW_Data!Z478)</f>
        <v/>
      </c>
      <c r="L488" s="167" t="str">
        <f>IF(ISBLANK(DaqBook_RAW_Data!AA478),"",DaqBook_RAW_Data!AA478)</f>
        <v/>
      </c>
      <c r="M488" s="167" t="str">
        <f>IF(ISBLANK(DaqBook_RAW_Data!AB478),"",DaqBook_RAW_Data!AB478)</f>
        <v/>
      </c>
      <c r="N488" s="167" t="str">
        <f>IF(ISBLANK(DaqBook_RAW_Data!AC478),"",DaqBook_RAW_Data!AC478)</f>
        <v/>
      </c>
      <c r="O488" s="167" t="str">
        <f>IF(ISBLANK(DaqBook_RAW_Data!AD478),"",DaqBook_RAW_Data!AD478)</f>
        <v/>
      </c>
      <c r="P488" s="167" t="str">
        <f>IF(ISBLANK(DaqBook_RAW_Data!AE478),"",DaqBook_RAW_Data!AE478)</f>
        <v/>
      </c>
    </row>
    <row r="489" spans="1:16" x14ac:dyDescent="0.2">
      <c r="A489" s="58" t="e">
        <f t="shared" si="7"/>
        <v>#VALUE!</v>
      </c>
      <c r="B489" s="144" t="str">
        <f>IF(ISBLANK(DaqBook_RAW_Data!Q479),IF(DaqBook_RAW_Data!A479="","",TIMEVALUE(DaqBook_RAW_Data!A479)),TIMEVALUE(DaqBook_RAW_Data!Q479))</f>
        <v/>
      </c>
      <c r="C489" s="167" t="str">
        <f>IF(ISBLANK(DaqBook_RAW_Data!R479),"",DaqBook_RAW_Data!R479)</f>
        <v/>
      </c>
      <c r="D489" s="167" t="str">
        <f>IF(ISBLANK(DaqBook_RAW_Data!S479),"",DaqBook_RAW_Data!S479)</f>
        <v/>
      </c>
      <c r="E489" s="167" t="str">
        <f>IF(ISBLANK(DaqBook_RAW_Data!T479),"",DaqBook_RAW_Data!T479)</f>
        <v/>
      </c>
      <c r="F489" s="167" t="str">
        <f>IF(ISBLANK(DaqBook_RAW_Data!U479),"",DaqBook_RAW_Data!U479)</f>
        <v/>
      </c>
      <c r="G489" s="167" t="str">
        <f>IF(ISBLANK(DaqBook_RAW_Data!V479),"",DaqBook_RAW_Data!V479)</f>
        <v/>
      </c>
      <c r="H489" s="167" t="str">
        <f>IF(ISBLANK(DaqBook_RAW_Data!W479),"",DaqBook_RAW_Data!W479)</f>
        <v/>
      </c>
      <c r="I489" s="167" t="str">
        <f>IF(ISBLANK(DaqBook_RAW_Data!X479),"",DaqBook_RAW_Data!X479)</f>
        <v/>
      </c>
      <c r="J489" s="167" t="str">
        <f>IF(ISBLANK(DaqBook_RAW_Data!Y479),"",DaqBook_RAW_Data!Y479)</f>
        <v/>
      </c>
      <c r="K489" s="167" t="str">
        <f>IF(ISBLANK(DaqBook_RAW_Data!Z479),"",DaqBook_RAW_Data!Z479)</f>
        <v/>
      </c>
      <c r="L489" s="167" t="str">
        <f>IF(ISBLANK(DaqBook_RAW_Data!AA479),"",DaqBook_RAW_Data!AA479)</f>
        <v/>
      </c>
      <c r="M489" s="167" t="str">
        <f>IF(ISBLANK(DaqBook_RAW_Data!AB479),"",DaqBook_RAW_Data!AB479)</f>
        <v/>
      </c>
      <c r="N489" s="167" t="str">
        <f>IF(ISBLANK(DaqBook_RAW_Data!AC479),"",DaqBook_RAW_Data!AC479)</f>
        <v/>
      </c>
      <c r="O489" s="167" t="str">
        <f>IF(ISBLANK(DaqBook_RAW_Data!AD479),"",DaqBook_RAW_Data!AD479)</f>
        <v/>
      </c>
      <c r="P489" s="167" t="str">
        <f>IF(ISBLANK(DaqBook_RAW_Data!AE479),"",DaqBook_RAW_Data!AE479)</f>
        <v/>
      </c>
    </row>
    <row r="490" spans="1:16" x14ac:dyDescent="0.2">
      <c r="A490" s="58" t="e">
        <f t="shared" si="7"/>
        <v>#VALUE!</v>
      </c>
      <c r="B490" s="144" t="str">
        <f>IF(ISBLANK(DaqBook_RAW_Data!Q480),IF(DaqBook_RAW_Data!A480="","",TIMEVALUE(DaqBook_RAW_Data!A480)),TIMEVALUE(DaqBook_RAW_Data!Q480))</f>
        <v/>
      </c>
      <c r="C490" s="167" t="str">
        <f>IF(ISBLANK(DaqBook_RAW_Data!R480),"",DaqBook_RAW_Data!R480)</f>
        <v/>
      </c>
      <c r="D490" s="167" t="str">
        <f>IF(ISBLANK(DaqBook_RAW_Data!S480),"",DaqBook_RAW_Data!S480)</f>
        <v/>
      </c>
      <c r="E490" s="167" t="str">
        <f>IF(ISBLANK(DaqBook_RAW_Data!T480),"",DaqBook_RAW_Data!T480)</f>
        <v/>
      </c>
      <c r="F490" s="167" t="str">
        <f>IF(ISBLANK(DaqBook_RAW_Data!U480),"",DaqBook_RAW_Data!U480)</f>
        <v/>
      </c>
      <c r="G490" s="167" t="str">
        <f>IF(ISBLANK(DaqBook_RAW_Data!V480),"",DaqBook_RAW_Data!V480)</f>
        <v/>
      </c>
      <c r="H490" s="167" t="str">
        <f>IF(ISBLANK(DaqBook_RAW_Data!W480),"",DaqBook_RAW_Data!W480)</f>
        <v/>
      </c>
      <c r="I490" s="167" t="str">
        <f>IF(ISBLANK(DaqBook_RAW_Data!X480),"",DaqBook_RAW_Data!X480)</f>
        <v/>
      </c>
      <c r="J490" s="167" t="str">
        <f>IF(ISBLANK(DaqBook_RAW_Data!Y480),"",DaqBook_RAW_Data!Y480)</f>
        <v/>
      </c>
      <c r="K490" s="167" t="str">
        <f>IF(ISBLANK(DaqBook_RAW_Data!Z480),"",DaqBook_RAW_Data!Z480)</f>
        <v/>
      </c>
      <c r="L490" s="167" t="str">
        <f>IF(ISBLANK(DaqBook_RAW_Data!AA480),"",DaqBook_RAW_Data!AA480)</f>
        <v/>
      </c>
      <c r="M490" s="167" t="str">
        <f>IF(ISBLANK(DaqBook_RAW_Data!AB480),"",DaqBook_RAW_Data!AB480)</f>
        <v/>
      </c>
      <c r="N490" s="167" t="str">
        <f>IF(ISBLANK(DaqBook_RAW_Data!AC480),"",DaqBook_RAW_Data!AC480)</f>
        <v/>
      </c>
      <c r="O490" s="167" t="str">
        <f>IF(ISBLANK(DaqBook_RAW_Data!AD480),"",DaqBook_RAW_Data!AD480)</f>
        <v/>
      </c>
      <c r="P490" s="167" t="str">
        <f>IF(ISBLANK(DaqBook_RAW_Data!AE480),"",DaqBook_RAW_Data!AE480)</f>
        <v/>
      </c>
    </row>
    <row r="491" spans="1:16" x14ac:dyDescent="0.2">
      <c r="A491" s="58" t="e">
        <f t="shared" si="7"/>
        <v>#VALUE!</v>
      </c>
      <c r="B491" s="144" t="str">
        <f>IF(ISBLANK(DaqBook_RAW_Data!Q481),IF(DaqBook_RAW_Data!A481="","",TIMEVALUE(DaqBook_RAW_Data!A481)),TIMEVALUE(DaqBook_RAW_Data!Q481))</f>
        <v/>
      </c>
      <c r="C491" s="167" t="str">
        <f>IF(ISBLANK(DaqBook_RAW_Data!R481),"",DaqBook_RAW_Data!R481)</f>
        <v/>
      </c>
      <c r="D491" s="167" t="str">
        <f>IF(ISBLANK(DaqBook_RAW_Data!S481),"",DaqBook_RAW_Data!S481)</f>
        <v/>
      </c>
      <c r="E491" s="167" t="str">
        <f>IF(ISBLANK(DaqBook_RAW_Data!T481),"",DaqBook_RAW_Data!T481)</f>
        <v/>
      </c>
      <c r="F491" s="167" t="str">
        <f>IF(ISBLANK(DaqBook_RAW_Data!U481),"",DaqBook_RAW_Data!U481)</f>
        <v/>
      </c>
      <c r="G491" s="167" t="str">
        <f>IF(ISBLANK(DaqBook_RAW_Data!V481),"",DaqBook_RAW_Data!V481)</f>
        <v/>
      </c>
      <c r="H491" s="167" t="str">
        <f>IF(ISBLANK(DaqBook_RAW_Data!W481),"",DaqBook_RAW_Data!W481)</f>
        <v/>
      </c>
      <c r="I491" s="167" t="str">
        <f>IF(ISBLANK(DaqBook_RAW_Data!X481),"",DaqBook_RAW_Data!X481)</f>
        <v/>
      </c>
      <c r="J491" s="167" t="str">
        <f>IF(ISBLANK(DaqBook_RAW_Data!Y481),"",DaqBook_RAW_Data!Y481)</f>
        <v/>
      </c>
      <c r="K491" s="167" t="str">
        <f>IF(ISBLANK(DaqBook_RAW_Data!Z481),"",DaqBook_RAW_Data!Z481)</f>
        <v/>
      </c>
      <c r="L491" s="167" t="str">
        <f>IF(ISBLANK(DaqBook_RAW_Data!AA481),"",DaqBook_RAW_Data!AA481)</f>
        <v/>
      </c>
      <c r="M491" s="167" t="str">
        <f>IF(ISBLANK(DaqBook_RAW_Data!AB481),"",DaqBook_RAW_Data!AB481)</f>
        <v/>
      </c>
      <c r="N491" s="167" t="str">
        <f>IF(ISBLANK(DaqBook_RAW_Data!AC481),"",DaqBook_RAW_Data!AC481)</f>
        <v/>
      </c>
      <c r="O491" s="167" t="str">
        <f>IF(ISBLANK(DaqBook_RAW_Data!AD481),"",DaqBook_RAW_Data!AD481)</f>
        <v/>
      </c>
      <c r="P491" s="167" t="str">
        <f>IF(ISBLANK(DaqBook_RAW_Data!AE481),"",DaqBook_RAW_Data!AE481)</f>
        <v/>
      </c>
    </row>
    <row r="492" spans="1:16" x14ac:dyDescent="0.2">
      <c r="A492" s="58" t="e">
        <f t="shared" si="7"/>
        <v>#VALUE!</v>
      </c>
      <c r="B492" s="144" t="str">
        <f>IF(ISBLANK(DaqBook_RAW_Data!Q482),IF(DaqBook_RAW_Data!A482="","",TIMEVALUE(DaqBook_RAW_Data!A482)),TIMEVALUE(DaqBook_RAW_Data!Q482))</f>
        <v/>
      </c>
      <c r="C492" s="167" t="str">
        <f>IF(ISBLANK(DaqBook_RAW_Data!R482),"",DaqBook_RAW_Data!R482)</f>
        <v/>
      </c>
      <c r="D492" s="167" t="str">
        <f>IF(ISBLANK(DaqBook_RAW_Data!S482),"",DaqBook_RAW_Data!S482)</f>
        <v/>
      </c>
      <c r="E492" s="167" t="str">
        <f>IF(ISBLANK(DaqBook_RAW_Data!T482),"",DaqBook_RAW_Data!T482)</f>
        <v/>
      </c>
      <c r="F492" s="167" t="str">
        <f>IF(ISBLANK(DaqBook_RAW_Data!U482),"",DaqBook_RAW_Data!U482)</f>
        <v/>
      </c>
      <c r="G492" s="167" t="str">
        <f>IF(ISBLANK(DaqBook_RAW_Data!V482),"",DaqBook_RAW_Data!V482)</f>
        <v/>
      </c>
      <c r="H492" s="167" t="str">
        <f>IF(ISBLANK(DaqBook_RAW_Data!W482),"",DaqBook_RAW_Data!W482)</f>
        <v/>
      </c>
      <c r="I492" s="167" t="str">
        <f>IF(ISBLANK(DaqBook_RAW_Data!X482),"",DaqBook_RAW_Data!X482)</f>
        <v/>
      </c>
      <c r="J492" s="167" t="str">
        <f>IF(ISBLANK(DaqBook_RAW_Data!Y482),"",DaqBook_RAW_Data!Y482)</f>
        <v/>
      </c>
      <c r="K492" s="167" t="str">
        <f>IF(ISBLANK(DaqBook_RAW_Data!Z482),"",DaqBook_RAW_Data!Z482)</f>
        <v/>
      </c>
      <c r="L492" s="167" t="str">
        <f>IF(ISBLANK(DaqBook_RAW_Data!AA482),"",DaqBook_RAW_Data!AA482)</f>
        <v/>
      </c>
      <c r="M492" s="167" t="str">
        <f>IF(ISBLANK(DaqBook_RAW_Data!AB482),"",DaqBook_RAW_Data!AB482)</f>
        <v/>
      </c>
      <c r="N492" s="167" t="str">
        <f>IF(ISBLANK(DaqBook_RAW_Data!AC482),"",DaqBook_RAW_Data!AC482)</f>
        <v/>
      </c>
      <c r="O492" s="167" t="str">
        <f>IF(ISBLANK(DaqBook_RAW_Data!AD482),"",DaqBook_RAW_Data!AD482)</f>
        <v/>
      </c>
      <c r="P492" s="167" t="str">
        <f>IF(ISBLANK(DaqBook_RAW_Data!AE482),"",DaqBook_RAW_Data!AE482)</f>
        <v/>
      </c>
    </row>
    <row r="493" spans="1:16" x14ac:dyDescent="0.2">
      <c r="A493" s="58" t="e">
        <f t="shared" si="7"/>
        <v>#VALUE!</v>
      </c>
      <c r="B493" s="144" t="str">
        <f>IF(ISBLANK(DaqBook_RAW_Data!Q483),IF(DaqBook_RAW_Data!A483="","",TIMEVALUE(DaqBook_RAW_Data!A483)),TIMEVALUE(DaqBook_RAW_Data!Q483))</f>
        <v/>
      </c>
      <c r="C493" s="167" t="str">
        <f>IF(ISBLANK(DaqBook_RAW_Data!R483),"",DaqBook_RAW_Data!R483)</f>
        <v/>
      </c>
      <c r="D493" s="167" t="str">
        <f>IF(ISBLANK(DaqBook_RAW_Data!S483),"",DaqBook_RAW_Data!S483)</f>
        <v/>
      </c>
      <c r="E493" s="167" t="str">
        <f>IF(ISBLANK(DaqBook_RAW_Data!T483),"",DaqBook_RAW_Data!T483)</f>
        <v/>
      </c>
      <c r="F493" s="167" t="str">
        <f>IF(ISBLANK(DaqBook_RAW_Data!U483),"",DaqBook_RAW_Data!U483)</f>
        <v/>
      </c>
      <c r="G493" s="167" t="str">
        <f>IF(ISBLANK(DaqBook_RAW_Data!V483),"",DaqBook_RAW_Data!V483)</f>
        <v/>
      </c>
      <c r="H493" s="167" t="str">
        <f>IF(ISBLANK(DaqBook_RAW_Data!W483),"",DaqBook_RAW_Data!W483)</f>
        <v/>
      </c>
      <c r="I493" s="167" t="str">
        <f>IF(ISBLANK(DaqBook_RAW_Data!X483),"",DaqBook_RAW_Data!X483)</f>
        <v/>
      </c>
      <c r="J493" s="167" t="str">
        <f>IF(ISBLANK(DaqBook_RAW_Data!Y483),"",DaqBook_RAW_Data!Y483)</f>
        <v/>
      </c>
      <c r="K493" s="167" t="str">
        <f>IF(ISBLANK(DaqBook_RAW_Data!Z483),"",DaqBook_RAW_Data!Z483)</f>
        <v/>
      </c>
      <c r="L493" s="167" t="str">
        <f>IF(ISBLANK(DaqBook_RAW_Data!AA483),"",DaqBook_RAW_Data!AA483)</f>
        <v/>
      </c>
      <c r="M493" s="167" t="str">
        <f>IF(ISBLANK(DaqBook_RAW_Data!AB483),"",DaqBook_RAW_Data!AB483)</f>
        <v/>
      </c>
      <c r="N493" s="167" t="str">
        <f>IF(ISBLANK(DaqBook_RAW_Data!AC483),"",DaqBook_RAW_Data!AC483)</f>
        <v/>
      </c>
      <c r="O493" s="167" t="str">
        <f>IF(ISBLANK(DaqBook_RAW_Data!AD483),"",DaqBook_RAW_Data!AD483)</f>
        <v/>
      </c>
      <c r="P493" s="167" t="str">
        <f>IF(ISBLANK(DaqBook_RAW_Data!AE483),"",DaqBook_RAW_Data!AE483)</f>
        <v/>
      </c>
    </row>
    <row r="494" spans="1:16" x14ac:dyDescent="0.2">
      <c r="A494" s="58" t="e">
        <f t="shared" si="7"/>
        <v>#VALUE!</v>
      </c>
      <c r="B494" s="144" t="str">
        <f>IF(ISBLANK(DaqBook_RAW_Data!Q484),IF(DaqBook_RAW_Data!A484="","",TIMEVALUE(DaqBook_RAW_Data!A484)),TIMEVALUE(DaqBook_RAW_Data!Q484))</f>
        <v/>
      </c>
      <c r="C494" s="167" t="str">
        <f>IF(ISBLANK(DaqBook_RAW_Data!R484),"",DaqBook_RAW_Data!R484)</f>
        <v/>
      </c>
      <c r="D494" s="167" t="str">
        <f>IF(ISBLANK(DaqBook_RAW_Data!S484),"",DaqBook_RAW_Data!S484)</f>
        <v/>
      </c>
      <c r="E494" s="167" t="str">
        <f>IF(ISBLANK(DaqBook_RAW_Data!T484),"",DaqBook_RAW_Data!T484)</f>
        <v/>
      </c>
      <c r="F494" s="167" t="str">
        <f>IF(ISBLANK(DaqBook_RAW_Data!U484),"",DaqBook_RAW_Data!U484)</f>
        <v/>
      </c>
      <c r="G494" s="167" t="str">
        <f>IF(ISBLANK(DaqBook_RAW_Data!V484),"",DaqBook_RAW_Data!V484)</f>
        <v/>
      </c>
      <c r="H494" s="167" t="str">
        <f>IF(ISBLANK(DaqBook_RAW_Data!W484),"",DaqBook_RAW_Data!W484)</f>
        <v/>
      </c>
      <c r="I494" s="167" t="str">
        <f>IF(ISBLANK(DaqBook_RAW_Data!X484),"",DaqBook_RAW_Data!X484)</f>
        <v/>
      </c>
      <c r="J494" s="167" t="str">
        <f>IF(ISBLANK(DaqBook_RAW_Data!Y484),"",DaqBook_RAW_Data!Y484)</f>
        <v/>
      </c>
      <c r="K494" s="167" t="str">
        <f>IF(ISBLANK(DaqBook_RAW_Data!Z484),"",DaqBook_RAW_Data!Z484)</f>
        <v/>
      </c>
      <c r="L494" s="167" t="str">
        <f>IF(ISBLANK(DaqBook_RAW_Data!AA484),"",DaqBook_RAW_Data!AA484)</f>
        <v/>
      </c>
      <c r="M494" s="167" t="str">
        <f>IF(ISBLANK(DaqBook_RAW_Data!AB484),"",DaqBook_RAW_Data!AB484)</f>
        <v/>
      </c>
      <c r="N494" s="167" t="str">
        <f>IF(ISBLANK(DaqBook_RAW_Data!AC484),"",DaqBook_RAW_Data!AC484)</f>
        <v/>
      </c>
      <c r="O494" s="167" t="str">
        <f>IF(ISBLANK(DaqBook_RAW_Data!AD484),"",DaqBook_RAW_Data!AD484)</f>
        <v/>
      </c>
      <c r="P494" s="167" t="str">
        <f>IF(ISBLANK(DaqBook_RAW_Data!AE484),"",DaqBook_RAW_Data!AE484)</f>
        <v/>
      </c>
    </row>
    <row r="495" spans="1:16" x14ac:dyDescent="0.2">
      <c r="A495" s="58" t="e">
        <f t="shared" si="7"/>
        <v>#VALUE!</v>
      </c>
      <c r="B495" s="144" t="str">
        <f>IF(ISBLANK(DaqBook_RAW_Data!Q485),IF(DaqBook_RAW_Data!A485="","",TIMEVALUE(DaqBook_RAW_Data!A485)),TIMEVALUE(DaqBook_RAW_Data!Q485))</f>
        <v/>
      </c>
      <c r="C495" s="167" t="str">
        <f>IF(ISBLANK(DaqBook_RAW_Data!R485),"",DaqBook_RAW_Data!R485)</f>
        <v/>
      </c>
      <c r="D495" s="167" t="str">
        <f>IF(ISBLANK(DaqBook_RAW_Data!S485),"",DaqBook_RAW_Data!S485)</f>
        <v/>
      </c>
      <c r="E495" s="167" t="str">
        <f>IF(ISBLANK(DaqBook_RAW_Data!T485),"",DaqBook_RAW_Data!T485)</f>
        <v/>
      </c>
      <c r="F495" s="167" t="str">
        <f>IF(ISBLANK(DaqBook_RAW_Data!U485),"",DaqBook_RAW_Data!U485)</f>
        <v/>
      </c>
      <c r="G495" s="167" t="str">
        <f>IF(ISBLANK(DaqBook_RAW_Data!V485),"",DaqBook_RAW_Data!V485)</f>
        <v/>
      </c>
      <c r="H495" s="167" t="str">
        <f>IF(ISBLANK(DaqBook_RAW_Data!W485),"",DaqBook_RAW_Data!W485)</f>
        <v/>
      </c>
      <c r="I495" s="167" t="str">
        <f>IF(ISBLANK(DaqBook_RAW_Data!X485),"",DaqBook_RAW_Data!X485)</f>
        <v/>
      </c>
      <c r="J495" s="167" t="str">
        <f>IF(ISBLANK(DaqBook_RAW_Data!Y485),"",DaqBook_RAW_Data!Y485)</f>
        <v/>
      </c>
      <c r="K495" s="167" t="str">
        <f>IF(ISBLANK(DaqBook_RAW_Data!Z485),"",DaqBook_RAW_Data!Z485)</f>
        <v/>
      </c>
      <c r="L495" s="167" t="str">
        <f>IF(ISBLANK(DaqBook_RAW_Data!AA485),"",DaqBook_RAW_Data!AA485)</f>
        <v/>
      </c>
      <c r="M495" s="167" t="str">
        <f>IF(ISBLANK(DaqBook_RAW_Data!AB485),"",DaqBook_RAW_Data!AB485)</f>
        <v/>
      </c>
      <c r="N495" s="167" t="str">
        <f>IF(ISBLANK(DaqBook_RAW_Data!AC485),"",DaqBook_RAW_Data!AC485)</f>
        <v/>
      </c>
      <c r="O495" s="167" t="str">
        <f>IF(ISBLANK(DaqBook_RAW_Data!AD485),"",DaqBook_RAW_Data!AD485)</f>
        <v/>
      </c>
      <c r="P495" s="167" t="str">
        <f>IF(ISBLANK(DaqBook_RAW_Data!AE485),"",DaqBook_RAW_Data!AE485)</f>
        <v/>
      </c>
    </row>
    <row r="496" spans="1:16" x14ac:dyDescent="0.2">
      <c r="A496" s="58" t="e">
        <f t="shared" si="7"/>
        <v>#VALUE!</v>
      </c>
      <c r="B496" s="144" t="str">
        <f>IF(ISBLANK(DaqBook_RAW_Data!Q486),IF(DaqBook_RAW_Data!A486="","",TIMEVALUE(DaqBook_RAW_Data!A486)),TIMEVALUE(DaqBook_RAW_Data!Q486))</f>
        <v/>
      </c>
      <c r="C496" s="167" t="str">
        <f>IF(ISBLANK(DaqBook_RAW_Data!R486),"",DaqBook_RAW_Data!R486)</f>
        <v/>
      </c>
      <c r="D496" s="167" t="str">
        <f>IF(ISBLANK(DaqBook_RAW_Data!S486),"",DaqBook_RAW_Data!S486)</f>
        <v/>
      </c>
      <c r="E496" s="167" t="str">
        <f>IF(ISBLANK(DaqBook_RAW_Data!T486),"",DaqBook_RAW_Data!T486)</f>
        <v/>
      </c>
      <c r="F496" s="167" t="str">
        <f>IF(ISBLANK(DaqBook_RAW_Data!U486),"",DaqBook_RAW_Data!U486)</f>
        <v/>
      </c>
      <c r="G496" s="167" t="str">
        <f>IF(ISBLANK(DaqBook_RAW_Data!V486),"",DaqBook_RAW_Data!V486)</f>
        <v/>
      </c>
      <c r="H496" s="167" t="str">
        <f>IF(ISBLANK(DaqBook_RAW_Data!W486),"",DaqBook_RAW_Data!W486)</f>
        <v/>
      </c>
      <c r="I496" s="167" t="str">
        <f>IF(ISBLANK(DaqBook_RAW_Data!X486),"",DaqBook_RAW_Data!X486)</f>
        <v/>
      </c>
      <c r="J496" s="167" t="str">
        <f>IF(ISBLANK(DaqBook_RAW_Data!Y486),"",DaqBook_RAW_Data!Y486)</f>
        <v/>
      </c>
      <c r="K496" s="167" t="str">
        <f>IF(ISBLANK(DaqBook_RAW_Data!Z486),"",DaqBook_RAW_Data!Z486)</f>
        <v/>
      </c>
      <c r="L496" s="167" t="str">
        <f>IF(ISBLANK(DaqBook_RAW_Data!AA486),"",DaqBook_RAW_Data!AA486)</f>
        <v/>
      </c>
      <c r="M496" s="167" t="str">
        <f>IF(ISBLANK(DaqBook_RAW_Data!AB486),"",DaqBook_RAW_Data!AB486)</f>
        <v/>
      </c>
      <c r="N496" s="167" t="str">
        <f>IF(ISBLANK(DaqBook_RAW_Data!AC486),"",DaqBook_RAW_Data!AC486)</f>
        <v/>
      </c>
      <c r="O496" s="167" t="str">
        <f>IF(ISBLANK(DaqBook_RAW_Data!AD486),"",DaqBook_RAW_Data!AD486)</f>
        <v/>
      </c>
      <c r="P496" s="167" t="str">
        <f>IF(ISBLANK(DaqBook_RAW_Data!AE486),"",DaqBook_RAW_Data!AE486)</f>
        <v/>
      </c>
    </row>
    <row r="497" spans="1:16" x14ac:dyDescent="0.2">
      <c r="A497" s="58" t="e">
        <f t="shared" si="7"/>
        <v>#VALUE!</v>
      </c>
      <c r="B497" s="144" t="str">
        <f>IF(ISBLANK(DaqBook_RAW_Data!Q487),IF(DaqBook_RAW_Data!A487="","",TIMEVALUE(DaqBook_RAW_Data!A487)),TIMEVALUE(DaqBook_RAW_Data!Q487))</f>
        <v/>
      </c>
      <c r="C497" s="167" t="str">
        <f>IF(ISBLANK(DaqBook_RAW_Data!R487),"",DaqBook_RAW_Data!R487)</f>
        <v/>
      </c>
      <c r="D497" s="167" t="str">
        <f>IF(ISBLANK(DaqBook_RAW_Data!S487),"",DaqBook_RAW_Data!S487)</f>
        <v/>
      </c>
      <c r="E497" s="167" t="str">
        <f>IF(ISBLANK(DaqBook_RAW_Data!T487),"",DaqBook_RAW_Data!T487)</f>
        <v/>
      </c>
      <c r="F497" s="167" t="str">
        <f>IF(ISBLANK(DaqBook_RAW_Data!U487),"",DaqBook_RAW_Data!U487)</f>
        <v/>
      </c>
      <c r="G497" s="167" t="str">
        <f>IF(ISBLANK(DaqBook_RAW_Data!V487),"",DaqBook_RAW_Data!V487)</f>
        <v/>
      </c>
      <c r="H497" s="167" t="str">
        <f>IF(ISBLANK(DaqBook_RAW_Data!W487),"",DaqBook_RAW_Data!W487)</f>
        <v/>
      </c>
      <c r="I497" s="167" t="str">
        <f>IF(ISBLANK(DaqBook_RAW_Data!X487),"",DaqBook_RAW_Data!X487)</f>
        <v/>
      </c>
      <c r="J497" s="167" t="str">
        <f>IF(ISBLANK(DaqBook_RAW_Data!Y487),"",DaqBook_RAW_Data!Y487)</f>
        <v/>
      </c>
      <c r="K497" s="167" t="str">
        <f>IF(ISBLANK(DaqBook_RAW_Data!Z487),"",DaqBook_RAW_Data!Z487)</f>
        <v/>
      </c>
      <c r="L497" s="167" t="str">
        <f>IF(ISBLANK(DaqBook_RAW_Data!AA487),"",DaqBook_RAW_Data!AA487)</f>
        <v/>
      </c>
      <c r="M497" s="167" t="str">
        <f>IF(ISBLANK(DaqBook_RAW_Data!AB487),"",DaqBook_RAW_Data!AB487)</f>
        <v/>
      </c>
      <c r="N497" s="167" t="str">
        <f>IF(ISBLANK(DaqBook_RAW_Data!AC487),"",DaqBook_RAW_Data!AC487)</f>
        <v/>
      </c>
      <c r="O497" s="167" t="str">
        <f>IF(ISBLANK(DaqBook_RAW_Data!AD487),"",DaqBook_RAW_Data!AD487)</f>
        <v/>
      </c>
      <c r="P497" s="167" t="str">
        <f>IF(ISBLANK(DaqBook_RAW_Data!AE487),"",DaqBook_RAW_Data!AE487)</f>
        <v/>
      </c>
    </row>
    <row r="498" spans="1:16" x14ac:dyDescent="0.2">
      <c r="A498" s="58" t="e">
        <f t="shared" si="7"/>
        <v>#VALUE!</v>
      </c>
      <c r="B498" s="144" t="str">
        <f>IF(ISBLANK(DaqBook_RAW_Data!Q488),IF(DaqBook_RAW_Data!A488="","",TIMEVALUE(DaqBook_RAW_Data!A488)),TIMEVALUE(DaqBook_RAW_Data!Q488))</f>
        <v/>
      </c>
      <c r="C498" s="167" t="str">
        <f>IF(ISBLANK(DaqBook_RAW_Data!R488),"",DaqBook_RAW_Data!R488)</f>
        <v/>
      </c>
      <c r="D498" s="167" t="str">
        <f>IF(ISBLANK(DaqBook_RAW_Data!S488),"",DaqBook_RAW_Data!S488)</f>
        <v/>
      </c>
      <c r="E498" s="167" t="str">
        <f>IF(ISBLANK(DaqBook_RAW_Data!T488),"",DaqBook_RAW_Data!T488)</f>
        <v/>
      </c>
      <c r="F498" s="167" t="str">
        <f>IF(ISBLANK(DaqBook_RAW_Data!U488),"",DaqBook_RAW_Data!U488)</f>
        <v/>
      </c>
      <c r="G498" s="167" t="str">
        <f>IF(ISBLANK(DaqBook_RAW_Data!V488),"",DaqBook_RAW_Data!V488)</f>
        <v/>
      </c>
      <c r="H498" s="167" t="str">
        <f>IF(ISBLANK(DaqBook_RAW_Data!W488),"",DaqBook_RAW_Data!W488)</f>
        <v/>
      </c>
      <c r="I498" s="167" t="str">
        <f>IF(ISBLANK(DaqBook_RAW_Data!X488),"",DaqBook_RAW_Data!X488)</f>
        <v/>
      </c>
      <c r="J498" s="167" t="str">
        <f>IF(ISBLANK(DaqBook_RAW_Data!Y488),"",DaqBook_RAW_Data!Y488)</f>
        <v/>
      </c>
      <c r="K498" s="167" t="str">
        <f>IF(ISBLANK(DaqBook_RAW_Data!Z488),"",DaqBook_RAW_Data!Z488)</f>
        <v/>
      </c>
      <c r="L498" s="167" t="str">
        <f>IF(ISBLANK(DaqBook_RAW_Data!AA488),"",DaqBook_RAW_Data!AA488)</f>
        <v/>
      </c>
      <c r="M498" s="167" t="str">
        <f>IF(ISBLANK(DaqBook_RAW_Data!AB488),"",DaqBook_RAW_Data!AB488)</f>
        <v/>
      </c>
      <c r="N498" s="167" t="str">
        <f>IF(ISBLANK(DaqBook_RAW_Data!AC488),"",DaqBook_RAW_Data!AC488)</f>
        <v/>
      </c>
      <c r="O498" s="167" t="str">
        <f>IF(ISBLANK(DaqBook_RAW_Data!AD488),"",DaqBook_RAW_Data!AD488)</f>
        <v/>
      </c>
      <c r="P498" s="167" t="str">
        <f>IF(ISBLANK(DaqBook_RAW_Data!AE488),"",DaqBook_RAW_Data!AE488)</f>
        <v/>
      </c>
    </row>
    <row r="499" spans="1:16" x14ac:dyDescent="0.2">
      <c r="A499" s="58" t="e">
        <f t="shared" si="7"/>
        <v>#VALUE!</v>
      </c>
      <c r="B499" s="144" t="str">
        <f>IF(ISBLANK(DaqBook_RAW_Data!Q489),IF(DaqBook_RAW_Data!A489="","",TIMEVALUE(DaqBook_RAW_Data!A489)),TIMEVALUE(DaqBook_RAW_Data!Q489))</f>
        <v/>
      </c>
      <c r="C499" s="167" t="str">
        <f>IF(ISBLANK(DaqBook_RAW_Data!R489),"",DaqBook_RAW_Data!R489)</f>
        <v/>
      </c>
      <c r="D499" s="167" t="str">
        <f>IF(ISBLANK(DaqBook_RAW_Data!S489),"",DaqBook_RAW_Data!S489)</f>
        <v/>
      </c>
      <c r="E499" s="167" t="str">
        <f>IF(ISBLANK(DaqBook_RAW_Data!T489),"",DaqBook_RAW_Data!T489)</f>
        <v/>
      </c>
      <c r="F499" s="167" t="str">
        <f>IF(ISBLANK(DaqBook_RAW_Data!U489),"",DaqBook_RAW_Data!U489)</f>
        <v/>
      </c>
      <c r="G499" s="167" t="str">
        <f>IF(ISBLANK(DaqBook_RAW_Data!V489),"",DaqBook_RAW_Data!V489)</f>
        <v/>
      </c>
      <c r="H499" s="167" t="str">
        <f>IF(ISBLANK(DaqBook_RAW_Data!W489),"",DaqBook_RAW_Data!W489)</f>
        <v/>
      </c>
      <c r="I499" s="167" t="str">
        <f>IF(ISBLANK(DaqBook_RAW_Data!X489),"",DaqBook_RAW_Data!X489)</f>
        <v/>
      </c>
      <c r="J499" s="167" t="str">
        <f>IF(ISBLANK(DaqBook_RAW_Data!Y489),"",DaqBook_RAW_Data!Y489)</f>
        <v/>
      </c>
      <c r="K499" s="167" t="str">
        <f>IF(ISBLANK(DaqBook_RAW_Data!Z489),"",DaqBook_RAW_Data!Z489)</f>
        <v/>
      </c>
      <c r="L499" s="167" t="str">
        <f>IF(ISBLANK(DaqBook_RAW_Data!AA489),"",DaqBook_RAW_Data!AA489)</f>
        <v/>
      </c>
      <c r="M499" s="167" t="str">
        <f>IF(ISBLANK(DaqBook_RAW_Data!AB489),"",DaqBook_RAW_Data!AB489)</f>
        <v/>
      </c>
      <c r="N499" s="167" t="str">
        <f>IF(ISBLANK(DaqBook_RAW_Data!AC489),"",DaqBook_RAW_Data!AC489)</f>
        <v/>
      </c>
      <c r="O499" s="167" t="str">
        <f>IF(ISBLANK(DaqBook_RAW_Data!AD489),"",DaqBook_RAW_Data!AD489)</f>
        <v/>
      </c>
      <c r="P499" s="167" t="str">
        <f>IF(ISBLANK(DaqBook_RAW_Data!AE489),"",DaqBook_RAW_Data!AE489)</f>
        <v/>
      </c>
    </row>
    <row r="500" spans="1:16" x14ac:dyDescent="0.2">
      <c r="A500" s="58" t="e">
        <f t="shared" si="7"/>
        <v>#VALUE!</v>
      </c>
      <c r="B500" s="144" t="str">
        <f>IF(ISBLANK(DaqBook_RAW_Data!Q490),IF(DaqBook_RAW_Data!A490="","",TIMEVALUE(DaqBook_RAW_Data!A490)),TIMEVALUE(DaqBook_RAW_Data!Q490))</f>
        <v/>
      </c>
      <c r="C500" s="167" t="str">
        <f>IF(ISBLANK(DaqBook_RAW_Data!R490),"",DaqBook_RAW_Data!R490)</f>
        <v/>
      </c>
      <c r="D500" s="167" t="str">
        <f>IF(ISBLANK(DaqBook_RAW_Data!S490),"",DaqBook_RAW_Data!S490)</f>
        <v/>
      </c>
      <c r="E500" s="167" t="str">
        <f>IF(ISBLANK(DaqBook_RAW_Data!T490),"",DaqBook_RAW_Data!T490)</f>
        <v/>
      </c>
      <c r="F500" s="167" t="str">
        <f>IF(ISBLANK(DaqBook_RAW_Data!U490),"",DaqBook_RAW_Data!U490)</f>
        <v/>
      </c>
      <c r="G500" s="167" t="str">
        <f>IF(ISBLANK(DaqBook_RAW_Data!V490),"",DaqBook_RAW_Data!V490)</f>
        <v/>
      </c>
      <c r="H500" s="167" t="str">
        <f>IF(ISBLANK(DaqBook_RAW_Data!W490),"",DaqBook_RAW_Data!W490)</f>
        <v/>
      </c>
      <c r="I500" s="167" t="str">
        <f>IF(ISBLANK(DaqBook_RAW_Data!X490),"",DaqBook_RAW_Data!X490)</f>
        <v/>
      </c>
      <c r="J500" s="167" t="str">
        <f>IF(ISBLANK(DaqBook_RAW_Data!Y490),"",DaqBook_RAW_Data!Y490)</f>
        <v/>
      </c>
      <c r="K500" s="167" t="str">
        <f>IF(ISBLANK(DaqBook_RAW_Data!Z490),"",DaqBook_RAW_Data!Z490)</f>
        <v/>
      </c>
      <c r="L500" s="167" t="str">
        <f>IF(ISBLANK(DaqBook_RAW_Data!AA490),"",DaqBook_RAW_Data!AA490)</f>
        <v/>
      </c>
      <c r="M500" s="167" t="str">
        <f>IF(ISBLANK(DaqBook_RAW_Data!AB490),"",DaqBook_RAW_Data!AB490)</f>
        <v/>
      </c>
      <c r="N500" s="167" t="str">
        <f>IF(ISBLANK(DaqBook_RAW_Data!AC490),"",DaqBook_RAW_Data!AC490)</f>
        <v/>
      </c>
      <c r="O500" s="167" t="str">
        <f>IF(ISBLANK(DaqBook_RAW_Data!AD490),"",DaqBook_RAW_Data!AD490)</f>
        <v/>
      </c>
      <c r="P500" s="167" t="str">
        <f>IF(ISBLANK(DaqBook_RAW_Data!AE490),"",DaqBook_RAW_Data!AE490)</f>
        <v/>
      </c>
    </row>
    <row r="501" spans="1:16" x14ac:dyDescent="0.2">
      <c r="A501" s="58" t="e">
        <f t="shared" si="7"/>
        <v>#VALUE!</v>
      </c>
      <c r="B501" s="144" t="str">
        <f>IF(ISBLANK(DaqBook_RAW_Data!Q491),IF(DaqBook_RAW_Data!A491="","",TIMEVALUE(DaqBook_RAW_Data!A491)),TIMEVALUE(DaqBook_RAW_Data!Q491))</f>
        <v/>
      </c>
      <c r="C501" s="167" t="str">
        <f>IF(ISBLANK(DaqBook_RAW_Data!R491),"",DaqBook_RAW_Data!R491)</f>
        <v/>
      </c>
      <c r="D501" s="167" t="str">
        <f>IF(ISBLANK(DaqBook_RAW_Data!S491),"",DaqBook_RAW_Data!S491)</f>
        <v/>
      </c>
      <c r="E501" s="167" t="str">
        <f>IF(ISBLANK(DaqBook_RAW_Data!T491),"",DaqBook_RAW_Data!T491)</f>
        <v/>
      </c>
      <c r="F501" s="167" t="str">
        <f>IF(ISBLANK(DaqBook_RAW_Data!U491),"",DaqBook_RAW_Data!U491)</f>
        <v/>
      </c>
      <c r="G501" s="167" t="str">
        <f>IF(ISBLANK(DaqBook_RAW_Data!V491),"",DaqBook_RAW_Data!V491)</f>
        <v/>
      </c>
      <c r="H501" s="167" t="str">
        <f>IF(ISBLANK(DaqBook_RAW_Data!W491),"",DaqBook_RAW_Data!W491)</f>
        <v/>
      </c>
      <c r="I501" s="167" t="str">
        <f>IF(ISBLANK(DaqBook_RAW_Data!X491),"",DaqBook_RAW_Data!X491)</f>
        <v/>
      </c>
      <c r="J501" s="167" t="str">
        <f>IF(ISBLANK(DaqBook_RAW_Data!Y491),"",DaqBook_RAW_Data!Y491)</f>
        <v/>
      </c>
      <c r="K501" s="167" t="str">
        <f>IF(ISBLANK(DaqBook_RAW_Data!Z491),"",DaqBook_RAW_Data!Z491)</f>
        <v/>
      </c>
      <c r="L501" s="167" t="str">
        <f>IF(ISBLANK(DaqBook_RAW_Data!AA491),"",DaqBook_RAW_Data!AA491)</f>
        <v/>
      </c>
      <c r="M501" s="167" t="str">
        <f>IF(ISBLANK(DaqBook_RAW_Data!AB491),"",DaqBook_RAW_Data!AB491)</f>
        <v/>
      </c>
      <c r="N501" s="167" t="str">
        <f>IF(ISBLANK(DaqBook_RAW_Data!AC491),"",DaqBook_RAW_Data!AC491)</f>
        <v/>
      </c>
      <c r="O501" s="167" t="str">
        <f>IF(ISBLANK(DaqBook_RAW_Data!AD491),"",DaqBook_RAW_Data!AD491)</f>
        <v/>
      </c>
      <c r="P501" s="167" t="str">
        <f>IF(ISBLANK(DaqBook_RAW_Data!AE491),"",DaqBook_RAW_Data!AE491)</f>
        <v/>
      </c>
    </row>
    <row r="502" spans="1:16" x14ac:dyDescent="0.2">
      <c r="A502" s="58" t="e">
        <f t="shared" si="7"/>
        <v>#VALUE!</v>
      </c>
      <c r="B502" s="144" t="str">
        <f>IF(ISBLANK(DaqBook_RAW_Data!Q492),IF(DaqBook_RAW_Data!A492="","",TIMEVALUE(DaqBook_RAW_Data!A492)),TIMEVALUE(DaqBook_RAW_Data!Q492))</f>
        <v/>
      </c>
      <c r="C502" s="167" t="str">
        <f>IF(ISBLANK(DaqBook_RAW_Data!R492),"",DaqBook_RAW_Data!R492)</f>
        <v/>
      </c>
      <c r="D502" s="167" t="str">
        <f>IF(ISBLANK(DaqBook_RAW_Data!S492),"",DaqBook_RAW_Data!S492)</f>
        <v/>
      </c>
      <c r="E502" s="167" t="str">
        <f>IF(ISBLANK(DaqBook_RAW_Data!T492),"",DaqBook_RAW_Data!T492)</f>
        <v/>
      </c>
      <c r="F502" s="167" t="str">
        <f>IF(ISBLANK(DaqBook_RAW_Data!U492),"",DaqBook_RAW_Data!U492)</f>
        <v/>
      </c>
      <c r="G502" s="167" t="str">
        <f>IF(ISBLANK(DaqBook_RAW_Data!V492),"",DaqBook_RAW_Data!V492)</f>
        <v/>
      </c>
      <c r="H502" s="167" t="str">
        <f>IF(ISBLANK(DaqBook_RAW_Data!W492),"",DaqBook_RAW_Data!W492)</f>
        <v/>
      </c>
      <c r="I502" s="167" t="str">
        <f>IF(ISBLANK(DaqBook_RAW_Data!X492),"",DaqBook_RAW_Data!X492)</f>
        <v/>
      </c>
      <c r="J502" s="167" t="str">
        <f>IF(ISBLANK(DaqBook_RAW_Data!Y492),"",DaqBook_RAW_Data!Y492)</f>
        <v/>
      </c>
      <c r="K502" s="167" t="str">
        <f>IF(ISBLANK(DaqBook_RAW_Data!Z492),"",DaqBook_RAW_Data!Z492)</f>
        <v/>
      </c>
      <c r="L502" s="167" t="str">
        <f>IF(ISBLANK(DaqBook_RAW_Data!AA492),"",DaqBook_RAW_Data!AA492)</f>
        <v/>
      </c>
      <c r="M502" s="167" t="str">
        <f>IF(ISBLANK(DaqBook_RAW_Data!AB492),"",DaqBook_RAW_Data!AB492)</f>
        <v/>
      </c>
      <c r="N502" s="167" t="str">
        <f>IF(ISBLANK(DaqBook_RAW_Data!AC492),"",DaqBook_RAW_Data!AC492)</f>
        <v/>
      </c>
      <c r="O502" s="167" t="str">
        <f>IF(ISBLANK(DaqBook_RAW_Data!AD492),"",DaqBook_RAW_Data!AD492)</f>
        <v/>
      </c>
      <c r="P502" s="167" t="str">
        <f>IF(ISBLANK(DaqBook_RAW_Data!AE492),"",DaqBook_RAW_Data!AE492)</f>
        <v/>
      </c>
    </row>
    <row r="503" spans="1:16" x14ac:dyDescent="0.2">
      <c r="A503" s="58" t="e">
        <f t="shared" si="7"/>
        <v>#VALUE!</v>
      </c>
      <c r="B503" s="144" t="str">
        <f>IF(ISBLANK(DaqBook_RAW_Data!Q493),IF(DaqBook_RAW_Data!A493="","",TIMEVALUE(DaqBook_RAW_Data!A493)),TIMEVALUE(DaqBook_RAW_Data!Q493))</f>
        <v/>
      </c>
      <c r="C503" s="167" t="str">
        <f>IF(ISBLANK(DaqBook_RAW_Data!R493),"",DaqBook_RAW_Data!R493)</f>
        <v/>
      </c>
      <c r="D503" s="167" t="str">
        <f>IF(ISBLANK(DaqBook_RAW_Data!S493),"",DaqBook_RAW_Data!S493)</f>
        <v/>
      </c>
      <c r="E503" s="167" t="str">
        <f>IF(ISBLANK(DaqBook_RAW_Data!T493),"",DaqBook_RAW_Data!T493)</f>
        <v/>
      </c>
      <c r="F503" s="167" t="str">
        <f>IF(ISBLANK(DaqBook_RAW_Data!U493),"",DaqBook_RAW_Data!U493)</f>
        <v/>
      </c>
      <c r="G503" s="167" t="str">
        <f>IF(ISBLANK(DaqBook_RAW_Data!V493),"",DaqBook_RAW_Data!V493)</f>
        <v/>
      </c>
      <c r="H503" s="167" t="str">
        <f>IF(ISBLANK(DaqBook_RAW_Data!W493),"",DaqBook_RAW_Data!W493)</f>
        <v/>
      </c>
      <c r="I503" s="167" t="str">
        <f>IF(ISBLANK(DaqBook_RAW_Data!X493),"",DaqBook_RAW_Data!X493)</f>
        <v/>
      </c>
      <c r="J503" s="167" t="str">
        <f>IF(ISBLANK(DaqBook_RAW_Data!Y493),"",DaqBook_RAW_Data!Y493)</f>
        <v/>
      </c>
      <c r="K503" s="167" t="str">
        <f>IF(ISBLANK(DaqBook_RAW_Data!Z493),"",DaqBook_RAW_Data!Z493)</f>
        <v/>
      </c>
      <c r="L503" s="167" t="str">
        <f>IF(ISBLANK(DaqBook_RAW_Data!AA493),"",DaqBook_RAW_Data!AA493)</f>
        <v/>
      </c>
      <c r="M503" s="167" t="str">
        <f>IF(ISBLANK(DaqBook_RAW_Data!AB493),"",DaqBook_RAW_Data!AB493)</f>
        <v/>
      </c>
      <c r="N503" s="167" t="str">
        <f>IF(ISBLANK(DaqBook_RAW_Data!AC493),"",DaqBook_RAW_Data!AC493)</f>
        <v/>
      </c>
      <c r="O503" s="167" t="str">
        <f>IF(ISBLANK(DaqBook_RAW_Data!AD493),"",DaqBook_RAW_Data!AD493)</f>
        <v/>
      </c>
      <c r="P503" s="167" t="str">
        <f>IF(ISBLANK(DaqBook_RAW_Data!AE493),"",DaqBook_RAW_Data!AE493)</f>
        <v/>
      </c>
    </row>
    <row r="504" spans="1:16" x14ac:dyDescent="0.2">
      <c r="A504" s="58" t="e">
        <f t="shared" si="7"/>
        <v>#VALUE!</v>
      </c>
      <c r="B504" s="144" t="str">
        <f>IF(ISBLANK(DaqBook_RAW_Data!Q494),IF(DaqBook_RAW_Data!A494="","",TIMEVALUE(DaqBook_RAW_Data!A494)),TIMEVALUE(DaqBook_RAW_Data!Q494))</f>
        <v/>
      </c>
      <c r="C504" s="167" t="str">
        <f>IF(ISBLANK(DaqBook_RAW_Data!R494),"",DaqBook_RAW_Data!R494)</f>
        <v/>
      </c>
      <c r="D504" s="167" t="str">
        <f>IF(ISBLANK(DaqBook_RAW_Data!S494),"",DaqBook_RAW_Data!S494)</f>
        <v/>
      </c>
      <c r="E504" s="167" t="str">
        <f>IF(ISBLANK(DaqBook_RAW_Data!T494),"",DaqBook_RAW_Data!T494)</f>
        <v/>
      </c>
      <c r="F504" s="167" t="str">
        <f>IF(ISBLANK(DaqBook_RAW_Data!U494),"",DaqBook_RAW_Data!U494)</f>
        <v/>
      </c>
      <c r="G504" s="167" t="str">
        <f>IF(ISBLANK(DaqBook_RAW_Data!V494),"",DaqBook_RAW_Data!V494)</f>
        <v/>
      </c>
      <c r="H504" s="167" t="str">
        <f>IF(ISBLANK(DaqBook_RAW_Data!W494),"",DaqBook_RAW_Data!W494)</f>
        <v/>
      </c>
      <c r="I504" s="167" t="str">
        <f>IF(ISBLANK(DaqBook_RAW_Data!X494),"",DaqBook_RAW_Data!X494)</f>
        <v/>
      </c>
      <c r="J504" s="167" t="str">
        <f>IF(ISBLANK(DaqBook_RAW_Data!Y494),"",DaqBook_RAW_Data!Y494)</f>
        <v/>
      </c>
      <c r="K504" s="167" t="str">
        <f>IF(ISBLANK(DaqBook_RAW_Data!Z494),"",DaqBook_RAW_Data!Z494)</f>
        <v/>
      </c>
      <c r="L504" s="167" t="str">
        <f>IF(ISBLANK(DaqBook_RAW_Data!AA494),"",DaqBook_RAW_Data!AA494)</f>
        <v/>
      </c>
      <c r="M504" s="167" t="str">
        <f>IF(ISBLANK(DaqBook_RAW_Data!AB494),"",DaqBook_RAW_Data!AB494)</f>
        <v/>
      </c>
      <c r="N504" s="167" t="str">
        <f>IF(ISBLANK(DaqBook_RAW_Data!AC494),"",DaqBook_RAW_Data!AC494)</f>
        <v/>
      </c>
      <c r="O504" s="167" t="str">
        <f>IF(ISBLANK(DaqBook_RAW_Data!AD494),"",DaqBook_RAW_Data!AD494)</f>
        <v/>
      </c>
      <c r="P504" s="167" t="str">
        <f>IF(ISBLANK(DaqBook_RAW_Data!AE494),"",DaqBook_RAW_Data!AE494)</f>
        <v/>
      </c>
    </row>
    <row r="505" spans="1:16" x14ac:dyDescent="0.2">
      <c r="A505" s="58" t="e">
        <f t="shared" si="7"/>
        <v>#VALUE!</v>
      </c>
      <c r="B505" s="144" t="str">
        <f>IF(ISBLANK(DaqBook_RAW_Data!Q495),IF(DaqBook_RAW_Data!A495="","",TIMEVALUE(DaqBook_RAW_Data!A495)),TIMEVALUE(DaqBook_RAW_Data!Q495))</f>
        <v/>
      </c>
      <c r="C505" s="167" t="str">
        <f>IF(ISBLANK(DaqBook_RAW_Data!R495),"",DaqBook_RAW_Data!R495)</f>
        <v/>
      </c>
      <c r="D505" s="167" t="str">
        <f>IF(ISBLANK(DaqBook_RAW_Data!S495),"",DaqBook_RAW_Data!S495)</f>
        <v/>
      </c>
      <c r="E505" s="167" t="str">
        <f>IF(ISBLANK(DaqBook_RAW_Data!T495),"",DaqBook_RAW_Data!T495)</f>
        <v/>
      </c>
      <c r="F505" s="167" t="str">
        <f>IF(ISBLANK(DaqBook_RAW_Data!U495),"",DaqBook_RAW_Data!U495)</f>
        <v/>
      </c>
      <c r="G505" s="167" t="str">
        <f>IF(ISBLANK(DaqBook_RAW_Data!V495),"",DaqBook_RAW_Data!V495)</f>
        <v/>
      </c>
      <c r="H505" s="167" t="str">
        <f>IF(ISBLANK(DaqBook_RAW_Data!W495),"",DaqBook_RAW_Data!W495)</f>
        <v/>
      </c>
      <c r="I505" s="167" t="str">
        <f>IF(ISBLANK(DaqBook_RAW_Data!X495),"",DaqBook_RAW_Data!X495)</f>
        <v/>
      </c>
      <c r="J505" s="167" t="str">
        <f>IF(ISBLANK(DaqBook_RAW_Data!Y495),"",DaqBook_RAW_Data!Y495)</f>
        <v/>
      </c>
      <c r="K505" s="167" t="str">
        <f>IF(ISBLANK(DaqBook_RAW_Data!Z495),"",DaqBook_RAW_Data!Z495)</f>
        <v/>
      </c>
      <c r="L505" s="167" t="str">
        <f>IF(ISBLANK(DaqBook_RAW_Data!AA495),"",DaqBook_RAW_Data!AA495)</f>
        <v/>
      </c>
      <c r="M505" s="167" t="str">
        <f>IF(ISBLANK(DaqBook_RAW_Data!AB495),"",DaqBook_RAW_Data!AB495)</f>
        <v/>
      </c>
      <c r="N505" s="167" t="str">
        <f>IF(ISBLANK(DaqBook_RAW_Data!AC495),"",DaqBook_RAW_Data!AC495)</f>
        <v/>
      </c>
      <c r="O505" s="167" t="str">
        <f>IF(ISBLANK(DaqBook_RAW_Data!AD495),"",DaqBook_RAW_Data!AD495)</f>
        <v/>
      </c>
      <c r="P505" s="167" t="str">
        <f>IF(ISBLANK(DaqBook_RAW_Data!AE495),"",DaqBook_RAW_Data!AE495)</f>
        <v/>
      </c>
    </row>
    <row r="506" spans="1:16" x14ac:dyDescent="0.2">
      <c r="A506" s="58" t="e">
        <f t="shared" si="7"/>
        <v>#VALUE!</v>
      </c>
      <c r="B506" s="144" t="str">
        <f>IF(ISBLANK(DaqBook_RAW_Data!Q496),IF(DaqBook_RAW_Data!A496="","",TIMEVALUE(DaqBook_RAW_Data!A496)),TIMEVALUE(DaqBook_RAW_Data!Q496))</f>
        <v/>
      </c>
      <c r="C506" s="167" t="str">
        <f>IF(ISBLANK(DaqBook_RAW_Data!R496),"",DaqBook_RAW_Data!R496)</f>
        <v/>
      </c>
      <c r="D506" s="167" t="str">
        <f>IF(ISBLANK(DaqBook_RAW_Data!S496),"",DaqBook_RAW_Data!S496)</f>
        <v/>
      </c>
      <c r="E506" s="167" t="str">
        <f>IF(ISBLANK(DaqBook_RAW_Data!T496),"",DaqBook_RAW_Data!T496)</f>
        <v/>
      </c>
      <c r="F506" s="167" t="str">
        <f>IF(ISBLANK(DaqBook_RAW_Data!U496),"",DaqBook_RAW_Data!U496)</f>
        <v/>
      </c>
      <c r="G506" s="167" t="str">
        <f>IF(ISBLANK(DaqBook_RAW_Data!V496),"",DaqBook_RAW_Data!V496)</f>
        <v/>
      </c>
      <c r="H506" s="167" t="str">
        <f>IF(ISBLANK(DaqBook_RAW_Data!W496),"",DaqBook_RAW_Data!W496)</f>
        <v/>
      </c>
      <c r="I506" s="167" t="str">
        <f>IF(ISBLANK(DaqBook_RAW_Data!X496),"",DaqBook_RAW_Data!X496)</f>
        <v/>
      </c>
      <c r="J506" s="167" t="str">
        <f>IF(ISBLANK(DaqBook_RAW_Data!Y496),"",DaqBook_RAW_Data!Y496)</f>
        <v/>
      </c>
      <c r="K506" s="167" t="str">
        <f>IF(ISBLANK(DaqBook_RAW_Data!Z496),"",DaqBook_RAW_Data!Z496)</f>
        <v/>
      </c>
      <c r="L506" s="167" t="str">
        <f>IF(ISBLANK(DaqBook_RAW_Data!AA496),"",DaqBook_RAW_Data!AA496)</f>
        <v/>
      </c>
      <c r="M506" s="167" t="str">
        <f>IF(ISBLANK(DaqBook_RAW_Data!AB496),"",DaqBook_RAW_Data!AB496)</f>
        <v/>
      </c>
      <c r="N506" s="167" t="str">
        <f>IF(ISBLANK(DaqBook_RAW_Data!AC496),"",DaqBook_RAW_Data!AC496)</f>
        <v/>
      </c>
      <c r="O506" s="167" t="str">
        <f>IF(ISBLANK(DaqBook_RAW_Data!AD496),"",DaqBook_RAW_Data!AD496)</f>
        <v/>
      </c>
      <c r="P506" s="167" t="str">
        <f>IF(ISBLANK(DaqBook_RAW_Data!AE496),"",DaqBook_RAW_Data!AE496)</f>
        <v/>
      </c>
    </row>
    <row r="507" spans="1:16" x14ac:dyDescent="0.2">
      <c r="A507" s="58" t="e">
        <f t="shared" si="7"/>
        <v>#VALUE!</v>
      </c>
      <c r="B507" s="144" t="str">
        <f>IF(ISBLANK(DaqBook_RAW_Data!Q497),IF(DaqBook_RAW_Data!A497="","",TIMEVALUE(DaqBook_RAW_Data!A497)),TIMEVALUE(DaqBook_RAW_Data!Q497))</f>
        <v/>
      </c>
      <c r="C507" s="167" t="str">
        <f>IF(ISBLANK(DaqBook_RAW_Data!R497),"",DaqBook_RAW_Data!R497)</f>
        <v/>
      </c>
      <c r="D507" s="167" t="str">
        <f>IF(ISBLANK(DaqBook_RAW_Data!S497),"",DaqBook_RAW_Data!S497)</f>
        <v/>
      </c>
      <c r="E507" s="167" t="str">
        <f>IF(ISBLANK(DaqBook_RAW_Data!T497),"",DaqBook_RAW_Data!T497)</f>
        <v/>
      </c>
      <c r="F507" s="167" t="str">
        <f>IF(ISBLANK(DaqBook_RAW_Data!U497),"",DaqBook_RAW_Data!U497)</f>
        <v/>
      </c>
      <c r="G507" s="167" t="str">
        <f>IF(ISBLANK(DaqBook_RAW_Data!V497),"",DaqBook_RAW_Data!V497)</f>
        <v/>
      </c>
      <c r="H507" s="167" t="str">
        <f>IF(ISBLANK(DaqBook_RAW_Data!W497),"",DaqBook_RAW_Data!W497)</f>
        <v/>
      </c>
      <c r="I507" s="167" t="str">
        <f>IF(ISBLANK(DaqBook_RAW_Data!X497),"",DaqBook_RAW_Data!X497)</f>
        <v/>
      </c>
      <c r="J507" s="167" t="str">
        <f>IF(ISBLANK(DaqBook_RAW_Data!Y497),"",DaqBook_RAW_Data!Y497)</f>
        <v/>
      </c>
      <c r="K507" s="167" t="str">
        <f>IF(ISBLANK(DaqBook_RAW_Data!Z497),"",DaqBook_RAW_Data!Z497)</f>
        <v/>
      </c>
      <c r="L507" s="167" t="str">
        <f>IF(ISBLANK(DaqBook_RAW_Data!AA497),"",DaqBook_RAW_Data!AA497)</f>
        <v/>
      </c>
      <c r="M507" s="167" t="str">
        <f>IF(ISBLANK(DaqBook_RAW_Data!AB497),"",DaqBook_RAW_Data!AB497)</f>
        <v/>
      </c>
      <c r="N507" s="167" t="str">
        <f>IF(ISBLANK(DaqBook_RAW_Data!AC497),"",DaqBook_RAW_Data!AC497)</f>
        <v/>
      </c>
      <c r="O507" s="167" t="str">
        <f>IF(ISBLANK(DaqBook_RAW_Data!AD497),"",DaqBook_RAW_Data!AD497)</f>
        <v/>
      </c>
      <c r="P507" s="167" t="str">
        <f>IF(ISBLANK(DaqBook_RAW_Data!AE497),"",DaqBook_RAW_Data!AE497)</f>
        <v/>
      </c>
    </row>
    <row r="508" spans="1:16" x14ac:dyDescent="0.2">
      <c r="A508" s="58" t="e">
        <f t="shared" si="7"/>
        <v>#VALUE!</v>
      </c>
      <c r="B508" s="144" t="str">
        <f>IF(ISBLANK(DaqBook_RAW_Data!Q498),IF(DaqBook_RAW_Data!A498="","",TIMEVALUE(DaqBook_RAW_Data!A498)),TIMEVALUE(DaqBook_RAW_Data!Q498))</f>
        <v/>
      </c>
      <c r="C508" s="167" t="str">
        <f>IF(ISBLANK(DaqBook_RAW_Data!R498),"",DaqBook_RAW_Data!R498)</f>
        <v/>
      </c>
      <c r="D508" s="167" t="str">
        <f>IF(ISBLANK(DaqBook_RAW_Data!S498),"",DaqBook_RAW_Data!S498)</f>
        <v/>
      </c>
      <c r="E508" s="167" t="str">
        <f>IF(ISBLANK(DaqBook_RAW_Data!T498),"",DaqBook_RAW_Data!T498)</f>
        <v/>
      </c>
      <c r="F508" s="167" t="str">
        <f>IF(ISBLANK(DaqBook_RAW_Data!U498),"",DaqBook_RAW_Data!U498)</f>
        <v/>
      </c>
      <c r="G508" s="167" t="str">
        <f>IF(ISBLANK(DaqBook_RAW_Data!V498),"",DaqBook_RAW_Data!V498)</f>
        <v/>
      </c>
      <c r="H508" s="167" t="str">
        <f>IF(ISBLANK(DaqBook_RAW_Data!W498),"",DaqBook_RAW_Data!W498)</f>
        <v/>
      </c>
      <c r="I508" s="167" t="str">
        <f>IF(ISBLANK(DaqBook_RAW_Data!X498),"",DaqBook_RAW_Data!X498)</f>
        <v/>
      </c>
      <c r="J508" s="167" t="str">
        <f>IF(ISBLANK(DaqBook_RAW_Data!Y498),"",DaqBook_RAW_Data!Y498)</f>
        <v/>
      </c>
      <c r="K508" s="167" t="str">
        <f>IF(ISBLANK(DaqBook_RAW_Data!Z498),"",DaqBook_RAW_Data!Z498)</f>
        <v/>
      </c>
      <c r="L508" s="167" t="str">
        <f>IF(ISBLANK(DaqBook_RAW_Data!AA498),"",DaqBook_RAW_Data!AA498)</f>
        <v/>
      </c>
      <c r="M508" s="167" t="str">
        <f>IF(ISBLANK(DaqBook_RAW_Data!AB498),"",DaqBook_RAW_Data!AB498)</f>
        <v/>
      </c>
      <c r="N508" s="167" t="str">
        <f>IF(ISBLANK(DaqBook_RAW_Data!AC498),"",DaqBook_RAW_Data!AC498)</f>
        <v/>
      </c>
      <c r="O508" s="167" t="str">
        <f>IF(ISBLANK(DaqBook_RAW_Data!AD498),"",DaqBook_RAW_Data!AD498)</f>
        <v/>
      </c>
      <c r="P508" s="167" t="str">
        <f>IF(ISBLANK(DaqBook_RAW_Data!AE498),"",DaqBook_RAW_Data!AE498)</f>
        <v/>
      </c>
    </row>
    <row r="509" spans="1:16" x14ac:dyDescent="0.2">
      <c r="A509" s="58" t="e">
        <f t="shared" si="7"/>
        <v>#VALUE!</v>
      </c>
      <c r="B509" s="144" t="str">
        <f>IF(ISBLANK(DaqBook_RAW_Data!Q499),IF(DaqBook_RAW_Data!A499="","",TIMEVALUE(DaqBook_RAW_Data!A499)),TIMEVALUE(DaqBook_RAW_Data!Q499))</f>
        <v/>
      </c>
      <c r="C509" s="167" t="str">
        <f>IF(ISBLANK(DaqBook_RAW_Data!R499),"",DaqBook_RAW_Data!R499)</f>
        <v/>
      </c>
      <c r="D509" s="167" t="str">
        <f>IF(ISBLANK(DaqBook_RAW_Data!S499),"",DaqBook_RAW_Data!S499)</f>
        <v/>
      </c>
      <c r="E509" s="167" t="str">
        <f>IF(ISBLANK(DaqBook_RAW_Data!T499),"",DaqBook_RAW_Data!T499)</f>
        <v/>
      </c>
      <c r="F509" s="167" t="str">
        <f>IF(ISBLANK(DaqBook_RAW_Data!U499),"",DaqBook_RAW_Data!U499)</f>
        <v/>
      </c>
      <c r="G509" s="167" t="str">
        <f>IF(ISBLANK(DaqBook_RAW_Data!V499),"",DaqBook_RAW_Data!V499)</f>
        <v/>
      </c>
      <c r="H509" s="167" t="str">
        <f>IF(ISBLANK(DaqBook_RAW_Data!W499),"",DaqBook_RAW_Data!W499)</f>
        <v/>
      </c>
      <c r="I509" s="167" t="str">
        <f>IF(ISBLANK(DaqBook_RAW_Data!X499),"",DaqBook_RAW_Data!X499)</f>
        <v/>
      </c>
      <c r="J509" s="167" t="str">
        <f>IF(ISBLANK(DaqBook_RAW_Data!Y499),"",DaqBook_RAW_Data!Y499)</f>
        <v/>
      </c>
      <c r="K509" s="167" t="str">
        <f>IF(ISBLANK(DaqBook_RAW_Data!Z499),"",DaqBook_RAW_Data!Z499)</f>
        <v/>
      </c>
      <c r="L509" s="167" t="str">
        <f>IF(ISBLANK(DaqBook_RAW_Data!AA499),"",DaqBook_RAW_Data!AA499)</f>
        <v/>
      </c>
      <c r="M509" s="167" t="str">
        <f>IF(ISBLANK(DaqBook_RAW_Data!AB499),"",DaqBook_RAW_Data!AB499)</f>
        <v/>
      </c>
      <c r="N509" s="167" t="str">
        <f>IF(ISBLANK(DaqBook_RAW_Data!AC499),"",DaqBook_RAW_Data!AC499)</f>
        <v/>
      </c>
      <c r="O509" s="167" t="str">
        <f>IF(ISBLANK(DaqBook_RAW_Data!AD499),"",DaqBook_RAW_Data!AD499)</f>
        <v/>
      </c>
      <c r="P509" s="167" t="str">
        <f>IF(ISBLANK(DaqBook_RAW_Data!AE499),"",DaqBook_RAW_Data!AE499)</f>
        <v/>
      </c>
    </row>
    <row r="510" spans="1:16" x14ac:dyDescent="0.2">
      <c r="A510" s="58" t="e">
        <f t="shared" si="7"/>
        <v>#VALUE!</v>
      </c>
      <c r="B510" s="144" t="str">
        <f>IF(ISBLANK(DaqBook_RAW_Data!Q500),IF(DaqBook_RAW_Data!A500="","",TIMEVALUE(DaqBook_RAW_Data!A500)),TIMEVALUE(DaqBook_RAW_Data!Q500))</f>
        <v/>
      </c>
      <c r="C510" s="167" t="str">
        <f>IF(ISBLANK(DaqBook_RAW_Data!R500),"",DaqBook_RAW_Data!R500)</f>
        <v/>
      </c>
      <c r="D510" s="167" t="str">
        <f>IF(ISBLANK(DaqBook_RAW_Data!S500),"",DaqBook_RAW_Data!S500)</f>
        <v/>
      </c>
      <c r="E510" s="167" t="str">
        <f>IF(ISBLANK(DaqBook_RAW_Data!T500),"",DaqBook_RAW_Data!T500)</f>
        <v/>
      </c>
      <c r="F510" s="167" t="str">
        <f>IF(ISBLANK(DaqBook_RAW_Data!U500),"",DaqBook_RAW_Data!U500)</f>
        <v/>
      </c>
      <c r="G510" s="167" t="str">
        <f>IF(ISBLANK(DaqBook_RAW_Data!V500),"",DaqBook_RAW_Data!V500)</f>
        <v/>
      </c>
      <c r="H510" s="167" t="str">
        <f>IF(ISBLANK(DaqBook_RAW_Data!W500),"",DaqBook_RAW_Data!W500)</f>
        <v/>
      </c>
      <c r="I510" s="167" t="str">
        <f>IF(ISBLANK(DaqBook_RAW_Data!X500),"",DaqBook_RAW_Data!X500)</f>
        <v/>
      </c>
      <c r="J510" s="167" t="str">
        <f>IF(ISBLANK(DaqBook_RAW_Data!Y500),"",DaqBook_RAW_Data!Y500)</f>
        <v/>
      </c>
      <c r="K510" s="167" t="str">
        <f>IF(ISBLANK(DaqBook_RAW_Data!Z500),"",DaqBook_RAW_Data!Z500)</f>
        <v/>
      </c>
      <c r="L510" s="167" t="str">
        <f>IF(ISBLANK(DaqBook_RAW_Data!AA500),"",DaqBook_RAW_Data!AA500)</f>
        <v/>
      </c>
      <c r="M510" s="167" t="str">
        <f>IF(ISBLANK(DaqBook_RAW_Data!AB500),"",DaqBook_RAW_Data!AB500)</f>
        <v/>
      </c>
      <c r="N510" s="167" t="str">
        <f>IF(ISBLANK(DaqBook_RAW_Data!AC500),"",DaqBook_RAW_Data!AC500)</f>
        <v/>
      </c>
      <c r="O510" s="167" t="str">
        <f>IF(ISBLANK(DaqBook_RAW_Data!AD500),"",DaqBook_RAW_Data!AD500)</f>
        <v/>
      </c>
      <c r="P510" s="167" t="str">
        <f>IF(ISBLANK(DaqBook_RAW_Data!AE500),"",DaqBook_RAW_Data!AE500)</f>
        <v/>
      </c>
    </row>
    <row r="511" spans="1:16" x14ac:dyDescent="0.2">
      <c r="A511" s="58" t="e">
        <f t="shared" si="7"/>
        <v>#VALUE!</v>
      </c>
      <c r="B511" s="144" t="str">
        <f>IF(ISBLANK(DaqBook_RAW_Data!Q501),IF(DaqBook_RAW_Data!A501="","",TIMEVALUE(DaqBook_RAW_Data!A501)),TIMEVALUE(DaqBook_RAW_Data!Q501))</f>
        <v/>
      </c>
      <c r="C511" s="167" t="str">
        <f>IF(ISBLANK(DaqBook_RAW_Data!R501),"",DaqBook_RAW_Data!R501)</f>
        <v/>
      </c>
      <c r="D511" s="167" t="str">
        <f>IF(ISBLANK(DaqBook_RAW_Data!S501),"",DaqBook_RAW_Data!S501)</f>
        <v/>
      </c>
      <c r="E511" s="167" t="str">
        <f>IF(ISBLANK(DaqBook_RAW_Data!T501),"",DaqBook_RAW_Data!T501)</f>
        <v/>
      </c>
      <c r="F511" s="167" t="str">
        <f>IF(ISBLANK(DaqBook_RAW_Data!U501),"",DaqBook_RAW_Data!U501)</f>
        <v/>
      </c>
      <c r="G511" s="167" t="str">
        <f>IF(ISBLANK(DaqBook_RAW_Data!V501),"",DaqBook_RAW_Data!V501)</f>
        <v/>
      </c>
      <c r="H511" s="167" t="str">
        <f>IF(ISBLANK(DaqBook_RAW_Data!W501),"",DaqBook_RAW_Data!W501)</f>
        <v/>
      </c>
      <c r="I511" s="167" t="str">
        <f>IF(ISBLANK(DaqBook_RAW_Data!X501),"",DaqBook_RAW_Data!X501)</f>
        <v/>
      </c>
      <c r="J511" s="167" t="str">
        <f>IF(ISBLANK(DaqBook_RAW_Data!Y501),"",DaqBook_RAW_Data!Y501)</f>
        <v/>
      </c>
      <c r="K511" s="167" t="str">
        <f>IF(ISBLANK(DaqBook_RAW_Data!Z501),"",DaqBook_RAW_Data!Z501)</f>
        <v/>
      </c>
      <c r="L511" s="167" t="str">
        <f>IF(ISBLANK(DaqBook_RAW_Data!AA501),"",DaqBook_RAW_Data!AA501)</f>
        <v/>
      </c>
      <c r="M511" s="167" t="str">
        <f>IF(ISBLANK(DaqBook_RAW_Data!AB501),"",DaqBook_RAW_Data!AB501)</f>
        <v/>
      </c>
      <c r="N511" s="167" t="str">
        <f>IF(ISBLANK(DaqBook_RAW_Data!AC501),"",DaqBook_RAW_Data!AC501)</f>
        <v/>
      </c>
      <c r="O511" s="167" t="str">
        <f>IF(ISBLANK(DaqBook_RAW_Data!AD501),"",DaqBook_RAW_Data!AD501)</f>
        <v/>
      </c>
      <c r="P511" s="167" t="str">
        <f>IF(ISBLANK(DaqBook_RAW_Data!AE501),"",DaqBook_RAW_Data!AE501)</f>
        <v/>
      </c>
    </row>
    <row r="512" spans="1:16" x14ac:dyDescent="0.2">
      <c r="A512" s="58" t="e">
        <f t="shared" si="7"/>
        <v>#VALUE!</v>
      </c>
      <c r="B512" s="144" t="str">
        <f>IF(ISBLANK(DaqBook_RAW_Data!Q502),IF(DaqBook_RAW_Data!A502="","",TIMEVALUE(DaqBook_RAW_Data!A502)),TIMEVALUE(DaqBook_RAW_Data!Q502))</f>
        <v/>
      </c>
      <c r="C512" s="167" t="str">
        <f>IF(ISBLANK(DaqBook_RAW_Data!R502),"",DaqBook_RAW_Data!R502)</f>
        <v/>
      </c>
      <c r="D512" s="167" t="str">
        <f>IF(ISBLANK(DaqBook_RAW_Data!S502),"",DaqBook_RAW_Data!S502)</f>
        <v/>
      </c>
      <c r="E512" s="167" t="str">
        <f>IF(ISBLANK(DaqBook_RAW_Data!T502),"",DaqBook_RAW_Data!T502)</f>
        <v/>
      </c>
      <c r="F512" s="167" t="str">
        <f>IF(ISBLANK(DaqBook_RAW_Data!U502),"",DaqBook_RAW_Data!U502)</f>
        <v/>
      </c>
      <c r="G512" s="167" t="str">
        <f>IF(ISBLANK(DaqBook_RAW_Data!V502),"",DaqBook_RAW_Data!V502)</f>
        <v/>
      </c>
      <c r="H512" s="167" t="str">
        <f>IF(ISBLANK(DaqBook_RAW_Data!W502),"",DaqBook_RAW_Data!W502)</f>
        <v/>
      </c>
      <c r="I512" s="167" t="str">
        <f>IF(ISBLANK(DaqBook_RAW_Data!X502),"",DaqBook_RAW_Data!X502)</f>
        <v/>
      </c>
      <c r="J512" s="167" t="str">
        <f>IF(ISBLANK(DaqBook_RAW_Data!Y502),"",DaqBook_RAW_Data!Y502)</f>
        <v/>
      </c>
      <c r="K512" s="167" t="str">
        <f>IF(ISBLANK(DaqBook_RAW_Data!Z502),"",DaqBook_RAW_Data!Z502)</f>
        <v/>
      </c>
      <c r="L512" s="167" t="str">
        <f>IF(ISBLANK(DaqBook_RAW_Data!AA502),"",DaqBook_RAW_Data!AA502)</f>
        <v/>
      </c>
      <c r="M512" s="167" t="str">
        <f>IF(ISBLANK(DaqBook_RAW_Data!AB502),"",DaqBook_RAW_Data!AB502)</f>
        <v/>
      </c>
      <c r="N512" s="167" t="str">
        <f>IF(ISBLANK(DaqBook_RAW_Data!AC502),"",DaqBook_RAW_Data!AC502)</f>
        <v/>
      </c>
      <c r="O512" s="167" t="str">
        <f>IF(ISBLANK(DaqBook_RAW_Data!AD502),"",DaqBook_RAW_Data!AD502)</f>
        <v/>
      </c>
      <c r="P512" s="167" t="str">
        <f>IF(ISBLANK(DaqBook_RAW_Data!AE502),"",DaqBook_RAW_Data!AE502)</f>
        <v/>
      </c>
    </row>
    <row r="513" spans="1:16" x14ac:dyDescent="0.2">
      <c r="A513" s="58" t="e">
        <f t="shared" si="7"/>
        <v>#VALUE!</v>
      </c>
      <c r="B513" s="144" t="str">
        <f>IF(ISBLANK(DaqBook_RAW_Data!Q503),IF(DaqBook_RAW_Data!A503="","",TIMEVALUE(DaqBook_RAW_Data!A503)),TIMEVALUE(DaqBook_RAW_Data!Q503))</f>
        <v/>
      </c>
      <c r="C513" s="167" t="str">
        <f>IF(ISBLANK(DaqBook_RAW_Data!R503),"",DaqBook_RAW_Data!R503)</f>
        <v/>
      </c>
      <c r="D513" s="167" t="str">
        <f>IF(ISBLANK(DaqBook_RAW_Data!S503),"",DaqBook_RAW_Data!S503)</f>
        <v/>
      </c>
      <c r="E513" s="167" t="str">
        <f>IF(ISBLANK(DaqBook_RAW_Data!T503),"",DaqBook_RAW_Data!T503)</f>
        <v/>
      </c>
      <c r="F513" s="167" t="str">
        <f>IF(ISBLANK(DaqBook_RAW_Data!U503),"",DaqBook_RAW_Data!U503)</f>
        <v/>
      </c>
      <c r="G513" s="167" t="str">
        <f>IF(ISBLANK(DaqBook_RAW_Data!V503),"",DaqBook_RAW_Data!V503)</f>
        <v/>
      </c>
      <c r="H513" s="167" t="str">
        <f>IF(ISBLANK(DaqBook_RAW_Data!W503),"",DaqBook_RAW_Data!W503)</f>
        <v/>
      </c>
      <c r="I513" s="167" t="str">
        <f>IF(ISBLANK(DaqBook_RAW_Data!X503),"",DaqBook_RAW_Data!X503)</f>
        <v/>
      </c>
      <c r="J513" s="167" t="str">
        <f>IF(ISBLANK(DaqBook_RAW_Data!Y503),"",DaqBook_RAW_Data!Y503)</f>
        <v/>
      </c>
      <c r="K513" s="167" t="str">
        <f>IF(ISBLANK(DaqBook_RAW_Data!Z503),"",DaqBook_RAW_Data!Z503)</f>
        <v/>
      </c>
      <c r="L513" s="167" t="str">
        <f>IF(ISBLANK(DaqBook_RAW_Data!AA503),"",DaqBook_RAW_Data!AA503)</f>
        <v/>
      </c>
      <c r="M513" s="167" t="str">
        <f>IF(ISBLANK(DaqBook_RAW_Data!AB503),"",DaqBook_RAW_Data!AB503)</f>
        <v/>
      </c>
      <c r="N513" s="167" t="str">
        <f>IF(ISBLANK(DaqBook_RAW_Data!AC503),"",DaqBook_RAW_Data!AC503)</f>
        <v/>
      </c>
      <c r="O513" s="167" t="str">
        <f>IF(ISBLANK(DaqBook_RAW_Data!AD503),"",DaqBook_RAW_Data!AD503)</f>
        <v/>
      </c>
      <c r="P513" s="167" t="str">
        <f>IF(ISBLANK(DaqBook_RAW_Data!AE503),"",DaqBook_RAW_Data!AE503)</f>
        <v/>
      </c>
    </row>
    <row r="514" spans="1:16" x14ac:dyDescent="0.2">
      <c r="A514" s="58" t="e">
        <f t="shared" si="7"/>
        <v>#VALUE!</v>
      </c>
      <c r="B514" s="144" t="str">
        <f>IF(ISBLANK(DaqBook_RAW_Data!Q504),IF(DaqBook_RAW_Data!A504="","",TIMEVALUE(DaqBook_RAW_Data!A504)),TIMEVALUE(DaqBook_RAW_Data!Q504))</f>
        <v/>
      </c>
      <c r="C514" s="167" t="str">
        <f>IF(ISBLANK(DaqBook_RAW_Data!R504),"",DaqBook_RAW_Data!R504)</f>
        <v/>
      </c>
      <c r="D514" s="167" t="str">
        <f>IF(ISBLANK(DaqBook_RAW_Data!S504),"",DaqBook_RAW_Data!S504)</f>
        <v/>
      </c>
      <c r="E514" s="167" t="str">
        <f>IF(ISBLANK(DaqBook_RAW_Data!T504),"",DaqBook_RAW_Data!T504)</f>
        <v/>
      </c>
      <c r="F514" s="167" t="str">
        <f>IF(ISBLANK(DaqBook_RAW_Data!U504),"",DaqBook_RAW_Data!U504)</f>
        <v/>
      </c>
      <c r="G514" s="167" t="str">
        <f>IF(ISBLANK(DaqBook_RAW_Data!V504),"",DaqBook_RAW_Data!V504)</f>
        <v/>
      </c>
      <c r="H514" s="167" t="str">
        <f>IF(ISBLANK(DaqBook_RAW_Data!W504),"",DaqBook_RAW_Data!W504)</f>
        <v/>
      </c>
      <c r="I514" s="167" t="str">
        <f>IF(ISBLANK(DaqBook_RAW_Data!X504),"",DaqBook_RAW_Data!X504)</f>
        <v/>
      </c>
      <c r="J514" s="167" t="str">
        <f>IF(ISBLANK(DaqBook_RAW_Data!Y504),"",DaqBook_RAW_Data!Y504)</f>
        <v/>
      </c>
      <c r="K514" s="167" t="str">
        <f>IF(ISBLANK(DaqBook_RAW_Data!Z504),"",DaqBook_RAW_Data!Z504)</f>
        <v/>
      </c>
      <c r="L514" s="167" t="str">
        <f>IF(ISBLANK(DaqBook_RAW_Data!AA504),"",DaqBook_RAW_Data!AA504)</f>
        <v/>
      </c>
      <c r="M514" s="167" t="str">
        <f>IF(ISBLANK(DaqBook_RAW_Data!AB504),"",DaqBook_RAW_Data!AB504)</f>
        <v/>
      </c>
      <c r="N514" s="167" t="str">
        <f>IF(ISBLANK(DaqBook_RAW_Data!AC504),"",DaqBook_RAW_Data!AC504)</f>
        <v/>
      </c>
      <c r="O514" s="167" t="str">
        <f>IF(ISBLANK(DaqBook_RAW_Data!AD504),"",DaqBook_RAW_Data!AD504)</f>
        <v/>
      </c>
      <c r="P514" s="167" t="str">
        <f>IF(ISBLANK(DaqBook_RAW_Data!AE504),"",DaqBook_RAW_Data!AE504)</f>
        <v/>
      </c>
    </row>
    <row r="515" spans="1:16" x14ac:dyDescent="0.2">
      <c r="A515" s="58" t="e">
        <f t="shared" si="7"/>
        <v>#VALUE!</v>
      </c>
      <c r="B515" s="144" t="str">
        <f>IF(ISBLANK(DaqBook_RAW_Data!Q505),IF(DaqBook_RAW_Data!A505="","",TIMEVALUE(DaqBook_RAW_Data!A505)),TIMEVALUE(DaqBook_RAW_Data!Q505))</f>
        <v/>
      </c>
      <c r="C515" s="167" t="str">
        <f>IF(ISBLANK(DaqBook_RAW_Data!R505),"",DaqBook_RAW_Data!R505)</f>
        <v/>
      </c>
      <c r="D515" s="167" t="str">
        <f>IF(ISBLANK(DaqBook_RAW_Data!S505),"",DaqBook_RAW_Data!S505)</f>
        <v/>
      </c>
      <c r="E515" s="167" t="str">
        <f>IF(ISBLANK(DaqBook_RAW_Data!T505),"",DaqBook_RAW_Data!T505)</f>
        <v/>
      </c>
      <c r="F515" s="167" t="str">
        <f>IF(ISBLANK(DaqBook_RAW_Data!U505),"",DaqBook_RAW_Data!U505)</f>
        <v/>
      </c>
      <c r="G515" s="167" t="str">
        <f>IF(ISBLANK(DaqBook_RAW_Data!V505),"",DaqBook_RAW_Data!V505)</f>
        <v/>
      </c>
      <c r="H515" s="167" t="str">
        <f>IF(ISBLANK(DaqBook_RAW_Data!W505),"",DaqBook_RAW_Data!W505)</f>
        <v/>
      </c>
      <c r="I515" s="167" t="str">
        <f>IF(ISBLANK(DaqBook_RAW_Data!X505),"",DaqBook_RAW_Data!X505)</f>
        <v/>
      </c>
      <c r="J515" s="167" t="str">
        <f>IF(ISBLANK(DaqBook_RAW_Data!Y505),"",DaqBook_RAW_Data!Y505)</f>
        <v/>
      </c>
      <c r="K515" s="167" t="str">
        <f>IF(ISBLANK(DaqBook_RAW_Data!Z505),"",DaqBook_RAW_Data!Z505)</f>
        <v/>
      </c>
      <c r="L515" s="167" t="str">
        <f>IF(ISBLANK(DaqBook_RAW_Data!AA505),"",DaqBook_RAW_Data!AA505)</f>
        <v/>
      </c>
      <c r="M515" s="167" t="str">
        <f>IF(ISBLANK(DaqBook_RAW_Data!AB505),"",DaqBook_RAW_Data!AB505)</f>
        <v/>
      </c>
      <c r="N515" s="167" t="str">
        <f>IF(ISBLANK(DaqBook_RAW_Data!AC505),"",DaqBook_RAW_Data!AC505)</f>
        <v/>
      </c>
      <c r="O515" s="167" t="str">
        <f>IF(ISBLANK(DaqBook_RAW_Data!AD505),"",DaqBook_RAW_Data!AD505)</f>
        <v/>
      </c>
      <c r="P515" s="167" t="str">
        <f>IF(ISBLANK(DaqBook_RAW_Data!AE505),"",DaqBook_RAW_Data!AE505)</f>
        <v/>
      </c>
    </row>
    <row r="516" spans="1:16" x14ac:dyDescent="0.2">
      <c r="A516" s="58" t="e">
        <f t="shared" si="7"/>
        <v>#VALUE!</v>
      </c>
      <c r="B516" s="144" t="str">
        <f>IF(ISBLANK(DaqBook_RAW_Data!Q506),IF(DaqBook_RAW_Data!A506="","",TIMEVALUE(DaqBook_RAW_Data!A506)),TIMEVALUE(DaqBook_RAW_Data!Q506))</f>
        <v/>
      </c>
      <c r="C516" s="167" t="str">
        <f>IF(ISBLANK(DaqBook_RAW_Data!R506),"",DaqBook_RAW_Data!R506)</f>
        <v/>
      </c>
      <c r="D516" s="167" t="str">
        <f>IF(ISBLANK(DaqBook_RAW_Data!S506),"",DaqBook_RAW_Data!S506)</f>
        <v/>
      </c>
      <c r="E516" s="167" t="str">
        <f>IF(ISBLANK(DaqBook_RAW_Data!T506),"",DaqBook_RAW_Data!T506)</f>
        <v/>
      </c>
      <c r="F516" s="167" t="str">
        <f>IF(ISBLANK(DaqBook_RAW_Data!U506),"",DaqBook_RAW_Data!U506)</f>
        <v/>
      </c>
      <c r="G516" s="167" t="str">
        <f>IF(ISBLANK(DaqBook_RAW_Data!V506),"",DaqBook_RAW_Data!V506)</f>
        <v/>
      </c>
      <c r="H516" s="167" t="str">
        <f>IF(ISBLANK(DaqBook_RAW_Data!W506),"",DaqBook_RAW_Data!W506)</f>
        <v/>
      </c>
      <c r="I516" s="167" t="str">
        <f>IF(ISBLANK(DaqBook_RAW_Data!X506),"",DaqBook_RAW_Data!X506)</f>
        <v/>
      </c>
      <c r="J516" s="167" t="str">
        <f>IF(ISBLANK(DaqBook_RAW_Data!Y506),"",DaqBook_RAW_Data!Y506)</f>
        <v/>
      </c>
      <c r="K516" s="167" t="str">
        <f>IF(ISBLANK(DaqBook_RAW_Data!Z506),"",DaqBook_RAW_Data!Z506)</f>
        <v/>
      </c>
      <c r="L516" s="167" t="str">
        <f>IF(ISBLANK(DaqBook_RAW_Data!AA506),"",DaqBook_RAW_Data!AA506)</f>
        <v/>
      </c>
      <c r="M516" s="167" t="str">
        <f>IF(ISBLANK(DaqBook_RAW_Data!AB506),"",DaqBook_RAW_Data!AB506)</f>
        <v/>
      </c>
      <c r="N516" s="167" t="str">
        <f>IF(ISBLANK(DaqBook_RAW_Data!AC506),"",DaqBook_RAW_Data!AC506)</f>
        <v/>
      </c>
      <c r="O516" s="167" t="str">
        <f>IF(ISBLANK(DaqBook_RAW_Data!AD506),"",DaqBook_RAW_Data!AD506)</f>
        <v/>
      </c>
      <c r="P516" s="167" t="str">
        <f>IF(ISBLANK(DaqBook_RAW_Data!AE506),"",DaqBook_RAW_Data!AE506)</f>
        <v/>
      </c>
    </row>
    <row r="517" spans="1:16" x14ac:dyDescent="0.2">
      <c r="A517" s="58" t="e">
        <f t="shared" si="7"/>
        <v>#VALUE!</v>
      </c>
      <c r="B517" s="144" t="str">
        <f>IF(ISBLANK(DaqBook_RAW_Data!Q507),IF(DaqBook_RAW_Data!A507="","",TIMEVALUE(DaqBook_RAW_Data!A507)),TIMEVALUE(DaqBook_RAW_Data!Q507))</f>
        <v/>
      </c>
      <c r="C517" s="167" t="str">
        <f>IF(ISBLANK(DaqBook_RAW_Data!R507),"",DaqBook_RAW_Data!R507)</f>
        <v/>
      </c>
      <c r="D517" s="167" t="str">
        <f>IF(ISBLANK(DaqBook_RAW_Data!S507),"",DaqBook_RAW_Data!S507)</f>
        <v/>
      </c>
      <c r="E517" s="167" t="str">
        <f>IF(ISBLANK(DaqBook_RAW_Data!T507),"",DaqBook_RAW_Data!T507)</f>
        <v/>
      </c>
      <c r="F517" s="167" t="str">
        <f>IF(ISBLANK(DaqBook_RAW_Data!U507),"",DaqBook_RAW_Data!U507)</f>
        <v/>
      </c>
      <c r="G517" s="167" t="str">
        <f>IF(ISBLANK(DaqBook_RAW_Data!V507),"",DaqBook_RAW_Data!V507)</f>
        <v/>
      </c>
      <c r="H517" s="167" t="str">
        <f>IF(ISBLANK(DaqBook_RAW_Data!W507),"",DaqBook_RAW_Data!W507)</f>
        <v/>
      </c>
      <c r="I517" s="167" t="str">
        <f>IF(ISBLANK(DaqBook_RAW_Data!X507),"",DaqBook_RAW_Data!X507)</f>
        <v/>
      </c>
      <c r="J517" s="167" t="str">
        <f>IF(ISBLANK(DaqBook_RAW_Data!Y507),"",DaqBook_RAW_Data!Y507)</f>
        <v/>
      </c>
      <c r="K517" s="167" t="str">
        <f>IF(ISBLANK(DaqBook_RAW_Data!Z507),"",DaqBook_RAW_Data!Z507)</f>
        <v/>
      </c>
      <c r="L517" s="167" t="str">
        <f>IF(ISBLANK(DaqBook_RAW_Data!AA507),"",DaqBook_RAW_Data!AA507)</f>
        <v/>
      </c>
      <c r="M517" s="167" t="str">
        <f>IF(ISBLANK(DaqBook_RAW_Data!AB507),"",DaqBook_RAW_Data!AB507)</f>
        <v/>
      </c>
      <c r="N517" s="167" t="str">
        <f>IF(ISBLANK(DaqBook_RAW_Data!AC507),"",DaqBook_RAW_Data!AC507)</f>
        <v/>
      </c>
      <c r="O517" s="167" t="str">
        <f>IF(ISBLANK(DaqBook_RAW_Data!AD507),"",DaqBook_RAW_Data!AD507)</f>
        <v/>
      </c>
      <c r="P517" s="167" t="str">
        <f>IF(ISBLANK(DaqBook_RAW_Data!AE507),"",DaqBook_RAW_Data!AE507)</f>
        <v/>
      </c>
    </row>
    <row r="518" spans="1:16" x14ac:dyDescent="0.2">
      <c r="A518" s="58" t="e">
        <f t="shared" si="7"/>
        <v>#VALUE!</v>
      </c>
      <c r="B518" s="144" t="str">
        <f>IF(ISBLANK(DaqBook_RAW_Data!Q508),IF(DaqBook_RAW_Data!A508="","",TIMEVALUE(DaqBook_RAW_Data!A508)),TIMEVALUE(DaqBook_RAW_Data!Q508))</f>
        <v/>
      </c>
      <c r="C518" s="167" t="str">
        <f>IF(ISBLANK(DaqBook_RAW_Data!R508),"",DaqBook_RAW_Data!R508)</f>
        <v/>
      </c>
      <c r="D518" s="167" t="str">
        <f>IF(ISBLANK(DaqBook_RAW_Data!S508),"",DaqBook_RAW_Data!S508)</f>
        <v/>
      </c>
      <c r="E518" s="167" t="str">
        <f>IF(ISBLANK(DaqBook_RAW_Data!T508),"",DaqBook_RAW_Data!T508)</f>
        <v/>
      </c>
      <c r="F518" s="167" t="str">
        <f>IF(ISBLANK(DaqBook_RAW_Data!U508),"",DaqBook_RAW_Data!U508)</f>
        <v/>
      </c>
      <c r="G518" s="167" t="str">
        <f>IF(ISBLANK(DaqBook_RAW_Data!V508),"",DaqBook_RAW_Data!V508)</f>
        <v/>
      </c>
      <c r="H518" s="167" t="str">
        <f>IF(ISBLANK(DaqBook_RAW_Data!W508),"",DaqBook_RAW_Data!W508)</f>
        <v/>
      </c>
      <c r="I518" s="167" t="str">
        <f>IF(ISBLANK(DaqBook_RAW_Data!X508),"",DaqBook_RAW_Data!X508)</f>
        <v/>
      </c>
      <c r="J518" s="167" t="str">
        <f>IF(ISBLANK(DaqBook_RAW_Data!Y508),"",DaqBook_RAW_Data!Y508)</f>
        <v/>
      </c>
      <c r="K518" s="167" t="str">
        <f>IF(ISBLANK(DaqBook_RAW_Data!Z508),"",DaqBook_RAW_Data!Z508)</f>
        <v/>
      </c>
      <c r="L518" s="167" t="str">
        <f>IF(ISBLANK(DaqBook_RAW_Data!AA508),"",DaqBook_RAW_Data!AA508)</f>
        <v/>
      </c>
      <c r="M518" s="167" t="str">
        <f>IF(ISBLANK(DaqBook_RAW_Data!AB508),"",DaqBook_RAW_Data!AB508)</f>
        <v/>
      </c>
      <c r="N518" s="167" t="str">
        <f>IF(ISBLANK(DaqBook_RAW_Data!AC508),"",DaqBook_RAW_Data!AC508)</f>
        <v/>
      </c>
      <c r="O518" s="167" t="str">
        <f>IF(ISBLANK(DaqBook_RAW_Data!AD508),"",DaqBook_RAW_Data!AD508)</f>
        <v/>
      </c>
      <c r="P518" s="167" t="str">
        <f>IF(ISBLANK(DaqBook_RAW_Data!AE508),"",DaqBook_RAW_Data!AE508)</f>
        <v/>
      </c>
    </row>
    <row r="519" spans="1:16" x14ac:dyDescent="0.2">
      <c r="A519" s="58" t="e">
        <f t="shared" si="7"/>
        <v>#VALUE!</v>
      </c>
      <c r="B519" s="144" t="str">
        <f>IF(ISBLANK(DaqBook_RAW_Data!Q509),IF(DaqBook_RAW_Data!A509="","",TIMEVALUE(DaqBook_RAW_Data!A509)),TIMEVALUE(DaqBook_RAW_Data!Q509))</f>
        <v/>
      </c>
      <c r="C519" s="167" t="str">
        <f>IF(ISBLANK(DaqBook_RAW_Data!R509),"",DaqBook_RAW_Data!R509)</f>
        <v/>
      </c>
      <c r="D519" s="167" t="str">
        <f>IF(ISBLANK(DaqBook_RAW_Data!S509),"",DaqBook_RAW_Data!S509)</f>
        <v/>
      </c>
      <c r="E519" s="167" t="str">
        <f>IF(ISBLANK(DaqBook_RAW_Data!T509),"",DaqBook_RAW_Data!T509)</f>
        <v/>
      </c>
      <c r="F519" s="167" t="str">
        <f>IF(ISBLANK(DaqBook_RAW_Data!U509),"",DaqBook_RAW_Data!U509)</f>
        <v/>
      </c>
      <c r="G519" s="167" t="str">
        <f>IF(ISBLANK(DaqBook_RAW_Data!V509),"",DaqBook_RAW_Data!V509)</f>
        <v/>
      </c>
      <c r="H519" s="167" t="str">
        <f>IF(ISBLANK(DaqBook_RAW_Data!W509),"",DaqBook_RAW_Data!W509)</f>
        <v/>
      </c>
      <c r="I519" s="167" t="str">
        <f>IF(ISBLANK(DaqBook_RAW_Data!X509),"",DaqBook_RAW_Data!X509)</f>
        <v/>
      </c>
      <c r="J519" s="167" t="str">
        <f>IF(ISBLANK(DaqBook_RAW_Data!Y509),"",DaqBook_RAW_Data!Y509)</f>
        <v/>
      </c>
      <c r="K519" s="167" t="str">
        <f>IF(ISBLANK(DaqBook_RAW_Data!Z509),"",DaqBook_RAW_Data!Z509)</f>
        <v/>
      </c>
      <c r="L519" s="167" t="str">
        <f>IF(ISBLANK(DaqBook_RAW_Data!AA509),"",DaqBook_RAW_Data!AA509)</f>
        <v/>
      </c>
      <c r="M519" s="167" t="str">
        <f>IF(ISBLANK(DaqBook_RAW_Data!AB509),"",DaqBook_RAW_Data!AB509)</f>
        <v/>
      </c>
      <c r="N519" s="167" t="str">
        <f>IF(ISBLANK(DaqBook_RAW_Data!AC509),"",DaqBook_RAW_Data!AC509)</f>
        <v/>
      </c>
      <c r="O519" s="167" t="str">
        <f>IF(ISBLANK(DaqBook_RAW_Data!AD509),"",DaqBook_RAW_Data!AD509)</f>
        <v/>
      </c>
      <c r="P519" s="167" t="str">
        <f>IF(ISBLANK(DaqBook_RAW_Data!AE509),"",DaqBook_RAW_Data!AE509)</f>
        <v/>
      </c>
    </row>
    <row r="520" spans="1:16" x14ac:dyDescent="0.2">
      <c r="A520" s="58" t="e">
        <f t="shared" si="7"/>
        <v>#VALUE!</v>
      </c>
      <c r="B520" s="144" t="str">
        <f>IF(ISBLANK(DaqBook_RAW_Data!Q510),IF(DaqBook_RAW_Data!A510="","",TIMEVALUE(DaqBook_RAW_Data!A510)),TIMEVALUE(DaqBook_RAW_Data!Q510))</f>
        <v/>
      </c>
      <c r="C520" s="167" t="str">
        <f>IF(ISBLANK(DaqBook_RAW_Data!R510),"",DaqBook_RAW_Data!R510)</f>
        <v/>
      </c>
      <c r="D520" s="167" t="str">
        <f>IF(ISBLANK(DaqBook_RAW_Data!S510),"",DaqBook_RAW_Data!S510)</f>
        <v/>
      </c>
      <c r="E520" s="167" t="str">
        <f>IF(ISBLANK(DaqBook_RAW_Data!T510),"",DaqBook_RAW_Data!T510)</f>
        <v/>
      </c>
      <c r="F520" s="167" t="str">
        <f>IF(ISBLANK(DaqBook_RAW_Data!U510),"",DaqBook_RAW_Data!U510)</f>
        <v/>
      </c>
      <c r="G520" s="167" t="str">
        <f>IF(ISBLANK(DaqBook_RAW_Data!V510),"",DaqBook_RAW_Data!V510)</f>
        <v/>
      </c>
      <c r="H520" s="167" t="str">
        <f>IF(ISBLANK(DaqBook_RAW_Data!W510),"",DaqBook_RAW_Data!W510)</f>
        <v/>
      </c>
      <c r="I520" s="167" t="str">
        <f>IF(ISBLANK(DaqBook_RAW_Data!X510),"",DaqBook_RAW_Data!X510)</f>
        <v/>
      </c>
      <c r="J520" s="167" t="str">
        <f>IF(ISBLANK(DaqBook_RAW_Data!Y510),"",DaqBook_RAW_Data!Y510)</f>
        <v/>
      </c>
      <c r="K520" s="167" t="str">
        <f>IF(ISBLANK(DaqBook_RAW_Data!Z510),"",DaqBook_RAW_Data!Z510)</f>
        <v/>
      </c>
      <c r="L520" s="167" t="str">
        <f>IF(ISBLANK(DaqBook_RAW_Data!AA510),"",DaqBook_RAW_Data!AA510)</f>
        <v/>
      </c>
      <c r="M520" s="167" t="str">
        <f>IF(ISBLANK(DaqBook_RAW_Data!AB510),"",DaqBook_RAW_Data!AB510)</f>
        <v/>
      </c>
      <c r="N520" s="167" t="str">
        <f>IF(ISBLANK(DaqBook_RAW_Data!AC510),"",DaqBook_RAW_Data!AC510)</f>
        <v/>
      </c>
      <c r="O520" s="167" t="str">
        <f>IF(ISBLANK(DaqBook_RAW_Data!AD510),"",DaqBook_RAW_Data!AD510)</f>
        <v/>
      </c>
      <c r="P520" s="167" t="str">
        <f>IF(ISBLANK(DaqBook_RAW_Data!AE510),"",DaqBook_RAW_Data!AE510)</f>
        <v/>
      </c>
    </row>
    <row r="521" spans="1:16" x14ac:dyDescent="0.2">
      <c r="A521" s="58" t="e">
        <f t="shared" si="7"/>
        <v>#VALUE!</v>
      </c>
      <c r="B521" s="144" t="str">
        <f>IF(ISBLANK(DaqBook_RAW_Data!Q511),IF(DaqBook_RAW_Data!A511="","",TIMEVALUE(DaqBook_RAW_Data!A511)),TIMEVALUE(DaqBook_RAW_Data!Q511))</f>
        <v/>
      </c>
      <c r="C521" s="167" t="str">
        <f>IF(ISBLANK(DaqBook_RAW_Data!R511),"",DaqBook_RAW_Data!R511)</f>
        <v/>
      </c>
      <c r="D521" s="167" t="str">
        <f>IF(ISBLANK(DaqBook_RAW_Data!S511),"",DaqBook_RAW_Data!S511)</f>
        <v/>
      </c>
      <c r="E521" s="167" t="str">
        <f>IF(ISBLANK(DaqBook_RAW_Data!T511),"",DaqBook_RAW_Data!T511)</f>
        <v/>
      </c>
      <c r="F521" s="167" t="str">
        <f>IF(ISBLANK(DaqBook_RAW_Data!U511),"",DaqBook_RAW_Data!U511)</f>
        <v/>
      </c>
      <c r="G521" s="167" t="str">
        <f>IF(ISBLANK(DaqBook_RAW_Data!V511),"",DaqBook_RAW_Data!V511)</f>
        <v/>
      </c>
      <c r="H521" s="167" t="str">
        <f>IF(ISBLANK(DaqBook_RAW_Data!W511),"",DaqBook_RAW_Data!W511)</f>
        <v/>
      </c>
      <c r="I521" s="167" t="str">
        <f>IF(ISBLANK(DaqBook_RAW_Data!X511),"",DaqBook_RAW_Data!X511)</f>
        <v/>
      </c>
      <c r="J521" s="167" t="str">
        <f>IF(ISBLANK(DaqBook_RAW_Data!Y511),"",DaqBook_RAW_Data!Y511)</f>
        <v/>
      </c>
      <c r="K521" s="167" t="str">
        <f>IF(ISBLANK(DaqBook_RAW_Data!Z511),"",DaqBook_RAW_Data!Z511)</f>
        <v/>
      </c>
      <c r="L521" s="167" t="str">
        <f>IF(ISBLANK(DaqBook_RAW_Data!AA511),"",DaqBook_RAW_Data!AA511)</f>
        <v/>
      </c>
      <c r="M521" s="167" t="str">
        <f>IF(ISBLANK(DaqBook_RAW_Data!AB511),"",DaqBook_RAW_Data!AB511)</f>
        <v/>
      </c>
      <c r="N521" s="167" t="str">
        <f>IF(ISBLANK(DaqBook_RAW_Data!AC511),"",DaqBook_RAW_Data!AC511)</f>
        <v/>
      </c>
      <c r="O521" s="167" t="str">
        <f>IF(ISBLANK(DaqBook_RAW_Data!AD511),"",DaqBook_RAW_Data!AD511)</f>
        <v/>
      </c>
      <c r="P521" s="167" t="str">
        <f>IF(ISBLANK(DaqBook_RAW_Data!AE511),"",DaqBook_RAW_Data!AE511)</f>
        <v/>
      </c>
    </row>
    <row r="522" spans="1:16" x14ac:dyDescent="0.2">
      <c r="A522" s="58" t="e">
        <f t="shared" si="7"/>
        <v>#VALUE!</v>
      </c>
      <c r="B522" s="144" t="str">
        <f>IF(ISBLANK(DaqBook_RAW_Data!Q512),IF(DaqBook_RAW_Data!A512="","",TIMEVALUE(DaqBook_RAW_Data!A512)),TIMEVALUE(DaqBook_RAW_Data!Q512))</f>
        <v/>
      </c>
      <c r="C522" s="167" t="str">
        <f>IF(ISBLANK(DaqBook_RAW_Data!R512),"",DaqBook_RAW_Data!R512)</f>
        <v/>
      </c>
      <c r="D522" s="167" t="str">
        <f>IF(ISBLANK(DaqBook_RAW_Data!S512),"",DaqBook_RAW_Data!S512)</f>
        <v/>
      </c>
      <c r="E522" s="167" t="str">
        <f>IF(ISBLANK(DaqBook_RAW_Data!T512),"",DaqBook_RAW_Data!T512)</f>
        <v/>
      </c>
      <c r="F522" s="167" t="str">
        <f>IF(ISBLANK(DaqBook_RAW_Data!U512),"",DaqBook_RAW_Data!U512)</f>
        <v/>
      </c>
      <c r="G522" s="167" t="str">
        <f>IF(ISBLANK(DaqBook_RAW_Data!V512),"",DaqBook_RAW_Data!V512)</f>
        <v/>
      </c>
      <c r="H522" s="167" t="str">
        <f>IF(ISBLANK(DaqBook_RAW_Data!W512),"",DaqBook_RAW_Data!W512)</f>
        <v/>
      </c>
      <c r="I522" s="167" t="str">
        <f>IF(ISBLANK(DaqBook_RAW_Data!X512),"",DaqBook_RAW_Data!X512)</f>
        <v/>
      </c>
      <c r="J522" s="167" t="str">
        <f>IF(ISBLANK(DaqBook_RAW_Data!Y512),"",DaqBook_RAW_Data!Y512)</f>
        <v/>
      </c>
      <c r="K522" s="167" t="str">
        <f>IF(ISBLANK(DaqBook_RAW_Data!Z512),"",DaqBook_RAW_Data!Z512)</f>
        <v/>
      </c>
      <c r="L522" s="167" t="str">
        <f>IF(ISBLANK(DaqBook_RAW_Data!AA512),"",DaqBook_RAW_Data!AA512)</f>
        <v/>
      </c>
      <c r="M522" s="167" t="str">
        <f>IF(ISBLANK(DaqBook_RAW_Data!AB512),"",DaqBook_RAW_Data!AB512)</f>
        <v/>
      </c>
      <c r="N522" s="167" t="str">
        <f>IF(ISBLANK(DaqBook_RAW_Data!AC512),"",DaqBook_RAW_Data!AC512)</f>
        <v/>
      </c>
      <c r="O522" s="167" t="str">
        <f>IF(ISBLANK(DaqBook_RAW_Data!AD512),"",DaqBook_RAW_Data!AD512)</f>
        <v/>
      </c>
      <c r="P522" s="167" t="str">
        <f>IF(ISBLANK(DaqBook_RAW_Data!AE512),"",DaqBook_RAW_Data!AE512)</f>
        <v/>
      </c>
    </row>
    <row r="523" spans="1:16" x14ac:dyDescent="0.2">
      <c r="A523" s="58" t="e">
        <f t="shared" si="7"/>
        <v>#VALUE!</v>
      </c>
      <c r="B523" s="144" t="str">
        <f>IF(ISBLANK(DaqBook_RAW_Data!Q513),IF(DaqBook_RAW_Data!A513="","",TIMEVALUE(DaqBook_RAW_Data!A513)),TIMEVALUE(DaqBook_RAW_Data!Q513))</f>
        <v/>
      </c>
      <c r="C523" s="167" t="str">
        <f>IF(ISBLANK(DaqBook_RAW_Data!R513),"",DaqBook_RAW_Data!R513)</f>
        <v/>
      </c>
      <c r="D523" s="167" t="str">
        <f>IF(ISBLANK(DaqBook_RAW_Data!S513),"",DaqBook_RAW_Data!S513)</f>
        <v/>
      </c>
      <c r="E523" s="167" t="str">
        <f>IF(ISBLANK(DaqBook_RAW_Data!T513),"",DaqBook_RAW_Data!T513)</f>
        <v/>
      </c>
      <c r="F523" s="167" t="str">
        <f>IF(ISBLANK(DaqBook_RAW_Data!U513),"",DaqBook_RAW_Data!U513)</f>
        <v/>
      </c>
      <c r="G523" s="167" t="str">
        <f>IF(ISBLANK(DaqBook_RAW_Data!V513),"",DaqBook_RAW_Data!V513)</f>
        <v/>
      </c>
      <c r="H523" s="167" t="str">
        <f>IF(ISBLANK(DaqBook_RAW_Data!W513),"",DaqBook_RAW_Data!W513)</f>
        <v/>
      </c>
      <c r="I523" s="167" t="str">
        <f>IF(ISBLANK(DaqBook_RAW_Data!X513),"",DaqBook_RAW_Data!X513)</f>
        <v/>
      </c>
      <c r="J523" s="167" t="str">
        <f>IF(ISBLANK(DaqBook_RAW_Data!Y513),"",DaqBook_RAW_Data!Y513)</f>
        <v/>
      </c>
      <c r="K523" s="167" t="str">
        <f>IF(ISBLANK(DaqBook_RAW_Data!Z513),"",DaqBook_RAW_Data!Z513)</f>
        <v/>
      </c>
      <c r="L523" s="167" t="str">
        <f>IF(ISBLANK(DaqBook_RAW_Data!AA513),"",DaqBook_RAW_Data!AA513)</f>
        <v/>
      </c>
      <c r="M523" s="167" t="str">
        <f>IF(ISBLANK(DaqBook_RAW_Data!AB513),"",DaqBook_RAW_Data!AB513)</f>
        <v/>
      </c>
      <c r="N523" s="167" t="str">
        <f>IF(ISBLANK(DaqBook_RAW_Data!AC513),"",DaqBook_RAW_Data!AC513)</f>
        <v/>
      </c>
      <c r="O523" s="167" t="str">
        <f>IF(ISBLANK(DaqBook_RAW_Data!AD513),"",DaqBook_RAW_Data!AD513)</f>
        <v/>
      </c>
      <c r="P523" s="167" t="str">
        <f>IF(ISBLANK(DaqBook_RAW_Data!AE513),"",DaqBook_RAW_Data!AE513)</f>
        <v/>
      </c>
    </row>
    <row r="524" spans="1:16" x14ac:dyDescent="0.2">
      <c r="A524" s="58" t="e">
        <f t="shared" si="7"/>
        <v>#VALUE!</v>
      </c>
      <c r="B524" s="144" t="str">
        <f>IF(ISBLANK(DaqBook_RAW_Data!Q514),IF(DaqBook_RAW_Data!A514="","",TIMEVALUE(DaqBook_RAW_Data!A514)),TIMEVALUE(DaqBook_RAW_Data!Q514))</f>
        <v/>
      </c>
      <c r="C524" s="167" t="str">
        <f>IF(ISBLANK(DaqBook_RAW_Data!R514),"",DaqBook_RAW_Data!R514)</f>
        <v/>
      </c>
      <c r="D524" s="167" t="str">
        <f>IF(ISBLANK(DaqBook_RAW_Data!S514),"",DaqBook_RAW_Data!S514)</f>
        <v/>
      </c>
      <c r="E524" s="167" t="str">
        <f>IF(ISBLANK(DaqBook_RAW_Data!T514),"",DaqBook_RAW_Data!T514)</f>
        <v/>
      </c>
      <c r="F524" s="167" t="str">
        <f>IF(ISBLANK(DaqBook_RAW_Data!U514),"",DaqBook_RAW_Data!U514)</f>
        <v/>
      </c>
      <c r="G524" s="167" t="str">
        <f>IF(ISBLANK(DaqBook_RAW_Data!V514),"",DaqBook_RAW_Data!V514)</f>
        <v/>
      </c>
      <c r="H524" s="167" t="str">
        <f>IF(ISBLANK(DaqBook_RAW_Data!W514),"",DaqBook_RAW_Data!W514)</f>
        <v/>
      </c>
      <c r="I524" s="167" t="str">
        <f>IF(ISBLANK(DaqBook_RAW_Data!X514),"",DaqBook_RAW_Data!X514)</f>
        <v/>
      </c>
      <c r="J524" s="167" t="str">
        <f>IF(ISBLANK(DaqBook_RAW_Data!Y514),"",DaqBook_RAW_Data!Y514)</f>
        <v/>
      </c>
      <c r="K524" s="167" t="str">
        <f>IF(ISBLANK(DaqBook_RAW_Data!Z514),"",DaqBook_RAW_Data!Z514)</f>
        <v/>
      </c>
      <c r="L524" s="167" t="str">
        <f>IF(ISBLANK(DaqBook_RAW_Data!AA514),"",DaqBook_RAW_Data!AA514)</f>
        <v/>
      </c>
      <c r="M524" s="167" t="str">
        <f>IF(ISBLANK(DaqBook_RAW_Data!AB514),"",DaqBook_RAW_Data!AB514)</f>
        <v/>
      </c>
      <c r="N524" s="167" t="str">
        <f>IF(ISBLANK(DaqBook_RAW_Data!AC514),"",DaqBook_RAW_Data!AC514)</f>
        <v/>
      </c>
      <c r="O524" s="167" t="str">
        <f>IF(ISBLANK(DaqBook_RAW_Data!AD514),"",DaqBook_RAW_Data!AD514)</f>
        <v/>
      </c>
      <c r="P524" s="167" t="str">
        <f>IF(ISBLANK(DaqBook_RAW_Data!AE514),"",DaqBook_RAW_Data!AE514)</f>
        <v/>
      </c>
    </row>
    <row r="525" spans="1:16" x14ac:dyDescent="0.2">
      <c r="A525" s="58" t="e">
        <f t="shared" si="7"/>
        <v>#VALUE!</v>
      </c>
      <c r="B525" s="144" t="str">
        <f>IF(ISBLANK(DaqBook_RAW_Data!Q515),IF(DaqBook_RAW_Data!A515="","",TIMEVALUE(DaqBook_RAW_Data!A515)),TIMEVALUE(DaqBook_RAW_Data!Q515))</f>
        <v/>
      </c>
      <c r="C525" s="167" t="str">
        <f>IF(ISBLANK(DaqBook_RAW_Data!R515),"",DaqBook_RAW_Data!R515)</f>
        <v/>
      </c>
      <c r="D525" s="167" t="str">
        <f>IF(ISBLANK(DaqBook_RAW_Data!S515),"",DaqBook_RAW_Data!S515)</f>
        <v/>
      </c>
      <c r="E525" s="167" t="str">
        <f>IF(ISBLANK(DaqBook_RAW_Data!T515),"",DaqBook_RAW_Data!T515)</f>
        <v/>
      </c>
      <c r="F525" s="167" t="str">
        <f>IF(ISBLANK(DaqBook_RAW_Data!U515),"",DaqBook_RAW_Data!U515)</f>
        <v/>
      </c>
      <c r="G525" s="167" t="str">
        <f>IF(ISBLANK(DaqBook_RAW_Data!V515),"",DaqBook_RAW_Data!V515)</f>
        <v/>
      </c>
      <c r="H525" s="167" t="str">
        <f>IF(ISBLANK(DaqBook_RAW_Data!W515),"",DaqBook_RAW_Data!W515)</f>
        <v/>
      </c>
      <c r="I525" s="167" t="str">
        <f>IF(ISBLANK(DaqBook_RAW_Data!X515),"",DaqBook_RAW_Data!X515)</f>
        <v/>
      </c>
      <c r="J525" s="167" t="str">
        <f>IF(ISBLANK(DaqBook_RAW_Data!Y515),"",DaqBook_RAW_Data!Y515)</f>
        <v/>
      </c>
      <c r="K525" s="167" t="str">
        <f>IF(ISBLANK(DaqBook_RAW_Data!Z515),"",DaqBook_RAW_Data!Z515)</f>
        <v/>
      </c>
      <c r="L525" s="167" t="str">
        <f>IF(ISBLANK(DaqBook_RAW_Data!AA515),"",DaqBook_RAW_Data!AA515)</f>
        <v/>
      </c>
      <c r="M525" s="167" t="str">
        <f>IF(ISBLANK(DaqBook_RAW_Data!AB515),"",DaqBook_RAW_Data!AB515)</f>
        <v/>
      </c>
      <c r="N525" s="167" t="str">
        <f>IF(ISBLANK(DaqBook_RAW_Data!AC515),"",DaqBook_RAW_Data!AC515)</f>
        <v/>
      </c>
      <c r="O525" s="167" t="str">
        <f>IF(ISBLANK(DaqBook_RAW_Data!AD515),"",DaqBook_RAW_Data!AD515)</f>
        <v/>
      </c>
      <c r="P525" s="167" t="str">
        <f>IF(ISBLANK(DaqBook_RAW_Data!AE515),"",DaqBook_RAW_Data!AE515)</f>
        <v/>
      </c>
    </row>
    <row r="526" spans="1:16" x14ac:dyDescent="0.2">
      <c r="A526" s="58" t="e">
        <f t="shared" si="7"/>
        <v>#VALUE!</v>
      </c>
      <c r="B526" s="144" t="str">
        <f>IF(ISBLANK(DaqBook_RAW_Data!Q516),IF(DaqBook_RAW_Data!A516="","",TIMEVALUE(DaqBook_RAW_Data!A516)),TIMEVALUE(DaqBook_RAW_Data!Q516))</f>
        <v/>
      </c>
      <c r="C526" s="167" t="str">
        <f>IF(ISBLANK(DaqBook_RAW_Data!R516),"",DaqBook_RAW_Data!R516)</f>
        <v/>
      </c>
      <c r="D526" s="167" t="str">
        <f>IF(ISBLANK(DaqBook_RAW_Data!S516),"",DaqBook_RAW_Data!S516)</f>
        <v/>
      </c>
      <c r="E526" s="167" t="str">
        <f>IF(ISBLANK(DaqBook_RAW_Data!T516),"",DaqBook_RAW_Data!T516)</f>
        <v/>
      </c>
      <c r="F526" s="167" t="str">
        <f>IF(ISBLANK(DaqBook_RAW_Data!U516),"",DaqBook_RAW_Data!U516)</f>
        <v/>
      </c>
      <c r="G526" s="167" t="str">
        <f>IF(ISBLANK(DaqBook_RAW_Data!V516),"",DaqBook_RAW_Data!V516)</f>
        <v/>
      </c>
      <c r="H526" s="167" t="str">
        <f>IF(ISBLANK(DaqBook_RAW_Data!W516),"",DaqBook_RAW_Data!W516)</f>
        <v/>
      </c>
      <c r="I526" s="167" t="str">
        <f>IF(ISBLANK(DaqBook_RAW_Data!X516),"",DaqBook_RAW_Data!X516)</f>
        <v/>
      </c>
      <c r="J526" s="167" t="str">
        <f>IF(ISBLANK(DaqBook_RAW_Data!Y516),"",DaqBook_RAW_Data!Y516)</f>
        <v/>
      </c>
      <c r="K526" s="167" t="str">
        <f>IF(ISBLANK(DaqBook_RAW_Data!Z516),"",DaqBook_RAW_Data!Z516)</f>
        <v/>
      </c>
      <c r="L526" s="167" t="str">
        <f>IF(ISBLANK(DaqBook_RAW_Data!AA516),"",DaqBook_RAW_Data!AA516)</f>
        <v/>
      </c>
      <c r="M526" s="167" t="str">
        <f>IF(ISBLANK(DaqBook_RAW_Data!AB516),"",DaqBook_RAW_Data!AB516)</f>
        <v/>
      </c>
      <c r="N526" s="167" t="str">
        <f>IF(ISBLANK(DaqBook_RAW_Data!AC516),"",DaqBook_RAW_Data!AC516)</f>
        <v/>
      </c>
      <c r="O526" s="167" t="str">
        <f>IF(ISBLANK(DaqBook_RAW_Data!AD516),"",DaqBook_RAW_Data!AD516)</f>
        <v/>
      </c>
      <c r="P526" s="167" t="str">
        <f>IF(ISBLANK(DaqBook_RAW_Data!AE516),"",DaqBook_RAW_Data!AE516)</f>
        <v/>
      </c>
    </row>
    <row r="527" spans="1:16" x14ac:dyDescent="0.2">
      <c r="A527" s="58" t="e">
        <f t="shared" ref="A527:A590" si="8">HOUR(B527)&amp;":"&amp;MINUTE(B527)</f>
        <v>#VALUE!</v>
      </c>
      <c r="B527" s="144" t="str">
        <f>IF(ISBLANK(DaqBook_RAW_Data!Q517),IF(DaqBook_RAW_Data!A517="","",TIMEVALUE(DaqBook_RAW_Data!A517)),TIMEVALUE(DaqBook_RAW_Data!Q517))</f>
        <v/>
      </c>
      <c r="C527" s="167" t="str">
        <f>IF(ISBLANK(DaqBook_RAW_Data!R517),"",DaqBook_RAW_Data!R517)</f>
        <v/>
      </c>
      <c r="D527" s="167" t="str">
        <f>IF(ISBLANK(DaqBook_RAW_Data!S517),"",DaqBook_RAW_Data!S517)</f>
        <v/>
      </c>
      <c r="E527" s="167" t="str">
        <f>IF(ISBLANK(DaqBook_RAW_Data!T517),"",DaqBook_RAW_Data!T517)</f>
        <v/>
      </c>
      <c r="F527" s="167" t="str">
        <f>IF(ISBLANK(DaqBook_RAW_Data!U517),"",DaqBook_RAW_Data!U517)</f>
        <v/>
      </c>
      <c r="G527" s="167" t="str">
        <f>IF(ISBLANK(DaqBook_RAW_Data!V517),"",DaqBook_RAW_Data!V517)</f>
        <v/>
      </c>
      <c r="H527" s="167" t="str">
        <f>IF(ISBLANK(DaqBook_RAW_Data!W517),"",DaqBook_RAW_Data!W517)</f>
        <v/>
      </c>
      <c r="I527" s="167" t="str">
        <f>IF(ISBLANK(DaqBook_RAW_Data!X517),"",DaqBook_RAW_Data!X517)</f>
        <v/>
      </c>
      <c r="J527" s="167" t="str">
        <f>IF(ISBLANK(DaqBook_RAW_Data!Y517),"",DaqBook_RAW_Data!Y517)</f>
        <v/>
      </c>
      <c r="K527" s="167" t="str">
        <f>IF(ISBLANK(DaqBook_RAW_Data!Z517),"",DaqBook_RAW_Data!Z517)</f>
        <v/>
      </c>
      <c r="L527" s="167" t="str">
        <f>IF(ISBLANK(DaqBook_RAW_Data!AA517),"",DaqBook_RAW_Data!AA517)</f>
        <v/>
      </c>
      <c r="M527" s="167" t="str">
        <f>IF(ISBLANK(DaqBook_RAW_Data!AB517),"",DaqBook_RAW_Data!AB517)</f>
        <v/>
      </c>
      <c r="N527" s="167" t="str">
        <f>IF(ISBLANK(DaqBook_RAW_Data!AC517),"",DaqBook_RAW_Data!AC517)</f>
        <v/>
      </c>
      <c r="O527" s="167" t="str">
        <f>IF(ISBLANK(DaqBook_RAW_Data!AD517),"",DaqBook_RAW_Data!AD517)</f>
        <v/>
      </c>
      <c r="P527" s="167" t="str">
        <f>IF(ISBLANK(DaqBook_RAW_Data!AE517),"",DaqBook_RAW_Data!AE517)</f>
        <v/>
      </c>
    </row>
    <row r="528" spans="1:16" x14ac:dyDescent="0.2">
      <c r="A528" s="58" t="e">
        <f t="shared" si="8"/>
        <v>#VALUE!</v>
      </c>
      <c r="B528" s="144" t="str">
        <f>IF(ISBLANK(DaqBook_RAW_Data!Q518),IF(DaqBook_RAW_Data!A518="","",TIMEVALUE(DaqBook_RAW_Data!A518)),TIMEVALUE(DaqBook_RAW_Data!Q518))</f>
        <v/>
      </c>
      <c r="C528" s="167" t="str">
        <f>IF(ISBLANK(DaqBook_RAW_Data!R518),"",DaqBook_RAW_Data!R518)</f>
        <v/>
      </c>
      <c r="D528" s="167" t="str">
        <f>IF(ISBLANK(DaqBook_RAW_Data!S518),"",DaqBook_RAW_Data!S518)</f>
        <v/>
      </c>
      <c r="E528" s="167" t="str">
        <f>IF(ISBLANK(DaqBook_RAW_Data!T518),"",DaqBook_RAW_Data!T518)</f>
        <v/>
      </c>
      <c r="F528" s="167" t="str">
        <f>IF(ISBLANK(DaqBook_RAW_Data!U518),"",DaqBook_RAW_Data!U518)</f>
        <v/>
      </c>
      <c r="G528" s="167" t="str">
        <f>IF(ISBLANK(DaqBook_RAW_Data!V518),"",DaqBook_RAW_Data!V518)</f>
        <v/>
      </c>
      <c r="H528" s="167" t="str">
        <f>IF(ISBLANK(DaqBook_RAW_Data!W518),"",DaqBook_RAW_Data!W518)</f>
        <v/>
      </c>
      <c r="I528" s="167" t="str">
        <f>IF(ISBLANK(DaqBook_RAW_Data!X518),"",DaqBook_RAW_Data!X518)</f>
        <v/>
      </c>
      <c r="J528" s="167" t="str">
        <f>IF(ISBLANK(DaqBook_RAW_Data!Y518),"",DaqBook_RAW_Data!Y518)</f>
        <v/>
      </c>
      <c r="K528" s="167" t="str">
        <f>IF(ISBLANK(DaqBook_RAW_Data!Z518),"",DaqBook_RAW_Data!Z518)</f>
        <v/>
      </c>
      <c r="L528" s="167" t="str">
        <f>IF(ISBLANK(DaqBook_RAW_Data!AA518),"",DaqBook_RAW_Data!AA518)</f>
        <v/>
      </c>
      <c r="M528" s="167" t="str">
        <f>IF(ISBLANK(DaqBook_RAW_Data!AB518),"",DaqBook_RAW_Data!AB518)</f>
        <v/>
      </c>
      <c r="N528" s="167" t="str">
        <f>IF(ISBLANK(DaqBook_RAW_Data!AC518),"",DaqBook_RAW_Data!AC518)</f>
        <v/>
      </c>
      <c r="O528" s="167" t="str">
        <f>IF(ISBLANK(DaqBook_RAW_Data!AD518),"",DaqBook_RAW_Data!AD518)</f>
        <v/>
      </c>
      <c r="P528" s="167" t="str">
        <f>IF(ISBLANK(DaqBook_RAW_Data!AE518),"",DaqBook_RAW_Data!AE518)</f>
        <v/>
      </c>
    </row>
    <row r="529" spans="1:16" x14ac:dyDescent="0.2">
      <c r="A529" s="58" t="e">
        <f t="shared" si="8"/>
        <v>#VALUE!</v>
      </c>
      <c r="B529" s="144" t="str">
        <f>IF(ISBLANK(DaqBook_RAW_Data!Q519),IF(DaqBook_RAW_Data!A519="","",TIMEVALUE(DaqBook_RAW_Data!A519)),TIMEVALUE(DaqBook_RAW_Data!Q519))</f>
        <v/>
      </c>
      <c r="C529" s="167" t="str">
        <f>IF(ISBLANK(DaqBook_RAW_Data!R519),"",DaqBook_RAW_Data!R519)</f>
        <v/>
      </c>
      <c r="D529" s="167" t="str">
        <f>IF(ISBLANK(DaqBook_RAW_Data!S519),"",DaqBook_RAW_Data!S519)</f>
        <v/>
      </c>
      <c r="E529" s="167" t="str">
        <f>IF(ISBLANK(DaqBook_RAW_Data!T519),"",DaqBook_RAW_Data!T519)</f>
        <v/>
      </c>
      <c r="F529" s="167" t="str">
        <f>IF(ISBLANK(DaqBook_RAW_Data!U519),"",DaqBook_RAW_Data!U519)</f>
        <v/>
      </c>
      <c r="G529" s="167" t="str">
        <f>IF(ISBLANK(DaqBook_RAW_Data!V519),"",DaqBook_RAW_Data!V519)</f>
        <v/>
      </c>
      <c r="H529" s="167" t="str">
        <f>IF(ISBLANK(DaqBook_RAW_Data!W519),"",DaqBook_RAW_Data!W519)</f>
        <v/>
      </c>
      <c r="I529" s="167" t="str">
        <f>IF(ISBLANK(DaqBook_RAW_Data!X519),"",DaqBook_RAW_Data!X519)</f>
        <v/>
      </c>
      <c r="J529" s="167" t="str">
        <f>IF(ISBLANK(DaqBook_RAW_Data!Y519),"",DaqBook_RAW_Data!Y519)</f>
        <v/>
      </c>
      <c r="K529" s="167" t="str">
        <f>IF(ISBLANK(DaqBook_RAW_Data!Z519),"",DaqBook_RAW_Data!Z519)</f>
        <v/>
      </c>
      <c r="L529" s="167" t="str">
        <f>IF(ISBLANK(DaqBook_RAW_Data!AA519),"",DaqBook_RAW_Data!AA519)</f>
        <v/>
      </c>
      <c r="M529" s="167" t="str">
        <f>IF(ISBLANK(DaqBook_RAW_Data!AB519),"",DaqBook_RAW_Data!AB519)</f>
        <v/>
      </c>
      <c r="N529" s="167" t="str">
        <f>IF(ISBLANK(DaqBook_RAW_Data!AC519),"",DaqBook_RAW_Data!AC519)</f>
        <v/>
      </c>
      <c r="O529" s="167" t="str">
        <f>IF(ISBLANK(DaqBook_RAW_Data!AD519),"",DaqBook_RAW_Data!AD519)</f>
        <v/>
      </c>
      <c r="P529" s="167" t="str">
        <f>IF(ISBLANK(DaqBook_RAW_Data!AE519),"",DaqBook_RAW_Data!AE519)</f>
        <v/>
      </c>
    </row>
    <row r="530" spans="1:16" x14ac:dyDescent="0.2">
      <c r="A530" s="58" t="e">
        <f t="shared" si="8"/>
        <v>#VALUE!</v>
      </c>
      <c r="B530" s="144" t="str">
        <f>IF(ISBLANK(DaqBook_RAW_Data!Q520),IF(DaqBook_RAW_Data!A520="","",TIMEVALUE(DaqBook_RAW_Data!A520)),TIMEVALUE(DaqBook_RAW_Data!Q520))</f>
        <v/>
      </c>
      <c r="C530" s="167" t="str">
        <f>IF(ISBLANK(DaqBook_RAW_Data!R520),"",DaqBook_RAW_Data!R520)</f>
        <v/>
      </c>
      <c r="D530" s="167" t="str">
        <f>IF(ISBLANK(DaqBook_RAW_Data!S520),"",DaqBook_RAW_Data!S520)</f>
        <v/>
      </c>
      <c r="E530" s="167" t="str">
        <f>IF(ISBLANK(DaqBook_RAW_Data!T520),"",DaqBook_RAW_Data!T520)</f>
        <v/>
      </c>
      <c r="F530" s="167" t="str">
        <f>IF(ISBLANK(DaqBook_RAW_Data!U520),"",DaqBook_RAW_Data!U520)</f>
        <v/>
      </c>
      <c r="G530" s="167" t="str">
        <f>IF(ISBLANK(DaqBook_RAW_Data!V520),"",DaqBook_RAW_Data!V520)</f>
        <v/>
      </c>
      <c r="H530" s="167" t="str">
        <f>IF(ISBLANK(DaqBook_RAW_Data!W520),"",DaqBook_RAW_Data!W520)</f>
        <v/>
      </c>
      <c r="I530" s="167" t="str">
        <f>IF(ISBLANK(DaqBook_RAW_Data!X520),"",DaqBook_RAW_Data!X520)</f>
        <v/>
      </c>
      <c r="J530" s="167" t="str">
        <f>IF(ISBLANK(DaqBook_RAW_Data!Y520),"",DaqBook_RAW_Data!Y520)</f>
        <v/>
      </c>
      <c r="K530" s="167" t="str">
        <f>IF(ISBLANK(DaqBook_RAW_Data!Z520),"",DaqBook_RAW_Data!Z520)</f>
        <v/>
      </c>
      <c r="L530" s="167" t="str">
        <f>IF(ISBLANK(DaqBook_RAW_Data!AA520),"",DaqBook_RAW_Data!AA520)</f>
        <v/>
      </c>
      <c r="M530" s="167" t="str">
        <f>IF(ISBLANK(DaqBook_RAW_Data!AB520),"",DaqBook_RAW_Data!AB520)</f>
        <v/>
      </c>
      <c r="N530" s="167" t="str">
        <f>IF(ISBLANK(DaqBook_RAW_Data!AC520),"",DaqBook_RAW_Data!AC520)</f>
        <v/>
      </c>
      <c r="O530" s="167" t="str">
        <f>IF(ISBLANK(DaqBook_RAW_Data!AD520),"",DaqBook_RAW_Data!AD520)</f>
        <v/>
      </c>
      <c r="P530" s="167" t="str">
        <f>IF(ISBLANK(DaqBook_RAW_Data!AE520),"",DaqBook_RAW_Data!AE520)</f>
        <v/>
      </c>
    </row>
    <row r="531" spans="1:16" x14ac:dyDescent="0.2">
      <c r="A531" s="58" t="e">
        <f t="shared" si="8"/>
        <v>#VALUE!</v>
      </c>
      <c r="B531" s="144" t="str">
        <f>IF(ISBLANK(DaqBook_RAW_Data!Q521),IF(DaqBook_RAW_Data!A521="","",TIMEVALUE(DaqBook_RAW_Data!A521)),TIMEVALUE(DaqBook_RAW_Data!Q521))</f>
        <v/>
      </c>
      <c r="C531" s="167" t="str">
        <f>IF(ISBLANK(DaqBook_RAW_Data!R521),"",DaqBook_RAW_Data!R521)</f>
        <v/>
      </c>
      <c r="D531" s="167" t="str">
        <f>IF(ISBLANK(DaqBook_RAW_Data!S521),"",DaqBook_RAW_Data!S521)</f>
        <v/>
      </c>
      <c r="E531" s="167" t="str">
        <f>IF(ISBLANK(DaqBook_RAW_Data!T521),"",DaqBook_RAW_Data!T521)</f>
        <v/>
      </c>
      <c r="F531" s="167" t="str">
        <f>IF(ISBLANK(DaqBook_RAW_Data!U521),"",DaqBook_RAW_Data!U521)</f>
        <v/>
      </c>
      <c r="G531" s="167" t="str">
        <f>IF(ISBLANK(DaqBook_RAW_Data!V521),"",DaqBook_RAW_Data!V521)</f>
        <v/>
      </c>
      <c r="H531" s="167" t="str">
        <f>IF(ISBLANK(DaqBook_RAW_Data!W521),"",DaqBook_RAW_Data!W521)</f>
        <v/>
      </c>
      <c r="I531" s="167" t="str">
        <f>IF(ISBLANK(DaqBook_RAW_Data!X521),"",DaqBook_RAW_Data!X521)</f>
        <v/>
      </c>
      <c r="J531" s="167" t="str">
        <f>IF(ISBLANK(DaqBook_RAW_Data!Y521),"",DaqBook_RAW_Data!Y521)</f>
        <v/>
      </c>
      <c r="K531" s="167" t="str">
        <f>IF(ISBLANK(DaqBook_RAW_Data!Z521),"",DaqBook_RAW_Data!Z521)</f>
        <v/>
      </c>
      <c r="L531" s="167" t="str">
        <f>IF(ISBLANK(DaqBook_RAW_Data!AA521),"",DaqBook_RAW_Data!AA521)</f>
        <v/>
      </c>
      <c r="M531" s="167" t="str">
        <f>IF(ISBLANK(DaqBook_RAW_Data!AB521),"",DaqBook_RAW_Data!AB521)</f>
        <v/>
      </c>
      <c r="N531" s="167" t="str">
        <f>IF(ISBLANK(DaqBook_RAW_Data!AC521),"",DaqBook_RAW_Data!AC521)</f>
        <v/>
      </c>
      <c r="O531" s="167" t="str">
        <f>IF(ISBLANK(DaqBook_RAW_Data!AD521),"",DaqBook_RAW_Data!AD521)</f>
        <v/>
      </c>
      <c r="P531" s="167" t="str">
        <f>IF(ISBLANK(DaqBook_RAW_Data!AE521),"",DaqBook_RAW_Data!AE521)</f>
        <v/>
      </c>
    </row>
    <row r="532" spans="1:16" x14ac:dyDescent="0.2">
      <c r="A532" s="58" t="e">
        <f t="shared" si="8"/>
        <v>#VALUE!</v>
      </c>
      <c r="B532" s="144" t="str">
        <f>IF(ISBLANK(DaqBook_RAW_Data!Q522),IF(DaqBook_RAW_Data!A522="","",TIMEVALUE(DaqBook_RAW_Data!A522)),TIMEVALUE(DaqBook_RAW_Data!Q522))</f>
        <v/>
      </c>
      <c r="C532" s="167" t="str">
        <f>IF(ISBLANK(DaqBook_RAW_Data!R522),"",DaqBook_RAW_Data!R522)</f>
        <v/>
      </c>
      <c r="D532" s="167" t="str">
        <f>IF(ISBLANK(DaqBook_RAW_Data!S522),"",DaqBook_RAW_Data!S522)</f>
        <v/>
      </c>
      <c r="E532" s="167" t="str">
        <f>IF(ISBLANK(DaqBook_RAW_Data!T522),"",DaqBook_RAW_Data!T522)</f>
        <v/>
      </c>
      <c r="F532" s="167" t="str">
        <f>IF(ISBLANK(DaqBook_RAW_Data!U522),"",DaqBook_RAW_Data!U522)</f>
        <v/>
      </c>
      <c r="G532" s="167" t="str">
        <f>IF(ISBLANK(DaqBook_RAW_Data!V522),"",DaqBook_RAW_Data!V522)</f>
        <v/>
      </c>
      <c r="H532" s="167" t="str">
        <f>IF(ISBLANK(DaqBook_RAW_Data!W522),"",DaqBook_RAW_Data!W522)</f>
        <v/>
      </c>
      <c r="I532" s="167" t="str">
        <f>IF(ISBLANK(DaqBook_RAW_Data!X522),"",DaqBook_RAW_Data!X522)</f>
        <v/>
      </c>
      <c r="J532" s="167" t="str">
        <f>IF(ISBLANK(DaqBook_RAW_Data!Y522),"",DaqBook_RAW_Data!Y522)</f>
        <v/>
      </c>
      <c r="K532" s="167" t="str">
        <f>IF(ISBLANK(DaqBook_RAW_Data!Z522),"",DaqBook_RAW_Data!Z522)</f>
        <v/>
      </c>
      <c r="L532" s="167" t="str">
        <f>IF(ISBLANK(DaqBook_RAW_Data!AA522),"",DaqBook_RAW_Data!AA522)</f>
        <v/>
      </c>
      <c r="M532" s="167" t="str">
        <f>IF(ISBLANK(DaqBook_RAW_Data!AB522),"",DaqBook_RAW_Data!AB522)</f>
        <v/>
      </c>
      <c r="N532" s="167" t="str">
        <f>IF(ISBLANK(DaqBook_RAW_Data!AC522),"",DaqBook_RAW_Data!AC522)</f>
        <v/>
      </c>
      <c r="O532" s="167" t="str">
        <f>IF(ISBLANK(DaqBook_RAW_Data!AD522),"",DaqBook_RAW_Data!AD522)</f>
        <v/>
      </c>
      <c r="P532" s="167" t="str">
        <f>IF(ISBLANK(DaqBook_RAW_Data!AE522),"",DaqBook_RAW_Data!AE522)</f>
        <v/>
      </c>
    </row>
    <row r="533" spans="1:16" x14ac:dyDescent="0.2">
      <c r="A533" s="58" t="e">
        <f t="shared" si="8"/>
        <v>#VALUE!</v>
      </c>
      <c r="B533" s="144" t="str">
        <f>IF(ISBLANK(DaqBook_RAW_Data!Q523),IF(DaqBook_RAW_Data!A523="","",TIMEVALUE(DaqBook_RAW_Data!A523)),TIMEVALUE(DaqBook_RAW_Data!Q523))</f>
        <v/>
      </c>
      <c r="C533" s="167" t="str">
        <f>IF(ISBLANK(DaqBook_RAW_Data!R523),"",DaqBook_RAW_Data!R523)</f>
        <v/>
      </c>
      <c r="D533" s="167" t="str">
        <f>IF(ISBLANK(DaqBook_RAW_Data!S523),"",DaqBook_RAW_Data!S523)</f>
        <v/>
      </c>
      <c r="E533" s="167" t="str">
        <f>IF(ISBLANK(DaqBook_RAW_Data!T523),"",DaqBook_RAW_Data!T523)</f>
        <v/>
      </c>
      <c r="F533" s="167" t="str">
        <f>IF(ISBLANK(DaqBook_RAW_Data!U523),"",DaqBook_RAW_Data!U523)</f>
        <v/>
      </c>
      <c r="G533" s="167" t="str">
        <f>IF(ISBLANK(DaqBook_RAW_Data!V523),"",DaqBook_RAW_Data!V523)</f>
        <v/>
      </c>
      <c r="H533" s="167" t="str">
        <f>IF(ISBLANK(DaqBook_RAW_Data!W523),"",DaqBook_RAW_Data!W523)</f>
        <v/>
      </c>
      <c r="I533" s="167" t="str">
        <f>IF(ISBLANK(DaqBook_RAW_Data!X523),"",DaqBook_RAW_Data!X523)</f>
        <v/>
      </c>
      <c r="J533" s="167" t="str">
        <f>IF(ISBLANK(DaqBook_RAW_Data!Y523),"",DaqBook_RAW_Data!Y523)</f>
        <v/>
      </c>
      <c r="K533" s="167" t="str">
        <f>IF(ISBLANK(DaqBook_RAW_Data!Z523),"",DaqBook_RAW_Data!Z523)</f>
        <v/>
      </c>
      <c r="L533" s="167" t="str">
        <f>IF(ISBLANK(DaqBook_RAW_Data!AA523),"",DaqBook_RAW_Data!AA523)</f>
        <v/>
      </c>
      <c r="M533" s="167" t="str">
        <f>IF(ISBLANK(DaqBook_RAW_Data!AB523),"",DaqBook_RAW_Data!AB523)</f>
        <v/>
      </c>
      <c r="N533" s="167" t="str">
        <f>IF(ISBLANK(DaqBook_RAW_Data!AC523),"",DaqBook_RAW_Data!AC523)</f>
        <v/>
      </c>
      <c r="O533" s="167" t="str">
        <f>IF(ISBLANK(DaqBook_RAW_Data!AD523),"",DaqBook_RAW_Data!AD523)</f>
        <v/>
      </c>
      <c r="P533" s="167" t="str">
        <f>IF(ISBLANK(DaqBook_RAW_Data!AE523),"",DaqBook_RAW_Data!AE523)</f>
        <v/>
      </c>
    </row>
    <row r="534" spans="1:16" x14ac:dyDescent="0.2">
      <c r="A534" s="58" t="e">
        <f t="shared" si="8"/>
        <v>#VALUE!</v>
      </c>
      <c r="B534" s="144" t="str">
        <f>IF(ISBLANK(DaqBook_RAW_Data!Q524),IF(DaqBook_RAW_Data!A524="","",TIMEVALUE(DaqBook_RAW_Data!A524)),TIMEVALUE(DaqBook_RAW_Data!Q524))</f>
        <v/>
      </c>
      <c r="C534" s="167" t="str">
        <f>IF(ISBLANK(DaqBook_RAW_Data!R524),"",DaqBook_RAW_Data!R524)</f>
        <v/>
      </c>
      <c r="D534" s="167" t="str">
        <f>IF(ISBLANK(DaqBook_RAW_Data!S524),"",DaqBook_RAW_Data!S524)</f>
        <v/>
      </c>
      <c r="E534" s="167" t="str">
        <f>IF(ISBLANK(DaqBook_RAW_Data!T524),"",DaqBook_RAW_Data!T524)</f>
        <v/>
      </c>
      <c r="F534" s="167" t="str">
        <f>IF(ISBLANK(DaqBook_RAW_Data!U524),"",DaqBook_RAW_Data!U524)</f>
        <v/>
      </c>
      <c r="G534" s="167" t="str">
        <f>IF(ISBLANK(DaqBook_RAW_Data!V524),"",DaqBook_RAW_Data!V524)</f>
        <v/>
      </c>
      <c r="H534" s="167" t="str">
        <f>IF(ISBLANK(DaqBook_RAW_Data!W524),"",DaqBook_RAW_Data!W524)</f>
        <v/>
      </c>
      <c r="I534" s="167" t="str">
        <f>IF(ISBLANK(DaqBook_RAW_Data!X524),"",DaqBook_RAW_Data!X524)</f>
        <v/>
      </c>
      <c r="J534" s="167" t="str">
        <f>IF(ISBLANK(DaqBook_RAW_Data!Y524),"",DaqBook_RAW_Data!Y524)</f>
        <v/>
      </c>
      <c r="K534" s="167" t="str">
        <f>IF(ISBLANK(DaqBook_RAW_Data!Z524),"",DaqBook_RAW_Data!Z524)</f>
        <v/>
      </c>
      <c r="L534" s="167" t="str">
        <f>IF(ISBLANK(DaqBook_RAW_Data!AA524),"",DaqBook_RAW_Data!AA524)</f>
        <v/>
      </c>
      <c r="M534" s="167" t="str">
        <f>IF(ISBLANK(DaqBook_RAW_Data!AB524),"",DaqBook_RAW_Data!AB524)</f>
        <v/>
      </c>
      <c r="N534" s="167" t="str">
        <f>IF(ISBLANK(DaqBook_RAW_Data!AC524),"",DaqBook_RAW_Data!AC524)</f>
        <v/>
      </c>
      <c r="O534" s="167" t="str">
        <f>IF(ISBLANK(DaqBook_RAW_Data!AD524),"",DaqBook_RAW_Data!AD524)</f>
        <v/>
      </c>
      <c r="P534" s="167" t="str">
        <f>IF(ISBLANK(DaqBook_RAW_Data!AE524),"",DaqBook_RAW_Data!AE524)</f>
        <v/>
      </c>
    </row>
    <row r="535" spans="1:16" x14ac:dyDescent="0.2">
      <c r="A535" s="58" t="e">
        <f t="shared" si="8"/>
        <v>#VALUE!</v>
      </c>
      <c r="B535" s="144" t="str">
        <f>IF(ISBLANK(DaqBook_RAW_Data!Q525),IF(DaqBook_RAW_Data!A525="","",TIMEVALUE(DaqBook_RAW_Data!A525)),TIMEVALUE(DaqBook_RAW_Data!Q525))</f>
        <v/>
      </c>
      <c r="C535" s="167" t="str">
        <f>IF(ISBLANK(DaqBook_RAW_Data!R525),"",DaqBook_RAW_Data!R525)</f>
        <v/>
      </c>
      <c r="D535" s="167" t="str">
        <f>IF(ISBLANK(DaqBook_RAW_Data!S525),"",DaqBook_RAW_Data!S525)</f>
        <v/>
      </c>
      <c r="E535" s="167" t="str">
        <f>IF(ISBLANK(DaqBook_RAW_Data!T525),"",DaqBook_RAW_Data!T525)</f>
        <v/>
      </c>
      <c r="F535" s="167" t="str">
        <f>IF(ISBLANK(DaqBook_RAW_Data!U525),"",DaqBook_RAW_Data!U525)</f>
        <v/>
      </c>
      <c r="G535" s="167" t="str">
        <f>IF(ISBLANK(DaqBook_RAW_Data!V525),"",DaqBook_RAW_Data!V525)</f>
        <v/>
      </c>
      <c r="H535" s="167" t="str">
        <f>IF(ISBLANK(DaqBook_RAW_Data!W525),"",DaqBook_RAW_Data!W525)</f>
        <v/>
      </c>
      <c r="I535" s="167" t="str">
        <f>IF(ISBLANK(DaqBook_RAW_Data!X525),"",DaqBook_RAW_Data!X525)</f>
        <v/>
      </c>
      <c r="J535" s="167" t="str">
        <f>IF(ISBLANK(DaqBook_RAW_Data!Y525),"",DaqBook_RAW_Data!Y525)</f>
        <v/>
      </c>
      <c r="K535" s="167" t="str">
        <f>IF(ISBLANK(DaqBook_RAW_Data!Z525),"",DaqBook_RAW_Data!Z525)</f>
        <v/>
      </c>
      <c r="L535" s="167" t="str">
        <f>IF(ISBLANK(DaqBook_RAW_Data!AA525),"",DaqBook_RAW_Data!AA525)</f>
        <v/>
      </c>
      <c r="M535" s="167" t="str">
        <f>IF(ISBLANK(DaqBook_RAW_Data!AB525),"",DaqBook_RAW_Data!AB525)</f>
        <v/>
      </c>
      <c r="N535" s="167" t="str">
        <f>IF(ISBLANK(DaqBook_RAW_Data!AC525),"",DaqBook_RAW_Data!AC525)</f>
        <v/>
      </c>
      <c r="O535" s="167" t="str">
        <f>IF(ISBLANK(DaqBook_RAW_Data!AD525),"",DaqBook_RAW_Data!AD525)</f>
        <v/>
      </c>
      <c r="P535" s="167" t="str">
        <f>IF(ISBLANK(DaqBook_RAW_Data!AE525),"",DaqBook_RAW_Data!AE525)</f>
        <v/>
      </c>
    </row>
    <row r="536" spans="1:16" x14ac:dyDescent="0.2">
      <c r="A536" s="58" t="e">
        <f t="shared" si="8"/>
        <v>#VALUE!</v>
      </c>
      <c r="B536" s="144" t="str">
        <f>IF(ISBLANK(DaqBook_RAW_Data!Q526),IF(DaqBook_RAW_Data!A526="","",TIMEVALUE(DaqBook_RAW_Data!A526)),TIMEVALUE(DaqBook_RAW_Data!Q526))</f>
        <v/>
      </c>
      <c r="C536" s="167" t="str">
        <f>IF(ISBLANK(DaqBook_RAW_Data!R526),"",DaqBook_RAW_Data!R526)</f>
        <v/>
      </c>
      <c r="D536" s="167" t="str">
        <f>IF(ISBLANK(DaqBook_RAW_Data!S526),"",DaqBook_RAW_Data!S526)</f>
        <v/>
      </c>
      <c r="E536" s="167" t="str">
        <f>IF(ISBLANK(DaqBook_RAW_Data!T526),"",DaqBook_RAW_Data!T526)</f>
        <v/>
      </c>
      <c r="F536" s="167" t="str">
        <f>IF(ISBLANK(DaqBook_RAW_Data!U526),"",DaqBook_RAW_Data!U526)</f>
        <v/>
      </c>
      <c r="G536" s="167" t="str">
        <f>IF(ISBLANK(DaqBook_RAW_Data!V526),"",DaqBook_RAW_Data!V526)</f>
        <v/>
      </c>
      <c r="H536" s="167" t="str">
        <f>IF(ISBLANK(DaqBook_RAW_Data!W526),"",DaqBook_RAW_Data!W526)</f>
        <v/>
      </c>
      <c r="I536" s="167" t="str">
        <f>IF(ISBLANK(DaqBook_RAW_Data!X526),"",DaqBook_RAW_Data!X526)</f>
        <v/>
      </c>
      <c r="J536" s="167" t="str">
        <f>IF(ISBLANK(DaqBook_RAW_Data!Y526),"",DaqBook_RAW_Data!Y526)</f>
        <v/>
      </c>
      <c r="K536" s="167" t="str">
        <f>IF(ISBLANK(DaqBook_RAW_Data!Z526),"",DaqBook_RAW_Data!Z526)</f>
        <v/>
      </c>
      <c r="L536" s="167" t="str">
        <f>IF(ISBLANK(DaqBook_RAW_Data!AA526),"",DaqBook_RAW_Data!AA526)</f>
        <v/>
      </c>
      <c r="M536" s="167" t="str">
        <f>IF(ISBLANK(DaqBook_RAW_Data!AB526),"",DaqBook_RAW_Data!AB526)</f>
        <v/>
      </c>
      <c r="N536" s="167" t="str">
        <f>IF(ISBLANK(DaqBook_RAW_Data!AC526),"",DaqBook_RAW_Data!AC526)</f>
        <v/>
      </c>
      <c r="O536" s="167" t="str">
        <f>IF(ISBLANK(DaqBook_RAW_Data!AD526),"",DaqBook_RAW_Data!AD526)</f>
        <v/>
      </c>
      <c r="P536" s="167" t="str">
        <f>IF(ISBLANK(DaqBook_RAW_Data!AE526),"",DaqBook_RAW_Data!AE526)</f>
        <v/>
      </c>
    </row>
    <row r="537" spans="1:16" x14ac:dyDescent="0.2">
      <c r="A537" s="58" t="e">
        <f t="shared" si="8"/>
        <v>#VALUE!</v>
      </c>
      <c r="B537" s="144" t="str">
        <f>IF(ISBLANK(DaqBook_RAW_Data!Q527),IF(DaqBook_RAW_Data!A527="","",TIMEVALUE(DaqBook_RAW_Data!A527)),TIMEVALUE(DaqBook_RAW_Data!Q527))</f>
        <v/>
      </c>
      <c r="C537" s="167" t="str">
        <f>IF(ISBLANK(DaqBook_RAW_Data!R527),"",DaqBook_RAW_Data!R527)</f>
        <v/>
      </c>
      <c r="D537" s="167" t="str">
        <f>IF(ISBLANK(DaqBook_RAW_Data!S527),"",DaqBook_RAW_Data!S527)</f>
        <v/>
      </c>
      <c r="E537" s="167" t="str">
        <f>IF(ISBLANK(DaqBook_RAW_Data!T527),"",DaqBook_RAW_Data!T527)</f>
        <v/>
      </c>
      <c r="F537" s="167" t="str">
        <f>IF(ISBLANK(DaqBook_RAW_Data!U527),"",DaqBook_RAW_Data!U527)</f>
        <v/>
      </c>
      <c r="G537" s="167" t="str">
        <f>IF(ISBLANK(DaqBook_RAW_Data!V527),"",DaqBook_RAW_Data!V527)</f>
        <v/>
      </c>
      <c r="H537" s="167" t="str">
        <f>IF(ISBLANK(DaqBook_RAW_Data!W527),"",DaqBook_RAW_Data!W527)</f>
        <v/>
      </c>
      <c r="I537" s="167" t="str">
        <f>IF(ISBLANK(DaqBook_RAW_Data!X527),"",DaqBook_RAW_Data!X527)</f>
        <v/>
      </c>
      <c r="J537" s="167" t="str">
        <f>IF(ISBLANK(DaqBook_RAW_Data!Y527),"",DaqBook_RAW_Data!Y527)</f>
        <v/>
      </c>
      <c r="K537" s="167" t="str">
        <f>IF(ISBLANK(DaqBook_RAW_Data!Z527),"",DaqBook_RAW_Data!Z527)</f>
        <v/>
      </c>
      <c r="L537" s="167" t="str">
        <f>IF(ISBLANK(DaqBook_RAW_Data!AA527),"",DaqBook_RAW_Data!AA527)</f>
        <v/>
      </c>
      <c r="M537" s="167" t="str">
        <f>IF(ISBLANK(DaqBook_RAW_Data!AB527),"",DaqBook_RAW_Data!AB527)</f>
        <v/>
      </c>
      <c r="N537" s="167" t="str">
        <f>IF(ISBLANK(DaqBook_RAW_Data!AC527),"",DaqBook_RAW_Data!AC527)</f>
        <v/>
      </c>
      <c r="O537" s="167" t="str">
        <f>IF(ISBLANK(DaqBook_RAW_Data!AD527),"",DaqBook_RAW_Data!AD527)</f>
        <v/>
      </c>
      <c r="P537" s="167" t="str">
        <f>IF(ISBLANK(DaqBook_RAW_Data!AE527),"",DaqBook_RAW_Data!AE527)</f>
        <v/>
      </c>
    </row>
    <row r="538" spans="1:16" x14ac:dyDescent="0.2">
      <c r="A538" s="58" t="e">
        <f t="shared" si="8"/>
        <v>#VALUE!</v>
      </c>
      <c r="B538" s="144" t="str">
        <f>IF(ISBLANK(DaqBook_RAW_Data!Q528),IF(DaqBook_RAW_Data!A528="","",TIMEVALUE(DaqBook_RAW_Data!A528)),TIMEVALUE(DaqBook_RAW_Data!Q528))</f>
        <v/>
      </c>
      <c r="C538" s="167" t="str">
        <f>IF(ISBLANK(DaqBook_RAW_Data!R528),"",DaqBook_RAW_Data!R528)</f>
        <v/>
      </c>
      <c r="D538" s="167" t="str">
        <f>IF(ISBLANK(DaqBook_RAW_Data!S528),"",DaqBook_RAW_Data!S528)</f>
        <v/>
      </c>
      <c r="E538" s="167" t="str">
        <f>IF(ISBLANK(DaqBook_RAW_Data!T528),"",DaqBook_RAW_Data!T528)</f>
        <v/>
      </c>
      <c r="F538" s="167" t="str">
        <f>IF(ISBLANK(DaqBook_RAW_Data!U528),"",DaqBook_RAW_Data!U528)</f>
        <v/>
      </c>
      <c r="G538" s="167" t="str">
        <f>IF(ISBLANK(DaqBook_RAW_Data!V528),"",DaqBook_RAW_Data!V528)</f>
        <v/>
      </c>
      <c r="H538" s="167" t="str">
        <f>IF(ISBLANK(DaqBook_RAW_Data!W528),"",DaqBook_RAW_Data!W528)</f>
        <v/>
      </c>
      <c r="I538" s="167" t="str">
        <f>IF(ISBLANK(DaqBook_RAW_Data!X528),"",DaqBook_RAW_Data!X528)</f>
        <v/>
      </c>
      <c r="J538" s="167" t="str">
        <f>IF(ISBLANK(DaqBook_RAW_Data!Y528),"",DaqBook_RAW_Data!Y528)</f>
        <v/>
      </c>
      <c r="K538" s="167" t="str">
        <f>IF(ISBLANK(DaqBook_RAW_Data!Z528),"",DaqBook_RAW_Data!Z528)</f>
        <v/>
      </c>
      <c r="L538" s="167" t="str">
        <f>IF(ISBLANK(DaqBook_RAW_Data!AA528),"",DaqBook_RAW_Data!AA528)</f>
        <v/>
      </c>
      <c r="M538" s="167" t="str">
        <f>IF(ISBLANK(DaqBook_RAW_Data!AB528),"",DaqBook_RAW_Data!AB528)</f>
        <v/>
      </c>
      <c r="N538" s="167" t="str">
        <f>IF(ISBLANK(DaqBook_RAW_Data!AC528),"",DaqBook_RAW_Data!AC528)</f>
        <v/>
      </c>
      <c r="O538" s="167" t="str">
        <f>IF(ISBLANK(DaqBook_RAW_Data!AD528),"",DaqBook_RAW_Data!AD528)</f>
        <v/>
      </c>
      <c r="P538" s="167" t="str">
        <f>IF(ISBLANK(DaqBook_RAW_Data!AE528),"",DaqBook_RAW_Data!AE528)</f>
        <v/>
      </c>
    </row>
    <row r="539" spans="1:16" x14ac:dyDescent="0.2">
      <c r="A539" s="58" t="e">
        <f t="shared" si="8"/>
        <v>#VALUE!</v>
      </c>
      <c r="B539" s="144" t="str">
        <f>IF(ISBLANK(DaqBook_RAW_Data!Q529),IF(DaqBook_RAW_Data!A529="","",TIMEVALUE(DaqBook_RAW_Data!A529)),TIMEVALUE(DaqBook_RAW_Data!Q529))</f>
        <v/>
      </c>
      <c r="C539" s="167" t="str">
        <f>IF(ISBLANK(DaqBook_RAW_Data!R529),"",DaqBook_RAW_Data!R529)</f>
        <v/>
      </c>
      <c r="D539" s="167" t="str">
        <f>IF(ISBLANK(DaqBook_RAW_Data!S529),"",DaqBook_RAW_Data!S529)</f>
        <v/>
      </c>
      <c r="E539" s="167" t="str">
        <f>IF(ISBLANK(DaqBook_RAW_Data!T529),"",DaqBook_RAW_Data!T529)</f>
        <v/>
      </c>
      <c r="F539" s="167" t="str">
        <f>IF(ISBLANK(DaqBook_RAW_Data!U529),"",DaqBook_RAW_Data!U529)</f>
        <v/>
      </c>
      <c r="G539" s="167" t="str">
        <f>IF(ISBLANK(DaqBook_RAW_Data!V529),"",DaqBook_RAW_Data!V529)</f>
        <v/>
      </c>
      <c r="H539" s="167" t="str">
        <f>IF(ISBLANK(DaqBook_RAW_Data!W529),"",DaqBook_RAW_Data!W529)</f>
        <v/>
      </c>
      <c r="I539" s="167" t="str">
        <f>IF(ISBLANK(DaqBook_RAW_Data!X529),"",DaqBook_RAW_Data!X529)</f>
        <v/>
      </c>
      <c r="J539" s="167" t="str">
        <f>IF(ISBLANK(DaqBook_RAW_Data!Y529),"",DaqBook_RAW_Data!Y529)</f>
        <v/>
      </c>
      <c r="K539" s="167" t="str">
        <f>IF(ISBLANK(DaqBook_RAW_Data!Z529),"",DaqBook_RAW_Data!Z529)</f>
        <v/>
      </c>
      <c r="L539" s="167" t="str">
        <f>IF(ISBLANK(DaqBook_RAW_Data!AA529),"",DaqBook_RAW_Data!AA529)</f>
        <v/>
      </c>
      <c r="M539" s="167" t="str">
        <f>IF(ISBLANK(DaqBook_RAW_Data!AB529),"",DaqBook_RAW_Data!AB529)</f>
        <v/>
      </c>
      <c r="N539" s="167" t="str">
        <f>IF(ISBLANK(DaqBook_RAW_Data!AC529),"",DaqBook_RAW_Data!AC529)</f>
        <v/>
      </c>
      <c r="O539" s="167" t="str">
        <f>IF(ISBLANK(DaqBook_RAW_Data!AD529),"",DaqBook_RAW_Data!AD529)</f>
        <v/>
      </c>
      <c r="P539" s="167" t="str">
        <f>IF(ISBLANK(DaqBook_RAW_Data!AE529),"",DaqBook_RAW_Data!AE529)</f>
        <v/>
      </c>
    </row>
    <row r="540" spans="1:16" x14ac:dyDescent="0.2">
      <c r="A540" s="58" t="e">
        <f t="shared" si="8"/>
        <v>#VALUE!</v>
      </c>
      <c r="B540" s="144" t="str">
        <f>IF(ISBLANK(DaqBook_RAW_Data!Q530),IF(DaqBook_RAW_Data!A530="","",TIMEVALUE(DaqBook_RAW_Data!A530)),TIMEVALUE(DaqBook_RAW_Data!Q530))</f>
        <v/>
      </c>
      <c r="C540" s="167" t="str">
        <f>IF(ISBLANK(DaqBook_RAW_Data!R530),"",DaqBook_RAW_Data!R530)</f>
        <v/>
      </c>
      <c r="D540" s="167" t="str">
        <f>IF(ISBLANK(DaqBook_RAW_Data!S530),"",DaqBook_RAW_Data!S530)</f>
        <v/>
      </c>
      <c r="E540" s="167" t="str">
        <f>IF(ISBLANK(DaqBook_RAW_Data!T530),"",DaqBook_RAW_Data!T530)</f>
        <v/>
      </c>
      <c r="F540" s="167" t="str">
        <f>IF(ISBLANK(DaqBook_RAW_Data!U530),"",DaqBook_RAW_Data!U530)</f>
        <v/>
      </c>
      <c r="G540" s="167" t="str">
        <f>IF(ISBLANK(DaqBook_RAW_Data!V530),"",DaqBook_RAW_Data!V530)</f>
        <v/>
      </c>
      <c r="H540" s="167" t="str">
        <f>IF(ISBLANK(DaqBook_RAW_Data!W530),"",DaqBook_RAW_Data!W530)</f>
        <v/>
      </c>
      <c r="I540" s="167" t="str">
        <f>IF(ISBLANK(DaqBook_RAW_Data!X530),"",DaqBook_RAW_Data!X530)</f>
        <v/>
      </c>
      <c r="J540" s="167" t="str">
        <f>IF(ISBLANK(DaqBook_RAW_Data!Y530),"",DaqBook_RAW_Data!Y530)</f>
        <v/>
      </c>
      <c r="K540" s="167" t="str">
        <f>IF(ISBLANK(DaqBook_RAW_Data!Z530),"",DaqBook_RAW_Data!Z530)</f>
        <v/>
      </c>
      <c r="L540" s="167" t="str">
        <f>IF(ISBLANK(DaqBook_RAW_Data!AA530),"",DaqBook_RAW_Data!AA530)</f>
        <v/>
      </c>
      <c r="M540" s="167" t="str">
        <f>IF(ISBLANK(DaqBook_RAW_Data!AB530),"",DaqBook_RAW_Data!AB530)</f>
        <v/>
      </c>
      <c r="N540" s="167" t="str">
        <f>IF(ISBLANK(DaqBook_RAW_Data!AC530),"",DaqBook_RAW_Data!AC530)</f>
        <v/>
      </c>
      <c r="O540" s="167" t="str">
        <f>IF(ISBLANK(DaqBook_RAW_Data!AD530),"",DaqBook_RAW_Data!AD530)</f>
        <v/>
      </c>
      <c r="P540" s="167" t="str">
        <f>IF(ISBLANK(DaqBook_RAW_Data!AE530),"",DaqBook_RAW_Data!AE530)</f>
        <v/>
      </c>
    </row>
    <row r="541" spans="1:16" x14ac:dyDescent="0.2">
      <c r="A541" s="58" t="e">
        <f t="shared" si="8"/>
        <v>#VALUE!</v>
      </c>
      <c r="B541" s="144" t="str">
        <f>IF(ISBLANK(DaqBook_RAW_Data!Q531),IF(DaqBook_RAW_Data!A531="","",TIMEVALUE(DaqBook_RAW_Data!A531)),TIMEVALUE(DaqBook_RAW_Data!Q531))</f>
        <v/>
      </c>
      <c r="C541" s="167" t="str">
        <f>IF(ISBLANK(DaqBook_RAW_Data!R531),"",DaqBook_RAW_Data!R531)</f>
        <v/>
      </c>
      <c r="D541" s="167" t="str">
        <f>IF(ISBLANK(DaqBook_RAW_Data!S531),"",DaqBook_RAW_Data!S531)</f>
        <v/>
      </c>
      <c r="E541" s="167" t="str">
        <f>IF(ISBLANK(DaqBook_RAW_Data!T531),"",DaqBook_RAW_Data!T531)</f>
        <v/>
      </c>
      <c r="F541" s="167" t="str">
        <f>IF(ISBLANK(DaqBook_RAW_Data!U531),"",DaqBook_RAW_Data!U531)</f>
        <v/>
      </c>
      <c r="G541" s="167" t="str">
        <f>IF(ISBLANK(DaqBook_RAW_Data!V531),"",DaqBook_RAW_Data!V531)</f>
        <v/>
      </c>
      <c r="H541" s="167" t="str">
        <f>IF(ISBLANK(DaqBook_RAW_Data!W531),"",DaqBook_RAW_Data!W531)</f>
        <v/>
      </c>
      <c r="I541" s="167" t="str">
        <f>IF(ISBLANK(DaqBook_RAW_Data!X531),"",DaqBook_RAW_Data!X531)</f>
        <v/>
      </c>
      <c r="J541" s="167" t="str">
        <f>IF(ISBLANK(DaqBook_RAW_Data!Y531),"",DaqBook_RAW_Data!Y531)</f>
        <v/>
      </c>
      <c r="K541" s="167" t="str">
        <f>IF(ISBLANK(DaqBook_RAW_Data!Z531),"",DaqBook_RAW_Data!Z531)</f>
        <v/>
      </c>
      <c r="L541" s="167" t="str">
        <f>IF(ISBLANK(DaqBook_RAW_Data!AA531),"",DaqBook_RAW_Data!AA531)</f>
        <v/>
      </c>
      <c r="M541" s="167" t="str">
        <f>IF(ISBLANK(DaqBook_RAW_Data!AB531),"",DaqBook_RAW_Data!AB531)</f>
        <v/>
      </c>
      <c r="N541" s="167" t="str">
        <f>IF(ISBLANK(DaqBook_RAW_Data!AC531),"",DaqBook_RAW_Data!AC531)</f>
        <v/>
      </c>
      <c r="O541" s="167" t="str">
        <f>IF(ISBLANK(DaqBook_RAW_Data!AD531),"",DaqBook_RAW_Data!AD531)</f>
        <v/>
      </c>
      <c r="P541" s="167" t="str">
        <f>IF(ISBLANK(DaqBook_RAW_Data!AE531),"",DaqBook_RAW_Data!AE531)</f>
        <v/>
      </c>
    </row>
    <row r="542" spans="1:16" x14ac:dyDescent="0.2">
      <c r="A542" s="58" t="e">
        <f t="shared" si="8"/>
        <v>#VALUE!</v>
      </c>
      <c r="B542" s="144" t="str">
        <f>IF(ISBLANK(DaqBook_RAW_Data!Q532),IF(DaqBook_RAW_Data!A532="","",TIMEVALUE(DaqBook_RAW_Data!A532)),TIMEVALUE(DaqBook_RAW_Data!Q532))</f>
        <v/>
      </c>
      <c r="C542" s="167" t="str">
        <f>IF(ISBLANK(DaqBook_RAW_Data!R532),"",DaqBook_RAW_Data!R532)</f>
        <v/>
      </c>
      <c r="D542" s="167" t="str">
        <f>IF(ISBLANK(DaqBook_RAW_Data!S532),"",DaqBook_RAW_Data!S532)</f>
        <v/>
      </c>
      <c r="E542" s="167" t="str">
        <f>IF(ISBLANK(DaqBook_RAW_Data!T532),"",DaqBook_RAW_Data!T532)</f>
        <v/>
      </c>
      <c r="F542" s="167" t="str">
        <f>IF(ISBLANK(DaqBook_RAW_Data!U532),"",DaqBook_RAW_Data!U532)</f>
        <v/>
      </c>
      <c r="G542" s="167" t="str">
        <f>IF(ISBLANK(DaqBook_RAW_Data!V532),"",DaqBook_RAW_Data!V532)</f>
        <v/>
      </c>
      <c r="H542" s="167" t="str">
        <f>IF(ISBLANK(DaqBook_RAW_Data!W532),"",DaqBook_RAW_Data!W532)</f>
        <v/>
      </c>
      <c r="I542" s="167" t="str">
        <f>IF(ISBLANK(DaqBook_RAW_Data!X532),"",DaqBook_RAW_Data!X532)</f>
        <v/>
      </c>
      <c r="J542" s="167" t="str">
        <f>IF(ISBLANK(DaqBook_RAW_Data!Y532),"",DaqBook_RAW_Data!Y532)</f>
        <v/>
      </c>
      <c r="K542" s="167" t="str">
        <f>IF(ISBLANK(DaqBook_RAW_Data!Z532),"",DaqBook_RAW_Data!Z532)</f>
        <v/>
      </c>
      <c r="L542" s="167" t="str">
        <f>IF(ISBLANK(DaqBook_RAW_Data!AA532),"",DaqBook_RAW_Data!AA532)</f>
        <v/>
      </c>
      <c r="M542" s="167" t="str">
        <f>IF(ISBLANK(DaqBook_RAW_Data!AB532),"",DaqBook_RAW_Data!AB532)</f>
        <v/>
      </c>
      <c r="N542" s="167" t="str">
        <f>IF(ISBLANK(DaqBook_RAW_Data!AC532),"",DaqBook_RAW_Data!AC532)</f>
        <v/>
      </c>
      <c r="O542" s="167" t="str">
        <f>IF(ISBLANK(DaqBook_RAW_Data!AD532),"",DaqBook_RAW_Data!AD532)</f>
        <v/>
      </c>
      <c r="P542" s="167" t="str">
        <f>IF(ISBLANK(DaqBook_RAW_Data!AE532),"",DaqBook_RAW_Data!AE532)</f>
        <v/>
      </c>
    </row>
    <row r="543" spans="1:16" x14ac:dyDescent="0.2">
      <c r="A543" s="58" t="e">
        <f t="shared" si="8"/>
        <v>#VALUE!</v>
      </c>
      <c r="B543" s="144" t="str">
        <f>IF(ISBLANK(DaqBook_RAW_Data!Q533),IF(DaqBook_RAW_Data!A533="","",TIMEVALUE(DaqBook_RAW_Data!A533)),TIMEVALUE(DaqBook_RAW_Data!Q533))</f>
        <v/>
      </c>
      <c r="C543" s="167" t="str">
        <f>IF(ISBLANK(DaqBook_RAW_Data!R533),"",DaqBook_RAW_Data!R533)</f>
        <v/>
      </c>
      <c r="D543" s="167" t="str">
        <f>IF(ISBLANK(DaqBook_RAW_Data!S533),"",DaqBook_RAW_Data!S533)</f>
        <v/>
      </c>
      <c r="E543" s="167" t="str">
        <f>IF(ISBLANK(DaqBook_RAW_Data!T533),"",DaqBook_RAW_Data!T533)</f>
        <v/>
      </c>
      <c r="F543" s="167" t="str">
        <f>IF(ISBLANK(DaqBook_RAW_Data!U533),"",DaqBook_RAW_Data!U533)</f>
        <v/>
      </c>
      <c r="G543" s="167" t="str">
        <f>IF(ISBLANK(DaqBook_RAW_Data!V533),"",DaqBook_RAW_Data!V533)</f>
        <v/>
      </c>
      <c r="H543" s="167" t="str">
        <f>IF(ISBLANK(DaqBook_RAW_Data!W533),"",DaqBook_RAW_Data!W533)</f>
        <v/>
      </c>
      <c r="I543" s="167" t="str">
        <f>IF(ISBLANK(DaqBook_RAW_Data!X533),"",DaqBook_RAW_Data!X533)</f>
        <v/>
      </c>
      <c r="J543" s="167" t="str">
        <f>IF(ISBLANK(DaqBook_RAW_Data!Y533),"",DaqBook_RAW_Data!Y533)</f>
        <v/>
      </c>
      <c r="K543" s="167" t="str">
        <f>IF(ISBLANK(DaqBook_RAW_Data!Z533),"",DaqBook_RAW_Data!Z533)</f>
        <v/>
      </c>
      <c r="L543" s="167" t="str">
        <f>IF(ISBLANK(DaqBook_RAW_Data!AA533),"",DaqBook_RAW_Data!AA533)</f>
        <v/>
      </c>
      <c r="M543" s="167" t="str">
        <f>IF(ISBLANK(DaqBook_RAW_Data!AB533),"",DaqBook_RAW_Data!AB533)</f>
        <v/>
      </c>
      <c r="N543" s="167" t="str">
        <f>IF(ISBLANK(DaqBook_RAW_Data!AC533),"",DaqBook_RAW_Data!AC533)</f>
        <v/>
      </c>
      <c r="O543" s="167" t="str">
        <f>IF(ISBLANK(DaqBook_RAW_Data!AD533),"",DaqBook_RAW_Data!AD533)</f>
        <v/>
      </c>
      <c r="P543" s="167" t="str">
        <f>IF(ISBLANK(DaqBook_RAW_Data!AE533),"",DaqBook_RAW_Data!AE533)</f>
        <v/>
      </c>
    </row>
    <row r="544" spans="1:16" x14ac:dyDescent="0.2">
      <c r="A544" s="58" t="e">
        <f t="shared" si="8"/>
        <v>#VALUE!</v>
      </c>
      <c r="B544" s="144" t="str">
        <f>IF(ISBLANK(DaqBook_RAW_Data!Q534),IF(DaqBook_RAW_Data!A534="","",TIMEVALUE(DaqBook_RAW_Data!A534)),TIMEVALUE(DaqBook_RAW_Data!Q534))</f>
        <v/>
      </c>
      <c r="C544" s="167" t="str">
        <f>IF(ISBLANK(DaqBook_RAW_Data!R534),"",DaqBook_RAW_Data!R534)</f>
        <v/>
      </c>
      <c r="D544" s="167" t="str">
        <f>IF(ISBLANK(DaqBook_RAW_Data!S534),"",DaqBook_RAW_Data!S534)</f>
        <v/>
      </c>
      <c r="E544" s="167" t="str">
        <f>IF(ISBLANK(DaqBook_RAW_Data!T534),"",DaqBook_RAW_Data!T534)</f>
        <v/>
      </c>
      <c r="F544" s="167" t="str">
        <f>IF(ISBLANK(DaqBook_RAW_Data!U534),"",DaqBook_RAW_Data!U534)</f>
        <v/>
      </c>
      <c r="G544" s="167" t="str">
        <f>IF(ISBLANK(DaqBook_RAW_Data!V534),"",DaqBook_RAW_Data!V534)</f>
        <v/>
      </c>
      <c r="H544" s="167" t="str">
        <f>IF(ISBLANK(DaqBook_RAW_Data!W534),"",DaqBook_RAW_Data!W534)</f>
        <v/>
      </c>
      <c r="I544" s="167" t="str">
        <f>IF(ISBLANK(DaqBook_RAW_Data!X534),"",DaqBook_RAW_Data!X534)</f>
        <v/>
      </c>
      <c r="J544" s="167" t="str">
        <f>IF(ISBLANK(DaqBook_RAW_Data!Y534),"",DaqBook_RAW_Data!Y534)</f>
        <v/>
      </c>
      <c r="K544" s="167" t="str">
        <f>IF(ISBLANK(DaqBook_RAW_Data!Z534),"",DaqBook_RAW_Data!Z534)</f>
        <v/>
      </c>
      <c r="L544" s="167" t="str">
        <f>IF(ISBLANK(DaqBook_RAW_Data!AA534),"",DaqBook_RAW_Data!AA534)</f>
        <v/>
      </c>
      <c r="M544" s="167" t="str">
        <f>IF(ISBLANK(DaqBook_RAW_Data!AB534),"",DaqBook_RAW_Data!AB534)</f>
        <v/>
      </c>
      <c r="N544" s="167" t="str">
        <f>IF(ISBLANK(DaqBook_RAW_Data!AC534),"",DaqBook_RAW_Data!AC534)</f>
        <v/>
      </c>
      <c r="O544" s="167" t="str">
        <f>IF(ISBLANK(DaqBook_RAW_Data!AD534),"",DaqBook_RAW_Data!AD534)</f>
        <v/>
      </c>
      <c r="P544" s="167" t="str">
        <f>IF(ISBLANK(DaqBook_RAW_Data!AE534),"",DaqBook_RAW_Data!AE534)</f>
        <v/>
      </c>
    </row>
    <row r="545" spans="1:16" x14ac:dyDescent="0.2">
      <c r="A545" s="58" t="e">
        <f t="shared" si="8"/>
        <v>#VALUE!</v>
      </c>
      <c r="B545" s="144" t="str">
        <f>IF(ISBLANK(DaqBook_RAW_Data!Q535),IF(DaqBook_RAW_Data!A535="","",TIMEVALUE(DaqBook_RAW_Data!A535)),TIMEVALUE(DaqBook_RAW_Data!Q535))</f>
        <v/>
      </c>
      <c r="C545" s="167" t="str">
        <f>IF(ISBLANK(DaqBook_RAW_Data!R535),"",DaqBook_RAW_Data!R535)</f>
        <v/>
      </c>
      <c r="D545" s="167" t="str">
        <f>IF(ISBLANK(DaqBook_RAW_Data!S535),"",DaqBook_RAW_Data!S535)</f>
        <v/>
      </c>
      <c r="E545" s="167" t="str">
        <f>IF(ISBLANK(DaqBook_RAW_Data!T535),"",DaqBook_RAW_Data!T535)</f>
        <v/>
      </c>
      <c r="F545" s="167" t="str">
        <f>IF(ISBLANK(DaqBook_RAW_Data!U535),"",DaqBook_RAW_Data!U535)</f>
        <v/>
      </c>
      <c r="G545" s="167" t="str">
        <f>IF(ISBLANK(DaqBook_RAW_Data!V535),"",DaqBook_RAW_Data!V535)</f>
        <v/>
      </c>
      <c r="H545" s="167" t="str">
        <f>IF(ISBLANK(DaqBook_RAW_Data!W535),"",DaqBook_RAW_Data!W535)</f>
        <v/>
      </c>
      <c r="I545" s="167" t="str">
        <f>IF(ISBLANK(DaqBook_RAW_Data!X535),"",DaqBook_RAW_Data!X535)</f>
        <v/>
      </c>
      <c r="J545" s="167" t="str">
        <f>IF(ISBLANK(DaqBook_RAW_Data!Y535),"",DaqBook_RAW_Data!Y535)</f>
        <v/>
      </c>
      <c r="K545" s="167" t="str">
        <f>IF(ISBLANK(DaqBook_RAW_Data!Z535),"",DaqBook_RAW_Data!Z535)</f>
        <v/>
      </c>
      <c r="L545" s="167" t="str">
        <f>IF(ISBLANK(DaqBook_RAW_Data!AA535),"",DaqBook_RAW_Data!AA535)</f>
        <v/>
      </c>
      <c r="M545" s="167" t="str">
        <f>IF(ISBLANK(DaqBook_RAW_Data!AB535),"",DaqBook_RAW_Data!AB535)</f>
        <v/>
      </c>
      <c r="N545" s="167" t="str">
        <f>IF(ISBLANK(DaqBook_RAW_Data!AC535),"",DaqBook_RAW_Data!AC535)</f>
        <v/>
      </c>
      <c r="O545" s="167" t="str">
        <f>IF(ISBLANK(DaqBook_RAW_Data!AD535),"",DaqBook_RAW_Data!AD535)</f>
        <v/>
      </c>
      <c r="P545" s="167" t="str">
        <f>IF(ISBLANK(DaqBook_RAW_Data!AE535),"",DaqBook_RAW_Data!AE535)</f>
        <v/>
      </c>
    </row>
    <row r="546" spans="1:16" x14ac:dyDescent="0.2">
      <c r="A546" s="58" t="e">
        <f t="shared" si="8"/>
        <v>#VALUE!</v>
      </c>
      <c r="B546" s="144" t="str">
        <f>IF(ISBLANK(DaqBook_RAW_Data!Q536),IF(DaqBook_RAW_Data!A536="","",TIMEVALUE(DaqBook_RAW_Data!A536)),TIMEVALUE(DaqBook_RAW_Data!Q536))</f>
        <v/>
      </c>
      <c r="C546" s="167" t="str">
        <f>IF(ISBLANK(DaqBook_RAW_Data!R536),"",DaqBook_RAW_Data!R536)</f>
        <v/>
      </c>
      <c r="D546" s="167" t="str">
        <f>IF(ISBLANK(DaqBook_RAW_Data!S536),"",DaqBook_RAW_Data!S536)</f>
        <v/>
      </c>
      <c r="E546" s="167" t="str">
        <f>IF(ISBLANK(DaqBook_RAW_Data!T536),"",DaqBook_RAW_Data!T536)</f>
        <v/>
      </c>
      <c r="F546" s="167" t="str">
        <f>IF(ISBLANK(DaqBook_RAW_Data!U536),"",DaqBook_RAW_Data!U536)</f>
        <v/>
      </c>
      <c r="G546" s="167" t="str">
        <f>IF(ISBLANK(DaqBook_RAW_Data!V536),"",DaqBook_RAW_Data!V536)</f>
        <v/>
      </c>
      <c r="H546" s="167" t="str">
        <f>IF(ISBLANK(DaqBook_RAW_Data!W536),"",DaqBook_RAW_Data!W536)</f>
        <v/>
      </c>
      <c r="I546" s="167" t="str">
        <f>IF(ISBLANK(DaqBook_RAW_Data!X536),"",DaqBook_RAW_Data!X536)</f>
        <v/>
      </c>
      <c r="J546" s="167" t="str">
        <f>IF(ISBLANK(DaqBook_RAW_Data!Y536),"",DaqBook_RAW_Data!Y536)</f>
        <v/>
      </c>
      <c r="K546" s="167" t="str">
        <f>IF(ISBLANK(DaqBook_RAW_Data!Z536),"",DaqBook_RAW_Data!Z536)</f>
        <v/>
      </c>
      <c r="L546" s="167" t="str">
        <f>IF(ISBLANK(DaqBook_RAW_Data!AA536),"",DaqBook_RAW_Data!AA536)</f>
        <v/>
      </c>
      <c r="M546" s="167" t="str">
        <f>IF(ISBLANK(DaqBook_RAW_Data!AB536),"",DaqBook_RAW_Data!AB536)</f>
        <v/>
      </c>
      <c r="N546" s="167" t="str">
        <f>IF(ISBLANK(DaqBook_RAW_Data!AC536),"",DaqBook_RAW_Data!AC536)</f>
        <v/>
      </c>
      <c r="O546" s="167" t="str">
        <f>IF(ISBLANK(DaqBook_RAW_Data!AD536),"",DaqBook_RAW_Data!AD536)</f>
        <v/>
      </c>
      <c r="P546" s="167" t="str">
        <f>IF(ISBLANK(DaqBook_RAW_Data!AE536),"",DaqBook_RAW_Data!AE536)</f>
        <v/>
      </c>
    </row>
    <row r="547" spans="1:16" x14ac:dyDescent="0.2">
      <c r="A547" s="58" t="e">
        <f t="shared" si="8"/>
        <v>#VALUE!</v>
      </c>
      <c r="B547" s="144" t="str">
        <f>IF(ISBLANK(DaqBook_RAW_Data!Q537),IF(DaqBook_RAW_Data!A537="","",TIMEVALUE(DaqBook_RAW_Data!A537)),TIMEVALUE(DaqBook_RAW_Data!Q537))</f>
        <v/>
      </c>
      <c r="C547" s="167" t="str">
        <f>IF(ISBLANK(DaqBook_RAW_Data!R537),"",DaqBook_RAW_Data!R537)</f>
        <v/>
      </c>
      <c r="D547" s="167" t="str">
        <f>IF(ISBLANK(DaqBook_RAW_Data!S537),"",DaqBook_RAW_Data!S537)</f>
        <v/>
      </c>
      <c r="E547" s="167" t="str">
        <f>IF(ISBLANK(DaqBook_RAW_Data!T537),"",DaqBook_RAW_Data!T537)</f>
        <v/>
      </c>
      <c r="F547" s="167" t="str">
        <f>IF(ISBLANK(DaqBook_RAW_Data!U537),"",DaqBook_RAW_Data!U537)</f>
        <v/>
      </c>
      <c r="G547" s="167" t="str">
        <f>IF(ISBLANK(DaqBook_RAW_Data!V537),"",DaqBook_RAW_Data!V537)</f>
        <v/>
      </c>
      <c r="H547" s="167" t="str">
        <f>IF(ISBLANK(DaqBook_RAW_Data!W537),"",DaqBook_RAW_Data!W537)</f>
        <v/>
      </c>
      <c r="I547" s="167" t="str">
        <f>IF(ISBLANK(DaqBook_RAW_Data!X537),"",DaqBook_RAW_Data!X537)</f>
        <v/>
      </c>
      <c r="J547" s="167" t="str">
        <f>IF(ISBLANK(DaqBook_RAW_Data!Y537),"",DaqBook_RAW_Data!Y537)</f>
        <v/>
      </c>
      <c r="K547" s="167" t="str">
        <f>IF(ISBLANK(DaqBook_RAW_Data!Z537),"",DaqBook_RAW_Data!Z537)</f>
        <v/>
      </c>
      <c r="L547" s="167" t="str">
        <f>IF(ISBLANK(DaqBook_RAW_Data!AA537),"",DaqBook_RAW_Data!AA537)</f>
        <v/>
      </c>
      <c r="M547" s="167" t="str">
        <f>IF(ISBLANK(DaqBook_RAW_Data!AB537),"",DaqBook_RAW_Data!AB537)</f>
        <v/>
      </c>
      <c r="N547" s="167" t="str">
        <f>IF(ISBLANK(DaqBook_RAW_Data!AC537),"",DaqBook_RAW_Data!AC537)</f>
        <v/>
      </c>
      <c r="O547" s="167" t="str">
        <f>IF(ISBLANK(DaqBook_RAW_Data!AD537),"",DaqBook_RAW_Data!AD537)</f>
        <v/>
      </c>
      <c r="P547" s="167" t="str">
        <f>IF(ISBLANK(DaqBook_RAW_Data!AE537),"",DaqBook_RAW_Data!AE537)</f>
        <v/>
      </c>
    </row>
    <row r="548" spans="1:16" x14ac:dyDescent="0.2">
      <c r="A548" s="58" t="e">
        <f t="shared" si="8"/>
        <v>#VALUE!</v>
      </c>
      <c r="B548" s="144" t="str">
        <f>IF(ISBLANK(DaqBook_RAW_Data!Q538),IF(DaqBook_RAW_Data!A538="","",TIMEVALUE(DaqBook_RAW_Data!A538)),TIMEVALUE(DaqBook_RAW_Data!Q538))</f>
        <v/>
      </c>
      <c r="C548" s="167" t="str">
        <f>IF(ISBLANK(DaqBook_RAW_Data!R538),"",DaqBook_RAW_Data!R538)</f>
        <v/>
      </c>
      <c r="D548" s="167" t="str">
        <f>IF(ISBLANK(DaqBook_RAW_Data!S538),"",DaqBook_RAW_Data!S538)</f>
        <v/>
      </c>
      <c r="E548" s="167" t="str">
        <f>IF(ISBLANK(DaqBook_RAW_Data!T538),"",DaqBook_RAW_Data!T538)</f>
        <v/>
      </c>
      <c r="F548" s="167" t="str">
        <f>IF(ISBLANK(DaqBook_RAW_Data!U538),"",DaqBook_RAW_Data!U538)</f>
        <v/>
      </c>
      <c r="G548" s="167" t="str">
        <f>IF(ISBLANK(DaqBook_RAW_Data!V538),"",DaqBook_RAW_Data!V538)</f>
        <v/>
      </c>
      <c r="H548" s="167" t="str">
        <f>IF(ISBLANK(DaqBook_RAW_Data!W538),"",DaqBook_RAW_Data!W538)</f>
        <v/>
      </c>
      <c r="I548" s="167" t="str">
        <f>IF(ISBLANK(DaqBook_RAW_Data!X538),"",DaqBook_RAW_Data!X538)</f>
        <v/>
      </c>
      <c r="J548" s="167" t="str">
        <f>IF(ISBLANK(DaqBook_RAW_Data!Y538),"",DaqBook_RAW_Data!Y538)</f>
        <v/>
      </c>
      <c r="K548" s="167" t="str">
        <f>IF(ISBLANK(DaqBook_RAW_Data!Z538),"",DaqBook_RAW_Data!Z538)</f>
        <v/>
      </c>
      <c r="L548" s="167" t="str">
        <f>IF(ISBLANK(DaqBook_RAW_Data!AA538),"",DaqBook_RAW_Data!AA538)</f>
        <v/>
      </c>
      <c r="M548" s="167" t="str">
        <f>IF(ISBLANK(DaqBook_RAW_Data!AB538),"",DaqBook_RAW_Data!AB538)</f>
        <v/>
      </c>
      <c r="N548" s="167" t="str">
        <f>IF(ISBLANK(DaqBook_RAW_Data!AC538),"",DaqBook_RAW_Data!AC538)</f>
        <v/>
      </c>
      <c r="O548" s="167" t="str">
        <f>IF(ISBLANK(DaqBook_RAW_Data!AD538),"",DaqBook_RAW_Data!AD538)</f>
        <v/>
      </c>
      <c r="P548" s="167" t="str">
        <f>IF(ISBLANK(DaqBook_RAW_Data!AE538),"",DaqBook_RAW_Data!AE538)</f>
        <v/>
      </c>
    </row>
    <row r="549" spans="1:16" x14ac:dyDescent="0.2">
      <c r="A549" s="58" t="e">
        <f t="shared" si="8"/>
        <v>#VALUE!</v>
      </c>
      <c r="B549" s="144" t="str">
        <f>IF(ISBLANK(DaqBook_RAW_Data!Q539),IF(DaqBook_RAW_Data!A539="","",TIMEVALUE(DaqBook_RAW_Data!A539)),TIMEVALUE(DaqBook_RAW_Data!Q539))</f>
        <v/>
      </c>
      <c r="C549" s="167" t="str">
        <f>IF(ISBLANK(DaqBook_RAW_Data!R539),"",DaqBook_RAW_Data!R539)</f>
        <v/>
      </c>
      <c r="D549" s="167" t="str">
        <f>IF(ISBLANK(DaqBook_RAW_Data!S539),"",DaqBook_RAW_Data!S539)</f>
        <v/>
      </c>
      <c r="E549" s="167" t="str">
        <f>IF(ISBLANK(DaqBook_RAW_Data!T539),"",DaqBook_RAW_Data!T539)</f>
        <v/>
      </c>
      <c r="F549" s="167" t="str">
        <f>IF(ISBLANK(DaqBook_RAW_Data!U539),"",DaqBook_RAW_Data!U539)</f>
        <v/>
      </c>
      <c r="G549" s="167" t="str">
        <f>IF(ISBLANK(DaqBook_RAW_Data!V539),"",DaqBook_RAW_Data!V539)</f>
        <v/>
      </c>
      <c r="H549" s="167" t="str">
        <f>IF(ISBLANK(DaqBook_RAW_Data!W539),"",DaqBook_RAW_Data!W539)</f>
        <v/>
      </c>
      <c r="I549" s="167" t="str">
        <f>IF(ISBLANK(DaqBook_RAW_Data!X539),"",DaqBook_RAW_Data!X539)</f>
        <v/>
      </c>
      <c r="J549" s="167" t="str">
        <f>IF(ISBLANK(DaqBook_RAW_Data!Y539),"",DaqBook_RAW_Data!Y539)</f>
        <v/>
      </c>
      <c r="K549" s="167" t="str">
        <f>IF(ISBLANK(DaqBook_RAW_Data!Z539),"",DaqBook_RAW_Data!Z539)</f>
        <v/>
      </c>
      <c r="L549" s="167" t="str">
        <f>IF(ISBLANK(DaqBook_RAW_Data!AA539),"",DaqBook_RAW_Data!AA539)</f>
        <v/>
      </c>
      <c r="M549" s="167" t="str">
        <f>IF(ISBLANK(DaqBook_RAW_Data!AB539),"",DaqBook_RAW_Data!AB539)</f>
        <v/>
      </c>
      <c r="N549" s="167" t="str">
        <f>IF(ISBLANK(DaqBook_RAW_Data!AC539),"",DaqBook_RAW_Data!AC539)</f>
        <v/>
      </c>
      <c r="O549" s="167" t="str">
        <f>IF(ISBLANK(DaqBook_RAW_Data!AD539),"",DaqBook_RAW_Data!AD539)</f>
        <v/>
      </c>
      <c r="P549" s="167" t="str">
        <f>IF(ISBLANK(DaqBook_RAW_Data!AE539),"",DaqBook_RAW_Data!AE539)</f>
        <v/>
      </c>
    </row>
    <row r="550" spans="1:16" x14ac:dyDescent="0.2">
      <c r="A550" s="58" t="e">
        <f t="shared" si="8"/>
        <v>#VALUE!</v>
      </c>
      <c r="B550" s="144" t="str">
        <f>IF(ISBLANK(DaqBook_RAW_Data!Q540),IF(DaqBook_RAW_Data!A540="","",TIMEVALUE(DaqBook_RAW_Data!A540)),TIMEVALUE(DaqBook_RAW_Data!Q540))</f>
        <v/>
      </c>
      <c r="C550" s="167" t="str">
        <f>IF(ISBLANK(DaqBook_RAW_Data!R540),"",DaqBook_RAW_Data!R540)</f>
        <v/>
      </c>
      <c r="D550" s="167" t="str">
        <f>IF(ISBLANK(DaqBook_RAW_Data!S540),"",DaqBook_RAW_Data!S540)</f>
        <v/>
      </c>
      <c r="E550" s="167" t="str">
        <f>IF(ISBLANK(DaqBook_RAW_Data!T540),"",DaqBook_RAW_Data!T540)</f>
        <v/>
      </c>
      <c r="F550" s="167" t="str">
        <f>IF(ISBLANK(DaqBook_RAW_Data!U540),"",DaqBook_RAW_Data!U540)</f>
        <v/>
      </c>
      <c r="G550" s="167" t="str">
        <f>IF(ISBLANK(DaqBook_RAW_Data!V540),"",DaqBook_RAW_Data!V540)</f>
        <v/>
      </c>
      <c r="H550" s="167" t="str">
        <f>IF(ISBLANK(DaqBook_RAW_Data!W540),"",DaqBook_RAW_Data!W540)</f>
        <v/>
      </c>
      <c r="I550" s="167" t="str">
        <f>IF(ISBLANK(DaqBook_RAW_Data!X540),"",DaqBook_RAW_Data!X540)</f>
        <v/>
      </c>
      <c r="J550" s="167" t="str">
        <f>IF(ISBLANK(DaqBook_RAW_Data!Y540),"",DaqBook_RAW_Data!Y540)</f>
        <v/>
      </c>
      <c r="K550" s="167" t="str">
        <f>IF(ISBLANK(DaqBook_RAW_Data!Z540),"",DaqBook_RAW_Data!Z540)</f>
        <v/>
      </c>
      <c r="L550" s="167" t="str">
        <f>IF(ISBLANK(DaqBook_RAW_Data!AA540),"",DaqBook_RAW_Data!AA540)</f>
        <v/>
      </c>
      <c r="M550" s="167" t="str">
        <f>IF(ISBLANK(DaqBook_RAW_Data!AB540),"",DaqBook_RAW_Data!AB540)</f>
        <v/>
      </c>
      <c r="N550" s="167" t="str">
        <f>IF(ISBLANK(DaqBook_RAW_Data!AC540),"",DaqBook_RAW_Data!AC540)</f>
        <v/>
      </c>
      <c r="O550" s="167" t="str">
        <f>IF(ISBLANK(DaqBook_RAW_Data!AD540),"",DaqBook_RAW_Data!AD540)</f>
        <v/>
      </c>
      <c r="P550" s="167" t="str">
        <f>IF(ISBLANK(DaqBook_RAW_Data!AE540),"",DaqBook_RAW_Data!AE540)</f>
        <v/>
      </c>
    </row>
    <row r="551" spans="1:16" x14ac:dyDescent="0.2">
      <c r="A551" s="58" t="e">
        <f t="shared" si="8"/>
        <v>#VALUE!</v>
      </c>
      <c r="B551" s="144" t="str">
        <f>IF(ISBLANK(DaqBook_RAW_Data!Q541),IF(DaqBook_RAW_Data!A541="","",TIMEVALUE(DaqBook_RAW_Data!A541)),TIMEVALUE(DaqBook_RAW_Data!Q541))</f>
        <v/>
      </c>
      <c r="C551" s="167" t="str">
        <f>IF(ISBLANK(DaqBook_RAW_Data!R541),"",DaqBook_RAW_Data!R541)</f>
        <v/>
      </c>
      <c r="D551" s="167" t="str">
        <f>IF(ISBLANK(DaqBook_RAW_Data!S541),"",DaqBook_RAW_Data!S541)</f>
        <v/>
      </c>
      <c r="E551" s="167" t="str">
        <f>IF(ISBLANK(DaqBook_RAW_Data!T541),"",DaqBook_RAW_Data!T541)</f>
        <v/>
      </c>
      <c r="F551" s="167" t="str">
        <f>IF(ISBLANK(DaqBook_RAW_Data!U541),"",DaqBook_RAW_Data!U541)</f>
        <v/>
      </c>
      <c r="G551" s="167" t="str">
        <f>IF(ISBLANK(DaqBook_RAW_Data!V541),"",DaqBook_RAW_Data!V541)</f>
        <v/>
      </c>
      <c r="H551" s="167" t="str">
        <f>IF(ISBLANK(DaqBook_RAW_Data!W541),"",DaqBook_RAW_Data!W541)</f>
        <v/>
      </c>
      <c r="I551" s="167" t="str">
        <f>IF(ISBLANK(DaqBook_RAW_Data!X541),"",DaqBook_RAW_Data!X541)</f>
        <v/>
      </c>
      <c r="J551" s="167" t="str">
        <f>IF(ISBLANK(DaqBook_RAW_Data!Y541),"",DaqBook_RAW_Data!Y541)</f>
        <v/>
      </c>
      <c r="K551" s="167" t="str">
        <f>IF(ISBLANK(DaqBook_RAW_Data!Z541),"",DaqBook_RAW_Data!Z541)</f>
        <v/>
      </c>
      <c r="L551" s="167" t="str">
        <f>IF(ISBLANK(DaqBook_RAW_Data!AA541),"",DaqBook_RAW_Data!AA541)</f>
        <v/>
      </c>
      <c r="M551" s="167" t="str">
        <f>IF(ISBLANK(DaqBook_RAW_Data!AB541),"",DaqBook_RAW_Data!AB541)</f>
        <v/>
      </c>
      <c r="N551" s="167" t="str">
        <f>IF(ISBLANK(DaqBook_RAW_Data!AC541),"",DaqBook_RAW_Data!AC541)</f>
        <v/>
      </c>
      <c r="O551" s="167" t="str">
        <f>IF(ISBLANK(DaqBook_RAW_Data!AD541),"",DaqBook_RAW_Data!AD541)</f>
        <v/>
      </c>
      <c r="P551" s="167" t="str">
        <f>IF(ISBLANK(DaqBook_RAW_Data!AE541),"",DaqBook_RAW_Data!AE541)</f>
        <v/>
      </c>
    </row>
    <row r="552" spans="1:16" x14ac:dyDescent="0.2">
      <c r="A552" s="58" t="e">
        <f t="shared" si="8"/>
        <v>#VALUE!</v>
      </c>
      <c r="B552" s="144" t="str">
        <f>IF(ISBLANK(DaqBook_RAW_Data!Q542),IF(DaqBook_RAW_Data!A542="","",TIMEVALUE(DaqBook_RAW_Data!A542)),TIMEVALUE(DaqBook_RAW_Data!Q542))</f>
        <v/>
      </c>
      <c r="C552" s="167" t="str">
        <f>IF(ISBLANK(DaqBook_RAW_Data!R542),"",DaqBook_RAW_Data!R542)</f>
        <v/>
      </c>
      <c r="D552" s="167" t="str">
        <f>IF(ISBLANK(DaqBook_RAW_Data!S542),"",DaqBook_RAW_Data!S542)</f>
        <v/>
      </c>
      <c r="E552" s="167" t="str">
        <f>IF(ISBLANK(DaqBook_RAW_Data!T542),"",DaqBook_RAW_Data!T542)</f>
        <v/>
      </c>
      <c r="F552" s="167" t="str">
        <f>IF(ISBLANK(DaqBook_RAW_Data!U542),"",DaqBook_RAW_Data!U542)</f>
        <v/>
      </c>
      <c r="G552" s="167" t="str">
        <f>IF(ISBLANK(DaqBook_RAW_Data!V542),"",DaqBook_RAW_Data!V542)</f>
        <v/>
      </c>
      <c r="H552" s="167" t="str">
        <f>IF(ISBLANK(DaqBook_RAW_Data!W542),"",DaqBook_RAW_Data!W542)</f>
        <v/>
      </c>
      <c r="I552" s="167" t="str">
        <f>IF(ISBLANK(DaqBook_RAW_Data!X542),"",DaqBook_RAW_Data!X542)</f>
        <v/>
      </c>
      <c r="J552" s="167" t="str">
        <f>IF(ISBLANK(DaqBook_RAW_Data!Y542),"",DaqBook_RAW_Data!Y542)</f>
        <v/>
      </c>
      <c r="K552" s="167" t="str">
        <f>IF(ISBLANK(DaqBook_RAW_Data!Z542),"",DaqBook_RAW_Data!Z542)</f>
        <v/>
      </c>
      <c r="L552" s="167" t="str">
        <f>IF(ISBLANK(DaqBook_RAW_Data!AA542),"",DaqBook_RAW_Data!AA542)</f>
        <v/>
      </c>
      <c r="M552" s="167" t="str">
        <f>IF(ISBLANK(DaqBook_RAW_Data!AB542),"",DaqBook_RAW_Data!AB542)</f>
        <v/>
      </c>
      <c r="N552" s="167" t="str">
        <f>IF(ISBLANK(DaqBook_RAW_Data!AC542),"",DaqBook_RAW_Data!AC542)</f>
        <v/>
      </c>
      <c r="O552" s="167" t="str">
        <f>IF(ISBLANK(DaqBook_RAW_Data!AD542),"",DaqBook_RAW_Data!AD542)</f>
        <v/>
      </c>
      <c r="P552" s="167" t="str">
        <f>IF(ISBLANK(DaqBook_RAW_Data!AE542),"",DaqBook_RAW_Data!AE542)</f>
        <v/>
      </c>
    </row>
    <row r="553" spans="1:16" x14ac:dyDescent="0.2">
      <c r="A553" s="58" t="e">
        <f t="shared" si="8"/>
        <v>#VALUE!</v>
      </c>
      <c r="B553" s="144" t="str">
        <f>IF(ISBLANK(DaqBook_RAW_Data!Q543),IF(DaqBook_RAW_Data!A543="","",TIMEVALUE(DaqBook_RAW_Data!A543)),TIMEVALUE(DaqBook_RAW_Data!Q543))</f>
        <v/>
      </c>
      <c r="C553" s="167" t="str">
        <f>IF(ISBLANK(DaqBook_RAW_Data!R543),"",DaqBook_RAW_Data!R543)</f>
        <v/>
      </c>
      <c r="D553" s="167" t="str">
        <f>IF(ISBLANK(DaqBook_RAW_Data!S543),"",DaqBook_RAW_Data!S543)</f>
        <v/>
      </c>
      <c r="E553" s="167" t="str">
        <f>IF(ISBLANK(DaqBook_RAW_Data!T543),"",DaqBook_RAW_Data!T543)</f>
        <v/>
      </c>
      <c r="F553" s="167" t="str">
        <f>IF(ISBLANK(DaqBook_RAW_Data!U543),"",DaqBook_RAW_Data!U543)</f>
        <v/>
      </c>
      <c r="G553" s="167" t="str">
        <f>IF(ISBLANK(DaqBook_RAW_Data!V543),"",DaqBook_RAW_Data!V543)</f>
        <v/>
      </c>
      <c r="H553" s="167" t="str">
        <f>IF(ISBLANK(DaqBook_RAW_Data!W543),"",DaqBook_RAW_Data!W543)</f>
        <v/>
      </c>
      <c r="I553" s="167" t="str">
        <f>IF(ISBLANK(DaqBook_RAW_Data!X543),"",DaqBook_RAW_Data!X543)</f>
        <v/>
      </c>
      <c r="J553" s="167" t="str">
        <f>IF(ISBLANK(DaqBook_RAW_Data!Y543),"",DaqBook_RAW_Data!Y543)</f>
        <v/>
      </c>
      <c r="K553" s="167" t="str">
        <f>IF(ISBLANK(DaqBook_RAW_Data!Z543),"",DaqBook_RAW_Data!Z543)</f>
        <v/>
      </c>
      <c r="L553" s="167" t="str">
        <f>IF(ISBLANK(DaqBook_RAW_Data!AA543),"",DaqBook_RAW_Data!AA543)</f>
        <v/>
      </c>
      <c r="M553" s="167" t="str">
        <f>IF(ISBLANK(DaqBook_RAW_Data!AB543),"",DaqBook_RAW_Data!AB543)</f>
        <v/>
      </c>
      <c r="N553" s="167" t="str">
        <f>IF(ISBLANK(DaqBook_RAW_Data!AC543),"",DaqBook_RAW_Data!AC543)</f>
        <v/>
      </c>
      <c r="O553" s="167" t="str">
        <f>IF(ISBLANK(DaqBook_RAW_Data!AD543),"",DaqBook_RAW_Data!AD543)</f>
        <v/>
      </c>
      <c r="P553" s="167" t="str">
        <f>IF(ISBLANK(DaqBook_RAW_Data!AE543),"",DaqBook_RAW_Data!AE543)</f>
        <v/>
      </c>
    </row>
    <row r="554" spans="1:16" x14ac:dyDescent="0.2">
      <c r="A554" s="58" t="e">
        <f t="shared" si="8"/>
        <v>#VALUE!</v>
      </c>
      <c r="B554" s="144" t="str">
        <f>IF(ISBLANK(DaqBook_RAW_Data!Q544),IF(DaqBook_RAW_Data!A544="","",TIMEVALUE(DaqBook_RAW_Data!A544)),TIMEVALUE(DaqBook_RAW_Data!Q544))</f>
        <v/>
      </c>
      <c r="C554" s="167" t="str">
        <f>IF(ISBLANK(DaqBook_RAW_Data!R544),"",DaqBook_RAW_Data!R544)</f>
        <v/>
      </c>
      <c r="D554" s="167" t="str">
        <f>IF(ISBLANK(DaqBook_RAW_Data!S544),"",DaqBook_RAW_Data!S544)</f>
        <v/>
      </c>
      <c r="E554" s="167" t="str">
        <f>IF(ISBLANK(DaqBook_RAW_Data!T544),"",DaqBook_RAW_Data!T544)</f>
        <v/>
      </c>
      <c r="F554" s="167" t="str">
        <f>IF(ISBLANK(DaqBook_RAW_Data!U544),"",DaqBook_RAW_Data!U544)</f>
        <v/>
      </c>
      <c r="G554" s="167" t="str">
        <f>IF(ISBLANK(DaqBook_RAW_Data!V544),"",DaqBook_RAW_Data!V544)</f>
        <v/>
      </c>
      <c r="H554" s="167" t="str">
        <f>IF(ISBLANK(DaqBook_RAW_Data!W544),"",DaqBook_RAW_Data!W544)</f>
        <v/>
      </c>
      <c r="I554" s="167" t="str">
        <f>IF(ISBLANK(DaqBook_RAW_Data!X544),"",DaqBook_RAW_Data!X544)</f>
        <v/>
      </c>
      <c r="J554" s="167" t="str">
        <f>IF(ISBLANK(DaqBook_RAW_Data!Y544),"",DaqBook_RAW_Data!Y544)</f>
        <v/>
      </c>
      <c r="K554" s="167" t="str">
        <f>IF(ISBLANK(DaqBook_RAW_Data!Z544),"",DaqBook_RAW_Data!Z544)</f>
        <v/>
      </c>
      <c r="L554" s="167" t="str">
        <f>IF(ISBLANK(DaqBook_RAW_Data!AA544),"",DaqBook_RAW_Data!AA544)</f>
        <v/>
      </c>
      <c r="M554" s="167" t="str">
        <f>IF(ISBLANK(DaqBook_RAW_Data!AB544),"",DaqBook_RAW_Data!AB544)</f>
        <v/>
      </c>
      <c r="N554" s="167" t="str">
        <f>IF(ISBLANK(DaqBook_RAW_Data!AC544),"",DaqBook_RAW_Data!AC544)</f>
        <v/>
      </c>
      <c r="O554" s="167" t="str">
        <f>IF(ISBLANK(DaqBook_RAW_Data!AD544),"",DaqBook_RAW_Data!AD544)</f>
        <v/>
      </c>
      <c r="P554" s="167" t="str">
        <f>IF(ISBLANK(DaqBook_RAW_Data!AE544),"",DaqBook_RAW_Data!AE544)</f>
        <v/>
      </c>
    </row>
    <row r="555" spans="1:16" x14ac:dyDescent="0.2">
      <c r="A555" s="58" t="e">
        <f t="shared" si="8"/>
        <v>#VALUE!</v>
      </c>
      <c r="B555" s="144" t="str">
        <f>IF(ISBLANK(DaqBook_RAW_Data!Q545),IF(DaqBook_RAW_Data!A545="","",TIMEVALUE(DaqBook_RAW_Data!A545)),TIMEVALUE(DaqBook_RAW_Data!Q545))</f>
        <v/>
      </c>
      <c r="C555" s="167" t="str">
        <f>IF(ISBLANK(DaqBook_RAW_Data!R545),"",DaqBook_RAW_Data!R545)</f>
        <v/>
      </c>
      <c r="D555" s="167" t="str">
        <f>IF(ISBLANK(DaqBook_RAW_Data!S545),"",DaqBook_RAW_Data!S545)</f>
        <v/>
      </c>
      <c r="E555" s="167" t="str">
        <f>IF(ISBLANK(DaqBook_RAW_Data!T545),"",DaqBook_RAW_Data!T545)</f>
        <v/>
      </c>
      <c r="F555" s="167" t="str">
        <f>IF(ISBLANK(DaqBook_RAW_Data!U545),"",DaqBook_RAW_Data!U545)</f>
        <v/>
      </c>
      <c r="G555" s="167" t="str">
        <f>IF(ISBLANK(DaqBook_RAW_Data!V545),"",DaqBook_RAW_Data!V545)</f>
        <v/>
      </c>
      <c r="H555" s="167" t="str">
        <f>IF(ISBLANK(DaqBook_RAW_Data!W545),"",DaqBook_RAW_Data!W545)</f>
        <v/>
      </c>
      <c r="I555" s="167" t="str">
        <f>IF(ISBLANK(DaqBook_RAW_Data!X545),"",DaqBook_RAW_Data!X545)</f>
        <v/>
      </c>
      <c r="J555" s="167" t="str">
        <f>IF(ISBLANK(DaqBook_RAW_Data!Y545),"",DaqBook_RAW_Data!Y545)</f>
        <v/>
      </c>
      <c r="K555" s="167" t="str">
        <f>IF(ISBLANK(DaqBook_RAW_Data!Z545),"",DaqBook_RAW_Data!Z545)</f>
        <v/>
      </c>
      <c r="L555" s="167" t="str">
        <f>IF(ISBLANK(DaqBook_RAW_Data!AA545),"",DaqBook_RAW_Data!AA545)</f>
        <v/>
      </c>
      <c r="M555" s="167" t="str">
        <f>IF(ISBLANK(DaqBook_RAW_Data!AB545),"",DaqBook_RAW_Data!AB545)</f>
        <v/>
      </c>
      <c r="N555" s="167" t="str">
        <f>IF(ISBLANK(DaqBook_RAW_Data!AC545),"",DaqBook_RAW_Data!AC545)</f>
        <v/>
      </c>
      <c r="O555" s="167" t="str">
        <f>IF(ISBLANK(DaqBook_RAW_Data!AD545),"",DaqBook_RAW_Data!AD545)</f>
        <v/>
      </c>
      <c r="P555" s="167" t="str">
        <f>IF(ISBLANK(DaqBook_RAW_Data!AE545),"",DaqBook_RAW_Data!AE545)</f>
        <v/>
      </c>
    </row>
    <row r="556" spans="1:16" x14ac:dyDescent="0.2">
      <c r="A556" s="58" t="e">
        <f t="shared" si="8"/>
        <v>#VALUE!</v>
      </c>
      <c r="B556" s="144" t="str">
        <f>IF(ISBLANK(DaqBook_RAW_Data!Q546),IF(DaqBook_RAW_Data!A546="","",TIMEVALUE(DaqBook_RAW_Data!A546)),TIMEVALUE(DaqBook_RAW_Data!Q546))</f>
        <v/>
      </c>
      <c r="C556" s="167" t="str">
        <f>IF(ISBLANK(DaqBook_RAW_Data!R546),"",DaqBook_RAW_Data!R546)</f>
        <v/>
      </c>
      <c r="D556" s="167" t="str">
        <f>IF(ISBLANK(DaqBook_RAW_Data!S546),"",DaqBook_RAW_Data!S546)</f>
        <v/>
      </c>
      <c r="E556" s="167" t="str">
        <f>IF(ISBLANK(DaqBook_RAW_Data!T546),"",DaqBook_RAW_Data!T546)</f>
        <v/>
      </c>
      <c r="F556" s="167" t="str">
        <f>IF(ISBLANK(DaqBook_RAW_Data!U546),"",DaqBook_RAW_Data!U546)</f>
        <v/>
      </c>
      <c r="G556" s="167" t="str">
        <f>IF(ISBLANK(DaqBook_RAW_Data!V546),"",DaqBook_RAW_Data!V546)</f>
        <v/>
      </c>
      <c r="H556" s="167" t="str">
        <f>IF(ISBLANK(DaqBook_RAW_Data!W546),"",DaqBook_RAW_Data!W546)</f>
        <v/>
      </c>
      <c r="I556" s="167" t="str">
        <f>IF(ISBLANK(DaqBook_RAW_Data!X546),"",DaqBook_RAW_Data!X546)</f>
        <v/>
      </c>
      <c r="J556" s="167" t="str">
        <f>IF(ISBLANK(DaqBook_RAW_Data!Y546),"",DaqBook_RAW_Data!Y546)</f>
        <v/>
      </c>
      <c r="K556" s="167" t="str">
        <f>IF(ISBLANK(DaqBook_RAW_Data!Z546),"",DaqBook_RAW_Data!Z546)</f>
        <v/>
      </c>
      <c r="L556" s="167" t="str">
        <f>IF(ISBLANK(DaqBook_RAW_Data!AA546),"",DaqBook_RAW_Data!AA546)</f>
        <v/>
      </c>
      <c r="M556" s="167" t="str">
        <f>IF(ISBLANK(DaqBook_RAW_Data!AB546),"",DaqBook_RAW_Data!AB546)</f>
        <v/>
      </c>
      <c r="N556" s="167" t="str">
        <f>IF(ISBLANK(DaqBook_RAW_Data!AC546),"",DaqBook_RAW_Data!AC546)</f>
        <v/>
      </c>
      <c r="O556" s="167" t="str">
        <f>IF(ISBLANK(DaqBook_RAW_Data!AD546),"",DaqBook_RAW_Data!AD546)</f>
        <v/>
      </c>
      <c r="P556" s="167" t="str">
        <f>IF(ISBLANK(DaqBook_RAW_Data!AE546),"",DaqBook_RAW_Data!AE546)</f>
        <v/>
      </c>
    </row>
    <row r="557" spans="1:16" x14ac:dyDescent="0.2">
      <c r="A557" s="58" t="e">
        <f t="shared" si="8"/>
        <v>#VALUE!</v>
      </c>
      <c r="B557" s="144" t="str">
        <f>IF(ISBLANK(DaqBook_RAW_Data!Q547),IF(DaqBook_RAW_Data!A547="","",TIMEVALUE(DaqBook_RAW_Data!A547)),TIMEVALUE(DaqBook_RAW_Data!Q547))</f>
        <v/>
      </c>
      <c r="C557" s="167" t="str">
        <f>IF(ISBLANK(DaqBook_RAW_Data!R547),"",DaqBook_RAW_Data!R547)</f>
        <v/>
      </c>
      <c r="D557" s="167" t="str">
        <f>IF(ISBLANK(DaqBook_RAW_Data!S547),"",DaqBook_RAW_Data!S547)</f>
        <v/>
      </c>
      <c r="E557" s="167" t="str">
        <f>IF(ISBLANK(DaqBook_RAW_Data!T547),"",DaqBook_RAW_Data!T547)</f>
        <v/>
      </c>
      <c r="F557" s="167" t="str">
        <f>IF(ISBLANK(DaqBook_RAW_Data!U547),"",DaqBook_RAW_Data!U547)</f>
        <v/>
      </c>
      <c r="G557" s="167" t="str">
        <f>IF(ISBLANK(DaqBook_RAW_Data!V547),"",DaqBook_RAW_Data!V547)</f>
        <v/>
      </c>
      <c r="H557" s="167" t="str">
        <f>IF(ISBLANK(DaqBook_RAW_Data!W547),"",DaqBook_RAW_Data!W547)</f>
        <v/>
      </c>
      <c r="I557" s="167" t="str">
        <f>IF(ISBLANK(DaqBook_RAW_Data!X547),"",DaqBook_RAW_Data!X547)</f>
        <v/>
      </c>
      <c r="J557" s="167" t="str">
        <f>IF(ISBLANK(DaqBook_RAW_Data!Y547),"",DaqBook_RAW_Data!Y547)</f>
        <v/>
      </c>
      <c r="K557" s="167" t="str">
        <f>IF(ISBLANK(DaqBook_RAW_Data!Z547),"",DaqBook_RAW_Data!Z547)</f>
        <v/>
      </c>
      <c r="L557" s="167" t="str">
        <f>IF(ISBLANK(DaqBook_RAW_Data!AA547),"",DaqBook_RAW_Data!AA547)</f>
        <v/>
      </c>
      <c r="M557" s="167" t="str">
        <f>IF(ISBLANK(DaqBook_RAW_Data!AB547),"",DaqBook_RAW_Data!AB547)</f>
        <v/>
      </c>
      <c r="N557" s="167" t="str">
        <f>IF(ISBLANK(DaqBook_RAW_Data!AC547),"",DaqBook_RAW_Data!AC547)</f>
        <v/>
      </c>
      <c r="O557" s="167" t="str">
        <f>IF(ISBLANK(DaqBook_RAW_Data!AD547),"",DaqBook_RAW_Data!AD547)</f>
        <v/>
      </c>
      <c r="P557" s="167" t="str">
        <f>IF(ISBLANK(DaqBook_RAW_Data!AE547),"",DaqBook_RAW_Data!AE547)</f>
        <v/>
      </c>
    </row>
    <row r="558" spans="1:16" x14ac:dyDescent="0.2">
      <c r="A558" s="58" t="e">
        <f t="shared" si="8"/>
        <v>#VALUE!</v>
      </c>
      <c r="B558" s="144" t="str">
        <f>IF(ISBLANK(DaqBook_RAW_Data!Q548),IF(DaqBook_RAW_Data!A548="","",TIMEVALUE(DaqBook_RAW_Data!A548)),TIMEVALUE(DaqBook_RAW_Data!Q548))</f>
        <v/>
      </c>
      <c r="C558" s="167" t="str">
        <f>IF(ISBLANK(DaqBook_RAW_Data!R548),"",DaqBook_RAW_Data!R548)</f>
        <v/>
      </c>
      <c r="D558" s="167" t="str">
        <f>IF(ISBLANK(DaqBook_RAW_Data!S548),"",DaqBook_RAW_Data!S548)</f>
        <v/>
      </c>
      <c r="E558" s="167" t="str">
        <f>IF(ISBLANK(DaqBook_RAW_Data!T548),"",DaqBook_RAW_Data!T548)</f>
        <v/>
      </c>
      <c r="F558" s="167" t="str">
        <f>IF(ISBLANK(DaqBook_RAW_Data!U548),"",DaqBook_RAW_Data!U548)</f>
        <v/>
      </c>
      <c r="G558" s="167" t="str">
        <f>IF(ISBLANK(DaqBook_RAW_Data!V548),"",DaqBook_RAW_Data!V548)</f>
        <v/>
      </c>
      <c r="H558" s="167" t="str">
        <f>IF(ISBLANK(DaqBook_RAW_Data!W548),"",DaqBook_RAW_Data!W548)</f>
        <v/>
      </c>
      <c r="I558" s="167" t="str">
        <f>IF(ISBLANK(DaqBook_RAW_Data!X548),"",DaqBook_RAW_Data!X548)</f>
        <v/>
      </c>
      <c r="J558" s="167" t="str">
        <f>IF(ISBLANK(DaqBook_RAW_Data!Y548),"",DaqBook_RAW_Data!Y548)</f>
        <v/>
      </c>
      <c r="K558" s="167" t="str">
        <f>IF(ISBLANK(DaqBook_RAW_Data!Z548),"",DaqBook_RAW_Data!Z548)</f>
        <v/>
      </c>
      <c r="L558" s="167" t="str">
        <f>IF(ISBLANK(DaqBook_RAW_Data!AA548),"",DaqBook_RAW_Data!AA548)</f>
        <v/>
      </c>
      <c r="M558" s="167" t="str">
        <f>IF(ISBLANK(DaqBook_RAW_Data!AB548),"",DaqBook_RAW_Data!AB548)</f>
        <v/>
      </c>
      <c r="N558" s="167" t="str">
        <f>IF(ISBLANK(DaqBook_RAW_Data!AC548),"",DaqBook_RAW_Data!AC548)</f>
        <v/>
      </c>
      <c r="O558" s="167" t="str">
        <f>IF(ISBLANK(DaqBook_RAW_Data!AD548),"",DaqBook_RAW_Data!AD548)</f>
        <v/>
      </c>
      <c r="P558" s="167" t="str">
        <f>IF(ISBLANK(DaqBook_RAW_Data!AE548),"",DaqBook_RAW_Data!AE548)</f>
        <v/>
      </c>
    </row>
    <row r="559" spans="1:16" x14ac:dyDescent="0.2">
      <c r="A559" s="58" t="e">
        <f t="shared" si="8"/>
        <v>#VALUE!</v>
      </c>
      <c r="B559" s="144" t="str">
        <f>IF(ISBLANK(DaqBook_RAW_Data!Q549),IF(DaqBook_RAW_Data!A549="","",TIMEVALUE(DaqBook_RAW_Data!A549)),TIMEVALUE(DaqBook_RAW_Data!Q549))</f>
        <v/>
      </c>
      <c r="C559" s="167" t="str">
        <f>IF(ISBLANK(DaqBook_RAW_Data!R549),"",DaqBook_RAW_Data!R549)</f>
        <v/>
      </c>
      <c r="D559" s="167" t="str">
        <f>IF(ISBLANK(DaqBook_RAW_Data!S549),"",DaqBook_RAW_Data!S549)</f>
        <v/>
      </c>
      <c r="E559" s="167" t="str">
        <f>IF(ISBLANK(DaqBook_RAW_Data!T549),"",DaqBook_RAW_Data!T549)</f>
        <v/>
      </c>
      <c r="F559" s="167" t="str">
        <f>IF(ISBLANK(DaqBook_RAW_Data!U549),"",DaqBook_RAW_Data!U549)</f>
        <v/>
      </c>
      <c r="G559" s="167" t="str">
        <f>IF(ISBLANK(DaqBook_RAW_Data!V549),"",DaqBook_RAW_Data!V549)</f>
        <v/>
      </c>
      <c r="H559" s="167" t="str">
        <f>IF(ISBLANK(DaqBook_RAW_Data!W549),"",DaqBook_RAW_Data!W549)</f>
        <v/>
      </c>
      <c r="I559" s="167" t="str">
        <f>IF(ISBLANK(DaqBook_RAW_Data!X549),"",DaqBook_RAW_Data!X549)</f>
        <v/>
      </c>
      <c r="J559" s="167" t="str">
        <f>IF(ISBLANK(DaqBook_RAW_Data!Y549),"",DaqBook_RAW_Data!Y549)</f>
        <v/>
      </c>
      <c r="K559" s="167" t="str">
        <f>IF(ISBLANK(DaqBook_RAW_Data!Z549),"",DaqBook_RAW_Data!Z549)</f>
        <v/>
      </c>
      <c r="L559" s="167" t="str">
        <f>IF(ISBLANK(DaqBook_RAW_Data!AA549),"",DaqBook_RAW_Data!AA549)</f>
        <v/>
      </c>
      <c r="M559" s="167" t="str">
        <f>IF(ISBLANK(DaqBook_RAW_Data!AB549),"",DaqBook_RAW_Data!AB549)</f>
        <v/>
      </c>
      <c r="N559" s="167" t="str">
        <f>IF(ISBLANK(DaqBook_RAW_Data!AC549),"",DaqBook_RAW_Data!AC549)</f>
        <v/>
      </c>
      <c r="O559" s="167" t="str">
        <f>IF(ISBLANK(DaqBook_RAW_Data!AD549),"",DaqBook_RAW_Data!AD549)</f>
        <v/>
      </c>
      <c r="P559" s="167" t="str">
        <f>IF(ISBLANK(DaqBook_RAW_Data!AE549),"",DaqBook_RAW_Data!AE549)</f>
        <v/>
      </c>
    </row>
    <row r="560" spans="1:16" x14ac:dyDescent="0.2">
      <c r="A560" s="58" t="e">
        <f t="shared" si="8"/>
        <v>#VALUE!</v>
      </c>
      <c r="B560" s="144" t="str">
        <f>IF(ISBLANK(DaqBook_RAW_Data!Q550),IF(DaqBook_RAW_Data!A550="","",TIMEVALUE(DaqBook_RAW_Data!A550)),TIMEVALUE(DaqBook_RAW_Data!Q550))</f>
        <v/>
      </c>
      <c r="C560" s="167" t="str">
        <f>IF(ISBLANK(DaqBook_RAW_Data!R550),"",DaqBook_RAW_Data!R550)</f>
        <v/>
      </c>
      <c r="D560" s="167" t="str">
        <f>IF(ISBLANK(DaqBook_RAW_Data!S550),"",DaqBook_RAW_Data!S550)</f>
        <v/>
      </c>
      <c r="E560" s="167" t="str">
        <f>IF(ISBLANK(DaqBook_RAW_Data!T550),"",DaqBook_RAW_Data!T550)</f>
        <v/>
      </c>
      <c r="F560" s="167" t="str">
        <f>IF(ISBLANK(DaqBook_RAW_Data!U550),"",DaqBook_RAW_Data!U550)</f>
        <v/>
      </c>
      <c r="G560" s="167" t="str">
        <f>IF(ISBLANK(DaqBook_RAW_Data!V550),"",DaqBook_RAW_Data!V550)</f>
        <v/>
      </c>
      <c r="H560" s="167" t="str">
        <f>IF(ISBLANK(DaqBook_RAW_Data!W550),"",DaqBook_RAW_Data!W550)</f>
        <v/>
      </c>
      <c r="I560" s="167" t="str">
        <f>IF(ISBLANK(DaqBook_RAW_Data!X550),"",DaqBook_RAW_Data!X550)</f>
        <v/>
      </c>
      <c r="J560" s="167" t="str">
        <f>IF(ISBLANK(DaqBook_RAW_Data!Y550),"",DaqBook_RAW_Data!Y550)</f>
        <v/>
      </c>
      <c r="K560" s="167" t="str">
        <f>IF(ISBLANK(DaqBook_RAW_Data!Z550),"",DaqBook_RAW_Data!Z550)</f>
        <v/>
      </c>
      <c r="L560" s="167" t="str">
        <f>IF(ISBLANK(DaqBook_RAW_Data!AA550),"",DaqBook_RAW_Data!AA550)</f>
        <v/>
      </c>
      <c r="M560" s="167" t="str">
        <f>IF(ISBLANK(DaqBook_RAW_Data!AB550),"",DaqBook_RAW_Data!AB550)</f>
        <v/>
      </c>
      <c r="N560" s="167" t="str">
        <f>IF(ISBLANK(DaqBook_RAW_Data!AC550),"",DaqBook_RAW_Data!AC550)</f>
        <v/>
      </c>
      <c r="O560" s="167" t="str">
        <f>IF(ISBLANK(DaqBook_RAW_Data!AD550),"",DaqBook_RAW_Data!AD550)</f>
        <v/>
      </c>
      <c r="P560" s="167" t="str">
        <f>IF(ISBLANK(DaqBook_RAW_Data!AE550),"",DaqBook_RAW_Data!AE550)</f>
        <v/>
      </c>
    </row>
    <row r="561" spans="1:16" x14ac:dyDescent="0.2">
      <c r="A561" s="58" t="e">
        <f t="shared" si="8"/>
        <v>#VALUE!</v>
      </c>
      <c r="B561" s="144" t="str">
        <f>IF(ISBLANK(DaqBook_RAW_Data!Q551),IF(DaqBook_RAW_Data!A551="","",TIMEVALUE(DaqBook_RAW_Data!A551)),TIMEVALUE(DaqBook_RAW_Data!Q551))</f>
        <v/>
      </c>
      <c r="C561" s="167" t="str">
        <f>IF(ISBLANK(DaqBook_RAW_Data!R551),"",DaqBook_RAW_Data!R551)</f>
        <v/>
      </c>
      <c r="D561" s="167" t="str">
        <f>IF(ISBLANK(DaqBook_RAW_Data!S551),"",DaqBook_RAW_Data!S551)</f>
        <v/>
      </c>
      <c r="E561" s="167" t="str">
        <f>IF(ISBLANK(DaqBook_RAW_Data!T551),"",DaqBook_RAW_Data!T551)</f>
        <v/>
      </c>
      <c r="F561" s="167" t="str">
        <f>IF(ISBLANK(DaqBook_RAW_Data!U551),"",DaqBook_RAW_Data!U551)</f>
        <v/>
      </c>
      <c r="G561" s="167" t="str">
        <f>IF(ISBLANK(DaqBook_RAW_Data!V551),"",DaqBook_RAW_Data!V551)</f>
        <v/>
      </c>
      <c r="H561" s="167" t="str">
        <f>IF(ISBLANK(DaqBook_RAW_Data!W551),"",DaqBook_RAW_Data!W551)</f>
        <v/>
      </c>
      <c r="I561" s="167" t="str">
        <f>IF(ISBLANK(DaqBook_RAW_Data!X551),"",DaqBook_RAW_Data!X551)</f>
        <v/>
      </c>
      <c r="J561" s="167" t="str">
        <f>IF(ISBLANK(DaqBook_RAW_Data!Y551),"",DaqBook_RAW_Data!Y551)</f>
        <v/>
      </c>
      <c r="K561" s="167" t="str">
        <f>IF(ISBLANK(DaqBook_RAW_Data!Z551),"",DaqBook_RAW_Data!Z551)</f>
        <v/>
      </c>
      <c r="L561" s="167" t="str">
        <f>IF(ISBLANK(DaqBook_RAW_Data!AA551),"",DaqBook_RAW_Data!AA551)</f>
        <v/>
      </c>
      <c r="M561" s="167" t="str">
        <f>IF(ISBLANK(DaqBook_RAW_Data!AB551),"",DaqBook_RAW_Data!AB551)</f>
        <v/>
      </c>
      <c r="N561" s="167" t="str">
        <f>IF(ISBLANK(DaqBook_RAW_Data!AC551),"",DaqBook_RAW_Data!AC551)</f>
        <v/>
      </c>
      <c r="O561" s="167" t="str">
        <f>IF(ISBLANK(DaqBook_RAW_Data!AD551),"",DaqBook_RAW_Data!AD551)</f>
        <v/>
      </c>
      <c r="P561" s="167" t="str">
        <f>IF(ISBLANK(DaqBook_RAW_Data!AE551),"",DaqBook_RAW_Data!AE551)</f>
        <v/>
      </c>
    </row>
    <row r="562" spans="1:16" x14ac:dyDescent="0.2">
      <c r="A562" s="58" t="e">
        <f t="shared" si="8"/>
        <v>#VALUE!</v>
      </c>
      <c r="B562" s="144" t="str">
        <f>IF(ISBLANK(DaqBook_RAW_Data!Q552),IF(DaqBook_RAW_Data!A552="","",TIMEVALUE(DaqBook_RAW_Data!A552)),TIMEVALUE(DaqBook_RAW_Data!Q552))</f>
        <v/>
      </c>
      <c r="C562" s="167" t="str">
        <f>IF(ISBLANK(DaqBook_RAW_Data!R552),"",DaqBook_RAW_Data!R552)</f>
        <v/>
      </c>
      <c r="D562" s="167" t="str">
        <f>IF(ISBLANK(DaqBook_RAW_Data!S552),"",DaqBook_RAW_Data!S552)</f>
        <v/>
      </c>
      <c r="E562" s="167" t="str">
        <f>IF(ISBLANK(DaqBook_RAW_Data!T552),"",DaqBook_RAW_Data!T552)</f>
        <v/>
      </c>
      <c r="F562" s="167" t="str">
        <f>IF(ISBLANK(DaqBook_RAW_Data!U552),"",DaqBook_RAW_Data!U552)</f>
        <v/>
      </c>
      <c r="G562" s="167" t="str">
        <f>IF(ISBLANK(DaqBook_RAW_Data!V552),"",DaqBook_RAW_Data!V552)</f>
        <v/>
      </c>
      <c r="H562" s="167" t="str">
        <f>IF(ISBLANK(DaqBook_RAW_Data!W552),"",DaqBook_RAW_Data!W552)</f>
        <v/>
      </c>
      <c r="I562" s="167" t="str">
        <f>IF(ISBLANK(DaqBook_RAW_Data!X552),"",DaqBook_RAW_Data!X552)</f>
        <v/>
      </c>
      <c r="J562" s="167" t="str">
        <f>IF(ISBLANK(DaqBook_RAW_Data!Y552),"",DaqBook_RAW_Data!Y552)</f>
        <v/>
      </c>
      <c r="K562" s="167" t="str">
        <f>IF(ISBLANK(DaqBook_RAW_Data!Z552),"",DaqBook_RAW_Data!Z552)</f>
        <v/>
      </c>
      <c r="L562" s="167" t="str">
        <f>IF(ISBLANK(DaqBook_RAW_Data!AA552),"",DaqBook_RAW_Data!AA552)</f>
        <v/>
      </c>
      <c r="M562" s="167" t="str">
        <f>IF(ISBLANK(DaqBook_RAW_Data!AB552),"",DaqBook_RAW_Data!AB552)</f>
        <v/>
      </c>
      <c r="N562" s="167" t="str">
        <f>IF(ISBLANK(DaqBook_RAW_Data!AC552),"",DaqBook_RAW_Data!AC552)</f>
        <v/>
      </c>
      <c r="O562" s="167" t="str">
        <f>IF(ISBLANK(DaqBook_RAW_Data!AD552),"",DaqBook_RAW_Data!AD552)</f>
        <v/>
      </c>
      <c r="P562" s="167" t="str">
        <f>IF(ISBLANK(DaqBook_RAW_Data!AE552),"",DaqBook_RAW_Data!AE552)</f>
        <v/>
      </c>
    </row>
    <row r="563" spans="1:16" x14ac:dyDescent="0.2">
      <c r="A563" s="58" t="e">
        <f t="shared" si="8"/>
        <v>#VALUE!</v>
      </c>
      <c r="B563" s="144" t="str">
        <f>IF(ISBLANK(DaqBook_RAW_Data!Q553),IF(DaqBook_RAW_Data!A553="","",TIMEVALUE(DaqBook_RAW_Data!A553)),TIMEVALUE(DaqBook_RAW_Data!Q553))</f>
        <v/>
      </c>
      <c r="C563" s="167" t="str">
        <f>IF(ISBLANK(DaqBook_RAW_Data!R553),"",DaqBook_RAW_Data!R553)</f>
        <v/>
      </c>
      <c r="D563" s="167" t="str">
        <f>IF(ISBLANK(DaqBook_RAW_Data!S553),"",DaqBook_RAW_Data!S553)</f>
        <v/>
      </c>
      <c r="E563" s="167" t="str">
        <f>IF(ISBLANK(DaqBook_RAW_Data!T553),"",DaqBook_RAW_Data!T553)</f>
        <v/>
      </c>
      <c r="F563" s="167" t="str">
        <f>IF(ISBLANK(DaqBook_RAW_Data!U553),"",DaqBook_RAW_Data!U553)</f>
        <v/>
      </c>
      <c r="G563" s="167" t="str">
        <f>IF(ISBLANK(DaqBook_RAW_Data!V553),"",DaqBook_RAW_Data!V553)</f>
        <v/>
      </c>
      <c r="H563" s="167" t="str">
        <f>IF(ISBLANK(DaqBook_RAW_Data!W553),"",DaqBook_RAW_Data!W553)</f>
        <v/>
      </c>
      <c r="I563" s="167" t="str">
        <f>IF(ISBLANK(DaqBook_RAW_Data!X553),"",DaqBook_RAW_Data!X553)</f>
        <v/>
      </c>
      <c r="J563" s="167" t="str">
        <f>IF(ISBLANK(DaqBook_RAW_Data!Y553),"",DaqBook_RAW_Data!Y553)</f>
        <v/>
      </c>
      <c r="K563" s="167" t="str">
        <f>IF(ISBLANK(DaqBook_RAW_Data!Z553),"",DaqBook_RAW_Data!Z553)</f>
        <v/>
      </c>
      <c r="L563" s="167" t="str">
        <f>IF(ISBLANK(DaqBook_RAW_Data!AA553),"",DaqBook_RAW_Data!AA553)</f>
        <v/>
      </c>
      <c r="M563" s="167" t="str">
        <f>IF(ISBLANK(DaqBook_RAW_Data!AB553),"",DaqBook_RAW_Data!AB553)</f>
        <v/>
      </c>
      <c r="N563" s="167" t="str">
        <f>IF(ISBLANK(DaqBook_RAW_Data!AC553),"",DaqBook_RAW_Data!AC553)</f>
        <v/>
      </c>
      <c r="O563" s="167" t="str">
        <f>IF(ISBLANK(DaqBook_RAW_Data!AD553),"",DaqBook_RAW_Data!AD553)</f>
        <v/>
      </c>
      <c r="P563" s="167" t="str">
        <f>IF(ISBLANK(DaqBook_RAW_Data!AE553),"",DaqBook_RAW_Data!AE553)</f>
        <v/>
      </c>
    </row>
    <row r="564" spans="1:16" x14ac:dyDescent="0.2">
      <c r="A564" s="58" t="e">
        <f t="shared" si="8"/>
        <v>#VALUE!</v>
      </c>
      <c r="B564" s="144" t="str">
        <f>IF(ISBLANK(DaqBook_RAW_Data!Q554),IF(DaqBook_RAW_Data!A554="","",TIMEVALUE(DaqBook_RAW_Data!A554)),TIMEVALUE(DaqBook_RAW_Data!Q554))</f>
        <v/>
      </c>
      <c r="C564" s="167" t="str">
        <f>IF(ISBLANK(DaqBook_RAW_Data!R554),"",DaqBook_RAW_Data!R554)</f>
        <v/>
      </c>
      <c r="D564" s="167" t="str">
        <f>IF(ISBLANK(DaqBook_RAW_Data!S554),"",DaqBook_RAW_Data!S554)</f>
        <v/>
      </c>
      <c r="E564" s="167" t="str">
        <f>IF(ISBLANK(DaqBook_RAW_Data!T554),"",DaqBook_RAW_Data!T554)</f>
        <v/>
      </c>
      <c r="F564" s="167" t="str">
        <f>IF(ISBLANK(DaqBook_RAW_Data!U554),"",DaqBook_RAW_Data!U554)</f>
        <v/>
      </c>
      <c r="G564" s="167" t="str">
        <f>IF(ISBLANK(DaqBook_RAW_Data!V554),"",DaqBook_RAW_Data!V554)</f>
        <v/>
      </c>
      <c r="H564" s="167" t="str">
        <f>IF(ISBLANK(DaqBook_RAW_Data!W554),"",DaqBook_RAW_Data!W554)</f>
        <v/>
      </c>
      <c r="I564" s="167" t="str">
        <f>IF(ISBLANK(DaqBook_RAW_Data!X554),"",DaqBook_RAW_Data!X554)</f>
        <v/>
      </c>
      <c r="J564" s="167" t="str">
        <f>IF(ISBLANK(DaqBook_RAW_Data!Y554),"",DaqBook_RAW_Data!Y554)</f>
        <v/>
      </c>
      <c r="K564" s="167" t="str">
        <f>IF(ISBLANK(DaqBook_RAW_Data!Z554),"",DaqBook_RAW_Data!Z554)</f>
        <v/>
      </c>
      <c r="L564" s="167" t="str">
        <f>IF(ISBLANK(DaqBook_RAW_Data!AA554),"",DaqBook_RAW_Data!AA554)</f>
        <v/>
      </c>
      <c r="M564" s="167" t="str">
        <f>IF(ISBLANK(DaqBook_RAW_Data!AB554),"",DaqBook_RAW_Data!AB554)</f>
        <v/>
      </c>
      <c r="N564" s="167" t="str">
        <f>IF(ISBLANK(DaqBook_RAW_Data!AC554),"",DaqBook_RAW_Data!AC554)</f>
        <v/>
      </c>
      <c r="O564" s="167" t="str">
        <f>IF(ISBLANK(DaqBook_RAW_Data!AD554),"",DaqBook_RAW_Data!AD554)</f>
        <v/>
      </c>
      <c r="P564" s="167" t="str">
        <f>IF(ISBLANK(DaqBook_RAW_Data!AE554),"",DaqBook_RAW_Data!AE554)</f>
        <v/>
      </c>
    </row>
    <row r="565" spans="1:16" x14ac:dyDescent="0.2">
      <c r="A565" s="58" t="e">
        <f t="shared" si="8"/>
        <v>#VALUE!</v>
      </c>
      <c r="B565" s="144" t="str">
        <f>IF(ISBLANK(DaqBook_RAW_Data!Q555),IF(DaqBook_RAW_Data!A555="","",TIMEVALUE(DaqBook_RAW_Data!A555)),TIMEVALUE(DaqBook_RAW_Data!Q555))</f>
        <v/>
      </c>
      <c r="C565" s="167" t="str">
        <f>IF(ISBLANK(DaqBook_RAW_Data!R555),"",DaqBook_RAW_Data!R555)</f>
        <v/>
      </c>
      <c r="D565" s="167" t="str">
        <f>IF(ISBLANK(DaqBook_RAW_Data!S555),"",DaqBook_RAW_Data!S555)</f>
        <v/>
      </c>
      <c r="E565" s="167" t="str">
        <f>IF(ISBLANK(DaqBook_RAW_Data!T555),"",DaqBook_RAW_Data!T555)</f>
        <v/>
      </c>
      <c r="F565" s="167" t="str">
        <f>IF(ISBLANK(DaqBook_RAW_Data!U555),"",DaqBook_RAW_Data!U555)</f>
        <v/>
      </c>
      <c r="G565" s="167" t="str">
        <f>IF(ISBLANK(DaqBook_RAW_Data!V555),"",DaqBook_RAW_Data!V555)</f>
        <v/>
      </c>
      <c r="H565" s="167" t="str">
        <f>IF(ISBLANK(DaqBook_RAW_Data!W555),"",DaqBook_RAW_Data!W555)</f>
        <v/>
      </c>
      <c r="I565" s="167" t="str">
        <f>IF(ISBLANK(DaqBook_RAW_Data!X555),"",DaqBook_RAW_Data!X555)</f>
        <v/>
      </c>
      <c r="J565" s="167" t="str">
        <f>IF(ISBLANK(DaqBook_RAW_Data!Y555),"",DaqBook_RAW_Data!Y555)</f>
        <v/>
      </c>
      <c r="K565" s="167" t="str">
        <f>IF(ISBLANK(DaqBook_RAW_Data!Z555),"",DaqBook_RAW_Data!Z555)</f>
        <v/>
      </c>
      <c r="L565" s="167" t="str">
        <f>IF(ISBLANK(DaqBook_RAW_Data!AA555),"",DaqBook_RAW_Data!AA555)</f>
        <v/>
      </c>
      <c r="M565" s="167" t="str">
        <f>IF(ISBLANK(DaqBook_RAW_Data!AB555),"",DaqBook_RAW_Data!AB555)</f>
        <v/>
      </c>
      <c r="N565" s="167" t="str">
        <f>IF(ISBLANK(DaqBook_RAW_Data!AC555),"",DaqBook_RAW_Data!AC555)</f>
        <v/>
      </c>
      <c r="O565" s="167" t="str">
        <f>IF(ISBLANK(DaqBook_RAW_Data!AD555),"",DaqBook_RAW_Data!AD555)</f>
        <v/>
      </c>
      <c r="P565" s="167" t="str">
        <f>IF(ISBLANK(DaqBook_RAW_Data!AE555),"",DaqBook_RAW_Data!AE555)</f>
        <v/>
      </c>
    </row>
    <row r="566" spans="1:16" x14ac:dyDescent="0.2">
      <c r="A566" s="58" t="e">
        <f t="shared" si="8"/>
        <v>#VALUE!</v>
      </c>
      <c r="B566" s="144" t="str">
        <f>IF(ISBLANK(DaqBook_RAW_Data!Q556),IF(DaqBook_RAW_Data!A556="","",TIMEVALUE(DaqBook_RAW_Data!A556)),TIMEVALUE(DaqBook_RAW_Data!Q556))</f>
        <v/>
      </c>
      <c r="C566" s="167" t="str">
        <f>IF(ISBLANK(DaqBook_RAW_Data!R556),"",DaqBook_RAW_Data!R556)</f>
        <v/>
      </c>
      <c r="D566" s="167" t="str">
        <f>IF(ISBLANK(DaqBook_RAW_Data!S556),"",DaqBook_RAW_Data!S556)</f>
        <v/>
      </c>
      <c r="E566" s="167" t="str">
        <f>IF(ISBLANK(DaqBook_RAW_Data!T556),"",DaqBook_RAW_Data!T556)</f>
        <v/>
      </c>
      <c r="F566" s="167" t="str">
        <f>IF(ISBLANK(DaqBook_RAW_Data!U556),"",DaqBook_RAW_Data!U556)</f>
        <v/>
      </c>
      <c r="G566" s="167" t="str">
        <f>IF(ISBLANK(DaqBook_RAW_Data!V556),"",DaqBook_RAW_Data!V556)</f>
        <v/>
      </c>
      <c r="H566" s="167" t="str">
        <f>IF(ISBLANK(DaqBook_RAW_Data!W556),"",DaqBook_RAW_Data!W556)</f>
        <v/>
      </c>
      <c r="I566" s="167" t="str">
        <f>IF(ISBLANK(DaqBook_RAW_Data!X556),"",DaqBook_RAW_Data!X556)</f>
        <v/>
      </c>
      <c r="J566" s="167" t="str">
        <f>IF(ISBLANK(DaqBook_RAW_Data!Y556),"",DaqBook_RAW_Data!Y556)</f>
        <v/>
      </c>
      <c r="K566" s="167" t="str">
        <f>IF(ISBLANK(DaqBook_RAW_Data!Z556),"",DaqBook_RAW_Data!Z556)</f>
        <v/>
      </c>
      <c r="L566" s="167" t="str">
        <f>IF(ISBLANK(DaqBook_RAW_Data!AA556),"",DaqBook_RAW_Data!AA556)</f>
        <v/>
      </c>
      <c r="M566" s="167" t="str">
        <f>IF(ISBLANK(DaqBook_RAW_Data!AB556),"",DaqBook_RAW_Data!AB556)</f>
        <v/>
      </c>
      <c r="N566" s="167" t="str">
        <f>IF(ISBLANK(DaqBook_RAW_Data!AC556),"",DaqBook_RAW_Data!AC556)</f>
        <v/>
      </c>
      <c r="O566" s="167" t="str">
        <f>IF(ISBLANK(DaqBook_RAW_Data!AD556),"",DaqBook_RAW_Data!AD556)</f>
        <v/>
      </c>
      <c r="P566" s="167" t="str">
        <f>IF(ISBLANK(DaqBook_RAW_Data!AE556),"",DaqBook_RAW_Data!AE556)</f>
        <v/>
      </c>
    </row>
    <row r="567" spans="1:16" x14ac:dyDescent="0.2">
      <c r="A567" s="58" t="e">
        <f t="shared" si="8"/>
        <v>#VALUE!</v>
      </c>
      <c r="B567" s="144" t="str">
        <f>IF(ISBLANK(DaqBook_RAW_Data!Q557),IF(DaqBook_RAW_Data!A557="","",TIMEVALUE(DaqBook_RAW_Data!A557)),TIMEVALUE(DaqBook_RAW_Data!Q557))</f>
        <v/>
      </c>
      <c r="C567" s="167" t="str">
        <f>IF(ISBLANK(DaqBook_RAW_Data!R557),"",DaqBook_RAW_Data!R557)</f>
        <v/>
      </c>
      <c r="D567" s="167" t="str">
        <f>IF(ISBLANK(DaqBook_RAW_Data!S557),"",DaqBook_RAW_Data!S557)</f>
        <v/>
      </c>
      <c r="E567" s="167" t="str">
        <f>IF(ISBLANK(DaqBook_RAW_Data!T557),"",DaqBook_RAW_Data!T557)</f>
        <v/>
      </c>
      <c r="F567" s="167" t="str">
        <f>IF(ISBLANK(DaqBook_RAW_Data!U557),"",DaqBook_RAW_Data!U557)</f>
        <v/>
      </c>
      <c r="G567" s="167" t="str">
        <f>IF(ISBLANK(DaqBook_RAW_Data!V557),"",DaqBook_RAW_Data!V557)</f>
        <v/>
      </c>
      <c r="H567" s="167" t="str">
        <f>IF(ISBLANK(DaqBook_RAW_Data!W557),"",DaqBook_RAW_Data!W557)</f>
        <v/>
      </c>
      <c r="I567" s="167" t="str">
        <f>IF(ISBLANK(DaqBook_RAW_Data!X557),"",DaqBook_RAW_Data!X557)</f>
        <v/>
      </c>
      <c r="J567" s="167" t="str">
        <f>IF(ISBLANK(DaqBook_RAW_Data!Y557),"",DaqBook_RAW_Data!Y557)</f>
        <v/>
      </c>
      <c r="K567" s="167" t="str">
        <f>IF(ISBLANK(DaqBook_RAW_Data!Z557),"",DaqBook_RAW_Data!Z557)</f>
        <v/>
      </c>
      <c r="L567" s="167" t="str">
        <f>IF(ISBLANK(DaqBook_RAW_Data!AA557),"",DaqBook_RAW_Data!AA557)</f>
        <v/>
      </c>
      <c r="M567" s="167" t="str">
        <f>IF(ISBLANK(DaqBook_RAW_Data!AB557),"",DaqBook_RAW_Data!AB557)</f>
        <v/>
      </c>
      <c r="N567" s="167" t="str">
        <f>IF(ISBLANK(DaqBook_RAW_Data!AC557),"",DaqBook_RAW_Data!AC557)</f>
        <v/>
      </c>
      <c r="O567" s="167" t="str">
        <f>IF(ISBLANK(DaqBook_RAW_Data!AD557),"",DaqBook_RAW_Data!AD557)</f>
        <v/>
      </c>
      <c r="P567" s="167" t="str">
        <f>IF(ISBLANK(DaqBook_RAW_Data!AE557),"",DaqBook_RAW_Data!AE557)</f>
        <v/>
      </c>
    </row>
    <row r="568" spans="1:16" x14ac:dyDescent="0.2">
      <c r="A568" s="58" t="e">
        <f t="shared" si="8"/>
        <v>#VALUE!</v>
      </c>
      <c r="B568" s="144" t="str">
        <f>IF(ISBLANK(DaqBook_RAW_Data!Q558),IF(DaqBook_RAW_Data!A558="","",TIMEVALUE(DaqBook_RAW_Data!A558)),TIMEVALUE(DaqBook_RAW_Data!Q558))</f>
        <v/>
      </c>
      <c r="C568" s="167" t="str">
        <f>IF(ISBLANK(DaqBook_RAW_Data!R558),"",DaqBook_RAW_Data!R558)</f>
        <v/>
      </c>
      <c r="D568" s="167" t="str">
        <f>IF(ISBLANK(DaqBook_RAW_Data!S558),"",DaqBook_RAW_Data!S558)</f>
        <v/>
      </c>
      <c r="E568" s="167" t="str">
        <f>IF(ISBLANK(DaqBook_RAW_Data!T558),"",DaqBook_RAW_Data!T558)</f>
        <v/>
      </c>
      <c r="F568" s="167" t="str">
        <f>IF(ISBLANK(DaqBook_RAW_Data!U558),"",DaqBook_RAW_Data!U558)</f>
        <v/>
      </c>
      <c r="G568" s="167" t="str">
        <f>IF(ISBLANK(DaqBook_RAW_Data!V558),"",DaqBook_RAW_Data!V558)</f>
        <v/>
      </c>
      <c r="H568" s="167" t="str">
        <f>IF(ISBLANK(DaqBook_RAW_Data!W558),"",DaqBook_RAW_Data!W558)</f>
        <v/>
      </c>
      <c r="I568" s="167" t="str">
        <f>IF(ISBLANK(DaqBook_RAW_Data!X558),"",DaqBook_RAW_Data!X558)</f>
        <v/>
      </c>
      <c r="J568" s="167" t="str">
        <f>IF(ISBLANK(DaqBook_RAW_Data!Y558),"",DaqBook_RAW_Data!Y558)</f>
        <v/>
      </c>
      <c r="K568" s="167" t="str">
        <f>IF(ISBLANK(DaqBook_RAW_Data!Z558),"",DaqBook_RAW_Data!Z558)</f>
        <v/>
      </c>
      <c r="L568" s="167" t="str">
        <f>IF(ISBLANK(DaqBook_RAW_Data!AA558),"",DaqBook_RAW_Data!AA558)</f>
        <v/>
      </c>
      <c r="M568" s="167" t="str">
        <f>IF(ISBLANK(DaqBook_RAW_Data!AB558),"",DaqBook_RAW_Data!AB558)</f>
        <v/>
      </c>
      <c r="N568" s="167" t="str">
        <f>IF(ISBLANK(DaqBook_RAW_Data!AC558),"",DaqBook_RAW_Data!AC558)</f>
        <v/>
      </c>
      <c r="O568" s="167" t="str">
        <f>IF(ISBLANK(DaqBook_RAW_Data!AD558),"",DaqBook_RAW_Data!AD558)</f>
        <v/>
      </c>
      <c r="P568" s="167" t="str">
        <f>IF(ISBLANK(DaqBook_RAW_Data!AE558),"",DaqBook_RAW_Data!AE558)</f>
        <v/>
      </c>
    </row>
    <row r="569" spans="1:16" x14ac:dyDescent="0.2">
      <c r="A569" s="58" t="e">
        <f t="shared" si="8"/>
        <v>#VALUE!</v>
      </c>
      <c r="B569" s="144" t="str">
        <f>IF(ISBLANK(DaqBook_RAW_Data!Q559),IF(DaqBook_RAW_Data!A559="","",TIMEVALUE(DaqBook_RAW_Data!A559)),TIMEVALUE(DaqBook_RAW_Data!Q559))</f>
        <v/>
      </c>
      <c r="C569" s="167" t="str">
        <f>IF(ISBLANK(DaqBook_RAW_Data!R559),"",DaqBook_RAW_Data!R559)</f>
        <v/>
      </c>
      <c r="D569" s="167" t="str">
        <f>IF(ISBLANK(DaqBook_RAW_Data!S559),"",DaqBook_RAW_Data!S559)</f>
        <v/>
      </c>
      <c r="E569" s="167" t="str">
        <f>IF(ISBLANK(DaqBook_RAW_Data!T559),"",DaqBook_RAW_Data!T559)</f>
        <v/>
      </c>
      <c r="F569" s="167" t="str">
        <f>IF(ISBLANK(DaqBook_RAW_Data!U559),"",DaqBook_RAW_Data!U559)</f>
        <v/>
      </c>
      <c r="G569" s="167" t="str">
        <f>IF(ISBLANK(DaqBook_RAW_Data!V559),"",DaqBook_RAW_Data!V559)</f>
        <v/>
      </c>
      <c r="H569" s="167" t="str">
        <f>IF(ISBLANK(DaqBook_RAW_Data!W559),"",DaqBook_RAW_Data!W559)</f>
        <v/>
      </c>
      <c r="I569" s="167" t="str">
        <f>IF(ISBLANK(DaqBook_RAW_Data!X559),"",DaqBook_RAW_Data!X559)</f>
        <v/>
      </c>
      <c r="J569" s="167" t="str">
        <f>IF(ISBLANK(DaqBook_RAW_Data!Y559),"",DaqBook_RAW_Data!Y559)</f>
        <v/>
      </c>
      <c r="K569" s="167" t="str">
        <f>IF(ISBLANK(DaqBook_RAW_Data!Z559),"",DaqBook_RAW_Data!Z559)</f>
        <v/>
      </c>
      <c r="L569" s="167" t="str">
        <f>IF(ISBLANK(DaqBook_RAW_Data!AA559),"",DaqBook_RAW_Data!AA559)</f>
        <v/>
      </c>
      <c r="M569" s="167" t="str">
        <f>IF(ISBLANK(DaqBook_RAW_Data!AB559),"",DaqBook_RAW_Data!AB559)</f>
        <v/>
      </c>
      <c r="N569" s="167" t="str">
        <f>IF(ISBLANK(DaqBook_RAW_Data!AC559),"",DaqBook_RAW_Data!AC559)</f>
        <v/>
      </c>
      <c r="O569" s="167" t="str">
        <f>IF(ISBLANK(DaqBook_RAW_Data!AD559),"",DaqBook_RAW_Data!AD559)</f>
        <v/>
      </c>
      <c r="P569" s="167" t="str">
        <f>IF(ISBLANK(DaqBook_RAW_Data!AE559),"",DaqBook_RAW_Data!AE559)</f>
        <v/>
      </c>
    </row>
    <row r="570" spans="1:16" x14ac:dyDescent="0.2">
      <c r="A570" s="58" t="e">
        <f t="shared" si="8"/>
        <v>#VALUE!</v>
      </c>
      <c r="B570" s="144" t="str">
        <f>IF(ISBLANK(DaqBook_RAW_Data!Q560),IF(DaqBook_RAW_Data!A560="","",TIMEVALUE(DaqBook_RAW_Data!A560)),TIMEVALUE(DaqBook_RAW_Data!Q560))</f>
        <v/>
      </c>
      <c r="C570" s="167" t="str">
        <f>IF(ISBLANK(DaqBook_RAW_Data!R560),"",DaqBook_RAW_Data!R560)</f>
        <v/>
      </c>
      <c r="D570" s="167" t="str">
        <f>IF(ISBLANK(DaqBook_RAW_Data!S560),"",DaqBook_RAW_Data!S560)</f>
        <v/>
      </c>
      <c r="E570" s="167" t="str">
        <f>IF(ISBLANK(DaqBook_RAW_Data!T560),"",DaqBook_RAW_Data!T560)</f>
        <v/>
      </c>
      <c r="F570" s="167" t="str">
        <f>IF(ISBLANK(DaqBook_RAW_Data!U560),"",DaqBook_RAW_Data!U560)</f>
        <v/>
      </c>
      <c r="G570" s="167" t="str">
        <f>IF(ISBLANK(DaqBook_RAW_Data!V560),"",DaqBook_RAW_Data!V560)</f>
        <v/>
      </c>
      <c r="H570" s="167" t="str">
        <f>IF(ISBLANK(DaqBook_RAW_Data!W560),"",DaqBook_RAW_Data!W560)</f>
        <v/>
      </c>
      <c r="I570" s="167" t="str">
        <f>IF(ISBLANK(DaqBook_RAW_Data!X560),"",DaqBook_RAW_Data!X560)</f>
        <v/>
      </c>
      <c r="J570" s="167" t="str">
        <f>IF(ISBLANK(DaqBook_RAW_Data!Y560),"",DaqBook_RAW_Data!Y560)</f>
        <v/>
      </c>
      <c r="K570" s="167" t="str">
        <f>IF(ISBLANK(DaqBook_RAW_Data!Z560),"",DaqBook_RAW_Data!Z560)</f>
        <v/>
      </c>
      <c r="L570" s="167" t="str">
        <f>IF(ISBLANK(DaqBook_RAW_Data!AA560),"",DaqBook_RAW_Data!AA560)</f>
        <v/>
      </c>
      <c r="M570" s="167" t="str">
        <f>IF(ISBLANK(DaqBook_RAW_Data!AB560),"",DaqBook_RAW_Data!AB560)</f>
        <v/>
      </c>
      <c r="N570" s="167" t="str">
        <f>IF(ISBLANK(DaqBook_RAW_Data!AC560),"",DaqBook_RAW_Data!AC560)</f>
        <v/>
      </c>
      <c r="O570" s="167" t="str">
        <f>IF(ISBLANK(DaqBook_RAW_Data!AD560),"",DaqBook_RAW_Data!AD560)</f>
        <v/>
      </c>
      <c r="P570" s="167" t="str">
        <f>IF(ISBLANK(DaqBook_RAW_Data!AE560),"",DaqBook_RAW_Data!AE560)</f>
        <v/>
      </c>
    </row>
    <row r="571" spans="1:16" x14ac:dyDescent="0.2">
      <c r="A571" s="58" t="e">
        <f t="shared" si="8"/>
        <v>#VALUE!</v>
      </c>
      <c r="B571" s="144" t="str">
        <f>IF(ISBLANK(DaqBook_RAW_Data!Q561),IF(DaqBook_RAW_Data!A561="","",TIMEVALUE(DaqBook_RAW_Data!A561)),TIMEVALUE(DaqBook_RAW_Data!Q561))</f>
        <v/>
      </c>
      <c r="C571" s="167" t="str">
        <f>IF(ISBLANK(DaqBook_RAW_Data!R561),"",DaqBook_RAW_Data!R561)</f>
        <v/>
      </c>
      <c r="D571" s="167" t="str">
        <f>IF(ISBLANK(DaqBook_RAW_Data!S561),"",DaqBook_RAW_Data!S561)</f>
        <v/>
      </c>
      <c r="E571" s="167" t="str">
        <f>IF(ISBLANK(DaqBook_RAW_Data!T561),"",DaqBook_RAW_Data!T561)</f>
        <v/>
      </c>
      <c r="F571" s="167" t="str">
        <f>IF(ISBLANK(DaqBook_RAW_Data!U561),"",DaqBook_RAW_Data!U561)</f>
        <v/>
      </c>
      <c r="G571" s="167" t="str">
        <f>IF(ISBLANK(DaqBook_RAW_Data!V561),"",DaqBook_RAW_Data!V561)</f>
        <v/>
      </c>
      <c r="H571" s="167" t="str">
        <f>IF(ISBLANK(DaqBook_RAW_Data!W561),"",DaqBook_RAW_Data!W561)</f>
        <v/>
      </c>
      <c r="I571" s="167" t="str">
        <f>IF(ISBLANK(DaqBook_RAW_Data!X561),"",DaqBook_RAW_Data!X561)</f>
        <v/>
      </c>
      <c r="J571" s="167" t="str">
        <f>IF(ISBLANK(DaqBook_RAW_Data!Y561),"",DaqBook_RAW_Data!Y561)</f>
        <v/>
      </c>
      <c r="K571" s="167" t="str">
        <f>IF(ISBLANK(DaqBook_RAW_Data!Z561),"",DaqBook_RAW_Data!Z561)</f>
        <v/>
      </c>
      <c r="L571" s="167" t="str">
        <f>IF(ISBLANK(DaqBook_RAW_Data!AA561),"",DaqBook_RAW_Data!AA561)</f>
        <v/>
      </c>
      <c r="M571" s="167" t="str">
        <f>IF(ISBLANK(DaqBook_RAW_Data!AB561),"",DaqBook_RAW_Data!AB561)</f>
        <v/>
      </c>
      <c r="N571" s="167" t="str">
        <f>IF(ISBLANK(DaqBook_RAW_Data!AC561),"",DaqBook_RAW_Data!AC561)</f>
        <v/>
      </c>
      <c r="O571" s="167" t="str">
        <f>IF(ISBLANK(DaqBook_RAW_Data!AD561),"",DaqBook_RAW_Data!AD561)</f>
        <v/>
      </c>
      <c r="P571" s="167" t="str">
        <f>IF(ISBLANK(DaqBook_RAW_Data!AE561),"",DaqBook_RAW_Data!AE561)</f>
        <v/>
      </c>
    </row>
    <row r="572" spans="1:16" x14ac:dyDescent="0.2">
      <c r="A572" s="58" t="e">
        <f t="shared" si="8"/>
        <v>#VALUE!</v>
      </c>
      <c r="B572" s="144" t="str">
        <f>IF(ISBLANK(DaqBook_RAW_Data!Q562),IF(DaqBook_RAW_Data!A562="","",TIMEVALUE(DaqBook_RAW_Data!A562)),TIMEVALUE(DaqBook_RAW_Data!Q562))</f>
        <v/>
      </c>
      <c r="C572" s="167" t="str">
        <f>IF(ISBLANK(DaqBook_RAW_Data!R562),"",DaqBook_RAW_Data!R562)</f>
        <v/>
      </c>
      <c r="D572" s="167" t="str">
        <f>IF(ISBLANK(DaqBook_RAW_Data!S562),"",DaqBook_RAW_Data!S562)</f>
        <v/>
      </c>
      <c r="E572" s="167" t="str">
        <f>IF(ISBLANK(DaqBook_RAW_Data!T562),"",DaqBook_RAW_Data!T562)</f>
        <v/>
      </c>
      <c r="F572" s="167" t="str">
        <f>IF(ISBLANK(DaqBook_RAW_Data!U562),"",DaqBook_RAW_Data!U562)</f>
        <v/>
      </c>
      <c r="G572" s="167" t="str">
        <f>IF(ISBLANK(DaqBook_RAW_Data!V562),"",DaqBook_RAW_Data!V562)</f>
        <v/>
      </c>
      <c r="H572" s="167" t="str">
        <f>IF(ISBLANK(DaqBook_RAW_Data!W562),"",DaqBook_RAW_Data!W562)</f>
        <v/>
      </c>
      <c r="I572" s="167" t="str">
        <f>IF(ISBLANK(DaqBook_RAW_Data!X562),"",DaqBook_RAW_Data!X562)</f>
        <v/>
      </c>
      <c r="J572" s="167" t="str">
        <f>IF(ISBLANK(DaqBook_RAW_Data!Y562),"",DaqBook_RAW_Data!Y562)</f>
        <v/>
      </c>
      <c r="K572" s="167" t="str">
        <f>IF(ISBLANK(DaqBook_RAW_Data!Z562),"",DaqBook_RAW_Data!Z562)</f>
        <v/>
      </c>
      <c r="L572" s="167" t="str">
        <f>IF(ISBLANK(DaqBook_RAW_Data!AA562),"",DaqBook_RAW_Data!AA562)</f>
        <v/>
      </c>
      <c r="M572" s="167" t="str">
        <f>IF(ISBLANK(DaqBook_RAW_Data!AB562),"",DaqBook_RAW_Data!AB562)</f>
        <v/>
      </c>
      <c r="N572" s="167" t="str">
        <f>IF(ISBLANK(DaqBook_RAW_Data!AC562),"",DaqBook_RAW_Data!AC562)</f>
        <v/>
      </c>
      <c r="O572" s="167" t="str">
        <f>IF(ISBLANK(DaqBook_RAW_Data!AD562),"",DaqBook_RAW_Data!AD562)</f>
        <v/>
      </c>
      <c r="P572" s="167" t="str">
        <f>IF(ISBLANK(DaqBook_RAW_Data!AE562),"",DaqBook_RAW_Data!AE562)</f>
        <v/>
      </c>
    </row>
    <row r="573" spans="1:16" x14ac:dyDescent="0.2">
      <c r="A573" s="58" t="e">
        <f t="shared" si="8"/>
        <v>#VALUE!</v>
      </c>
      <c r="B573" s="144" t="str">
        <f>IF(ISBLANK(DaqBook_RAW_Data!Q563),IF(DaqBook_RAW_Data!A563="","",TIMEVALUE(DaqBook_RAW_Data!A563)),TIMEVALUE(DaqBook_RAW_Data!Q563))</f>
        <v/>
      </c>
      <c r="C573" s="167" t="str">
        <f>IF(ISBLANK(DaqBook_RAW_Data!R563),"",DaqBook_RAW_Data!R563)</f>
        <v/>
      </c>
      <c r="D573" s="167" t="str">
        <f>IF(ISBLANK(DaqBook_RAW_Data!S563),"",DaqBook_RAW_Data!S563)</f>
        <v/>
      </c>
      <c r="E573" s="167" t="str">
        <f>IF(ISBLANK(DaqBook_RAW_Data!T563),"",DaqBook_RAW_Data!T563)</f>
        <v/>
      </c>
      <c r="F573" s="167" t="str">
        <f>IF(ISBLANK(DaqBook_RAW_Data!U563),"",DaqBook_RAW_Data!U563)</f>
        <v/>
      </c>
      <c r="G573" s="167" t="str">
        <f>IF(ISBLANK(DaqBook_RAW_Data!V563),"",DaqBook_RAW_Data!V563)</f>
        <v/>
      </c>
      <c r="H573" s="167" t="str">
        <f>IF(ISBLANK(DaqBook_RAW_Data!W563),"",DaqBook_RAW_Data!W563)</f>
        <v/>
      </c>
      <c r="I573" s="167" t="str">
        <f>IF(ISBLANK(DaqBook_RAW_Data!X563),"",DaqBook_RAW_Data!X563)</f>
        <v/>
      </c>
      <c r="J573" s="167" t="str">
        <f>IF(ISBLANK(DaqBook_RAW_Data!Y563),"",DaqBook_RAW_Data!Y563)</f>
        <v/>
      </c>
      <c r="K573" s="167" t="str">
        <f>IF(ISBLANK(DaqBook_RAW_Data!Z563),"",DaqBook_RAW_Data!Z563)</f>
        <v/>
      </c>
      <c r="L573" s="167" t="str">
        <f>IF(ISBLANK(DaqBook_RAW_Data!AA563),"",DaqBook_RAW_Data!AA563)</f>
        <v/>
      </c>
      <c r="M573" s="167" t="str">
        <f>IF(ISBLANK(DaqBook_RAW_Data!AB563),"",DaqBook_RAW_Data!AB563)</f>
        <v/>
      </c>
      <c r="N573" s="167" t="str">
        <f>IF(ISBLANK(DaqBook_RAW_Data!AC563),"",DaqBook_RAW_Data!AC563)</f>
        <v/>
      </c>
      <c r="O573" s="167" t="str">
        <f>IF(ISBLANK(DaqBook_RAW_Data!AD563),"",DaqBook_RAW_Data!AD563)</f>
        <v/>
      </c>
      <c r="P573" s="167" t="str">
        <f>IF(ISBLANK(DaqBook_RAW_Data!AE563),"",DaqBook_RAW_Data!AE563)</f>
        <v/>
      </c>
    </row>
    <row r="574" spans="1:16" x14ac:dyDescent="0.2">
      <c r="A574" s="58" t="e">
        <f t="shared" si="8"/>
        <v>#VALUE!</v>
      </c>
      <c r="B574" s="144" t="str">
        <f>IF(ISBLANK(DaqBook_RAW_Data!Q564),IF(DaqBook_RAW_Data!A564="","",TIMEVALUE(DaqBook_RAW_Data!A564)),TIMEVALUE(DaqBook_RAW_Data!Q564))</f>
        <v/>
      </c>
      <c r="C574" s="167" t="str">
        <f>IF(ISBLANK(DaqBook_RAW_Data!R564),"",DaqBook_RAW_Data!R564)</f>
        <v/>
      </c>
      <c r="D574" s="167" t="str">
        <f>IF(ISBLANK(DaqBook_RAW_Data!S564),"",DaqBook_RAW_Data!S564)</f>
        <v/>
      </c>
      <c r="E574" s="167" t="str">
        <f>IF(ISBLANK(DaqBook_RAW_Data!T564),"",DaqBook_RAW_Data!T564)</f>
        <v/>
      </c>
      <c r="F574" s="167" t="str">
        <f>IF(ISBLANK(DaqBook_RAW_Data!U564),"",DaqBook_RAW_Data!U564)</f>
        <v/>
      </c>
      <c r="G574" s="167" t="str">
        <f>IF(ISBLANK(DaqBook_RAW_Data!V564),"",DaqBook_RAW_Data!V564)</f>
        <v/>
      </c>
      <c r="H574" s="167" t="str">
        <f>IF(ISBLANK(DaqBook_RAW_Data!W564),"",DaqBook_RAW_Data!W564)</f>
        <v/>
      </c>
      <c r="I574" s="167" t="str">
        <f>IF(ISBLANK(DaqBook_RAW_Data!X564),"",DaqBook_RAW_Data!X564)</f>
        <v/>
      </c>
      <c r="J574" s="167" t="str">
        <f>IF(ISBLANK(DaqBook_RAW_Data!Y564),"",DaqBook_RAW_Data!Y564)</f>
        <v/>
      </c>
      <c r="K574" s="167" t="str">
        <f>IF(ISBLANK(DaqBook_RAW_Data!Z564),"",DaqBook_RAW_Data!Z564)</f>
        <v/>
      </c>
      <c r="L574" s="167" t="str">
        <f>IF(ISBLANK(DaqBook_RAW_Data!AA564),"",DaqBook_RAW_Data!AA564)</f>
        <v/>
      </c>
      <c r="M574" s="167" t="str">
        <f>IF(ISBLANK(DaqBook_RAW_Data!AB564),"",DaqBook_RAW_Data!AB564)</f>
        <v/>
      </c>
      <c r="N574" s="167" t="str">
        <f>IF(ISBLANK(DaqBook_RAW_Data!AC564),"",DaqBook_RAW_Data!AC564)</f>
        <v/>
      </c>
      <c r="O574" s="167" t="str">
        <f>IF(ISBLANK(DaqBook_RAW_Data!AD564),"",DaqBook_RAW_Data!AD564)</f>
        <v/>
      </c>
      <c r="P574" s="167" t="str">
        <f>IF(ISBLANK(DaqBook_RAW_Data!AE564),"",DaqBook_RAW_Data!AE564)</f>
        <v/>
      </c>
    </row>
    <row r="575" spans="1:16" x14ac:dyDescent="0.2">
      <c r="A575" s="58" t="e">
        <f t="shared" si="8"/>
        <v>#VALUE!</v>
      </c>
      <c r="B575" s="144" t="str">
        <f>IF(ISBLANK(DaqBook_RAW_Data!Q565),IF(DaqBook_RAW_Data!A565="","",TIMEVALUE(DaqBook_RAW_Data!A565)),TIMEVALUE(DaqBook_RAW_Data!Q565))</f>
        <v/>
      </c>
      <c r="C575" s="167" t="str">
        <f>IF(ISBLANK(DaqBook_RAW_Data!R565),"",DaqBook_RAW_Data!R565)</f>
        <v/>
      </c>
      <c r="D575" s="167" t="str">
        <f>IF(ISBLANK(DaqBook_RAW_Data!S565),"",DaqBook_RAW_Data!S565)</f>
        <v/>
      </c>
      <c r="E575" s="167" t="str">
        <f>IF(ISBLANK(DaqBook_RAW_Data!T565),"",DaqBook_RAW_Data!T565)</f>
        <v/>
      </c>
      <c r="F575" s="167" t="str">
        <f>IF(ISBLANK(DaqBook_RAW_Data!U565),"",DaqBook_RAW_Data!U565)</f>
        <v/>
      </c>
      <c r="G575" s="167" t="str">
        <f>IF(ISBLANK(DaqBook_RAW_Data!V565),"",DaqBook_RAW_Data!V565)</f>
        <v/>
      </c>
      <c r="H575" s="167" t="str">
        <f>IF(ISBLANK(DaqBook_RAW_Data!W565),"",DaqBook_RAW_Data!W565)</f>
        <v/>
      </c>
      <c r="I575" s="167" t="str">
        <f>IF(ISBLANK(DaqBook_RAW_Data!X565),"",DaqBook_RAW_Data!X565)</f>
        <v/>
      </c>
      <c r="J575" s="167" t="str">
        <f>IF(ISBLANK(DaqBook_RAW_Data!Y565),"",DaqBook_RAW_Data!Y565)</f>
        <v/>
      </c>
      <c r="K575" s="167" t="str">
        <f>IF(ISBLANK(DaqBook_RAW_Data!Z565),"",DaqBook_RAW_Data!Z565)</f>
        <v/>
      </c>
      <c r="L575" s="167" t="str">
        <f>IF(ISBLANK(DaqBook_RAW_Data!AA565),"",DaqBook_RAW_Data!AA565)</f>
        <v/>
      </c>
      <c r="M575" s="167" t="str">
        <f>IF(ISBLANK(DaqBook_RAW_Data!AB565),"",DaqBook_RAW_Data!AB565)</f>
        <v/>
      </c>
      <c r="N575" s="167" t="str">
        <f>IF(ISBLANK(DaqBook_RAW_Data!AC565),"",DaqBook_RAW_Data!AC565)</f>
        <v/>
      </c>
      <c r="O575" s="167" t="str">
        <f>IF(ISBLANK(DaqBook_RAW_Data!AD565),"",DaqBook_RAW_Data!AD565)</f>
        <v/>
      </c>
      <c r="P575" s="167" t="str">
        <f>IF(ISBLANK(DaqBook_RAW_Data!AE565),"",DaqBook_RAW_Data!AE565)</f>
        <v/>
      </c>
    </row>
    <row r="576" spans="1:16" x14ac:dyDescent="0.2">
      <c r="A576" s="58" t="e">
        <f t="shared" si="8"/>
        <v>#VALUE!</v>
      </c>
      <c r="B576" s="144" t="str">
        <f>IF(ISBLANK(DaqBook_RAW_Data!Q566),IF(DaqBook_RAW_Data!A566="","",TIMEVALUE(DaqBook_RAW_Data!A566)),TIMEVALUE(DaqBook_RAW_Data!Q566))</f>
        <v/>
      </c>
      <c r="C576" s="167" t="str">
        <f>IF(ISBLANK(DaqBook_RAW_Data!R566),"",DaqBook_RAW_Data!R566)</f>
        <v/>
      </c>
      <c r="D576" s="167" t="str">
        <f>IF(ISBLANK(DaqBook_RAW_Data!S566),"",DaqBook_RAW_Data!S566)</f>
        <v/>
      </c>
      <c r="E576" s="167" t="str">
        <f>IF(ISBLANK(DaqBook_RAW_Data!T566),"",DaqBook_RAW_Data!T566)</f>
        <v/>
      </c>
      <c r="F576" s="167" t="str">
        <f>IF(ISBLANK(DaqBook_RAW_Data!U566),"",DaqBook_RAW_Data!U566)</f>
        <v/>
      </c>
      <c r="G576" s="167" t="str">
        <f>IF(ISBLANK(DaqBook_RAW_Data!V566),"",DaqBook_RAW_Data!V566)</f>
        <v/>
      </c>
      <c r="H576" s="167" t="str">
        <f>IF(ISBLANK(DaqBook_RAW_Data!W566),"",DaqBook_RAW_Data!W566)</f>
        <v/>
      </c>
      <c r="I576" s="167" t="str">
        <f>IF(ISBLANK(DaqBook_RAW_Data!X566),"",DaqBook_RAW_Data!X566)</f>
        <v/>
      </c>
      <c r="J576" s="167" t="str">
        <f>IF(ISBLANK(DaqBook_RAW_Data!Y566),"",DaqBook_RAW_Data!Y566)</f>
        <v/>
      </c>
      <c r="K576" s="167" t="str">
        <f>IF(ISBLANK(DaqBook_RAW_Data!Z566),"",DaqBook_RAW_Data!Z566)</f>
        <v/>
      </c>
      <c r="L576" s="167" t="str">
        <f>IF(ISBLANK(DaqBook_RAW_Data!AA566),"",DaqBook_RAW_Data!AA566)</f>
        <v/>
      </c>
      <c r="M576" s="167" t="str">
        <f>IF(ISBLANK(DaqBook_RAW_Data!AB566),"",DaqBook_RAW_Data!AB566)</f>
        <v/>
      </c>
      <c r="N576" s="167" t="str">
        <f>IF(ISBLANK(DaqBook_RAW_Data!AC566),"",DaqBook_RAW_Data!AC566)</f>
        <v/>
      </c>
      <c r="O576" s="167" t="str">
        <f>IF(ISBLANK(DaqBook_RAW_Data!AD566),"",DaqBook_RAW_Data!AD566)</f>
        <v/>
      </c>
      <c r="P576" s="167" t="str">
        <f>IF(ISBLANK(DaqBook_RAW_Data!AE566),"",DaqBook_RAW_Data!AE566)</f>
        <v/>
      </c>
    </row>
    <row r="577" spans="1:16" x14ac:dyDescent="0.2">
      <c r="A577" s="58" t="e">
        <f t="shared" si="8"/>
        <v>#VALUE!</v>
      </c>
      <c r="B577" s="144" t="str">
        <f>IF(ISBLANK(DaqBook_RAW_Data!Q567),IF(DaqBook_RAW_Data!A567="","",TIMEVALUE(DaqBook_RAW_Data!A567)),TIMEVALUE(DaqBook_RAW_Data!Q567))</f>
        <v/>
      </c>
      <c r="C577" s="167" t="str">
        <f>IF(ISBLANK(DaqBook_RAW_Data!R567),"",DaqBook_RAW_Data!R567)</f>
        <v/>
      </c>
      <c r="D577" s="167" t="str">
        <f>IF(ISBLANK(DaqBook_RAW_Data!S567),"",DaqBook_RAW_Data!S567)</f>
        <v/>
      </c>
      <c r="E577" s="167" t="str">
        <f>IF(ISBLANK(DaqBook_RAW_Data!T567),"",DaqBook_RAW_Data!T567)</f>
        <v/>
      </c>
      <c r="F577" s="167" t="str">
        <f>IF(ISBLANK(DaqBook_RAW_Data!U567),"",DaqBook_RAW_Data!U567)</f>
        <v/>
      </c>
      <c r="G577" s="167" t="str">
        <f>IF(ISBLANK(DaqBook_RAW_Data!V567),"",DaqBook_RAW_Data!V567)</f>
        <v/>
      </c>
      <c r="H577" s="167" t="str">
        <f>IF(ISBLANK(DaqBook_RAW_Data!W567),"",DaqBook_RAW_Data!W567)</f>
        <v/>
      </c>
      <c r="I577" s="167" t="str">
        <f>IF(ISBLANK(DaqBook_RAW_Data!X567),"",DaqBook_RAW_Data!X567)</f>
        <v/>
      </c>
      <c r="J577" s="167" t="str">
        <f>IF(ISBLANK(DaqBook_RAW_Data!Y567),"",DaqBook_RAW_Data!Y567)</f>
        <v/>
      </c>
      <c r="K577" s="167" t="str">
        <f>IF(ISBLANK(DaqBook_RAW_Data!Z567),"",DaqBook_RAW_Data!Z567)</f>
        <v/>
      </c>
      <c r="L577" s="167" t="str">
        <f>IF(ISBLANK(DaqBook_RAW_Data!AA567),"",DaqBook_RAW_Data!AA567)</f>
        <v/>
      </c>
      <c r="M577" s="167" t="str">
        <f>IF(ISBLANK(DaqBook_RAW_Data!AB567),"",DaqBook_RAW_Data!AB567)</f>
        <v/>
      </c>
      <c r="N577" s="167" t="str">
        <f>IF(ISBLANK(DaqBook_RAW_Data!AC567),"",DaqBook_RAW_Data!AC567)</f>
        <v/>
      </c>
      <c r="O577" s="167" t="str">
        <f>IF(ISBLANK(DaqBook_RAW_Data!AD567),"",DaqBook_RAW_Data!AD567)</f>
        <v/>
      </c>
      <c r="P577" s="167" t="str">
        <f>IF(ISBLANK(DaqBook_RAW_Data!AE567),"",DaqBook_RAW_Data!AE567)</f>
        <v/>
      </c>
    </row>
    <row r="578" spans="1:16" x14ac:dyDescent="0.2">
      <c r="A578" s="58" t="e">
        <f t="shared" si="8"/>
        <v>#VALUE!</v>
      </c>
      <c r="B578" s="144" t="str">
        <f>IF(ISBLANK(DaqBook_RAW_Data!Q568),IF(DaqBook_RAW_Data!A568="","",TIMEVALUE(DaqBook_RAW_Data!A568)),TIMEVALUE(DaqBook_RAW_Data!Q568))</f>
        <v/>
      </c>
      <c r="C578" s="167" t="str">
        <f>IF(ISBLANK(DaqBook_RAW_Data!R568),"",DaqBook_RAW_Data!R568)</f>
        <v/>
      </c>
      <c r="D578" s="167" t="str">
        <f>IF(ISBLANK(DaqBook_RAW_Data!S568),"",DaqBook_RAW_Data!S568)</f>
        <v/>
      </c>
      <c r="E578" s="167" t="str">
        <f>IF(ISBLANK(DaqBook_RAW_Data!T568),"",DaqBook_RAW_Data!T568)</f>
        <v/>
      </c>
      <c r="F578" s="167" t="str">
        <f>IF(ISBLANK(DaqBook_RAW_Data!U568),"",DaqBook_RAW_Data!U568)</f>
        <v/>
      </c>
      <c r="G578" s="167" t="str">
        <f>IF(ISBLANK(DaqBook_RAW_Data!V568),"",DaqBook_RAW_Data!V568)</f>
        <v/>
      </c>
      <c r="H578" s="167" t="str">
        <f>IF(ISBLANK(DaqBook_RAW_Data!W568),"",DaqBook_RAW_Data!W568)</f>
        <v/>
      </c>
      <c r="I578" s="167" t="str">
        <f>IF(ISBLANK(DaqBook_RAW_Data!X568),"",DaqBook_RAW_Data!X568)</f>
        <v/>
      </c>
      <c r="J578" s="167" t="str">
        <f>IF(ISBLANK(DaqBook_RAW_Data!Y568),"",DaqBook_RAW_Data!Y568)</f>
        <v/>
      </c>
      <c r="K578" s="167" t="str">
        <f>IF(ISBLANK(DaqBook_RAW_Data!Z568),"",DaqBook_RAW_Data!Z568)</f>
        <v/>
      </c>
      <c r="L578" s="167" t="str">
        <f>IF(ISBLANK(DaqBook_RAW_Data!AA568),"",DaqBook_RAW_Data!AA568)</f>
        <v/>
      </c>
      <c r="M578" s="167" t="str">
        <f>IF(ISBLANK(DaqBook_RAW_Data!AB568),"",DaqBook_RAW_Data!AB568)</f>
        <v/>
      </c>
      <c r="N578" s="167" t="str">
        <f>IF(ISBLANK(DaqBook_RAW_Data!AC568),"",DaqBook_RAW_Data!AC568)</f>
        <v/>
      </c>
      <c r="O578" s="167" t="str">
        <f>IF(ISBLANK(DaqBook_RAW_Data!AD568),"",DaqBook_RAW_Data!AD568)</f>
        <v/>
      </c>
      <c r="P578" s="167" t="str">
        <f>IF(ISBLANK(DaqBook_RAW_Data!AE568),"",DaqBook_RAW_Data!AE568)</f>
        <v/>
      </c>
    </row>
    <row r="579" spans="1:16" x14ac:dyDescent="0.2">
      <c r="A579" s="58" t="e">
        <f t="shared" si="8"/>
        <v>#VALUE!</v>
      </c>
      <c r="B579" s="144" t="str">
        <f>IF(ISBLANK(DaqBook_RAW_Data!Q569),IF(DaqBook_RAW_Data!A569="","",TIMEVALUE(DaqBook_RAW_Data!A569)),TIMEVALUE(DaqBook_RAW_Data!Q569))</f>
        <v/>
      </c>
      <c r="C579" s="167" t="str">
        <f>IF(ISBLANK(DaqBook_RAW_Data!R569),"",DaqBook_RAW_Data!R569)</f>
        <v/>
      </c>
      <c r="D579" s="167" t="str">
        <f>IF(ISBLANK(DaqBook_RAW_Data!S569),"",DaqBook_RAW_Data!S569)</f>
        <v/>
      </c>
      <c r="E579" s="167" t="str">
        <f>IF(ISBLANK(DaqBook_RAW_Data!T569),"",DaqBook_RAW_Data!T569)</f>
        <v/>
      </c>
      <c r="F579" s="167" t="str">
        <f>IF(ISBLANK(DaqBook_RAW_Data!U569),"",DaqBook_RAW_Data!U569)</f>
        <v/>
      </c>
      <c r="G579" s="167" t="str">
        <f>IF(ISBLANK(DaqBook_RAW_Data!V569),"",DaqBook_RAW_Data!V569)</f>
        <v/>
      </c>
      <c r="H579" s="167" t="str">
        <f>IF(ISBLANK(DaqBook_RAW_Data!W569),"",DaqBook_RAW_Data!W569)</f>
        <v/>
      </c>
      <c r="I579" s="167" t="str">
        <f>IF(ISBLANK(DaqBook_RAW_Data!X569),"",DaqBook_RAW_Data!X569)</f>
        <v/>
      </c>
      <c r="J579" s="167" t="str">
        <f>IF(ISBLANK(DaqBook_RAW_Data!Y569),"",DaqBook_RAW_Data!Y569)</f>
        <v/>
      </c>
      <c r="K579" s="167" t="str">
        <f>IF(ISBLANK(DaqBook_RAW_Data!Z569),"",DaqBook_RAW_Data!Z569)</f>
        <v/>
      </c>
      <c r="L579" s="167" t="str">
        <f>IF(ISBLANK(DaqBook_RAW_Data!AA569),"",DaqBook_RAW_Data!AA569)</f>
        <v/>
      </c>
      <c r="M579" s="167" t="str">
        <f>IF(ISBLANK(DaqBook_RAW_Data!AB569),"",DaqBook_RAW_Data!AB569)</f>
        <v/>
      </c>
      <c r="N579" s="167" t="str">
        <f>IF(ISBLANK(DaqBook_RAW_Data!AC569),"",DaqBook_RAW_Data!AC569)</f>
        <v/>
      </c>
      <c r="O579" s="167" t="str">
        <f>IF(ISBLANK(DaqBook_RAW_Data!AD569),"",DaqBook_RAW_Data!AD569)</f>
        <v/>
      </c>
      <c r="P579" s="167" t="str">
        <f>IF(ISBLANK(DaqBook_RAW_Data!AE569),"",DaqBook_RAW_Data!AE569)</f>
        <v/>
      </c>
    </row>
    <row r="580" spans="1:16" x14ac:dyDescent="0.2">
      <c r="A580" s="58" t="e">
        <f t="shared" si="8"/>
        <v>#VALUE!</v>
      </c>
      <c r="B580" s="144" t="str">
        <f>IF(ISBLANK(DaqBook_RAW_Data!Q570),IF(DaqBook_RAW_Data!A570="","",TIMEVALUE(DaqBook_RAW_Data!A570)),TIMEVALUE(DaqBook_RAW_Data!Q570))</f>
        <v/>
      </c>
      <c r="C580" s="167" t="str">
        <f>IF(ISBLANK(DaqBook_RAW_Data!R570),"",DaqBook_RAW_Data!R570)</f>
        <v/>
      </c>
      <c r="D580" s="167" t="str">
        <f>IF(ISBLANK(DaqBook_RAW_Data!S570),"",DaqBook_RAW_Data!S570)</f>
        <v/>
      </c>
      <c r="E580" s="167" t="str">
        <f>IF(ISBLANK(DaqBook_RAW_Data!T570),"",DaqBook_RAW_Data!T570)</f>
        <v/>
      </c>
      <c r="F580" s="167" t="str">
        <f>IF(ISBLANK(DaqBook_RAW_Data!U570),"",DaqBook_RAW_Data!U570)</f>
        <v/>
      </c>
      <c r="G580" s="167" t="str">
        <f>IF(ISBLANK(DaqBook_RAW_Data!V570),"",DaqBook_RAW_Data!V570)</f>
        <v/>
      </c>
      <c r="H580" s="167" t="str">
        <f>IF(ISBLANK(DaqBook_RAW_Data!W570),"",DaqBook_RAW_Data!W570)</f>
        <v/>
      </c>
      <c r="I580" s="167" t="str">
        <f>IF(ISBLANK(DaqBook_RAW_Data!X570),"",DaqBook_RAW_Data!X570)</f>
        <v/>
      </c>
      <c r="J580" s="167" t="str">
        <f>IF(ISBLANK(DaqBook_RAW_Data!Y570),"",DaqBook_RAW_Data!Y570)</f>
        <v/>
      </c>
      <c r="K580" s="167" t="str">
        <f>IF(ISBLANK(DaqBook_RAW_Data!Z570),"",DaqBook_RAW_Data!Z570)</f>
        <v/>
      </c>
      <c r="L580" s="167" t="str">
        <f>IF(ISBLANK(DaqBook_RAW_Data!AA570),"",DaqBook_RAW_Data!AA570)</f>
        <v/>
      </c>
      <c r="M580" s="167" t="str">
        <f>IF(ISBLANK(DaqBook_RAW_Data!AB570),"",DaqBook_RAW_Data!AB570)</f>
        <v/>
      </c>
      <c r="N580" s="167" t="str">
        <f>IF(ISBLANK(DaqBook_RAW_Data!AC570),"",DaqBook_RAW_Data!AC570)</f>
        <v/>
      </c>
      <c r="O580" s="167" t="str">
        <f>IF(ISBLANK(DaqBook_RAW_Data!AD570),"",DaqBook_RAW_Data!AD570)</f>
        <v/>
      </c>
      <c r="P580" s="167" t="str">
        <f>IF(ISBLANK(DaqBook_RAW_Data!AE570),"",DaqBook_RAW_Data!AE570)</f>
        <v/>
      </c>
    </row>
    <row r="581" spans="1:16" x14ac:dyDescent="0.2">
      <c r="A581" s="58" t="e">
        <f t="shared" si="8"/>
        <v>#VALUE!</v>
      </c>
      <c r="B581" s="144" t="str">
        <f>IF(ISBLANK(DaqBook_RAW_Data!Q571),IF(DaqBook_RAW_Data!A571="","",TIMEVALUE(DaqBook_RAW_Data!A571)),TIMEVALUE(DaqBook_RAW_Data!Q571))</f>
        <v/>
      </c>
      <c r="C581" s="167" t="str">
        <f>IF(ISBLANK(DaqBook_RAW_Data!R571),"",DaqBook_RAW_Data!R571)</f>
        <v/>
      </c>
      <c r="D581" s="167" t="str">
        <f>IF(ISBLANK(DaqBook_RAW_Data!S571),"",DaqBook_RAW_Data!S571)</f>
        <v/>
      </c>
      <c r="E581" s="167" t="str">
        <f>IF(ISBLANK(DaqBook_RAW_Data!T571),"",DaqBook_RAW_Data!T571)</f>
        <v/>
      </c>
      <c r="F581" s="167" t="str">
        <f>IF(ISBLANK(DaqBook_RAW_Data!U571),"",DaqBook_RAW_Data!U571)</f>
        <v/>
      </c>
      <c r="G581" s="167" t="str">
        <f>IF(ISBLANK(DaqBook_RAW_Data!V571),"",DaqBook_RAW_Data!V571)</f>
        <v/>
      </c>
      <c r="H581" s="167" t="str">
        <f>IF(ISBLANK(DaqBook_RAW_Data!W571),"",DaqBook_RAW_Data!W571)</f>
        <v/>
      </c>
      <c r="I581" s="167" t="str">
        <f>IF(ISBLANK(DaqBook_RAW_Data!X571),"",DaqBook_RAW_Data!X571)</f>
        <v/>
      </c>
      <c r="J581" s="167" t="str">
        <f>IF(ISBLANK(DaqBook_RAW_Data!Y571),"",DaqBook_RAW_Data!Y571)</f>
        <v/>
      </c>
      <c r="K581" s="167" t="str">
        <f>IF(ISBLANK(DaqBook_RAW_Data!Z571),"",DaqBook_RAW_Data!Z571)</f>
        <v/>
      </c>
      <c r="L581" s="167" t="str">
        <f>IF(ISBLANK(DaqBook_RAW_Data!AA571),"",DaqBook_RAW_Data!AA571)</f>
        <v/>
      </c>
      <c r="M581" s="167" t="str">
        <f>IF(ISBLANK(DaqBook_RAW_Data!AB571),"",DaqBook_RAW_Data!AB571)</f>
        <v/>
      </c>
      <c r="N581" s="167" t="str">
        <f>IF(ISBLANK(DaqBook_RAW_Data!AC571),"",DaqBook_RAW_Data!AC571)</f>
        <v/>
      </c>
      <c r="O581" s="167" t="str">
        <f>IF(ISBLANK(DaqBook_RAW_Data!AD571),"",DaqBook_RAW_Data!AD571)</f>
        <v/>
      </c>
      <c r="P581" s="167" t="str">
        <f>IF(ISBLANK(DaqBook_RAW_Data!AE571),"",DaqBook_RAW_Data!AE571)</f>
        <v/>
      </c>
    </row>
    <row r="582" spans="1:16" x14ac:dyDescent="0.2">
      <c r="A582" s="58" t="e">
        <f t="shared" si="8"/>
        <v>#VALUE!</v>
      </c>
      <c r="B582" s="144" t="str">
        <f>IF(ISBLANK(DaqBook_RAW_Data!Q572),IF(DaqBook_RAW_Data!A572="","",TIMEVALUE(DaqBook_RAW_Data!A572)),TIMEVALUE(DaqBook_RAW_Data!Q572))</f>
        <v/>
      </c>
      <c r="C582" s="167" t="str">
        <f>IF(ISBLANK(DaqBook_RAW_Data!R572),"",DaqBook_RAW_Data!R572)</f>
        <v/>
      </c>
      <c r="D582" s="167" t="str">
        <f>IF(ISBLANK(DaqBook_RAW_Data!S572),"",DaqBook_RAW_Data!S572)</f>
        <v/>
      </c>
      <c r="E582" s="167" t="str">
        <f>IF(ISBLANK(DaqBook_RAW_Data!T572),"",DaqBook_RAW_Data!T572)</f>
        <v/>
      </c>
      <c r="F582" s="167" t="str">
        <f>IF(ISBLANK(DaqBook_RAW_Data!U572),"",DaqBook_RAW_Data!U572)</f>
        <v/>
      </c>
      <c r="G582" s="167" t="str">
        <f>IF(ISBLANK(DaqBook_RAW_Data!V572),"",DaqBook_RAW_Data!V572)</f>
        <v/>
      </c>
      <c r="H582" s="167" t="str">
        <f>IF(ISBLANK(DaqBook_RAW_Data!W572),"",DaqBook_RAW_Data!W572)</f>
        <v/>
      </c>
      <c r="I582" s="167" t="str">
        <f>IF(ISBLANK(DaqBook_RAW_Data!X572),"",DaqBook_RAW_Data!X572)</f>
        <v/>
      </c>
      <c r="J582" s="167" t="str">
        <f>IF(ISBLANK(DaqBook_RAW_Data!Y572),"",DaqBook_RAW_Data!Y572)</f>
        <v/>
      </c>
      <c r="K582" s="167" t="str">
        <f>IF(ISBLANK(DaqBook_RAW_Data!Z572),"",DaqBook_RAW_Data!Z572)</f>
        <v/>
      </c>
      <c r="L582" s="167" t="str">
        <f>IF(ISBLANK(DaqBook_RAW_Data!AA572),"",DaqBook_RAW_Data!AA572)</f>
        <v/>
      </c>
      <c r="M582" s="167" t="str">
        <f>IF(ISBLANK(DaqBook_RAW_Data!AB572),"",DaqBook_RAW_Data!AB572)</f>
        <v/>
      </c>
      <c r="N582" s="167" t="str">
        <f>IF(ISBLANK(DaqBook_RAW_Data!AC572),"",DaqBook_RAW_Data!AC572)</f>
        <v/>
      </c>
      <c r="O582" s="167" t="str">
        <f>IF(ISBLANK(DaqBook_RAW_Data!AD572),"",DaqBook_RAW_Data!AD572)</f>
        <v/>
      </c>
      <c r="P582" s="167" t="str">
        <f>IF(ISBLANK(DaqBook_RAW_Data!AE572),"",DaqBook_RAW_Data!AE572)</f>
        <v/>
      </c>
    </row>
    <row r="583" spans="1:16" x14ac:dyDescent="0.2">
      <c r="A583" s="58" t="e">
        <f t="shared" si="8"/>
        <v>#VALUE!</v>
      </c>
      <c r="B583" s="144" t="str">
        <f>IF(ISBLANK(DaqBook_RAW_Data!Q573),IF(DaqBook_RAW_Data!A573="","",TIMEVALUE(DaqBook_RAW_Data!A573)),TIMEVALUE(DaqBook_RAW_Data!Q573))</f>
        <v/>
      </c>
      <c r="C583" s="167" t="str">
        <f>IF(ISBLANK(DaqBook_RAW_Data!R573),"",DaqBook_RAW_Data!R573)</f>
        <v/>
      </c>
      <c r="D583" s="167" t="str">
        <f>IF(ISBLANK(DaqBook_RAW_Data!S573),"",DaqBook_RAW_Data!S573)</f>
        <v/>
      </c>
      <c r="E583" s="167" t="str">
        <f>IF(ISBLANK(DaqBook_RAW_Data!T573),"",DaqBook_RAW_Data!T573)</f>
        <v/>
      </c>
      <c r="F583" s="167" t="str">
        <f>IF(ISBLANK(DaqBook_RAW_Data!U573),"",DaqBook_RAW_Data!U573)</f>
        <v/>
      </c>
      <c r="G583" s="167" t="str">
        <f>IF(ISBLANK(DaqBook_RAW_Data!V573),"",DaqBook_RAW_Data!V573)</f>
        <v/>
      </c>
      <c r="H583" s="167" t="str">
        <f>IF(ISBLANK(DaqBook_RAW_Data!W573),"",DaqBook_RAW_Data!W573)</f>
        <v/>
      </c>
      <c r="I583" s="167" t="str">
        <f>IF(ISBLANK(DaqBook_RAW_Data!X573),"",DaqBook_RAW_Data!X573)</f>
        <v/>
      </c>
      <c r="J583" s="167" t="str">
        <f>IF(ISBLANK(DaqBook_RAW_Data!Y573),"",DaqBook_RAW_Data!Y573)</f>
        <v/>
      </c>
      <c r="K583" s="167" t="str">
        <f>IF(ISBLANK(DaqBook_RAW_Data!Z573),"",DaqBook_RAW_Data!Z573)</f>
        <v/>
      </c>
      <c r="L583" s="167" t="str">
        <f>IF(ISBLANK(DaqBook_RAW_Data!AA573),"",DaqBook_RAW_Data!AA573)</f>
        <v/>
      </c>
      <c r="M583" s="167" t="str">
        <f>IF(ISBLANK(DaqBook_RAW_Data!AB573),"",DaqBook_RAW_Data!AB573)</f>
        <v/>
      </c>
      <c r="N583" s="167" t="str">
        <f>IF(ISBLANK(DaqBook_RAW_Data!AC573),"",DaqBook_RAW_Data!AC573)</f>
        <v/>
      </c>
      <c r="O583" s="167" t="str">
        <f>IF(ISBLANK(DaqBook_RAW_Data!AD573),"",DaqBook_RAW_Data!AD573)</f>
        <v/>
      </c>
      <c r="P583" s="167" t="str">
        <f>IF(ISBLANK(DaqBook_RAW_Data!AE573),"",DaqBook_RAW_Data!AE573)</f>
        <v/>
      </c>
    </row>
    <row r="584" spans="1:16" x14ac:dyDescent="0.2">
      <c r="A584" s="58" t="e">
        <f t="shared" si="8"/>
        <v>#VALUE!</v>
      </c>
      <c r="B584" s="144" t="str">
        <f>IF(ISBLANK(DaqBook_RAW_Data!Q574),IF(DaqBook_RAW_Data!A574="","",TIMEVALUE(DaqBook_RAW_Data!A574)),TIMEVALUE(DaqBook_RAW_Data!Q574))</f>
        <v/>
      </c>
      <c r="C584" s="167" t="str">
        <f>IF(ISBLANK(DaqBook_RAW_Data!R574),"",DaqBook_RAW_Data!R574)</f>
        <v/>
      </c>
      <c r="D584" s="167" t="str">
        <f>IF(ISBLANK(DaqBook_RAW_Data!S574),"",DaqBook_RAW_Data!S574)</f>
        <v/>
      </c>
      <c r="E584" s="167" t="str">
        <f>IF(ISBLANK(DaqBook_RAW_Data!T574),"",DaqBook_RAW_Data!T574)</f>
        <v/>
      </c>
      <c r="F584" s="167" t="str">
        <f>IF(ISBLANK(DaqBook_RAW_Data!U574),"",DaqBook_RAW_Data!U574)</f>
        <v/>
      </c>
      <c r="G584" s="167" t="str">
        <f>IF(ISBLANK(DaqBook_RAW_Data!V574),"",DaqBook_RAW_Data!V574)</f>
        <v/>
      </c>
      <c r="H584" s="167" t="str">
        <f>IF(ISBLANK(DaqBook_RAW_Data!W574),"",DaqBook_RAW_Data!W574)</f>
        <v/>
      </c>
      <c r="I584" s="167" t="str">
        <f>IF(ISBLANK(DaqBook_RAW_Data!X574),"",DaqBook_RAW_Data!X574)</f>
        <v/>
      </c>
      <c r="J584" s="167" t="str">
        <f>IF(ISBLANK(DaqBook_RAW_Data!Y574),"",DaqBook_RAW_Data!Y574)</f>
        <v/>
      </c>
      <c r="K584" s="167" t="str">
        <f>IF(ISBLANK(DaqBook_RAW_Data!Z574),"",DaqBook_RAW_Data!Z574)</f>
        <v/>
      </c>
      <c r="L584" s="167" t="str">
        <f>IF(ISBLANK(DaqBook_RAW_Data!AA574),"",DaqBook_RAW_Data!AA574)</f>
        <v/>
      </c>
      <c r="M584" s="167" t="str">
        <f>IF(ISBLANK(DaqBook_RAW_Data!AB574),"",DaqBook_RAW_Data!AB574)</f>
        <v/>
      </c>
      <c r="N584" s="167" t="str">
        <f>IF(ISBLANK(DaqBook_RAW_Data!AC574),"",DaqBook_RAW_Data!AC574)</f>
        <v/>
      </c>
      <c r="O584" s="167" t="str">
        <f>IF(ISBLANK(DaqBook_RAW_Data!AD574),"",DaqBook_RAW_Data!AD574)</f>
        <v/>
      </c>
      <c r="P584" s="167" t="str">
        <f>IF(ISBLANK(DaqBook_RAW_Data!AE574),"",DaqBook_RAW_Data!AE574)</f>
        <v/>
      </c>
    </row>
    <row r="585" spans="1:16" x14ac:dyDescent="0.2">
      <c r="A585" s="58" t="e">
        <f t="shared" si="8"/>
        <v>#VALUE!</v>
      </c>
      <c r="B585" s="144" t="str">
        <f>IF(ISBLANK(DaqBook_RAW_Data!Q575),IF(DaqBook_RAW_Data!A575="","",TIMEVALUE(DaqBook_RAW_Data!A575)),TIMEVALUE(DaqBook_RAW_Data!Q575))</f>
        <v/>
      </c>
      <c r="C585" s="167" t="str">
        <f>IF(ISBLANK(DaqBook_RAW_Data!R575),"",DaqBook_RAW_Data!R575)</f>
        <v/>
      </c>
      <c r="D585" s="167" t="str">
        <f>IF(ISBLANK(DaqBook_RAW_Data!S575),"",DaqBook_RAW_Data!S575)</f>
        <v/>
      </c>
      <c r="E585" s="167" t="str">
        <f>IF(ISBLANK(DaqBook_RAW_Data!T575),"",DaqBook_RAW_Data!T575)</f>
        <v/>
      </c>
      <c r="F585" s="167" t="str">
        <f>IF(ISBLANK(DaqBook_RAW_Data!U575),"",DaqBook_RAW_Data!U575)</f>
        <v/>
      </c>
      <c r="G585" s="167" t="str">
        <f>IF(ISBLANK(DaqBook_RAW_Data!V575),"",DaqBook_RAW_Data!V575)</f>
        <v/>
      </c>
      <c r="H585" s="167" t="str">
        <f>IF(ISBLANK(DaqBook_RAW_Data!W575),"",DaqBook_RAW_Data!W575)</f>
        <v/>
      </c>
      <c r="I585" s="167" t="str">
        <f>IF(ISBLANK(DaqBook_RAW_Data!X575),"",DaqBook_RAW_Data!X575)</f>
        <v/>
      </c>
      <c r="J585" s="167" t="str">
        <f>IF(ISBLANK(DaqBook_RAW_Data!Y575),"",DaqBook_RAW_Data!Y575)</f>
        <v/>
      </c>
      <c r="K585" s="167" t="str">
        <f>IF(ISBLANK(DaqBook_RAW_Data!Z575),"",DaqBook_RAW_Data!Z575)</f>
        <v/>
      </c>
      <c r="L585" s="167" t="str">
        <f>IF(ISBLANK(DaqBook_RAW_Data!AA575),"",DaqBook_RAW_Data!AA575)</f>
        <v/>
      </c>
      <c r="M585" s="167" t="str">
        <f>IF(ISBLANK(DaqBook_RAW_Data!AB575),"",DaqBook_RAW_Data!AB575)</f>
        <v/>
      </c>
      <c r="N585" s="167" t="str">
        <f>IF(ISBLANK(DaqBook_RAW_Data!AC575),"",DaqBook_RAW_Data!AC575)</f>
        <v/>
      </c>
      <c r="O585" s="167" t="str">
        <f>IF(ISBLANK(DaqBook_RAW_Data!AD575),"",DaqBook_RAW_Data!AD575)</f>
        <v/>
      </c>
      <c r="P585" s="167" t="str">
        <f>IF(ISBLANK(DaqBook_RAW_Data!AE575),"",DaqBook_RAW_Data!AE575)</f>
        <v/>
      </c>
    </row>
    <row r="586" spans="1:16" x14ac:dyDescent="0.2">
      <c r="A586" s="58" t="e">
        <f t="shared" si="8"/>
        <v>#VALUE!</v>
      </c>
      <c r="B586" s="144" t="str">
        <f>IF(ISBLANK(DaqBook_RAW_Data!Q576),IF(DaqBook_RAW_Data!A576="","",TIMEVALUE(DaqBook_RAW_Data!A576)),TIMEVALUE(DaqBook_RAW_Data!Q576))</f>
        <v/>
      </c>
      <c r="C586" s="167" t="str">
        <f>IF(ISBLANK(DaqBook_RAW_Data!R576),"",DaqBook_RAW_Data!R576)</f>
        <v/>
      </c>
      <c r="D586" s="167" t="str">
        <f>IF(ISBLANK(DaqBook_RAW_Data!S576),"",DaqBook_RAW_Data!S576)</f>
        <v/>
      </c>
      <c r="E586" s="167" t="str">
        <f>IF(ISBLANK(DaqBook_RAW_Data!T576),"",DaqBook_RAW_Data!T576)</f>
        <v/>
      </c>
      <c r="F586" s="167" t="str">
        <f>IF(ISBLANK(DaqBook_RAW_Data!U576),"",DaqBook_RAW_Data!U576)</f>
        <v/>
      </c>
      <c r="G586" s="167" t="str">
        <f>IF(ISBLANK(DaqBook_RAW_Data!V576),"",DaqBook_RAW_Data!V576)</f>
        <v/>
      </c>
      <c r="H586" s="167" t="str">
        <f>IF(ISBLANK(DaqBook_RAW_Data!W576),"",DaqBook_RAW_Data!W576)</f>
        <v/>
      </c>
      <c r="I586" s="167" t="str">
        <f>IF(ISBLANK(DaqBook_RAW_Data!X576),"",DaqBook_RAW_Data!X576)</f>
        <v/>
      </c>
      <c r="J586" s="167" t="str">
        <f>IF(ISBLANK(DaqBook_RAW_Data!Y576),"",DaqBook_RAW_Data!Y576)</f>
        <v/>
      </c>
      <c r="K586" s="167" t="str">
        <f>IF(ISBLANK(DaqBook_RAW_Data!Z576),"",DaqBook_RAW_Data!Z576)</f>
        <v/>
      </c>
      <c r="L586" s="167" t="str">
        <f>IF(ISBLANK(DaqBook_RAW_Data!AA576),"",DaqBook_RAW_Data!AA576)</f>
        <v/>
      </c>
      <c r="M586" s="167" t="str">
        <f>IF(ISBLANK(DaqBook_RAW_Data!AB576),"",DaqBook_RAW_Data!AB576)</f>
        <v/>
      </c>
      <c r="N586" s="167" t="str">
        <f>IF(ISBLANK(DaqBook_RAW_Data!AC576),"",DaqBook_RAW_Data!AC576)</f>
        <v/>
      </c>
      <c r="O586" s="167" t="str">
        <f>IF(ISBLANK(DaqBook_RAW_Data!AD576),"",DaqBook_RAW_Data!AD576)</f>
        <v/>
      </c>
      <c r="P586" s="167" t="str">
        <f>IF(ISBLANK(DaqBook_RAW_Data!AE576),"",DaqBook_RAW_Data!AE576)</f>
        <v/>
      </c>
    </row>
    <row r="587" spans="1:16" x14ac:dyDescent="0.2">
      <c r="A587" s="58" t="e">
        <f t="shared" si="8"/>
        <v>#VALUE!</v>
      </c>
      <c r="B587" s="144" t="str">
        <f>IF(ISBLANK(DaqBook_RAW_Data!Q577),IF(DaqBook_RAW_Data!A577="","",TIMEVALUE(DaqBook_RAW_Data!A577)),TIMEVALUE(DaqBook_RAW_Data!Q577))</f>
        <v/>
      </c>
      <c r="C587" s="167" t="str">
        <f>IF(ISBLANK(DaqBook_RAW_Data!R577),"",DaqBook_RAW_Data!R577)</f>
        <v/>
      </c>
      <c r="D587" s="167" t="str">
        <f>IF(ISBLANK(DaqBook_RAW_Data!S577),"",DaqBook_RAW_Data!S577)</f>
        <v/>
      </c>
      <c r="E587" s="167" t="str">
        <f>IF(ISBLANK(DaqBook_RAW_Data!T577),"",DaqBook_RAW_Data!T577)</f>
        <v/>
      </c>
      <c r="F587" s="167" t="str">
        <f>IF(ISBLANK(DaqBook_RAW_Data!U577),"",DaqBook_RAW_Data!U577)</f>
        <v/>
      </c>
      <c r="G587" s="167" t="str">
        <f>IF(ISBLANK(DaqBook_RAW_Data!V577),"",DaqBook_RAW_Data!V577)</f>
        <v/>
      </c>
      <c r="H587" s="167" t="str">
        <f>IF(ISBLANK(DaqBook_RAW_Data!W577),"",DaqBook_RAW_Data!W577)</f>
        <v/>
      </c>
      <c r="I587" s="167" t="str">
        <f>IF(ISBLANK(DaqBook_RAW_Data!X577),"",DaqBook_RAW_Data!X577)</f>
        <v/>
      </c>
      <c r="J587" s="167" t="str">
        <f>IF(ISBLANK(DaqBook_RAW_Data!Y577),"",DaqBook_RAW_Data!Y577)</f>
        <v/>
      </c>
      <c r="K587" s="167" t="str">
        <f>IF(ISBLANK(DaqBook_RAW_Data!Z577),"",DaqBook_RAW_Data!Z577)</f>
        <v/>
      </c>
      <c r="L587" s="167" t="str">
        <f>IF(ISBLANK(DaqBook_RAW_Data!AA577),"",DaqBook_RAW_Data!AA577)</f>
        <v/>
      </c>
      <c r="M587" s="167" t="str">
        <f>IF(ISBLANK(DaqBook_RAW_Data!AB577),"",DaqBook_RAW_Data!AB577)</f>
        <v/>
      </c>
      <c r="N587" s="167" t="str">
        <f>IF(ISBLANK(DaqBook_RAW_Data!AC577),"",DaqBook_RAW_Data!AC577)</f>
        <v/>
      </c>
      <c r="O587" s="167" t="str">
        <f>IF(ISBLANK(DaqBook_RAW_Data!AD577),"",DaqBook_RAW_Data!AD577)</f>
        <v/>
      </c>
      <c r="P587" s="167" t="str">
        <f>IF(ISBLANK(DaqBook_RAW_Data!AE577),"",DaqBook_RAW_Data!AE577)</f>
        <v/>
      </c>
    </row>
    <row r="588" spans="1:16" x14ac:dyDescent="0.2">
      <c r="A588" s="58" t="e">
        <f t="shared" si="8"/>
        <v>#VALUE!</v>
      </c>
      <c r="B588" s="144" t="str">
        <f>IF(ISBLANK(DaqBook_RAW_Data!Q578),IF(DaqBook_RAW_Data!A578="","",TIMEVALUE(DaqBook_RAW_Data!A578)),TIMEVALUE(DaqBook_RAW_Data!Q578))</f>
        <v/>
      </c>
      <c r="C588" s="167" t="str">
        <f>IF(ISBLANK(DaqBook_RAW_Data!R578),"",DaqBook_RAW_Data!R578)</f>
        <v/>
      </c>
      <c r="D588" s="167" t="str">
        <f>IF(ISBLANK(DaqBook_RAW_Data!S578),"",DaqBook_RAW_Data!S578)</f>
        <v/>
      </c>
      <c r="E588" s="167" t="str">
        <f>IF(ISBLANK(DaqBook_RAW_Data!T578),"",DaqBook_RAW_Data!T578)</f>
        <v/>
      </c>
      <c r="F588" s="167" t="str">
        <f>IF(ISBLANK(DaqBook_RAW_Data!U578),"",DaqBook_RAW_Data!U578)</f>
        <v/>
      </c>
      <c r="G588" s="167" t="str">
        <f>IF(ISBLANK(DaqBook_RAW_Data!V578),"",DaqBook_RAW_Data!V578)</f>
        <v/>
      </c>
      <c r="H588" s="167" t="str">
        <f>IF(ISBLANK(DaqBook_RAW_Data!W578),"",DaqBook_RAW_Data!W578)</f>
        <v/>
      </c>
      <c r="I588" s="167" t="str">
        <f>IF(ISBLANK(DaqBook_RAW_Data!X578),"",DaqBook_RAW_Data!X578)</f>
        <v/>
      </c>
      <c r="J588" s="167" t="str">
        <f>IF(ISBLANK(DaqBook_RAW_Data!Y578),"",DaqBook_RAW_Data!Y578)</f>
        <v/>
      </c>
      <c r="K588" s="167" t="str">
        <f>IF(ISBLANK(DaqBook_RAW_Data!Z578),"",DaqBook_RAW_Data!Z578)</f>
        <v/>
      </c>
      <c r="L588" s="167" t="str">
        <f>IF(ISBLANK(DaqBook_RAW_Data!AA578),"",DaqBook_RAW_Data!AA578)</f>
        <v/>
      </c>
      <c r="M588" s="167" t="str">
        <f>IF(ISBLANK(DaqBook_RAW_Data!AB578),"",DaqBook_RAW_Data!AB578)</f>
        <v/>
      </c>
      <c r="N588" s="167" t="str">
        <f>IF(ISBLANK(DaqBook_RAW_Data!AC578),"",DaqBook_RAW_Data!AC578)</f>
        <v/>
      </c>
      <c r="O588" s="167" t="str">
        <f>IF(ISBLANK(DaqBook_RAW_Data!AD578),"",DaqBook_RAW_Data!AD578)</f>
        <v/>
      </c>
      <c r="P588" s="167" t="str">
        <f>IF(ISBLANK(DaqBook_RAW_Data!AE578),"",DaqBook_RAW_Data!AE578)</f>
        <v/>
      </c>
    </row>
    <row r="589" spans="1:16" x14ac:dyDescent="0.2">
      <c r="A589" s="58" t="e">
        <f t="shared" si="8"/>
        <v>#VALUE!</v>
      </c>
      <c r="B589" s="144" t="str">
        <f>IF(ISBLANK(DaqBook_RAW_Data!Q579),IF(DaqBook_RAW_Data!A579="","",TIMEVALUE(DaqBook_RAW_Data!A579)),TIMEVALUE(DaqBook_RAW_Data!Q579))</f>
        <v/>
      </c>
      <c r="C589" s="167" t="str">
        <f>IF(ISBLANK(DaqBook_RAW_Data!R579),"",DaqBook_RAW_Data!R579)</f>
        <v/>
      </c>
      <c r="D589" s="167" t="str">
        <f>IF(ISBLANK(DaqBook_RAW_Data!S579),"",DaqBook_RAW_Data!S579)</f>
        <v/>
      </c>
      <c r="E589" s="167" t="str">
        <f>IF(ISBLANK(DaqBook_RAW_Data!T579),"",DaqBook_RAW_Data!T579)</f>
        <v/>
      </c>
      <c r="F589" s="167" t="str">
        <f>IF(ISBLANK(DaqBook_RAW_Data!U579),"",DaqBook_RAW_Data!U579)</f>
        <v/>
      </c>
      <c r="G589" s="167" t="str">
        <f>IF(ISBLANK(DaqBook_RAW_Data!V579),"",DaqBook_RAW_Data!V579)</f>
        <v/>
      </c>
      <c r="H589" s="167" t="str">
        <f>IF(ISBLANK(DaqBook_RAW_Data!W579),"",DaqBook_RAW_Data!W579)</f>
        <v/>
      </c>
      <c r="I589" s="167" t="str">
        <f>IF(ISBLANK(DaqBook_RAW_Data!X579),"",DaqBook_RAW_Data!X579)</f>
        <v/>
      </c>
      <c r="J589" s="167" t="str">
        <f>IF(ISBLANK(DaqBook_RAW_Data!Y579),"",DaqBook_RAW_Data!Y579)</f>
        <v/>
      </c>
      <c r="K589" s="167" t="str">
        <f>IF(ISBLANK(DaqBook_RAW_Data!Z579),"",DaqBook_RAW_Data!Z579)</f>
        <v/>
      </c>
      <c r="L589" s="167" t="str">
        <f>IF(ISBLANK(DaqBook_RAW_Data!AA579),"",DaqBook_RAW_Data!AA579)</f>
        <v/>
      </c>
      <c r="M589" s="167" t="str">
        <f>IF(ISBLANK(DaqBook_RAW_Data!AB579),"",DaqBook_RAW_Data!AB579)</f>
        <v/>
      </c>
      <c r="N589" s="167" t="str">
        <f>IF(ISBLANK(DaqBook_RAW_Data!AC579),"",DaqBook_RAW_Data!AC579)</f>
        <v/>
      </c>
      <c r="O589" s="167" t="str">
        <f>IF(ISBLANK(DaqBook_RAW_Data!AD579),"",DaqBook_RAW_Data!AD579)</f>
        <v/>
      </c>
      <c r="P589" s="167" t="str">
        <f>IF(ISBLANK(DaqBook_RAW_Data!AE579),"",DaqBook_RAW_Data!AE579)</f>
        <v/>
      </c>
    </row>
    <row r="590" spans="1:16" x14ac:dyDescent="0.2">
      <c r="A590" s="58" t="e">
        <f t="shared" si="8"/>
        <v>#VALUE!</v>
      </c>
      <c r="B590" s="144" t="str">
        <f>IF(ISBLANK(DaqBook_RAW_Data!Q580),IF(DaqBook_RAW_Data!A580="","",TIMEVALUE(DaqBook_RAW_Data!A580)),TIMEVALUE(DaqBook_RAW_Data!Q580))</f>
        <v/>
      </c>
      <c r="C590" s="167" t="str">
        <f>IF(ISBLANK(DaqBook_RAW_Data!R580),"",DaqBook_RAW_Data!R580)</f>
        <v/>
      </c>
      <c r="D590" s="167" t="str">
        <f>IF(ISBLANK(DaqBook_RAW_Data!S580),"",DaqBook_RAW_Data!S580)</f>
        <v/>
      </c>
      <c r="E590" s="167" t="str">
        <f>IF(ISBLANK(DaqBook_RAW_Data!T580),"",DaqBook_RAW_Data!T580)</f>
        <v/>
      </c>
      <c r="F590" s="167" t="str">
        <f>IF(ISBLANK(DaqBook_RAW_Data!U580),"",DaqBook_RAW_Data!U580)</f>
        <v/>
      </c>
      <c r="G590" s="167" t="str">
        <f>IF(ISBLANK(DaqBook_RAW_Data!V580),"",DaqBook_RAW_Data!V580)</f>
        <v/>
      </c>
      <c r="H590" s="167" t="str">
        <f>IF(ISBLANK(DaqBook_RAW_Data!W580),"",DaqBook_RAW_Data!W580)</f>
        <v/>
      </c>
      <c r="I590" s="167" t="str">
        <f>IF(ISBLANK(DaqBook_RAW_Data!X580),"",DaqBook_RAW_Data!X580)</f>
        <v/>
      </c>
      <c r="J590" s="167" t="str">
        <f>IF(ISBLANK(DaqBook_RAW_Data!Y580),"",DaqBook_RAW_Data!Y580)</f>
        <v/>
      </c>
      <c r="K590" s="167" t="str">
        <f>IF(ISBLANK(DaqBook_RAW_Data!Z580),"",DaqBook_RAW_Data!Z580)</f>
        <v/>
      </c>
      <c r="L590" s="167" t="str">
        <f>IF(ISBLANK(DaqBook_RAW_Data!AA580),"",DaqBook_RAW_Data!AA580)</f>
        <v/>
      </c>
      <c r="M590" s="167" t="str">
        <f>IF(ISBLANK(DaqBook_RAW_Data!AB580),"",DaqBook_RAW_Data!AB580)</f>
        <v/>
      </c>
      <c r="N590" s="167" t="str">
        <f>IF(ISBLANK(DaqBook_RAW_Data!AC580),"",DaqBook_RAW_Data!AC580)</f>
        <v/>
      </c>
      <c r="O590" s="167" t="str">
        <f>IF(ISBLANK(DaqBook_RAW_Data!AD580),"",DaqBook_RAW_Data!AD580)</f>
        <v/>
      </c>
      <c r="P590" s="167" t="str">
        <f>IF(ISBLANK(DaqBook_RAW_Data!AE580),"",DaqBook_RAW_Data!AE580)</f>
        <v/>
      </c>
    </row>
    <row r="591" spans="1:16" x14ac:dyDescent="0.2">
      <c r="A591" s="58" t="e">
        <f t="shared" ref="A591:A654" si="9">HOUR(B591)&amp;":"&amp;MINUTE(B591)</f>
        <v>#VALUE!</v>
      </c>
      <c r="B591" s="144" t="str">
        <f>IF(ISBLANK(DaqBook_RAW_Data!Q581),IF(DaqBook_RAW_Data!A581="","",TIMEVALUE(DaqBook_RAW_Data!A581)),TIMEVALUE(DaqBook_RAW_Data!Q581))</f>
        <v/>
      </c>
      <c r="C591" s="167" t="str">
        <f>IF(ISBLANK(DaqBook_RAW_Data!R581),"",DaqBook_RAW_Data!R581)</f>
        <v/>
      </c>
      <c r="D591" s="167" t="str">
        <f>IF(ISBLANK(DaqBook_RAW_Data!S581),"",DaqBook_RAW_Data!S581)</f>
        <v/>
      </c>
      <c r="E591" s="167" t="str">
        <f>IF(ISBLANK(DaqBook_RAW_Data!T581),"",DaqBook_RAW_Data!T581)</f>
        <v/>
      </c>
      <c r="F591" s="167" t="str">
        <f>IF(ISBLANK(DaqBook_RAW_Data!U581),"",DaqBook_RAW_Data!U581)</f>
        <v/>
      </c>
      <c r="G591" s="167" t="str">
        <f>IF(ISBLANK(DaqBook_RAW_Data!V581),"",DaqBook_RAW_Data!V581)</f>
        <v/>
      </c>
      <c r="H591" s="167" t="str">
        <f>IF(ISBLANK(DaqBook_RAW_Data!W581),"",DaqBook_RAW_Data!W581)</f>
        <v/>
      </c>
      <c r="I591" s="167" t="str">
        <f>IF(ISBLANK(DaqBook_RAW_Data!X581),"",DaqBook_RAW_Data!X581)</f>
        <v/>
      </c>
      <c r="J591" s="167" t="str">
        <f>IF(ISBLANK(DaqBook_RAW_Data!Y581),"",DaqBook_RAW_Data!Y581)</f>
        <v/>
      </c>
      <c r="K591" s="167" t="str">
        <f>IF(ISBLANK(DaqBook_RAW_Data!Z581),"",DaqBook_RAW_Data!Z581)</f>
        <v/>
      </c>
      <c r="L591" s="167" t="str">
        <f>IF(ISBLANK(DaqBook_RAW_Data!AA581),"",DaqBook_RAW_Data!AA581)</f>
        <v/>
      </c>
      <c r="M591" s="167" t="str">
        <f>IF(ISBLANK(DaqBook_RAW_Data!AB581),"",DaqBook_RAW_Data!AB581)</f>
        <v/>
      </c>
      <c r="N591" s="167" t="str">
        <f>IF(ISBLANK(DaqBook_RAW_Data!AC581),"",DaqBook_RAW_Data!AC581)</f>
        <v/>
      </c>
      <c r="O591" s="167" t="str">
        <f>IF(ISBLANK(DaqBook_RAW_Data!AD581),"",DaqBook_RAW_Data!AD581)</f>
        <v/>
      </c>
      <c r="P591" s="167" t="str">
        <f>IF(ISBLANK(DaqBook_RAW_Data!AE581),"",DaqBook_RAW_Data!AE581)</f>
        <v/>
      </c>
    </row>
    <row r="592" spans="1:16" x14ac:dyDescent="0.2">
      <c r="A592" s="58" t="e">
        <f t="shared" si="9"/>
        <v>#VALUE!</v>
      </c>
      <c r="B592" s="144" t="str">
        <f>IF(ISBLANK(DaqBook_RAW_Data!Q582),IF(DaqBook_RAW_Data!A582="","",TIMEVALUE(DaqBook_RAW_Data!A582)),TIMEVALUE(DaqBook_RAW_Data!Q582))</f>
        <v/>
      </c>
      <c r="C592" s="167" t="str">
        <f>IF(ISBLANK(DaqBook_RAW_Data!R582),"",DaqBook_RAW_Data!R582)</f>
        <v/>
      </c>
      <c r="D592" s="167" t="str">
        <f>IF(ISBLANK(DaqBook_RAW_Data!S582),"",DaqBook_RAW_Data!S582)</f>
        <v/>
      </c>
      <c r="E592" s="167" t="str">
        <f>IF(ISBLANK(DaqBook_RAW_Data!T582),"",DaqBook_RAW_Data!T582)</f>
        <v/>
      </c>
      <c r="F592" s="167" t="str">
        <f>IF(ISBLANK(DaqBook_RAW_Data!U582),"",DaqBook_RAW_Data!U582)</f>
        <v/>
      </c>
      <c r="G592" s="167" t="str">
        <f>IF(ISBLANK(DaqBook_RAW_Data!V582),"",DaqBook_RAW_Data!V582)</f>
        <v/>
      </c>
      <c r="H592" s="167" t="str">
        <f>IF(ISBLANK(DaqBook_RAW_Data!W582),"",DaqBook_RAW_Data!W582)</f>
        <v/>
      </c>
      <c r="I592" s="167" t="str">
        <f>IF(ISBLANK(DaqBook_RAW_Data!X582),"",DaqBook_RAW_Data!X582)</f>
        <v/>
      </c>
      <c r="J592" s="167" t="str">
        <f>IF(ISBLANK(DaqBook_RAW_Data!Y582),"",DaqBook_RAW_Data!Y582)</f>
        <v/>
      </c>
      <c r="K592" s="167" t="str">
        <f>IF(ISBLANK(DaqBook_RAW_Data!Z582),"",DaqBook_RAW_Data!Z582)</f>
        <v/>
      </c>
      <c r="L592" s="167" t="str">
        <f>IF(ISBLANK(DaqBook_RAW_Data!AA582),"",DaqBook_RAW_Data!AA582)</f>
        <v/>
      </c>
      <c r="M592" s="167" t="str">
        <f>IF(ISBLANK(DaqBook_RAW_Data!AB582),"",DaqBook_RAW_Data!AB582)</f>
        <v/>
      </c>
      <c r="N592" s="167" t="str">
        <f>IF(ISBLANK(DaqBook_RAW_Data!AC582),"",DaqBook_RAW_Data!AC582)</f>
        <v/>
      </c>
      <c r="O592" s="167" t="str">
        <f>IF(ISBLANK(DaqBook_RAW_Data!AD582),"",DaqBook_RAW_Data!AD582)</f>
        <v/>
      </c>
      <c r="P592" s="167" t="str">
        <f>IF(ISBLANK(DaqBook_RAW_Data!AE582),"",DaqBook_RAW_Data!AE582)</f>
        <v/>
      </c>
    </row>
    <row r="593" spans="1:16" x14ac:dyDescent="0.2">
      <c r="A593" s="58" t="e">
        <f t="shared" si="9"/>
        <v>#VALUE!</v>
      </c>
      <c r="B593" s="144" t="str">
        <f>IF(ISBLANK(DaqBook_RAW_Data!Q583),IF(DaqBook_RAW_Data!A583="","",TIMEVALUE(DaqBook_RAW_Data!A583)),TIMEVALUE(DaqBook_RAW_Data!Q583))</f>
        <v/>
      </c>
      <c r="C593" s="167" t="str">
        <f>IF(ISBLANK(DaqBook_RAW_Data!R583),"",DaqBook_RAW_Data!R583)</f>
        <v/>
      </c>
      <c r="D593" s="167" t="str">
        <f>IF(ISBLANK(DaqBook_RAW_Data!S583),"",DaqBook_RAW_Data!S583)</f>
        <v/>
      </c>
      <c r="E593" s="167" t="str">
        <f>IF(ISBLANK(DaqBook_RAW_Data!T583),"",DaqBook_RAW_Data!T583)</f>
        <v/>
      </c>
      <c r="F593" s="167" t="str">
        <f>IF(ISBLANK(DaqBook_RAW_Data!U583),"",DaqBook_RAW_Data!U583)</f>
        <v/>
      </c>
      <c r="G593" s="167" t="str">
        <f>IF(ISBLANK(DaqBook_RAW_Data!V583),"",DaqBook_RAW_Data!V583)</f>
        <v/>
      </c>
      <c r="H593" s="167" t="str">
        <f>IF(ISBLANK(DaqBook_RAW_Data!W583),"",DaqBook_RAW_Data!W583)</f>
        <v/>
      </c>
      <c r="I593" s="167" t="str">
        <f>IF(ISBLANK(DaqBook_RAW_Data!X583),"",DaqBook_RAW_Data!X583)</f>
        <v/>
      </c>
      <c r="J593" s="167" t="str">
        <f>IF(ISBLANK(DaqBook_RAW_Data!Y583),"",DaqBook_RAW_Data!Y583)</f>
        <v/>
      </c>
      <c r="K593" s="167" t="str">
        <f>IF(ISBLANK(DaqBook_RAW_Data!Z583),"",DaqBook_RAW_Data!Z583)</f>
        <v/>
      </c>
      <c r="L593" s="167" t="str">
        <f>IF(ISBLANK(DaqBook_RAW_Data!AA583),"",DaqBook_RAW_Data!AA583)</f>
        <v/>
      </c>
      <c r="M593" s="167" t="str">
        <f>IF(ISBLANK(DaqBook_RAW_Data!AB583),"",DaqBook_RAW_Data!AB583)</f>
        <v/>
      </c>
      <c r="N593" s="167" t="str">
        <f>IF(ISBLANK(DaqBook_RAW_Data!AC583),"",DaqBook_RAW_Data!AC583)</f>
        <v/>
      </c>
      <c r="O593" s="167" t="str">
        <f>IF(ISBLANK(DaqBook_RAW_Data!AD583),"",DaqBook_RAW_Data!AD583)</f>
        <v/>
      </c>
      <c r="P593" s="167" t="str">
        <f>IF(ISBLANK(DaqBook_RAW_Data!AE583),"",DaqBook_RAW_Data!AE583)</f>
        <v/>
      </c>
    </row>
    <row r="594" spans="1:16" x14ac:dyDescent="0.2">
      <c r="A594" s="58" t="e">
        <f t="shared" si="9"/>
        <v>#VALUE!</v>
      </c>
      <c r="B594" s="144" t="str">
        <f>IF(ISBLANK(DaqBook_RAW_Data!Q584),IF(DaqBook_RAW_Data!A584="","",TIMEVALUE(DaqBook_RAW_Data!A584)),TIMEVALUE(DaqBook_RAW_Data!Q584))</f>
        <v/>
      </c>
      <c r="C594" s="167" t="str">
        <f>IF(ISBLANK(DaqBook_RAW_Data!R584),"",DaqBook_RAW_Data!R584)</f>
        <v/>
      </c>
      <c r="D594" s="167" t="str">
        <f>IF(ISBLANK(DaqBook_RAW_Data!S584),"",DaqBook_RAW_Data!S584)</f>
        <v/>
      </c>
      <c r="E594" s="167" t="str">
        <f>IF(ISBLANK(DaqBook_RAW_Data!T584),"",DaqBook_RAW_Data!T584)</f>
        <v/>
      </c>
      <c r="F594" s="167" t="str">
        <f>IF(ISBLANK(DaqBook_RAW_Data!U584),"",DaqBook_RAW_Data!U584)</f>
        <v/>
      </c>
      <c r="G594" s="167" t="str">
        <f>IF(ISBLANK(DaqBook_RAW_Data!V584),"",DaqBook_RAW_Data!V584)</f>
        <v/>
      </c>
      <c r="H594" s="167" t="str">
        <f>IF(ISBLANK(DaqBook_RAW_Data!W584),"",DaqBook_RAW_Data!W584)</f>
        <v/>
      </c>
      <c r="I594" s="167" t="str">
        <f>IF(ISBLANK(DaqBook_RAW_Data!X584),"",DaqBook_RAW_Data!X584)</f>
        <v/>
      </c>
      <c r="J594" s="167" t="str">
        <f>IF(ISBLANK(DaqBook_RAW_Data!Y584),"",DaqBook_RAW_Data!Y584)</f>
        <v/>
      </c>
      <c r="K594" s="167" t="str">
        <f>IF(ISBLANK(DaqBook_RAW_Data!Z584),"",DaqBook_RAW_Data!Z584)</f>
        <v/>
      </c>
      <c r="L594" s="167" t="str">
        <f>IF(ISBLANK(DaqBook_RAW_Data!AA584),"",DaqBook_RAW_Data!AA584)</f>
        <v/>
      </c>
      <c r="M594" s="167" t="str">
        <f>IF(ISBLANK(DaqBook_RAW_Data!AB584),"",DaqBook_RAW_Data!AB584)</f>
        <v/>
      </c>
      <c r="N594" s="167" t="str">
        <f>IF(ISBLANK(DaqBook_RAW_Data!AC584),"",DaqBook_RAW_Data!AC584)</f>
        <v/>
      </c>
      <c r="O594" s="167" t="str">
        <f>IF(ISBLANK(DaqBook_RAW_Data!AD584),"",DaqBook_RAW_Data!AD584)</f>
        <v/>
      </c>
      <c r="P594" s="167" t="str">
        <f>IF(ISBLANK(DaqBook_RAW_Data!AE584),"",DaqBook_RAW_Data!AE584)</f>
        <v/>
      </c>
    </row>
    <row r="595" spans="1:16" x14ac:dyDescent="0.2">
      <c r="A595" s="58" t="e">
        <f t="shared" si="9"/>
        <v>#VALUE!</v>
      </c>
      <c r="B595" s="144" t="str">
        <f>IF(ISBLANK(DaqBook_RAW_Data!Q585),IF(DaqBook_RAW_Data!A585="","",TIMEVALUE(DaqBook_RAW_Data!A585)),TIMEVALUE(DaqBook_RAW_Data!Q585))</f>
        <v/>
      </c>
      <c r="C595" s="167" t="str">
        <f>IF(ISBLANK(DaqBook_RAW_Data!R585),"",DaqBook_RAW_Data!R585)</f>
        <v/>
      </c>
      <c r="D595" s="167" t="str">
        <f>IF(ISBLANK(DaqBook_RAW_Data!S585),"",DaqBook_RAW_Data!S585)</f>
        <v/>
      </c>
      <c r="E595" s="167" t="str">
        <f>IF(ISBLANK(DaqBook_RAW_Data!T585),"",DaqBook_RAW_Data!T585)</f>
        <v/>
      </c>
      <c r="F595" s="167" t="str">
        <f>IF(ISBLANK(DaqBook_RAW_Data!U585),"",DaqBook_RAW_Data!U585)</f>
        <v/>
      </c>
      <c r="G595" s="167" t="str">
        <f>IF(ISBLANK(DaqBook_RAW_Data!V585),"",DaqBook_RAW_Data!V585)</f>
        <v/>
      </c>
      <c r="H595" s="167" t="str">
        <f>IF(ISBLANK(DaqBook_RAW_Data!W585),"",DaqBook_RAW_Data!W585)</f>
        <v/>
      </c>
      <c r="I595" s="167" t="str">
        <f>IF(ISBLANK(DaqBook_RAW_Data!X585),"",DaqBook_RAW_Data!X585)</f>
        <v/>
      </c>
      <c r="J595" s="167" t="str">
        <f>IF(ISBLANK(DaqBook_RAW_Data!Y585),"",DaqBook_RAW_Data!Y585)</f>
        <v/>
      </c>
      <c r="K595" s="167" t="str">
        <f>IF(ISBLANK(DaqBook_RAW_Data!Z585),"",DaqBook_RAW_Data!Z585)</f>
        <v/>
      </c>
      <c r="L595" s="167" t="str">
        <f>IF(ISBLANK(DaqBook_RAW_Data!AA585),"",DaqBook_RAW_Data!AA585)</f>
        <v/>
      </c>
      <c r="M595" s="167" t="str">
        <f>IF(ISBLANK(DaqBook_RAW_Data!AB585),"",DaqBook_RAW_Data!AB585)</f>
        <v/>
      </c>
      <c r="N595" s="167" t="str">
        <f>IF(ISBLANK(DaqBook_RAW_Data!AC585),"",DaqBook_RAW_Data!AC585)</f>
        <v/>
      </c>
      <c r="O595" s="167" t="str">
        <f>IF(ISBLANK(DaqBook_RAW_Data!AD585),"",DaqBook_RAW_Data!AD585)</f>
        <v/>
      </c>
      <c r="P595" s="167" t="str">
        <f>IF(ISBLANK(DaqBook_RAW_Data!AE585),"",DaqBook_RAW_Data!AE585)</f>
        <v/>
      </c>
    </row>
    <row r="596" spans="1:16" x14ac:dyDescent="0.2">
      <c r="A596" s="58" t="e">
        <f t="shared" si="9"/>
        <v>#VALUE!</v>
      </c>
      <c r="B596" s="144" t="str">
        <f>IF(ISBLANK(DaqBook_RAW_Data!Q586),IF(DaqBook_RAW_Data!A586="","",TIMEVALUE(DaqBook_RAW_Data!A586)),TIMEVALUE(DaqBook_RAW_Data!Q586))</f>
        <v/>
      </c>
      <c r="C596" s="167" t="str">
        <f>IF(ISBLANK(DaqBook_RAW_Data!R586),"",DaqBook_RAW_Data!R586)</f>
        <v/>
      </c>
      <c r="D596" s="167" t="str">
        <f>IF(ISBLANK(DaqBook_RAW_Data!S586),"",DaqBook_RAW_Data!S586)</f>
        <v/>
      </c>
      <c r="E596" s="167" t="str">
        <f>IF(ISBLANK(DaqBook_RAW_Data!T586),"",DaqBook_RAW_Data!T586)</f>
        <v/>
      </c>
      <c r="F596" s="167" t="str">
        <f>IF(ISBLANK(DaqBook_RAW_Data!U586),"",DaqBook_RAW_Data!U586)</f>
        <v/>
      </c>
      <c r="G596" s="167" t="str">
        <f>IF(ISBLANK(DaqBook_RAW_Data!V586),"",DaqBook_RAW_Data!V586)</f>
        <v/>
      </c>
      <c r="H596" s="167" t="str">
        <f>IF(ISBLANK(DaqBook_RAW_Data!W586),"",DaqBook_RAW_Data!W586)</f>
        <v/>
      </c>
      <c r="I596" s="167" t="str">
        <f>IF(ISBLANK(DaqBook_RAW_Data!X586),"",DaqBook_RAW_Data!X586)</f>
        <v/>
      </c>
      <c r="J596" s="167" t="str">
        <f>IF(ISBLANK(DaqBook_RAW_Data!Y586),"",DaqBook_RAW_Data!Y586)</f>
        <v/>
      </c>
      <c r="K596" s="167" t="str">
        <f>IF(ISBLANK(DaqBook_RAW_Data!Z586),"",DaqBook_RAW_Data!Z586)</f>
        <v/>
      </c>
      <c r="L596" s="167" t="str">
        <f>IF(ISBLANK(DaqBook_RAW_Data!AA586),"",DaqBook_RAW_Data!AA586)</f>
        <v/>
      </c>
      <c r="M596" s="167" t="str">
        <f>IF(ISBLANK(DaqBook_RAW_Data!AB586),"",DaqBook_RAW_Data!AB586)</f>
        <v/>
      </c>
      <c r="N596" s="167" t="str">
        <f>IF(ISBLANK(DaqBook_RAW_Data!AC586),"",DaqBook_RAW_Data!AC586)</f>
        <v/>
      </c>
      <c r="O596" s="167" t="str">
        <f>IF(ISBLANK(DaqBook_RAW_Data!AD586),"",DaqBook_RAW_Data!AD586)</f>
        <v/>
      </c>
      <c r="P596" s="167" t="str">
        <f>IF(ISBLANK(DaqBook_RAW_Data!AE586),"",DaqBook_RAW_Data!AE586)</f>
        <v/>
      </c>
    </row>
    <row r="597" spans="1:16" x14ac:dyDescent="0.2">
      <c r="A597" s="58" t="e">
        <f t="shared" si="9"/>
        <v>#VALUE!</v>
      </c>
      <c r="B597" s="144" t="str">
        <f>IF(ISBLANK(DaqBook_RAW_Data!Q587),IF(DaqBook_RAW_Data!A587="","",TIMEVALUE(DaqBook_RAW_Data!A587)),TIMEVALUE(DaqBook_RAW_Data!Q587))</f>
        <v/>
      </c>
      <c r="C597" s="167" t="str">
        <f>IF(ISBLANK(DaqBook_RAW_Data!R587),"",DaqBook_RAW_Data!R587)</f>
        <v/>
      </c>
      <c r="D597" s="167" t="str">
        <f>IF(ISBLANK(DaqBook_RAW_Data!S587),"",DaqBook_RAW_Data!S587)</f>
        <v/>
      </c>
      <c r="E597" s="167" t="str">
        <f>IF(ISBLANK(DaqBook_RAW_Data!T587),"",DaqBook_RAW_Data!T587)</f>
        <v/>
      </c>
      <c r="F597" s="167" t="str">
        <f>IF(ISBLANK(DaqBook_RAW_Data!U587),"",DaqBook_RAW_Data!U587)</f>
        <v/>
      </c>
      <c r="G597" s="167" t="str">
        <f>IF(ISBLANK(DaqBook_RAW_Data!V587),"",DaqBook_RAW_Data!V587)</f>
        <v/>
      </c>
      <c r="H597" s="167" t="str">
        <f>IF(ISBLANK(DaqBook_RAW_Data!W587),"",DaqBook_RAW_Data!W587)</f>
        <v/>
      </c>
      <c r="I597" s="167" t="str">
        <f>IF(ISBLANK(DaqBook_RAW_Data!X587),"",DaqBook_RAW_Data!X587)</f>
        <v/>
      </c>
      <c r="J597" s="167" t="str">
        <f>IF(ISBLANK(DaqBook_RAW_Data!Y587),"",DaqBook_RAW_Data!Y587)</f>
        <v/>
      </c>
      <c r="K597" s="167" t="str">
        <f>IF(ISBLANK(DaqBook_RAW_Data!Z587),"",DaqBook_RAW_Data!Z587)</f>
        <v/>
      </c>
      <c r="L597" s="167" t="str">
        <f>IF(ISBLANK(DaqBook_RAW_Data!AA587),"",DaqBook_RAW_Data!AA587)</f>
        <v/>
      </c>
      <c r="M597" s="167" t="str">
        <f>IF(ISBLANK(DaqBook_RAW_Data!AB587),"",DaqBook_RAW_Data!AB587)</f>
        <v/>
      </c>
      <c r="N597" s="167" t="str">
        <f>IF(ISBLANK(DaqBook_RAW_Data!AC587),"",DaqBook_RAW_Data!AC587)</f>
        <v/>
      </c>
      <c r="O597" s="167" t="str">
        <f>IF(ISBLANK(DaqBook_RAW_Data!AD587),"",DaqBook_RAW_Data!AD587)</f>
        <v/>
      </c>
      <c r="P597" s="167" t="str">
        <f>IF(ISBLANK(DaqBook_RAW_Data!AE587),"",DaqBook_RAW_Data!AE587)</f>
        <v/>
      </c>
    </row>
    <row r="598" spans="1:16" x14ac:dyDescent="0.2">
      <c r="A598" s="58" t="e">
        <f t="shared" si="9"/>
        <v>#VALUE!</v>
      </c>
      <c r="B598" s="144" t="str">
        <f>IF(ISBLANK(DaqBook_RAW_Data!Q588),IF(DaqBook_RAW_Data!A588="","",TIMEVALUE(DaqBook_RAW_Data!A588)),TIMEVALUE(DaqBook_RAW_Data!Q588))</f>
        <v/>
      </c>
      <c r="C598" s="167" t="str">
        <f>IF(ISBLANK(DaqBook_RAW_Data!R588),"",DaqBook_RAW_Data!R588)</f>
        <v/>
      </c>
      <c r="D598" s="167" t="str">
        <f>IF(ISBLANK(DaqBook_RAW_Data!S588),"",DaqBook_RAW_Data!S588)</f>
        <v/>
      </c>
      <c r="E598" s="167" t="str">
        <f>IF(ISBLANK(DaqBook_RAW_Data!T588),"",DaqBook_RAW_Data!T588)</f>
        <v/>
      </c>
      <c r="F598" s="167" t="str">
        <f>IF(ISBLANK(DaqBook_RAW_Data!U588),"",DaqBook_RAW_Data!U588)</f>
        <v/>
      </c>
      <c r="G598" s="167" t="str">
        <f>IF(ISBLANK(DaqBook_RAW_Data!V588),"",DaqBook_RAW_Data!V588)</f>
        <v/>
      </c>
      <c r="H598" s="167" t="str">
        <f>IF(ISBLANK(DaqBook_RAW_Data!W588),"",DaqBook_RAW_Data!W588)</f>
        <v/>
      </c>
      <c r="I598" s="167" t="str">
        <f>IF(ISBLANK(DaqBook_RAW_Data!X588),"",DaqBook_RAW_Data!X588)</f>
        <v/>
      </c>
      <c r="J598" s="167" t="str">
        <f>IF(ISBLANK(DaqBook_RAW_Data!Y588),"",DaqBook_RAW_Data!Y588)</f>
        <v/>
      </c>
      <c r="K598" s="167" t="str">
        <f>IF(ISBLANK(DaqBook_RAW_Data!Z588),"",DaqBook_RAW_Data!Z588)</f>
        <v/>
      </c>
      <c r="L598" s="167" t="str">
        <f>IF(ISBLANK(DaqBook_RAW_Data!AA588),"",DaqBook_RAW_Data!AA588)</f>
        <v/>
      </c>
      <c r="M598" s="167" t="str">
        <f>IF(ISBLANK(DaqBook_RAW_Data!AB588),"",DaqBook_RAW_Data!AB588)</f>
        <v/>
      </c>
      <c r="N598" s="167" t="str">
        <f>IF(ISBLANK(DaqBook_RAW_Data!AC588),"",DaqBook_RAW_Data!AC588)</f>
        <v/>
      </c>
      <c r="O598" s="167" t="str">
        <f>IF(ISBLANK(DaqBook_RAW_Data!AD588),"",DaqBook_RAW_Data!AD588)</f>
        <v/>
      </c>
      <c r="P598" s="167" t="str">
        <f>IF(ISBLANK(DaqBook_RAW_Data!AE588),"",DaqBook_RAW_Data!AE588)</f>
        <v/>
      </c>
    </row>
    <row r="599" spans="1:16" x14ac:dyDescent="0.2">
      <c r="A599" s="58" t="e">
        <f t="shared" si="9"/>
        <v>#VALUE!</v>
      </c>
      <c r="B599" s="144" t="str">
        <f>IF(ISBLANK(DaqBook_RAW_Data!Q589),IF(DaqBook_RAW_Data!A589="","",TIMEVALUE(DaqBook_RAW_Data!A589)),TIMEVALUE(DaqBook_RAW_Data!Q589))</f>
        <v/>
      </c>
      <c r="C599" s="167" t="str">
        <f>IF(ISBLANK(DaqBook_RAW_Data!R589),"",DaqBook_RAW_Data!R589)</f>
        <v/>
      </c>
      <c r="D599" s="167" t="str">
        <f>IF(ISBLANK(DaqBook_RAW_Data!S589),"",DaqBook_RAW_Data!S589)</f>
        <v/>
      </c>
      <c r="E599" s="167" t="str">
        <f>IF(ISBLANK(DaqBook_RAW_Data!T589),"",DaqBook_RAW_Data!T589)</f>
        <v/>
      </c>
      <c r="F599" s="167" t="str">
        <f>IF(ISBLANK(DaqBook_RAW_Data!U589),"",DaqBook_RAW_Data!U589)</f>
        <v/>
      </c>
      <c r="G599" s="167" t="str">
        <f>IF(ISBLANK(DaqBook_RAW_Data!V589),"",DaqBook_RAW_Data!V589)</f>
        <v/>
      </c>
      <c r="H599" s="167" t="str">
        <f>IF(ISBLANK(DaqBook_RAW_Data!W589),"",DaqBook_RAW_Data!W589)</f>
        <v/>
      </c>
      <c r="I599" s="167" t="str">
        <f>IF(ISBLANK(DaqBook_RAW_Data!X589),"",DaqBook_RAW_Data!X589)</f>
        <v/>
      </c>
      <c r="J599" s="167" t="str">
        <f>IF(ISBLANK(DaqBook_RAW_Data!Y589),"",DaqBook_RAW_Data!Y589)</f>
        <v/>
      </c>
      <c r="K599" s="167" t="str">
        <f>IF(ISBLANK(DaqBook_RAW_Data!Z589),"",DaqBook_RAW_Data!Z589)</f>
        <v/>
      </c>
      <c r="L599" s="167" t="str">
        <f>IF(ISBLANK(DaqBook_RAW_Data!AA589),"",DaqBook_RAW_Data!AA589)</f>
        <v/>
      </c>
      <c r="M599" s="167" t="str">
        <f>IF(ISBLANK(DaqBook_RAW_Data!AB589),"",DaqBook_RAW_Data!AB589)</f>
        <v/>
      </c>
      <c r="N599" s="167" t="str">
        <f>IF(ISBLANK(DaqBook_RAW_Data!AC589),"",DaqBook_RAW_Data!AC589)</f>
        <v/>
      </c>
      <c r="O599" s="167" t="str">
        <f>IF(ISBLANK(DaqBook_RAW_Data!AD589),"",DaqBook_RAW_Data!AD589)</f>
        <v/>
      </c>
      <c r="P599" s="167" t="str">
        <f>IF(ISBLANK(DaqBook_RAW_Data!AE589),"",DaqBook_RAW_Data!AE589)</f>
        <v/>
      </c>
    </row>
    <row r="600" spans="1:16" x14ac:dyDescent="0.2">
      <c r="A600" s="58" t="e">
        <f t="shared" si="9"/>
        <v>#VALUE!</v>
      </c>
      <c r="B600" s="144" t="str">
        <f>IF(ISBLANK(DaqBook_RAW_Data!Q590),IF(DaqBook_RAW_Data!A590="","",TIMEVALUE(DaqBook_RAW_Data!A590)),TIMEVALUE(DaqBook_RAW_Data!Q590))</f>
        <v/>
      </c>
      <c r="C600" s="167" t="str">
        <f>IF(ISBLANK(DaqBook_RAW_Data!R590),"",DaqBook_RAW_Data!R590)</f>
        <v/>
      </c>
      <c r="D600" s="167" t="str">
        <f>IF(ISBLANK(DaqBook_RAW_Data!S590),"",DaqBook_RAW_Data!S590)</f>
        <v/>
      </c>
      <c r="E600" s="167" t="str">
        <f>IF(ISBLANK(DaqBook_RAW_Data!T590),"",DaqBook_RAW_Data!T590)</f>
        <v/>
      </c>
      <c r="F600" s="167" t="str">
        <f>IF(ISBLANK(DaqBook_RAW_Data!U590),"",DaqBook_RAW_Data!U590)</f>
        <v/>
      </c>
      <c r="G600" s="167" t="str">
        <f>IF(ISBLANK(DaqBook_RAW_Data!V590),"",DaqBook_RAW_Data!V590)</f>
        <v/>
      </c>
      <c r="H600" s="167" t="str">
        <f>IF(ISBLANK(DaqBook_RAW_Data!W590),"",DaqBook_RAW_Data!W590)</f>
        <v/>
      </c>
      <c r="I600" s="167" t="str">
        <f>IF(ISBLANK(DaqBook_RAW_Data!X590),"",DaqBook_RAW_Data!X590)</f>
        <v/>
      </c>
      <c r="J600" s="167" t="str">
        <f>IF(ISBLANK(DaqBook_RAW_Data!Y590),"",DaqBook_RAW_Data!Y590)</f>
        <v/>
      </c>
      <c r="K600" s="167" t="str">
        <f>IF(ISBLANK(DaqBook_RAW_Data!Z590),"",DaqBook_RAW_Data!Z590)</f>
        <v/>
      </c>
      <c r="L600" s="167" t="str">
        <f>IF(ISBLANK(DaqBook_RAW_Data!AA590),"",DaqBook_RAW_Data!AA590)</f>
        <v/>
      </c>
      <c r="M600" s="167" t="str">
        <f>IF(ISBLANK(DaqBook_RAW_Data!AB590),"",DaqBook_RAW_Data!AB590)</f>
        <v/>
      </c>
      <c r="N600" s="167" t="str">
        <f>IF(ISBLANK(DaqBook_RAW_Data!AC590),"",DaqBook_RAW_Data!AC590)</f>
        <v/>
      </c>
      <c r="O600" s="167" t="str">
        <f>IF(ISBLANK(DaqBook_RAW_Data!AD590),"",DaqBook_RAW_Data!AD590)</f>
        <v/>
      </c>
      <c r="P600" s="167" t="str">
        <f>IF(ISBLANK(DaqBook_RAW_Data!AE590),"",DaqBook_RAW_Data!AE590)</f>
        <v/>
      </c>
    </row>
    <row r="601" spans="1:16" x14ac:dyDescent="0.2">
      <c r="A601" s="58" t="e">
        <f t="shared" si="9"/>
        <v>#VALUE!</v>
      </c>
      <c r="B601" s="144" t="str">
        <f>IF(ISBLANK(DaqBook_RAW_Data!Q591),IF(DaqBook_RAW_Data!A591="","",TIMEVALUE(DaqBook_RAW_Data!A591)),TIMEVALUE(DaqBook_RAW_Data!Q591))</f>
        <v/>
      </c>
      <c r="C601" s="167" t="str">
        <f>IF(ISBLANK(DaqBook_RAW_Data!R591),"",DaqBook_RAW_Data!R591)</f>
        <v/>
      </c>
      <c r="D601" s="167" t="str">
        <f>IF(ISBLANK(DaqBook_RAW_Data!S591),"",DaqBook_RAW_Data!S591)</f>
        <v/>
      </c>
      <c r="E601" s="167" t="str">
        <f>IF(ISBLANK(DaqBook_RAW_Data!T591),"",DaqBook_RAW_Data!T591)</f>
        <v/>
      </c>
      <c r="F601" s="167" t="str">
        <f>IF(ISBLANK(DaqBook_RAW_Data!U591),"",DaqBook_RAW_Data!U591)</f>
        <v/>
      </c>
      <c r="G601" s="167" t="str">
        <f>IF(ISBLANK(DaqBook_RAW_Data!V591),"",DaqBook_RAW_Data!V591)</f>
        <v/>
      </c>
      <c r="H601" s="167" t="str">
        <f>IF(ISBLANK(DaqBook_RAW_Data!W591),"",DaqBook_RAW_Data!W591)</f>
        <v/>
      </c>
      <c r="I601" s="167" t="str">
        <f>IF(ISBLANK(DaqBook_RAW_Data!X591),"",DaqBook_RAW_Data!X591)</f>
        <v/>
      </c>
      <c r="J601" s="167" t="str">
        <f>IF(ISBLANK(DaqBook_RAW_Data!Y591),"",DaqBook_RAW_Data!Y591)</f>
        <v/>
      </c>
      <c r="K601" s="167" t="str">
        <f>IF(ISBLANK(DaqBook_RAW_Data!Z591),"",DaqBook_RAW_Data!Z591)</f>
        <v/>
      </c>
      <c r="L601" s="167" t="str">
        <f>IF(ISBLANK(DaqBook_RAW_Data!AA591),"",DaqBook_RAW_Data!AA591)</f>
        <v/>
      </c>
      <c r="M601" s="167" t="str">
        <f>IF(ISBLANK(DaqBook_RAW_Data!AB591),"",DaqBook_RAW_Data!AB591)</f>
        <v/>
      </c>
      <c r="N601" s="167" t="str">
        <f>IF(ISBLANK(DaqBook_RAW_Data!AC591),"",DaqBook_RAW_Data!AC591)</f>
        <v/>
      </c>
      <c r="O601" s="167" t="str">
        <f>IF(ISBLANK(DaqBook_RAW_Data!AD591),"",DaqBook_RAW_Data!AD591)</f>
        <v/>
      </c>
      <c r="P601" s="167" t="str">
        <f>IF(ISBLANK(DaqBook_RAW_Data!AE591),"",DaqBook_RAW_Data!AE591)</f>
        <v/>
      </c>
    </row>
    <row r="602" spans="1:16" x14ac:dyDescent="0.2">
      <c r="A602" s="58" t="e">
        <f t="shared" si="9"/>
        <v>#VALUE!</v>
      </c>
      <c r="B602" s="144" t="str">
        <f>IF(ISBLANK(DaqBook_RAW_Data!Q592),IF(DaqBook_RAW_Data!A592="","",TIMEVALUE(DaqBook_RAW_Data!A592)),TIMEVALUE(DaqBook_RAW_Data!Q592))</f>
        <v/>
      </c>
      <c r="C602" s="167" t="str">
        <f>IF(ISBLANK(DaqBook_RAW_Data!R592),"",DaqBook_RAW_Data!R592)</f>
        <v/>
      </c>
      <c r="D602" s="167" t="str">
        <f>IF(ISBLANK(DaqBook_RAW_Data!S592),"",DaqBook_RAW_Data!S592)</f>
        <v/>
      </c>
      <c r="E602" s="167" t="str">
        <f>IF(ISBLANK(DaqBook_RAW_Data!T592),"",DaqBook_RAW_Data!T592)</f>
        <v/>
      </c>
      <c r="F602" s="167" t="str">
        <f>IF(ISBLANK(DaqBook_RAW_Data!U592),"",DaqBook_RAW_Data!U592)</f>
        <v/>
      </c>
      <c r="G602" s="167" t="str">
        <f>IF(ISBLANK(DaqBook_RAW_Data!V592),"",DaqBook_RAW_Data!V592)</f>
        <v/>
      </c>
      <c r="H602" s="167" t="str">
        <f>IF(ISBLANK(DaqBook_RAW_Data!W592),"",DaqBook_RAW_Data!W592)</f>
        <v/>
      </c>
      <c r="I602" s="167" t="str">
        <f>IF(ISBLANK(DaqBook_RAW_Data!X592),"",DaqBook_RAW_Data!X592)</f>
        <v/>
      </c>
      <c r="J602" s="167" t="str">
        <f>IF(ISBLANK(DaqBook_RAW_Data!Y592),"",DaqBook_RAW_Data!Y592)</f>
        <v/>
      </c>
      <c r="K602" s="167" t="str">
        <f>IF(ISBLANK(DaqBook_RAW_Data!Z592),"",DaqBook_RAW_Data!Z592)</f>
        <v/>
      </c>
      <c r="L602" s="167" t="str">
        <f>IF(ISBLANK(DaqBook_RAW_Data!AA592),"",DaqBook_RAW_Data!AA592)</f>
        <v/>
      </c>
      <c r="M602" s="167" t="str">
        <f>IF(ISBLANK(DaqBook_RAW_Data!AB592),"",DaqBook_RAW_Data!AB592)</f>
        <v/>
      </c>
      <c r="N602" s="167" t="str">
        <f>IF(ISBLANK(DaqBook_RAW_Data!AC592),"",DaqBook_RAW_Data!AC592)</f>
        <v/>
      </c>
      <c r="O602" s="167" t="str">
        <f>IF(ISBLANK(DaqBook_RAW_Data!AD592),"",DaqBook_RAW_Data!AD592)</f>
        <v/>
      </c>
      <c r="P602" s="167" t="str">
        <f>IF(ISBLANK(DaqBook_RAW_Data!AE592),"",DaqBook_RAW_Data!AE592)</f>
        <v/>
      </c>
    </row>
    <row r="603" spans="1:16" x14ac:dyDescent="0.2">
      <c r="A603" s="58" t="e">
        <f t="shared" si="9"/>
        <v>#VALUE!</v>
      </c>
      <c r="B603" s="144" t="str">
        <f>IF(ISBLANK(DaqBook_RAW_Data!Q593),IF(DaqBook_RAW_Data!A593="","",TIMEVALUE(DaqBook_RAW_Data!A593)),TIMEVALUE(DaqBook_RAW_Data!Q593))</f>
        <v/>
      </c>
      <c r="C603" s="167" t="str">
        <f>IF(ISBLANK(DaqBook_RAW_Data!R593),"",DaqBook_RAW_Data!R593)</f>
        <v/>
      </c>
      <c r="D603" s="167" t="str">
        <f>IF(ISBLANK(DaqBook_RAW_Data!S593),"",DaqBook_RAW_Data!S593)</f>
        <v/>
      </c>
      <c r="E603" s="167" t="str">
        <f>IF(ISBLANK(DaqBook_RAW_Data!T593),"",DaqBook_RAW_Data!T593)</f>
        <v/>
      </c>
      <c r="F603" s="167" t="str">
        <f>IF(ISBLANK(DaqBook_RAW_Data!U593),"",DaqBook_RAW_Data!U593)</f>
        <v/>
      </c>
      <c r="G603" s="167" t="str">
        <f>IF(ISBLANK(DaqBook_RAW_Data!V593),"",DaqBook_RAW_Data!V593)</f>
        <v/>
      </c>
      <c r="H603" s="167" t="str">
        <f>IF(ISBLANK(DaqBook_RAW_Data!W593),"",DaqBook_RAW_Data!W593)</f>
        <v/>
      </c>
      <c r="I603" s="167" t="str">
        <f>IF(ISBLANK(DaqBook_RAW_Data!X593),"",DaqBook_RAW_Data!X593)</f>
        <v/>
      </c>
      <c r="J603" s="167" t="str">
        <f>IF(ISBLANK(DaqBook_RAW_Data!Y593),"",DaqBook_RAW_Data!Y593)</f>
        <v/>
      </c>
      <c r="K603" s="167" t="str">
        <f>IF(ISBLANK(DaqBook_RAW_Data!Z593),"",DaqBook_RAW_Data!Z593)</f>
        <v/>
      </c>
      <c r="L603" s="167" t="str">
        <f>IF(ISBLANK(DaqBook_RAW_Data!AA593),"",DaqBook_RAW_Data!AA593)</f>
        <v/>
      </c>
      <c r="M603" s="167" t="str">
        <f>IF(ISBLANK(DaqBook_RAW_Data!AB593),"",DaqBook_RAW_Data!AB593)</f>
        <v/>
      </c>
      <c r="N603" s="167" t="str">
        <f>IF(ISBLANK(DaqBook_RAW_Data!AC593),"",DaqBook_RAW_Data!AC593)</f>
        <v/>
      </c>
      <c r="O603" s="167" t="str">
        <f>IF(ISBLANK(DaqBook_RAW_Data!AD593),"",DaqBook_RAW_Data!AD593)</f>
        <v/>
      </c>
      <c r="P603" s="167" t="str">
        <f>IF(ISBLANK(DaqBook_RAW_Data!AE593),"",DaqBook_RAW_Data!AE593)</f>
        <v/>
      </c>
    </row>
    <row r="604" spans="1:16" x14ac:dyDescent="0.2">
      <c r="A604" s="58" t="e">
        <f t="shared" si="9"/>
        <v>#VALUE!</v>
      </c>
      <c r="B604" s="144" t="str">
        <f>IF(ISBLANK(DaqBook_RAW_Data!Q594),IF(DaqBook_RAW_Data!A594="","",TIMEVALUE(DaqBook_RAW_Data!A594)),TIMEVALUE(DaqBook_RAW_Data!Q594))</f>
        <v/>
      </c>
      <c r="C604" s="167" t="str">
        <f>IF(ISBLANK(DaqBook_RAW_Data!R594),"",DaqBook_RAW_Data!R594)</f>
        <v/>
      </c>
      <c r="D604" s="167" t="str">
        <f>IF(ISBLANK(DaqBook_RAW_Data!S594),"",DaqBook_RAW_Data!S594)</f>
        <v/>
      </c>
      <c r="E604" s="167" t="str">
        <f>IF(ISBLANK(DaqBook_RAW_Data!T594),"",DaqBook_RAW_Data!T594)</f>
        <v/>
      </c>
      <c r="F604" s="167" t="str">
        <f>IF(ISBLANK(DaqBook_RAW_Data!U594),"",DaqBook_RAW_Data!U594)</f>
        <v/>
      </c>
      <c r="G604" s="167" t="str">
        <f>IF(ISBLANK(DaqBook_RAW_Data!V594),"",DaqBook_RAW_Data!V594)</f>
        <v/>
      </c>
      <c r="H604" s="167" t="str">
        <f>IF(ISBLANK(DaqBook_RAW_Data!W594),"",DaqBook_RAW_Data!W594)</f>
        <v/>
      </c>
      <c r="I604" s="167" t="str">
        <f>IF(ISBLANK(DaqBook_RAW_Data!X594),"",DaqBook_RAW_Data!X594)</f>
        <v/>
      </c>
      <c r="J604" s="167" t="str">
        <f>IF(ISBLANK(DaqBook_RAW_Data!Y594),"",DaqBook_RAW_Data!Y594)</f>
        <v/>
      </c>
      <c r="K604" s="167" t="str">
        <f>IF(ISBLANK(DaqBook_RAW_Data!Z594),"",DaqBook_RAW_Data!Z594)</f>
        <v/>
      </c>
      <c r="L604" s="167" t="str">
        <f>IF(ISBLANK(DaqBook_RAW_Data!AA594),"",DaqBook_RAW_Data!AA594)</f>
        <v/>
      </c>
      <c r="M604" s="167" t="str">
        <f>IF(ISBLANK(DaqBook_RAW_Data!AB594),"",DaqBook_RAW_Data!AB594)</f>
        <v/>
      </c>
      <c r="N604" s="167" t="str">
        <f>IF(ISBLANK(DaqBook_RAW_Data!AC594),"",DaqBook_RAW_Data!AC594)</f>
        <v/>
      </c>
      <c r="O604" s="167" t="str">
        <f>IF(ISBLANK(DaqBook_RAW_Data!AD594),"",DaqBook_RAW_Data!AD594)</f>
        <v/>
      </c>
      <c r="P604" s="167" t="str">
        <f>IF(ISBLANK(DaqBook_RAW_Data!AE594),"",DaqBook_RAW_Data!AE594)</f>
        <v/>
      </c>
    </row>
    <row r="605" spans="1:16" x14ac:dyDescent="0.2">
      <c r="A605" s="58" t="e">
        <f t="shared" si="9"/>
        <v>#VALUE!</v>
      </c>
      <c r="B605" s="144" t="str">
        <f>IF(ISBLANK(DaqBook_RAW_Data!Q595),IF(DaqBook_RAW_Data!A595="","",TIMEVALUE(DaqBook_RAW_Data!A595)),TIMEVALUE(DaqBook_RAW_Data!Q595))</f>
        <v/>
      </c>
      <c r="C605" s="167" t="str">
        <f>IF(ISBLANK(DaqBook_RAW_Data!R595),"",DaqBook_RAW_Data!R595)</f>
        <v/>
      </c>
      <c r="D605" s="167" t="str">
        <f>IF(ISBLANK(DaqBook_RAW_Data!S595),"",DaqBook_RAW_Data!S595)</f>
        <v/>
      </c>
      <c r="E605" s="167" t="str">
        <f>IF(ISBLANK(DaqBook_RAW_Data!T595),"",DaqBook_RAW_Data!T595)</f>
        <v/>
      </c>
      <c r="F605" s="167" t="str">
        <f>IF(ISBLANK(DaqBook_RAW_Data!U595),"",DaqBook_RAW_Data!U595)</f>
        <v/>
      </c>
      <c r="G605" s="167" t="str">
        <f>IF(ISBLANK(DaqBook_RAW_Data!V595),"",DaqBook_RAW_Data!V595)</f>
        <v/>
      </c>
      <c r="H605" s="167" t="str">
        <f>IF(ISBLANK(DaqBook_RAW_Data!W595),"",DaqBook_RAW_Data!W595)</f>
        <v/>
      </c>
      <c r="I605" s="167" t="str">
        <f>IF(ISBLANK(DaqBook_RAW_Data!X595),"",DaqBook_RAW_Data!X595)</f>
        <v/>
      </c>
      <c r="J605" s="167" t="str">
        <f>IF(ISBLANK(DaqBook_RAW_Data!Y595),"",DaqBook_RAW_Data!Y595)</f>
        <v/>
      </c>
      <c r="K605" s="167" t="str">
        <f>IF(ISBLANK(DaqBook_RAW_Data!Z595),"",DaqBook_RAW_Data!Z595)</f>
        <v/>
      </c>
      <c r="L605" s="167" t="str">
        <f>IF(ISBLANK(DaqBook_RAW_Data!AA595),"",DaqBook_RAW_Data!AA595)</f>
        <v/>
      </c>
      <c r="M605" s="167" t="str">
        <f>IF(ISBLANK(DaqBook_RAW_Data!AB595),"",DaqBook_RAW_Data!AB595)</f>
        <v/>
      </c>
      <c r="N605" s="167" t="str">
        <f>IF(ISBLANK(DaqBook_RAW_Data!AC595),"",DaqBook_RAW_Data!AC595)</f>
        <v/>
      </c>
      <c r="O605" s="167" t="str">
        <f>IF(ISBLANK(DaqBook_RAW_Data!AD595),"",DaqBook_RAW_Data!AD595)</f>
        <v/>
      </c>
      <c r="P605" s="167" t="str">
        <f>IF(ISBLANK(DaqBook_RAW_Data!AE595),"",DaqBook_RAW_Data!AE595)</f>
        <v/>
      </c>
    </row>
    <row r="606" spans="1:16" x14ac:dyDescent="0.2">
      <c r="A606" s="58" t="e">
        <f t="shared" si="9"/>
        <v>#VALUE!</v>
      </c>
      <c r="B606" s="144" t="str">
        <f>IF(ISBLANK(DaqBook_RAW_Data!Q596),IF(DaqBook_RAW_Data!A596="","",TIMEVALUE(DaqBook_RAW_Data!A596)),TIMEVALUE(DaqBook_RAW_Data!Q596))</f>
        <v/>
      </c>
      <c r="C606" s="167" t="str">
        <f>IF(ISBLANK(DaqBook_RAW_Data!R596),"",DaqBook_RAW_Data!R596)</f>
        <v/>
      </c>
      <c r="D606" s="167" t="str">
        <f>IF(ISBLANK(DaqBook_RAW_Data!S596),"",DaqBook_RAW_Data!S596)</f>
        <v/>
      </c>
      <c r="E606" s="167" t="str">
        <f>IF(ISBLANK(DaqBook_RAW_Data!T596),"",DaqBook_RAW_Data!T596)</f>
        <v/>
      </c>
      <c r="F606" s="167" t="str">
        <f>IF(ISBLANK(DaqBook_RAW_Data!U596),"",DaqBook_RAW_Data!U596)</f>
        <v/>
      </c>
      <c r="G606" s="167" t="str">
        <f>IF(ISBLANK(DaqBook_RAW_Data!V596),"",DaqBook_RAW_Data!V596)</f>
        <v/>
      </c>
      <c r="H606" s="167" t="str">
        <f>IF(ISBLANK(DaqBook_RAW_Data!W596),"",DaqBook_RAW_Data!W596)</f>
        <v/>
      </c>
      <c r="I606" s="167" t="str">
        <f>IF(ISBLANK(DaqBook_RAW_Data!X596),"",DaqBook_RAW_Data!X596)</f>
        <v/>
      </c>
      <c r="J606" s="167" t="str">
        <f>IF(ISBLANK(DaqBook_RAW_Data!Y596),"",DaqBook_RAW_Data!Y596)</f>
        <v/>
      </c>
      <c r="K606" s="167" t="str">
        <f>IF(ISBLANK(DaqBook_RAW_Data!Z596),"",DaqBook_RAW_Data!Z596)</f>
        <v/>
      </c>
      <c r="L606" s="167" t="str">
        <f>IF(ISBLANK(DaqBook_RAW_Data!AA596),"",DaqBook_RAW_Data!AA596)</f>
        <v/>
      </c>
      <c r="M606" s="167" t="str">
        <f>IF(ISBLANK(DaqBook_RAW_Data!AB596),"",DaqBook_RAW_Data!AB596)</f>
        <v/>
      </c>
      <c r="N606" s="167" t="str">
        <f>IF(ISBLANK(DaqBook_RAW_Data!AC596),"",DaqBook_RAW_Data!AC596)</f>
        <v/>
      </c>
      <c r="O606" s="167" t="str">
        <f>IF(ISBLANK(DaqBook_RAW_Data!AD596),"",DaqBook_RAW_Data!AD596)</f>
        <v/>
      </c>
      <c r="P606" s="167" t="str">
        <f>IF(ISBLANK(DaqBook_RAW_Data!AE596),"",DaqBook_RAW_Data!AE596)</f>
        <v/>
      </c>
    </row>
    <row r="607" spans="1:16" x14ac:dyDescent="0.2">
      <c r="A607" s="58" t="e">
        <f t="shared" si="9"/>
        <v>#VALUE!</v>
      </c>
      <c r="B607" s="144" t="str">
        <f>IF(ISBLANK(DaqBook_RAW_Data!Q597),IF(DaqBook_RAW_Data!A597="","",TIMEVALUE(DaqBook_RAW_Data!A597)),TIMEVALUE(DaqBook_RAW_Data!Q597))</f>
        <v/>
      </c>
      <c r="C607" s="167" t="str">
        <f>IF(ISBLANK(DaqBook_RAW_Data!R597),"",DaqBook_RAW_Data!R597)</f>
        <v/>
      </c>
      <c r="D607" s="167" t="str">
        <f>IF(ISBLANK(DaqBook_RAW_Data!S597),"",DaqBook_RAW_Data!S597)</f>
        <v/>
      </c>
      <c r="E607" s="167" t="str">
        <f>IF(ISBLANK(DaqBook_RAW_Data!T597),"",DaqBook_RAW_Data!T597)</f>
        <v/>
      </c>
      <c r="F607" s="167" t="str">
        <f>IF(ISBLANK(DaqBook_RAW_Data!U597),"",DaqBook_RAW_Data!U597)</f>
        <v/>
      </c>
      <c r="G607" s="167" t="str">
        <f>IF(ISBLANK(DaqBook_RAW_Data!V597),"",DaqBook_RAW_Data!V597)</f>
        <v/>
      </c>
      <c r="H607" s="167" t="str">
        <f>IF(ISBLANK(DaqBook_RAW_Data!W597),"",DaqBook_RAW_Data!W597)</f>
        <v/>
      </c>
      <c r="I607" s="167" t="str">
        <f>IF(ISBLANK(DaqBook_RAW_Data!X597),"",DaqBook_RAW_Data!X597)</f>
        <v/>
      </c>
      <c r="J607" s="167" t="str">
        <f>IF(ISBLANK(DaqBook_RAW_Data!Y597),"",DaqBook_RAW_Data!Y597)</f>
        <v/>
      </c>
      <c r="K607" s="167" t="str">
        <f>IF(ISBLANK(DaqBook_RAW_Data!Z597),"",DaqBook_RAW_Data!Z597)</f>
        <v/>
      </c>
      <c r="L607" s="167" t="str">
        <f>IF(ISBLANK(DaqBook_RAW_Data!AA597),"",DaqBook_RAW_Data!AA597)</f>
        <v/>
      </c>
      <c r="M607" s="167" t="str">
        <f>IF(ISBLANK(DaqBook_RAW_Data!AB597),"",DaqBook_RAW_Data!AB597)</f>
        <v/>
      </c>
      <c r="N607" s="167" t="str">
        <f>IF(ISBLANK(DaqBook_RAW_Data!AC597),"",DaqBook_RAW_Data!AC597)</f>
        <v/>
      </c>
      <c r="O607" s="167" t="str">
        <f>IF(ISBLANK(DaqBook_RAW_Data!AD597),"",DaqBook_RAW_Data!AD597)</f>
        <v/>
      </c>
      <c r="P607" s="167" t="str">
        <f>IF(ISBLANK(DaqBook_RAW_Data!AE597),"",DaqBook_RAW_Data!AE597)</f>
        <v/>
      </c>
    </row>
    <row r="608" spans="1:16" x14ac:dyDescent="0.2">
      <c r="A608" s="58" t="e">
        <f t="shared" si="9"/>
        <v>#VALUE!</v>
      </c>
      <c r="B608" s="144" t="str">
        <f>IF(ISBLANK(DaqBook_RAW_Data!Q598),IF(DaqBook_RAW_Data!A598="","",TIMEVALUE(DaqBook_RAW_Data!A598)),TIMEVALUE(DaqBook_RAW_Data!Q598))</f>
        <v/>
      </c>
      <c r="C608" s="167" t="str">
        <f>IF(ISBLANK(DaqBook_RAW_Data!R598),"",DaqBook_RAW_Data!R598)</f>
        <v/>
      </c>
      <c r="D608" s="167" t="str">
        <f>IF(ISBLANK(DaqBook_RAW_Data!S598),"",DaqBook_RAW_Data!S598)</f>
        <v/>
      </c>
      <c r="E608" s="167" t="str">
        <f>IF(ISBLANK(DaqBook_RAW_Data!T598),"",DaqBook_RAW_Data!T598)</f>
        <v/>
      </c>
      <c r="F608" s="167" t="str">
        <f>IF(ISBLANK(DaqBook_RAW_Data!U598),"",DaqBook_RAW_Data!U598)</f>
        <v/>
      </c>
      <c r="G608" s="167" t="str">
        <f>IF(ISBLANK(DaqBook_RAW_Data!V598),"",DaqBook_RAW_Data!V598)</f>
        <v/>
      </c>
      <c r="H608" s="167" t="str">
        <f>IF(ISBLANK(DaqBook_RAW_Data!W598),"",DaqBook_RAW_Data!W598)</f>
        <v/>
      </c>
      <c r="I608" s="167" t="str">
        <f>IF(ISBLANK(DaqBook_RAW_Data!X598),"",DaqBook_RAW_Data!X598)</f>
        <v/>
      </c>
      <c r="J608" s="167" t="str">
        <f>IF(ISBLANK(DaqBook_RAW_Data!Y598),"",DaqBook_RAW_Data!Y598)</f>
        <v/>
      </c>
      <c r="K608" s="167" t="str">
        <f>IF(ISBLANK(DaqBook_RAW_Data!Z598),"",DaqBook_RAW_Data!Z598)</f>
        <v/>
      </c>
      <c r="L608" s="167" t="str">
        <f>IF(ISBLANK(DaqBook_RAW_Data!AA598),"",DaqBook_RAW_Data!AA598)</f>
        <v/>
      </c>
      <c r="M608" s="167" t="str">
        <f>IF(ISBLANK(DaqBook_RAW_Data!AB598),"",DaqBook_RAW_Data!AB598)</f>
        <v/>
      </c>
      <c r="N608" s="167" t="str">
        <f>IF(ISBLANK(DaqBook_RAW_Data!AC598),"",DaqBook_RAW_Data!AC598)</f>
        <v/>
      </c>
      <c r="O608" s="167" t="str">
        <f>IF(ISBLANK(DaqBook_RAW_Data!AD598),"",DaqBook_RAW_Data!AD598)</f>
        <v/>
      </c>
      <c r="P608" s="167" t="str">
        <f>IF(ISBLANK(DaqBook_RAW_Data!AE598),"",DaqBook_RAW_Data!AE598)</f>
        <v/>
      </c>
    </row>
    <row r="609" spans="1:16" x14ac:dyDescent="0.2">
      <c r="A609" s="58" t="e">
        <f t="shared" si="9"/>
        <v>#VALUE!</v>
      </c>
      <c r="B609" s="144" t="str">
        <f>IF(ISBLANK(DaqBook_RAW_Data!Q599),IF(DaqBook_RAW_Data!A599="","",TIMEVALUE(DaqBook_RAW_Data!A599)),TIMEVALUE(DaqBook_RAW_Data!Q599))</f>
        <v/>
      </c>
      <c r="C609" s="167" t="str">
        <f>IF(ISBLANK(DaqBook_RAW_Data!R599),"",DaqBook_RAW_Data!R599)</f>
        <v/>
      </c>
      <c r="D609" s="167" t="str">
        <f>IF(ISBLANK(DaqBook_RAW_Data!S599),"",DaqBook_RAW_Data!S599)</f>
        <v/>
      </c>
      <c r="E609" s="167" t="str">
        <f>IF(ISBLANK(DaqBook_RAW_Data!T599),"",DaqBook_RAW_Data!T599)</f>
        <v/>
      </c>
      <c r="F609" s="167" t="str">
        <f>IF(ISBLANK(DaqBook_RAW_Data!U599),"",DaqBook_RAW_Data!U599)</f>
        <v/>
      </c>
      <c r="G609" s="167" t="str">
        <f>IF(ISBLANK(DaqBook_RAW_Data!V599),"",DaqBook_RAW_Data!V599)</f>
        <v/>
      </c>
      <c r="H609" s="167" t="str">
        <f>IF(ISBLANK(DaqBook_RAW_Data!W599),"",DaqBook_RAW_Data!W599)</f>
        <v/>
      </c>
      <c r="I609" s="167" t="str">
        <f>IF(ISBLANK(DaqBook_RAW_Data!X599),"",DaqBook_RAW_Data!X599)</f>
        <v/>
      </c>
      <c r="J609" s="167" t="str">
        <f>IF(ISBLANK(DaqBook_RAW_Data!Y599),"",DaqBook_RAW_Data!Y599)</f>
        <v/>
      </c>
      <c r="K609" s="167" t="str">
        <f>IF(ISBLANK(DaqBook_RAW_Data!Z599),"",DaqBook_RAW_Data!Z599)</f>
        <v/>
      </c>
      <c r="L609" s="167" t="str">
        <f>IF(ISBLANK(DaqBook_RAW_Data!AA599),"",DaqBook_RAW_Data!AA599)</f>
        <v/>
      </c>
      <c r="M609" s="167" t="str">
        <f>IF(ISBLANK(DaqBook_RAW_Data!AB599),"",DaqBook_RAW_Data!AB599)</f>
        <v/>
      </c>
      <c r="N609" s="167" t="str">
        <f>IF(ISBLANK(DaqBook_RAW_Data!AC599),"",DaqBook_RAW_Data!AC599)</f>
        <v/>
      </c>
      <c r="O609" s="167" t="str">
        <f>IF(ISBLANK(DaqBook_RAW_Data!AD599),"",DaqBook_RAW_Data!AD599)</f>
        <v/>
      </c>
      <c r="P609" s="167" t="str">
        <f>IF(ISBLANK(DaqBook_RAW_Data!AE599),"",DaqBook_RAW_Data!AE599)</f>
        <v/>
      </c>
    </row>
    <row r="610" spans="1:16" x14ac:dyDescent="0.2">
      <c r="A610" s="58" t="e">
        <f t="shared" si="9"/>
        <v>#VALUE!</v>
      </c>
      <c r="B610" s="144" t="str">
        <f>IF(ISBLANK(DaqBook_RAW_Data!Q600),IF(DaqBook_RAW_Data!A600="","",TIMEVALUE(DaqBook_RAW_Data!A600)),TIMEVALUE(DaqBook_RAW_Data!Q600))</f>
        <v/>
      </c>
      <c r="C610" s="167" t="str">
        <f>IF(ISBLANK(DaqBook_RAW_Data!R600),"",DaqBook_RAW_Data!R600)</f>
        <v/>
      </c>
      <c r="D610" s="167" t="str">
        <f>IF(ISBLANK(DaqBook_RAW_Data!S600),"",DaqBook_RAW_Data!S600)</f>
        <v/>
      </c>
      <c r="E610" s="167" t="str">
        <f>IF(ISBLANK(DaqBook_RAW_Data!T600),"",DaqBook_RAW_Data!T600)</f>
        <v/>
      </c>
      <c r="F610" s="167" t="str">
        <f>IF(ISBLANK(DaqBook_RAW_Data!U600),"",DaqBook_RAW_Data!U600)</f>
        <v/>
      </c>
      <c r="G610" s="167" t="str">
        <f>IF(ISBLANK(DaqBook_RAW_Data!V600),"",DaqBook_RAW_Data!V600)</f>
        <v/>
      </c>
      <c r="H610" s="167" t="str">
        <f>IF(ISBLANK(DaqBook_RAW_Data!W600),"",DaqBook_RAW_Data!W600)</f>
        <v/>
      </c>
      <c r="I610" s="167" t="str">
        <f>IF(ISBLANK(DaqBook_RAW_Data!X600),"",DaqBook_RAW_Data!X600)</f>
        <v/>
      </c>
      <c r="J610" s="167" t="str">
        <f>IF(ISBLANK(DaqBook_RAW_Data!Y600),"",DaqBook_RAW_Data!Y600)</f>
        <v/>
      </c>
      <c r="K610" s="167" t="str">
        <f>IF(ISBLANK(DaqBook_RAW_Data!Z600),"",DaqBook_RAW_Data!Z600)</f>
        <v/>
      </c>
      <c r="L610" s="167" t="str">
        <f>IF(ISBLANK(DaqBook_RAW_Data!AA600),"",DaqBook_RAW_Data!AA600)</f>
        <v/>
      </c>
      <c r="M610" s="167" t="str">
        <f>IF(ISBLANK(DaqBook_RAW_Data!AB600),"",DaqBook_RAW_Data!AB600)</f>
        <v/>
      </c>
      <c r="N610" s="167" t="str">
        <f>IF(ISBLANK(DaqBook_RAW_Data!AC600),"",DaqBook_RAW_Data!AC600)</f>
        <v/>
      </c>
      <c r="O610" s="167" t="str">
        <f>IF(ISBLANK(DaqBook_RAW_Data!AD600),"",DaqBook_RAW_Data!AD600)</f>
        <v/>
      </c>
      <c r="P610" s="167" t="str">
        <f>IF(ISBLANK(DaqBook_RAW_Data!AE600),"",DaqBook_RAW_Data!AE600)</f>
        <v/>
      </c>
    </row>
    <row r="611" spans="1:16" x14ac:dyDescent="0.2">
      <c r="A611" s="58" t="e">
        <f t="shared" si="9"/>
        <v>#VALUE!</v>
      </c>
      <c r="B611" s="144" t="str">
        <f>IF(ISBLANK(DaqBook_RAW_Data!Q601),IF(DaqBook_RAW_Data!A601="","",TIMEVALUE(DaqBook_RAW_Data!A601)),TIMEVALUE(DaqBook_RAW_Data!Q601))</f>
        <v/>
      </c>
      <c r="C611" s="167" t="str">
        <f>IF(ISBLANK(DaqBook_RAW_Data!R601),"",DaqBook_RAW_Data!R601)</f>
        <v/>
      </c>
      <c r="D611" s="167" t="str">
        <f>IF(ISBLANK(DaqBook_RAW_Data!S601),"",DaqBook_RAW_Data!S601)</f>
        <v/>
      </c>
      <c r="E611" s="167" t="str">
        <f>IF(ISBLANK(DaqBook_RAW_Data!T601),"",DaqBook_RAW_Data!T601)</f>
        <v/>
      </c>
      <c r="F611" s="167" t="str">
        <f>IF(ISBLANK(DaqBook_RAW_Data!U601),"",DaqBook_RAW_Data!U601)</f>
        <v/>
      </c>
      <c r="G611" s="167" t="str">
        <f>IF(ISBLANK(DaqBook_RAW_Data!V601),"",DaqBook_RAW_Data!V601)</f>
        <v/>
      </c>
      <c r="H611" s="167" t="str">
        <f>IF(ISBLANK(DaqBook_RAW_Data!W601),"",DaqBook_RAW_Data!W601)</f>
        <v/>
      </c>
      <c r="I611" s="167" t="str">
        <f>IF(ISBLANK(DaqBook_RAW_Data!X601),"",DaqBook_RAW_Data!X601)</f>
        <v/>
      </c>
      <c r="J611" s="167" t="str">
        <f>IF(ISBLANK(DaqBook_RAW_Data!Y601),"",DaqBook_RAW_Data!Y601)</f>
        <v/>
      </c>
      <c r="K611" s="167" t="str">
        <f>IF(ISBLANK(DaqBook_RAW_Data!Z601),"",DaqBook_RAW_Data!Z601)</f>
        <v/>
      </c>
      <c r="L611" s="167" t="str">
        <f>IF(ISBLANK(DaqBook_RAW_Data!AA601),"",DaqBook_RAW_Data!AA601)</f>
        <v/>
      </c>
      <c r="M611" s="167" t="str">
        <f>IF(ISBLANK(DaqBook_RAW_Data!AB601),"",DaqBook_RAW_Data!AB601)</f>
        <v/>
      </c>
      <c r="N611" s="167" t="str">
        <f>IF(ISBLANK(DaqBook_RAW_Data!AC601),"",DaqBook_RAW_Data!AC601)</f>
        <v/>
      </c>
      <c r="O611" s="167" t="str">
        <f>IF(ISBLANK(DaqBook_RAW_Data!AD601),"",DaqBook_RAW_Data!AD601)</f>
        <v/>
      </c>
      <c r="P611" s="167" t="str">
        <f>IF(ISBLANK(DaqBook_RAW_Data!AE601),"",DaqBook_RAW_Data!AE601)</f>
        <v/>
      </c>
    </row>
    <row r="612" spans="1:16" x14ac:dyDescent="0.2">
      <c r="A612" s="58" t="e">
        <f t="shared" si="9"/>
        <v>#VALUE!</v>
      </c>
      <c r="B612" s="144" t="str">
        <f>IF(ISBLANK(DaqBook_RAW_Data!Q602),IF(DaqBook_RAW_Data!A602="","",TIMEVALUE(DaqBook_RAW_Data!A602)),TIMEVALUE(DaqBook_RAW_Data!Q602))</f>
        <v/>
      </c>
      <c r="C612" s="167" t="str">
        <f>IF(ISBLANK(DaqBook_RAW_Data!R602),"",DaqBook_RAW_Data!R602)</f>
        <v/>
      </c>
      <c r="D612" s="167" t="str">
        <f>IF(ISBLANK(DaqBook_RAW_Data!S602),"",DaqBook_RAW_Data!S602)</f>
        <v/>
      </c>
      <c r="E612" s="167" t="str">
        <f>IF(ISBLANK(DaqBook_RAW_Data!T602),"",DaqBook_RAW_Data!T602)</f>
        <v/>
      </c>
      <c r="F612" s="167" t="str">
        <f>IF(ISBLANK(DaqBook_RAW_Data!U602),"",DaqBook_RAW_Data!U602)</f>
        <v/>
      </c>
      <c r="G612" s="167" t="str">
        <f>IF(ISBLANK(DaqBook_RAW_Data!V602),"",DaqBook_RAW_Data!V602)</f>
        <v/>
      </c>
      <c r="H612" s="167" t="str">
        <f>IF(ISBLANK(DaqBook_RAW_Data!W602),"",DaqBook_RAW_Data!W602)</f>
        <v/>
      </c>
      <c r="I612" s="167" t="str">
        <f>IF(ISBLANK(DaqBook_RAW_Data!X602),"",DaqBook_RAW_Data!X602)</f>
        <v/>
      </c>
      <c r="J612" s="167" t="str">
        <f>IF(ISBLANK(DaqBook_RAW_Data!Y602),"",DaqBook_RAW_Data!Y602)</f>
        <v/>
      </c>
      <c r="K612" s="167" t="str">
        <f>IF(ISBLANK(DaqBook_RAW_Data!Z602),"",DaqBook_RAW_Data!Z602)</f>
        <v/>
      </c>
      <c r="L612" s="167" t="str">
        <f>IF(ISBLANK(DaqBook_RAW_Data!AA602),"",DaqBook_RAW_Data!AA602)</f>
        <v/>
      </c>
      <c r="M612" s="167" t="str">
        <f>IF(ISBLANK(DaqBook_RAW_Data!AB602),"",DaqBook_RAW_Data!AB602)</f>
        <v/>
      </c>
      <c r="N612" s="167" t="str">
        <f>IF(ISBLANK(DaqBook_RAW_Data!AC602),"",DaqBook_RAW_Data!AC602)</f>
        <v/>
      </c>
      <c r="O612" s="167" t="str">
        <f>IF(ISBLANK(DaqBook_RAW_Data!AD602),"",DaqBook_RAW_Data!AD602)</f>
        <v/>
      </c>
      <c r="P612" s="167" t="str">
        <f>IF(ISBLANK(DaqBook_RAW_Data!AE602),"",DaqBook_RAW_Data!AE602)</f>
        <v/>
      </c>
    </row>
    <row r="613" spans="1:16" x14ac:dyDescent="0.2">
      <c r="A613" s="58" t="e">
        <f t="shared" si="9"/>
        <v>#VALUE!</v>
      </c>
      <c r="B613" s="144" t="str">
        <f>IF(ISBLANK(DaqBook_RAW_Data!Q603),IF(DaqBook_RAW_Data!A603="","",TIMEVALUE(DaqBook_RAW_Data!A603)),TIMEVALUE(DaqBook_RAW_Data!Q603))</f>
        <v/>
      </c>
      <c r="C613" s="167" t="str">
        <f>IF(ISBLANK(DaqBook_RAW_Data!R603),"",DaqBook_RAW_Data!R603)</f>
        <v/>
      </c>
      <c r="D613" s="167" t="str">
        <f>IF(ISBLANK(DaqBook_RAW_Data!S603),"",DaqBook_RAW_Data!S603)</f>
        <v/>
      </c>
      <c r="E613" s="167" t="str">
        <f>IF(ISBLANK(DaqBook_RAW_Data!T603),"",DaqBook_RAW_Data!T603)</f>
        <v/>
      </c>
      <c r="F613" s="167" t="str">
        <f>IF(ISBLANK(DaqBook_RAW_Data!U603),"",DaqBook_RAW_Data!U603)</f>
        <v/>
      </c>
      <c r="G613" s="167" t="str">
        <f>IF(ISBLANK(DaqBook_RAW_Data!V603),"",DaqBook_RAW_Data!V603)</f>
        <v/>
      </c>
      <c r="H613" s="167" t="str">
        <f>IF(ISBLANK(DaqBook_RAW_Data!W603),"",DaqBook_RAW_Data!W603)</f>
        <v/>
      </c>
      <c r="I613" s="167" t="str">
        <f>IF(ISBLANK(DaqBook_RAW_Data!X603),"",DaqBook_RAW_Data!X603)</f>
        <v/>
      </c>
      <c r="J613" s="167" t="str">
        <f>IF(ISBLANK(DaqBook_RAW_Data!Y603),"",DaqBook_RAW_Data!Y603)</f>
        <v/>
      </c>
      <c r="K613" s="167" t="str">
        <f>IF(ISBLANK(DaqBook_RAW_Data!Z603),"",DaqBook_RAW_Data!Z603)</f>
        <v/>
      </c>
      <c r="L613" s="167" t="str">
        <f>IF(ISBLANK(DaqBook_RAW_Data!AA603),"",DaqBook_RAW_Data!AA603)</f>
        <v/>
      </c>
      <c r="M613" s="167" t="str">
        <f>IF(ISBLANK(DaqBook_RAW_Data!AB603),"",DaqBook_RAW_Data!AB603)</f>
        <v/>
      </c>
      <c r="N613" s="167" t="str">
        <f>IF(ISBLANK(DaqBook_RAW_Data!AC603),"",DaqBook_RAW_Data!AC603)</f>
        <v/>
      </c>
      <c r="O613" s="167" t="str">
        <f>IF(ISBLANK(DaqBook_RAW_Data!AD603),"",DaqBook_RAW_Data!AD603)</f>
        <v/>
      </c>
      <c r="P613" s="167" t="str">
        <f>IF(ISBLANK(DaqBook_RAW_Data!AE603),"",DaqBook_RAW_Data!AE603)</f>
        <v/>
      </c>
    </row>
    <row r="614" spans="1:16" x14ac:dyDescent="0.2">
      <c r="A614" s="58" t="e">
        <f t="shared" si="9"/>
        <v>#VALUE!</v>
      </c>
      <c r="B614" s="144" t="str">
        <f>IF(ISBLANK(DaqBook_RAW_Data!Q604),IF(DaqBook_RAW_Data!A604="","",TIMEVALUE(DaqBook_RAW_Data!A604)),TIMEVALUE(DaqBook_RAW_Data!Q604))</f>
        <v/>
      </c>
      <c r="C614" s="167" t="str">
        <f>IF(ISBLANK(DaqBook_RAW_Data!R604),"",DaqBook_RAW_Data!R604)</f>
        <v/>
      </c>
      <c r="D614" s="167" t="str">
        <f>IF(ISBLANK(DaqBook_RAW_Data!S604),"",DaqBook_RAW_Data!S604)</f>
        <v/>
      </c>
      <c r="E614" s="167" t="str">
        <f>IF(ISBLANK(DaqBook_RAW_Data!T604),"",DaqBook_RAW_Data!T604)</f>
        <v/>
      </c>
      <c r="F614" s="167" t="str">
        <f>IF(ISBLANK(DaqBook_RAW_Data!U604),"",DaqBook_RAW_Data!U604)</f>
        <v/>
      </c>
      <c r="G614" s="167" t="str">
        <f>IF(ISBLANK(DaqBook_RAW_Data!V604),"",DaqBook_RAW_Data!V604)</f>
        <v/>
      </c>
      <c r="H614" s="167" t="str">
        <f>IF(ISBLANK(DaqBook_RAW_Data!W604),"",DaqBook_RAW_Data!W604)</f>
        <v/>
      </c>
      <c r="I614" s="167" t="str">
        <f>IF(ISBLANK(DaqBook_RAW_Data!X604),"",DaqBook_RAW_Data!X604)</f>
        <v/>
      </c>
      <c r="J614" s="167" t="str">
        <f>IF(ISBLANK(DaqBook_RAW_Data!Y604),"",DaqBook_RAW_Data!Y604)</f>
        <v/>
      </c>
      <c r="K614" s="167" t="str">
        <f>IF(ISBLANK(DaqBook_RAW_Data!Z604),"",DaqBook_RAW_Data!Z604)</f>
        <v/>
      </c>
      <c r="L614" s="167" t="str">
        <f>IF(ISBLANK(DaqBook_RAW_Data!AA604),"",DaqBook_RAW_Data!AA604)</f>
        <v/>
      </c>
      <c r="M614" s="167" t="str">
        <f>IF(ISBLANK(DaqBook_RAW_Data!AB604),"",DaqBook_RAW_Data!AB604)</f>
        <v/>
      </c>
      <c r="N614" s="167" t="str">
        <f>IF(ISBLANK(DaqBook_RAW_Data!AC604),"",DaqBook_RAW_Data!AC604)</f>
        <v/>
      </c>
      <c r="O614" s="167" t="str">
        <f>IF(ISBLANK(DaqBook_RAW_Data!AD604),"",DaqBook_RAW_Data!AD604)</f>
        <v/>
      </c>
      <c r="P614" s="167" t="str">
        <f>IF(ISBLANK(DaqBook_RAW_Data!AE604),"",DaqBook_RAW_Data!AE604)</f>
        <v/>
      </c>
    </row>
    <row r="615" spans="1:16" x14ac:dyDescent="0.2">
      <c r="A615" s="58" t="e">
        <f t="shared" si="9"/>
        <v>#VALUE!</v>
      </c>
      <c r="B615" s="144" t="str">
        <f>IF(ISBLANK(DaqBook_RAW_Data!Q605),IF(DaqBook_RAW_Data!A605="","",TIMEVALUE(DaqBook_RAW_Data!A605)),TIMEVALUE(DaqBook_RAW_Data!Q605))</f>
        <v/>
      </c>
      <c r="C615" s="167" t="str">
        <f>IF(ISBLANK(DaqBook_RAW_Data!R605),"",DaqBook_RAW_Data!R605)</f>
        <v/>
      </c>
      <c r="D615" s="167" t="str">
        <f>IF(ISBLANK(DaqBook_RAW_Data!S605),"",DaqBook_RAW_Data!S605)</f>
        <v/>
      </c>
      <c r="E615" s="167" t="str">
        <f>IF(ISBLANK(DaqBook_RAW_Data!T605),"",DaqBook_RAW_Data!T605)</f>
        <v/>
      </c>
      <c r="F615" s="167" t="str">
        <f>IF(ISBLANK(DaqBook_RAW_Data!U605),"",DaqBook_RAW_Data!U605)</f>
        <v/>
      </c>
      <c r="G615" s="167" t="str">
        <f>IF(ISBLANK(DaqBook_RAW_Data!V605),"",DaqBook_RAW_Data!V605)</f>
        <v/>
      </c>
      <c r="H615" s="167" t="str">
        <f>IF(ISBLANK(DaqBook_RAW_Data!W605),"",DaqBook_RAW_Data!W605)</f>
        <v/>
      </c>
      <c r="I615" s="167" t="str">
        <f>IF(ISBLANK(DaqBook_RAW_Data!X605),"",DaqBook_RAW_Data!X605)</f>
        <v/>
      </c>
      <c r="J615" s="167" t="str">
        <f>IF(ISBLANK(DaqBook_RAW_Data!Y605),"",DaqBook_RAW_Data!Y605)</f>
        <v/>
      </c>
      <c r="K615" s="167" t="str">
        <f>IF(ISBLANK(DaqBook_RAW_Data!Z605),"",DaqBook_RAW_Data!Z605)</f>
        <v/>
      </c>
      <c r="L615" s="167" t="str">
        <f>IF(ISBLANK(DaqBook_RAW_Data!AA605),"",DaqBook_RAW_Data!AA605)</f>
        <v/>
      </c>
      <c r="M615" s="167" t="str">
        <f>IF(ISBLANK(DaqBook_RAW_Data!AB605),"",DaqBook_RAW_Data!AB605)</f>
        <v/>
      </c>
      <c r="N615" s="167" t="str">
        <f>IF(ISBLANK(DaqBook_RAW_Data!AC605),"",DaqBook_RAW_Data!AC605)</f>
        <v/>
      </c>
      <c r="O615" s="167" t="str">
        <f>IF(ISBLANK(DaqBook_RAW_Data!AD605),"",DaqBook_RAW_Data!AD605)</f>
        <v/>
      </c>
      <c r="P615" s="167" t="str">
        <f>IF(ISBLANK(DaqBook_RAW_Data!AE605),"",DaqBook_RAW_Data!AE605)</f>
        <v/>
      </c>
    </row>
    <row r="616" spans="1:16" x14ac:dyDescent="0.2">
      <c r="A616" s="58" t="e">
        <f t="shared" si="9"/>
        <v>#VALUE!</v>
      </c>
      <c r="B616" s="144" t="str">
        <f>IF(ISBLANK(DaqBook_RAW_Data!Q606),IF(DaqBook_RAW_Data!A606="","",TIMEVALUE(DaqBook_RAW_Data!A606)),TIMEVALUE(DaqBook_RAW_Data!Q606))</f>
        <v/>
      </c>
      <c r="C616" s="167" t="str">
        <f>IF(ISBLANK(DaqBook_RAW_Data!R606),"",DaqBook_RAW_Data!R606)</f>
        <v/>
      </c>
      <c r="D616" s="167" t="str">
        <f>IF(ISBLANK(DaqBook_RAW_Data!S606),"",DaqBook_RAW_Data!S606)</f>
        <v/>
      </c>
      <c r="E616" s="167" t="str">
        <f>IF(ISBLANK(DaqBook_RAW_Data!T606),"",DaqBook_RAW_Data!T606)</f>
        <v/>
      </c>
      <c r="F616" s="167" t="str">
        <f>IF(ISBLANK(DaqBook_RAW_Data!U606),"",DaqBook_RAW_Data!U606)</f>
        <v/>
      </c>
      <c r="G616" s="167" t="str">
        <f>IF(ISBLANK(DaqBook_RAW_Data!V606),"",DaqBook_RAW_Data!V606)</f>
        <v/>
      </c>
      <c r="H616" s="167" t="str">
        <f>IF(ISBLANK(DaqBook_RAW_Data!W606),"",DaqBook_RAW_Data!W606)</f>
        <v/>
      </c>
      <c r="I616" s="167" t="str">
        <f>IF(ISBLANK(DaqBook_RAW_Data!X606),"",DaqBook_RAW_Data!X606)</f>
        <v/>
      </c>
      <c r="J616" s="167" t="str">
        <f>IF(ISBLANK(DaqBook_RAW_Data!Y606),"",DaqBook_RAW_Data!Y606)</f>
        <v/>
      </c>
      <c r="K616" s="167" t="str">
        <f>IF(ISBLANK(DaqBook_RAW_Data!Z606),"",DaqBook_RAW_Data!Z606)</f>
        <v/>
      </c>
      <c r="L616" s="167" t="str">
        <f>IF(ISBLANK(DaqBook_RAW_Data!AA606),"",DaqBook_RAW_Data!AA606)</f>
        <v/>
      </c>
      <c r="M616" s="167" t="str">
        <f>IF(ISBLANK(DaqBook_RAW_Data!AB606),"",DaqBook_RAW_Data!AB606)</f>
        <v/>
      </c>
      <c r="N616" s="167" t="str">
        <f>IF(ISBLANK(DaqBook_RAW_Data!AC606),"",DaqBook_RAW_Data!AC606)</f>
        <v/>
      </c>
      <c r="O616" s="167" t="str">
        <f>IF(ISBLANK(DaqBook_RAW_Data!AD606),"",DaqBook_RAW_Data!AD606)</f>
        <v/>
      </c>
      <c r="P616" s="167" t="str">
        <f>IF(ISBLANK(DaqBook_RAW_Data!AE606),"",DaqBook_RAW_Data!AE606)</f>
        <v/>
      </c>
    </row>
    <row r="617" spans="1:16" x14ac:dyDescent="0.2">
      <c r="A617" s="58" t="e">
        <f t="shared" si="9"/>
        <v>#VALUE!</v>
      </c>
      <c r="B617" s="144" t="str">
        <f>IF(ISBLANK(DaqBook_RAW_Data!Q607),IF(DaqBook_RAW_Data!A607="","",TIMEVALUE(DaqBook_RAW_Data!A607)),TIMEVALUE(DaqBook_RAW_Data!Q607))</f>
        <v/>
      </c>
      <c r="C617" s="167" t="str">
        <f>IF(ISBLANK(DaqBook_RAW_Data!R607),"",DaqBook_RAW_Data!R607)</f>
        <v/>
      </c>
      <c r="D617" s="167" t="str">
        <f>IF(ISBLANK(DaqBook_RAW_Data!S607),"",DaqBook_RAW_Data!S607)</f>
        <v/>
      </c>
      <c r="E617" s="167" t="str">
        <f>IF(ISBLANK(DaqBook_RAW_Data!T607),"",DaqBook_RAW_Data!T607)</f>
        <v/>
      </c>
      <c r="F617" s="167" t="str">
        <f>IF(ISBLANK(DaqBook_RAW_Data!U607),"",DaqBook_RAW_Data!U607)</f>
        <v/>
      </c>
      <c r="G617" s="167" t="str">
        <f>IF(ISBLANK(DaqBook_RAW_Data!V607),"",DaqBook_RAW_Data!V607)</f>
        <v/>
      </c>
      <c r="H617" s="167" t="str">
        <f>IF(ISBLANK(DaqBook_RAW_Data!W607),"",DaqBook_RAW_Data!W607)</f>
        <v/>
      </c>
      <c r="I617" s="167" t="str">
        <f>IF(ISBLANK(DaqBook_RAW_Data!X607),"",DaqBook_RAW_Data!X607)</f>
        <v/>
      </c>
      <c r="J617" s="167" t="str">
        <f>IF(ISBLANK(DaqBook_RAW_Data!Y607),"",DaqBook_RAW_Data!Y607)</f>
        <v/>
      </c>
      <c r="K617" s="167" t="str">
        <f>IF(ISBLANK(DaqBook_RAW_Data!Z607),"",DaqBook_RAW_Data!Z607)</f>
        <v/>
      </c>
      <c r="L617" s="167" t="str">
        <f>IF(ISBLANK(DaqBook_RAW_Data!AA607),"",DaqBook_RAW_Data!AA607)</f>
        <v/>
      </c>
      <c r="M617" s="167" t="str">
        <f>IF(ISBLANK(DaqBook_RAW_Data!AB607),"",DaqBook_RAW_Data!AB607)</f>
        <v/>
      </c>
      <c r="N617" s="167" t="str">
        <f>IF(ISBLANK(DaqBook_RAW_Data!AC607),"",DaqBook_RAW_Data!AC607)</f>
        <v/>
      </c>
      <c r="O617" s="167" t="str">
        <f>IF(ISBLANK(DaqBook_RAW_Data!AD607),"",DaqBook_RAW_Data!AD607)</f>
        <v/>
      </c>
      <c r="P617" s="167" t="str">
        <f>IF(ISBLANK(DaqBook_RAW_Data!AE607),"",DaqBook_RAW_Data!AE607)</f>
        <v/>
      </c>
    </row>
    <row r="618" spans="1:16" x14ac:dyDescent="0.2">
      <c r="A618" s="58" t="e">
        <f t="shared" si="9"/>
        <v>#VALUE!</v>
      </c>
      <c r="B618" s="144" t="str">
        <f>IF(ISBLANK(DaqBook_RAW_Data!Q608),IF(DaqBook_RAW_Data!A608="","",TIMEVALUE(DaqBook_RAW_Data!A608)),TIMEVALUE(DaqBook_RAW_Data!Q608))</f>
        <v/>
      </c>
      <c r="C618" s="167" t="str">
        <f>IF(ISBLANK(DaqBook_RAW_Data!R608),"",DaqBook_RAW_Data!R608)</f>
        <v/>
      </c>
      <c r="D618" s="167" t="str">
        <f>IF(ISBLANK(DaqBook_RAW_Data!S608),"",DaqBook_RAW_Data!S608)</f>
        <v/>
      </c>
      <c r="E618" s="167" t="str">
        <f>IF(ISBLANK(DaqBook_RAW_Data!T608),"",DaqBook_RAW_Data!T608)</f>
        <v/>
      </c>
      <c r="F618" s="167" t="str">
        <f>IF(ISBLANK(DaqBook_RAW_Data!U608),"",DaqBook_RAW_Data!U608)</f>
        <v/>
      </c>
      <c r="G618" s="167" t="str">
        <f>IF(ISBLANK(DaqBook_RAW_Data!V608),"",DaqBook_RAW_Data!V608)</f>
        <v/>
      </c>
      <c r="H618" s="167" t="str">
        <f>IF(ISBLANK(DaqBook_RAW_Data!W608),"",DaqBook_RAW_Data!W608)</f>
        <v/>
      </c>
      <c r="I618" s="167" t="str">
        <f>IF(ISBLANK(DaqBook_RAW_Data!X608),"",DaqBook_RAW_Data!X608)</f>
        <v/>
      </c>
      <c r="J618" s="167" t="str">
        <f>IF(ISBLANK(DaqBook_RAW_Data!Y608),"",DaqBook_RAW_Data!Y608)</f>
        <v/>
      </c>
      <c r="K618" s="167" t="str">
        <f>IF(ISBLANK(DaqBook_RAW_Data!Z608),"",DaqBook_RAW_Data!Z608)</f>
        <v/>
      </c>
      <c r="L618" s="167" t="str">
        <f>IF(ISBLANK(DaqBook_RAW_Data!AA608),"",DaqBook_RAW_Data!AA608)</f>
        <v/>
      </c>
      <c r="M618" s="167" t="str">
        <f>IF(ISBLANK(DaqBook_RAW_Data!AB608),"",DaqBook_RAW_Data!AB608)</f>
        <v/>
      </c>
      <c r="N618" s="167" t="str">
        <f>IF(ISBLANK(DaqBook_RAW_Data!AC608),"",DaqBook_RAW_Data!AC608)</f>
        <v/>
      </c>
      <c r="O618" s="167" t="str">
        <f>IF(ISBLANK(DaqBook_RAW_Data!AD608),"",DaqBook_RAW_Data!AD608)</f>
        <v/>
      </c>
      <c r="P618" s="167" t="str">
        <f>IF(ISBLANK(DaqBook_RAW_Data!AE608),"",DaqBook_RAW_Data!AE608)</f>
        <v/>
      </c>
    </row>
    <row r="619" spans="1:16" x14ac:dyDescent="0.2">
      <c r="A619" s="58" t="e">
        <f t="shared" si="9"/>
        <v>#VALUE!</v>
      </c>
      <c r="B619" s="144" t="str">
        <f>IF(ISBLANK(DaqBook_RAW_Data!Q609),IF(DaqBook_RAW_Data!A609="","",TIMEVALUE(DaqBook_RAW_Data!A609)),TIMEVALUE(DaqBook_RAW_Data!Q609))</f>
        <v/>
      </c>
      <c r="C619" s="167" t="str">
        <f>IF(ISBLANK(DaqBook_RAW_Data!R609),"",DaqBook_RAW_Data!R609)</f>
        <v/>
      </c>
      <c r="D619" s="167" t="str">
        <f>IF(ISBLANK(DaqBook_RAW_Data!S609),"",DaqBook_RAW_Data!S609)</f>
        <v/>
      </c>
      <c r="E619" s="167" t="str">
        <f>IF(ISBLANK(DaqBook_RAW_Data!T609),"",DaqBook_RAW_Data!T609)</f>
        <v/>
      </c>
      <c r="F619" s="167" t="str">
        <f>IF(ISBLANK(DaqBook_RAW_Data!U609),"",DaqBook_RAW_Data!U609)</f>
        <v/>
      </c>
      <c r="G619" s="167" t="str">
        <f>IF(ISBLANK(DaqBook_RAW_Data!V609),"",DaqBook_RAW_Data!V609)</f>
        <v/>
      </c>
      <c r="H619" s="167" t="str">
        <f>IF(ISBLANK(DaqBook_RAW_Data!W609),"",DaqBook_RAW_Data!W609)</f>
        <v/>
      </c>
      <c r="I619" s="167" t="str">
        <f>IF(ISBLANK(DaqBook_RAW_Data!X609),"",DaqBook_RAW_Data!X609)</f>
        <v/>
      </c>
      <c r="J619" s="167" t="str">
        <f>IF(ISBLANK(DaqBook_RAW_Data!Y609),"",DaqBook_RAW_Data!Y609)</f>
        <v/>
      </c>
      <c r="K619" s="167" t="str">
        <f>IF(ISBLANK(DaqBook_RAW_Data!Z609),"",DaqBook_RAW_Data!Z609)</f>
        <v/>
      </c>
      <c r="L619" s="167" t="str">
        <f>IF(ISBLANK(DaqBook_RAW_Data!AA609),"",DaqBook_RAW_Data!AA609)</f>
        <v/>
      </c>
      <c r="M619" s="167" t="str">
        <f>IF(ISBLANK(DaqBook_RAW_Data!AB609),"",DaqBook_RAW_Data!AB609)</f>
        <v/>
      </c>
      <c r="N619" s="167" t="str">
        <f>IF(ISBLANK(DaqBook_RAW_Data!AC609),"",DaqBook_RAW_Data!AC609)</f>
        <v/>
      </c>
      <c r="O619" s="167" t="str">
        <f>IF(ISBLANK(DaqBook_RAW_Data!AD609),"",DaqBook_RAW_Data!AD609)</f>
        <v/>
      </c>
      <c r="P619" s="167" t="str">
        <f>IF(ISBLANK(DaqBook_RAW_Data!AE609),"",DaqBook_RAW_Data!AE609)</f>
        <v/>
      </c>
    </row>
    <row r="620" spans="1:16" x14ac:dyDescent="0.2">
      <c r="A620" s="58" t="e">
        <f t="shared" si="9"/>
        <v>#VALUE!</v>
      </c>
      <c r="B620" s="144" t="str">
        <f>IF(ISBLANK(DaqBook_RAW_Data!Q610),IF(DaqBook_RAW_Data!A610="","",TIMEVALUE(DaqBook_RAW_Data!A610)),TIMEVALUE(DaqBook_RAW_Data!Q610))</f>
        <v/>
      </c>
      <c r="C620" s="167" t="str">
        <f>IF(ISBLANK(DaqBook_RAW_Data!R610),"",DaqBook_RAW_Data!R610)</f>
        <v/>
      </c>
      <c r="D620" s="167" t="str">
        <f>IF(ISBLANK(DaqBook_RAW_Data!S610),"",DaqBook_RAW_Data!S610)</f>
        <v/>
      </c>
      <c r="E620" s="167" t="str">
        <f>IF(ISBLANK(DaqBook_RAW_Data!T610),"",DaqBook_RAW_Data!T610)</f>
        <v/>
      </c>
      <c r="F620" s="167" t="str">
        <f>IF(ISBLANK(DaqBook_RAW_Data!U610),"",DaqBook_RAW_Data!U610)</f>
        <v/>
      </c>
      <c r="G620" s="167" t="str">
        <f>IF(ISBLANK(DaqBook_RAW_Data!V610),"",DaqBook_RAW_Data!V610)</f>
        <v/>
      </c>
      <c r="H620" s="167" t="str">
        <f>IF(ISBLANK(DaqBook_RAW_Data!W610),"",DaqBook_RAW_Data!W610)</f>
        <v/>
      </c>
      <c r="I620" s="167" t="str">
        <f>IF(ISBLANK(DaqBook_RAW_Data!X610),"",DaqBook_RAW_Data!X610)</f>
        <v/>
      </c>
      <c r="J620" s="167" t="str">
        <f>IF(ISBLANK(DaqBook_RAW_Data!Y610),"",DaqBook_RAW_Data!Y610)</f>
        <v/>
      </c>
      <c r="K620" s="167" t="str">
        <f>IF(ISBLANK(DaqBook_RAW_Data!Z610),"",DaqBook_RAW_Data!Z610)</f>
        <v/>
      </c>
      <c r="L620" s="167" t="str">
        <f>IF(ISBLANK(DaqBook_RAW_Data!AA610),"",DaqBook_RAW_Data!AA610)</f>
        <v/>
      </c>
      <c r="M620" s="167" t="str">
        <f>IF(ISBLANK(DaqBook_RAW_Data!AB610),"",DaqBook_RAW_Data!AB610)</f>
        <v/>
      </c>
      <c r="N620" s="167" t="str">
        <f>IF(ISBLANK(DaqBook_RAW_Data!AC610),"",DaqBook_RAW_Data!AC610)</f>
        <v/>
      </c>
      <c r="O620" s="167" t="str">
        <f>IF(ISBLANK(DaqBook_RAW_Data!AD610),"",DaqBook_RAW_Data!AD610)</f>
        <v/>
      </c>
      <c r="P620" s="167" t="str">
        <f>IF(ISBLANK(DaqBook_RAW_Data!AE610),"",DaqBook_RAW_Data!AE610)</f>
        <v/>
      </c>
    </row>
    <row r="621" spans="1:16" x14ac:dyDescent="0.2">
      <c r="A621" s="58" t="e">
        <f t="shared" si="9"/>
        <v>#VALUE!</v>
      </c>
      <c r="B621" s="144" t="str">
        <f>IF(ISBLANK(DaqBook_RAW_Data!Q611),IF(DaqBook_RAW_Data!A611="","",TIMEVALUE(DaqBook_RAW_Data!A611)),TIMEVALUE(DaqBook_RAW_Data!Q611))</f>
        <v/>
      </c>
      <c r="C621" s="167" t="str">
        <f>IF(ISBLANK(DaqBook_RAW_Data!R611),"",DaqBook_RAW_Data!R611)</f>
        <v/>
      </c>
      <c r="D621" s="167" t="str">
        <f>IF(ISBLANK(DaqBook_RAW_Data!S611),"",DaqBook_RAW_Data!S611)</f>
        <v/>
      </c>
      <c r="E621" s="167" t="str">
        <f>IF(ISBLANK(DaqBook_RAW_Data!T611),"",DaqBook_RAW_Data!T611)</f>
        <v/>
      </c>
      <c r="F621" s="167" t="str">
        <f>IF(ISBLANK(DaqBook_RAW_Data!U611),"",DaqBook_RAW_Data!U611)</f>
        <v/>
      </c>
      <c r="G621" s="167" t="str">
        <f>IF(ISBLANK(DaqBook_RAW_Data!V611),"",DaqBook_RAW_Data!V611)</f>
        <v/>
      </c>
      <c r="H621" s="167" t="str">
        <f>IF(ISBLANK(DaqBook_RAW_Data!W611),"",DaqBook_RAW_Data!W611)</f>
        <v/>
      </c>
      <c r="I621" s="167" t="str">
        <f>IF(ISBLANK(DaqBook_RAW_Data!X611),"",DaqBook_RAW_Data!X611)</f>
        <v/>
      </c>
      <c r="J621" s="167" t="str">
        <f>IF(ISBLANK(DaqBook_RAW_Data!Y611),"",DaqBook_RAW_Data!Y611)</f>
        <v/>
      </c>
      <c r="K621" s="167" t="str">
        <f>IF(ISBLANK(DaqBook_RAW_Data!Z611),"",DaqBook_RAW_Data!Z611)</f>
        <v/>
      </c>
      <c r="L621" s="167" t="str">
        <f>IF(ISBLANK(DaqBook_RAW_Data!AA611),"",DaqBook_RAW_Data!AA611)</f>
        <v/>
      </c>
      <c r="M621" s="167" t="str">
        <f>IF(ISBLANK(DaqBook_RAW_Data!AB611),"",DaqBook_RAW_Data!AB611)</f>
        <v/>
      </c>
      <c r="N621" s="167" t="str">
        <f>IF(ISBLANK(DaqBook_RAW_Data!AC611),"",DaqBook_RAW_Data!AC611)</f>
        <v/>
      </c>
      <c r="O621" s="167" t="str">
        <f>IF(ISBLANK(DaqBook_RAW_Data!AD611),"",DaqBook_RAW_Data!AD611)</f>
        <v/>
      </c>
      <c r="P621" s="167" t="str">
        <f>IF(ISBLANK(DaqBook_RAW_Data!AE611),"",DaqBook_RAW_Data!AE611)</f>
        <v/>
      </c>
    </row>
    <row r="622" spans="1:16" x14ac:dyDescent="0.2">
      <c r="A622" s="58" t="e">
        <f t="shared" si="9"/>
        <v>#VALUE!</v>
      </c>
      <c r="B622" s="144" t="str">
        <f>IF(ISBLANK(DaqBook_RAW_Data!Q612),IF(DaqBook_RAW_Data!A612="","",TIMEVALUE(DaqBook_RAW_Data!A612)),TIMEVALUE(DaqBook_RAW_Data!Q612))</f>
        <v/>
      </c>
      <c r="C622" s="167" t="str">
        <f>IF(ISBLANK(DaqBook_RAW_Data!R612),"",DaqBook_RAW_Data!R612)</f>
        <v/>
      </c>
      <c r="D622" s="167" t="str">
        <f>IF(ISBLANK(DaqBook_RAW_Data!S612),"",DaqBook_RAW_Data!S612)</f>
        <v/>
      </c>
      <c r="E622" s="167" t="str">
        <f>IF(ISBLANK(DaqBook_RAW_Data!T612),"",DaqBook_RAW_Data!T612)</f>
        <v/>
      </c>
      <c r="F622" s="167" t="str">
        <f>IF(ISBLANK(DaqBook_RAW_Data!U612),"",DaqBook_RAW_Data!U612)</f>
        <v/>
      </c>
      <c r="G622" s="167" t="str">
        <f>IF(ISBLANK(DaqBook_RAW_Data!V612),"",DaqBook_RAW_Data!V612)</f>
        <v/>
      </c>
      <c r="H622" s="167" t="str">
        <f>IF(ISBLANK(DaqBook_RAW_Data!W612),"",DaqBook_RAW_Data!W612)</f>
        <v/>
      </c>
      <c r="I622" s="167" t="str">
        <f>IF(ISBLANK(DaqBook_RAW_Data!X612),"",DaqBook_RAW_Data!X612)</f>
        <v/>
      </c>
      <c r="J622" s="167" t="str">
        <f>IF(ISBLANK(DaqBook_RAW_Data!Y612),"",DaqBook_RAW_Data!Y612)</f>
        <v/>
      </c>
      <c r="K622" s="167" t="str">
        <f>IF(ISBLANK(DaqBook_RAW_Data!Z612),"",DaqBook_RAW_Data!Z612)</f>
        <v/>
      </c>
      <c r="L622" s="167" t="str">
        <f>IF(ISBLANK(DaqBook_RAW_Data!AA612),"",DaqBook_RAW_Data!AA612)</f>
        <v/>
      </c>
      <c r="M622" s="167" t="str">
        <f>IF(ISBLANK(DaqBook_RAW_Data!AB612),"",DaqBook_RAW_Data!AB612)</f>
        <v/>
      </c>
      <c r="N622" s="167" t="str">
        <f>IF(ISBLANK(DaqBook_RAW_Data!AC612),"",DaqBook_RAW_Data!AC612)</f>
        <v/>
      </c>
      <c r="O622" s="167" t="str">
        <f>IF(ISBLANK(DaqBook_RAW_Data!AD612),"",DaqBook_RAW_Data!AD612)</f>
        <v/>
      </c>
      <c r="P622" s="167" t="str">
        <f>IF(ISBLANK(DaqBook_RAW_Data!AE612),"",DaqBook_RAW_Data!AE612)</f>
        <v/>
      </c>
    </row>
    <row r="623" spans="1:16" x14ac:dyDescent="0.2">
      <c r="A623" s="58" t="e">
        <f t="shared" si="9"/>
        <v>#VALUE!</v>
      </c>
      <c r="B623" s="144" t="str">
        <f>IF(ISBLANK(DaqBook_RAW_Data!Q613),IF(DaqBook_RAW_Data!A613="","",TIMEVALUE(DaqBook_RAW_Data!A613)),TIMEVALUE(DaqBook_RAW_Data!Q613))</f>
        <v/>
      </c>
      <c r="C623" s="167" t="str">
        <f>IF(ISBLANK(DaqBook_RAW_Data!R613),"",DaqBook_RAW_Data!R613)</f>
        <v/>
      </c>
      <c r="D623" s="167" t="str">
        <f>IF(ISBLANK(DaqBook_RAW_Data!S613),"",DaqBook_RAW_Data!S613)</f>
        <v/>
      </c>
      <c r="E623" s="167" t="str">
        <f>IF(ISBLANK(DaqBook_RAW_Data!T613),"",DaqBook_RAW_Data!T613)</f>
        <v/>
      </c>
      <c r="F623" s="167" t="str">
        <f>IF(ISBLANK(DaqBook_RAW_Data!U613),"",DaqBook_RAW_Data!U613)</f>
        <v/>
      </c>
      <c r="G623" s="167" t="str">
        <f>IF(ISBLANK(DaqBook_RAW_Data!V613),"",DaqBook_RAW_Data!V613)</f>
        <v/>
      </c>
      <c r="H623" s="167" t="str">
        <f>IF(ISBLANK(DaqBook_RAW_Data!W613),"",DaqBook_RAW_Data!W613)</f>
        <v/>
      </c>
      <c r="I623" s="167" t="str">
        <f>IF(ISBLANK(DaqBook_RAW_Data!X613),"",DaqBook_RAW_Data!X613)</f>
        <v/>
      </c>
      <c r="J623" s="167" t="str">
        <f>IF(ISBLANK(DaqBook_RAW_Data!Y613),"",DaqBook_RAW_Data!Y613)</f>
        <v/>
      </c>
      <c r="K623" s="167" t="str">
        <f>IF(ISBLANK(DaqBook_RAW_Data!Z613),"",DaqBook_RAW_Data!Z613)</f>
        <v/>
      </c>
      <c r="L623" s="167" t="str">
        <f>IF(ISBLANK(DaqBook_RAW_Data!AA613),"",DaqBook_RAW_Data!AA613)</f>
        <v/>
      </c>
      <c r="M623" s="167" t="str">
        <f>IF(ISBLANK(DaqBook_RAW_Data!AB613),"",DaqBook_RAW_Data!AB613)</f>
        <v/>
      </c>
      <c r="N623" s="167" t="str">
        <f>IF(ISBLANK(DaqBook_RAW_Data!AC613),"",DaqBook_RAW_Data!AC613)</f>
        <v/>
      </c>
      <c r="O623" s="167" t="str">
        <f>IF(ISBLANK(DaqBook_RAW_Data!AD613),"",DaqBook_RAW_Data!AD613)</f>
        <v/>
      </c>
      <c r="P623" s="167" t="str">
        <f>IF(ISBLANK(DaqBook_RAW_Data!AE613),"",DaqBook_RAW_Data!AE613)</f>
        <v/>
      </c>
    </row>
    <row r="624" spans="1:16" x14ac:dyDescent="0.2">
      <c r="A624" s="58" t="e">
        <f t="shared" si="9"/>
        <v>#VALUE!</v>
      </c>
      <c r="B624" s="144" t="str">
        <f>IF(ISBLANK(DaqBook_RAW_Data!Q614),IF(DaqBook_RAW_Data!A614="","",TIMEVALUE(DaqBook_RAW_Data!A614)),TIMEVALUE(DaqBook_RAW_Data!Q614))</f>
        <v/>
      </c>
      <c r="C624" s="167" t="str">
        <f>IF(ISBLANK(DaqBook_RAW_Data!R614),"",DaqBook_RAW_Data!R614)</f>
        <v/>
      </c>
      <c r="D624" s="167" t="str">
        <f>IF(ISBLANK(DaqBook_RAW_Data!S614),"",DaqBook_RAW_Data!S614)</f>
        <v/>
      </c>
      <c r="E624" s="167" t="str">
        <f>IF(ISBLANK(DaqBook_RAW_Data!T614),"",DaqBook_RAW_Data!T614)</f>
        <v/>
      </c>
      <c r="F624" s="167" t="str">
        <f>IF(ISBLANK(DaqBook_RAW_Data!U614),"",DaqBook_RAW_Data!U614)</f>
        <v/>
      </c>
      <c r="G624" s="167" t="str">
        <f>IF(ISBLANK(DaqBook_RAW_Data!V614),"",DaqBook_RAW_Data!V614)</f>
        <v/>
      </c>
      <c r="H624" s="167" t="str">
        <f>IF(ISBLANK(DaqBook_RAW_Data!W614),"",DaqBook_RAW_Data!W614)</f>
        <v/>
      </c>
      <c r="I624" s="167" t="str">
        <f>IF(ISBLANK(DaqBook_RAW_Data!X614),"",DaqBook_RAW_Data!X614)</f>
        <v/>
      </c>
      <c r="J624" s="167" t="str">
        <f>IF(ISBLANK(DaqBook_RAW_Data!Y614),"",DaqBook_RAW_Data!Y614)</f>
        <v/>
      </c>
      <c r="K624" s="167" t="str">
        <f>IF(ISBLANK(DaqBook_RAW_Data!Z614),"",DaqBook_RAW_Data!Z614)</f>
        <v/>
      </c>
      <c r="L624" s="167" t="str">
        <f>IF(ISBLANK(DaqBook_RAW_Data!AA614),"",DaqBook_RAW_Data!AA614)</f>
        <v/>
      </c>
      <c r="M624" s="167" t="str">
        <f>IF(ISBLANK(DaqBook_RAW_Data!AB614),"",DaqBook_RAW_Data!AB614)</f>
        <v/>
      </c>
      <c r="N624" s="167" t="str">
        <f>IF(ISBLANK(DaqBook_RAW_Data!AC614),"",DaqBook_RAW_Data!AC614)</f>
        <v/>
      </c>
      <c r="O624" s="167" t="str">
        <f>IF(ISBLANK(DaqBook_RAW_Data!AD614),"",DaqBook_RAW_Data!AD614)</f>
        <v/>
      </c>
      <c r="P624" s="167" t="str">
        <f>IF(ISBLANK(DaqBook_RAW_Data!AE614),"",DaqBook_RAW_Data!AE614)</f>
        <v/>
      </c>
    </row>
    <row r="625" spans="1:16" x14ac:dyDescent="0.2">
      <c r="A625" s="58" t="e">
        <f t="shared" si="9"/>
        <v>#VALUE!</v>
      </c>
      <c r="B625" s="144" t="str">
        <f>IF(ISBLANK(DaqBook_RAW_Data!Q615),IF(DaqBook_RAW_Data!A615="","",TIMEVALUE(DaqBook_RAW_Data!A615)),TIMEVALUE(DaqBook_RAW_Data!Q615))</f>
        <v/>
      </c>
      <c r="C625" s="167" t="str">
        <f>IF(ISBLANK(DaqBook_RAW_Data!R615),"",DaqBook_RAW_Data!R615)</f>
        <v/>
      </c>
      <c r="D625" s="167" t="str">
        <f>IF(ISBLANK(DaqBook_RAW_Data!S615),"",DaqBook_RAW_Data!S615)</f>
        <v/>
      </c>
      <c r="E625" s="167" t="str">
        <f>IF(ISBLANK(DaqBook_RAW_Data!T615),"",DaqBook_RAW_Data!T615)</f>
        <v/>
      </c>
      <c r="F625" s="167" t="str">
        <f>IF(ISBLANK(DaqBook_RAW_Data!U615),"",DaqBook_RAW_Data!U615)</f>
        <v/>
      </c>
      <c r="G625" s="167" t="str">
        <f>IF(ISBLANK(DaqBook_RAW_Data!V615),"",DaqBook_RAW_Data!V615)</f>
        <v/>
      </c>
      <c r="H625" s="167" t="str">
        <f>IF(ISBLANK(DaqBook_RAW_Data!W615),"",DaqBook_RAW_Data!W615)</f>
        <v/>
      </c>
      <c r="I625" s="167" t="str">
        <f>IF(ISBLANK(DaqBook_RAW_Data!X615),"",DaqBook_RAW_Data!X615)</f>
        <v/>
      </c>
      <c r="J625" s="167" t="str">
        <f>IF(ISBLANK(DaqBook_RAW_Data!Y615),"",DaqBook_RAW_Data!Y615)</f>
        <v/>
      </c>
      <c r="K625" s="167" t="str">
        <f>IF(ISBLANK(DaqBook_RAW_Data!Z615),"",DaqBook_RAW_Data!Z615)</f>
        <v/>
      </c>
      <c r="L625" s="167" t="str">
        <f>IF(ISBLANK(DaqBook_RAW_Data!AA615),"",DaqBook_RAW_Data!AA615)</f>
        <v/>
      </c>
      <c r="M625" s="167" t="str">
        <f>IF(ISBLANK(DaqBook_RAW_Data!AB615),"",DaqBook_RAW_Data!AB615)</f>
        <v/>
      </c>
      <c r="N625" s="167" t="str">
        <f>IF(ISBLANK(DaqBook_RAW_Data!AC615),"",DaqBook_RAW_Data!AC615)</f>
        <v/>
      </c>
      <c r="O625" s="167" t="str">
        <f>IF(ISBLANK(DaqBook_RAW_Data!AD615),"",DaqBook_RAW_Data!AD615)</f>
        <v/>
      </c>
      <c r="P625" s="167" t="str">
        <f>IF(ISBLANK(DaqBook_RAW_Data!AE615),"",DaqBook_RAW_Data!AE615)</f>
        <v/>
      </c>
    </row>
    <row r="626" spans="1:16" x14ac:dyDescent="0.2">
      <c r="A626" s="58" t="e">
        <f t="shared" si="9"/>
        <v>#VALUE!</v>
      </c>
      <c r="B626" s="144" t="str">
        <f>IF(ISBLANK(DaqBook_RAW_Data!Q616),IF(DaqBook_RAW_Data!A616="","",TIMEVALUE(DaqBook_RAW_Data!A616)),TIMEVALUE(DaqBook_RAW_Data!Q616))</f>
        <v/>
      </c>
      <c r="C626" s="167" t="str">
        <f>IF(ISBLANK(DaqBook_RAW_Data!R616),"",DaqBook_RAW_Data!R616)</f>
        <v/>
      </c>
      <c r="D626" s="167" t="str">
        <f>IF(ISBLANK(DaqBook_RAW_Data!S616),"",DaqBook_RAW_Data!S616)</f>
        <v/>
      </c>
      <c r="E626" s="167" t="str">
        <f>IF(ISBLANK(DaqBook_RAW_Data!T616),"",DaqBook_RAW_Data!T616)</f>
        <v/>
      </c>
      <c r="F626" s="167" t="str">
        <f>IF(ISBLANK(DaqBook_RAW_Data!U616),"",DaqBook_RAW_Data!U616)</f>
        <v/>
      </c>
      <c r="G626" s="167" t="str">
        <f>IF(ISBLANK(DaqBook_RAW_Data!V616),"",DaqBook_RAW_Data!V616)</f>
        <v/>
      </c>
      <c r="H626" s="167" t="str">
        <f>IF(ISBLANK(DaqBook_RAW_Data!W616),"",DaqBook_RAW_Data!W616)</f>
        <v/>
      </c>
      <c r="I626" s="167" t="str">
        <f>IF(ISBLANK(DaqBook_RAW_Data!X616),"",DaqBook_RAW_Data!X616)</f>
        <v/>
      </c>
      <c r="J626" s="167" t="str">
        <f>IF(ISBLANK(DaqBook_RAW_Data!Y616),"",DaqBook_RAW_Data!Y616)</f>
        <v/>
      </c>
      <c r="K626" s="167" t="str">
        <f>IF(ISBLANK(DaqBook_RAW_Data!Z616),"",DaqBook_RAW_Data!Z616)</f>
        <v/>
      </c>
      <c r="L626" s="167" t="str">
        <f>IF(ISBLANK(DaqBook_RAW_Data!AA616),"",DaqBook_RAW_Data!AA616)</f>
        <v/>
      </c>
      <c r="M626" s="167" t="str">
        <f>IF(ISBLANK(DaqBook_RAW_Data!AB616),"",DaqBook_RAW_Data!AB616)</f>
        <v/>
      </c>
      <c r="N626" s="167" t="str">
        <f>IF(ISBLANK(DaqBook_RAW_Data!AC616),"",DaqBook_RAW_Data!AC616)</f>
        <v/>
      </c>
      <c r="O626" s="167" t="str">
        <f>IF(ISBLANK(DaqBook_RAW_Data!AD616),"",DaqBook_RAW_Data!AD616)</f>
        <v/>
      </c>
      <c r="P626" s="167" t="str">
        <f>IF(ISBLANK(DaqBook_RAW_Data!AE616),"",DaqBook_RAW_Data!AE616)</f>
        <v/>
      </c>
    </row>
    <row r="627" spans="1:16" x14ac:dyDescent="0.2">
      <c r="A627" s="58" t="e">
        <f t="shared" si="9"/>
        <v>#VALUE!</v>
      </c>
      <c r="B627" s="144" t="str">
        <f>IF(ISBLANK(DaqBook_RAW_Data!Q617),IF(DaqBook_RAW_Data!A617="","",TIMEVALUE(DaqBook_RAW_Data!A617)),TIMEVALUE(DaqBook_RAW_Data!Q617))</f>
        <v/>
      </c>
      <c r="C627" s="167" t="str">
        <f>IF(ISBLANK(DaqBook_RAW_Data!R617),"",DaqBook_RAW_Data!R617)</f>
        <v/>
      </c>
      <c r="D627" s="167" t="str">
        <f>IF(ISBLANK(DaqBook_RAW_Data!S617),"",DaqBook_RAW_Data!S617)</f>
        <v/>
      </c>
      <c r="E627" s="167" t="str">
        <f>IF(ISBLANK(DaqBook_RAW_Data!T617),"",DaqBook_RAW_Data!T617)</f>
        <v/>
      </c>
      <c r="F627" s="167" t="str">
        <f>IF(ISBLANK(DaqBook_RAW_Data!U617),"",DaqBook_RAW_Data!U617)</f>
        <v/>
      </c>
      <c r="G627" s="167" t="str">
        <f>IF(ISBLANK(DaqBook_RAW_Data!V617),"",DaqBook_RAW_Data!V617)</f>
        <v/>
      </c>
      <c r="H627" s="167" t="str">
        <f>IF(ISBLANK(DaqBook_RAW_Data!W617),"",DaqBook_RAW_Data!W617)</f>
        <v/>
      </c>
      <c r="I627" s="167" t="str">
        <f>IF(ISBLANK(DaqBook_RAW_Data!X617),"",DaqBook_RAW_Data!X617)</f>
        <v/>
      </c>
      <c r="J627" s="167" t="str">
        <f>IF(ISBLANK(DaqBook_RAW_Data!Y617),"",DaqBook_RAW_Data!Y617)</f>
        <v/>
      </c>
      <c r="K627" s="167" t="str">
        <f>IF(ISBLANK(DaqBook_RAW_Data!Z617),"",DaqBook_RAW_Data!Z617)</f>
        <v/>
      </c>
      <c r="L627" s="167" t="str">
        <f>IF(ISBLANK(DaqBook_RAW_Data!AA617),"",DaqBook_RAW_Data!AA617)</f>
        <v/>
      </c>
      <c r="M627" s="167" t="str">
        <f>IF(ISBLANK(DaqBook_RAW_Data!AB617),"",DaqBook_RAW_Data!AB617)</f>
        <v/>
      </c>
      <c r="N627" s="167" t="str">
        <f>IF(ISBLANK(DaqBook_RAW_Data!AC617),"",DaqBook_RAW_Data!AC617)</f>
        <v/>
      </c>
      <c r="O627" s="167" t="str">
        <f>IF(ISBLANK(DaqBook_RAW_Data!AD617),"",DaqBook_RAW_Data!AD617)</f>
        <v/>
      </c>
      <c r="P627" s="167" t="str">
        <f>IF(ISBLANK(DaqBook_RAW_Data!AE617),"",DaqBook_RAW_Data!AE617)</f>
        <v/>
      </c>
    </row>
    <row r="628" spans="1:16" x14ac:dyDescent="0.2">
      <c r="A628" s="58" t="e">
        <f t="shared" si="9"/>
        <v>#VALUE!</v>
      </c>
      <c r="B628" s="144" t="str">
        <f>IF(ISBLANK(DaqBook_RAW_Data!Q618),IF(DaqBook_RAW_Data!A618="","",TIMEVALUE(DaqBook_RAW_Data!A618)),TIMEVALUE(DaqBook_RAW_Data!Q618))</f>
        <v/>
      </c>
      <c r="C628" s="167" t="str">
        <f>IF(ISBLANK(DaqBook_RAW_Data!R618),"",DaqBook_RAW_Data!R618)</f>
        <v/>
      </c>
      <c r="D628" s="167" t="str">
        <f>IF(ISBLANK(DaqBook_RAW_Data!S618),"",DaqBook_RAW_Data!S618)</f>
        <v/>
      </c>
      <c r="E628" s="167" t="str">
        <f>IF(ISBLANK(DaqBook_RAW_Data!T618),"",DaqBook_RAW_Data!T618)</f>
        <v/>
      </c>
      <c r="F628" s="167" t="str">
        <f>IF(ISBLANK(DaqBook_RAW_Data!U618),"",DaqBook_RAW_Data!U618)</f>
        <v/>
      </c>
      <c r="G628" s="167" t="str">
        <f>IF(ISBLANK(DaqBook_RAW_Data!V618),"",DaqBook_RAW_Data!V618)</f>
        <v/>
      </c>
      <c r="H628" s="167" t="str">
        <f>IF(ISBLANK(DaqBook_RAW_Data!W618),"",DaqBook_RAW_Data!W618)</f>
        <v/>
      </c>
      <c r="I628" s="167" t="str">
        <f>IF(ISBLANK(DaqBook_RAW_Data!X618),"",DaqBook_RAW_Data!X618)</f>
        <v/>
      </c>
      <c r="J628" s="167" t="str">
        <f>IF(ISBLANK(DaqBook_RAW_Data!Y618),"",DaqBook_RAW_Data!Y618)</f>
        <v/>
      </c>
      <c r="K628" s="167" t="str">
        <f>IF(ISBLANK(DaqBook_RAW_Data!Z618),"",DaqBook_RAW_Data!Z618)</f>
        <v/>
      </c>
      <c r="L628" s="167" t="str">
        <f>IF(ISBLANK(DaqBook_RAW_Data!AA618),"",DaqBook_RAW_Data!AA618)</f>
        <v/>
      </c>
      <c r="M628" s="167" t="str">
        <f>IF(ISBLANK(DaqBook_RAW_Data!AB618),"",DaqBook_RAW_Data!AB618)</f>
        <v/>
      </c>
      <c r="N628" s="167" t="str">
        <f>IF(ISBLANK(DaqBook_RAW_Data!AC618),"",DaqBook_RAW_Data!AC618)</f>
        <v/>
      </c>
      <c r="O628" s="167" t="str">
        <f>IF(ISBLANK(DaqBook_RAW_Data!AD618),"",DaqBook_RAW_Data!AD618)</f>
        <v/>
      </c>
      <c r="P628" s="167" t="str">
        <f>IF(ISBLANK(DaqBook_RAW_Data!AE618),"",DaqBook_RAW_Data!AE618)</f>
        <v/>
      </c>
    </row>
    <row r="629" spans="1:16" x14ac:dyDescent="0.2">
      <c r="A629" s="58" t="e">
        <f t="shared" si="9"/>
        <v>#VALUE!</v>
      </c>
      <c r="B629" s="144" t="str">
        <f>IF(ISBLANK(DaqBook_RAW_Data!Q619),IF(DaqBook_RAW_Data!A619="","",TIMEVALUE(DaqBook_RAW_Data!A619)),TIMEVALUE(DaqBook_RAW_Data!Q619))</f>
        <v/>
      </c>
      <c r="C629" s="167" t="str">
        <f>IF(ISBLANK(DaqBook_RAW_Data!R619),"",DaqBook_RAW_Data!R619)</f>
        <v/>
      </c>
      <c r="D629" s="167" t="str">
        <f>IF(ISBLANK(DaqBook_RAW_Data!S619),"",DaqBook_RAW_Data!S619)</f>
        <v/>
      </c>
      <c r="E629" s="167" t="str">
        <f>IF(ISBLANK(DaqBook_RAW_Data!T619),"",DaqBook_RAW_Data!T619)</f>
        <v/>
      </c>
      <c r="F629" s="167" t="str">
        <f>IF(ISBLANK(DaqBook_RAW_Data!U619),"",DaqBook_RAW_Data!U619)</f>
        <v/>
      </c>
      <c r="G629" s="167" t="str">
        <f>IF(ISBLANK(DaqBook_RAW_Data!V619),"",DaqBook_RAW_Data!V619)</f>
        <v/>
      </c>
      <c r="H629" s="167" t="str">
        <f>IF(ISBLANK(DaqBook_RAW_Data!W619),"",DaqBook_RAW_Data!W619)</f>
        <v/>
      </c>
      <c r="I629" s="167" t="str">
        <f>IF(ISBLANK(DaqBook_RAW_Data!X619),"",DaqBook_RAW_Data!X619)</f>
        <v/>
      </c>
      <c r="J629" s="167" t="str">
        <f>IF(ISBLANK(DaqBook_RAW_Data!Y619),"",DaqBook_RAW_Data!Y619)</f>
        <v/>
      </c>
      <c r="K629" s="167" t="str">
        <f>IF(ISBLANK(DaqBook_RAW_Data!Z619),"",DaqBook_RAW_Data!Z619)</f>
        <v/>
      </c>
      <c r="L629" s="167" t="str">
        <f>IF(ISBLANK(DaqBook_RAW_Data!AA619),"",DaqBook_RAW_Data!AA619)</f>
        <v/>
      </c>
      <c r="M629" s="167" t="str">
        <f>IF(ISBLANK(DaqBook_RAW_Data!AB619),"",DaqBook_RAW_Data!AB619)</f>
        <v/>
      </c>
      <c r="N629" s="167" t="str">
        <f>IF(ISBLANK(DaqBook_RAW_Data!AC619),"",DaqBook_RAW_Data!AC619)</f>
        <v/>
      </c>
      <c r="O629" s="167" t="str">
        <f>IF(ISBLANK(DaqBook_RAW_Data!AD619),"",DaqBook_RAW_Data!AD619)</f>
        <v/>
      </c>
      <c r="P629" s="167" t="str">
        <f>IF(ISBLANK(DaqBook_RAW_Data!AE619),"",DaqBook_RAW_Data!AE619)</f>
        <v/>
      </c>
    </row>
    <row r="630" spans="1:16" x14ac:dyDescent="0.2">
      <c r="A630" s="58" t="e">
        <f t="shared" si="9"/>
        <v>#VALUE!</v>
      </c>
      <c r="B630" s="144" t="str">
        <f>IF(ISBLANK(DaqBook_RAW_Data!Q620),IF(DaqBook_RAW_Data!A620="","",TIMEVALUE(DaqBook_RAW_Data!A620)),TIMEVALUE(DaqBook_RAW_Data!Q620))</f>
        <v/>
      </c>
      <c r="C630" s="167" t="str">
        <f>IF(ISBLANK(DaqBook_RAW_Data!R620),"",DaqBook_RAW_Data!R620)</f>
        <v/>
      </c>
      <c r="D630" s="167" t="str">
        <f>IF(ISBLANK(DaqBook_RAW_Data!S620),"",DaqBook_RAW_Data!S620)</f>
        <v/>
      </c>
      <c r="E630" s="167" t="str">
        <f>IF(ISBLANK(DaqBook_RAW_Data!T620),"",DaqBook_RAW_Data!T620)</f>
        <v/>
      </c>
      <c r="F630" s="167" t="str">
        <f>IF(ISBLANK(DaqBook_RAW_Data!U620),"",DaqBook_RAW_Data!U620)</f>
        <v/>
      </c>
      <c r="G630" s="167" t="str">
        <f>IF(ISBLANK(DaqBook_RAW_Data!V620),"",DaqBook_RAW_Data!V620)</f>
        <v/>
      </c>
      <c r="H630" s="167" t="str">
        <f>IF(ISBLANK(DaqBook_RAW_Data!W620),"",DaqBook_RAW_Data!W620)</f>
        <v/>
      </c>
      <c r="I630" s="167" t="str">
        <f>IF(ISBLANK(DaqBook_RAW_Data!X620),"",DaqBook_RAW_Data!X620)</f>
        <v/>
      </c>
      <c r="J630" s="167" t="str">
        <f>IF(ISBLANK(DaqBook_RAW_Data!Y620),"",DaqBook_RAW_Data!Y620)</f>
        <v/>
      </c>
      <c r="K630" s="167" t="str">
        <f>IF(ISBLANK(DaqBook_RAW_Data!Z620),"",DaqBook_RAW_Data!Z620)</f>
        <v/>
      </c>
      <c r="L630" s="167" t="str">
        <f>IF(ISBLANK(DaqBook_RAW_Data!AA620),"",DaqBook_RAW_Data!AA620)</f>
        <v/>
      </c>
      <c r="M630" s="167" t="str">
        <f>IF(ISBLANK(DaqBook_RAW_Data!AB620),"",DaqBook_RAW_Data!AB620)</f>
        <v/>
      </c>
      <c r="N630" s="167" t="str">
        <f>IF(ISBLANK(DaqBook_RAW_Data!AC620),"",DaqBook_RAW_Data!AC620)</f>
        <v/>
      </c>
      <c r="O630" s="167" t="str">
        <f>IF(ISBLANK(DaqBook_RAW_Data!AD620),"",DaqBook_RAW_Data!AD620)</f>
        <v/>
      </c>
      <c r="P630" s="167" t="str">
        <f>IF(ISBLANK(DaqBook_RAW_Data!AE620),"",DaqBook_RAW_Data!AE620)</f>
        <v/>
      </c>
    </row>
    <row r="631" spans="1:16" x14ac:dyDescent="0.2">
      <c r="A631" s="58" t="e">
        <f t="shared" si="9"/>
        <v>#VALUE!</v>
      </c>
      <c r="B631" s="144" t="str">
        <f>IF(ISBLANK(DaqBook_RAW_Data!Q621),IF(DaqBook_RAW_Data!A621="","",TIMEVALUE(DaqBook_RAW_Data!A621)),TIMEVALUE(DaqBook_RAW_Data!Q621))</f>
        <v/>
      </c>
      <c r="C631" s="167" t="str">
        <f>IF(ISBLANK(DaqBook_RAW_Data!R621),"",DaqBook_RAW_Data!R621)</f>
        <v/>
      </c>
      <c r="D631" s="167" t="str">
        <f>IF(ISBLANK(DaqBook_RAW_Data!S621),"",DaqBook_RAW_Data!S621)</f>
        <v/>
      </c>
      <c r="E631" s="167" t="str">
        <f>IF(ISBLANK(DaqBook_RAW_Data!T621),"",DaqBook_RAW_Data!T621)</f>
        <v/>
      </c>
      <c r="F631" s="167" t="str">
        <f>IF(ISBLANK(DaqBook_RAW_Data!U621),"",DaqBook_RAW_Data!U621)</f>
        <v/>
      </c>
      <c r="G631" s="167" t="str">
        <f>IF(ISBLANK(DaqBook_RAW_Data!V621),"",DaqBook_RAW_Data!V621)</f>
        <v/>
      </c>
      <c r="H631" s="167" t="str">
        <f>IF(ISBLANK(DaqBook_RAW_Data!W621),"",DaqBook_RAW_Data!W621)</f>
        <v/>
      </c>
      <c r="I631" s="167" t="str">
        <f>IF(ISBLANK(DaqBook_RAW_Data!X621),"",DaqBook_RAW_Data!X621)</f>
        <v/>
      </c>
      <c r="J631" s="167" t="str">
        <f>IF(ISBLANK(DaqBook_RAW_Data!Y621),"",DaqBook_RAW_Data!Y621)</f>
        <v/>
      </c>
      <c r="K631" s="167" t="str">
        <f>IF(ISBLANK(DaqBook_RAW_Data!Z621),"",DaqBook_RAW_Data!Z621)</f>
        <v/>
      </c>
      <c r="L631" s="167" t="str">
        <f>IF(ISBLANK(DaqBook_RAW_Data!AA621),"",DaqBook_RAW_Data!AA621)</f>
        <v/>
      </c>
      <c r="M631" s="167" t="str">
        <f>IF(ISBLANK(DaqBook_RAW_Data!AB621),"",DaqBook_RAW_Data!AB621)</f>
        <v/>
      </c>
      <c r="N631" s="167" t="str">
        <f>IF(ISBLANK(DaqBook_RAW_Data!AC621),"",DaqBook_RAW_Data!AC621)</f>
        <v/>
      </c>
      <c r="O631" s="167" t="str">
        <f>IF(ISBLANK(DaqBook_RAW_Data!AD621),"",DaqBook_RAW_Data!AD621)</f>
        <v/>
      </c>
      <c r="P631" s="167" t="str">
        <f>IF(ISBLANK(DaqBook_RAW_Data!AE621),"",DaqBook_RAW_Data!AE621)</f>
        <v/>
      </c>
    </row>
    <row r="632" spans="1:16" x14ac:dyDescent="0.2">
      <c r="A632" s="58" t="e">
        <f t="shared" si="9"/>
        <v>#VALUE!</v>
      </c>
      <c r="B632" s="144" t="str">
        <f>IF(ISBLANK(DaqBook_RAW_Data!Q622),IF(DaqBook_RAW_Data!A622="","",TIMEVALUE(DaqBook_RAW_Data!A622)),TIMEVALUE(DaqBook_RAW_Data!Q622))</f>
        <v/>
      </c>
      <c r="C632" s="167" t="str">
        <f>IF(ISBLANK(DaqBook_RAW_Data!R622),"",DaqBook_RAW_Data!R622)</f>
        <v/>
      </c>
      <c r="D632" s="167" t="str">
        <f>IF(ISBLANK(DaqBook_RAW_Data!S622),"",DaqBook_RAW_Data!S622)</f>
        <v/>
      </c>
      <c r="E632" s="167" t="str">
        <f>IF(ISBLANK(DaqBook_RAW_Data!T622),"",DaqBook_RAW_Data!T622)</f>
        <v/>
      </c>
      <c r="F632" s="167" t="str">
        <f>IF(ISBLANK(DaqBook_RAW_Data!U622),"",DaqBook_RAW_Data!U622)</f>
        <v/>
      </c>
      <c r="G632" s="167" t="str">
        <f>IF(ISBLANK(DaqBook_RAW_Data!V622),"",DaqBook_RAW_Data!V622)</f>
        <v/>
      </c>
      <c r="H632" s="167" t="str">
        <f>IF(ISBLANK(DaqBook_RAW_Data!W622),"",DaqBook_RAW_Data!W622)</f>
        <v/>
      </c>
      <c r="I632" s="167" t="str">
        <f>IF(ISBLANK(DaqBook_RAW_Data!X622),"",DaqBook_RAW_Data!X622)</f>
        <v/>
      </c>
      <c r="J632" s="167" t="str">
        <f>IF(ISBLANK(DaqBook_RAW_Data!Y622),"",DaqBook_RAW_Data!Y622)</f>
        <v/>
      </c>
      <c r="K632" s="167" t="str">
        <f>IF(ISBLANK(DaqBook_RAW_Data!Z622),"",DaqBook_RAW_Data!Z622)</f>
        <v/>
      </c>
      <c r="L632" s="167" t="str">
        <f>IF(ISBLANK(DaqBook_RAW_Data!AA622),"",DaqBook_RAW_Data!AA622)</f>
        <v/>
      </c>
      <c r="M632" s="167" t="str">
        <f>IF(ISBLANK(DaqBook_RAW_Data!AB622),"",DaqBook_RAW_Data!AB622)</f>
        <v/>
      </c>
      <c r="N632" s="167" t="str">
        <f>IF(ISBLANK(DaqBook_RAW_Data!AC622),"",DaqBook_RAW_Data!AC622)</f>
        <v/>
      </c>
      <c r="O632" s="167" t="str">
        <f>IF(ISBLANK(DaqBook_RAW_Data!AD622),"",DaqBook_RAW_Data!AD622)</f>
        <v/>
      </c>
      <c r="P632" s="167" t="str">
        <f>IF(ISBLANK(DaqBook_RAW_Data!AE622),"",DaqBook_RAW_Data!AE622)</f>
        <v/>
      </c>
    </row>
    <row r="633" spans="1:16" x14ac:dyDescent="0.2">
      <c r="A633" s="58" t="e">
        <f t="shared" si="9"/>
        <v>#VALUE!</v>
      </c>
      <c r="B633" s="144" t="str">
        <f>IF(ISBLANK(DaqBook_RAW_Data!Q623),IF(DaqBook_RAW_Data!A623="","",TIMEVALUE(DaqBook_RAW_Data!A623)),TIMEVALUE(DaqBook_RAW_Data!Q623))</f>
        <v/>
      </c>
      <c r="C633" s="167" t="str">
        <f>IF(ISBLANK(DaqBook_RAW_Data!R623),"",DaqBook_RAW_Data!R623)</f>
        <v/>
      </c>
      <c r="D633" s="167" t="str">
        <f>IF(ISBLANK(DaqBook_RAW_Data!S623),"",DaqBook_RAW_Data!S623)</f>
        <v/>
      </c>
      <c r="E633" s="167" t="str">
        <f>IF(ISBLANK(DaqBook_RAW_Data!T623),"",DaqBook_RAW_Data!T623)</f>
        <v/>
      </c>
      <c r="F633" s="167" t="str">
        <f>IF(ISBLANK(DaqBook_RAW_Data!U623),"",DaqBook_RAW_Data!U623)</f>
        <v/>
      </c>
      <c r="G633" s="167" t="str">
        <f>IF(ISBLANK(DaqBook_RAW_Data!V623),"",DaqBook_RAW_Data!V623)</f>
        <v/>
      </c>
      <c r="H633" s="167" t="str">
        <f>IF(ISBLANK(DaqBook_RAW_Data!W623),"",DaqBook_RAW_Data!W623)</f>
        <v/>
      </c>
      <c r="I633" s="167" t="str">
        <f>IF(ISBLANK(DaqBook_RAW_Data!X623),"",DaqBook_RAW_Data!X623)</f>
        <v/>
      </c>
      <c r="J633" s="167" t="str">
        <f>IF(ISBLANK(DaqBook_RAW_Data!Y623),"",DaqBook_RAW_Data!Y623)</f>
        <v/>
      </c>
      <c r="K633" s="167" t="str">
        <f>IF(ISBLANK(DaqBook_RAW_Data!Z623),"",DaqBook_RAW_Data!Z623)</f>
        <v/>
      </c>
      <c r="L633" s="167" t="str">
        <f>IF(ISBLANK(DaqBook_RAW_Data!AA623),"",DaqBook_RAW_Data!AA623)</f>
        <v/>
      </c>
      <c r="M633" s="167" t="str">
        <f>IF(ISBLANK(DaqBook_RAW_Data!AB623),"",DaqBook_RAW_Data!AB623)</f>
        <v/>
      </c>
      <c r="N633" s="167" t="str">
        <f>IF(ISBLANK(DaqBook_RAW_Data!AC623),"",DaqBook_RAW_Data!AC623)</f>
        <v/>
      </c>
      <c r="O633" s="167" t="str">
        <f>IF(ISBLANK(DaqBook_RAW_Data!AD623),"",DaqBook_RAW_Data!AD623)</f>
        <v/>
      </c>
      <c r="P633" s="167" t="str">
        <f>IF(ISBLANK(DaqBook_RAW_Data!AE623),"",DaqBook_RAW_Data!AE623)</f>
        <v/>
      </c>
    </row>
    <row r="634" spans="1:16" x14ac:dyDescent="0.2">
      <c r="A634" s="58" t="e">
        <f t="shared" si="9"/>
        <v>#VALUE!</v>
      </c>
      <c r="B634" s="144" t="str">
        <f>IF(ISBLANK(DaqBook_RAW_Data!Q624),IF(DaqBook_RAW_Data!A624="","",TIMEVALUE(DaqBook_RAW_Data!A624)),TIMEVALUE(DaqBook_RAW_Data!Q624))</f>
        <v/>
      </c>
      <c r="C634" s="167" t="str">
        <f>IF(ISBLANK(DaqBook_RAW_Data!R624),"",DaqBook_RAW_Data!R624)</f>
        <v/>
      </c>
      <c r="D634" s="167" t="str">
        <f>IF(ISBLANK(DaqBook_RAW_Data!S624),"",DaqBook_RAW_Data!S624)</f>
        <v/>
      </c>
      <c r="E634" s="167" t="str">
        <f>IF(ISBLANK(DaqBook_RAW_Data!T624),"",DaqBook_RAW_Data!T624)</f>
        <v/>
      </c>
      <c r="F634" s="167" t="str">
        <f>IF(ISBLANK(DaqBook_RAW_Data!U624),"",DaqBook_RAW_Data!U624)</f>
        <v/>
      </c>
      <c r="G634" s="167" t="str">
        <f>IF(ISBLANK(DaqBook_RAW_Data!V624),"",DaqBook_RAW_Data!V624)</f>
        <v/>
      </c>
      <c r="H634" s="167" t="str">
        <f>IF(ISBLANK(DaqBook_RAW_Data!W624),"",DaqBook_RAW_Data!W624)</f>
        <v/>
      </c>
      <c r="I634" s="167" t="str">
        <f>IF(ISBLANK(DaqBook_RAW_Data!X624),"",DaqBook_RAW_Data!X624)</f>
        <v/>
      </c>
      <c r="J634" s="167" t="str">
        <f>IF(ISBLANK(DaqBook_RAW_Data!Y624),"",DaqBook_RAW_Data!Y624)</f>
        <v/>
      </c>
      <c r="K634" s="167" t="str">
        <f>IF(ISBLANK(DaqBook_RAW_Data!Z624),"",DaqBook_RAW_Data!Z624)</f>
        <v/>
      </c>
      <c r="L634" s="167" t="str">
        <f>IF(ISBLANK(DaqBook_RAW_Data!AA624),"",DaqBook_RAW_Data!AA624)</f>
        <v/>
      </c>
      <c r="M634" s="167" t="str">
        <f>IF(ISBLANK(DaqBook_RAW_Data!AB624),"",DaqBook_RAW_Data!AB624)</f>
        <v/>
      </c>
      <c r="N634" s="167" t="str">
        <f>IF(ISBLANK(DaqBook_RAW_Data!AC624),"",DaqBook_RAW_Data!AC624)</f>
        <v/>
      </c>
      <c r="O634" s="167" t="str">
        <f>IF(ISBLANK(DaqBook_RAW_Data!AD624),"",DaqBook_RAW_Data!AD624)</f>
        <v/>
      </c>
      <c r="P634" s="167" t="str">
        <f>IF(ISBLANK(DaqBook_RAW_Data!AE624),"",DaqBook_RAW_Data!AE624)</f>
        <v/>
      </c>
    </row>
    <row r="635" spans="1:16" x14ac:dyDescent="0.2">
      <c r="A635" s="58" t="e">
        <f t="shared" si="9"/>
        <v>#VALUE!</v>
      </c>
      <c r="B635" s="144" t="str">
        <f>IF(ISBLANK(DaqBook_RAW_Data!Q625),IF(DaqBook_RAW_Data!A625="","",TIMEVALUE(DaqBook_RAW_Data!A625)),TIMEVALUE(DaqBook_RAW_Data!Q625))</f>
        <v/>
      </c>
      <c r="C635" s="167" t="str">
        <f>IF(ISBLANK(DaqBook_RAW_Data!R625),"",DaqBook_RAW_Data!R625)</f>
        <v/>
      </c>
      <c r="D635" s="167" t="str">
        <f>IF(ISBLANK(DaqBook_RAW_Data!S625),"",DaqBook_RAW_Data!S625)</f>
        <v/>
      </c>
      <c r="E635" s="167" t="str">
        <f>IF(ISBLANK(DaqBook_RAW_Data!T625),"",DaqBook_RAW_Data!T625)</f>
        <v/>
      </c>
      <c r="F635" s="167" t="str">
        <f>IF(ISBLANK(DaqBook_RAW_Data!U625),"",DaqBook_RAW_Data!U625)</f>
        <v/>
      </c>
      <c r="G635" s="167" t="str">
        <f>IF(ISBLANK(DaqBook_RAW_Data!V625),"",DaqBook_RAW_Data!V625)</f>
        <v/>
      </c>
      <c r="H635" s="167" t="str">
        <f>IF(ISBLANK(DaqBook_RAW_Data!W625),"",DaqBook_RAW_Data!W625)</f>
        <v/>
      </c>
      <c r="I635" s="167" t="str">
        <f>IF(ISBLANK(DaqBook_RAW_Data!X625),"",DaqBook_RAW_Data!X625)</f>
        <v/>
      </c>
      <c r="J635" s="167" t="str">
        <f>IF(ISBLANK(DaqBook_RAW_Data!Y625),"",DaqBook_RAW_Data!Y625)</f>
        <v/>
      </c>
      <c r="K635" s="167" t="str">
        <f>IF(ISBLANK(DaqBook_RAW_Data!Z625),"",DaqBook_RAW_Data!Z625)</f>
        <v/>
      </c>
      <c r="L635" s="167" t="str">
        <f>IF(ISBLANK(DaqBook_RAW_Data!AA625),"",DaqBook_RAW_Data!AA625)</f>
        <v/>
      </c>
      <c r="M635" s="167" t="str">
        <f>IF(ISBLANK(DaqBook_RAW_Data!AB625),"",DaqBook_RAW_Data!AB625)</f>
        <v/>
      </c>
      <c r="N635" s="167" t="str">
        <f>IF(ISBLANK(DaqBook_RAW_Data!AC625),"",DaqBook_RAW_Data!AC625)</f>
        <v/>
      </c>
      <c r="O635" s="167" t="str">
        <f>IF(ISBLANK(DaqBook_RAW_Data!AD625),"",DaqBook_RAW_Data!AD625)</f>
        <v/>
      </c>
      <c r="P635" s="167" t="str">
        <f>IF(ISBLANK(DaqBook_RAW_Data!AE625),"",DaqBook_RAW_Data!AE625)</f>
        <v/>
      </c>
    </row>
    <row r="636" spans="1:16" x14ac:dyDescent="0.2">
      <c r="A636" s="58" t="e">
        <f t="shared" si="9"/>
        <v>#VALUE!</v>
      </c>
      <c r="B636" s="144" t="str">
        <f>IF(ISBLANK(DaqBook_RAW_Data!Q626),IF(DaqBook_RAW_Data!A626="","",TIMEVALUE(DaqBook_RAW_Data!A626)),TIMEVALUE(DaqBook_RAW_Data!Q626))</f>
        <v/>
      </c>
      <c r="C636" s="167" t="str">
        <f>IF(ISBLANK(DaqBook_RAW_Data!R626),"",DaqBook_RAW_Data!R626)</f>
        <v/>
      </c>
      <c r="D636" s="167" t="str">
        <f>IF(ISBLANK(DaqBook_RAW_Data!S626),"",DaqBook_RAW_Data!S626)</f>
        <v/>
      </c>
      <c r="E636" s="167" t="str">
        <f>IF(ISBLANK(DaqBook_RAW_Data!T626),"",DaqBook_RAW_Data!T626)</f>
        <v/>
      </c>
      <c r="F636" s="167" t="str">
        <f>IF(ISBLANK(DaqBook_RAW_Data!U626),"",DaqBook_RAW_Data!U626)</f>
        <v/>
      </c>
      <c r="G636" s="167" t="str">
        <f>IF(ISBLANK(DaqBook_RAW_Data!V626),"",DaqBook_RAW_Data!V626)</f>
        <v/>
      </c>
      <c r="H636" s="167" t="str">
        <f>IF(ISBLANK(DaqBook_RAW_Data!W626),"",DaqBook_RAW_Data!W626)</f>
        <v/>
      </c>
      <c r="I636" s="167" t="str">
        <f>IF(ISBLANK(DaqBook_RAW_Data!X626),"",DaqBook_RAW_Data!X626)</f>
        <v/>
      </c>
      <c r="J636" s="167" t="str">
        <f>IF(ISBLANK(DaqBook_RAW_Data!Y626),"",DaqBook_RAW_Data!Y626)</f>
        <v/>
      </c>
      <c r="K636" s="167" t="str">
        <f>IF(ISBLANK(DaqBook_RAW_Data!Z626),"",DaqBook_RAW_Data!Z626)</f>
        <v/>
      </c>
      <c r="L636" s="167" t="str">
        <f>IF(ISBLANK(DaqBook_RAW_Data!AA626),"",DaqBook_RAW_Data!AA626)</f>
        <v/>
      </c>
      <c r="M636" s="167" t="str">
        <f>IF(ISBLANK(DaqBook_RAW_Data!AB626),"",DaqBook_RAW_Data!AB626)</f>
        <v/>
      </c>
      <c r="N636" s="167" t="str">
        <f>IF(ISBLANK(DaqBook_RAW_Data!AC626),"",DaqBook_RAW_Data!AC626)</f>
        <v/>
      </c>
      <c r="O636" s="167" t="str">
        <f>IF(ISBLANK(DaqBook_RAW_Data!AD626),"",DaqBook_RAW_Data!AD626)</f>
        <v/>
      </c>
      <c r="P636" s="167" t="str">
        <f>IF(ISBLANK(DaqBook_RAW_Data!AE626),"",DaqBook_RAW_Data!AE626)</f>
        <v/>
      </c>
    </row>
    <row r="637" spans="1:16" x14ac:dyDescent="0.2">
      <c r="A637" s="58" t="e">
        <f t="shared" si="9"/>
        <v>#VALUE!</v>
      </c>
      <c r="B637" s="144" t="str">
        <f>IF(ISBLANK(DaqBook_RAW_Data!Q627),IF(DaqBook_RAW_Data!A627="","",TIMEVALUE(DaqBook_RAW_Data!A627)),TIMEVALUE(DaqBook_RAW_Data!Q627))</f>
        <v/>
      </c>
      <c r="C637" s="167" t="str">
        <f>IF(ISBLANK(DaqBook_RAW_Data!R627),"",DaqBook_RAW_Data!R627)</f>
        <v/>
      </c>
      <c r="D637" s="167" t="str">
        <f>IF(ISBLANK(DaqBook_RAW_Data!S627),"",DaqBook_RAW_Data!S627)</f>
        <v/>
      </c>
      <c r="E637" s="167" t="str">
        <f>IF(ISBLANK(DaqBook_RAW_Data!T627),"",DaqBook_RAW_Data!T627)</f>
        <v/>
      </c>
      <c r="F637" s="167" t="str">
        <f>IF(ISBLANK(DaqBook_RAW_Data!U627),"",DaqBook_RAW_Data!U627)</f>
        <v/>
      </c>
      <c r="G637" s="167" t="str">
        <f>IF(ISBLANK(DaqBook_RAW_Data!V627),"",DaqBook_RAW_Data!V627)</f>
        <v/>
      </c>
      <c r="H637" s="167" t="str">
        <f>IF(ISBLANK(DaqBook_RAW_Data!W627),"",DaqBook_RAW_Data!W627)</f>
        <v/>
      </c>
      <c r="I637" s="167" t="str">
        <f>IF(ISBLANK(DaqBook_RAW_Data!X627),"",DaqBook_RAW_Data!X627)</f>
        <v/>
      </c>
      <c r="J637" s="167" t="str">
        <f>IF(ISBLANK(DaqBook_RAW_Data!Y627),"",DaqBook_RAW_Data!Y627)</f>
        <v/>
      </c>
      <c r="K637" s="167" t="str">
        <f>IF(ISBLANK(DaqBook_RAW_Data!Z627),"",DaqBook_RAW_Data!Z627)</f>
        <v/>
      </c>
      <c r="L637" s="167" t="str">
        <f>IF(ISBLANK(DaqBook_RAW_Data!AA627),"",DaqBook_RAW_Data!AA627)</f>
        <v/>
      </c>
      <c r="M637" s="167" t="str">
        <f>IF(ISBLANK(DaqBook_RAW_Data!AB627),"",DaqBook_RAW_Data!AB627)</f>
        <v/>
      </c>
      <c r="N637" s="167" t="str">
        <f>IF(ISBLANK(DaqBook_RAW_Data!AC627),"",DaqBook_RAW_Data!AC627)</f>
        <v/>
      </c>
      <c r="O637" s="167" t="str">
        <f>IF(ISBLANK(DaqBook_RAW_Data!AD627),"",DaqBook_RAW_Data!AD627)</f>
        <v/>
      </c>
      <c r="P637" s="167" t="str">
        <f>IF(ISBLANK(DaqBook_RAW_Data!AE627),"",DaqBook_RAW_Data!AE627)</f>
        <v/>
      </c>
    </row>
    <row r="638" spans="1:16" x14ac:dyDescent="0.2">
      <c r="A638" s="58" t="e">
        <f t="shared" si="9"/>
        <v>#VALUE!</v>
      </c>
      <c r="B638" s="144" t="str">
        <f>IF(ISBLANK(DaqBook_RAW_Data!Q628),IF(DaqBook_RAW_Data!A628="","",TIMEVALUE(DaqBook_RAW_Data!A628)),TIMEVALUE(DaqBook_RAW_Data!Q628))</f>
        <v/>
      </c>
      <c r="C638" s="167" t="str">
        <f>IF(ISBLANK(DaqBook_RAW_Data!R628),"",DaqBook_RAW_Data!R628)</f>
        <v/>
      </c>
      <c r="D638" s="167" t="str">
        <f>IF(ISBLANK(DaqBook_RAW_Data!S628),"",DaqBook_RAW_Data!S628)</f>
        <v/>
      </c>
      <c r="E638" s="167" t="str">
        <f>IF(ISBLANK(DaqBook_RAW_Data!T628),"",DaqBook_RAW_Data!T628)</f>
        <v/>
      </c>
      <c r="F638" s="167" t="str">
        <f>IF(ISBLANK(DaqBook_RAW_Data!U628),"",DaqBook_RAW_Data!U628)</f>
        <v/>
      </c>
      <c r="G638" s="167" t="str">
        <f>IF(ISBLANK(DaqBook_RAW_Data!V628),"",DaqBook_RAW_Data!V628)</f>
        <v/>
      </c>
      <c r="H638" s="167" t="str">
        <f>IF(ISBLANK(DaqBook_RAW_Data!W628),"",DaqBook_RAW_Data!W628)</f>
        <v/>
      </c>
      <c r="I638" s="167" t="str">
        <f>IF(ISBLANK(DaqBook_RAW_Data!X628),"",DaqBook_RAW_Data!X628)</f>
        <v/>
      </c>
      <c r="J638" s="167" t="str">
        <f>IF(ISBLANK(DaqBook_RAW_Data!Y628),"",DaqBook_RAW_Data!Y628)</f>
        <v/>
      </c>
      <c r="K638" s="167" t="str">
        <f>IF(ISBLANK(DaqBook_RAW_Data!Z628),"",DaqBook_RAW_Data!Z628)</f>
        <v/>
      </c>
      <c r="L638" s="167" t="str">
        <f>IF(ISBLANK(DaqBook_RAW_Data!AA628),"",DaqBook_RAW_Data!AA628)</f>
        <v/>
      </c>
      <c r="M638" s="167" t="str">
        <f>IF(ISBLANK(DaqBook_RAW_Data!AB628),"",DaqBook_RAW_Data!AB628)</f>
        <v/>
      </c>
      <c r="N638" s="167" t="str">
        <f>IF(ISBLANK(DaqBook_RAW_Data!AC628),"",DaqBook_RAW_Data!AC628)</f>
        <v/>
      </c>
      <c r="O638" s="167" t="str">
        <f>IF(ISBLANK(DaqBook_RAW_Data!AD628),"",DaqBook_RAW_Data!AD628)</f>
        <v/>
      </c>
      <c r="P638" s="167" t="str">
        <f>IF(ISBLANK(DaqBook_RAW_Data!AE628),"",DaqBook_RAW_Data!AE628)</f>
        <v/>
      </c>
    </row>
    <row r="639" spans="1:16" x14ac:dyDescent="0.2">
      <c r="A639" s="58" t="e">
        <f t="shared" si="9"/>
        <v>#VALUE!</v>
      </c>
      <c r="B639" s="144" t="str">
        <f>IF(ISBLANK(DaqBook_RAW_Data!Q629),IF(DaqBook_RAW_Data!A629="","",TIMEVALUE(DaqBook_RAW_Data!A629)),TIMEVALUE(DaqBook_RAW_Data!Q629))</f>
        <v/>
      </c>
      <c r="C639" s="167" t="str">
        <f>IF(ISBLANK(DaqBook_RAW_Data!R629),"",DaqBook_RAW_Data!R629)</f>
        <v/>
      </c>
      <c r="D639" s="167" t="str">
        <f>IF(ISBLANK(DaqBook_RAW_Data!S629),"",DaqBook_RAW_Data!S629)</f>
        <v/>
      </c>
      <c r="E639" s="167" t="str">
        <f>IF(ISBLANK(DaqBook_RAW_Data!T629),"",DaqBook_RAW_Data!T629)</f>
        <v/>
      </c>
      <c r="F639" s="167" t="str">
        <f>IF(ISBLANK(DaqBook_RAW_Data!U629),"",DaqBook_RAW_Data!U629)</f>
        <v/>
      </c>
      <c r="G639" s="167" t="str">
        <f>IF(ISBLANK(DaqBook_RAW_Data!V629),"",DaqBook_RAW_Data!V629)</f>
        <v/>
      </c>
      <c r="H639" s="167" t="str">
        <f>IF(ISBLANK(DaqBook_RAW_Data!W629),"",DaqBook_RAW_Data!W629)</f>
        <v/>
      </c>
      <c r="I639" s="167" t="str">
        <f>IF(ISBLANK(DaqBook_RAW_Data!X629),"",DaqBook_RAW_Data!X629)</f>
        <v/>
      </c>
      <c r="J639" s="167" t="str">
        <f>IF(ISBLANK(DaqBook_RAW_Data!Y629),"",DaqBook_RAW_Data!Y629)</f>
        <v/>
      </c>
      <c r="K639" s="167" t="str">
        <f>IF(ISBLANK(DaqBook_RAW_Data!Z629),"",DaqBook_RAW_Data!Z629)</f>
        <v/>
      </c>
      <c r="L639" s="167" t="str">
        <f>IF(ISBLANK(DaqBook_RAW_Data!AA629),"",DaqBook_RAW_Data!AA629)</f>
        <v/>
      </c>
      <c r="M639" s="167" t="str">
        <f>IF(ISBLANK(DaqBook_RAW_Data!AB629),"",DaqBook_RAW_Data!AB629)</f>
        <v/>
      </c>
      <c r="N639" s="167" t="str">
        <f>IF(ISBLANK(DaqBook_RAW_Data!AC629),"",DaqBook_RAW_Data!AC629)</f>
        <v/>
      </c>
      <c r="O639" s="167" t="str">
        <f>IF(ISBLANK(DaqBook_RAW_Data!AD629),"",DaqBook_RAW_Data!AD629)</f>
        <v/>
      </c>
      <c r="P639" s="167" t="str">
        <f>IF(ISBLANK(DaqBook_RAW_Data!AE629),"",DaqBook_RAW_Data!AE629)</f>
        <v/>
      </c>
    </row>
    <row r="640" spans="1:16" x14ac:dyDescent="0.2">
      <c r="A640" s="58" t="e">
        <f t="shared" si="9"/>
        <v>#VALUE!</v>
      </c>
      <c r="B640" s="144" t="str">
        <f>IF(ISBLANK(DaqBook_RAW_Data!Q630),IF(DaqBook_RAW_Data!A630="","",TIMEVALUE(DaqBook_RAW_Data!A630)),TIMEVALUE(DaqBook_RAW_Data!Q630))</f>
        <v/>
      </c>
      <c r="C640" s="167" t="str">
        <f>IF(ISBLANK(DaqBook_RAW_Data!R630),"",DaqBook_RAW_Data!R630)</f>
        <v/>
      </c>
      <c r="D640" s="167" t="str">
        <f>IF(ISBLANK(DaqBook_RAW_Data!S630),"",DaqBook_RAW_Data!S630)</f>
        <v/>
      </c>
      <c r="E640" s="167" t="str">
        <f>IF(ISBLANK(DaqBook_RAW_Data!T630),"",DaqBook_RAW_Data!T630)</f>
        <v/>
      </c>
      <c r="F640" s="167" t="str">
        <f>IF(ISBLANK(DaqBook_RAW_Data!U630),"",DaqBook_RAW_Data!U630)</f>
        <v/>
      </c>
      <c r="G640" s="167" t="str">
        <f>IF(ISBLANK(DaqBook_RAW_Data!V630),"",DaqBook_RAW_Data!V630)</f>
        <v/>
      </c>
      <c r="H640" s="167" t="str">
        <f>IF(ISBLANK(DaqBook_RAW_Data!W630),"",DaqBook_RAW_Data!W630)</f>
        <v/>
      </c>
      <c r="I640" s="167" t="str">
        <f>IF(ISBLANK(DaqBook_RAW_Data!X630),"",DaqBook_RAW_Data!X630)</f>
        <v/>
      </c>
      <c r="J640" s="167" t="str">
        <f>IF(ISBLANK(DaqBook_RAW_Data!Y630),"",DaqBook_RAW_Data!Y630)</f>
        <v/>
      </c>
      <c r="K640" s="167" t="str">
        <f>IF(ISBLANK(DaqBook_RAW_Data!Z630),"",DaqBook_RAW_Data!Z630)</f>
        <v/>
      </c>
      <c r="L640" s="167" t="str">
        <f>IF(ISBLANK(DaqBook_RAW_Data!AA630),"",DaqBook_RAW_Data!AA630)</f>
        <v/>
      </c>
      <c r="M640" s="167" t="str">
        <f>IF(ISBLANK(DaqBook_RAW_Data!AB630),"",DaqBook_RAW_Data!AB630)</f>
        <v/>
      </c>
      <c r="N640" s="167" t="str">
        <f>IF(ISBLANK(DaqBook_RAW_Data!AC630),"",DaqBook_RAW_Data!AC630)</f>
        <v/>
      </c>
      <c r="O640" s="167" t="str">
        <f>IF(ISBLANK(DaqBook_RAW_Data!AD630),"",DaqBook_RAW_Data!AD630)</f>
        <v/>
      </c>
      <c r="P640" s="167" t="str">
        <f>IF(ISBLANK(DaqBook_RAW_Data!AE630),"",DaqBook_RAW_Data!AE630)</f>
        <v/>
      </c>
    </row>
    <row r="641" spans="1:16" x14ac:dyDescent="0.2">
      <c r="A641" s="58" t="e">
        <f t="shared" si="9"/>
        <v>#VALUE!</v>
      </c>
      <c r="B641" s="144" t="str">
        <f>IF(ISBLANK(DaqBook_RAW_Data!Q631),IF(DaqBook_RAW_Data!A631="","",TIMEVALUE(DaqBook_RAW_Data!A631)),TIMEVALUE(DaqBook_RAW_Data!Q631))</f>
        <v/>
      </c>
      <c r="C641" s="167" t="str">
        <f>IF(ISBLANK(DaqBook_RAW_Data!R631),"",DaqBook_RAW_Data!R631)</f>
        <v/>
      </c>
      <c r="D641" s="167" t="str">
        <f>IF(ISBLANK(DaqBook_RAW_Data!S631),"",DaqBook_RAW_Data!S631)</f>
        <v/>
      </c>
      <c r="E641" s="167" t="str">
        <f>IF(ISBLANK(DaqBook_RAW_Data!T631),"",DaqBook_RAW_Data!T631)</f>
        <v/>
      </c>
      <c r="F641" s="167" t="str">
        <f>IF(ISBLANK(DaqBook_RAW_Data!U631),"",DaqBook_RAW_Data!U631)</f>
        <v/>
      </c>
      <c r="G641" s="167" t="str">
        <f>IF(ISBLANK(DaqBook_RAW_Data!V631),"",DaqBook_RAW_Data!V631)</f>
        <v/>
      </c>
      <c r="H641" s="167" t="str">
        <f>IF(ISBLANK(DaqBook_RAW_Data!W631),"",DaqBook_RAW_Data!W631)</f>
        <v/>
      </c>
      <c r="I641" s="167" t="str">
        <f>IF(ISBLANK(DaqBook_RAW_Data!X631),"",DaqBook_RAW_Data!X631)</f>
        <v/>
      </c>
      <c r="J641" s="167" t="str">
        <f>IF(ISBLANK(DaqBook_RAW_Data!Y631),"",DaqBook_RAW_Data!Y631)</f>
        <v/>
      </c>
      <c r="K641" s="167" t="str">
        <f>IF(ISBLANK(DaqBook_RAW_Data!Z631),"",DaqBook_RAW_Data!Z631)</f>
        <v/>
      </c>
      <c r="L641" s="167" t="str">
        <f>IF(ISBLANK(DaqBook_RAW_Data!AA631),"",DaqBook_RAW_Data!AA631)</f>
        <v/>
      </c>
      <c r="M641" s="167" t="str">
        <f>IF(ISBLANK(DaqBook_RAW_Data!AB631),"",DaqBook_RAW_Data!AB631)</f>
        <v/>
      </c>
      <c r="N641" s="167" t="str">
        <f>IF(ISBLANK(DaqBook_RAW_Data!AC631),"",DaqBook_RAW_Data!AC631)</f>
        <v/>
      </c>
      <c r="O641" s="167" t="str">
        <f>IF(ISBLANK(DaqBook_RAW_Data!AD631),"",DaqBook_RAW_Data!AD631)</f>
        <v/>
      </c>
      <c r="P641" s="167" t="str">
        <f>IF(ISBLANK(DaqBook_RAW_Data!AE631),"",DaqBook_RAW_Data!AE631)</f>
        <v/>
      </c>
    </row>
    <row r="642" spans="1:16" x14ac:dyDescent="0.2">
      <c r="A642" s="58" t="e">
        <f t="shared" si="9"/>
        <v>#VALUE!</v>
      </c>
      <c r="B642" s="144" t="str">
        <f>IF(ISBLANK(DaqBook_RAW_Data!Q632),IF(DaqBook_RAW_Data!A632="","",TIMEVALUE(DaqBook_RAW_Data!A632)),TIMEVALUE(DaqBook_RAW_Data!Q632))</f>
        <v/>
      </c>
      <c r="C642" s="167" t="str">
        <f>IF(ISBLANK(DaqBook_RAW_Data!R632),"",DaqBook_RAW_Data!R632)</f>
        <v/>
      </c>
      <c r="D642" s="167" t="str">
        <f>IF(ISBLANK(DaqBook_RAW_Data!S632),"",DaqBook_RAW_Data!S632)</f>
        <v/>
      </c>
      <c r="E642" s="167" t="str">
        <f>IF(ISBLANK(DaqBook_RAW_Data!T632),"",DaqBook_RAW_Data!T632)</f>
        <v/>
      </c>
      <c r="F642" s="167" t="str">
        <f>IF(ISBLANK(DaqBook_RAW_Data!U632),"",DaqBook_RAW_Data!U632)</f>
        <v/>
      </c>
      <c r="G642" s="167" t="str">
        <f>IF(ISBLANK(DaqBook_RAW_Data!V632),"",DaqBook_RAW_Data!V632)</f>
        <v/>
      </c>
      <c r="H642" s="167" t="str">
        <f>IF(ISBLANK(DaqBook_RAW_Data!W632),"",DaqBook_RAW_Data!W632)</f>
        <v/>
      </c>
      <c r="I642" s="167" t="str">
        <f>IF(ISBLANK(DaqBook_RAW_Data!X632),"",DaqBook_RAW_Data!X632)</f>
        <v/>
      </c>
      <c r="J642" s="167" t="str">
        <f>IF(ISBLANK(DaqBook_RAW_Data!Y632),"",DaqBook_RAW_Data!Y632)</f>
        <v/>
      </c>
      <c r="K642" s="167" t="str">
        <f>IF(ISBLANK(DaqBook_RAW_Data!Z632),"",DaqBook_RAW_Data!Z632)</f>
        <v/>
      </c>
      <c r="L642" s="167" t="str">
        <f>IF(ISBLANK(DaqBook_RAW_Data!AA632),"",DaqBook_RAW_Data!AA632)</f>
        <v/>
      </c>
      <c r="M642" s="167" t="str">
        <f>IF(ISBLANK(DaqBook_RAW_Data!AB632),"",DaqBook_RAW_Data!AB632)</f>
        <v/>
      </c>
      <c r="N642" s="167" t="str">
        <f>IF(ISBLANK(DaqBook_RAW_Data!AC632),"",DaqBook_RAW_Data!AC632)</f>
        <v/>
      </c>
      <c r="O642" s="167" t="str">
        <f>IF(ISBLANK(DaqBook_RAW_Data!AD632),"",DaqBook_RAW_Data!AD632)</f>
        <v/>
      </c>
      <c r="P642" s="167" t="str">
        <f>IF(ISBLANK(DaqBook_RAW_Data!AE632),"",DaqBook_RAW_Data!AE632)</f>
        <v/>
      </c>
    </row>
    <row r="643" spans="1:16" x14ac:dyDescent="0.2">
      <c r="A643" s="58" t="e">
        <f t="shared" si="9"/>
        <v>#VALUE!</v>
      </c>
      <c r="B643" s="144" t="str">
        <f>IF(ISBLANK(DaqBook_RAW_Data!Q633),IF(DaqBook_RAW_Data!A633="","",TIMEVALUE(DaqBook_RAW_Data!A633)),TIMEVALUE(DaqBook_RAW_Data!Q633))</f>
        <v/>
      </c>
      <c r="C643" s="167" t="str">
        <f>IF(ISBLANK(DaqBook_RAW_Data!R633),"",DaqBook_RAW_Data!R633)</f>
        <v/>
      </c>
      <c r="D643" s="167" t="str">
        <f>IF(ISBLANK(DaqBook_RAW_Data!S633),"",DaqBook_RAW_Data!S633)</f>
        <v/>
      </c>
      <c r="E643" s="167" t="str">
        <f>IF(ISBLANK(DaqBook_RAW_Data!T633),"",DaqBook_RAW_Data!T633)</f>
        <v/>
      </c>
      <c r="F643" s="167" t="str">
        <f>IF(ISBLANK(DaqBook_RAW_Data!U633),"",DaqBook_RAW_Data!U633)</f>
        <v/>
      </c>
      <c r="G643" s="167" t="str">
        <f>IF(ISBLANK(DaqBook_RAW_Data!V633),"",DaqBook_RAW_Data!V633)</f>
        <v/>
      </c>
      <c r="H643" s="167" t="str">
        <f>IF(ISBLANK(DaqBook_RAW_Data!W633),"",DaqBook_RAW_Data!W633)</f>
        <v/>
      </c>
      <c r="I643" s="167" t="str">
        <f>IF(ISBLANK(DaqBook_RAW_Data!X633),"",DaqBook_RAW_Data!X633)</f>
        <v/>
      </c>
      <c r="J643" s="167" t="str">
        <f>IF(ISBLANK(DaqBook_RAW_Data!Y633),"",DaqBook_RAW_Data!Y633)</f>
        <v/>
      </c>
      <c r="K643" s="167" t="str">
        <f>IF(ISBLANK(DaqBook_RAW_Data!Z633),"",DaqBook_RAW_Data!Z633)</f>
        <v/>
      </c>
      <c r="L643" s="167" t="str">
        <f>IF(ISBLANK(DaqBook_RAW_Data!AA633),"",DaqBook_RAW_Data!AA633)</f>
        <v/>
      </c>
      <c r="M643" s="167" t="str">
        <f>IF(ISBLANK(DaqBook_RAW_Data!AB633),"",DaqBook_RAW_Data!AB633)</f>
        <v/>
      </c>
      <c r="N643" s="167" t="str">
        <f>IF(ISBLANK(DaqBook_RAW_Data!AC633),"",DaqBook_RAW_Data!AC633)</f>
        <v/>
      </c>
      <c r="O643" s="167" t="str">
        <f>IF(ISBLANK(DaqBook_RAW_Data!AD633),"",DaqBook_RAW_Data!AD633)</f>
        <v/>
      </c>
      <c r="P643" s="167" t="str">
        <f>IF(ISBLANK(DaqBook_RAW_Data!AE633),"",DaqBook_RAW_Data!AE633)</f>
        <v/>
      </c>
    </row>
    <row r="644" spans="1:16" x14ac:dyDescent="0.2">
      <c r="A644" s="58" t="e">
        <f t="shared" si="9"/>
        <v>#VALUE!</v>
      </c>
      <c r="B644" s="144" t="str">
        <f>IF(ISBLANK(DaqBook_RAW_Data!Q634),IF(DaqBook_RAW_Data!A634="","",TIMEVALUE(DaqBook_RAW_Data!A634)),TIMEVALUE(DaqBook_RAW_Data!Q634))</f>
        <v/>
      </c>
      <c r="C644" s="167" t="str">
        <f>IF(ISBLANK(DaqBook_RAW_Data!R634),"",DaqBook_RAW_Data!R634)</f>
        <v/>
      </c>
      <c r="D644" s="167" t="str">
        <f>IF(ISBLANK(DaqBook_RAW_Data!S634),"",DaqBook_RAW_Data!S634)</f>
        <v/>
      </c>
      <c r="E644" s="167" t="str">
        <f>IF(ISBLANK(DaqBook_RAW_Data!T634),"",DaqBook_RAW_Data!T634)</f>
        <v/>
      </c>
      <c r="F644" s="167" t="str">
        <f>IF(ISBLANK(DaqBook_RAW_Data!U634),"",DaqBook_RAW_Data!U634)</f>
        <v/>
      </c>
      <c r="G644" s="167" t="str">
        <f>IF(ISBLANK(DaqBook_RAW_Data!V634),"",DaqBook_RAW_Data!V634)</f>
        <v/>
      </c>
      <c r="H644" s="167" t="str">
        <f>IF(ISBLANK(DaqBook_RAW_Data!W634),"",DaqBook_RAW_Data!W634)</f>
        <v/>
      </c>
      <c r="I644" s="167" t="str">
        <f>IF(ISBLANK(DaqBook_RAW_Data!X634),"",DaqBook_RAW_Data!X634)</f>
        <v/>
      </c>
      <c r="J644" s="167" t="str">
        <f>IF(ISBLANK(DaqBook_RAW_Data!Y634),"",DaqBook_RAW_Data!Y634)</f>
        <v/>
      </c>
      <c r="K644" s="167" t="str">
        <f>IF(ISBLANK(DaqBook_RAW_Data!Z634),"",DaqBook_RAW_Data!Z634)</f>
        <v/>
      </c>
      <c r="L644" s="167" t="str">
        <f>IF(ISBLANK(DaqBook_RAW_Data!AA634),"",DaqBook_RAW_Data!AA634)</f>
        <v/>
      </c>
      <c r="M644" s="167" t="str">
        <f>IF(ISBLANK(DaqBook_RAW_Data!AB634),"",DaqBook_RAW_Data!AB634)</f>
        <v/>
      </c>
      <c r="N644" s="167" t="str">
        <f>IF(ISBLANK(DaqBook_RAW_Data!AC634),"",DaqBook_RAW_Data!AC634)</f>
        <v/>
      </c>
      <c r="O644" s="167" t="str">
        <f>IF(ISBLANK(DaqBook_RAW_Data!AD634),"",DaqBook_RAW_Data!AD634)</f>
        <v/>
      </c>
      <c r="P644" s="167" t="str">
        <f>IF(ISBLANK(DaqBook_RAW_Data!AE634),"",DaqBook_RAW_Data!AE634)</f>
        <v/>
      </c>
    </row>
    <row r="645" spans="1:16" x14ac:dyDescent="0.2">
      <c r="A645" s="58" t="e">
        <f t="shared" si="9"/>
        <v>#VALUE!</v>
      </c>
      <c r="B645" s="144" t="str">
        <f>IF(ISBLANK(DaqBook_RAW_Data!Q635),IF(DaqBook_RAW_Data!A635="","",TIMEVALUE(DaqBook_RAW_Data!A635)),TIMEVALUE(DaqBook_RAW_Data!Q635))</f>
        <v/>
      </c>
      <c r="C645" s="167" t="str">
        <f>IF(ISBLANK(DaqBook_RAW_Data!R635),"",DaqBook_RAW_Data!R635)</f>
        <v/>
      </c>
      <c r="D645" s="167" t="str">
        <f>IF(ISBLANK(DaqBook_RAW_Data!S635),"",DaqBook_RAW_Data!S635)</f>
        <v/>
      </c>
      <c r="E645" s="167" t="str">
        <f>IF(ISBLANK(DaqBook_RAW_Data!T635),"",DaqBook_RAW_Data!T635)</f>
        <v/>
      </c>
      <c r="F645" s="167" t="str">
        <f>IF(ISBLANK(DaqBook_RAW_Data!U635),"",DaqBook_RAW_Data!U635)</f>
        <v/>
      </c>
      <c r="G645" s="167" t="str">
        <f>IF(ISBLANK(DaqBook_RAW_Data!V635),"",DaqBook_RAW_Data!V635)</f>
        <v/>
      </c>
      <c r="H645" s="167" t="str">
        <f>IF(ISBLANK(DaqBook_RAW_Data!W635),"",DaqBook_RAW_Data!W635)</f>
        <v/>
      </c>
      <c r="I645" s="167" t="str">
        <f>IF(ISBLANK(DaqBook_RAW_Data!X635),"",DaqBook_RAW_Data!X635)</f>
        <v/>
      </c>
      <c r="J645" s="167" t="str">
        <f>IF(ISBLANK(DaqBook_RAW_Data!Y635),"",DaqBook_RAW_Data!Y635)</f>
        <v/>
      </c>
      <c r="K645" s="167" t="str">
        <f>IF(ISBLANK(DaqBook_RAW_Data!Z635),"",DaqBook_RAW_Data!Z635)</f>
        <v/>
      </c>
      <c r="L645" s="167" t="str">
        <f>IF(ISBLANK(DaqBook_RAW_Data!AA635),"",DaqBook_RAW_Data!AA635)</f>
        <v/>
      </c>
      <c r="M645" s="167" t="str">
        <f>IF(ISBLANK(DaqBook_RAW_Data!AB635),"",DaqBook_RAW_Data!AB635)</f>
        <v/>
      </c>
      <c r="N645" s="167" t="str">
        <f>IF(ISBLANK(DaqBook_RAW_Data!AC635),"",DaqBook_RAW_Data!AC635)</f>
        <v/>
      </c>
      <c r="O645" s="167" t="str">
        <f>IF(ISBLANK(DaqBook_RAW_Data!AD635),"",DaqBook_RAW_Data!AD635)</f>
        <v/>
      </c>
      <c r="P645" s="167" t="str">
        <f>IF(ISBLANK(DaqBook_RAW_Data!AE635),"",DaqBook_RAW_Data!AE635)</f>
        <v/>
      </c>
    </row>
    <row r="646" spans="1:16" x14ac:dyDescent="0.2">
      <c r="A646" s="58" t="e">
        <f t="shared" si="9"/>
        <v>#VALUE!</v>
      </c>
      <c r="B646" s="144" t="str">
        <f>IF(ISBLANK(DaqBook_RAW_Data!Q636),IF(DaqBook_RAW_Data!A636="","",TIMEVALUE(DaqBook_RAW_Data!A636)),TIMEVALUE(DaqBook_RAW_Data!Q636))</f>
        <v/>
      </c>
      <c r="C646" s="167" t="str">
        <f>IF(ISBLANK(DaqBook_RAW_Data!R636),"",DaqBook_RAW_Data!R636)</f>
        <v/>
      </c>
      <c r="D646" s="167" t="str">
        <f>IF(ISBLANK(DaqBook_RAW_Data!S636),"",DaqBook_RAW_Data!S636)</f>
        <v/>
      </c>
      <c r="E646" s="167" t="str">
        <f>IF(ISBLANK(DaqBook_RAW_Data!T636),"",DaqBook_RAW_Data!T636)</f>
        <v/>
      </c>
      <c r="F646" s="167" t="str">
        <f>IF(ISBLANK(DaqBook_RAW_Data!U636),"",DaqBook_RAW_Data!U636)</f>
        <v/>
      </c>
      <c r="G646" s="167" t="str">
        <f>IF(ISBLANK(DaqBook_RAW_Data!V636),"",DaqBook_RAW_Data!V636)</f>
        <v/>
      </c>
      <c r="H646" s="167" t="str">
        <f>IF(ISBLANK(DaqBook_RAW_Data!W636),"",DaqBook_RAW_Data!W636)</f>
        <v/>
      </c>
      <c r="I646" s="167" t="str">
        <f>IF(ISBLANK(DaqBook_RAW_Data!X636),"",DaqBook_RAW_Data!X636)</f>
        <v/>
      </c>
      <c r="J646" s="167" t="str">
        <f>IF(ISBLANK(DaqBook_RAW_Data!Y636),"",DaqBook_RAW_Data!Y636)</f>
        <v/>
      </c>
      <c r="K646" s="167" t="str">
        <f>IF(ISBLANK(DaqBook_RAW_Data!Z636),"",DaqBook_RAW_Data!Z636)</f>
        <v/>
      </c>
      <c r="L646" s="167" t="str">
        <f>IF(ISBLANK(DaqBook_RAW_Data!AA636),"",DaqBook_RAW_Data!AA636)</f>
        <v/>
      </c>
      <c r="M646" s="167" t="str">
        <f>IF(ISBLANK(DaqBook_RAW_Data!AB636),"",DaqBook_RAW_Data!AB636)</f>
        <v/>
      </c>
      <c r="N646" s="167" t="str">
        <f>IF(ISBLANK(DaqBook_RAW_Data!AC636),"",DaqBook_RAW_Data!AC636)</f>
        <v/>
      </c>
      <c r="O646" s="167" t="str">
        <f>IF(ISBLANK(DaqBook_RAW_Data!AD636),"",DaqBook_RAW_Data!AD636)</f>
        <v/>
      </c>
      <c r="P646" s="167" t="str">
        <f>IF(ISBLANK(DaqBook_RAW_Data!AE636),"",DaqBook_RAW_Data!AE636)</f>
        <v/>
      </c>
    </row>
    <row r="647" spans="1:16" x14ac:dyDescent="0.2">
      <c r="A647" s="58" t="e">
        <f t="shared" si="9"/>
        <v>#VALUE!</v>
      </c>
      <c r="B647" s="144" t="str">
        <f>IF(ISBLANK(DaqBook_RAW_Data!Q637),IF(DaqBook_RAW_Data!A637="","",TIMEVALUE(DaqBook_RAW_Data!A637)),TIMEVALUE(DaqBook_RAW_Data!Q637))</f>
        <v/>
      </c>
      <c r="C647" s="167" t="str">
        <f>IF(ISBLANK(DaqBook_RAW_Data!R637),"",DaqBook_RAW_Data!R637)</f>
        <v/>
      </c>
      <c r="D647" s="167" t="str">
        <f>IF(ISBLANK(DaqBook_RAW_Data!S637),"",DaqBook_RAW_Data!S637)</f>
        <v/>
      </c>
      <c r="E647" s="167" t="str">
        <f>IF(ISBLANK(DaqBook_RAW_Data!T637),"",DaqBook_RAW_Data!T637)</f>
        <v/>
      </c>
      <c r="F647" s="167" t="str">
        <f>IF(ISBLANK(DaqBook_RAW_Data!U637),"",DaqBook_RAW_Data!U637)</f>
        <v/>
      </c>
      <c r="G647" s="167" t="str">
        <f>IF(ISBLANK(DaqBook_RAW_Data!V637),"",DaqBook_RAW_Data!V637)</f>
        <v/>
      </c>
      <c r="H647" s="167" t="str">
        <f>IF(ISBLANK(DaqBook_RAW_Data!W637),"",DaqBook_RAW_Data!W637)</f>
        <v/>
      </c>
      <c r="I647" s="167" t="str">
        <f>IF(ISBLANK(DaqBook_RAW_Data!X637),"",DaqBook_RAW_Data!X637)</f>
        <v/>
      </c>
      <c r="J647" s="167" t="str">
        <f>IF(ISBLANK(DaqBook_RAW_Data!Y637),"",DaqBook_RAW_Data!Y637)</f>
        <v/>
      </c>
      <c r="K647" s="167" t="str">
        <f>IF(ISBLANK(DaqBook_RAW_Data!Z637),"",DaqBook_RAW_Data!Z637)</f>
        <v/>
      </c>
      <c r="L647" s="167" t="str">
        <f>IF(ISBLANK(DaqBook_RAW_Data!AA637),"",DaqBook_RAW_Data!AA637)</f>
        <v/>
      </c>
      <c r="M647" s="167" t="str">
        <f>IF(ISBLANK(DaqBook_RAW_Data!AB637),"",DaqBook_RAW_Data!AB637)</f>
        <v/>
      </c>
      <c r="N647" s="167" t="str">
        <f>IF(ISBLANK(DaqBook_RAW_Data!AC637),"",DaqBook_RAW_Data!AC637)</f>
        <v/>
      </c>
      <c r="O647" s="167" t="str">
        <f>IF(ISBLANK(DaqBook_RAW_Data!AD637),"",DaqBook_RAW_Data!AD637)</f>
        <v/>
      </c>
      <c r="P647" s="167" t="str">
        <f>IF(ISBLANK(DaqBook_RAW_Data!AE637),"",DaqBook_RAW_Data!AE637)</f>
        <v/>
      </c>
    </row>
    <row r="648" spans="1:16" x14ac:dyDescent="0.2">
      <c r="A648" s="58" t="e">
        <f t="shared" si="9"/>
        <v>#VALUE!</v>
      </c>
      <c r="B648" s="144" t="str">
        <f>IF(ISBLANK(DaqBook_RAW_Data!Q638),IF(DaqBook_RAW_Data!A638="","",TIMEVALUE(DaqBook_RAW_Data!A638)),TIMEVALUE(DaqBook_RAW_Data!Q638))</f>
        <v/>
      </c>
      <c r="C648" s="167" t="str">
        <f>IF(ISBLANK(DaqBook_RAW_Data!R638),"",DaqBook_RAW_Data!R638)</f>
        <v/>
      </c>
      <c r="D648" s="167" t="str">
        <f>IF(ISBLANK(DaqBook_RAW_Data!S638),"",DaqBook_RAW_Data!S638)</f>
        <v/>
      </c>
      <c r="E648" s="167" t="str">
        <f>IF(ISBLANK(DaqBook_RAW_Data!T638),"",DaqBook_RAW_Data!T638)</f>
        <v/>
      </c>
      <c r="F648" s="167" t="str">
        <f>IF(ISBLANK(DaqBook_RAW_Data!U638),"",DaqBook_RAW_Data!U638)</f>
        <v/>
      </c>
      <c r="G648" s="167" t="str">
        <f>IF(ISBLANK(DaqBook_RAW_Data!V638),"",DaqBook_RAW_Data!V638)</f>
        <v/>
      </c>
      <c r="H648" s="167" t="str">
        <f>IF(ISBLANK(DaqBook_RAW_Data!W638),"",DaqBook_RAW_Data!W638)</f>
        <v/>
      </c>
      <c r="I648" s="167" t="str">
        <f>IF(ISBLANK(DaqBook_RAW_Data!X638),"",DaqBook_RAW_Data!X638)</f>
        <v/>
      </c>
      <c r="J648" s="167" t="str">
        <f>IF(ISBLANK(DaqBook_RAW_Data!Y638),"",DaqBook_RAW_Data!Y638)</f>
        <v/>
      </c>
      <c r="K648" s="167" t="str">
        <f>IF(ISBLANK(DaqBook_RAW_Data!Z638),"",DaqBook_RAW_Data!Z638)</f>
        <v/>
      </c>
      <c r="L648" s="167" t="str">
        <f>IF(ISBLANK(DaqBook_RAW_Data!AA638),"",DaqBook_RAW_Data!AA638)</f>
        <v/>
      </c>
      <c r="M648" s="167" t="str">
        <f>IF(ISBLANK(DaqBook_RAW_Data!AB638),"",DaqBook_RAW_Data!AB638)</f>
        <v/>
      </c>
      <c r="N648" s="167" t="str">
        <f>IF(ISBLANK(DaqBook_RAW_Data!AC638),"",DaqBook_RAW_Data!AC638)</f>
        <v/>
      </c>
      <c r="O648" s="167" t="str">
        <f>IF(ISBLANK(DaqBook_RAW_Data!AD638),"",DaqBook_RAW_Data!AD638)</f>
        <v/>
      </c>
      <c r="P648" s="167" t="str">
        <f>IF(ISBLANK(DaqBook_RAW_Data!AE638),"",DaqBook_RAW_Data!AE638)</f>
        <v/>
      </c>
    </row>
    <row r="649" spans="1:16" x14ac:dyDescent="0.2">
      <c r="A649" s="58" t="e">
        <f t="shared" si="9"/>
        <v>#VALUE!</v>
      </c>
      <c r="B649" s="144" t="str">
        <f>IF(ISBLANK(DaqBook_RAW_Data!Q639),IF(DaqBook_RAW_Data!A639="","",TIMEVALUE(DaqBook_RAW_Data!A639)),TIMEVALUE(DaqBook_RAW_Data!Q639))</f>
        <v/>
      </c>
      <c r="C649" s="167" t="str">
        <f>IF(ISBLANK(DaqBook_RAW_Data!R639),"",DaqBook_RAW_Data!R639)</f>
        <v/>
      </c>
      <c r="D649" s="167" t="str">
        <f>IF(ISBLANK(DaqBook_RAW_Data!S639),"",DaqBook_RAW_Data!S639)</f>
        <v/>
      </c>
      <c r="E649" s="167" t="str">
        <f>IF(ISBLANK(DaqBook_RAW_Data!T639),"",DaqBook_RAW_Data!T639)</f>
        <v/>
      </c>
      <c r="F649" s="167" t="str">
        <f>IF(ISBLANK(DaqBook_RAW_Data!U639),"",DaqBook_RAW_Data!U639)</f>
        <v/>
      </c>
      <c r="G649" s="167" t="str">
        <f>IF(ISBLANK(DaqBook_RAW_Data!V639),"",DaqBook_RAW_Data!V639)</f>
        <v/>
      </c>
      <c r="H649" s="167" t="str">
        <f>IF(ISBLANK(DaqBook_RAW_Data!W639),"",DaqBook_RAW_Data!W639)</f>
        <v/>
      </c>
      <c r="I649" s="167" t="str">
        <f>IF(ISBLANK(DaqBook_RAW_Data!X639),"",DaqBook_RAW_Data!X639)</f>
        <v/>
      </c>
      <c r="J649" s="167" t="str">
        <f>IF(ISBLANK(DaqBook_RAW_Data!Y639),"",DaqBook_RAW_Data!Y639)</f>
        <v/>
      </c>
      <c r="K649" s="167" t="str">
        <f>IF(ISBLANK(DaqBook_RAW_Data!Z639),"",DaqBook_RAW_Data!Z639)</f>
        <v/>
      </c>
      <c r="L649" s="167" t="str">
        <f>IF(ISBLANK(DaqBook_RAW_Data!AA639),"",DaqBook_RAW_Data!AA639)</f>
        <v/>
      </c>
      <c r="M649" s="167" t="str">
        <f>IF(ISBLANK(DaqBook_RAW_Data!AB639),"",DaqBook_RAW_Data!AB639)</f>
        <v/>
      </c>
      <c r="N649" s="167" t="str">
        <f>IF(ISBLANK(DaqBook_RAW_Data!AC639),"",DaqBook_RAW_Data!AC639)</f>
        <v/>
      </c>
      <c r="O649" s="167" t="str">
        <f>IF(ISBLANK(DaqBook_RAW_Data!AD639),"",DaqBook_RAW_Data!AD639)</f>
        <v/>
      </c>
      <c r="P649" s="167" t="str">
        <f>IF(ISBLANK(DaqBook_RAW_Data!AE639),"",DaqBook_RAW_Data!AE639)</f>
        <v/>
      </c>
    </row>
    <row r="650" spans="1:16" x14ac:dyDescent="0.2">
      <c r="A650" s="58" t="e">
        <f t="shared" si="9"/>
        <v>#VALUE!</v>
      </c>
      <c r="B650" s="144" t="str">
        <f>IF(ISBLANK(DaqBook_RAW_Data!Q640),IF(DaqBook_RAW_Data!A640="","",TIMEVALUE(DaqBook_RAW_Data!A640)),TIMEVALUE(DaqBook_RAW_Data!Q640))</f>
        <v/>
      </c>
      <c r="C650" s="167" t="str">
        <f>IF(ISBLANK(DaqBook_RAW_Data!R640),"",DaqBook_RAW_Data!R640)</f>
        <v/>
      </c>
      <c r="D650" s="167" t="str">
        <f>IF(ISBLANK(DaqBook_RAW_Data!S640),"",DaqBook_RAW_Data!S640)</f>
        <v/>
      </c>
      <c r="E650" s="167" t="str">
        <f>IF(ISBLANK(DaqBook_RAW_Data!T640),"",DaqBook_RAW_Data!T640)</f>
        <v/>
      </c>
      <c r="F650" s="167" t="str">
        <f>IF(ISBLANK(DaqBook_RAW_Data!U640),"",DaqBook_RAW_Data!U640)</f>
        <v/>
      </c>
      <c r="G650" s="167" t="str">
        <f>IF(ISBLANK(DaqBook_RAW_Data!V640),"",DaqBook_RAW_Data!V640)</f>
        <v/>
      </c>
      <c r="H650" s="167" t="str">
        <f>IF(ISBLANK(DaqBook_RAW_Data!W640),"",DaqBook_RAW_Data!W640)</f>
        <v/>
      </c>
      <c r="I650" s="167" t="str">
        <f>IF(ISBLANK(DaqBook_RAW_Data!X640),"",DaqBook_RAW_Data!X640)</f>
        <v/>
      </c>
      <c r="J650" s="167" t="str">
        <f>IF(ISBLANK(DaqBook_RAW_Data!Y640),"",DaqBook_RAW_Data!Y640)</f>
        <v/>
      </c>
      <c r="K650" s="167" t="str">
        <f>IF(ISBLANK(DaqBook_RAW_Data!Z640),"",DaqBook_RAW_Data!Z640)</f>
        <v/>
      </c>
      <c r="L650" s="167" t="str">
        <f>IF(ISBLANK(DaqBook_RAW_Data!AA640),"",DaqBook_RAW_Data!AA640)</f>
        <v/>
      </c>
      <c r="M650" s="167" t="str">
        <f>IF(ISBLANK(DaqBook_RAW_Data!AB640),"",DaqBook_RAW_Data!AB640)</f>
        <v/>
      </c>
      <c r="N650" s="167" t="str">
        <f>IF(ISBLANK(DaqBook_RAW_Data!AC640),"",DaqBook_RAW_Data!AC640)</f>
        <v/>
      </c>
      <c r="O650" s="167" t="str">
        <f>IF(ISBLANK(DaqBook_RAW_Data!AD640),"",DaqBook_RAW_Data!AD640)</f>
        <v/>
      </c>
      <c r="P650" s="167" t="str">
        <f>IF(ISBLANK(DaqBook_RAW_Data!AE640),"",DaqBook_RAW_Data!AE640)</f>
        <v/>
      </c>
    </row>
    <row r="651" spans="1:16" x14ac:dyDescent="0.2">
      <c r="A651" s="58" t="e">
        <f t="shared" si="9"/>
        <v>#VALUE!</v>
      </c>
      <c r="B651" s="144" t="str">
        <f>IF(ISBLANK(DaqBook_RAW_Data!Q641),IF(DaqBook_RAW_Data!A641="","",TIMEVALUE(DaqBook_RAW_Data!A641)),TIMEVALUE(DaqBook_RAW_Data!Q641))</f>
        <v/>
      </c>
      <c r="C651" s="167" t="str">
        <f>IF(ISBLANK(DaqBook_RAW_Data!R641),"",DaqBook_RAW_Data!R641)</f>
        <v/>
      </c>
      <c r="D651" s="167" t="str">
        <f>IF(ISBLANK(DaqBook_RAW_Data!S641),"",DaqBook_RAW_Data!S641)</f>
        <v/>
      </c>
      <c r="E651" s="167" t="str">
        <f>IF(ISBLANK(DaqBook_RAW_Data!T641),"",DaqBook_RAW_Data!T641)</f>
        <v/>
      </c>
      <c r="F651" s="167" t="str">
        <f>IF(ISBLANK(DaqBook_RAW_Data!U641),"",DaqBook_RAW_Data!U641)</f>
        <v/>
      </c>
      <c r="G651" s="167" t="str">
        <f>IF(ISBLANK(DaqBook_RAW_Data!V641),"",DaqBook_RAW_Data!V641)</f>
        <v/>
      </c>
      <c r="H651" s="167" t="str">
        <f>IF(ISBLANK(DaqBook_RAW_Data!W641),"",DaqBook_RAW_Data!W641)</f>
        <v/>
      </c>
      <c r="I651" s="167" t="str">
        <f>IF(ISBLANK(DaqBook_RAW_Data!X641),"",DaqBook_RAW_Data!X641)</f>
        <v/>
      </c>
      <c r="J651" s="167" t="str">
        <f>IF(ISBLANK(DaqBook_RAW_Data!Y641),"",DaqBook_RAW_Data!Y641)</f>
        <v/>
      </c>
      <c r="K651" s="167" t="str">
        <f>IF(ISBLANK(DaqBook_RAW_Data!Z641),"",DaqBook_RAW_Data!Z641)</f>
        <v/>
      </c>
      <c r="L651" s="167" t="str">
        <f>IF(ISBLANK(DaqBook_RAW_Data!AA641),"",DaqBook_RAW_Data!AA641)</f>
        <v/>
      </c>
      <c r="M651" s="167" t="str">
        <f>IF(ISBLANK(DaqBook_RAW_Data!AB641),"",DaqBook_RAW_Data!AB641)</f>
        <v/>
      </c>
      <c r="N651" s="167" t="str">
        <f>IF(ISBLANK(DaqBook_RAW_Data!AC641),"",DaqBook_RAW_Data!AC641)</f>
        <v/>
      </c>
      <c r="O651" s="167" t="str">
        <f>IF(ISBLANK(DaqBook_RAW_Data!AD641),"",DaqBook_RAW_Data!AD641)</f>
        <v/>
      </c>
      <c r="P651" s="167" t="str">
        <f>IF(ISBLANK(DaqBook_RAW_Data!AE641),"",DaqBook_RAW_Data!AE641)</f>
        <v/>
      </c>
    </row>
    <row r="652" spans="1:16" x14ac:dyDescent="0.2">
      <c r="A652" s="58" t="e">
        <f t="shared" si="9"/>
        <v>#VALUE!</v>
      </c>
      <c r="B652" s="144" t="str">
        <f>IF(ISBLANK(DaqBook_RAW_Data!Q642),IF(DaqBook_RAW_Data!A642="","",TIMEVALUE(DaqBook_RAW_Data!A642)),TIMEVALUE(DaqBook_RAW_Data!Q642))</f>
        <v/>
      </c>
      <c r="C652" s="167" t="str">
        <f>IF(ISBLANK(DaqBook_RAW_Data!R642),"",DaqBook_RAW_Data!R642)</f>
        <v/>
      </c>
      <c r="D652" s="167" t="str">
        <f>IF(ISBLANK(DaqBook_RAW_Data!S642),"",DaqBook_RAW_Data!S642)</f>
        <v/>
      </c>
      <c r="E652" s="167" t="str">
        <f>IF(ISBLANK(DaqBook_RAW_Data!T642),"",DaqBook_RAW_Data!T642)</f>
        <v/>
      </c>
      <c r="F652" s="167" t="str">
        <f>IF(ISBLANK(DaqBook_RAW_Data!U642),"",DaqBook_RAW_Data!U642)</f>
        <v/>
      </c>
      <c r="G652" s="167" t="str">
        <f>IF(ISBLANK(DaqBook_RAW_Data!V642),"",DaqBook_RAW_Data!V642)</f>
        <v/>
      </c>
      <c r="H652" s="167" t="str">
        <f>IF(ISBLANK(DaqBook_RAW_Data!W642),"",DaqBook_RAW_Data!W642)</f>
        <v/>
      </c>
      <c r="I652" s="167" t="str">
        <f>IF(ISBLANK(DaqBook_RAW_Data!X642),"",DaqBook_RAW_Data!X642)</f>
        <v/>
      </c>
      <c r="J652" s="167" t="str">
        <f>IF(ISBLANK(DaqBook_RAW_Data!Y642),"",DaqBook_RAW_Data!Y642)</f>
        <v/>
      </c>
      <c r="K652" s="167" t="str">
        <f>IF(ISBLANK(DaqBook_RAW_Data!Z642),"",DaqBook_RAW_Data!Z642)</f>
        <v/>
      </c>
      <c r="L652" s="167" t="str">
        <f>IF(ISBLANK(DaqBook_RAW_Data!AA642),"",DaqBook_RAW_Data!AA642)</f>
        <v/>
      </c>
      <c r="M652" s="167" t="str">
        <f>IF(ISBLANK(DaqBook_RAW_Data!AB642),"",DaqBook_RAW_Data!AB642)</f>
        <v/>
      </c>
      <c r="N652" s="167" t="str">
        <f>IF(ISBLANK(DaqBook_RAW_Data!AC642),"",DaqBook_RAW_Data!AC642)</f>
        <v/>
      </c>
      <c r="O652" s="167" t="str">
        <f>IF(ISBLANK(DaqBook_RAW_Data!AD642),"",DaqBook_RAW_Data!AD642)</f>
        <v/>
      </c>
      <c r="P652" s="167" t="str">
        <f>IF(ISBLANK(DaqBook_RAW_Data!AE642),"",DaqBook_RAW_Data!AE642)</f>
        <v/>
      </c>
    </row>
    <row r="653" spans="1:16" x14ac:dyDescent="0.2">
      <c r="A653" s="58" t="e">
        <f t="shared" si="9"/>
        <v>#VALUE!</v>
      </c>
      <c r="B653" s="144" t="str">
        <f>IF(ISBLANK(DaqBook_RAW_Data!Q643),IF(DaqBook_RAW_Data!A643="","",TIMEVALUE(DaqBook_RAW_Data!A643)),TIMEVALUE(DaqBook_RAW_Data!Q643))</f>
        <v/>
      </c>
      <c r="C653" s="167" t="str">
        <f>IF(ISBLANK(DaqBook_RAW_Data!R643),"",DaqBook_RAW_Data!R643)</f>
        <v/>
      </c>
      <c r="D653" s="167" t="str">
        <f>IF(ISBLANK(DaqBook_RAW_Data!S643),"",DaqBook_RAW_Data!S643)</f>
        <v/>
      </c>
      <c r="E653" s="167" t="str">
        <f>IF(ISBLANK(DaqBook_RAW_Data!T643),"",DaqBook_RAW_Data!T643)</f>
        <v/>
      </c>
      <c r="F653" s="167" t="str">
        <f>IF(ISBLANK(DaqBook_RAW_Data!U643),"",DaqBook_RAW_Data!U643)</f>
        <v/>
      </c>
      <c r="G653" s="167" t="str">
        <f>IF(ISBLANK(DaqBook_RAW_Data!V643),"",DaqBook_RAW_Data!V643)</f>
        <v/>
      </c>
      <c r="H653" s="167" t="str">
        <f>IF(ISBLANK(DaqBook_RAW_Data!W643),"",DaqBook_RAW_Data!W643)</f>
        <v/>
      </c>
      <c r="I653" s="167" t="str">
        <f>IF(ISBLANK(DaqBook_RAW_Data!X643),"",DaqBook_RAW_Data!X643)</f>
        <v/>
      </c>
      <c r="J653" s="167" t="str">
        <f>IF(ISBLANK(DaqBook_RAW_Data!Y643),"",DaqBook_RAW_Data!Y643)</f>
        <v/>
      </c>
      <c r="K653" s="167" t="str">
        <f>IF(ISBLANK(DaqBook_RAW_Data!Z643),"",DaqBook_RAW_Data!Z643)</f>
        <v/>
      </c>
      <c r="L653" s="167" t="str">
        <f>IF(ISBLANK(DaqBook_RAW_Data!AA643),"",DaqBook_RAW_Data!AA643)</f>
        <v/>
      </c>
      <c r="M653" s="167" t="str">
        <f>IF(ISBLANK(DaqBook_RAW_Data!AB643),"",DaqBook_RAW_Data!AB643)</f>
        <v/>
      </c>
      <c r="N653" s="167" t="str">
        <f>IF(ISBLANK(DaqBook_RAW_Data!AC643),"",DaqBook_RAW_Data!AC643)</f>
        <v/>
      </c>
      <c r="O653" s="167" t="str">
        <f>IF(ISBLANK(DaqBook_RAW_Data!AD643),"",DaqBook_RAW_Data!AD643)</f>
        <v/>
      </c>
      <c r="P653" s="167" t="str">
        <f>IF(ISBLANK(DaqBook_RAW_Data!AE643),"",DaqBook_RAW_Data!AE643)</f>
        <v/>
      </c>
    </row>
    <row r="654" spans="1:16" x14ac:dyDescent="0.2">
      <c r="A654" s="58" t="e">
        <f t="shared" si="9"/>
        <v>#VALUE!</v>
      </c>
      <c r="B654" s="144" t="str">
        <f>IF(ISBLANK(DaqBook_RAW_Data!Q644),IF(DaqBook_RAW_Data!A644="","",TIMEVALUE(DaqBook_RAW_Data!A644)),TIMEVALUE(DaqBook_RAW_Data!Q644))</f>
        <v/>
      </c>
      <c r="C654" s="167" t="str">
        <f>IF(ISBLANK(DaqBook_RAW_Data!R644),"",DaqBook_RAW_Data!R644)</f>
        <v/>
      </c>
      <c r="D654" s="167" t="str">
        <f>IF(ISBLANK(DaqBook_RAW_Data!S644),"",DaqBook_RAW_Data!S644)</f>
        <v/>
      </c>
      <c r="E654" s="167" t="str">
        <f>IF(ISBLANK(DaqBook_RAW_Data!T644),"",DaqBook_RAW_Data!T644)</f>
        <v/>
      </c>
      <c r="F654" s="167" t="str">
        <f>IF(ISBLANK(DaqBook_RAW_Data!U644),"",DaqBook_RAW_Data!U644)</f>
        <v/>
      </c>
      <c r="G654" s="167" t="str">
        <f>IF(ISBLANK(DaqBook_RAW_Data!V644),"",DaqBook_RAW_Data!V644)</f>
        <v/>
      </c>
      <c r="H654" s="167" t="str">
        <f>IF(ISBLANK(DaqBook_RAW_Data!W644),"",DaqBook_RAW_Data!W644)</f>
        <v/>
      </c>
      <c r="I654" s="167" t="str">
        <f>IF(ISBLANK(DaqBook_RAW_Data!X644),"",DaqBook_RAW_Data!X644)</f>
        <v/>
      </c>
      <c r="J654" s="167" t="str">
        <f>IF(ISBLANK(DaqBook_RAW_Data!Y644),"",DaqBook_RAW_Data!Y644)</f>
        <v/>
      </c>
      <c r="K654" s="167" t="str">
        <f>IF(ISBLANK(DaqBook_RAW_Data!Z644),"",DaqBook_RAW_Data!Z644)</f>
        <v/>
      </c>
      <c r="L654" s="167" t="str">
        <f>IF(ISBLANK(DaqBook_RAW_Data!AA644),"",DaqBook_RAW_Data!AA644)</f>
        <v/>
      </c>
      <c r="M654" s="167" t="str">
        <f>IF(ISBLANK(DaqBook_RAW_Data!AB644),"",DaqBook_RAW_Data!AB644)</f>
        <v/>
      </c>
      <c r="N654" s="167" t="str">
        <f>IF(ISBLANK(DaqBook_RAW_Data!AC644),"",DaqBook_RAW_Data!AC644)</f>
        <v/>
      </c>
      <c r="O654" s="167" t="str">
        <f>IF(ISBLANK(DaqBook_RAW_Data!AD644),"",DaqBook_RAW_Data!AD644)</f>
        <v/>
      </c>
      <c r="P654" s="167" t="str">
        <f>IF(ISBLANK(DaqBook_RAW_Data!AE644),"",DaqBook_RAW_Data!AE644)</f>
        <v/>
      </c>
    </row>
    <row r="655" spans="1:16" x14ac:dyDescent="0.2">
      <c r="A655" s="58" t="e">
        <f t="shared" ref="A655:A718" si="10">HOUR(B655)&amp;":"&amp;MINUTE(B655)</f>
        <v>#VALUE!</v>
      </c>
      <c r="B655" s="144" t="str">
        <f>IF(ISBLANK(DaqBook_RAW_Data!Q645),IF(DaqBook_RAW_Data!A645="","",TIMEVALUE(DaqBook_RAW_Data!A645)),TIMEVALUE(DaqBook_RAW_Data!Q645))</f>
        <v/>
      </c>
      <c r="C655" s="167" t="str">
        <f>IF(ISBLANK(DaqBook_RAW_Data!R645),"",DaqBook_RAW_Data!R645)</f>
        <v/>
      </c>
      <c r="D655" s="167" t="str">
        <f>IF(ISBLANK(DaqBook_RAW_Data!S645),"",DaqBook_RAW_Data!S645)</f>
        <v/>
      </c>
      <c r="E655" s="167" t="str">
        <f>IF(ISBLANK(DaqBook_RAW_Data!T645),"",DaqBook_RAW_Data!T645)</f>
        <v/>
      </c>
      <c r="F655" s="167" t="str">
        <f>IF(ISBLANK(DaqBook_RAW_Data!U645),"",DaqBook_RAW_Data!U645)</f>
        <v/>
      </c>
      <c r="G655" s="167" t="str">
        <f>IF(ISBLANK(DaqBook_RAW_Data!V645),"",DaqBook_RAW_Data!V645)</f>
        <v/>
      </c>
      <c r="H655" s="167" t="str">
        <f>IF(ISBLANK(DaqBook_RAW_Data!W645),"",DaqBook_RAW_Data!W645)</f>
        <v/>
      </c>
      <c r="I655" s="167" t="str">
        <f>IF(ISBLANK(DaqBook_RAW_Data!X645),"",DaqBook_RAW_Data!X645)</f>
        <v/>
      </c>
      <c r="J655" s="167" t="str">
        <f>IF(ISBLANK(DaqBook_RAW_Data!Y645),"",DaqBook_RAW_Data!Y645)</f>
        <v/>
      </c>
      <c r="K655" s="167" t="str">
        <f>IF(ISBLANK(DaqBook_RAW_Data!Z645),"",DaqBook_RAW_Data!Z645)</f>
        <v/>
      </c>
      <c r="L655" s="167" t="str">
        <f>IF(ISBLANK(DaqBook_RAW_Data!AA645),"",DaqBook_RAW_Data!AA645)</f>
        <v/>
      </c>
      <c r="M655" s="167" t="str">
        <f>IF(ISBLANK(DaqBook_RAW_Data!AB645),"",DaqBook_RAW_Data!AB645)</f>
        <v/>
      </c>
      <c r="N655" s="167" t="str">
        <f>IF(ISBLANK(DaqBook_RAW_Data!AC645),"",DaqBook_RAW_Data!AC645)</f>
        <v/>
      </c>
      <c r="O655" s="167" t="str">
        <f>IF(ISBLANK(DaqBook_RAW_Data!AD645),"",DaqBook_RAW_Data!AD645)</f>
        <v/>
      </c>
      <c r="P655" s="167" t="str">
        <f>IF(ISBLANK(DaqBook_RAW_Data!AE645),"",DaqBook_RAW_Data!AE645)</f>
        <v/>
      </c>
    </row>
    <row r="656" spans="1:16" x14ac:dyDescent="0.2">
      <c r="A656" s="58" t="e">
        <f t="shared" si="10"/>
        <v>#VALUE!</v>
      </c>
      <c r="B656" s="144" t="str">
        <f>IF(ISBLANK(DaqBook_RAW_Data!Q646),IF(DaqBook_RAW_Data!A646="","",TIMEVALUE(DaqBook_RAW_Data!A646)),TIMEVALUE(DaqBook_RAW_Data!Q646))</f>
        <v/>
      </c>
      <c r="C656" s="167" t="str">
        <f>IF(ISBLANK(DaqBook_RAW_Data!R646),"",DaqBook_RAW_Data!R646)</f>
        <v/>
      </c>
      <c r="D656" s="167" t="str">
        <f>IF(ISBLANK(DaqBook_RAW_Data!S646),"",DaqBook_RAW_Data!S646)</f>
        <v/>
      </c>
      <c r="E656" s="167" t="str">
        <f>IF(ISBLANK(DaqBook_RAW_Data!T646),"",DaqBook_RAW_Data!T646)</f>
        <v/>
      </c>
      <c r="F656" s="167" t="str">
        <f>IF(ISBLANK(DaqBook_RAW_Data!U646),"",DaqBook_RAW_Data!U646)</f>
        <v/>
      </c>
      <c r="G656" s="167" t="str">
        <f>IF(ISBLANK(DaqBook_RAW_Data!V646),"",DaqBook_RAW_Data!V646)</f>
        <v/>
      </c>
      <c r="H656" s="167" t="str">
        <f>IF(ISBLANK(DaqBook_RAW_Data!W646),"",DaqBook_RAW_Data!W646)</f>
        <v/>
      </c>
      <c r="I656" s="167" t="str">
        <f>IF(ISBLANK(DaqBook_RAW_Data!X646),"",DaqBook_RAW_Data!X646)</f>
        <v/>
      </c>
      <c r="J656" s="167" t="str">
        <f>IF(ISBLANK(DaqBook_RAW_Data!Y646),"",DaqBook_RAW_Data!Y646)</f>
        <v/>
      </c>
      <c r="K656" s="167" t="str">
        <f>IF(ISBLANK(DaqBook_RAW_Data!Z646),"",DaqBook_RAW_Data!Z646)</f>
        <v/>
      </c>
      <c r="L656" s="167" t="str">
        <f>IF(ISBLANK(DaqBook_RAW_Data!AA646),"",DaqBook_RAW_Data!AA646)</f>
        <v/>
      </c>
      <c r="M656" s="167" t="str">
        <f>IF(ISBLANK(DaqBook_RAW_Data!AB646),"",DaqBook_RAW_Data!AB646)</f>
        <v/>
      </c>
      <c r="N656" s="167" t="str">
        <f>IF(ISBLANK(DaqBook_RAW_Data!AC646),"",DaqBook_RAW_Data!AC646)</f>
        <v/>
      </c>
      <c r="O656" s="167" t="str">
        <f>IF(ISBLANK(DaqBook_RAW_Data!AD646),"",DaqBook_RAW_Data!AD646)</f>
        <v/>
      </c>
      <c r="P656" s="167" t="str">
        <f>IF(ISBLANK(DaqBook_RAW_Data!AE646),"",DaqBook_RAW_Data!AE646)</f>
        <v/>
      </c>
    </row>
    <row r="657" spans="1:16" x14ac:dyDescent="0.2">
      <c r="A657" s="58" t="e">
        <f t="shared" si="10"/>
        <v>#VALUE!</v>
      </c>
      <c r="B657" s="144" t="str">
        <f>IF(ISBLANK(DaqBook_RAW_Data!Q647),IF(DaqBook_RAW_Data!A647="","",TIMEVALUE(DaqBook_RAW_Data!A647)),TIMEVALUE(DaqBook_RAW_Data!Q647))</f>
        <v/>
      </c>
      <c r="C657" s="167" t="str">
        <f>IF(ISBLANK(DaqBook_RAW_Data!R647),"",DaqBook_RAW_Data!R647)</f>
        <v/>
      </c>
      <c r="D657" s="167" t="str">
        <f>IF(ISBLANK(DaqBook_RAW_Data!S647),"",DaqBook_RAW_Data!S647)</f>
        <v/>
      </c>
      <c r="E657" s="167" t="str">
        <f>IF(ISBLANK(DaqBook_RAW_Data!T647),"",DaqBook_RAW_Data!T647)</f>
        <v/>
      </c>
      <c r="F657" s="167" t="str">
        <f>IF(ISBLANK(DaqBook_RAW_Data!U647),"",DaqBook_RAW_Data!U647)</f>
        <v/>
      </c>
      <c r="G657" s="167" t="str">
        <f>IF(ISBLANK(DaqBook_RAW_Data!V647),"",DaqBook_RAW_Data!V647)</f>
        <v/>
      </c>
      <c r="H657" s="167" t="str">
        <f>IF(ISBLANK(DaqBook_RAW_Data!W647),"",DaqBook_RAW_Data!W647)</f>
        <v/>
      </c>
      <c r="I657" s="167" t="str">
        <f>IF(ISBLANK(DaqBook_RAW_Data!X647),"",DaqBook_RAW_Data!X647)</f>
        <v/>
      </c>
      <c r="J657" s="167" t="str">
        <f>IF(ISBLANK(DaqBook_RAW_Data!Y647),"",DaqBook_RAW_Data!Y647)</f>
        <v/>
      </c>
      <c r="K657" s="167" t="str">
        <f>IF(ISBLANK(DaqBook_RAW_Data!Z647),"",DaqBook_RAW_Data!Z647)</f>
        <v/>
      </c>
      <c r="L657" s="167" t="str">
        <f>IF(ISBLANK(DaqBook_RAW_Data!AA647),"",DaqBook_RAW_Data!AA647)</f>
        <v/>
      </c>
      <c r="M657" s="167" t="str">
        <f>IF(ISBLANK(DaqBook_RAW_Data!AB647),"",DaqBook_RAW_Data!AB647)</f>
        <v/>
      </c>
      <c r="N657" s="167" t="str">
        <f>IF(ISBLANK(DaqBook_RAW_Data!AC647),"",DaqBook_RAW_Data!AC647)</f>
        <v/>
      </c>
      <c r="O657" s="167" t="str">
        <f>IF(ISBLANK(DaqBook_RAW_Data!AD647),"",DaqBook_RAW_Data!AD647)</f>
        <v/>
      </c>
      <c r="P657" s="167" t="str">
        <f>IF(ISBLANK(DaqBook_RAW_Data!AE647),"",DaqBook_RAW_Data!AE647)</f>
        <v/>
      </c>
    </row>
    <row r="658" spans="1:16" x14ac:dyDescent="0.2">
      <c r="A658" s="58" t="e">
        <f t="shared" si="10"/>
        <v>#VALUE!</v>
      </c>
      <c r="B658" s="144" t="str">
        <f>IF(ISBLANK(DaqBook_RAW_Data!Q648),IF(DaqBook_RAW_Data!A648="","",TIMEVALUE(DaqBook_RAW_Data!A648)),TIMEVALUE(DaqBook_RAW_Data!Q648))</f>
        <v/>
      </c>
      <c r="C658" s="167" t="str">
        <f>IF(ISBLANK(DaqBook_RAW_Data!R648),"",DaqBook_RAW_Data!R648)</f>
        <v/>
      </c>
      <c r="D658" s="167" t="str">
        <f>IF(ISBLANK(DaqBook_RAW_Data!S648),"",DaqBook_RAW_Data!S648)</f>
        <v/>
      </c>
      <c r="E658" s="167" t="str">
        <f>IF(ISBLANK(DaqBook_RAW_Data!T648),"",DaqBook_RAW_Data!T648)</f>
        <v/>
      </c>
      <c r="F658" s="167" t="str">
        <f>IF(ISBLANK(DaqBook_RAW_Data!U648),"",DaqBook_RAW_Data!U648)</f>
        <v/>
      </c>
      <c r="G658" s="167" t="str">
        <f>IF(ISBLANK(DaqBook_RAW_Data!V648),"",DaqBook_RAW_Data!V648)</f>
        <v/>
      </c>
      <c r="H658" s="167" t="str">
        <f>IF(ISBLANK(DaqBook_RAW_Data!W648),"",DaqBook_RAW_Data!W648)</f>
        <v/>
      </c>
      <c r="I658" s="167" t="str">
        <f>IF(ISBLANK(DaqBook_RAW_Data!X648),"",DaqBook_RAW_Data!X648)</f>
        <v/>
      </c>
      <c r="J658" s="167" t="str">
        <f>IF(ISBLANK(DaqBook_RAW_Data!Y648),"",DaqBook_RAW_Data!Y648)</f>
        <v/>
      </c>
      <c r="K658" s="167" t="str">
        <f>IF(ISBLANK(DaqBook_RAW_Data!Z648),"",DaqBook_RAW_Data!Z648)</f>
        <v/>
      </c>
      <c r="L658" s="167" t="str">
        <f>IF(ISBLANK(DaqBook_RAW_Data!AA648),"",DaqBook_RAW_Data!AA648)</f>
        <v/>
      </c>
      <c r="M658" s="167" t="str">
        <f>IF(ISBLANK(DaqBook_RAW_Data!AB648),"",DaqBook_RAW_Data!AB648)</f>
        <v/>
      </c>
      <c r="N658" s="167" t="str">
        <f>IF(ISBLANK(DaqBook_RAW_Data!AC648),"",DaqBook_RAW_Data!AC648)</f>
        <v/>
      </c>
      <c r="O658" s="167" t="str">
        <f>IF(ISBLANK(DaqBook_RAW_Data!AD648),"",DaqBook_RAW_Data!AD648)</f>
        <v/>
      </c>
      <c r="P658" s="167" t="str">
        <f>IF(ISBLANK(DaqBook_RAW_Data!AE648),"",DaqBook_RAW_Data!AE648)</f>
        <v/>
      </c>
    </row>
    <row r="659" spans="1:16" x14ac:dyDescent="0.2">
      <c r="A659" s="58" t="e">
        <f t="shared" si="10"/>
        <v>#VALUE!</v>
      </c>
      <c r="B659" s="144" t="str">
        <f>IF(ISBLANK(DaqBook_RAW_Data!Q649),IF(DaqBook_RAW_Data!A649="","",TIMEVALUE(DaqBook_RAW_Data!A649)),TIMEVALUE(DaqBook_RAW_Data!Q649))</f>
        <v/>
      </c>
      <c r="C659" s="167" t="str">
        <f>IF(ISBLANK(DaqBook_RAW_Data!R649),"",DaqBook_RAW_Data!R649)</f>
        <v/>
      </c>
      <c r="D659" s="167" t="str">
        <f>IF(ISBLANK(DaqBook_RAW_Data!S649),"",DaqBook_RAW_Data!S649)</f>
        <v/>
      </c>
      <c r="E659" s="167" t="str">
        <f>IF(ISBLANK(DaqBook_RAW_Data!T649),"",DaqBook_RAW_Data!T649)</f>
        <v/>
      </c>
      <c r="F659" s="167" t="str">
        <f>IF(ISBLANK(DaqBook_RAW_Data!U649),"",DaqBook_RAW_Data!U649)</f>
        <v/>
      </c>
      <c r="G659" s="167" t="str">
        <f>IF(ISBLANK(DaqBook_RAW_Data!V649),"",DaqBook_RAW_Data!V649)</f>
        <v/>
      </c>
      <c r="H659" s="167" t="str">
        <f>IF(ISBLANK(DaqBook_RAW_Data!W649),"",DaqBook_RAW_Data!W649)</f>
        <v/>
      </c>
      <c r="I659" s="167" t="str">
        <f>IF(ISBLANK(DaqBook_RAW_Data!X649),"",DaqBook_RAW_Data!X649)</f>
        <v/>
      </c>
      <c r="J659" s="167" t="str">
        <f>IF(ISBLANK(DaqBook_RAW_Data!Y649),"",DaqBook_RAW_Data!Y649)</f>
        <v/>
      </c>
      <c r="K659" s="167" t="str">
        <f>IF(ISBLANK(DaqBook_RAW_Data!Z649),"",DaqBook_RAW_Data!Z649)</f>
        <v/>
      </c>
      <c r="L659" s="167" t="str">
        <f>IF(ISBLANK(DaqBook_RAW_Data!AA649),"",DaqBook_RAW_Data!AA649)</f>
        <v/>
      </c>
      <c r="M659" s="167" t="str">
        <f>IF(ISBLANK(DaqBook_RAW_Data!AB649),"",DaqBook_RAW_Data!AB649)</f>
        <v/>
      </c>
      <c r="N659" s="167" t="str">
        <f>IF(ISBLANK(DaqBook_RAW_Data!AC649),"",DaqBook_RAW_Data!AC649)</f>
        <v/>
      </c>
      <c r="O659" s="167" t="str">
        <f>IF(ISBLANK(DaqBook_RAW_Data!AD649),"",DaqBook_RAW_Data!AD649)</f>
        <v/>
      </c>
      <c r="P659" s="167" t="str">
        <f>IF(ISBLANK(DaqBook_RAW_Data!AE649),"",DaqBook_RAW_Data!AE649)</f>
        <v/>
      </c>
    </row>
    <row r="660" spans="1:16" x14ac:dyDescent="0.2">
      <c r="A660" s="58" t="e">
        <f t="shared" si="10"/>
        <v>#VALUE!</v>
      </c>
      <c r="B660" s="144" t="str">
        <f>IF(ISBLANK(DaqBook_RAW_Data!Q650),IF(DaqBook_RAW_Data!A650="","",TIMEVALUE(DaqBook_RAW_Data!A650)),TIMEVALUE(DaqBook_RAW_Data!Q650))</f>
        <v/>
      </c>
      <c r="C660" s="167" t="str">
        <f>IF(ISBLANK(DaqBook_RAW_Data!R650),"",DaqBook_RAW_Data!R650)</f>
        <v/>
      </c>
      <c r="D660" s="167" t="str">
        <f>IF(ISBLANK(DaqBook_RAW_Data!S650),"",DaqBook_RAW_Data!S650)</f>
        <v/>
      </c>
      <c r="E660" s="167" t="str">
        <f>IF(ISBLANK(DaqBook_RAW_Data!T650),"",DaqBook_RAW_Data!T650)</f>
        <v/>
      </c>
      <c r="F660" s="167" t="str">
        <f>IF(ISBLANK(DaqBook_RAW_Data!U650),"",DaqBook_RAW_Data!U650)</f>
        <v/>
      </c>
      <c r="G660" s="167" t="str">
        <f>IF(ISBLANK(DaqBook_RAW_Data!V650),"",DaqBook_RAW_Data!V650)</f>
        <v/>
      </c>
      <c r="H660" s="167" t="str">
        <f>IF(ISBLANK(DaqBook_RAW_Data!W650),"",DaqBook_RAW_Data!W650)</f>
        <v/>
      </c>
      <c r="I660" s="167" t="str">
        <f>IF(ISBLANK(DaqBook_RAW_Data!X650),"",DaqBook_RAW_Data!X650)</f>
        <v/>
      </c>
      <c r="J660" s="167" t="str">
        <f>IF(ISBLANK(DaqBook_RAW_Data!Y650),"",DaqBook_RAW_Data!Y650)</f>
        <v/>
      </c>
      <c r="K660" s="167" t="str">
        <f>IF(ISBLANK(DaqBook_RAW_Data!Z650),"",DaqBook_RAW_Data!Z650)</f>
        <v/>
      </c>
      <c r="L660" s="167" t="str">
        <f>IF(ISBLANK(DaqBook_RAW_Data!AA650),"",DaqBook_RAW_Data!AA650)</f>
        <v/>
      </c>
      <c r="M660" s="167" t="str">
        <f>IF(ISBLANK(DaqBook_RAW_Data!AB650),"",DaqBook_RAW_Data!AB650)</f>
        <v/>
      </c>
      <c r="N660" s="167" t="str">
        <f>IF(ISBLANK(DaqBook_RAW_Data!AC650),"",DaqBook_RAW_Data!AC650)</f>
        <v/>
      </c>
      <c r="O660" s="167" t="str">
        <f>IF(ISBLANK(DaqBook_RAW_Data!AD650),"",DaqBook_RAW_Data!AD650)</f>
        <v/>
      </c>
      <c r="P660" s="167" t="str">
        <f>IF(ISBLANK(DaqBook_RAW_Data!AE650),"",DaqBook_RAW_Data!AE650)</f>
        <v/>
      </c>
    </row>
    <row r="661" spans="1:16" x14ac:dyDescent="0.2">
      <c r="A661" s="58" t="e">
        <f t="shared" si="10"/>
        <v>#VALUE!</v>
      </c>
      <c r="B661" s="144" t="str">
        <f>IF(ISBLANK(DaqBook_RAW_Data!Q651),IF(DaqBook_RAW_Data!A651="","",TIMEVALUE(DaqBook_RAW_Data!A651)),TIMEVALUE(DaqBook_RAW_Data!Q651))</f>
        <v/>
      </c>
      <c r="C661" s="167" t="str">
        <f>IF(ISBLANK(DaqBook_RAW_Data!R651),"",DaqBook_RAW_Data!R651)</f>
        <v/>
      </c>
      <c r="D661" s="167" t="str">
        <f>IF(ISBLANK(DaqBook_RAW_Data!S651),"",DaqBook_RAW_Data!S651)</f>
        <v/>
      </c>
      <c r="E661" s="167" t="str">
        <f>IF(ISBLANK(DaqBook_RAW_Data!T651),"",DaqBook_RAW_Data!T651)</f>
        <v/>
      </c>
      <c r="F661" s="167" t="str">
        <f>IF(ISBLANK(DaqBook_RAW_Data!U651),"",DaqBook_RAW_Data!U651)</f>
        <v/>
      </c>
      <c r="G661" s="167" t="str">
        <f>IF(ISBLANK(DaqBook_RAW_Data!V651),"",DaqBook_RAW_Data!V651)</f>
        <v/>
      </c>
      <c r="H661" s="167" t="str">
        <f>IF(ISBLANK(DaqBook_RAW_Data!W651),"",DaqBook_RAW_Data!W651)</f>
        <v/>
      </c>
      <c r="I661" s="167" t="str">
        <f>IF(ISBLANK(DaqBook_RAW_Data!X651),"",DaqBook_RAW_Data!X651)</f>
        <v/>
      </c>
      <c r="J661" s="167" t="str">
        <f>IF(ISBLANK(DaqBook_RAW_Data!Y651),"",DaqBook_RAW_Data!Y651)</f>
        <v/>
      </c>
      <c r="K661" s="167" t="str">
        <f>IF(ISBLANK(DaqBook_RAW_Data!Z651),"",DaqBook_RAW_Data!Z651)</f>
        <v/>
      </c>
      <c r="L661" s="167" t="str">
        <f>IF(ISBLANK(DaqBook_RAW_Data!AA651),"",DaqBook_RAW_Data!AA651)</f>
        <v/>
      </c>
      <c r="M661" s="167" t="str">
        <f>IF(ISBLANK(DaqBook_RAW_Data!AB651),"",DaqBook_RAW_Data!AB651)</f>
        <v/>
      </c>
      <c r="N661" s="167" t="str">
        <f>IF(ISBLANK(DaqBook_RAW_Data!AC651),"",DaqBook_RAW_Data!AC651)</f>
        <v/>
      </c>
      <c r="O661" s="167" t="str">
        <f>IF(ISBLANK(DaqBook_RAW_Data!AD651),"",DaqBook_RAW_Data!AD651)</f>
        <v/>
      </c>
      <c r="P661" s="167" t="str">
        <f>IF(ISBLANK(DaqBook_RAW_Data!AE651),"",DaqBook_RAW_Data!AE651)</f>
        <v/>
      </c>
    </row>
    <row r="662" spans="1:16" x14ac:dyDescent="0.2">
      <c r="A662" s="58" t="e">
        <f t="shared" si="10"/>
        <v>#VALUE!</v>
      </c>
      <c r="B662" s="144" t="str">
        <f>IF(ISBLANK(DaqBook_RAW_Data!Q652),IF(DaqBook_RAW_Data!A652="","",TIMEVALUE(DaqBook_RAW_Data!A652)),TIMEVALUE(DaqBook_RAW_Data!Q652))</f>
        <v/>
      </c>
      <c r="C662" s="167" t="str">
        <f>IF(ISBLANK(DaqBook_RAW_Data!R652),"",DaqBook_RAW_Data!R652)</f>
        <v/>
      </c>
      <c r="D662" s="167" t="str">
        <f>IF(ISBLANK(DaqBook_RAW_Data!S652),"",DaqBook_RAW_Data!S652)</f>
        <v/>
      </c>
      <c r="E662" s="167" t="str">
        <f>IF(ISBLANK(DaqBook_RAW_Data!T652),"",DaqBook_RAW_Data!T652)</f>
        <v/>
      </c>
      <c r="F662" s="167" t="str">
        <f>IF(ISBLANK(DaqBook_RAW_Data!U652),"",DaqBook_RAW_Data!U652)</f>
        <v/>
      </c>
      <c r="G662" s="167" t="str">
        <f>IF(ISBLANK(DaqBook_RAW_Data!V652),"",DaqBook_RAW_Data!V652)</f>
        <v/>
      </c>
      <c r="H662" s="167" t="str">
        <f>IF(ISBLANK(DaqBook_RAW_Data!W652),"",DaqBook_RAW_Data!W652)</f>
        <v/>
      </c>
      <c r="I662" s="167" t="str">
        <f>IF(ISBLANK(DaqBook_RAW_Data!X652),"",DaqBook_RAW_Data!X652)</f>
        <v/>
      </c>
      <c r="J662" s="167" t="str">
        <f>IF(ISBLANK(DaqBook_RAW_Data!Y652),"",DaqBook_RAW_Data!Y652)</f>
        <v/>
      </c>
      <c r="K662" s="167" t="str">
        <f>IF(ISBLANK(DaqBook_RAW_Data!Z652),"",DaqBook_RAW_Data!Z652)</f>
        <v/>
      </c>
      <c r="L662" s="167" t="str">
        <f>IF(ISBLANK(DaqBook_RAW_Data!AA652),"",DaqBook_RAW_Data!AA652)</f>
        <v/>
      </c>
      <c r="M662" s="167" t="str">
        <f>IF(ISBLANK(DaqBook_RAW_Data!AB652),"",DaqBook_RAW_Data!AB652)</f>
        <v/>
      </c>
      <c r="N662" s="167" t="str">
        <f>IF(ISBLANK(DaqBook_RAW_Data!AC652),"",DaqBook_RAW_Data!AC652)</f>
        <v/>
      </c>
      <c r="O662" s="167" t="str">
        <f>IF(ISBLANK(DaqBook_RAW_Data!AD652),"",DaqBook_RAW_Data!AD652)</f>
        <v/>
      </c>
      <c r="P662" s="167" t="str">
        <f>IF(ISBLANK(DaqBook_RAW_Data!AE652),"",DaqBook_RAW_Data!AE652)</f>
        <v/>
      </c>
    </row>
    <row r="663" spans="1:16" x14ac:dyDescent="0.2">
      <c r="A663" s="58" t="e">
        <f t="shared" si="10"/>
        <v>#VALUE!</v>
      </c>
      <c r="B663" s="144" t="str">
        <f>IF(ISBLANK(DaqBook_RAW_Data!Q653),IF(DaqBook_RAW_Data!A653="","",TIMEVALUE(DaqBook_RAW_Data!A653)),TIMEVALUE(DaqBook_RAW_Data!Q653))</f>
        <v/>
      </c>
      <c r="C663" s="167" t="str">
        <f>IF(ISBLANK(DaqBook_RAW_Data!R653),"",DaqBook_RAW_Data!R653)</f>
        <v/>
      </c>
      <c r="D663" s="167" t="str">
        <f>IF(ISBLANK(DaqBook_RAW_Data!S653),"",DaqBook_RAW_Data!S653)</f>
        <v/>
      </c>
      <c r="E663" s="167" t="str">
        <f>IF(ISBLANK(DaqBook_RAW_Data!T653),"",DaqBook_RAW_Data!T653)</f>
        <v/>
      </c>
      <c r="F663" s="167" t="str">
        <f>IF(ISBLANK(DaqBook_RAW_Data!U653),"",DaqBook_RAW_Data!U653)</f>
        <v/>
      </c>
      <c r="G663" s="167" t="str">
        <f>IF(ISBLANK(DaqBook_RAW_Data!V653),"",DaqBook_RAW_Data!V653)</f>
        <v/>
      </c>
      <c r="H663" s="167" t="str">
        <f>IF(ISBLANK(DaqBook_RAW_Data!W653),"",DaqBook_RAW_Data!W653)</f>
        <v/>
      </c>
      <c r="I663" s="167" t="str">
        <f>IF(ISBLANK(DaqBook_RAW_Data!X653),"",DaqBook_RAW_Data!X653)</f>
        <v/>
      </c>
      <c r="J663" s="167" t="str">
        <f>IF(ISBLANK(DaqBook_RAW_Data!Y653),"",DaqBook_RAW_Data!Y653)</f>
        <v/>
      </c>
      <c r="K663" s="167" t="str">
        <f>IF(ISBLANK(DaqBook_RAW_Data!Z653),"",DaqBook_RAW_Data!Z653)</f>
        <v/>
      </c>
      <c r="L663" s="167" t="str">
        <f>IF(ISBLANK(DaqBook_RAW_Data!AA653),"",DaqBook_RAW_Data!AA653)</f>
        <v/>
      </c>
      <c r="M663" s="167" t="str">
        <f>IF(ISBLANK(DaqBook_RAW_Data!AB653),"",DaqBook_RAW_Data!AB653)</f>
        <v/>
      </c>
      <c r="N663" s="167" t="str">
        <f>IF(ISBLANK(DaqBook_RAW_Data!AC653),"",DaqBook_RAW_Data!AC653)</f>
        <v/>
      </c>
      <c r="O663" s="167" t="str">
        <f>IF(ISBLANK(DaqBook_RAW_Data!AD653),"",DaqBook_RAW_Data!AD653)</f>
        <v/>
      </c>
      <c r="P663" s="167" t="str">
        <f>IF(ISBLANK(DaqBook_RAW_Data!AE653),"",DaqBook_RAW_Data!AE653)</f>
        <v/>
      </c>
    </row>
    <row r="664" spans="1:16" x14ac:dyDescent="0.2">
      <c r="A664" s="58" t="e">
        <f t="shared" si="10"/>
        <v>#VALUE!</v>
      </c>
      <c r="B664" s="144" t="str">
        <f>IF(ISBLANK(DaqBook_RAW_Data!Q654),IF(DaqBook_RAW_Data!A654="","",TIMEVALUE(DaqBook_RAW_Data!A654)),TIMEVALUE(DaqBook_RAW_Data!Q654))</f>
        <v/>
      </c>
      <c r="C664" s="167" t="str">
        <f>IF(ISBLANK(DaqBook_RAW_Data!R654),"",DaqBook_RAW_Data!R654)</f>
        <v/>
      </c>
      <c r="D664" s="167" t="str">
        <f>IF(ISBLANK(DaqBook_RAW_Data!S654),"",DaqBook_RAW_Data!S654)</f>
        <v/>
      </c>
      <c r="E664" s="167" t="str">
        <f>IF(ISBLANK(DaqBook_RAW_Data!T654),"",DaqBook_RAW_Data!T654)</f>
        <v/>
      </c>
      <c r="F664" s="167" t="str">
        <f>IF(ISBLANK(DaqBook_RAW_Data!U654),"",DaqBook_RAW_Data!U654)</f>
        <v/>
      </c>
      <c r="G664" s="167" t="str">
        <f>IF(ISBLANK(DaqBook_RAW_Data!V654),"",DaqBook_RAW_Data!V654)</f>
        <v/>
      </c>
      <c r="H664" s="167" t="str">
        <f>IF(ISBLANK(DaqBook_RAW_Data!W654),"",DaqBook_RAW_Data!W654)</f>
        <v/>
      </c>
      <c r="I664" s="167" t="str">
        <f>IF(ISBLANK(DaqBook_RAW_Data!X654),"",DaqBook_RAW_Data!X654)</f>
        <v/>
      </c>
      <c r="J664" s="167" t="str">
        <f>IF(ISBLANK(DaqBook_RAW_Data!Y654),"",DaqBook_RAW_Data!Y654)</f>
        <v/>
      </c>
      <c r="K664" s="167" t="str">
        <f>IF(ISBLANK(DaqBook_RAW_Data!Z654),"",DaqBook_RAW_Data!Z654)</f>
        <v/>
      </c>
      <c r="L664" s="167" t="str">
        <f>IF(ISBLANK(DaqBook_RAW_Data!AA654),"",DaqBook_RAW_Data!AA654)</f>
        <v/>
      </c>
      <c r="M664" s="167" t="str">
        <f>IF(ISBLANK(DaqBook_RAW_Data!AB654),"",DaqBook_RAW_Data!AB654)</f>
        <v/>
      </c>
      <c r="N664" s="167" t="str">
        <f>IF(ISBLANK(DaqBook_RAW_Data!AC654),"",DaqBook_RAW_Data!AC654)</f>
        <v/>
      </c>
      <c r="O664" s="167" t="str">
        <f>IF(ISBLANK(DaqBook_RAW_Data!AD654),"",DaqBook_RAW_Data!AD654)</f>
        <v/>
      </c>
      <c r="P664" s="167" t="str">
        <f>IF(ISBLANK(DaqBook_RAW_Data!AE654),"",DaqBook_RAW_Data!AE654)</f>
        <v/>
      </c>
    </row>
    <row r="665" spans="1:16" x14ac:dyDescent="0.2">
      <c r="A665" s="58" t="e">
        <f t="shared" si="10"/>
        <v>#VALUE!</v>
      </c>
      <c r="B665" s="144" t="str">
        <f>IF(ISBLANK(DaqBook_RAW_Data!Q655),IF(DaqBook_RAW_Data!A655="","",TIMEVALUE(DaqBook_RAW_Data!A655)),TIMEVALUE(DaqBook_RAW_Data!Q655))</f>
        <v/>
      </c>
      <c r="C665" s="167" t="str">
        <f>IF(ISBLANK(DaqBook_RAW_Data!R655),"",DaqBook_RAW_Data!R655)</f>
        <v/>
      </c>
      <c r="D665" s="167" t="str">
        <f>IF(ISBLANK(DaqBook_RAW_Data!S655),"",DaqBook_RAW_Data!S655)</f>
        <v/>
      </c>
      <c r="E665" s="167" t="str">
        <f>IF(ISBLANK(DaqBook_RAW_Data!T655),"",DaqBook_RAW_Data!T655)</f>
        <v/>
      </c>
      <c r="F665" s="167" t="str">
        <f>IF(ISBLANK(DaqBook_RAW_Data!U655),"",DaqBook_RAW_Data!U655)</f>
        <v/>
      </c>
      <c r="G665" s="167" t="str">
        <f>IF(ISBLANK(DaqBook_RAW_Data!V655),"",DaqBook_RAW_Data!V655)</f>
        <v/>
      </c>
      <c r="H665" s="167" t="str">
        <f>IF(ISBLANK(DaqBook_RAW_Data!W655),"",DaqBook_RAW_Data!W655)</f>
        <v/>
      </c>
      <c r="I665" s="167" t="str">
        <f>IF(ISBLANK(DaqBook_RAW_Data!X655),"",DaqBook_RAW_Data!X655)</f>
        <v/>
      </c>
      <c r="J665" s="167" t="str">
        <f>IF(ISBLANK(DaqBook_RAW_Data!Y655),"",DaqBook_RAW_Data!Y655)</f>
        <v/>
      </c>
      <c r="K665" s="167" t="str">
        <f>IF(ISBLANK(DaqBook_RAW_Data!Z655),"",DaqBook_RAW_Data!Z655)</f>
        <v/>
      </c>
      <c r="L665" s="167" t="str">
        <f>IF(ISBLANK(DaqBook_RAW_Data!AA655),"",DaqBook_RAW_Data!AA655)</f>
        <v/>
      </c>
      <c r="M665" s="167" t="str">
        <f>IF(ISBLANK(DaqBook_RAW_Data!AB655),"",DaqBook_RAW_Data!AB655)</f>
        <v/>
      </c>
      <c r="N665" s="167" t="str">
        <f>IF(ISBLANK(DaqBook_RAW_Data!AC655),"",DaqBook_RAW_Data!AC655)</f>
        <v/>
      </c>
      <c r="O665" s="167" t="str">
        <f>IF(ISBLANK(DaqBook_RAW_Data!AD655),"",DaqBook_RAW_Data!AD655)</f>
        <v/>
      </c>
      <c r="P665" s="167" t="str">
        <f>IF(ISBLANK(DaqBook_RAW_Data!AE655),"",DaqBook_RAW_Data!AE655)</f>
        <v/>
      </c>
    </row>
    <row r="666" spans="1:16" x14ac:dyDescent="0.2">
      <c r="A666" s="58" t="e">
        <f t="shared" si="10"/>
        <v>#VALUE!</v>
      </c>
      <c r="B666" s="144" t="str">
        <f>IF(ISBLANK(DaqBook_RAW_Data!Q656),IF(DaqBook_RAW_Data!A656="","",TIMEVALUE(DaqBook_RAW_Data!A656)),TIMEVALUE(DaqBook_RAW_Data!Q656))</f>
        <v/>
      </c>
      <c r="C666" s="167" t="str">
        <f>IF(ISBLANK(DaqBook_RAW_Data!R656),"",DaqBook_RAW_Data!R656)</f>
        <v/>
      </c>
      <c r="D666" s="167" t="str">
        <f>IF(ISBLANK(DaqBook_RAW_Data!S656),"",DaqBook_RAW_Data!S656)</f>
        <v/>
      </c>
      <c r="E666" s="167" t="str">
        <f>IF(ISBLANK(DaqBook_RAW_Data!T656),"",DaqBook_RAW_Data!T656)</f>
        <v/>
      </c>
      <c r="F666" s="167" t="str">
        <f>IF(ISBLANK(DaqBook_RAW_Data!U656),"",DaqBook_RAW_Data!U656)</f>
        <v/>
      </c>
      <c r="G666" s="167" t="str">
        <f>IF(ISBLANK(DaqBook_RAW_Data!V656),"",DaqBook_RAW_Data!V656)</f>
        <v/>
      </c>
      <c r="H666" s="167" t="str">
        <f>IF(ISBLANK(DaqBook_RAW_Data!W656),"",DaqBook_RAW_Data!W656)</f>
        <v/>
      </c>
      <c r="I666" s="167" t="str">
        <f>IF(ISBLANK(DaqBook_RAW_Data!X656),"",DaqBook_RAW_Data!X656)</f>
        <v/>
      </c>
      <c r="J666" s="167" t="str">
        <f>IF(ISBLANK(DaqBook_RAW_Data!Y656),"",DaqBook_RAW_Data!Y656)</f>
        <v/>
      </c>
      <c r="K666" s="167" t="str">
        <f>IF(ISBLANK(DaqBook_RAW_Data!Z656),"",DaqBook_RAW_Data!Z656)</f>
        <v/>
      </c>
      <c r="L666" s="167" t="str">
        <f>IF(ISBLANK(DaqBook_RAW_Data!AA656),"",DaqBook_RAW_Data!AA656)</f>
        <v/>
      </c>
      <c r="M666" s="167" t="str">
        <f>IF(ISBLANK(DaqBook_RAW_Data!AB656),"",DaqBook_RAW_Data!AB656)</f>
        <v/>
      </c>
      <c r="N666" s="167" t="str">
        <f>IF(ISBLANK(DaqBook_RAW_Data!AC656),"",DaqBook_RAW_Data!AC656)</f>
        <v/>
      </c>
      <c r="O666" s="167" t="str">
        <f>IF(ISBLANK(DaqBook_RAW_Data!AD656),"",DaqBook_RAW_Data!AD656)</f>
        <v/>
      </c>
      <c r="P666" s="167" t="str">
        <f>IF(ISBLANK(DaqBook_RAW_Data!AE656),"",DaqBook_RAW_Data!AE656)</f>
        <v/>
      </c>
    </row>
    <row r="667" spans="1:16" x14ac:dyDescent="0.2">
      <c r="A667" s="58" t="e">
        <f t="shared" si="10"/>
        <v>#VALUE!</v>
      </c>
      <c r="B667" s="144" t="str">
        <f>IF(ISBLANK(DaqBook_RAW_Data!Q657),IF(DaqBook_RAW_Data!A657="","",TIMEVALUE(DaqBook_RAW_Data!A657)),TIMEVALUE(DaqBook_RAW_Data!Q657))</f>
        <v/>
      </c>
      <c r="C667" s="167" t="str">
        <f>IF(ISBLANK(DaqBook_RAW_Data!R657),"",DaqBook_RAW_Data!R657)</f>
        <v/>
      </c>
      <c r="D667" s="167" t="str">
        <f>IF(ISBLANK(DaqBook_RAW_Data!S657),"",DaqBook_RAW_Data!S657)</f>
        <v/>
      </c>
      <c r="E667" s="167" t="str">
        <f>IF(ISBLANK(DaqBook_RAW_Data!T657),"",DaqBook_RAW_Data!T657)</f>
        <v/>
      </c>
      <c r="F667" s="167" t="str">
        <f>IF(ISBLANK(DaqBook_RAW_Data!U657),"",DaqBook_RAW_Data!U657)</f>
        <v/>
      </c>
      <c r="G667" s="167" t="str">
        <f>IF(ISBLANK(DaqBook_RAW_Data!V657),"",DaqBook_RAW_Data!V657)</f>
        <v/>
      </c>
      <c r="H667" s="167" t="str">
        <f>IF(ISBLANK(DaqBook_RAW_Data!W657),"",DaqBook_RAW_Data!W657)</f>
        <v/>
      </c>
      <c r="I667" s="167" t="str">
        <f>IF(ISBLANK(DaqBook_RAW_Data!X657),"",DaqBook_RAW_Data!X657)</f>
        <v/>
      </c>
      <c r="J667" s="167" t="str">
        <f>IF(ISBLANK(DaqBook_RAW_Data!Y657),"",DaqBook_RAW_Data!Y657)</f>
        <v/>
      </c>
      <c r="K667" s="167" t="str">
        <f>IF(ISBLANK(DaqBook_RAW_Data!Z657),"",DaqBook_RAW_Data!Z657)</f>
        <v/>
      </c>
      <c r="L667" s="167" t="str">
        <f>IF(ISBLANK(DaqBook_RAW_Data!AA657),"",DaqBook_RAW_Data!AA657)</f>
        <v/>
      </c>
      <c r="M667" s="167" t="str">
        <f>IF(ISBLANK(DaqBook_RAW_Data!AB657),"",DaqBook_RAW_Data!AB657)</f>
        <v/>
      </c>
      <c r="N667" s="167" t="str">
        <f>IF(ISBLANK(DaqBook_RAW_Data!AC657),"",DaqBook_RAW_Data!AC657)</f>
        <v/>
      </c>
      <c r="O667" s="167" t="str">
        <f>IF(ISBLANK(DaqBook_RAW_Data!AD657),"",DaqBook_RAW_Data!AD657)</f>
        <v/>
      </c>
      <c r="P667" s="167" t="str">
        <f>IF(ISBLANK(DaqBook_RAW_Data!AE657),"",DaqBook_RAW_Data!AE657)</f>
        <v/>
      </c>
    </row>
    <row r="668" spans="1:16" x14ac:dyDescent="0.2">
      <c r="A668" s="58" t="e">
        <f t="shared" si="10"/>
        <v>#VALUE!</v>
      </c>
      <c r="B668" s="144" t="str">
        <f>IF(ISBLANK(DaqBook_RAW_Data!Q658),IF(DaqBook_RAW_Data!A658="","",TIMEVALUE(DaqBook_RAW_Data!A658)),TIMEVALUE(DaqBook_RAW_Data!Q658))</f>
        <v/>
      </c>
      <c r="C668" s="167" t="str">
        <f>IF(ISBLANK(DaqBook_RAW_Data!R658),"",DaqBook_RAW_Data!R658)</f>
        <v/>
      </c>
      <c r="D668" s="167" t="str">
        <f>IF(ISBLANK(DaqBook_RAW_Data!S658),"",DaqBook_RAW_Data!S658)</f>
        <v/>
      </c>
      <c r="E668" s="167" t="str">
        <f>IF(ISBLANK(DaqBook_RAW_Data!T658),"",DaqBook_RAW_Data!T658)</f>
        <v/>
      </c>
      <c r="F668" s="167" t="str">
        <f>IF(ISBLANK(DaqBook_RAW_Data!U658),"",DaqBook_RAW_Data!U658)</f>
        <v/>
      </c>
      <c r="G668" s="167" t="str">
        <f>IF(ISBLANK(DaqBook_RAW_Data!V658),"",DaqBook_RAW_Data!V658)</f>
        <v/>
      </c>
      <c r="H668" s="167" t="str">
        <f>IF(ISBLANK(DaqBook_RAW_Data!W658),"",DaqBook_RAW_Data!W658)</f>
        <v/>
      </c>
      <c r="I668" s="167" t="str">
        <f>IF(ISBLANK(DaqBook_RAW_Data!X658),"",DaqBook_RAW_Data!X658)</f>
        <v/>
      </c>
      <c r="J668" s="167" t="str">
        <f>IF(ISBLANK(DaqBook_RAW_Data!Y658),"",DaqBook_RAW_Data!Y658)</f>
        <v/>
      </c>
      <c r="K668" s="167" t="str">
        <f>IF(ISBLANK(DaqBook_RAW_Data!Z658),"",DaqBook_RAW_Data!Z658)</f>
        <v/>
      </c>
      <c r="L668" s="167" t="str">
        <f>IF(ISBLANK(DaqBook_RAW_Data!AA658),"",DaqBook_RAW_Data!AA658)</f>
        <v/>
      </c>
      <c r="M668" s="167" t="str">
        <f>IF(ISBLANK(DaqBook_RAW_Data!AB658),"",DaqBook_RAW_Data!AB658)</f>
        <v/>
      </c>
      <c r="N668" s="167" t="str">
        <f>IF(ISBLANK(DaqBook_RAW_Data!AC658),"",DaqBook_RAW_Data!AC658)</f>
        <v/>
      </c>
      <c r="O668" s="167" t="str">
        <f>IF(ISBLANK(DaqBook_RAW_Data!AD658),"",DaqBook_RAW_Data!AD658)</f>
        <v/>
      </c>
      <c r="P668" s="167" t="str">
        <f>IF(ISBLANK(DaqBook_RAW_Data!AE658),"",DaqBook_RAW_Data!AE658)</f>
        <v/>
      </c>
    </row>
    <row r="669" spans="1:16" x14ac:dyDescent="0.2">
      <c r="A669" s="58" t="e">
        <f t="shared" si="10"/>
        <v>#VALUE!</v>
      </c>
      <c r="B669" s="144" t="str">
        <f>IF(ISBLANK(DaqBook_RAW_Data!Q659),IF(DaqBook_RAW_Data!A659="","",TIMEVALUE(DaqBook_RAW_Data!A659)),TIMEVALUE(DaqBook_RAW_Data!Q659))</f>
        <v/>
      </c>
      <c r="C669" s="167" t="str">
        <f>IF(ISBLANK(DaqBook_RAW_Data!R659),"",DaqBook_RAW_Data!R659)</f>
        <v/>
      </c>
      <c r="D669" s="167" t="str">
        <f>IF(ISBLANK(DaqBook_RAW_Data!S659),"",DaqBook_RAW_Data!S659)</f>
        <v/>
      </c>
      <c r="E669" s="167" t="str">
        <f>IF(ISBLANK(DaqBook_RAW_Data!T659),"",DaqBook_RAW_Data!T659)</f>
        <v/>
      </c>
      <c r="F669" s="167" t="str">
        <f>IF(ISBLANK(DaqBook_RAW_Data!U659),"",DaqBook_RAW_Data!U659)</f>
        <v/>
      </c>
      <c r="G669" s="167" t="str">
        <f>IF(ISBLANK(DaqBook_RAW_Data!V659),"",DaqBook_RAW_Data!V659)</f>
        <v/>
      </c>
      <c r="H669" s="167" t="str">
        <f>IF(ISBLANK(DaqBook_RAW_Data!W659),"",DaqBook_RAW_Data!W659)</f>
        <v/>
      </c>
      <c r="I669" s="167" t="str">
        <f>IF(ISBLANK(DaqBook_RAW_Data!X659),"",DaqBook_RAW_Data!X659)</f>
        <v/>
      </c>
      <c r="J669" s="167" t="str">
        <f>IF(ISBLANK(DaqBook_RAW_Data!Y659),"",DaqBook_RAW_Data!Y659)</f>
        <v/>
      </c>
      <c r="K669" s="167" t="str">
        <f>IF(ISBLANK(DaqBook_RAW_Data!Z659),"",DaqBook_RAW_Data!Z659)</f>
        <v/>
      </c>
      <c r="L669" s="167" t="str">
        <f>IF(ISBLANK(DaqBook_RAW_Data!AA659),"",DaqBook_RAW_Data!AA659)</f>
        <v/>
      </c>
      <c r="M669" s="167" t="str">
        <f>IF(ISBLANK(DaqBook_RAW_Data!AB659),"",DaqBook_RAW_Data!AB659)</f>
        <v/>
      </c>
      <c r="N669" s="167" t="str">
        <f>IF(ISBLANK(DaqBook_RAW_Data!AC659),"",DaqBook_RAW_Data!AC659)</f>
        <v/>
      </c>
      <c r="O669" s="167" t="str">
        <f>IF(ISBLANK(DaqBook_RAW_Data!AD659),"",DaqBook_RAW_Data!AD659)</f>
        <v/>
      </c>
      <c r="P669" s="167" t="str">
        <f>IF(ISBLANK(DaqBook_RAW_Data!AE659),"",DaqBook_RAW_Data!AE659)</f>
        <v/>
      </c>
    </row>
    <row r="670" spans="1:16" x14ac:dyDescent="0.2">
      <c r="A670" s="58" t="e">
        <f t="shared" si="10"/>
        <v>#VALUE!</v>
      </c>
      <c r="B670" s="144" t="str">
        <f>IF(ISBLANK(DaqBook_RAW_Data!Q660),IF(DaqBook_RAW_Data!A660="","",TIMEVALUE(DaqBook_RAW_Data!A660)),TIMEVALUE(DaqBook_RAW_Data!Q660))</f>
        <v/>
      </c>
      <c r="C670" s="167" t="str">
        <f>IF(ISBLANK(DaqBook_RAW_Data!R660),"",DaqBook_RAW_Data!R660)</f>
        <v/>
      </c>
      <c r="D670" s="167" t="str">
        <f>IF(ISBLANK(DaqBook_RAW_Data!S660),"",DaqBook_RAW_Data!S660)</f>
        <v/>
      </c>
      <c r="E670" s="167" t="str">
        <f>IF(ISBLANK(DaqBook_RAW_Data!T660),"",DaqBook_RAW_Data!T660)</f>
        <v/>
      </c>
      <c r="F670" s="167" t="str">
        <f>IF(ISBLANK(DaqBook_RAW_Data!U660),"",DaqBook_RAW_Data!U660)</f>
        <v/>
      </c>
      <c r="G670" s="167" t="str">
        <f>IF(ISBLANK(DaqBook_RAW_Data!V660),"",DaqBook_RAW_Data!V660)</f>
        <v/>
      </c>
      <c r="H670" s="167" t="str">
        <f>IF(ISBLANK(DaqBook_RAW_Data!W660),"",DaqBook_RAW_Data!W660)</f>
        <v/>
      </c>
      <c r="I670" s="167" t="str">
        <f>IF(ISBLANK(DaqBook_RAW_Data!X660),"",DaqBook_RAW_Data!X660)</f>
        <v/>
      </c>
      <c r="J670" s="167" t="str">
        <f>IF(ISBLANK(DaqBook_RAW_Data!Y660),"",DaqBook_RAW_Data!Y660)</f>
        <v/>
      </c>
      <c r="K670" s="167" t="str">
        <f>IF(ISBLANK(DaqBook_RAW_Data!Z660),"",DaqBook_RAW_Data!Z660)</f>
        <v/>
      </c>
      <c r="L670" s="167" t="str">
        <f>IF(ISBLANK(DaqBook_RAW_Data!AA660),"",DaqBook_RAW_Data!AA660)</f>
        <v/>
      </c>
      <c r="M670" s="167" t="str">
        <f>IF(ISBLANK(DaqBook_RAW_Data!AB660),"",DaqBook_RAW_Data!AB660)</f>
        <v/>
      </c>
      <c r="N670" s="167" t="str">
        <f>IF(ISBLANK(DaqBook_RAW_Data!AC660),"",DaqBook_RAW_Data!AC660)</f>
        <v/>
      </c>
      <c r="O670" s="167" t="str">
        <f>IF(ISBLANK(DaqBook_RAW_Data!AD660),"",DaqBook_RAW_Data!AD660)</f>
        <v/>
      </c>
      <c r="P670" s="167" t="str">
        <f>IF(ISBLANK(DaqBook_RAW_Data!AE660),"",DaqBook_RAW_Data!AE660)</f>
        <v/>
      </c>
    </row>
    <row r="671" spans="1:16" x14ac:dyDescent="0.2">
      <c r="A671" s="58" t="e">
        <f t="shared" si="10"/>
        <v>#VALUE!</v>
      </c>
      <c r="B671" s="144" t="str">
        <f>IF(ISBLANK(DaqBook_RAW_Data!Q661),IF(DaqBook_RAW_Data!A661="","",TIMEVALUE(DaqBook_RAW_Data!A661)),TIMEVALUE(DaqBook_RAW_Data!Q661))</f>
        <v/>
      </c>
      <c r="C671" s="167" t="str">
        <f>IF(ISBLANK(DaqBook_RAW_Data!R661),"",DaqBook_RAW_Data!R661)</f>
        <v/>
      </c>
      <c r="D671" s="167" t="str">
        <f>IF(ISBLANK(DaqBook_RAW_Data!S661),"",DaqBook_RAW_Data!S661)</f>
        <v/>
      </c>
      <c r="E671" s="167" t="str">
        <f>IF(ISBLANK(DaqBook_RAW_Data!T661),"",DaqBook_RAW_Data!T661)</f>
        <v/>
      </c>
      <c r="F671" s="167" t="str">
        <f>IF(ISBLANK(DaqBook_RAW_Data!U661),"",DaqBook_RAW_Data!U661)</f>
        <v/>
      </c>
      <c r="G671" s="167" t="str">
        <f>IF(ISBLANK(DaqBook_RAW_Data!V661),"",DaqBook_RAW_Data!V661)</f>
        <v/>
      </c>
      <c r="H671" s="167" t="str">
        <f>IF(ISBLANK(DaqBook_RAW_Data!W661),"",DaqBook_RAW_Data!W661)</f>
        <v/>
      </c>
      <c r="I671" s="167" t="str">
        <f>IF(ISBLANK(DaqBook_RAW_Data!X661),"",DaqBook_RAW_Data!X661)</f>
        <v/>
      </c>
      <c r="J671" s="167" t="str">
        <f>IF(ISBLANK(DaqBook_RAW_Data!Y661),"",DaqBook_RAW_Data!Y661)</f>
        <v/>
      </c>
      <c r="K671" s="167" t="str">
        <f>IF(ISBLANK(DaqBook_RAW_Data!Z661),"",DaqBook_RAW_Data!Z661)</f>
        <v/>
      </c>
      <c r="L671" s="167" t="str">
        <f>IF(ISBLANK(DaqBook_RAW_Data!AA661),"",DaqBook_RAW_Data!AA661)</f>
        <v/>
      </c>
      <c r="M671" s="167" t="str">
        <f>IF(ISBLANK(DaqBook_RAW_Data!AB661),"",DaqBook_RAW_Data!AB661)</f>
        <v/>
      </c>
      <c r="N671" s="167" t="str">
        <f>IF(ISBLANK(DaqBook_RAW_Data!AC661),"",DaqBook_RAW_Data!AC661)</f>
        <v/>
      </c>
      <c r="O671" s="167" t="str">
        <f>IF(ISBLANK(DaqBook_RAW_Data!AD661),"",DaqBook_RAW_Data!AD661)</f>
        <v/>
      </c>
      <c r="P671" s="167" t="str">
        <f>IF(ISBLANK(DaqBook_RAW_Data!AE661),"",DaqBook_RAW_Data!AE661)</f>
        <v/>
      </c>
    </row>
    <row r="672" spans="1:16" x14ac:dyDescent="0.2">
      <c r="A672" s="58" t="e">
        <f t="shared" si="10"/>
        <v>#VALUE!</v>
      </c>
      <c r="B672" s="144" t="str">
        <f>IF(ISBLANK(DaqBook_RAW_Data!Q662),IF(DaqBook_RAW_Data!A662="","",TIMEVALUE(DaqBook_RAW_Data!A662)),TIMEVALUE(DaqBook_RAW_Data!Q662))</f>
        <v/>
      </c>
      <c r="C672" s="167" t="str">
        <f>IF(ISBLANK(DaqBook_RAW_Data!R662),"",DaqBook_RAW_Data!R662)</f>
        <v/>
      </c>
      <c r="D672" s="167" t="str">
        <f>IF(ISBLANK(DaqBook_RAW_Data!S662),"",DaqBook_RAW_Data!S662)</f>
        <v/>
      </c>
      <c r="E672" s="167" t="str">
        <f>IF(ISBLANK(DaqBook_RAW_Data!T662),"",DaqBook_RAW_Data!T662)</f>
        <v/>
      </c>
      <c r="F672" s="167" t="str">
        <f>IF(ISBLANK(DaqBook_RAW_Data!U662),"",DaqBook_RAW_Data!U662)</f>
        <v/>
      </c>
      <c r="G672" s="167" t="str">
        <f>IF(ISBLANK(DaqBook_RAW_Data!V662),"",DaqBook_RAW_Data!V662)</f>
        <v/>
      </c>
      <c r="H672" s="167" t="str">
        <f>IF(ISBLANK(DaqBook_RAW_Data!W662),"",DaqBook_RAW_Data!W662)</f>
        <v/>
      </c>
      <c r="I672" s="167" t="str">
        <f>IF(ISBLANK(DaqBook_RAW_Data!X662),"",DaqBook_RAW_Data!X662)</f>
        <v/>
      </c>
      <c r="J672" s="167" t="str">
        <f>IF(ISBLANK(DaqBook_RAW_Data!Y662),"",DaqBook_RAW_Data!Y662)</f>
        <v/>
      </c>
      <c r="K672" s="167" t="str">
        <f>IF(ISBLANK(DaqBook_RAW_Data!Z662),"",DaqBook_RAW_Data!Z662)</f>
        <v/>
      </c>
      <c r="L672" s="167" t="str">
        <f>IF(ISBLANK(DaqBook_RAW_Data!AA662),"",DaqBook_RAW_Data!AA662)</f>
        <v/>
      </c>
      <c r="M672" s="167" t="str">
        <f>IF(ISBLANK(DaqBook_RAW_Data!AB662),"",DaqBook_RAW_Data!AB662)</f>
        <v/>
      </c>
      <c r="N672" s="167" t="str">
        <f>IF(ISBLANK(DaqBook_RAW_Data!AC662),"",DaqBook_RAW_Data!AC662)</f>
        <v/>
      </c>
      <c r="O672" s="167" t="str">
        <f>IF(ISBLANK(DaqBook_RAW_Data!AD662),"",DaqBook_RAW_Data!AD662)</f>
        <v/>
      </c>
      <c r="P672" s="167" t="str">
        <f>IF(ISBLANK(DaqBook_RAW_Data!AE662),"",DaqBook_RAW_Data!AE662)</f>
        <v/>
      </c>
    </row>
    <row r="673" spans="1:16" x14ac:dyDescent="0.2">
      <c r="A673" s="58" t="e">
        <f t="shared" si="10"/>
        <v>#VALUE!</v>
      </c>
      <c r="B673" s="144" t="str">
        <f>IF(ISBLANK(DaqBook_RAW_Data!Q663),IF(DaqBook_RAW_Data!A663="","",TIMEVALUE(DaqBook_RAW_Data!A663)),TIMEVALUE(DaqBook_RAW_Data!Q663))</f>
        <v/>
      </c>
      <c r="C673" s="167" t="str">
        <f>IF(ISBLANK(DaqBook_RAW_Data!R663),"",DaqBook_RAW_Data!R663)</f>
        <v/>
      </c>
      <c r="D673" s="167" t="str">
        <f>IF(ISBLANK(DaqBook_RAW_Data!S663),"",DaqBook_RAW_Data!S663)</f>
        <v/>
      </c>
      <c r="E673" s="167" t="str">
        <f>IF(ISBLANK(DaqBook_RAW_Data!T663),"",DaqBook_RAW_Data!T663)</f>
        <v/>
      </c>
      <c r="F673" s="167" t="str">
        <f>IF(ISBLANK(DaqBook_RAW_Data!U663),"",DaqBook_RAW_Data!U663)</f>
        <v/>
      </c>
      <c r="G673" s="167" t="str">
        <f>IF(ISBLANK(DaqBook_RAW_Data!V663),"",DaqBook_RAW_Data!V663)</f>
        <v/>
      </c>
      <c r="H673" s="167" t="str">
        <f>IF(ISBLANK(DaqBook_RAW_Data!W663),"",DaqBook_RAW_Data!W663)</f>
        <v/>
      </c>
      <c r="I673" s="167" t="str">
        <f>IF(ISBLANK(DaqBook_RAW_Data!X663),"",DaqBook_RAW_Data!X663)</f>
        <v/>
      </c>
      <c r="J673" s="167" t="str">
        <f>IF(ISBLANK(DaqBook_RAW_Data!Y663),"",DaqBook_RAW_Data!Y663)</f>
        <v/>
      </c>
      <c r="K673" s="167" t="str">
        <f>IF(ISBLANK(DaqBook_RAW_Data!Z663),"",DaqBook_RAW_Data!Z663)</f>
        <v/>
      </c>
      <c r="L673" s="167" t="str">
        <f>IF(ISBLANK(DaqBook_RAW_Data!AA663),"",DaqBook_RAW_Data!AA663)</f>
        <v/>
      </c>
      <c r="M673" s="167" t="str">
        <f>IF(ISBLANK(DaqBook_RAW_Data!AB663),"",DaqBook_RAW_Data!AB663)</f>
        <v/>
      </c>
      <c r="N673" s="167" t="str">
        <f>IF(ISBLANK(DaqBook_RAW_Data!AC663),"",DaqBook_RAW_Data!AC663)</f>
        <v/>
      </c>
      <c r="O673" s="167" t="str">
        <f>IF(ISBLANK(DaqBook_RAW_Data!AD663),"",DaqBook_RAW_Data!AD663)</f>
        <v/>
      </c>
      <c r="P673" s="167" t="str">
        <f>IF(ISBLANK(DaqBook_RAW_Data!AE663),"",DaqBook_RAW_Data!AE663)</f>
        <v/>
      </c>
    </row>
    <row r="674" spans="1:16" x14ac:dyDescent="0.2">
      <c r="A674" s="58" t="e">
        <f t="shared" si="10"/>
        <v>#VALUE!</v>
      </c>
      <c r="B674" s="144" t="str">
        <f>IF(ISBLANK(DaqBook_RAW_Data!Q664),IF(DaqBook_RAW_Data!A664="","",TIMEVALUE(DaqBook_RAW_Data!A664)),TIMEVALUE(DaqBook_RAW_Data!Q664))</f>
        <v/>
      </c>
      <c r="C674" s="167" t="str">
        <f>IF(ISBLANK(DaqBook_RAW_Data!R664),"",DaqBook_RAW_Data!R664)</f>
        <v/>
      </c>
      <c r="D674" s="167" t="str">
        <f>IF(ISBLANK(DaqBook_RAW_Data!S664),"",DaqBook_RAW_Data!S664)</f>
        <v/>
      </c>
      <c r="E674" s="167" t="str">
        <f>IF(ISBLANK(DaqBook_RAW_Data!T664),"",DaqBook_RAW_Data!T664)</f>
        <v/>
      </c>
      <c r="F674" s="167" t="str">
        <f>IF(ISBLANK(DaqBook_RAW_Data!U664),"",DaqBook_RAW_Data!U664)</f>
        <v/>
      </c>
      <c r="G674" s="167" t="str">
        <f>IF(ISBLANK(DaqBook_RAW_Data!V664),"",DaqBook_RAW_Data!V664)</f>
        <v/>
      </c>
      <c r="H674" s="167" t="str">
        <f>IF(ISBLANK(DaqBook_RAW_Data!W664),"",DaqBook_RAW_Data!W664)</f>
        <v/>
      </c>
      <c r="I674" s="167" t="str">
        <f>IF(ISBLANK(DaqBook_RAW_Data!X664),"",DaqBook_RAW_Data!X664)</f>
        <v/>
      </c>
      <c r="J674" s="167" t="str">
        <f>IF(ISBLANK(DaqBook_RAW_Data!Y664),"",DaqBook_RAW_Data!Y664)</f>
        <v/>
      </c>
      <c r="K674" s="167" t="str">
        <f>IF(ISBLANK(DaqBook_RAW_Data!Z664),"",DaqBook_RAW_Data!Z664)</f>
        <v/>
      </c>
      <c r="L674" s="167" t="str">
        <f>IF(ISBLANK(DaqBook_RAW_Data!AA664),"",DaqBook_RAW_Data!AA664)</f>
        <v/>
      </c>
      <c r="M674" s="167" t="str">
        <f>IF(ISBLANK(DaqBook_RAW_Data!AB664),"",DaqBook_RAW_Data!AB664)</f>
        <v/>
      </c>
      <c r="N674" s="167" t="str">
        <f>IF(ISBLANK(DaqBook_RAW_Data!AC664),"",DaqBook_RAW_Data!AC664)</f>
        <v/>
      </c>
      <c r="O674" s="167" t="str">
        <f>IF(ISBLANK(DaqBook_RAW_Data!AD664),"",DaqBook_RAW_Data!AD664)</f>
        <v/>
      </c>
      <c r="P674" s="167" t="str">
        <f>IF(ISBLANK(DaqBook_RAW_Data!AE664),"",DaqBook_RAW_Data!AE664)</f>
        <v/>
      </c>
    </row>
    <row r="675" spans="1:16" x14ac:dyDescent="0.2">
      <c r="A675" s="58" t="e">
        <f t="shared" si="10"/>
        <v>#VALUE!</v>
      </c>
      <c r="B675" s="144" t="str">
        <f>IF(ISBLANK(DaqBook_RAW_Data!Q665),IF(DaqBook_RAW_Data!A665="","",TIMEVALUE(DaqBook_RAW_Data!A665)),TIMEVALUE(DaqBook_RAW_Data!Q665))</f>
        <v/>
      </c>
      <c r="C675" s="167" t="str">
        <f>IF(ISBLANK(DaqBook_RAW_Data!R665),"",DaqBook_RAW_Data!R665)</f>
        <v/>
      </c>
      <c r="D675" s="167" t="str">
        <f>IF(ISBLANK(DaqBook_RAW_Data!S665),"",DaqBook_RAW_Data!S665)</f>
        <v/>
      </c>
      <c r="E675" s="167" t="str">
        <f>IF(ISBLANK(DaqBook_RAW_Data!T665),"",DaqBook_RAW_Data!T665)</f>
        <v/>
      </c>
      <c r="F675" s="167" t="str">
        <f>IF(ISBLANK(DaqBook_RAW_Data!U665),"",DaqBook_RAW_Data!U665)</f>
        <v/>
      </c>
      <c r="G675" s="167" t="str">
        <f>IF(ISBLANK(DaqBook_RAW_Data!V665),"",DaqBook_RAW_Data!V665)</f>
        <v/>
      </c>
      <c r="H675" s="167" t="str">
        <f>IF(ISBLANK(DaqBook_RAW_Data!W665),"",DaqBook_RAW_Data!W665)</f>
        <v/>
      </c>
      <c r="I675" s="167" t="str">
        <f>IF(ISBLANK(DaqBook_RAW_Data!X665),"",DaqBook_RAW_Data!X665)</f>
        <v/>
      </c>
      <c r="J675" s="167" t="str">
        <f>IF(ISBLANK(DaqBook_RAW_Data!Y665),"",DaqBook_RAW_Data!Y665)</f>
        <v/>
      </c>
      <c r="K675" s="167" t="str">
        <f>IF(ISBLANK(DaqBook_RAW_Data!Z665),"",DaqBook_RAW_Data!Z665)</f>
        <v/>
      </c>
      <c r="L675" s="167" t="str">
        <f>IF(ISBLANK(DaqBook_RAW_Data!AA665),"",DaqBook_RAW_Data!AA665)</f>
        <v/>
      </c>
      <c r="M675" s="167" t="str">
        <f>IF(ISBLANK(DaqBook_RAW_Data!AB665),"",DaqBook_RAW_Data!AB665)</f>
        <v/>
      </c>
      <c r="N675" s="167" t="str">
        <f>IF(ISBLANK(DaqBook_RAW_Data!AC665),"",DaqBook_RAW_Data!AC665)</f>
        <v/>
      </c>
      <c r="O675" s="167" t="str">
        <f>IF(ISBLANK(DaqBook_RAW_Data!AD665),"",DaqBook_RAW_Data!AD665)</f>
        <v/>
      </c>
      <c r="P675" s="167" t="str">
        <f>IF(ISBLANK(DaqBook_RAW_Data!AE665),"",DaqBook_RAW_Data!AE665)</f>
        <v/>
      </c>
    </row>
    <row r="676" spans="1:16" x14ac:dyDescent="0.2">
      <c r="A676" s="58" t="e">
        <f t="shared" si="10"/>
        <v>#VALUE!</v>
      </c>
      <c r="B676" s="144" t="str">
        <f>IF(ISBLANK(DaqBook_RAW_Data!Q666),IF(DaqBook_RAW_Data!A666="","",TIMEVALUE(DaqBook_RAW_Data!A666)),TIMEVALUE(DaqBook_RAW_Data!Q666))</f>
        <v/>
      </c>
      <c r="C676" s="167" t="str">
        <f>IF(ISBLANK(DaqBook_RAW_Data!R666),"",DaqBook_RAW_Data!R666)</f>
        <v/>
      </c>
      <c r="D676" s="167" t="str">
        <f>IF(ISBLANK(DaqBook_RAW_Data!S666),"",DaqBook_RAW_Data!S666)</f>
        <v/>
      </c>
      <c r="E676" s="167" t="str">
        <f>IF(ISBLANK(DaqBook_RAW_Data!T666),"",DaqBook_RAW_Data!T666)</f>
        <v/>
      </c>
      <c r="F676" s="167" t="str">
        <f>IF(ISBLANK(DaqBook_RAW_Data!U666),"",DaqBook_RAW_Data!U666)</f>
        <v/>
      </c>
      <c r="G676" s="167" t="str">
        <f>IF(ISBLANK(DaqBook_RAW_Data!V666),"",DaqBook_RAW_Data!V666)</f>
        <v/>
      </c>
      <c r="H676" s="167" t="str">
        <f>IF(ISBLANK(DaqBook_RAW_Data!W666),"",DaqBook_RAW_Data!W666)</f>
        <v/>
      </c>
      <c r="I676" s="167" t="str">
        <f>IF(ISBLANK(DaqBook_RAW_Data!X666),"",DaqBook_RAW_Data!X666)</f>
        <v/>
      </c>
      <c r="J676" s="167" t="str">
        <f>IF(ISBLANK(DaqBook_RAW_Data!Y666),"",DaqBook_RAW_Data!Y666)</f>
        <v/>
      </c>
      <c r="K676" s="167" t="str">
        <f>IF(ISBLANK(DaqBook_RAW_Data!Z666),"",DaqBook_RAW_Data!Z666)</f>
        <v/>
      </c>
      <c r="L676" s="167" t="str">
        <f>IF(ISBLANK(DaqBook_RAW_Data!AA666),"",DaqBook_RAW_Data!AA666)</f>
        <v/>
      </c>
      <c r="M676" s="167" t="str">
        <f>IF(ISBLANK(DaqBook_RAW_Data!AB666),"",DaqBook_RAW_Data!AB666)</f>
        <v/>
      </c>
      <c r="N676" s="167" t="str">
        <f>IF(ISBLANK(DaqBook_RAW_Data!AC666),"",DaqBook_RAW_Data!AC666)</f>
        <v/>
      </c>
      <c r="O676" s="167" t="str">
        <f>IF(ISBLANK(DaqBook_RAW_Data!AD666),"",DaqBook_RAW_Data!AD666)</f>
        <v/>
      </c>
      <c r="P676" s="167" t="str">
        <f>IF(ISBLANK(DaqBook_RAW_Data!AE666),"",DaqBook_RAW_Data!AE666)</f>
        <v/>
      </c>
    </row>
    <row r="677" spans="1:16" x14ac:dyDescent="0.2">
      <c r="A677" s="58" t="e">
        <f t="shared" si="10"/>
        <v>#VALUE!</v>
      </c>
      <c r="B677" s="144" t="str">
        <f>IF(ISBLANK(DaqBook_RAW_Data!Q667),IF(DaqBook_RAW_Data!A667="","",TIMEVALUE(DaqBook_RAW_Data!A667)),TIMEVALUE(DaqBook_RAW_Data!Q667))</f>
        <v/>
      </c>
      <c r="C677" s="167" t="str">
        <f>IF(ISBLANK(DaqBook_RAW_Data!R667),"",DaqBook_RAW_Data!R667)</f>
        <v/>
      </c>
      <c r="D677" s="167" t="str">
        <f>IF(ISBLANK(DaqBook_RAW_Data!S667),"",DaqBook_RAW_Data!S667)</f>
        <v/>
      </c>
      <c r="E677" s="167" t="str">
        <f>IF(ISBLANK(DaqBook_RAW_Data!T667),"",DaqBook_RAW_Data!T667)</f>
        <v/>
      </c>
      <c r="F677" s="167" t="str">
        <f>IF(ISBLANK(DaqBook_RAW_Data!U667),"",DaqBook_RAW_Data!U667)</f>
        <v/>
      </c>
      <c r="G677" s="167" t="str">
        <f>IF(ISBLANK(DaqBook_RAW_Data!V667),"",DaqBook_RAW_Data!V667)</f>
        <v/>
      </c>
      <c r="H677" s="167" t="str">
        <f>IF(ISBLANK(DaqBook_RAW_Data!W667),"",DaqBook_RAW_Data!W667)</f>
        <v/>
      </c>
      <c r="I677" s="167" t="str">
        <f>IF(ISBLANK(DaqBook_RAW_Data!X667),"",DaqBook_RAW_Data!X667)</f>
        <v/>
      </c>
      <c r="J677" s="167" t="str">
        <f>IF(ISBLANK(DaqBook_RAW_Data!Y667),"",DaqBook_RAW_Data!Y667)</f>
        <v/>
      </c>
      <c r="K677" s="167" t="str">
        <f>IF(ISBLANK(DaqBook_RAW_Data!Z667),"",DaqBook_RAW_Data!Z667)</f>
        <v/>
      </c>
      <c r="L677" s="167" t="str">
        <f>IF(ISBLANK(DaqBook_RAW_Data!AA667),"",DaqBook_RAW_Data!AA667)</f>
        <v/>
      </c>
      <c r="M677" s="167" t="str">
        <f>IF(ISBLANK(DaqBook_RAW_Data!AB667),"",DaqBook_RAW_Data!AB667)</f>
        <v/>
      </c>
      <c r="N677" s="167" t="str">
        <f>IF(ISBLANK(DaqBook_RAW_Data!AC667),"",DaqBook_RAW_Data!AC667)</f>
        <v/>
      </c>
      <c r="O677" s="167" t="str">
        <f>IF(ISBLANK(DaqBook_RAW_Data!AD667),"",DaqBook_RAW_Data!AD667)</f>
        <v/>
      </c>
      <c r="P677" s="167" t="str">
        <f>IF(ISBLANK(DaqBook_RAW_Data!AE667),"",DaqBook_RAW_Data!AE667)</f>
        <v/>
      </c>
    </row>
    <row r="678" spans="1:16" x14ac:dyDescent="0.2">
      <c r="A678" s="58" t="e">
        <f t="shared" si="10"/>
        <v>#VALUE!</v>
      </c>
      <c r="B678" s="144" t="str">
        <f>IF(ISBLANK(DaqBook_RAW_Data!Q668),IF(DaqBook_RAW_Data!A668="","",TIMEVALUE(DaqBook_RAW_Data!A668)),TIMEVALUE(DaqBook_RAW_Data!Q668))</f>
        <v/>
      </c>
      <c r="C678" s="167" t="str">
        <f>IF(ISBLANK(DaqBook_RAW_Data!R668),"",DaqBook_RAW_Data!R668)</f>
        <v/>
      </c>
      <c r="D678" s="167" t="str">
        <f>IF(ISBLANK(DaqBook_RAW_Data!S668),"",DaqBook_RAW_Data!S668)</f>
        <v/>
      </c>
      <c r="E678" s="167" t="str">
        <f>IF(ISBLANK(DaqBook_RAW_Data!T668),"",DaqBook_RAW_Data!T668)</f>
        <v/>
      </c>
      <c r="F678" s="167" t="str">
        <f>IF(ISBLANK(DaqBook_RAW_Data!U668),"",DaqBook_RAW_Data!U668)</f>
        <v/>
      </c>
      <c r="G678" s="167" t="str">
        <f>IF(ISBLANK(DaqBook_RAW_Data!V668),"",DaqBook_RAW_Data!V668)</f>
        <v/>
      </c>
      <c r="H678" s="167" t="str">
        <f>IF(ISBLANK(DaqBook_RAW_Data!W668),"",DaqBook_RAW_Data!W668)</f>
        <v/>
      </c>
      <c r="I678" s="167" t="str">
        <f>IF(ISBLANK(DaqBook_RAW_Data!X668),"",DaqBook_RAW_Data!X668)</f>
        <v/>
      </c>
      <c r="J678" s="167" t="str">
        <f>IF(ISBLANK(DaqBook_RAW_Data!Y668),"",DaqBook_RAW_Data!Y668)</f>
        <v/>
      </c>
      <c r="K678" s="167" t="str">
        <f>IF(ISBLANK(DaqBook_RAW_Data!Z668),"",DaqBook_RAW_Data!Z668)</f>
        <v/>
      </c>
      <c r="L678" s="167" t="str">
        <f>IF(ISBLANK(DaqBook_RAW_Data!AA668),"",DaqBook_RAW_Data!AA668)</f>
        <v/>
      </c>
      <c r="M678" s="167" t="str">
        <f>IF(ISBLANK(DaqBook_RAW_Data!AB668),"",DaqBook_RAW_Data!AB668)</f>
        <v/>
      </c>
      <c r="N678" s="167" t="str">
        <f>IF(ISBLANK(DaqBook_RAW_Data!AC668),"",DaqBook_RAW_Data!AC668)</f>
        <v/>
      </c>
      <c r="O678" s="167" t="str">
        <f>IF(ISBLANK(DaqBook_RAW_Data!AD668),"",DaqBook_RAW_Data!AD668)</f>
        <v/>
      </c>
      <c r="P678" s="167" t="str">
        <f>IF(ISBLANK(DaqBook_RAW_Data!AE668),"",DaqBook_RAW_Data!AE668)</f>
        <v/>
      </c>
    </row>
    <row r="679" spans="1:16" x14ac:dyDescent="0.2">
      <c r="A679" s="58" t="e">
        <f t="shared" si="10"/>
        <v>#VALUE!</v>
      </c>
      <c r="B679" s="144" t="str">
        <f>IF(ISBLANK(DaqBook_RAW_Data!Q669),IF(DaqBook_RAW_Data!A669="","",TIMEVALUE(DaqBook_RAW_Data!A669)),TIMEVALUE(DaqBook_RAW_Data!Q669))</f>
        <v/>
      </c>
      <c r="C679" s="167" t="str">
        <f>IF(ISBLANK(DaqBook_RAW_Data!R669),"",DaqBook_RAW_Data!R669)</f>
        <v/>
      </c>
      <c r="D679" s="167" t="str">
        <f>IF(ISBLANK(DaqBook_RAW_Data!S669),"",DaqBook_RAW_Data!S669)</f>
        <v/>
      </c>
      <c r="E679" s="167" t="str">
        <f>IF(ISBLANK(DaqBook_RAW_Data!T669),"",DaqBook_RAW_Data!T669)</f>
        <v/>
      </c>
      <c r="F679" s="167" t="str">
        <f>IF(ISBLANK(DaqBook_RAW_Data!U669),"",DaqBook_RAW_Data!U669)</f>
        <v/>
      </c>
      <c r="G679" s="167" t="str">
        <f>IF(ISBLANK(DaqBook_RAW_Data!V669),"",DaqBook_RAW_Data!V669)</f>
        <v/>
      </c>
      <c r="H679" s="167" t="str">
        <f>IF(ISBLANK(DaqBook_RAW_Data!W669),"",DaqBook_RAW_Data!W669)</f>
        <v/>
      </c>
      <c r="I679" s="167" t="str">
        <f>IF(ISBLANK(DaqBook_RAW_Data!X669),"",DaqBook_RAW_Data!X669)</f>
        <v/>
      </c>
      <c r="J679" s="167" t="str">
        <f>IF(ISBLANK(DaqBook_RAW_Data!Y669),"",DaqBook_RAW_Data!Y669)</f>
        <v/>
      </c>
      <c r="K679" s="167" t="str">
        <f>IF(ISBLANK(DaqBook_RAW_Data!Z669),"",DaqBook_RAW_Data!Z669)</f>
        <v/>
      </c>
      <c r="L679" s="167" t="str">
        <f>IF(ISBLANK(DaqBook_RAW_Data!AA669),"",DaqBook_RAW_Data!AA669)</f>
        <v/>
      </c>
      <c r="M679" s="167" t="str">
        <f>IF(ISBLANK(DaqBook_RAW_Data!AB669),"",DaqBook_RAW_Data!AB669)</f>
        <v/>
      </c>
      <c r="N679" s="167" t="str">
        <f>IF(ISBLANK(DaqBook_RAW_Data!AC669),"",DaqBook_RAW_Data!AC669)</f>
        <v/>
      </c>
      <c r="O679" s="167" t="str">
        <f>IF(ISBLANK(DaqBook_RAW_Data!AD669),"",DaqBook_RAW_Data!AD669)</f>
        <v/>
      </c>
      <c r="P679" s="167" t="str">
        <f>IF(ISBLANK(DaqBook_RAW_Data!AE669),"",DaqBook_RAW_Data!AE669)</f>
        <v/>
      </c>
    </row>
    <row r="680" spans="1:16" x14ac:dyDescent="0.2">
      <c r="A680" s="58" t="e">
        <f t="shared" si="10"/>
        <v>#VALUE!</v>
      </c>
      <c r="B680" s="144" t="str">
        <f>IF(ISBLANK(DaqBook_RAW_Data!Q670),IF(DaqBook_RAW_Data!A670="","",TIMEVALUE(DaqBook_RAW_Data!A670)),TIMEVALUE(DaqBook_RAW_Data!Q670))</f>
        <v/>
      </c>
      <c r="C680" s="167" t="str">
        <f>IF(ISBLANK(DaqBook_RAW_Data!R670),"",DaqBook_RAW_Data!R670)</f>
        <v/>
      </c>
      <c r="D680" s="167" t="str">
        <f>IF(ISBLANK(DaqBook_RAW_Data!S670),"",DaqBook_RAW_Data!S670)</f>
        <v/>
      </c>
      <c r="E680" s="167" t="str">
        <f>IF(ISBLANK(DaqBook_RAW_Data!T670),"",DaqBook_RAW_Data!T670)</f>
        <v/>
      </c>
      <c r="F680" s="167" t="str">
        <f>IF(ISBLANK(DaqBook_RAW_Data!U670),"",DaqBook_RAW_Data!U670)</f>
        <v/>
      </c>
      <c r="G680" s="167" t="str">
        <f>IF(ISBLANK(DaqBook_RAW_Data!V670),"",DaqBook_RAW_Data!V670)</f>
        <v/>
      </c>
      <c r="H680" s="167" t="str">
        <f>IF(ISBLANK(DaqBook_RAW_Data!W670),"",DaqBook_RAW_Data!W670)</f>
        <v/>
      </c>
      <c r="I680" s="167" t="str">
        <f>IF(ISBLANK(DaqBook_RAW_Data!X670),"",DaqBook_RAW_Data!X670)</f>
        <v/>
      </c>
      <c r="J680" s="167" t="str">
        <f>IF(ISBLANK(DaqBook_RAW_Data!Y670),"",DaqBook_RAW_Data!Y670)</f>
        <v/>
      </c>
      <c r="K680" s="167" t="str">
        <f>IF(ISBLANK(DaqBook_RAW_Data!Z670),"",DaqBook_RAW_Data!Z670)</f>
        <v/>
      </c>
      <c r="L680" s="167" t="str">
        <f>IF(ISBLANK(DaqBook_RAW_Data!AA670),"",DaqBook_RAW_Data!AA670)</f>
        <v/>
      </c>
      <c r="M680" s="167" t="str">
        <f>IF(ISBLANK(DaqBook_RAW_Data!AB670),"",DaqBook_RAW_Data!AB670)</f>
        <v/>
      </c>
      <c r="N680" s="167" t="str">
        <f>IF(ISBLANK(DaqBook_RAW_Data!AC670),"",DaqBook_RAW_Data!AC670)</f>
        <v/>
      </c>
      <c r="O680" s="167" t="str">
        <f>IF(ISBLANK(DaqBook_RAW_Data!AD670),"",DaqBook_RAW_Data!AD670)</f>
        <v/>
      </c>
      <c r="P680" s="167" t="str">
        <f>IF(ISBLANK(DaqBook_RAW_Data!AE670),"",DaqBook_RAW_Data!AE670)</f>
        <v/>
      </c>
    </row>
    <row r="681" spans="1:16" x14ac:dyDescent="0.2">
      <c r="A681" s="58" t="e">
        <f t="shared" si="10"/>
        <v>#VALUE!</v>
      </c>
      <c r="B681" s="144" t="str">
        <f>IF(ISBLANK(DaqBook_RAW_Data!Q671),IF(DaqBook_RAW_Data!A671="","",TIMEVALUE(DaqBook_RAW_Data!A671)),TIMEVALUE(DaqBook_RAW_Data!Q671))</f>
        <v/>
      </c>
      <c r="C681" s="167" t="str">
        <f>IF(ISBLANK(DaqBook_RAW_Data!R671),"",DaqBook_RAW_Data!R671)</f>
        <v/>
      </c>
      <c r="D681" s="167" t="str">
        <f>IF(ISBLANK(DaqBook_RAW_Data!S671),"",DaqBook_RAW_Data!S671)</f>
        <v/>
      </c>
      <c r="E681" s="167" t="str">
        <f>IF(ISBLANK(DaqBook_RAW_Data!T671),"",DaqBook_RAW_Data!T671)</f>
        <v/>
      </c>
      <c r="F681" s="167" t="str">
        <f>IF(ISBLANK(DaqBook_RAW_Data!U671),"",DaqBook_RAW_Data!U671)</f>
        <v/>
      </c>
      <c r="G681" s="167" t="str">
        <f>IF(ISBLANK(DaqBook_RAW_Data!V671),"",DaqBook_RAW_Data!V671)</f>
        <v/>
      </c>
      <c r="H681" s="167" t="str">
        <f>IF(ISBLANK(DaqBook_RAW_Data!W671),"",DaqBook_RAW_Data!W671)</f>
        <v/>
      </c>
      <c r="I681" s="167" t="str">
        <f>IF(ISBLANK(DaqBook_RAW_Data!X671),"",DaqBook_RAW_Data!X671)</f>
        <v/>
      </c>
      <c r="J681" s="167" t="str">
        <f>IF(ISBLANK(DaqBook_RAW_Data!Y671),"",DaqBook_RAW_Data!Y671)</f>
        <v/>
      </c>
      <c r="K681" s="167" t="str">
        <f>IF(ISBLANK(DaqBook_RAW_Data!Z671),"",DaqBook_RAW_Data!Z671)</f>
        <v/>
      </c>
      <c r="L681" s="167" t="str">
        <f>IF(ISBLANK(DaqBook_RAW_Data!AA671),"",DaqBook_RAW_Data!AA671)</f>
        <v/>
      </c>
      <c r="M681" s="167" t="str">
        <f>IF(ISBLANK(DaqBook_RAW_Data!AB671),"",DaqBook_RAW_Data!AB671)</f>
        <v/>
      </c>
      <c r="N681" s="167" t="str">
        <f>IF(ISBLANK(DaqBook_RAW_Data!AC671),"",DaqBook_RAW_Data!AC671)</f>
        <v/>
      </c>
      <c r="O681" s="167" t="str">
        <f>IF(ISBLANK(DaqBook_RAW_Data!AD671),"",DaqBook_RAW_Data!AD671)</f>
        <v/>
      </c>
      <c r="P681" s="167" t="str">
        <f>IF(ISBLANK(DaqBook_RAW_Data!AE671),"",DaqBook_RAW_Data!AE671)</f>
        <v/>
      </c>
    </row>
    <row r="682" spans="1:16" x14ac:dyDescent="0.2">
      <c r="A682" s="58" t="e">
        <f t="shared" si="10"/>
        <v>#VALUE!</v>
      </c>
      <c r="B682" s="144" t="str">
        <f>IF(ISBLANK(DaqBook_RAW_Data!Q672),IF(DaqBook_RAW_Data!A672="","",TIMEVALUE(DaqBook_RAW_Data!A672)),TIMEVALUE(DaqBook_RAW_Data!Q672))</f>
        <v/>
      </c>
      <c r="C682" s="167" t="str">
        <f>IF(ISBLANK(DaqBook_RAW_Data!R672),"",DaqBook_RAW_Data!R672)</f>
        <v/>
      </c>
      <c r="D682" s="167" t="str">
        <f>IF(ISBLANK(DaqBook_RAW_Data!S672),"",DaqBook_RAW_Data!S672)</f>
        <v/>
      </c>
      <c r="E682" s="167" t="str">
        <f>IF(ISBLANK(DaqBook_RAW_Data!T672),"",DaqBook_RAW_Data!T672)</f>
        <v/>
      </c>
      <c r="F682" s="167" t="str">
        <f>IF(ISBLANK(DaqBook_RAW_Data!U672),"",DaqBook_RAW_Data!U672)</f>
        <v/>
      </c>
      <c r="G682" s="167" t="str">
        <f>IF(ISBLANK(DaqBook_RAW_Data!V672),"",DaqBook_RAW_Data!V672)</f>
        <v/>
      </c>
      <c r="H682" s="167" t="str">
        <f>IF(ISBLANK(DaqBook_RAW_Data!W672),"",DaqBook_RAW_Data!W672)</f>
        <v/>
      </c>
      <c r="I682" s="167" t="str">
        <f>IF(ISBLANK(DaqBook_RAW_Data!X672),"",DaqBook_RAW_Data!X672)</f>
        <v/>
      </c>
      <c r="J682" s="167" t="str">
        <f>IF(ISBLANK(DaqBook_RAW_Data!Y672),"",DaqBook_RAW_Data!Y672)</f>
        <v/>
      </c>
      <c r="K682" s="167" t="str">
        <f>IF(ISBLANK(DaqBook_RAW_Data!Z672),"",DaqBook_RAW_Data!Z672)</f>
        <v/>
      </c>
      <c r="L682" s="167" t="str">
        <f>IF(ISBLANK(DaqBook_RAW_Data!AA672),"",DaqBook_RAW_Data!AA672)</f>
        <v/>
      </c>
      <c r="M682" s="167" t="str">
        <f>IF(ISBLANK(DaqBook_RAW_Data!AB672),"",DaqBook_RAW_Data!AB672)</f>
        <v/>
      </c>
      <c r="N682" s="167" t="str">
        <f>IF(ISBLANK(DaqBook_RAW_Data!AC672),"",DaqBook_RAW_Data!AC672)</f>
        <v/>
      </c>
      <c r="O682" s="167" t="str">
        <f>IF(ISBLANK(DaqBook_RAW_Data!AD672),"",DaqBook_RAW_Data!AD672)</f>
        <v/>
      </c>
      <c r="P682" s="167" t="str">
        <f>IF(ISBLANK(DaqBook_RAW_Data!AE672),"",DaqBook_RAW_Data!AE672)</f>
        <v/>
      </c>
    </row>
    <row r="683" spans="1:16" x14ac:dyDescent="0.2">
      <c r="A683" s="58" t="e">
        <f t="shared" si="10"/>
        <v>#VALUE!</v>
      </c>
      <c r="B683" s="144" t="str">
        <f>IF(ISBLANK(DaqBook_RAW_Data!Q673),IF(DaqBook_RAW_Data!A673="","",TIMEVALUE(DaqBook_RAW_Data!A673)),TIMEVALUE(DaqBook_RAW_Data!Q673))</f>
        <v/>
      </c>
      <c r="C683" s="167" t="str">
        <f>IF(ISBLANK(DaqBook_RAW_Data!R673),"",DaqBook_RAW_Data!R673)</f>
        <v/>
      </c>
      <c r="D683" s="167" t="str">
        <f>IF(ISBLANK(DaqBook_RAW_Data!S673),"",DaqBook_RAW_Data!S673)</f>
        <v/>
      </c>
      <c r="E683" s="167" t="str">
        <f>IF(ISBLANK(DaqBook_RAW_Data!T673),"",DaqBook_RAW_Data!T673)</f>
        <v/>
      </c>
      <c r="F683" s="167" t="str">
        <f>IF(ISBLANK(DaqBook_RAW_Data!U673),"",DaqBook_RAW_Data!U673)</f>
        <v/>
      </c>
      <c r="G683" s="167" t="str">
        <f>IF(ISBLANK(DaqBook_RAW_Data!V673),"",DaqBook_RAW_Data!V673)</f>
        <v/>
      </c>
      <c r="H683" s="167" t="str">
        <f>IF(ISBLANK(DaqBook_RAW_Data!W673),"",DaqBook_RAW_Data!W673)</f>
        <v/>
      </c>
      <c r="I683" s="167" t="str">
        <f>IF(ISBLANK(DaqBook_RAW_Data!X673),"",DaqBook_RAW_Data!X673)</f>
        <v/>
      </c>
      <c r="J683" s="167" t="str">
        <f>IF(ISBLANK(DaqBook_RAW_Data!Y673),"",DaqBook_RAW_Data!Y673)</f>
        <v/>
      </c>
      <c r="K683" s="167" t="str">
        <f>IF(ISBLANK(DaqBook_RAW_Data!Z673),"",DaqBook_RAW_Data!Z673)</f>
        <v/>
      </c>
      <c r="L683" s="167" t="str">
        <f>IF(ISBLANK(DaqBook_RAW_Data!AA673),"",DaqBook_RAW_Data!AA673)</f>
        <v/>
      </c>
      <c r="M683" s="167" t="str">
        <f>IF(ISBLANK(DaqBook_RAW_Data!AB673),"",DaqBook_RAW_Data!AB673)</f>
        <v/>
      </c>
      <c r="N683" s="167" t="str">
        <f>IF(ISBLANK(DaqBook_RAW_Data!AC673),"",DaqBook_RAW_Data!AC673)</f>
        <v/>
      </c>
      <c r="O683" s="167" t="str">
        <f>IF(ISBLANK(DaqBook_RAW_Data!AD673),"",DaqBook_RAW_Data!AD673)</f>
        <v/>
      </c>
      <c r="P683" s="167" t="str">
        <f>IF(ISBLANK(DaqBook_RAW_Data!AE673),"",DaqBook_RAW_Data!AE673)</f>
        <v/>
      </c>
    </row>
    <row r="684" spans="1:16" x14ac:dyDescent="0.2">
      <c r="A684" s="58" t="e">
        <f t="shared" si="10"/>
        <v>#VALUE!</v>
      </c>
      <c r="B684" s="144" t="str">
        <f>IF(ISBLANK(DaqBook_RAW_Data!Q674),IF(DaqBook_RAW_Data!A674="","",TIMEVALUE(DaqBook_RAW_Data!A674)),TIMEVALUE(DaqBook_RAW_Data!Q674))</f>
        <v/>
      </c>
      <c r="C684" s="167" t="str">
        <f>IF(ISBLANK(DaqBook_RAW_Data!R674),"",DaqBook_RAW_Data!R674)</f>
        <v/>
      </c>
      <c r="D684" s="167" t="str">
        <f>IF(ISBLANK(DaqBook_RAW_Data!S674),"",DaqBook_RAW_Data!S674)</f>
        <v/>
      </c>
      <c r="E684" s="167" t="str">
        <f>IF(ISBLANK(DaqBook_RAW_Data!T674),"",DaqBook_RAW_Data!T674)</f>
        <v/>
      </c>
      <c r="F684" s="167" t="str">
        <f>IF(ISBLANK(DaqBook_RAW_Data!U674),"",DaqBook_RAW_Data!U674)</f>
        <v/>
      </c>
      <c r="G684" s="167" t="str">
        <f>IF(ISBLANK(DaqBook_RAW_Data!V674),"",DaqBook_RAW_Data!V674)</f>
        <v/>
      </c>
      <c r="H684" s="167" t="str">
        <f>IF(ISBLANK(DaqBook_RAW_Data!W674),"",DaqBook_RAW_Data!W674)</f>
        <v/>
      </c>
      <c r="I684" s="167" t="str">
        <f>IF(ISBLANK(DaqBook_RAW_Data!X674),"",DaqBook_RAW_Data!X674)</f>
        <v/>
      </c>
      <c r="J684" s="167" t="str">
        <f>IF(ISBLANK(DaqBook_RAW_Data!Y674),"",DaqBook_RAW_Data!Y674)</f>
        <v/>
      </c>
      <c r="K684" s="167" t="str">
        <f>IF(ISBLANK(DaqBook_RAW_Data!Z674),"",DaqBook_RAW_Data!Z674)</f>
        <v/>
      </c>
      <c r="L684" s="167" t="str">
        <f>IF(ISBLANK(DaqBook_RAW_Data!AA674),"",DaqBook_RAW_Data!AA674)</f>
        <v/>
      </c>
      <c r="M684" s="167" t="str">
        <f>IF(ISBLANK(DaqBook_RAW_Data!AB674),"",DaqBook_RAW_Data!AB674)</f>
        <v/>
      </c>
      <c r="N684" s="167" t="str">
        <f>IF(ISBLANK(DaqBook_RAW_Data!AC674),"",DaqBook_RAW_Data!AC674)</f>
        <v/>
      </c>
      <c r="O684" s="167" t="str">
        <f>IF(ISBLANK(DaqBook_RAW_Data!AD674),"",DaqBook_RAW_Data!AD674)</f>
        <v/>
      </c>
      <c r="P684" s="167" t="str">
        <f>IF(ISBLANK(DaqBook_RAW_Data!AE674),"",DaqBook_RAW_Data!AE674)</f>
        <v/>
      </c>
    </row>
    <row r="685" spans="1:16" x14ac:dyDescent="0.2">
      <c r="A685" s="58" t="e">
        <f t="shared" si="10"/>
        <v>#VALUE!</v>
      </c>
      <c r="B685" s="144" t="str">
        <f>IF(ISBLANK(DaqBook_RAW_Data!Q675),IF(DaqBook_RAW_Data!A675="","",TIMEVALUE(DaqBook_RAW_Data!A675)),TIMEVALUE(DaqBook_RAW_Data!Q675))</f>
        <v/>
      </c>
      <c r="C685" s="167" t="str">
        <f>IF(ISBLANK(DaqBook_RAW_Data!R675),"",DaqBook_RAW_Data!R675)</f>
        <v/>
      </c>
      <c r="D685" s="167" t="str">
        <f>IF(ISBLANK(DaqBook_RAW_Data!S675),"",DaqBook_RAW_Data!S675)</f>
        <v/>
      </c>
      <c r="E685" s="167" t="str">
        <f>IF(ISBLANK(DaqBook_RAW_Data!T675),"",DaqBook_RAW_Data!T675)</f>
        <v/>
      </c>
      <c r="F685" s="167" t="str">
        <f>IF(ISBLANK(DaqBook_RAW_Data!U675),"",DaqBook_RAW_Data!U675)</f>
        <v/>
      </c>
      <c r="G685" s="167" t="str">
        <f>IF(ISBLANK(DaqBook_RAW_Data!V675),"",DaqBook_RAW_Data!V675)</f>
        <v/>
      </c>
      <c r="H685" s="167" t="str">
        <f>IF(ISBLANK(DaqBook_RAW_Data!W675),"",DaqBook_RAW_Data!W675)</f>
        <v/>
      </c>
      <c r="I685" s="167" t="str">
        <f>IF(ISBLANK(DaqBook_RAW_Data!X675),"",DaqBook_RAW_Data!X675)</f>
        <v/>
      </c>
      <c r="J685" s="167" t="str">
        <f>IF(ISBLANK(DaqBook_RAW_Data!Y675),"",DaqBook_RAW_Data!Y675)</f>
        <v/>
      </c>
      <c r="K685" s="167" t="str">
        <f>IF(ISBLANK(DaqBook_RAW_Data!Z675),"",DaqBook_RAW_Data!Z675)</f>
        <v/>
      </c>
      <c r="L685" s="167" t="str">
        <f>IF(ISBLANK(DaqBook_RAW_Data!AA675),"",DaqBook_RAW_Data!AA675)</f>
        <v/>
      </c>
      <c r="M685" s="167" t="str">
        <f>IF(ISBLANK(DaqBook_RAW_Data!AB675),"",DaqBook_RAW_Data!AB675)</f>
        <v/>
      </c>
      <c r="N685" s="167" t="str">
        <f>IF(ISBLANK(DaqBook_RAW_Data!AC675),"",DaqBook_RAW_Data!AC675)</f>
        <v/>
      </c>
      <c r="O685" s="167" t="str">
        <f>IF(ISBLANK(DaqBook_RAW_Data!AD675),"",DaqBook_RAW_Data!AD675)</f>
        <v/>
      </c>
      <c r="P685" s="167" t="str">
        <f>IF(ISBLANK(DaqBook_RAW_Data!AE675),"",DaqBook_RAW_Data!AE675)</f>
        <v/>
      </c>
    </row>
    <row r="686" spans="1:16" x14ac:dyDescent="0.2">
      <c r="A686" s="58" t="e">
        <f t="shared" si="10"/>
        <v>#VALUE!</v>
      </c>
      <c r="B686" s="144" t="str">
        <f>IF(ISBLANK(DaqBook_RAW_Data!Q676),IF(DaqBook_RAW_Data!A676="","",TIMEVALUE(DaqBook_RAW_Data!A676)),TIMEVALUE(DaqBook_RAW_Data!Q676))</f>
        <v/>
      </c>
      <c r="C686" s="167" t="str">
        <f>IF(ISBLANK(DaqBook_RAW_Data!R676),"",DaqBook_RAW_Data!R676)</f>
        <v/>
      </c>
      <c r="D686" s="167" t="str">
        <f>IF(ISBLANK(DaqBook_RAW_Data!S676),"",DaqBook_RAW_Data!S676)</f>
        <v/>
      </c>
      <c r="E686" s="167" t="str">
        <f>IF(ISBLANK(DaqBook_RAW_Data!T676),"",DaqBook_RAW_Data!T676)</f>
        <v/>
      </c>
      <c r="F686" s="167" t="str">
        <f>IF(ISBLANK(DaqBook_RAW_Data!U676),"",DaqBook_RAW_Data!U676)</f>
        <v/>
      </c>
      <c r="G686" s="167" t="str">
        <f>IF(ISBLANK(DaqBook_RAW_Data!V676),"",DaqBook_RAW_Data!V676)</f>
        <v/>
      </c>
      <c r="H686" s="167" t="str">
        <f>IF(ISBLANK(DaqBook_RAW_Data!W676),"",DaqBook_RAW_Data!W676)</f>
        <v/>
      </c>
      <c r="I686" s="167" t="str">
        <f>IF(ISBLANK(DaqBook_RAW_Data!X676),"",DaqBook_RAW_Data!X676)</f>
        <v/>
      </c>
      <c r="J686" s="167" t="str">
        <f>IF(ISBLANK(DaqBook_RAW_Data!Y676),"",DaqBook_RAW_Data!Y676)</f>
        <v/>
      </c>
      <c r="K686" s="167" t="str">
        <f>IF(ISBLANK(DaqBook_RAW_Data!Z676),"",DaqBook_RAW_Data!Z676)</f>
        <v/>
      </c>
      <c r="L686" s="167" t="str">
        <f>IF(ISBLANK(DaqBook_RAW_Data!AA676),"",DaqBook_RAW_Data!AA676)</f>
        <v/>
      </c>
      <c r="M686" s="167" t="str">
        <f>IF(ISBLANK(DaqBook_RAW_Data!AB676),"",DaqBook_RAW_Data!AB676)</f>
        <v/>
      </c>
      <c r="N686" s="167" t="str">
        <f>IF(ISBLANK(DaqBook_RAW_Data!AC676),"",DaqBook_RAW_Data!AC676)</f>
        <v/>
      </c>
      <c r="O686" s="167" t="str">
        <f>IF(ISBLANK(DaqBook_RAW_Data!AD676),"",DaqBook_RAW_Data!AD676)</f>
        <v/>
      </c>
      <c r="P686" s="167" t="str">
        <f>IF(ISBLANK(DaqBook_RAW_Data!AE676),"",DaqBook_RAW_Data!AE676)</f>
        <v/>
      </c>
    </row>
    <row r="687" spans="1:16" x14ac:dyDescent="0.2">
      <c r="A687" s="58" t="e">
        <f t="shared" si="10"/>
        <v>#VALUE!</v>
      </c>
      <c r="B687" s="144" t="str">
        <f>IF(ISBLANK(DaqBook_RAW_Data!Q677),IF(DaqBook_RAW_Data!A677="","",TIMEVALUE(DaqBook_RAW_Data!A677)),TIMEVALUE(DaqBook_RAW_Data!Q677))</f>
        <v/>
      </c>
      <c r="C687" s="167" t="str">
        <f>IF(ISBLANK(DaqBook_RAW_Data!R677),"",DaqBook_RAW_Data!R677)</f>
        <v/>
      </c>
      <c r="D687" s="167" t="str">
        <f>IF(ISBLANK(DaqBook_RAW_Data!S677),"",DaqBook_RAW_Data!S677)</f>
        <v/>
      </c>
      <c r="E687" s="167" t="str">
        <f>IF(ISBLANK(DaqBook_RAW_Data!T677),"",DaqBook_RAW_Data!T677)</f>
        <v/>
      </c>
      <c r="F687" s="167" t="str">
        <f>IF(ISBLANK(DaqBook_RAW_Data!U677),"",DaqBook_RAW_Data!U677)</f>
        <v/>
      </c>
      <c r="G687" s="167" t="str">
        <f>IF(ISBLANK(DaqBook_RAW_Data!V677),"",DaqBook_RAW_Data!V677)</f>
        <v/>
      </c>
      <c r="H687" s="167" t="str">
        <f>IF(ISBLANK(DaqBook_RAW_Data!W677),"",DaqBook_RAW_Data!W677)</f>
        <v/>
      </c>
      <c r="I687" s="167" t="str">
        <f>IF(ISBLANK(DaqBook_RAW_Data!X677),"",DaqBook_RAW_Data!X677)</f>
        <v/>
      </c>
      <c r="J687" s="167" t="str">
        <f>IF(ISBLANK(DaqBook_RAW_Data!Y677),"",DaqBook_RAW_Data!Y677)</f>
        <v/>
      </c>
      <c r="K687" s="167" t="str">
        <f>IF(ISBLANK(DaqBook_RAW_Data!Z677),"",DaqBook_RAW_Data!Z677)</f>
        <v/>
      </c>
      <c r="L687" s="167" t="str">
        <f>IF(ISBLANK(DaqBook_RAW_Data!AA677),"",DaqBook_RAW_Data!AA677)</f>
        <v/>
      </c>
      <c r="M687" s="167" t="str">
        <f>IF(ISBLANK(DaqBook_RAW_Data!AB677),"",DaqBook_RAW_Data!AB677)</f>
        <v/>
      </c>
      <c r="N687" s="167" t="str">
        <f>IF(ISBLANK(DaqBook_RAW_Data!AC677),"",DaqBook_RAW_Data!AC677)</f>
        <v/>
      </c>
      <c r="O687" s="167" t="str">
        <f>IF(ISBLANK(DaqBook_RAW_Data!AD677),"",DaqBook_RAW_Data!AD677)</f>
        <v/>
      </c>
      <c r="P687" s="167" t="str">
        <f>IF(ISBLANK(DaqBook_RAW_Data!AE677),"",DaqBook_RAW_Data!AE677)</f>
        <v/>
      </c>
    </row>
    <row r="688" spans="1:16" x14ac:dyDescent="0.2">
      <c r="A688" s="58" t="e">
        <f t="shared" si="10"/>
        <v>#VALUE!</v>
      </c>
      <c r="B688" s="144" t="str">
        <f>IF(ISBLANK(DaqBook_RAW_Data!Q678),IF(DaqBook_RAW_Data!A678="","",TIMEVALUE(DaqBook_RAW_Data!A678)),TIMEVALUE(DaqBook_RAW_Data!Q678))</f>
        <v/>
      </c>
      <c r="C688" s="167" t="str">
        <f>IF(ISBLANK(DaqBook_RAW_Data!R678),"",DaqBook_RAW_Data!R678)</f>
        <v/>
      </c>
      <c r="D688" s="167" t="str">
        <f>IF(ISBLANK(DaqBook_RAW_Data!S678),"",DaqBook_RAW_Data!S678)</f>
        <v/>
      </c>
      <c r="E688" s="167" t="str">
        <f>IF(ISBLANK(DaqBook_RAW_Data!T678),"",DaqBook_RAW_Data!T678)</f>
        <v/>
      </c>
      <c r="F688" s="167" t="str">
        <f>IF(ISBLANK(DaqBook_RAW_Data!U678),"",DaqBook_RAW_Data!U678)</f>
        <v/>
      </c>
      <c r="G688" s="167" t="str">
        <f>IF(ISBLANK(DaqBook_RAW_Data!V678),"",DaqBook_RAW_Data!V678)</f>
        <v/>
      </c>
      <c r="H688" s="167" t="str">
        <f>IF(ISBLANK(DaqBook_RAW_Data!W678),"",DaqBook_RAW_Data!W678)</f>
        <v/>
      </c>
      <c r="I688" s="167" t="str">
        <f>IF(ISBLANK(DaqBook_RAW_Data!X678),"",DaqBook_RAW_Data!X678)</f>
        <v/>
      </c>
      <c r="J688" s="167" t="str">
        <f>IF(ISBLANK(DaqBook_RAW_Data!Y678),"",DaqBook_RAW_Data!Y678)</f>
        <v/>
      </c>
      <c r="K688" s="167" t="str">
        <f>IF(ISBLANK(DaqBook_RAW_Data!Z678),"",DaqBook_RAW_Data!Z678)</f>
        <v/>
      </c>
      <c r="L688" s="167" t="str">
        <f>IF(ISBLANK(DaqBook_RAW_Data!AA678),"",DaqBook_RAW_Data!AA678)</f>
        <v/>
      </c>
      <c r="M688" s="167" t="str">
        <f>IF(ISBLANK(DaqBook_RAW_Data!AB678),"",DaqBook_RAW_Data!AB678)</f>
        <v/>
      </c>
      <c r="N688" s="167" t="str">
        <f>IF(ISBLANK(DaqBook_RAW_Data!AC678),"",DaqBook_RAW_Data!AC678)</f>
        <v/>
      </c>
      <c r="O688" s="167" t="str">
        <f>IF(ISBLANK(DaqBook_RAW_Data!AD678),"",DaqBook_RAW_Data!AD678)</f>
        <v/>
      </c>
      <c r="P688" s="167" t="str">
        <f>IF(ISBLANK(DaqBook_RAW_Data!AE678),"",DaqBook_RAW_Data!AE678)</f>
        <v/>
      </c>
    </row>
    <row r="689" spans="1:16" x14ac:dyDescent="0.2">
      <c r="A689" s="58" t="e">
        <f t="shared" si="10"/>
        <v>#VALUE!</v>
      </c>
      <c r="B689" s="144" t="str">
        <f>IF(ISBLANK(DaqBook_RAW_Data!Q679),IF(DaqBook_RAW_Data!A679="","",TIMEVALUE(DaqBook_RAW_Data!A679)),TIMEVALUE(DaqBook_RAW_Data!Q679))</f>
        <v/>
      </c>
      <c r="C689" s="167" t="str">
        <f>IF(ISBLANK(DaqBook_RAW_Data!R679),"",DaqBook_RAW_Data!R679)</f>
        <v/>
      </c>
      <c r="D689" s="167" t="str">
        <f>IF(ISBLANK(DaqBook_RAW_Data!S679),"",DaqBook_RAW_Data!S679)</f>
        <v/>
      </c>
      <c r="E689" s="167" t="str">
        <f>IF(ISBLANK(DaqBook_RAW_Data!T679),"",DaqBook_RAW_Data!T679)</f>
        <v/>
      </c>
      <c r="F689" s="167" t="str">
        <f>IF(ISBLANK(DaqBook_RAW_Data!U679),"",DaqBook_RAW_Data!U679)</f>
        <v/>
      </c>
      <c r="G689" s="167" t="str">
        <f>IF(ISBLANK(DaqBook_RAW_Data!V679),"",DaqBook_RAW_Data!V679)</f>
        <v/>
      </c>
      <c r="H689" s="167" t="str">
        <f>IF(ISBLANK(DaqBook_RAW_Data!W679),"",DaqBook_RAW_Data!W679)</f>
        <v/>
      </c>
      <c r="I689" s="167" t="str">
        <f>IF(ISBLANK(DaqBook_RAW_Data!X679),"",DaqBook_RAW_Data!X679)</f>
        <v/>
      </c>
      <c r="J689" s="167" t="str">
        <f>IF(ISBLANK(DaqBook_RAW_Data!Y679),"",DaqBook_RAW_Data!Y679)</f>
        <v/>
      </c>
      <c r="K689" s="167" t="str">
        <f>IF(ISBLANK(DaqBook_RAW_Data!Z679),"",DaqBook_RAW_Data!Z679)</f>
        <v/>
      </c>
      <c r="L689" s="167" t="str">
        <f>IF(ISBLANK(DaqBook_RAW_Data!AA679),"",DaqBook_RAW_Data!AA679)</f>
        <v/>
      </c>
      <c r="M689" s="167" t="str">
        <f>IF(ISBLANK(DaqBook_RAW_Data!AB679),"",DaqBook_RAW_Data!AB679)</f>
        <v/>
      </c>
      <c r="N689" s="167" t="str">
        <f>IF(ISBLANK(DaqBook_RAW_Data!AC679),"",DaqBook_RAW_Data!AC679)</f>
        <v/>
      </c>
      <c r="O689" s="167" t="str">
        <f>IF(ISBLANK(DaqBook_RAW_Data!AD679),"",DaqBook_RAW_Data!AD679)</f>
        <v/>
      </c>
      <c r="P689" s="167" t="str">
        <f>IF(ISBLANK(DaqBook_RAW_Data!AE679),"",DaqBook_RAW_Data!AE679)</f>
        <v/>
      </c>
    </row>
    <row r="690" spans="1:16" x14ac:dyDescent="0.2">
      <c r="A690" s="58" t="e">
        <f t="shared" si="10"/>
        <v>#VALUE!</v>
      </c>
      <c r="B690" s="144" t="str">
        <f>IF(ISBLANK(DaqBook_RAW_Data!Q680),IF(DaqBook_RAW_Data!A680="","",TIMEVALUE(DaqBook_RAW_Data!A680)),TIMEVALUE(DaqBook_RAW_Data!Q680))</f>
        <v/>
      </c>
      <c r="C690" s="167" t="str">
        <f>IF(ISBLANK(DaqBook_RAW_Data!R680),"",DaqBook_RAW_Data!R680)</f>
        <v/>
      </c>
      <c r="D690" s="167" t="str">
        <f>IF(ISBLANK(DaqBook_RAW_Data!S680),"",DaqBook_RAW_Data!S680)</f>
        <v/>
      </c>
      <c r="E690" s="167" t="str">
        <f>IF(ISBLANK(DaqBook_RAW_Data!T680),"",DaqBook_RAW_Data!T680)</f>
        <v/>
      </c>
      <c r="F690" s="167" t="str">
        <f>IF(ISBLANK(DaqBook_RAW_Data!U680),"",DaqBook_RAW_Data!U680)</f>
        <v/>
      </c>
      <c r="G690" s="167" t="str">
        <f>IF(ISBLANK(DaqBook_RAW_Data!V680),"",DaqBook_RAW_Data!V680)</f>
        <v/>
      </c>
      <c r="H690" s="167" t="str">
        <f>IF(ISBLANK(DaqBook_RAW_Data!W680),"",DaqBook_RAW_Data!W680)</f>
        <v/>
      </c>
      <c r="I690" s="167" t="str">
        <f>IF(ISBLANK(DaqBook_RAW_Data!X680),"",DaqBook_RAW_Data!X680)</f>
        <v/>
      </c>
      <c r="J690" s="167" t="str">
        <f>IF(ISBLANK(DaqBook_RAW_Data!Y680),"",DaqBook_RAW_Data!Y680)</f>
        <v/>
      </c>
      <c r="K690" s="167" t="str">
        <f>IF(ISBLANK(DaqBook_RAW_Data!Z680),"",DaqBook_RAW_Data!Z680)</f>
        <v/>
      </c>
      <c r="L690" s="167" t="str">
        <f>IF(ISBLANK(DaqBook_RAW_Data!AA680),"",DaqBook_RAW_Data!AA680)</f>
        <v/>
      </c>
      <c r="M690" s="167" t="str">
        <f>IF(ISBLANK(DaqBook_RAW_Data!AB680),"",DaqBook_RAW_Data!AB680)</f>
        <v/>
      </c>
      <c r="N690" s="167" t="str">
        <f>IF(ISBLANK(DaqBook_RAW_Data!AC680),"",DaqBook_RAW_Data!AC680)</f>
        <v/>
      </c>
      <c r="O690" s="167" t="str">
        <f>IF(ISBLANK(DaqBook_RAW_Data!AD680),"",DaqBook_RAW_Data!AD680)</f>
        <v/>
      </c>
      <c r="P690" s="167" t="str">
        <f>IF(ISBLANK(DaqBook_RAW_Data!AE680),"",DaqBook_RAW_Data!AE680)</f>
        <v/>
      </c>
    </row>
    <row r="691" spans="1:16" x14ac:dyDescent="0.2">
      <c r="A691" s="58" t="e">
        <f t="shared" si="10"/>
        <v>#VALUE!</v>
      </c>
      <c r="B691" s="144" t="str">
        <f>IF(ISBLANK(DaqBook_RAW_Data!Q681),IF(DaqBook_RAW_Data!A681="","",TIMEVALUE(DaqBook_RAW_Data!A681)),TIMEVALUE(DaqBook_RAW_Data!Q681))</f>
        <v/>
      </c>
      <c r="C691" s="167" t="str">
        <f>IF(ISBLANK(DaqBook_RAW_Data!R681),"",DaqBook_RAW_Data!R681)</f>
        <v/>
      </c>
      <c r="D691" s="167" t="str">
        <f>IF(ISBLANK(DaqBook_RAW_Data!S681),"",DaqBook_RAW_Data!S681)</f>
        <v/>
      </c>
      <c r="E691" s="167" t="str">
        <f>IF(ISBLANK(DaqBook_RAW_Data!T681),"",DaqBook_RAW_Data!T681)</f>
        <v/>
      </c>
      <c r="F691" s="167" t="str">
        <f>IF(ISBLANK(DaqBook_RAW_Data!U681),"",DaqBook_RAW_Data!U681)</f>
        <v/>
      </c>
      <c r="G691" s="167" t="str">
        <f>IF(ISBLANK(DaqBook_RAW_Data!V681),"",DaqBook_RAW_Data!V681)</f>
        <v/>
      </c>
      <c r="H691" s="167" t="str">
        <f>IF(ISBLANK(DaqBook_RAW_Data!W681),"",DaqBook_RAW_Data!W681)</f>
        <v/>
      </c>
      <c r="I691" s="167" t="str">
        <f>IF(ISBLANK(DaqBook_RAW_Data!X681),"",DaqBook_RAW_Data!X681)</f>
        <v/>
      </c>
      <c r="J691" s="167" t="str">
        <f>IF(ISBLANK(DaqBook_RAW_Data!Y681),"",DaqBook_RAW_Data!Y681)</f>
        <v/>
      </c>
      <c r="K691" s="167" t="str">
        <f>IF(ISBLANK(DaqBook_RAW_Data!Z681),"",DaqBook_RAW_Data!Z681)</f>
        <v/>
      </c>
      <c r="L691" s="167" t="str">
        <f>IF(ISBLANK(DaqBook_RAW_Data!AA681),"",DaqBook_RAW_Data!AA681)</f>
        <v/>
      </c>
      <c r="M691" s="167" t="str">
        <f>IF(ISBLANK(DaqBook_RAW_Data!AB681),"",DaqBook_RAW_Data!AB681)</f>
        <v/>
      </c>
      <c r="N691" s="167" t="str">
        <f>IF(ISBLANK(DaqBook_RAW_Data!AC681),"",DaqBook_RAW_Data!AC681)</f>
        <v/>
      </c>
      <c r="O691" s="167" t="str">
        <f>IF(ISBLANK(DaqBook_RAW_Data!AD681),"",DaqBook_RAW_Data!AD681)</f>
        <v/>
      </c>
      <c r="P691" s="167" t="str">
        <f>IF(ISBLANK(DaqBook_RAW_Data!AE681),"",DaqBook_RAW_Data!AE681)</f>
        <v/>
      </c>
    </row>
    <row r="692" spans="1:16" x14ac:dyDescent="0.2">
      <c r="A692" s="58" t="e">
        <f t="shared" si="10"/>
        <v>#VALUE!</v>
      </c>
      <c r="B692" s="144" t="str">
        <f>IF(ISBLANK(DaqBook_RAW_Data!Q682),IF(DaqBook_RAW_Data!A682="","",TIMEVALUE(DaqBook_RAW_Data!A682)),TIMEVALUE(DaqBook_RAW_Data!Q682))</f>
        <v/>
      </c>
      <c r="C692" s="167" t="str">
        <f>IF(ISBLANK(DaqBook_RAW_Data!R682),"",DaqBook_RAW_Data!R682)</f>
        <v/>
      </c>
      <c r="D692" s="167" t="str">
        <f>IF(ISBLANK(DaqBook_RAW_Data!S682),"",DaqBook_RAW_Data!S682)</f>
        <v/>
      </c>
      <c r="E692" s="167" t="str">
        <f>IF(ISBLANK(DaqBook_RAW_Data!T682),"",DaqBook_RAW_Data!T682)</f>
        <v/>
      </c>
      <c r="F692" s="167" t="str">
        <f>IF(ISBLANK(DaqBook_RAW_Data!U682),"",DaqBook_RAW_Data!U682)</f>
        <v/>
      </c>
      <c r="G692" s="167" t="str">
        <f>IF(ISBLANK(DaqBook_RAW_Data!V682),"",DaqBook_RAW_Data!V682)</f>
        <v/>
      </c>
      <c r="H692" s="167" t="str">
        <f>IF(ISBLANK(DaqBook_RAW_Data!W682),"",DaqBook_RAW_Data!W682)</f>
        <v/>
      </c>
      <c r="I692" s="167" t="str">
        <f>IF(ISBLANK(DaqBook_RAW_Data!X682),"",DaqBook_RAW_Data!X682)</f>
        <v/>
      </c>
      <c r="J692" s="167" t="str">
        <f>IF(ISBLANK(DaqBook_RAW_Data!Y682),"",DaqBook_RAW_Data!Y682)</f>
        <v/>
      </c>
      <c r="K692" s="167" t="str">
        <f>IF(ISBLANK(DaqBook_RAW_Data!Z682),"",DaqBook_RAW_Data!Z682)</f>
        <v/>
      </c>
      <c r="L692" s="167" t="str">
        <f>IF(ISBLANK(DaqBook_RAW_Data!AA682),"",DaqBook_RAW_Data!AA682)</f>
        <v/>
      </c>
      <c r="M692" s="167" t="str">
        <f>IF(ISBLANK(DaqBook_RAW_Data!AB682),"",DaqBook_RAW_Data!AB682)</f>
        <v/>
      </c>
      <c r="N692" s="167" t="str">
        <f>IF(ISBLANK(DaqBook_RAW_Data!AC682),"",DaqBook_RAW_Data!AC682)</f>
        <v/>
      </c>
      <c r="O692" s="167" t="str">
        <f>IF(ISBLANK(DaqBook_RAW_Data!AD682),"",DaqBook_RAW_Data!AD682)</f>
        <v/>
      </c>
      <c r="P692" s="167" t="str">
        <f>IF(ISBLANK(DaqBook_RAW_Data!AE682),"",DaqBook_RAW_Data!AE682)</f>
        <v/>
      </c>
    </row>
    <row r="693" spans="1:16" x14ac:dyDescent="0.2">
      <c r="A693" s="58" t="e">
        <f t="shared" si="10"/>
        <v>#VALUE!</v>
      </c>
      <c r="B693" s="144" t="str">
        <f>IF(ISBLANK(DaqBook_RAW_Data!Q683),IF(DaqBook_RAW_Data!A683="","",TIMEVALUE(DaqBook_RAW_Data!A683)),TIMEVALUE(DaqBook_RAW_Data!Q683))</f>
        <v/>
      </c>
      <c r="C693" s="167" t="str">
        <f>IF(ISBLANK(DaqBook_RAW_Data!R683),"",DaqBook_RAW_Data!R683)</f>
        <v/>
      </c>
      <c r="D693" s="167" t="str">
        <f>IF(ISBLANK(DaqBook_RAW_Data!S683),"",DaqBook_RAW_Data!S683)</f>
        <v/>
      </c>
      <c r="E693" s="167" t="str">
        <f>IF(ISBLANK(DaqBook_RAW_Data!T683),"",DaqBook_RAW_Data!T683)</f>
        <v/>
      </c>
      <c r="F693" s="167" t="str">
        <f>IF(ISBLANK(DaqBook_RAW_Data!U683),"",DaqBook_RAW_Data!U683)</f>
        <v/>
      </c>
      <c r="G693" s="167" t="str">
        <f>IF(ISBLANK(DaqBook_RAW_Data!V683),"",DaqBook_RAW_Data!V683)</f>
        <v/>
      </c>
      <c r="H693" s="167" t="str">
        <f>IF(ISBLANK(DaqBook_RAW_Data!W683),"",DaqBook_RAW_Data!W683)</f>
        <v/>
      </c>
      <c r="I693" s="167" t="str">
        <f>IF(ISBLANK(DaqBook_RAW_Data!X683),"",DaqBook_RAW_Data!X683)</f>
        <v/>
      </c>
      <c r="J693" s="167" t="str">
        <f>IF(ISBLANK(DaqBook_RAW_Data!Y683),"",DaqBook_RAW_Data!Y683)</f>
        <v/>
      </c>
      <c r="K693" s="167" t="str">
        <f>IF(ISBLANK(DaqBook_RAW_Data!Z683),"",DaqBook_RAW_Data!Z683)</f>
        <v/>
      </c>
      <c r="L693" s="167" t="str">
        <f>IF(ISBLANK(DaqBook_RAW_Data!AA683),"",DaqBook_RAW_Data!AA683)</f>
        <v/>
      </c>
      <c r="M693" s="167" t="str">
        <f>IF(ISBLANK(DaqBook_RAW_Data!AB683),"",DaqBook_RAW_Data!AB683)</f>
        <v/>
      </c>
      <c r="N693" s="167" t="str">
        <f>IF(ISBLANK(DaqBook_RAW_Data!AC683),"",DaqBook_RAW_Data!AC683)</f>
        <v/>
      </c>
      <c r="O693" s="167" t="str">
        <f>IF(ISBLANK(DaqBook_RAW_Data!AD683),"",DaqBook_RAW_Data!AD683)</f>
        <v/>
      </c>
      <c r="P693" s="167" t="str">
        <f>IF(ISBLANK(DaqBook_RAW_Data!AE683),"",DaqBook_RAW_Data!AE683)</f>
        <v/>
      </c>
    </row>
    <row r="694" spans="1:16" x14ac:dyDescent="0.2">
      <c r="A694" s="58" t="e">
        <f t="shared" si="10"/>
        <v>#VALUE!</v>
      </c>
      <c r="B694" s="144" t="str">
        <f>IF(ISBLANK(DaqBook_RAW_Data!Q684),IF(DaqBook_RAW_Data!A684="","",TIMEVALUE(DaqBook_RAW_Data!A684)),TIMEVALUE(DaqBook_RAW_Data!Q684))</f>
        <v/>
      </c>
      <c r="C694" s="167" t="str">
        <f>IF(ISBLANK(DaqBook_RAW_Data!R684),"",DaqBook_RAW_Data!R684)</f>
        <v/>
      </c>
      <c r="D694" s="167" t="str">
        <f>IF(ISBLANK(DaqBook_RAW_Data!S684),"",DaqBook_RAW_Data!S684)</f>
        <v/>
      </c>
      <c r="E694" s="167" t="str">
        <f>IF(ISBLANK(DaqBook_RAW_Data!T684),"",DaqBook_RAW_Data!T684)</f>
        <v/>
      </c>
      <c r="F694" s="167" t="str">
        <f>IF(ISBLANK(DaqBook_RAW_Data!U684),"",DaqBook_RAW_Data!U684)</f>
        <v/>
      </c>
      <c r="G694" s="167" t="str">
        <f>IF(ISBLANK(DaqBook_RAW_Data!V684),"",DaqBook_RAW_Data!V684)</f>
        <v/>
      </c>
      <c r="H694" s="167" t="str">
        <f>IF(ISBLANK(DaqBook_RAW_Data!W684),"",DaqBook_RAW_Data!W684)</f>
        <v/>
      </c>
      <c r="I694" s="167" t="str">
        <f>IF(ISBLANK(DaqBook_RAW_Data!X684),"",DaqBook_RAW_Data!X684)</f>
        <v/>
      </c>
      <c r="J694" s="167" t="str">
        <f>IF(ISBLANK(DaqBook_RAW_Data!Y684),"",DaqBook_RAW_Data!Y684)</f>
        <v/>
      </c>
      <c r="K694" s="167" t="str">
        <f>IF(ISBLANK(DaqBook_RAW_Data!Z684),"",DaqBook_RAW_Data!Z684)</f>
        <v/>
      </c>
      <c r="L694" s="167" t="str">
        <f>IF(ISBLANK(DaqBook_RAW_Data!AA684),"",DaqBook_RAW_Data!AA684)</f>
        <v/>
      </c>
      <c r="M694" s="167" t="str">
        <f>IF(ISBLANK(DaqBook_RAW_Data!AB684),"",DaqBook_RAW_Data!AB684)</f>
        <v/>
      </c>
      <c r="N694" s="167" t="str">
        <f>IF(ISBLANK(DaqBook_RAW_Data!AC684),"",DaqBook_RAW_Data!AC684)</f>
        <v/>
      </c>
      <c r="O694" s="167" t="str">
        <f>IF(ISBLANK(DaqBook_RAW_Data!AD684),"",DaqBook_RAW_Data!AD684)</f>
        <v/>
      </c>
      <c r="P694" s="167" t="str">
        <f>IF(ISBLANK(DaqBook_RAW_Data!AE684),"",DaqBook_RAW_Data!AE684)</f>
        <v/>
      </c>
    </row>
    <row r="695" spans="1:16" x14ac:dyDescent="0.2">
      <c r="A695" s="58" t="e">
        <f t="shared" si="10"/>
        <v>#VALUE!</v>
      </c>
      <c r="B695" s="144" t="str">
        <f>IF(ISBLANK(DaqBook_RAW_Data!Q685),IF(DaqBook_RAW_Data!A685="","",TIMEVALUE(DaqBook_RAW_Data!A685)),TIMEVALUE(DaqBook_RAW_Data!Q685))</f>
        <v/>
      </c>
      <c r="C695" s="167" t="str">
        <f>IF(ISBLANK(DaqBook_RAW_Data!R685),"",DaqBook_RAW_Data!R685)</f>
        <v/>
      </c>
      <c r="D695" s="167" t="str">
        <f>IF(ISBLANK(DaqBook_RAW_Data!S685),"",DaqBook_RAW_Data!S685)</f>
        <v/>
      </c>
      <c r="E695" s="167" t="str">
        <f>IF(ISBLANK(DaqBook_RAW_Data!T685),"",DaqBook_RAW_Data!T685)</f>
        <v/>
      </c>
      <c r="F695" s="167" t="str">
        <f>IF(ISBLANK(DaqBook_RAW_Data!U685),"",DaqBook_RAW_Data!U685)</f>
        <v/>
      </c>
      <c r="G695" s="167" t="str">
        <f>IF(ISBLANK(DaqBook_RAW_Data!V685),"",DaqBook_RAW_Data!V685)</f>
        <v/>
      </c>
      <c r="H695" s="167" t="str">
        <f>IF(ISBLANK(DaqBook_RAW_Data!W685),"",DaqBook_RAW_Data!W685)</f>
        <v/>
      </c>
      <c r="I695" s="167" t="str">
        <f>IF(ISBLANK(DaqBook_RAW_Data!X685),"",DaqBook_RAW_Data!X685)</f>
        <v/>
      </c>
      <c r="J695" s="167" t="str">
        <f>IF(ISBLANK(DaqBook_RAW_Data!Y685),"",DaqBook_RAW_Data!Y685)</f>
        <v/>
      </c>
      <c r="K695" s="167" t="str">
        <f>IF(ISBLANK(DaqBook_RAW_Data!Z685),"",DaqBook_RAW_Data!Z685)</f>
        <v/>
      </c>
      <c r="L695" s="167" t="str">
        <f>IF(ISBLANK(DaqBook_RAW_Data!AA685),"",DaqBook_RAW_Data!AA685)</f>
        <v/>
      </c>
      <c r="M695" s="167" t="str">
        <f>IF(ISBLANK(DaqBook_RAW_Data!AB685),"",DaqBook_RAW_Data!AB685)</f>
        <v/>
      </c>
      <c r="N695" s="167" t="str">
        <f>IF(ISBLANK(DaqBook_RAW_Data!AC685),"",DaqBook_RAW_Data!AC685)</f>
        <v/>
      </c>
      <c r="O695" s="167" t="str">
        <f>IF(ISBLANK(DaqBook_RAW_Data!AD685),"",DaqBook_RAW_Data!AD685)</f>
        <v/>
      </c>
      <c r="P695" s="167" t="str">
        <f>IF(ISBLANK(DaqBook_RAW_Data!AE685),"",DaqBook_RAW_Data!AE685)</f>
        <v/>
      </c>
    </row>
    <row r="696" spans="1:16" x14ac:dyDescent="0.2">
      <c r="A696" s="58" t="e">
        <f t="shared" si="10"/>
        <v>#VALUE!</v>
      </c>
      <c r="B696" s="144" t="str">
        <f>IF(ISBLANK(DaqBook_RAW_Data!Q686),IF(DaqBook_RAW_Data!A686="","",TIMEVALUE(DaqBook_RAW_Data!A686)),TIMEVALUE(DaqBook_RAW_Data!Q686))</f>
        <v/>
      </c>
      <c r="C696" s="167" t="str">
        <f>IF(ISBLANK(DaqBook_RAW_Data!R686),"",DaqBook_RAW_Data!R686)</f>
        <v/>
      </c>
      <c r="D696" s="167" t="str">
        <f>IF(ISBLANK(DaqBook_RAW_Data!S686),"",DaqBook_RAW_Data!S686)</f>
        <v/>
      </c>
      <c r="E696" s="167" t="str">
        <f>IF(ISBLANK(DaqBook_RAW_Data!T686),"",DaqBook_RAW_Data!T686)</f>
        <v/>
      </c>
      <c r="F696" s="167" t="str">
        <f>IF(ISBLANK(DaqBook_RAW_Data!U686),"",DaqBook_RAW_Data!U686)</f>
        <v/>
      </c>
      <c r="G696" s="167" t="str">
        <f>IF(ISBLANK(DaqBook_RAW_Data!V686),"",DaqBook_RAW_Data!V686)</f>
        <v/>
      </c>
      <c r="H696" s="167" t="str">
        <f>IF(ISBLANK(DaqBook_RAW_Data!W686),"",DaqBook_RAW_Data!W686)</f>
        <v/>
      </c>
      <c r="I696" s="167" t="str">
        <f>IF(ISBLANK(DaqBook_RAW_Data!X686),"",DaqBook_RAW_Data!X686)</f>
        <v/>
      </c>
      <c r="J696" s="167" t="str">
        <f>IF(ISBLANK(DaqBook_RAW_Data!Y686),"",DaqBook_RAW_Data!Y686)</f>
        <v/>
      </c>
      <c r="K696" s="167" t="str">
        <f>IF(ISBLANK(DaqBook_RAW_Data!Z686),"",DaqBook_RAW_Data!Z686)</f>
        <v/>
      </c>
      <c r="L696" s="167" t="str">
        <f>IF(ISBLANK(DaqBook_RAW_Data!AA686),"",DaqBook_RAW_Data!AA686)</f>
        <v/>
      </c>
      <c r="M696" s="167" t="str">
        <f>IF(ISBLANK(DaqBook_RAW_Data!AB686),"",DaqBook_RAW_Data!AB686)</f>
        <v/>
      </c>
      <c r="N696" s="167" t="str">
        <f>IF(ISBLANK(DaqBook_RAW_Data!AC686),"",DaqBook_RAW_Data!AC686)</f>
        <v/>
      </c>
      <c r="O696" s="167" t="str">
        <f>IF(ISBLANK(DaqBook_RAW_Data!AD686),"",DaqBook_RAW_Data!AD686)</f>
        <v/>
      </c>
      <c r="P696" s="167" t="str">
        <f>IF(ISBLANK(DaqBook_RAW_Data!AE686),"",DaqBook_RAW_Data!AE686)</f>
        <v/>
      </c>
    </row>
    <row r="697" spans="1:16" x14ac:dyDescent="0.2">
      <c r="A697" s="58" t="e">
        <f t="shared" si="10"/>
        <v>#VALUE!</v>
      </c>
      <c r="B697" s="144" t="str">
        <f>IF(ISBLANK(DaqBook_RAW_Data!Q687),IF(DaqBook_RAW_Data!A687="","",TIMEVALUE(DaqBook_RAW_Data!A687)),TIMEVALUE(DaqBook_RAW_Data!Q687))</f>
        <v/>
      </c>
      <c r="C697" s="167" t="str">
        <f>IF(ISBLANK(DaqBook_RAW_Data!R687),"",DaqBook_RAW_Data!R687)</f>
        <v/>
      </c>
      <c r="D697" s="167" t="str">
        <f>IF(ISBLANK(DaqBook_RAW_Data!S687),"",DaqBook_RAW_Data!S687)</f>
        <v/>
      </c>
      <c r="E697" s="167" t="str">
        <f>IF(ISBLANK(DaqBook_RAW_Data!T687),"",DaqBook_RAW_Data!T687)</f>
        <v/>
      </c>
      <c r="F697" s="167" t="str">
        <f>IF(ISBLANK(DaqBook_RAW_Data!U687),"",DaqBook_RAW_Data!U687)</f>
        <v/>
      </c>
      <c r="G697" s="167" t="str">
        <f>IF(ISBLANK(DaqBook_RAW_Data!V687),"",DaqBook_RAW_Data!V687)</f>
        <v/>
      </c>
      <c r="H697" s="167" t="str">
        <f>IF(ISBLANK(DaqBook_RAW_Data!W687),"",DaqBook_RAW_Data!W687)</f>
        <v/>
      </c>
      <c r="I697" s="167" t="str">
        <f>IF(ISBLANK(DaqBook_RAW_Data!X687),"",DaqBook_RAW_Data!X687)</f>
        <v/>
      </c>
      <c r="J697" s="167" t="str">
        <f>IF(ISBLANK(DaqBook_RAW_Data!Y687),"",DaqBook_RAW_Data!Y687)</f>
        <v/>
      </c>
      <c r="K697" s="167" t="str">
        <f>IF(ISBLANK(DaqBook_RAW_Data!Z687),"",DaqBook_RAW_Data!Z687)</f>
        <v/>
      </c>
      <c r="L697" s="167" t="str">
        <f>IF(ISBLANK(DaqBook_RAW_Data!AA687),"",DaqBook_RAW_Data!AA687)</f>
        <v/>
      </c>
      <c r="M697" s="167" t="str">
        <f>IF(ISBLANK(DaqBook_RAW_Data!AB687),"",DaqBook_RAW_Data!AB687)</f>
        <v/>
      </c>
      <c r="N697" s="167" t="str">
        <f>IF(ISBLANK(DaqBook_RAW_Data!AC687),"",DaqBook_RAW_Data!AC687)</f>
        <v/>
      </c>
      <c r="O697" s="167" t="str">
        <f>IF(ISBLANK(DaqBook_RAW_Data!AD687),"",DaqBook_RAW_Data!AD687)</f>
        <v/>
      </c>
      <c r="P697" s="167" t="str">
        <f>IF(ISBLANK(DaqBook_RAW_Data!AE687),"",DaqBook_RAW_Data!AE687)</f>
        <v/>
      </c>
    </row>
    <row r="698" spans="1:16" x14ac:dyDescent="0.2">
      <c r="A698" s="58" t="e">
        <f t="shared" si="10"/>
        <v>#VALUE!</v>
      </c>
      <c r="B698" s="144" t="str">
        <f>IF(ISBLANK(DaqBook_RAW_Data!Q688),IF(DaqBook_RAW_Data!A688="","",TIMEVALUE(DaqBook_RAW_Data!A688)),TIMEVALUE(DaqBook_RAW_Data!Q688))</f>
        <v/>
      </c>
      <c r="C698" s="167" t="str">
        <f>IF(ISBLANK(DaqBook_RAW_Data!R688),"",DaqBook_RAW_Data!R688)</f>
        <v/>
      </c>
      <c r="D698" s="167" t="str">
        <f>IF(ISBLANK(DaqBook_RAW_Data!S688),"",DaqBook_RAW_Data!S688)</f>
        <v/>
      </c>
      <c r="E698" s="167" t="str">
        <f>IF(ISBLANK(DaqBook_RAW_Data!T688),"",DaqBook_RAW_Data!T688)</f>
        <v/>
      </c>
      <c r="F698" s="167" t="str">
        <f>IF(ISBLANK(DaqBook_RAW_Data!U688),"",DaqBook_RAW_Data!U688)</f>
        <v/>
      </c>
      <c r="G698" s="167" t="str">
        <f>IF(ISBLANK(DaqBook_RAW_Data!V688),"",DaqBook_RAW_Data!V688)</f>
        <v/>
      </c>
      <c r="H698" s="167" t="str">
        <f>IF(ISBLANK(DaqBook_RAW_Data!W688),"",DaqBook_RAW_Data!W688)</f>
        <v/>
      </c>
      <c r="I698" s="167" t="str">
        <f>IF(ISBLANK(DaqBook_RAW_Data!X688),"",DaqBook_RAW_Data!X688)</f>
        <v/>
      </c>
      <c r="J698" s="167" t="str">
        <f>IF(ISBLANK(DaqBook_RAW_Data!Y688),"",DaqBook_RAW_Data!Y688)</f>
        <v/>
      </c>
      <c r="K698" s="167" t="str">
        <f>IF(ISBLANK(DaqBook_RAW_Data!Z688),"",DaqBook_RAW_Data!Z688)</f>
        <v/>
      </c>
      <c r="L698" s="167" t="str">
        <f>IF(ISBLANK(DaqBook_RAW_Data!AA688),"",DaqBook_RAW_Data!AA688)</f>
        <v/>
      </c>
      <c r="M698" s="167" t="str">
        <f>IF(ISBLANK(DaqBook_RAW_Data!AB688),"",DaqBook_RAW_Data!AB688)</f>
        <v/>
      </c>
      <c r="N698" s="167" t="str">
        <f>IF(ISBLANK(DaqBook_RAW_Data!AC688),"",DaqBook_RAW_Data!AC688)</f>
        <v/>
      </c>
      <c r="O698" s="167" t="str">
        <f>IF(ISBLANK(DaqBook_RAW_Data!AD688),"",DaqBook_RAW_Data!AD688)</f>
        <v/>
      </c>
      <c r="P698" s="167" t="str">
        <f>IF(ISBLANK(DaqBook_RAW_Data!AE688),"",DaqBook_RAW_Data!AE688)</f>
        <v/>
      </c>
    </row>
    <row r="699" spans="1:16" x14ac:dyDescent="0.2">
      <c r="A699" s="58" t="e">
        <f t="shared" si="10"/>
        <v>#VALUE!</v>
      </c>
      <c r="B699" s="144" t="str">
        <f>IF(ISBLANK(DaqBook_RAW_Data!Q689),IF(DaqBook_RAW_Data!A689="","",TIMEVALUE(DaqBook_RAW_Data!A689)),TIMEVALUE(DaqBook_RAW_Data!Q689))</f>
        <v/>
      </c>
      <c r="C699" s="167" t="str">
        <f>IF(ISBLANK(DaqBook_RAW_Data!R689),"",DaqBook_RAW_Data!R689)</f>
        <v/>
      </c>
      <c r="D699" s="167" t="str">
        <f>IF(ISBLANK(DaqBook_RAW_Data!S689),"",DaqBook_RAW_Data!S689)</f>
        <v/>
      </c>
      <c r="E699" s="167" t="str">
        <f>IF(ISBLANK(DaqBook_RAW_Data!T689),"",DaqBook_RAW_Data!T689)</f>
        <v/>
      </c>
      <c r="F699" s="167" t="str">
        <f>IF(ISBLANK(DaqBook_RAW_Data!U689),"",DaqBook_RAW_Data!U689)</f>
        <v/>
      </c>
      <c r="G699" s="167" t="str">
        <f>IF(ISBLANK(DaqBook_RAW_Data!V689),"",DaqBook_RAW_Data!V689)</f>
        <v/>
      </c>
      <c r="H699" s="167" t="str">
        <f>IF(ISBLANK(DaqBook_RAW_Data!W689),"",DaqBook_RAW_Data!W689)</f>
        <v/>
      </c>
      <c r="I699" s="167" t="str">
        <f>IF(ISBLANK(DaqBook_RAW_Data!X689),"",DaqBook_RAW_Data!X689)</f>
        <v/>
      </c>
      <c r="J699" s="167" t="str">
        <f>IF(ISBLANK(DaqBook_RAW_Data!Y689),"",DaqBook_RAW_Data!Y689)</f>
        <v/>
      </c>
      <c r="K699" s="167" t="str">
        <f>IF(ISBLANK(DaqBook_RAW_Data!Z689),"",DaqBook_RAW_Data!Z689)</f>
        <v/>
      </c>
      <c r="L699" s="167" t="str">
        <f>IF(ISBLANK(DaqBook_RAW_Data!AA689),"",DaqBook_RAW_Data!AA689)</f>
        <v/>
      </c>
      <c r="M699" s="167" t="str">
        <f>IF(ISBLANK(DaqBook_RAW_Data!AB689),"",DaqBook_RAW_Data!AB689)</f>
        <v/>
      </c>
      <c r="N699" s="167" t="str">
        <f>IF(ISBLANK(DaqBook_RAW_Data!AC689),"",DaqBook_RAW_Data!AC689)</f>
        <v/>
      </c>
      <c r="O699" s="167" t="str">
        <f>IF(ISBLANK(DaqBook_RAW_Data!AD689),"",DaqBook_RAW_Data!AD689)</f>
        <v/>
      </c>
      <c r="P699" s="167" t="str">
        <f>IF(ISBLANK(DaqBook_RAW_Data!AE689),"",DaqBook_RAW_Data!AE689)</f>
        <v/>
      </c>
    </row>
    <row r="700" spans="1:16" x14ac:dyDescent="0.2">
      <c r="A700" s="58" t="e">
        <f t="shared" si="10"/>
        <v>#VALUE!</v>
      </c>
      <c r="B700" s="144" t="str">
        <f>IF(ISBLANK(DaqBook_RAW_Data!Q690),IF(DaqBook_RAW_Data!A690="","",TIMEVALUE(DaqBook_RAW_Data!A690)),TIMEVALUE(DaqBook_RAW_Data!Q690))</f>
        <v/>
      </c>
      <c r="C700" s="167" t="str">
        <f>IF(ISBLANK(DaqBook_RAW_Data!R690),"",DaqBook_RAW_Data!R690)</f>
        <v/>
      </c>
      <c r="D700" s="167" t="str">
        <f>IF(ISBLANK(DaqBook_RAW_Data!S690),"",DaqBook_RAW_Data!S690)</f>
        <v/>
      </c>
      <c r="E700" s="167" t="str">
        <f>IF(ISBLANK(DaqBook_RAW_Data!T690),"",DaqBook_RAW_Data!T690)</f>
        <v/>
      </c>
      <c r="F700" s="167" t="str">
        <f>IF(ISBLANK(DaqBook_RAW_Data!U690),"",DaqBook_RAW_Data!U690)</f>
        <v/>
      </c>
      <c r="G700" s="167" t="str">
        <f>IF(ISBLANK(DaqBook_RAW_Data!V690),"",DaqBook_RAW_Data!V690)</f>
        <v/>
      </c>
      <c r="H700" s="167" t="str">
        <f>IF(ISBLANK(DaqBook_RAW_Data!W690),"",DaqBook_RAW_Data!W690)</f>
        <v/>
      </c>
      <c r="I700" s="167" t="str">
        <f>IF(ISBLANK(DaqBook_RAW_Data!X690),"",DaqBook_RAW_Data!X690)</f>
        <v/>
      </c>
      <c r="J700" s="167" t="str">
        <f>IF(ISBLANK(DaqBook_RAW_Data!Y690),"",DaqBook_RAW_Data!Y690)</f>
        <v/>
      </c>
      <c r="K700" s="167" t="str">
        <f>IF(ISBLANK(DaqBook_RAW_Data!Z690),"",DaqBook_RAW_Data!Z690)</f>
        <v/>
      </c>
      <c r="L700" s="167" t="str">
        <f>IF(ISBLANK(DaqBook_RAW_Data!AA690),"",DaqBook_RAW_Data!AA690)</f>
        <v/>
      </c>
      <c r="M700" s="167" t="str">
        <f>IF(ISBLANK(DaqBook_RAW_Data!AB690),"",DaqBook_RAW_Data!AB690)</f>
        <v/>
      </c>
      <c r="N700" s="167" t="str">
        <f>IF(ISBLANK(DaqBook_RAW_Data!AC690),"",DaqBook_RAW_Data!AC690)</f>
        <v/>
      </c>
      <c r="O700" s="167" t="str">
        <f>IF(ISBLANK(DaqBook_RAW_Data!AD690),"",DaqBook_RAW_Data!AD690)</f>
        <v/>
      </c>
      <c r="P700" s="167" t="str">
        <f>IF(ISBLANK(DaqBook_RAW_Data!AE690),"",DaqBook_RAW_Data!AE690)</f>
        <v/>
      </c>
    </row>
    <row r="701" spans="1:16" x14ac:dyDescent="0.2">
      <c r="A701" s="58" t="e">
        <f t="shared" si="10"/>
        <v>#VALUE!</v>
      </c>
      <c r="B701" s="144" t="str">
        <f>IF(ISBLANK(DaqBook_RAW_Data!Q691),IF(DaqBook_RAW_Data!A691="","",TIMEVALUE(DaqBook_RAW_Data!A691)),TIMEVALUE(DaqBook_RAW_Data!Q691))</f>
        <v/>
      </c>
      <c r="C701" s="167" t="str">
        <f>IF(ISBLANK(DaqBook_RAW_Data!R691),"",DaqBook_RAW_Data!R691)</f>
        <v/>
      </c>
      <c r="D701" s="167" t="str">
        <f>IF(ISBLANK(DaqBook_RAW_Data!S691),"",DaqBook_RAW_Data!S691)</f>
        <v/>
      </c>
      <c r="E701" s="167" t="str">
        <f>IF(ISBLANK(DaqBook_RAW_Data!T691),"",DaqBook_RAW_Data!T691)</f>
        <v/>
      </c>
      <c r="F701" s="167" t="str">
        <f>IF(ISBLANK(DaqBook_RAW_Data!U691),"",DaqBook_RAW_Data!U691)</f>
        <v/>
      </c>
      <c r="G701" s="167" t="str">
        <f>IF(ISBLANK(DaqBook_RAW_Data!V691),"",DaqBook_RAW_Data!V691)</f>
        <v/>
      </c>
      <c r="H701" s="167" t="str">
        <f>IF(ISBLANK(DaqBook_RAW_Data!W691),"",DaqBook_RAW_Data!W691)</f>
        <v/>
      </c>
      <c r="I701" s="167" t="str">
        <f>IF(ISBLANK(DaqBook_RAW_Data!X691),"",DaqBook_RAW_Data!X691)</f>
        <v/>
      </c>
      <c r="J701" s="167" t="str">
        <f>IF(ISBLANK(DaqBook_RAW_Data!Y691),"",DaqBook_RAW_Data!Y691)</f>
        <v/>
      </c>
      <c r="K701" s="167" t="str">
        <f>IF(ISBLANK(DaqBook_RAW_Data!Z691),"",DaqBook_RAW_Data!Z691)</f>
        <v/>
      </c>
      <c r="L701" s="167" t="str">
        <f>IF(ISBLANK(DaqBook_RAW_Data!AA691),"",DaqBook_RAW_Data!AA691)</f>
        <v/>
      </c>
      <c r="M701" s="167" t="str">
        <f>IF(ISBLANK(DaqBook_RAW_Data!AB691),"",DaqBook_RAW_Data!AB691)</f>
        <v/>
      </c>
      <c r="N701" s="167" t="str">
        <f>IF(ISBLANK(DaqBook_RAW_Data!AC691),"",DaqBook_RAW_Data!AC691)</f>
        <v/>
      </c>
      <c r="O701" s="167" t="str">
        <f>IF(ISBLANK(DaqBook_RAW_Data!AD691),"",DaqBook_RAW_Data!AD691)</f>
        <v/>
      </c>
      <c r="P701" s="167" t="str">
        <f>IF(ISBLANK(DaqBook_RAW_Data!AE691),"",DaqBook_RAW_Data!AE691)</f>
        <v/>
      </c>
    </row>
    <row r="702" spans="1:16" x14ac:dyDescent="0.2">
      <c r="A702" s="58" t="e">
        <f t="shared" si="10"/>
        <v>#VALUE!</v>
      </c>
      <c r="B702" s="144" t="str">
        <f>IF(ISBLANK(DaqBook_RAW_Data!Q692),IF(DaqBook_RAW_Data!A692="","",TIMEVALUE(DaqBook_RAW_Data!A692)),TIMEVALUE(DaqBook_RAW_Data!Q692))</f>
        <v/>
      </c>
      <c r="C702" s="167" t="str">
        <f>IF(ISBLANK(DaqBook_RAW_Data!R692),"",DaqBook_RAW_Data!R692)</f>
        <v/>
      </c>
      <c r="D702" s="167" t="str">
        <f>IF(ISBLANK(DaqBook_RAW_Data!S692),"",DaqBook_RAW_Data!S692)</f>
        <v/>
      </c>
      <c r="E702" s="167" t="str">
        <f>IF(ISBLANK(DaqBook_RAW_Data!T692),"",DaqBook_RAW_Data!T692)</f>
        <v/>
      </c>
      <c r="F702" s="167" t="str">
        <f>IF(ISBLANK(DaqBook_RAW_Data!U692),"",DaqBook_RAW_Data!U692)</f>
        <v/>
      </c>
      <c r="G702" s="167" t="str">
        <f>IF(ISBLANK(DaqBook_RAW_Data!V692),"",DaqBook_RAW_Data!V692)</f>
        <v/>
      </c>
      <c r="H702" s="167" t="str">
        <f>IF(ISBLANK(DaqBook_RAW_Data!W692),"",DaqBook_RAW_Data!W692)</f>
        <v/>
      </c>
      <c r="I702" s="167" t="str">
        <f>IF(ISBLANK(DaqBook_RAW_Data!X692),"",DaqBook_RAW_Data!X692)</f>
        <v/>
      </c>
      <c r="J702" s="167" t="str">
        <f>IF(ISBLANK(DaqBook_RAW_Data!Y692),"",DaqBook_RAW_Data!Y692)</f>
        <v/>
      </c>
      <c r="K702" s="167" t="str">
        <f>IF(ISBLANK(DaqBook_RAW_Data!Z692),"",DaqBook_RAW_Data!Z692)</f>
        <v/>
      </c>
      <c r="L702" s="167" t="str">
        <f>IF(ISBLANK(DaqBook_RAW_Data!AA692),"",DaqBook_RAW_Data!AA692)</f>
        <v/>
      </c>
      <c r="M702" s="167" t="str">
        <f>IF(ISBLANK(DaqBook_RAW_Data!AB692),"",DaqBook_RAW_Data!AB692)</f>
        <v/>
      </c>
      <c r="N702" s="167" t="str">
        <f>IF(ISBLANK(DaqBook_RAW_Data!AC692),"",DaqBook_RAW_Data!AC692)</f>
        <v/>
      </c>
      <c r="O702" s="167" t="str">
        <f>IF(ISBLANK(DaqBook_RAW_Data!AD692),"",DaqBook_RAW_Data!AD692)</f>
        <v/>
      </c>
      <c r="P702" s="167" t="str">
        <f>IF(ISBLANK(DaqBook_RAW_Data!AE692),"",DaqBook_RAW_Data!AE692)</f>
        <v/>
      </c>
    </row>
    <row r="703" spans="1:16" x14ac:dyDescent="0.2">
      <c r="A703" s="58" t="e">
        <f t="shared" si="10"/>
        <v>#VALUE!</v>
      </c>
      <c r="B703" s="144" t="str">
        <f>IF(ISBLANK(DaqBook_RAW_Data!Q693),IF(DaqBook_RAW_Data!A693="","",TIMEVALUE(DaqBook_RAW_Data!A693)),TIMEVALUE(DaqBook_RAW_Data!Q693))</f>
        <v/>
      </c>
      <c r="C703" s="167" t="str">
        <f>IF(ISBLANK(DaqBook_RAW_Data!R693),"",DaqBook_RAW_Data!R693)</f>
        <v/>
      </c>
      <c r="D703" s="167" t="str">
        <f>IF(ISBLANK(DaqBook_RAW_Data!S693),"",DaqBook_RAW_Data!S693)</f>
        <v/>
      </c>
      <c r="E703" s="167" t="str">
        <f>IF(ISBLANK(DaqBook_RAW_Data!T693),"",DaqBook_RAW_Data!T693)</f>
        <v/>
      </c>
      <c r="F703" s="167" t="str">
        <f>IF(ISBLANK(DaqBook_RAW_Data!U693),"",DaqBook_RAW_Data!U693)</f>
        <v/>
      </c>
      <c r="G703" s="167" t="str">
        <f>IF(ISBLANK(DaqBook_RAW_Data!V693),"",DaqBook_RAW_Data!V693)</f>
        <v/>
      </c>
      <c r="H703" s="167" t="str">
        <f>IF(ISBLANK(DaqBook_RAW_Data!W693),"",DaqBook_RAW_Data!W693)</f>
        <v/>
      </c>
      <c r="I703" s="167" t="str">
        <f>IF(ISBLANK(DaqBook_RAW_Data!X693),"",DaqBook_RAW_Data!X693)</f>
        <v/>
      </c>
      <c r="J703" s="167" t="str">
        <f>IF(ISBLANK(DaqBook_RAW_Data!Y693),"",DaqBook_RAW_Data!Y693)</f>
        <v/>
      </c>
      <c r="K703" s="167" t="str">
        <f>IF(ISBLANK(DaqBook_RAW_Data!Z693),"",DaqBook_RAW_Data!Z693)</f>
        <v/>
      </c>
      <c r="L703" s="167" t="str">
        <f>IF(ISBLANK(DaqBook_RAW_Data!AA693),"",DaqBook_RAW_Data!AA693)</f>
        <v/>
      </c>
      <c r="M703" s="167" t="str">
        <f>IF(ISBLANK(DaqBook_RAW_Data!AB693),"",DaqBook_RAW_Data!AB693)</f>
        <v/>
      </c>
      <c r="N703" s="167" t="str">
        <f>IF(ISBLANK(DaqBook_RAW_Data!AC693),"",DaqBook_RAW_Data!AC693)</f>
        <v/>
      </c>
      <c r="O703" s="167" t="str">
        <f>IF(ISBLANK(DaqBook_RAW_Data!AD693),"",DaqBook_RAW_Data!AD693)</f>
        <v/>
      </c>
      <c r="P703" s="167" t="str">
        <f>IF(ISBLANK(DaqBook_RAW_Data!AE693),"",DaqBook_RAW_Data!AE693)</f>
        <v/>
      </c>
    </row>
    <row r="704" spans="1:16" x14ac:dyDescent="0.2">
      <c r="A704" s="58" t="e">
        <f t="shared" si="10"/>
        <v>#VALUE!</v>
      </c>
      <c r="B704" s="144" t="str">
        <f>IF(ISBLANK(DaqBook_RAW_Data!Q694),IF(DaqBook_RAW_Data!A694="","",TIMEVALUE(DaqBook_RAW_Data!A694)),TIMEVALUE(DaqBook_RAW_Data!Q694))</f>
        <v/>
      </c>
      <c r="C704" s="167" t="str">
        <f>IF(ISBLANK(DaqBook_RAW_Data!R694),"",DaqBook_RAW_Data!R694)</f>
        <v/>
      </c>
      <c r="D704" s="167" t="str">
        <f>IF(ISBLANK(DaqBook_RAW_Data!S694),"",DaqBook_RAW_Data!S694)</f>
        <v/>
      </c>
      <c r="E704" s="167" t="str">
        <f>IF(ISBLANK(DaqBook_RAW_Data!T694),"",DaqBook_RAW_Data!T694)</f>
        <v/>
      </c>
      <c r="F704" s="167" t="str">
        <f>IF(ISBLANK(DaqBook_RAW_Data!U694),"",DaqBook_RAW_Data!U694)</f>
        <v/>
      </c>
      <c r="G704" s="167" t="str">
        <f>IF(ISBLANK(DaqBook_RAW_Data!V694),"",DaqBook_RAW_Data!V694)</f>
        <v/>
      </c>
      <c r="H704" s="167" t="str">
        <f>IF(ISBLANK(DaqBook_RAW_Data!W694),"",DaqBook_RAW_Data!W694)</f>
        <v/>
      </c>
      <c r="I704" s="167" t="str">
        <f>IF(ISBLANK(DaqBook_RAW_Data!X694),"",DaqBook_RAW_Data!X694)</f>
        <v/>
      </c>
      <c r="J704" s="167" t="str">
        <f>IF(ISBLANK(DaqBook_RAW_Data!Y694),"",DaqBook_RAW_Data!Y694)</f>
        <v/>
      </c>
      <c r="K704" s="167" t="str">
        <f>IF(ISBLANK(DaqBook_RAW_Data!Z694),"",DaqBook_RAW_Data!Z694)</f>
        <v/>
      </c>
      <c r="L704" s="167" t="str">
        <f>IF(ISBLANK(DaqBook_RAW_Data!AA694),"",DaqBook_RAW_Data!AA694)</f>
        <v/>
      </c>
      <c r="M704" s="167" t="str">
        <f>IF(ISBLANK(DaqBook_RAW_Data!AB694),"",DaqBook_RAW_Data!AB694)</f>
        <v/>
      </c>
      <c r="N704" s="167" t="str">
        <f>IF(ISBLANK(DaqBook_RAW_Data!AC694),"",DaqBook_RAW_Data!AC694)</f>
        <v/>
      </c>
      <c r="O704" s="167" t="str">
        <f>IF(ISBLANK(DaqBook_RAW_Data!AD694),"",DaqBook_RAW_Data!AD694)</f>
        <v/>
      </c>
      <c r="P704" s="167" t="str">
        <f>IF(ISBLANK(DaqBook_RAW_Data!AE694),"",DaqBook_RAW_Data!AE694)</f>
        <v/>
      </c>
    </row>
    <row r="705" spans="1:16" x14ac:dyDescent="0.2">
      <c r="A705" s="58" t="e">
        <f t="shared" si="10"/>
        <v>#VALUE!</v>
      </c>
      <c r="B705" s="144" t="str">
        <f>IF(ISBLANK(DaqBook_RAW_Data!Q695),IF(DaqBook_RAW_Data!A695="","",TIMEVALUE(DaqBook_RAW_Data!A695)),TIMEVALUE(DaqBook_RAW_Data!Q695))</f>
        <v/>
      </c>
      <c r="C705" s="167" t="str">
        <f>IF(ISBLANK(DaqBook_RAW_Data!R695),"",DaqBook_RAW_Data!R695)</f>
        <v/>
      </c>
      <c r="D705" s="167" t="str">
        <f>IF(ISBLANK(DaqBook_RAW_Data!S695),"",DaqBook_RAW_Data!S695)</f>
        <v/>
      </c>
      <c r="E705" s="167" t="str">
        <f>IF(ISBLANK(DaqBook_RAW_Data!T695),"",DaqBook_RAW_Data!T695)</f>
        <v/>
      </c>
      <c r="F705" s="167" t="str">
        <f>IF(ISBLANK(DaqBook_RAW_Data!U695),"",DaqBook_RAW_Data!U695)</f>
        <v/>
      </c>
      <c r="G705" s="167" t="str">
        <f>IF(ISBLANK(DaqBook_RAW_Data!V695),"",DaqBook_RAW_Data!V695)</f>
        <v/>
      </c>
      <c r="H705" s="167" t="str">
        <f>IF(ISBLANK(DaqBook_RAW_Data!W695),"",DaqBook_RAW_Data!W695)</f>
        <v/>
      </c>
      <c r="I705" s="167" t="str">
        <f>IF(ISBLANK(DaqBook_RAW_Data!X695),"",DaqBook_RAW_Data!X695)</f>
        <v/>
      </c>
      <c r="J705" s="167" t="str">
        <f>IF(ISBLANK(DaqBook_RAW_Data!Y695),"",DaqBook_RAW_Data!Y695)</f>
        <v/>
      </c>
      <c r="K705" s="167" t="str">
        <f>IF(ISBLANK(DaqBook_RAW_Data!Z695),"",DaqBook_RAW_Data!Z695)</f>
        <v/>
      </c>
      <c r="L705" s="167" t="str">
        <f>IF(ISBLANK(DaqBook_RAW_Data!AA695),"",DaqBook_RAW_Data!AA695)</f>
        <v/>
      </c>
      <c r="M705" s="167" t="str">
        <f>IF(ISBLANK(DaqBook_RAW_Data!AB695),"",DaqBook_RAW_Data!AB695)</f>
        <v/>
      </c>
      <c r="N705" s="167" t="str">
        <f>IF(ISBLANK(DaqBook_RAW_Data!AC695),"",DaqBook_RAW_Data!AC695)</f>
        <v/>
      </c>
      <c r="O705" s="167" t="str">
        <f>IF(ISBLANK(DaqBook_RAW_Data!AD695),"",DaqBook_RAW_Data!AD695)</f>
        <v/>
      </c>
      <c r="P705" s="167" t="str">
        <f>IF(ISBLANK(DaqBook_RAW_Data!AE695),"",DaqBook_RAW_Data!AE695)</f>
        <v/>
      </c>
    </row>
    <row r="706" spans="1:16" x14ac:dyDescent="0.2">
      <c r="A706" s="58" t="e">
        <f t="shared" si="10"/>
        <v>#VALUE!</v>
      </c>
      <c r="B706" s="144" t="str">
        <f>IF(ISBLANK(DaqBook_RAW_Data!Q696),IF(DaqBook_RAW_Data!A696="","",TIMEVALUE(DaqBook_RAW_Data!A696)),TIMEVALUE(DaqBook_RAW_Data!Q696))</f>
        <v/>
      </c>
      <c r="C706" s="167" t="str">
        <f>IF(ISBLANK(DaqBook_RAW_Data!R696),"",DaqBook_RAW_Data!R696)</f>
        <v/>
      </c>
      <c r="D706" s="167" t="str">
        <f>IF(ISBLANK(DaqBook_RAW_Data!S696),"",DaqBook_RAW_Data!S696)</f>
        <v/>
      </c>
      <c r="E706" s="167" t="str">
        <f>IF(ISBLANK(DaqBook_RAW_Data!T696),"",DaqBook_RAW_Data!T696)</f>
        <v/>
      </c>
      <c r="F706" s="167" t="str">
        <f>IF(ISBLANK(DaqBook_RAW_Data!U696),"",DaqBook_RAW_Data!U696)</f>
        <v/>
      </c>
      <c r="G706" s="167" t="str">
        <f>IF(ISBLANK(DaqBook_RAW_Data!V696),"",DaqBook_RAW_Data!V696)</f>
        <v/>
      </c>
      <c r="H706" s="167" t="str">
        <f>IF(ISBLANK(DaqBook_RAW_Data!W696),"",DaqBook_RAW_Data!W696)</f>
        <v/>
      </c>
      <c r="I706" s="167" t="str">
        <f>IF(ISBLANK(DaqBook_RAW_Data!X696),"",DaqBook_RAW_Data!X696)</f>
        <v/>
      </c>
      <c r="J706" s="167" t="str">
        <f>IF(ISBLANK(DaqBook_RAW_Data!Y696),"",DaqBook_RAW_Data!Y696)</f>
        <v/>
      </c>
      <c r="K706" s="167" t="str">
        <f>IF(ISBLANK(DaqBook_RAW_Data!Z696),"",DaqBook_RAW_Data!Z696)</f>
        <v/>
      </c>
      <c r="L706" s="167" t="str">
        <f>IF(ISBLANK(DaqBook_RAW_Data!AA696),"",DaqBook_RAW_Data!AA696)</f>
        <v/>
      </c>
      <c r="M706" s="167" t="str">
        <f>IF(ISBLANK(DaqBook_RAW_Data!AB696),"",DaqBook_RAW_Data!AB696)</f>
        <v/>
      </c>
      <c r="N706" s="167" t="str">
        <f>IF(ISBLANK(DaqBook_RAW_Data!AC696),"",DaqBook_RAW_Data!AC696)</f>
        <v/>
      </c>
      <c r="O706" s="167" t="str">
        <f>IF(ISBLANK(DaqBook_RAW_Data!AD696),"",DaqBook_RAW_Data!AD696)</f>
        <v/>
      </c>
      <c r="P706" s="167" t="str">
        <f>IF(ISBLANK(DaqBook_RAW_Data!AE696),"",DaqBook_RAW_Data!AE696)</f>
        <v/>
      </c>
    </row>
    <row r="707" spans="1:16" x14ac:dyDescent="0.2">
      <c r="A707" s="58" t="e">
        <f t="shared" si="10"/>
        <v>#VALUE!</v>
      </c>
      <c r="B707" s="144" t="str">
        <f>IF(ISBLANK(DaqBook_RAW_Data!Q697),IF(DaqBook_RAW_Data!A697="","",TIMEVALUE(DaqBook_RAW_Data!A697)),TIMEVALUE(DaqBook_RAW_Data!Q697))</f>
        <v/>
      </c>
      <c r="C707" s="167" t="str">
        <f>IF(ISBLANK(DaqBook_RAW_Data!R697),"",DaqBook_RAW_Data!R697)</f>
        <v/>
      </c>
      <c r="D707" s="167" t="str">
        <f>IF(ISBLANK(DaqBook_RAW_Data!S697),"",DaqBook_RAW_Data!S697)</f>
        <v/>
      </c>
      <c r="E707" s="167" t="str">
        <f>IF(ISBLANK(DaqBook_RAW_Data!T697),"",DaqBook_RAW_Data!T697)</f>
        <v/>
      </c>
      <c r="F707" s="167" t="str">
        <f>IF(ISBLANK(DaqBook_RAW_Data!U697),"",DaqBook_RAW_Data!U697)</f>
        <v/>
      </c>
      <c r="G707" s="167" t="str">
        <f>IF(ISBLANK(DaqBook_RAW_Data!V697),"",DaqBook_RAW_Data!V697)</f>
        <v/>
      </c>
      <c r="H707" s="167" t="str">
        <f>IF(ISBLANK(DaqBook_RAW_Data!W697),"",DaqBook_RAW_Data!W697)</f>
        <v/>
      </c>
      <c r="I707" s="167" t="str">
        <f>IF(ISBLANK(DaqBook_RAW_Data!X697),"",DaqBook_RAW_Data!X697)</f>
        <v/>
      </c>
      <c r="J707" s="167" t="str">
        <f>IF(ISBLANK(DaqBook_RAW_Data!Y697),"",DaqBook_RAW_Data!Y697)</f>
        <v/>
      </c>
      <c r="K707" s="167" t="str">
        <f>IF(ISBLANK(DaqBook_RAW_Data!Z697),"",DaqBook_RAW_Data!Z697)</f>
        <v/>
      </c>
      <c r="L707" s="167" t="str">
        <f>IF(ISBLANK(DaqBook_RAW_Data!AA697),"",DaqBook_RAW_Data!AA697)</f>
        <v/>
      </c>
      <c r="M707" s="167" t="str">
        <f>IF(ISBLANK(DaqBook_RAW_Data!AB697),"",DaqBook_RAW_Data!AB697)</f>
        <v/>
      </c>
      <c r="N707" s="167" t="str">
        <f>IF(ISBLANK(DaqBook_RAW_Data!AC697),"",DaqBook_RAW_Data!AC697)</f>
        <v/>
      </c>
      <c r="O707" s="167" t="str">
        <f>IF(ISBLANK(DaqBook_RAW_Data!AD697),"",DaqBook_RAW_Data!AD697)</f>
        <v/>
      </c>
      <c r="P707" s="167" t="str">
        <f>IF(ISBLANK(DaqBook_RAW_Data!AE697),"",DaqBook_RAW_Data!AE697)</f>
        <v/>
      </c>
    </row>
    <row r="708" spans="1:16" x14ac:dyDescent="0.2">
      <c r="A708" s="58" t="e">
        <f t="shared" si="10"/>
        <v>#VALUE!</v>
      </c>
      <c r="B708" s="144" t="str">
        <f>IF(ISBLANK(DaqBook_RAW_Data!Q698),IF(DaqBook_RAW_Data!A698="","",TIMEVALUE(DaqBook_RAW_Data!A698)),TIMEVALUE(DaqBook_RAW_Data!Q698))</f>
        <v/>
      </c>
      <c r="C708" s="167" t="str">
        <f>IF(ISBLANK(DaqBook_RAW_Data!R698),"",DaqBook_RAW_Data!R698)</f>
        <v/>
      </c>
      <c r="D708" s="167" t="str">
        <f>IF(ISBLANK(DaqBook_RAW_Data!S698),"",DaqBook_RAW_Data!S698)</f>
        <v/>
      </c>
      <c r="E708" s="167" t="str">
        <f>IF(ISBLANK(DaqBook_RAW_Data!T698),"",DaqBook_RAW_Data!T698)</f>
        <v/>
      </c>
      <c r="F708" s="167" t="str">
        <f>IF(ISBLANK(DaqBook_RAW_Data!U698),"",DaqBook_RAW_Data!U698)</f>
        <v/>
      </c>
      <c r="G708" s="167" t="str">
        <f>IF(ISBLANK(DaqBook_RAW_Data!V698),"",DaqBook_RAW_Data!V698)</f>
        <v/>
      </c>
      <c r="H708" s="167" t="str">
        <f>IF(ISBLANK(DaqBook_RAW_Data!W698),"",DaqBook_RAW_Data!W698)</f>
        <v/>
      </c>
      <c r="I708" s="167" t="str">
        <f>IF(ISBLANK(DaqBook_RAW_Data!X698),"",DaqBook_RAW_Data!X698)</f>
        <v/>
      </c>
      <c r="J708" s="167" t="str">
        <f>IF(ISBLANK(DaqBook_RAW_Data!Y698),"",DaqBook_RAW_Data!Y698)</f>
        <v/>
      </c>
      <c r="K708" s="167" t="str">
        <f>IF(ISBLANK(DaqBook_RAW_Data!Z698),"",DaqBook_RAW_Data!Z698)</f>
        <v/>
      </c>
      <c r="L708" s="167" t="str">
        <f>IF(ISBLANK(DaqBook_RAW_Data!AA698),"",DaqBook_RAW_Data!AA698)</f>
        <v/>
      </c>
      <c r="M708" s="167" t="str">
        <f>IF(ISBLANK(DaqBook_RAW_Data!AB698),"",DaqBook_RAW_Data!AB698)</f>
        <v/>
      </c>
      <c r="N708" s="167" t="str">
        <f>IF(ISBLANK(DaqBook_RAW_Data!AC698),"",DaqBook_RAW_Data!AC698)</f>
        <v/>
      </c>
      <c r="O708" s="167" t="str">
        <f>IF(ISBLANK(DaqBook_RAW_Data!AD698),"",DaqBook_RAW_Data!AD698)</f>
        <v/>
      </c>
      <c r="P708" s="167" t="str">
        <f>IF(ISBLANK(DaqBook_RAW_Data!AE698),"",DaqBook_RAW_Data!AE698)</f>
        <v/>
      </c>
    </row>
    <row r="709" spans="1:16" x14ac:dyDescent="0.2">
      <c r="A709" s="58" t="e">
        <f t="shared" si="10"/>
        <v>#VALUE!</v>
      </c>
      <c r="B709" s="144" t="str">
        <f>IF(ISBLANK(DaqBook_RAW_Data!Q699),IF(DaqBook_RAW_Data!A699="","",TIMEVALUE(DaqBook_RAW_Data!A699)),TIMEVALUE(DaqBook_RAW_Data!Q699))</f>
        <v/>
      </c>
      <c r="C709" s="167" t="str">
        <f>IF(ISBLANK(DaqBook_RAW_Data!R699),"",DaqBook_RAW_Data!R699)</f>
        <v/>
      </c>
      <c r="D709" s="167" t="str">
        <f>IF(ISBLANK(DaqBook_RAW_Data!S699),"",DaqBook_RAW_Data!S699)</f>
        <v/>
      </c>
      <c r="E709" s="167" t="str">
        <f>IF(ISBLANK(DaqBook_RAW_Data!T699),"",DaqBook_RAW_Data!T699)</f>
        <v/>
      </c>
      <c r="F709" s="167" t="str">
        <f>IF(ISBLANK(DaqBook_RAW_Data!U699),"",DaqBook_RAW_Data!U699)</f>
        <v/>
      </c>
      <c r="G709" s="167" t="str">
        <f>IF(ISBLANK(DaqBook_RAW_Data!V699),"",DaqBook_RAW_Data!V699)</f>
        <v/>
      </c>
      <c r="H709" s="167" t="str">
        <f>IF(ISBLANK(DaqBook_RAW_Data!W699),"",DaqBook_RAW_Data!W699)</f>
        <v/>
      </c>
      <c r="I709" s="167" t="str">
        <f>IF(ISBLANK(DaqBook_RAW_Data!X699),"",DaqBook_RAW_Data!X699)</f>
        <v/>
      </c>
      <c r="J709" s="167" t="str">
        <f>IF(ISBLANK(DaqBook_RAW_Data!Y699),"",DaqBook_RAW_Data!Y699)</f>
        <v/>
      </c>
      <c r="K709" s="167" t="str">
        <f>IF(ISBLANK(DaqBook_RAW_Data!Z699),"",DaqBook_RAW_Data!Z699)</f>
        <v/>
      </c>
      <c r="L709" s="167" t="str">
        <f>IF(ISBLANK(DaqBook_RAW_Data!AA699),"",DaqBook_RAW_Data!AA699)</f>
        <v/>
      </c>
      <c r="M709" s="167" t="str">
        <f>IF(ISBLANK(DaqBook_RAW_Data!AB699),"",DaqBook_RAW_Data!AB699)</f>
        <v/>
      </c>
      <c r="N709" s="167" t="str">
        <f>IF(ISBLANK(DaqBook_RAW_Data!AC699),"",DaqBook_RAW_Data!AC699)</f>
        <v/>
      </c>
      <c r="O709" s="167" t="str">
        <f>IF(ISBLANK(DaqBook_RAW_Data!AD699),"",DaqBook_RAW_Data!AD699)</f>
        <v/>
      </c>
      <c r="P709" s="167" t="str">
        <f>IF(ISBLANK(DaqBook_RAW_Data!AE699),"",DaqBook_RAW_Data!AE699)</f>
        <v/>
      </c>
    </row>
    <row r="710" spans="1:16" x14ac:dyDescent="0.2">
      <c r="A710" s="58" t="e">
        <f t="shared" si="10"/>
        <v>#VALUE!</v>
      </c>
      <c r="B710" s="144" t="str">
        <f>IF(ISBLANK(DaqBook_RAW_Data!Q700),IF(DaqBook_RAW_Data!A700="","",TIMEVALUE(DaqBook_RAW_Data!A700)),TIMEVALUE(DaqBook_RAW_Data!Q700))</f>
        <v/>
      </c>
      <c r="C710" s="167" t="str">
        <f>IF(ISBLANK(DaqBook_RAW_Data!R700),"",DaqBook_RAW_Data!R700)</f>
        <v/>
      </c>
      <c r="D710" s="167" t="str">
        <f>IF(ISBLANK(DaqBook_RAW_Data!S700),"",DaqBook_RAW_Data!S700)</f>
        <v/>
      </c>
      <c r="E710" s="167" t="str">
        <f>IF(ISBLANK(DaqBook_RAW_Data!T700),"",DaqBook_RAW_Data!T700)</f>
        <v/>
      </c>
      <c r="F710" s="167" t="str">
        <f>IF(ISBLANK(DaqBook_RAW_Data!U700),"",DaqBook_RAW_Data!U700)</f>
        <v/>
      </c>
      <c r="G710" s="167" t="str">
        <f>IF(ISBLANK(DaqBook_RAW_Data!V700),"",DaqBook_RAW_Data!V700)</f>
        <v/>
      </c>
      <c r="H710" s="167" t="str">
        <f>IF(ISBLANK(DaqBook_RAW_Data!W700),"",DaqBook_RAW_Data!W700)</f>
        <v/>
      </c>
      <c r="I710" s="167" t="str">
        <f>IF(ISBLANK(DaqBook_RAW_Data!X700),"",DaqBook_RAW_Data!X700)</f>
        <v/>
      </c>
      <c r="J710" s="167" t="str">
        <f>IF(ISBLANK(DaqBook_RAW_Data!Y700),"",DaqBook_RAW_Data!Y700)</f>
        <v/>
      </c>
      <c r="K710" s="167" t="str">
        <f>IF(ISBLANK(DaqBook_RAW_Data!Z700),"",DaqBook_RAW_Data!Z700)</f>
        <v/>
      </c>
      <c r="L710" s="167" t="str">
        <f>IF(ISBLANK(DaqBook_RAW_Data!AA700),"",DaqBook_RAW_Data!AA700)</f>
        <v/>
      </c>
      <c r="M710" s="167" t="str">
        <f>IF(ISBLANK(DaqBook_RAW_Data!AB700),"",DaqBook_RAW_Data!AB700)</f>
        <v/>
      </c>
      <c r="N710" s="167" t="str">
        <f>IF(ISBLANK(DaqBook_RAW_Data!AC700),"",DaqBook_RAW_Data!AC700)</f>
        <v/>
      </c>
      <c r="O710" s="167" t="str">
        <f>IF(ISBLANK(DaqBook_RAW_Data!AD700),"",DaqBook_RAW_Data!AD700)</f>
        <v/>
      </c>
      <c r="P710" s="167" t="str">
        <f>IF(ISBLANK(DaqBook_RAW_Data!AE700),"",DaqBook_RAW_Data!AE700)</f>
        <v/>
      </c>
    </row>
    <row r="711" spans="1:16" x14ac:dyDescent="0.2">
      <c r="A711" s="58" t="e">
        <f t="shared" si="10"/>
        <v>#VALUE!</v>
      </c>
      <c r="B711" s="144" t="str">
        <f>IF(ISBLANK(DaqBook_RAW_Data!Q701),IF(DaqBook_RAW_Data!A701="","",TIMEVALUE(DaqBook_RAW_Data!A701)),TIMEVALUE(DaqBook_RAW_Data!Q701))</f>
        <v/>
      </c>
      <c r="C711" s="167" t="str">
        <f>IF(ISBLANK(DaqBook_RAW_Data!R701),"",DaqBook_RAW_Data!R701)</f>
        <v/>
      </c>
      <c r="D711" s="167" t="str">
        <f>IF(ISBLANK(DaqBook_RAW_Data!S701),"",DaqBook_RAW_Data!S701)</f>
        <v/>
      </c>
      <c r="E711" s="167" t="str">
        <f>IF(ISBLANK(DaqBook_RAW_Data!T701),"",DaqBook_RAW_Data!T701)</f>
        <v/>
      </c>
      <c r="F711" s="167" t="str">
        <f>IF(ISBLANK(DaqBook_RAW_Data!U701),"",DaqBook_RAW_Data!U701)</f>
        <v/>
      </c>
      <c r="G711" s="167" t="str">
        <f>IF(ISBLANK(DaqBook_RAW_Data!V701),"",DaqBook_RAW_Data!V701)</f>
        <v/>
      </c>
      <c r="H711" s="167" t="str">
        <f>IF(ISBLANK(DaqBook_RAW_Data!W701),"",DaqBook_RAW_Data!W701)</f>
        <v/>
      </c>
      <c r="I711" s="167" t="str">
        <f>IF(ISBLANK(DaqBook_RAW_Data!X701),"",DaqBook_RAW_Data!X701)</f>
        <v/>
      </c>
      <c r="J711" s="167" t="str">
        <f>IF(ISBLANK(DaqBook_RAW_Data!Y701),"",DaqBook_RAW_Data!Y701)</f>
        <v/>
      </c>
      <c r="K711" s="167" t="str">
        <f>IF(ISBLANK(DaqBook_RAW_Data!Z701),"",DaqBook_RAW_Data!Z701)</f>
        <v/>
      </c>
      <c r="L711" s="167" t="str">
        <f>IF(ISBLANK(DaqBook_RAW_Data!AA701),"",DaqBook_RAW_Data!AA701)</f>
        <v/>
      </c>
      <c r="M711" s="167" t="str">
        <f>IF(ISBLANK(DaqBook_RAW_Data!AB701),"",DaqBook_RAW_Data!AB701)</f>
        <v/>
      </c>
      <c r="N711" s="167" t="str">
        <f>IF(ISBLANK(DaqBook_RAW_Data!AC701),"",DaqBook_RAW_Data!AC701)</f>
        <v/>
      </c>
      <c r="O711" s="167" t="str">
        <f>IF(ISBLANK(DaqBook_RAW_Data!AD701),"",DaqBook_RAW_Data!AD701)</f>
        <v/>
      </c>
      <c r="P711" s="167" t="str">
        <f>IF(ISBLANK(DaqBook_RAW_Data!AE701),"",DaqBook_RAW_Data!AE701)</f>
        <v/>
      </c>
    </row>
    <row r="712" spans="1:16" x14ac:dyDescent="0.2">
      <c r="A712" s="58" t="e">
        <f t="shared" si="10"/>
        <v>#VALUE!</v>
      </c>
      <c r="B712" s="144" t="str">
        <f>IF(ISBLANK(DaqBook_RAW_Data!Q702),IF(DaqBook_RAW_Data!A702="","",TIMEVALUE(DaqBook_RAW_Data!A702)),TIMEVALUE(DaqBook_RAW_Data!Q702))</f>
        <v/>
      </c>
      <c r="C712" s="167" t="str">
        <f>IF(ISBLANK(DaqBook_RAW_Data!R702),"",DaqBook_RAW_Data!R702)</f>
        <v/>
      </c>
      <c r="D712" s="167" t="str">
        <f>IF(ISBLANK(DaqBook_RAW_Data!S702),"",DaqBook_RAW_Data!S702)</f>
        <v/>
      </c>
      <c r="E712" s="167" t="str">
        <f>IF(ISBLANK(DaqBook_RAW_Data!T702),"",DaqBook_RAW_Data!T702)</f>
        <v/>
      </c>
      <c r="F712" s="167" t="str">
        <f>IF(ISBLANK(DaqBook_RAW_Data!U702),"",DaqBook_RAW_Data!U702)</f>
        <v/>
      </c>
      <c r="G712" s="167" t="str">
        <f>IF(ISBLANK(DaqBook_RAW_Data!V702),"",DaqBook_RAW_Data!V702)</f>
        <v/>
      </c>
      <c r="H712" s="167" t="str">
        <f>IF(ISBLANK(DaqBook_RAW_Data!W702),"",DaqBook_RAW_Data!W702)</f>
        <v/>
      </c>
      <c r="I712" s="167" t="str">
        <f>IF(ISBLANK(DaqBook_RAW_Data!X702),"",DaqBook_RAW_Data!X702)</f>
        <v/>
      </c>
      <c r="J712" s="167" t="str">
        <f>IF(ISBLANK(DaqBook_RAW_Data!Y702),"",DaqBook_RAW_Data!Y702)</f>
        <v/>
      </c>
      <c r="K712" s="167" t="str">
        <f>IF(ISBLANK(DaqBook_RAW_Data!Z702),"",DaqBook_RAW_Data!Z702)</f>
        <v/>
      </c>
      <c r="L712" s="167" t="str">
        <f>IF(ISBLANK(DaqBook_RAW_Data!AA702),"",DaqBook_RAW_Data!AA702)</f>
        <v/>
      </c>
      <c r="M712" s="167" t="str">
        <f>IF(ISBLANK(DaqBook_RAW_Data!AB702),"",DaqBook_RAW_Data!AB702)</f>
        <v/>
      </c>
      <c r="N712" s="167" t="str">
        <f>IF(ISBLANK(DaqBook_RAW_Data!AC702),"",DaqBook_RAW_Data!AC702)</f>
        <v/>
      </c>
      <c r="O712" s="167" t="str">
        <f>IF(ISBLANK(DaqBook_RAW_Data!AD702),"",DaqBook_RAW_Data!AD702)</f>
        <v/>
      </c>
      <c r="P712" s="167" t="str">
        <f>IF(ISBLANK(DaqBook_RAW_Data!AE702),"",DaqBook_RAW_Data!AE702)</f>
        <v/>
      </c>
    </row>
    <row r="713" spans="1:16" x14ac:dyDescent="0.2">
      <c r="A713" s="58" t="e">
        <f t="shared" si="10"/>
        <v>#VALUE!</v>
      </c>
      <c r="B713" s="144" t="str">
        <f>IF(ISBLANK(DaqBook_RAW_Data!Q703),IF(DaqBook_RAW_Data!A703="","",TIMEVALUE(DaqBook_RAW_Data!A703)),TIMEVALUE(DaqBook_RAW_Data!Q703))</f>
        <v/>
      </c>
      <c r="C713" s="167" t="str">
        <f>IF(ISBLANK(DaqBook_RAW_Data!R703),"",DaqBook_RAW_Data!R703)</f>
        <v/>
      </c>
      <c r="D713" s="167" t="str">
        <f>IF(ISBLANK(DaqBook_RAW_Data!S703),"",DaqBook_RAW_Data!S703)</f>
        <v/>
      </c>
      <c r="E713" s="167" t="str">
        <f>IF(ISBLANK(DaqBook_RAW_Data!T703),"",DaqBook_RAW_Data!T703)</f>
        <v/>
      </c>
      <c r="F713" s="167" t="str">
        <f>IF(ISBLANK(DaqBook_RAW_Data!U703),"",DaqBook_RAW_Data!U703)</f>
        <v/>
      </c>
      <c r="G713" s="167" t="str">
        <f>IF(ISBLANK(DaqBook_RAW_Data!V703),"",DaqBook_RAW_Data!V703)</f>
        <v/>
      </c>
      <c r="H713" s="167" t="str">
        <f>IF(ISBLANK(DaqBook_RAW_Data!W703),"",DaqBook_RAW_Data!W703)</f>
        <v/>
      </c>
      <c r="I713" s="167" t="str">
        <f>IF(ISBLANK(DaqBook_RAW_Data!X703),"",DaqBook_RAW_Data!X703)</f>
        <v/>
      </c>
      <c r="J713" s="167" t="str">
        <f>IF(ISBLANK(DaqBook_RAW_Data!Y703),"",DaqBook_RAW_Data!Y703)</f>
        <v/>
      </c>
      <c r="K713" s="167" t="str">
        <f>IF(ISBLANK(DaqBook_RAW_Data!Z703),"",DaqBook_RAW_Data!Z703)</f>
        <v/>
      </c>
      <c r="L713" s="167" t="str">
        <f>IF(ISBLANK(DaqBook_RAW_Data!AA703),"",DaqBook_RAW_Data!AA703)</f>
        <v/>
      </c>
      <c r="M713" s="167" t="str">
        <f>IF(ISBLANK(DaqBook_RAW_Data!AB703),"",DaqBook_RAW_Data!AB703)</f>
        <v/>
      </c>
      <c r="N713" s="167" t="str">
        <f>IF(ISBLANK(DaqBook_RAW_Data!AC703),"",DaqBook_RAW_Data!AC703)</f>
        <v/>
      </c>
      <c r="O713" s="167" t="str">
        <f>IF(ISBLANK(DaqBook_RAW_Data!AD703),"",DaqBook_RAW_Data!AD703)</f>
        <v/>
      </c>
      <c r="P713" s="167" t="str">
        <f>IF(ISBLANK(DaqBook_RAW_Data!AE703),"",DaqBook_RAW_Data!AE703)</f>
        <v/>
      </c>
    </row>
    <row r="714" spans="1:16" x14ac:dyDescent="0.2">
      <c r="A714" s="58" t="e">
        <f t="shared" si="10"/>
        <v>#VALUE!</v>
      </c>
      <c r="B714" s="144" t="str">
        <f>IF(ISBLANK(DaqBook_RAW_Data!Q704),IF(DaqBook_RAW_Data!A704="","",TIMEVALUE(DaqBook_RAW_Data!A704)),TIMEVALUE(DaqBook_RAW_Data!Q704))</f>
        <v/>
      </c>
      <c r="C714" s="167" t="str">
        <f>IF(ISBLANK(DaqBook_RAW_Data!R704),"",DaqBook_RAW_Data!R704)</f>
        <v/>
      </c>
      <c r="D714" s="167" t="str">
        <f>IF(ISBLANK(DaqBook_RAW_Data!S704),"",DaqBook_RAW_Data!S704)</f>
        <v/>
      </c>
      <c r="E714" s="167" t="str">
        <f>IF(ISBLANK(DaqBook_RAW_Data!T704),"",DaqBook_RAW_Data!T704)</f>
        <v/>
      </c>
      <c r="F714" s="167" t="str">
        <f>IF(ISBLANK(DaqBook_RAW_Data!U704),"",DaqBook_RAW_Data!U704)</f>
        <v/>
      </c>
      <c r="G714" s="167" t="str">
        <f>IF(ISBLANK(DaqBook_RAW_Data!V704),"",DaqBook_RAW_Data!V704)</f>
        <v/>
      </c>
      <c r="H714" s="167" t="str">
        <f>IF(ISBLANK(DaqBook_RAW_Data!W704),"",DaqBook_RAW_Data!W704)</f>
        <v/>
      </c>
      <c r="I714" s="167" t="str">
        <f>IF(ISBLANK(DaqBook_RAW_Data!X704),"",DaqBook_RAW_Data!X704)</f>
        <v/>
      </c>
      <c r="J714" s="167" t="str">
        <f>IF(ISBLANK(DaqBook_RAW_Data!Y704),"",DaqBook_RAW_Data!Y704)</f>
        <v/>
      </c>
      <c r="K714" s="167" t="str">
        <f>IF(ISBLANK(DaqBook_RAW_Data!Z704),"",DaqBook_RAW_Data!Z704)</f>
        <v/>
      </c>
      <c r="L714" s="167" t="str">
        <f>IF(ISBLANK(DaqBook_RAW_Data!AA704),"",DaqBook_RAW_Data!AA704)</f>
        <v/>
      </c>
      <c r="M714" s="167" t="str">
        <f>IF(ISBLANK(DaqBook_RAW_Data!AB704),"",DaqBook_RAW_Data!AB704)</f>
        <v/>
      </c>
      <c r="N714" s="167" t="str">
        <f>IF(ISBLANK(DaqBook_RAW_Data!AC704),"",DaqBook_RAW_Data!AC704)</f>
        <v/>
      </c>
      <c r="O714" s="167" t="str">
        <f>IF(ISBLANK(DaqBook_RAW_Data!AD704),"",DaqBook_RAW_Data!AD704)</f>
        <v/>
      </c>
      <c r="P714" s="167" t="str">
        <f>IF(ISBLANK(DaqBook_RAW_Data!AE704),"",DaqBook_RAW_Data!AE704)</f>
        <v/>
      </c>
    </row>
    <row r="715" spans="1:16" x14ac:dyDescent="0.2">
      <c r="A715" s="58" t="e">
        <f t="shared" si="10"/>
        <v>#VALUE!</v>
      </c>
      <c r="B715" s="144" t="str">
        <f>IF(ISBLANK(DaqBook_RAW_Data!Q705),IF(DaqBook_RAW_Data!A705="","",TIMEVALUE(DaqBook_RAW_Data!A705)),TIMEVALUE(DaqBook_RAW_Data!Q705))</f>
        <v/>
      </c>
      <c r="C715" s="167" t="str">
        <f>IF(ISBLANK(DaqBook_RAW_Data!R705),"",DaqBook_RAW_Data!R705)</f>
        <v/>
      </c>
      <c r="D715" s="167" t="str">
        <f>IF(ISBLANK(DaqBook_RAW_Data!S705),"",DaqBook_RAW_Data!S705)</f>
        <v/>
      </c>
      <c r="E715" s="167" t="str">
        <f>IF(ISBLANK(DaqBook_RAW_Data!T705),"",DaqBook_RAW_Data!T705)</f>
        <v/>
      </c>
      <c r="F715" s="167" t="str">
        <f>IF(ISBLANK(DaqBook_RAW_Data!U705),"",DaqBook_RAW_Data!U705)</f>
        <v/>
      </c>
      <c r="G715" s="167" t="str">
        <f>IF(ISBLANK(DaqBook_RAW_Data!V705),"",DaqBook_RAW_Data!V705)</f>
        <v/>
      </c>
      <c r="H715" s="167" t="str">
        <f>IF(ISBLANK(DaqBook_RAW_Data!W705),"",DaqBook_RAW_Data!W705)</f>
        <v/>
      </c>
      <c r="I715" s="167" t="str">
        <f>IF(ISBLANK(DaqBook_RAW_Data!X705),"",DaqBook_RAW_Data!X705)</f>
        <v/>
      </c>
      <c r="J715" s="167" t="str">
        <f>IF(ISBLANK(DaqBook_RAW_Data!Y705),"",DaqBook_RAW_Data!Y705)</f>
        <v/>
      </c>
      <c r="K715" s="167" t="str">
        <f>IF(ISBLANK(DaqBook_RAW_Data!Z705),"",DaqBook_RAW_Data!Z705)</f>
        <v/>
      </c>
      <c r="L715" s="167" t="str">
        <f>IF(ISBLANK(DaqBook_RAW_Data!AA705),"",DaqBook_RAW_Data!AA705)</f>
        <v/>
      </c>
      <c r="M715" s="167" t="str">
        <f>IF(ISBLANK(DaqBook_RAW_Data!AB705),"",DaqBook_RAW_Data!AB705)</f>
        <v/>
      </c>
      <c r="N715" s="167" t="str">
        <f>IF(ISBLANK(DaqBook_RAW_Data!AC705),"",DaqBook_RAW_Data!AC705)</f>
        <v/>
      </c>
      <c r="O715" s="167" t="str">
        <f>IF(ISBLANK(DaqBook_RAW_Data!AD705),"",DaqBook_RAW_Data!AD705)</f>
        <v/>
      </c>
      <c r="P715" s="167" t="str">
        <f>IF(ISBLANK(DaqBook_RAW_Data!AE705),"",DaqBook_RAW_Data!AE705)</f>
        <v/>
      </c>
    </row>
    <row r="716" spans="1:16" x14ac:dyDescent="0.2">
      <c r="A716" s="58" t="e">
        <f t="shared" si="10"/>
        <v>#VALUE!</v>
      </c>
      <c r="B716" s="144" t="str">
        <f>IF(ISBLANK(DaqBook_RAW_Data!Q706),IF(DaqBook_RAW_Data!A706="","",TIMEVALUE(DaqBook_RAW_Data!A706)),TIMEVALUE(DaqBook_RAW_Data!Q706))</f>
        <v/>
      </c>
      <c r="C716" s="167" t="str">
        <f>IF(ISBLANK(DaqBook_RAW_Data!R706),"",DaqBook_RAW_Data!R706)</f>
        <v/>
      </c>
      <c r="D716" s="167" t="str">
        <f>IF(ISBLANK(DaqBook_RAW_Data!S706),"",DaqBook_RAW_Data!S706)</f>
        <v/>
      </c>
      <c r="E716" s="167" t="str">
        <f>IF(ISBLANK(DaqBook_RAW_Data!T706),"",DaqBook_RAW_Data!T706)</f>
        <v/>
      </c>
      <c r="F716" s="167" t="str">
        <f>IF(ISBLANK(DaqBook_RAW_Data!U706),"",DaqBook_RAW_Data!U706)</f>
        <v/>
      </c>
      <c r="G716" s="167" t="str">
        <f>IF(ISBLANK(DaqBook_RAW_Data!V706),"",DaqBook_RAW_Data!V706)</f>
        <v/>
      </c>
      <c r="H716" s="167" t="str">
        <f>IF(ISBLANK(DaqBook_RAW_Data!W706),"",DaqBook_RAW_Data!W706)</f>
        <v/>
      </c>
      <c r="I716" s="167" t="str">
        <f>IF(ISBLANK(DaqBook_RAW_Data!X706),"",DaqBook_RAW_Data!X706)</f>
        <v/>
      </c>
      <c r="J716" s="167" t="str">
        <f>IF(ISBLANK(DaqBook_RAW_Data!Y706),"",DaqBook_RAW_Data!Y706)</f>
        <v/>
      </c>
      <c r="K716" s="167" t="str">
        <f>IF(ISBLANK(DaqBook_RAW_Data!Z706),"",DaqBook_RAW_Data!Z706)</f>
        <v/>
      </c>
      <c r="L716" s="167" t="str">
        <f>IF(ISBLANK(DaqBook_RAW_Data!AA706),"",DaqBook_RAW_Data!AA706)</f>
        <v/>
      </c>
      <c r="M716" s="167" t="str">
        <f>IF(ISBLANK(DaqBook_RAW_Data!AB706),"",DaqBook_RAW_Data!AB706)</f>
        <v/>
      </c>
      <c r="N716" s="167" t="str">
        <f>IF(ISBLANK(DaqBook_RAW_Data!AC706),"",DaqBook_RAW_Data!AC706)</f>
        <v/>
      </c>
      <c r="O716" s="167" t="str">
        <f>IF(ISBLANK(DaqBook_RAW_Data!AD706),"",DaqBook_RAW_Data!AD706)</f>
        <v/>
      </c>
      <c r="P716" s="167" t="str">
        <f>IF(ISBLANK(DaqBook_RAW_Data!AE706),"",DaqBook_RAW_Data!AE706)</f>
        <v/>
      </c>
    </row>
    <row r="717" spans="1:16" x14ac:dyDescent="0.2">
      <c r="A717" s="58" t="e">
        <f t="shared" si="10"/>
        <v>#VALUE!</v>
      </c>
      <c r="B717" s="144" t="str">
        <f>IF(ISBLANK(DaqBook_RAW_Data!Q707),IF(DaqBook_RAW_Data!A707="","",TIMEVALUE(DaqBook_RAW_Data!A707)),TIMEVALUE(DaqBook_RAW_Data!Q707))</f>
        <v/>
      </c>
      <c r="C717" s="167" t="str">
        <f>IF(ISBLANK(DaqBook_RAW_Data!R707),"",DaqBook_RAW_Data!R707)</f>
        <v/>
      </c>
      <c r="D717" s="167" t="str">
        <f>IF(ISBLANK(DaqBook_RAW_Data!S707),"",DaqBook_RAW_Data!S707)</f>
        <v/>
      </c>
      <c r="E717" s="167" t="str">
        <f>IF(ISBLANK(DaqBook_RAW_Data!T707),"",DaqBook_RAW_Data!T707)</f>
        <v/>
      </c>
      <c r="F717" s="167" t="str">
        <f>IF(ISBLANK(DaqBook_RAW_Data!U707),"",DaqBook_RAW_Data!U707)</f>
        <v/>
      </c>
      <c r="G717" s="167" t="str">
        <f>IF(ISBLANK(DaqBook_RAW_Data!V707),"",DaqBook_RAW_Data!V707)</f>
        <v/>
      </c>
      <c r="H717" s="167" t="str">
        <f>IF(ISBLANK(DaqBook_RAW_Data!W707),"",DaqBook_RAW_Data!W707)</f>
        <v/>
      </c>
      <c r="I717" s="167" t="str">
        <f>IF(ISBLANK(DaqBook_RAW_Data!X707),"",DaqBook_RAW_Data!X707)</f>
        <v/>
      </c>
      <c r="J717" s="167" t="str">
        <f>IF(ISBLANK(DaqBook_RAW_Data!Y707),"",DaqBook_RAW_Data!Y707)</f>
        <v/>
      </c>
      <c r="K717" s="167" t="str">
        <f>IF(ISBLANK(DaqBook_RAW_Data!Z707),"",DaqBook_RAW_Data!Z707)</f>
        <v/>
      </c>
      <c r="L717" s="167" t="str">
        <f>IF(ISBLANK(DaqBook_RAW_Data!AA707),"",DaqBook_RAW_Data!AA707)</f>
        <v/>
      </c>
      <c r="M717" s="167" t="str">
        <f>IF(ISBLANK(DaqBook_RAW_Data!AB707),"",DaqBook_RAW_Data!AB707)</f>
        <v/>
      </c>
      <c r="N717" s="167" t="str">
        <f>IF(ISBLANK(DaqBook_RAW_Data!AC707),"",DaqBook_RAW_Data!AC707)</f>
        <v/>
      </c>
      <c r="O717" s="167" t="str">
        <f>IF(ISBLANK(DaqBook_RAW_Data!AD707),"",DaqBook_RAW_Data!AD707)</f>
        <v/>
      </c>
      <c r="P717" s="167" t="str">
        <f>IF(ISBLANK(DaqBook_RAW_Data!AE707),"",DaqBook_RAW_Data!AE707)</f>
        <v/>
      </c>
    </row>
    <row r="718" spans="1:16" x14ac:dyDescent="0.2">
      <c r="A718" s="58" t="e">
        <f t="shared" si="10"/>
        <v>#VALUE!</v>
      </c>
      <c r="B718" s="144" t="str">
        <f>IF(ISBLANK(DaqBook_RAW_Data!Q708),IF(DaqBook_RAW_Data!A708="","",TIMEVALUE(DaqBook_RAW_Data!A708)),TIMEVALUE(DaqBook_RAW_Data!Q708))</f>
        <v/>
      </c>
      <c r="C718" s="167" t="str">
        <f>IF(ISBLANK(DaqBook_RAW_Data!R708),"",DaqBook_RAW_Data!R708)</f>
        <v/>
      </c>
      <c r="D718" s="167" t="str">
        <f>IF(ISBLANK(DaqBook_RAW_Data!S708),"",DaqBook_RAW_Data!S708)</f>
        <v/>
      </c>
      <c r="E718" s="167" t="str">
        <f>IF(ISBLANK(DaqBook_RAW_Data!T708),"",DaqBook_RAW_Data!T708)</f>
        <v/>
      </c>
      <c r="F718" s="167" t="str">
        <f>IF(ISBLANK(DaqBook_RAW_Data!U708),"",DaqBook_RAW_Data!U708)</f>
        <v/>
      </c>
      <c r="G718" s="167" t="str">
        <f>IF(ISBLANK(DaqBook_RAW_Data!V708),"",DaqBook_RAW_Data!V708)</f>
        <v/>
      </c>
      <c r="H718" s="167" t="str">
        <f>IF(ISBLANK(DaqBook_RAW_Data!W708),"",DaqBook_RAW_Data!W708)</f>
        <v/>
      </c>
      <c r="I718" s="167" t="str">
        <f>IF(ISBLANK(DaqBook_RAW_Data!X708),"",DaqBook_RAW_Data!X708)</f>
        <v/>
      </c>
      <c r="J718" s="167" t="str">
        <f>IF(ISBLANK(DaqBook_RAW_Data!Y708),"",DaqBook_RAW_Data!Y708)</f>
        <v/>
      </c>
      <c r="K718" s="167" t="str">
        <f>IF(ISBLANK(DaqBook_RAW_Data!Z708),"",DaqBook_RAW_Data!Z708)</f>
        <v/>
      </c>
      <c r="L718" s="167" t="str">
        <f>IF(ISBLANK(DaqBook_RAW_Data!AA708),"",DaqBook_RAW_Data!AA708)</f>
        <v/>
      </c>
      <c r="M718" s="167" t="str">
        <f>IF(ISBLANK(DaqBook_RAW_Data!AB708),"",DaqBook_RAW_Data!AB708)</f>
        <v/>
      </c>
      <c r="N718" s="167" t="str">
        <f>IF(ISBLANK(DaqBook_RAW_Data!AC708),"",DaqBook_RAW_Data!AC708)</f>
        <v/>
      </c>
      <c r="O718" s="167" t="str">
        <f>IF(ISBLANK(DaqBook_RAW_Data!AD708),"",DaqBook_RAW_Data!AD708)</f>
        <v/>
      </c>
      <c r="P718" s="167" t="str">
        <f>IF(ISBLANK(DaqBook_RAW_Data!AE708),"",DaqBook_RAW_Data!AE708)</f>
        <v/>
      </c>
    </row>
    <row r="719" spans="1:16" x14ac:dyDescent="0.2">
      <c r="A719" s="58" t="e">
        <f t="shared" ref="A719:A782" si="11">HOUR(B719)&amp;":"&amp;MINUTE(B719)</f>
        <v>#VALUE!</v>
      </c>
      <c r="B719" s="144" t="str">
        <f>IF(ISBLANK(DaqBook_RAW_Data!Q709),IF(DaqBook_RAW_Data!A709="","",TIMEVALUE(DaqBook_RAW_Data!A709)),TIMEVALUE(DaqBook_RAW_Data!Q709))</f>
        <v/>
      </c>
      <c r="C719" s="167" t="str">
        <f>IF(ISBLANK(DaqBook_RAW_Data!R709),"",DaqBook_RAW_Data!R709)</f>
        <v/>
      </c>
      <c r="D719" s="167" t="str">
        <f>IF(ISBLANK(DaqBook_RAW_Data!S709),"",DaqBook_RAW_Data!S709)</f>
        <v/>
      </c>
      <c r="E719" s="167" t="str">
        <f>IF(ISBLANK(DaqBook_RAW_Data!T709),"",DaqBook_RAW_Data!T709)</f>
        <v/>
      </c>
      <c r="F719" s="167" t="str">
        <f>IF(ISBLANK(DaqBook_RAW_Data!U709),"",DaqBook_RAW_Data!U709)</f>
        <v/>
      </c>
      <c r="G719" s="167" t="str">
        <f>IF(ISBLANK(DaqBook_RAW_Data!V709),"",DaqBook_RAW_Data!V709)</f>
        <v/>
      </c>
      <c r="H719" s="167" t="str">
        <f>IF(ISBLANK(DaqBook_RAW_Data!W709),"",DaqBook_RAW_Data!W709)</f>
        <v/>
      </c>
      <c r="I719" s="167" t="str">
        <f>IF(ISBLANK(DaqBook_RAW_Data!X709),"",DaqBook_RAW_Data!X709)</f>
        <v/>
      </c>
      <c r="J719" s="167" t="str">
        <f>IF(ISBLANK(DaqBook_RAW_Data!Y709),"",DaqBook_RAW_Data!Y709)</f>
        <v/>
      </c>
      <c r="K719" s="167" t="str">
        <f>IF(ISBLANK(DaqBook_RAW_Data!Z709),"",DaqBook_RAW_Data!Z709)</f>
        <v/>
      </c>
      <c r="L719" s="167" t="str">
        <f>IF(ISBLANK(DaqBook_RAW_Data!AA709),"",DaqBook_RAW_Data!AA709)</f>
        <v/>
      </c>
      <c r="M719" s="167" t="str">
        <f>IF(ISBLANK(DaqBook_RAW_Data!AB709),"",DaqBook_RAW_Data!AB709)</f>
        <v/>
      </c>
      <c r="N719" s="167" t="str">
        <f>IF(ISBLANK(DaqBook_RAW_Data!AC709),"",DaqBook_RAW_Data!AC709)</f>
        <v/>
      </c>
      <c r="O719" s="167" t="str">
        <f>IF(ISBLANK(DaqBook_RAW_Data!AD709),"",DaqBook_RAW_Data!AD709)</f>
        <v/>
      </c>
      <c r="P719" s="167" t="str">
        <f>IF(ISBLANK(DaqBook_RAW_Data!AE709),"",DaqBook_RAW_Data!AE709)</f>
        <v/>
      </c>
    </row>
    <row r="720" spans="1:16" x14ac:dyDescent="0.2">
      <c r="A720" s="58" t="e">
        <f t="shared" si="11"/>
        <v>#VALUE!</v>
      </c>
      <c r="B720" s="144" t="str">
        <f>IF(ISBLANK(DaqBook_RAW_Data!Q710),IF(DaqBook_RAW_Data!A710="","",TIMEVALUE(DaqBook_RAW_Data!A710)),TIMEVALUE(DaqBook_RAW_Data!Q710))</f>
        <v/>
      </c>
      <c r="C720" s="167" t="str">
        <f>IF(ISBLANK(DaqBook_RAW_Data!R710),"",DaqBook_RAW_Data!R710)</f>
        <v/>
      </c>
      <c r="D720" s="167" t="str">
        <f>IF(ISBLANK(DaqBook_RAW_Data!S710),"",DaqBook_RAW_Data!S710)</f>
        <v/>
      </c>
      <c r="E720" s="167" t="str">
        <f>IF(ISBLANK(DaqBook_RAW_Data!T710),"",DaqBook_RAW_Data!T710)</f>
        <v/>
      </c>
      <c r="F720" s="167" t="str">
        <f>IF(ISBLANK(DaqBook_RAW_Data!U710),"",DaqBook_RAW_Data!U710)</f>
        <v/>
      </c>
      <c r="G720" s="167" t="str">
        <f>IF(ISBLANK(DaqBook_RAW_Data!V710),"",DaqBook_RAW_Data!V710)</f>
        <v/>
      </c>
      <c r="H720" s="167" t="str">
        <f>IF(ISBLANK(DaqBook_RAW_Data!W710),"",DaqBook_RAW_Data!W710)</f>
        <v/>
      </c>
      <c r="I720" s="167" t="str">
        <f>IF(ISBLANK(DaqBook_RAW_Data!X710),"",DaqBook_RAW_Data!X710)</f>
        <v/>
      </c>
      <c r="J720" s="167" t="str">
        <f>IF(ISBLANK(DaqBook_RAW_Data!Y710),"",DaqBook_RAW_Data!Y710)</f>
        <v/>
      </c>
      <c r="K720" s="167" t="str">
        <f>IF(ISBLANK(DaqBook_RAW_Data!Z710),"",DaqBook_RAW_Data!Z710)</f>
        <v/>
      </c>
      <c r="L720" s="167" t="str">
        <f>IF(ISBLANK(DaqBook_RAW_Data!AA710),"",DaqBook_RAW_Data!AA710)</f>
        <v/>
      </c>
      <c r="M720" s="167" t="str">
        <f>IF(ISBLANK(DaqBook_RAW_Data!AB710),"",DaqBook_RAW_Data!AB710)</f>
        <v/>
      </c>
      <c r="N720" s="167" t="str">
        <f>IF(ISBLANK(DaqBook_RAW_Data!AC710),"",DaqBook_RAW_Data!AC710)</f>
        <v/>
      </c>
      <c r="O720" s="167" t="str">
        <f>IF(ISBLANK(DaqBook_RAW_Data!AD710),"",DaqBook_RAW_Data!AD710)</f>
        <v/>
      </c>
      <c r="P720" s="167" t="str">
        <f>IF(ISBLANK(DaqBook_RAW_Data!AE710),"",DaqBook_RAW_Data!AE710)</f>
        <v/>
      </c>
    </row>
    <row r="721" spans="1:16" x14ac:dyDescent="0.2">
      <c r="A721" s="58" t="e">
        <f t="shared" si="11"/>
        <v>#VALUE!</v>
      </c>
      <c r="B721" s="144" t="str">
        <f>IF(ISBLANK(DaqBook_RAW_Data!Q711),IF(DaqBook_RAW_Data!A711="","",TIMEVALUE(DaqBook_RAW_Data!A711)),TIMEVALUE(DaqBook_RAW_Data!Q711))</f>
        <v/>
      </c>
      <c r="C721" s="167" t="str">
        <f>IF(ISBLANK(DaqBook_RAW_Data!R711),"",DaqBook_RAW_Data!R711)</f>
        <v/>
      </c>
      <c r="D721" s="167" t="str">
        <f>IF(ISBLANK(DaqBook_RAW_Data!S711),"",DaqBook_RAW_Data!S711)</f>
        <v/>
      </c>
      <c r="E721" s="167" t="str">
        <f>IF(ISBLANK(DaqBook_RAW_Data!T711),"",DaqBook_RAW_Data!T711)</f>
        <v/>
      </c>
      <c r="F721" s="167" t="str">
        <f>IF(ISBLANK(DaqBook_RAW_Data!U711),"",DaqBook_RAW_Data!U711)</f>
        <v/>
      </c>
      <c r="G721" s="167" t="str">
        <f>IF(ISBLANK(DaqBook_RAW_Data!V711),"",DaqBook_RAW_Data!V711)</f>
        <v/>
      </c>
      <c r="H721" s="167" t="str">
        <f>IF(ISBLANK(DaqBook_RAW_Data!W711),"",DaqBook_RAW_Data!W711)</f>
        <v/>
      </c>
      <c r="I721" s="167" t="str">
        <f>IF(ISBLANK(DaqBook_RAW_Data!X711),"",DaqBook_RAW_Data!X711)</f>
        <v/>
      </c>
      <c r="J721" s="167" t="str">
        <f>IF(ISBLANK(DaqBook_RAW_Data!Y711),"",DaqBook_RAW_Data!Y711)</f>
        <v/>
      </c>
      <c r="K721" s="167" t="str">
        <f>IF(ISBLANK(DaqBook_RAW_Data!Z711),"",DaqBook_RAW_Data!Z711)</f>
        <v/>
      </c>
      <c r="L721" s="167" t="str">
        <f>IF(ISBLANK(DaqBook_RAW_Data!AA711),"",DaqBook_RAW_Data!AA711)</f>
        <v/>
      </c>
      <c r="M721" s="167" t="str">
        <f>IF(ISBLANK(DaqBook_RAW_Data!AB711),"",DaqBook_RAW_Data!AB711)</f>
        <v/>
      </c>
      <c r="N721" s="167" t="str">
        <f>IF(ISBLANK(DaqBook_RAW_Data!AC711),"",DaqBook_RAW_Data!AC711)</f>
        <v/>
      </c>
      <c r="O721" s="167" t="str">
        <f>IF(ISBLANK(DaqBook_RAW_Data!AD711),"",DaqBook_RAW_Data!AD711)</f>
        <v/>
      </c>
      <c r="P721" s="167" t="str">
        <f>IF(ISBLANK(DaqBook_RAW_Data!AE711),"",DaqBook_RAW_Data!AE711)</f>
        <v/>
      </c>
    </row>
    <row r="722" spans="1:16" x14ac:dyDescent="0.2">
      <c r="A722" s="58" t="e">
        <f t="shared" si="11"/>
        <v>#VALUE!</v>
      </c>
      <c r="B722" s="144" t="str">
        <f>IF(ISBLANK(DaqBook_RAW_Data!Q712),IF(DaqBook_RAW_Data!A712="","",TIMEVALUE(DaqBook_RAW_Data!A712)),TIMEVALUE(DaqBook_RAW_Data!Q712))</f>
        <v/>
      </c>
      <c r="C722" s="167" t="str">
        <f>IF(ISBLANK(DaqBook_RAW_Data!R712),"",DaqBook_RAW_Data!R712)</f>
        <v/>
      </c>
      <c r="D722" s="167" t="str">
        <f>IF(ISBLANK(DaqBook_RAW_Data!S712),"",DaqBook_RAW_Data!S712)</f>
        <v/>
      </c>
      <c r="E722" s="167" t="str">
        <f>IF(ISBLANK(DaqBook_RAW_Data!T712),"",DaqBook_RAW_Data!T712)</f>
        <v/>
      </c>
      <c r="F722" s="167" t="str">
        <f>IF(ISBLANK(DaqBook_RAW_Data!U712),"",DaqBook_RAW_Data!U712)</f>
        <v/>
      </c>
      <c r="G722" s="167" t="str">
        <f>IF(ISBLANK(DaqBook_RAW_Data!V712),"",DaqBook_RAW_Data!V712)</f>
        <v/>
      </c>
      <c r="H722" s="167" t="str">
        <f>IF(ISBLANK(DaqBook_RAW_Data!W712),"",DaqBook_RAW_Data!W712)</f>
        <v/>
      </c>
      <c r="I722" s="167" t="str">
        <f>IF(ISBLANK(DaqBook_RAW_Data!X712),"",DaqBook_RAW_Data!X712)</f>
        <v/>
      </c>
      <c r="J722" s="167" t="str">
        <f>IF(ISBLANK(DaqBook_RAW_Data!Y712),"",DaqBook_RAW_Data!Y712)</f>
        <v/>
      </c>
      <c r="K722" s="167" t="str">
        <f>IF(ISBLANK(DaqBook_RAW_Data!Z712),"",DaqBook_RAW_Data!Z712)</f>
        <v/>
      </c>
      <c r="L722" s="167" t="str">
        <f>IF(ISBLANK(DaqBook_RAW_Data!AA712),"",DaqBook_RAW_Data!AA712)</f>
        <v/>
      </c>
      <c r="M722" s="167" t="str">
        <f>IF(ISBLANK(DaqBook_RAW_Data!AB712),"",DaqBook_RAW_Data!AB712)</f>
        <v/>
      </c>
      <c r="N722" s="167" t="str">
        <f>IF(ISBLANK(DaqBook_RAW_Data!AC712),"",DaqBook_RAW_Data!AC712)</f>
        <v/>
      </c>
      <c r="O722" s="167" t="str">
        <f>IF(ISBLANK(DaqBook_RAW_Data!AD712),"",DaqBook_RAW_Data!AD712)</f>
        <v/>
      </c>
      <c r="P722" s="167" t="str">
        <f>IF(ISBLANK(DaqBook_RAW_Data!AE712),"",DaqBook_RAW_Data!AE712)</f>
        <v/>
      </c>
    </row>
    <row r="723" spans="1:16" x14ac:dyDescent="0.2">
      <c r="A723" s="58" t="e">
        <f t="shared" si="11"/>
        <v>#VALUE!</v>
      </c>
      <c r="B723" s="144" t="str">
        <f>IF(ISBLANK(DaqBook_RAW_Data!Q713),IF(DaqBook_RAW_Data!A713="","",TIMEVALUE(DaqBook_RAW_Data!A713)),TIMEVALUE(DaqBook_RAW_Data!Q713))</f>
        <v/>
      </c>
      <c r="C723" s="167" t="str">
        <f>IF(ISBLANK(DaqBook_RAW_Data!R713),"",DaqBook_RAW_Data!R713)</f>
        <v/>
      </c>
      <c r="D723" s="167" t="str">
        <f>IF(ISBLANK(DaqBook_RAW_Data!S713),"",DaqBook_RAW_Data!S713)</f>
        <v/>
      </c>
      <c r="E723" s="167" t="str">
        <f>IF(ISBLANK(DaqBook_RAW_Data!T713),"",DaqBook_RAW_Data!T713)</f>
        <v/>
      </c>
      <c r="F723" s="167" t="str">
        <f>IF(ISBLANK(DaqBook_RAW_Data!U713),"",DaqBook_RAW_Data!U713)</f>
        <v/>
      </c>
      <c r="G723" s="167" t="str">
        <f>IF(ISBLANK(DaqBook_RAW_Data!V713),"",DaqBook_RAW_Data!V713)</f>
        <v/>
      </c>
      <c r="H723" s="167" t="str">
        <f>IF(ISBLANK(DaqBook_RAW_Data!W713),"",DaqBook_RAW_Data!W713)</f>
        <v/>
      </c>
      <c r="I723" s="167" t="str">
        <f>IF(ISBLANK(DaqBook_RAW_Data!X713),"",DaqBook_RAW_Data!X713)</f>
        <v/>
      </c>
      <c r="J723" s="167" t="str">
        <f>IF(ISBLANK(DaqBook_RAW_Data!Y713),"",DaqBook_RAW_Data!Y713)</f>
        <v/>
      </c>
      <c r="K723" s="167" t="str">
        <f>IF(ISBLANK(DaqBook_RAW_Data!Z713),"",DaqBook_RAW_Data!Z713)</f>
        <v/>
      </c>
      <c r="L723" s="167" t="str">
        <f>IF(ISBLANK(DaqBook_RAW_Data!AA713),"",DaqBook_RAW_Data!AA713)</f>
        <v/>
      </c>
      <c r="M723" s="167" t="str">
        <f>IF(ISBLANK(DaqBook_RAW_Data!AB713),"",DaqBook_RAW_Data!AB713)</f>
        <v/>
      </c>
      <c r="N723" s="167" t="str">
        <f>IF(ISBLANK(DaqBook_RAW_Data!AC713),"",DaqBook_RAW_Data!AC713)</f>
        <v/>
      </c>
      <c r="O723" s="167" t="str">
        <f>IF(ISBLANK(DaqBook_RAW_Data!AD713),"",DaqBook_RAW_Data!AD713)</f>
        <v/>
      </c>
      <c r="P723" s="167" t="str">
        <f>IF(ISBLANK(DaqBook_RAW_Data!AE713),"",DaqBook_RAW_Data!AE713)</f>
        <v/>
      </c>
    </row>
    <row r="724" spans="1:16" x14ac:dyDescent="0.2">
      <c r="A724" s="58" t="e">
        <f t="shared" si="11"/>
        <v>#VALUE!</v>
      </c>
      <c r="B724" s="144" t="str">
        <f>IF(ISBLANK(DaqBook_RAW_Data!Q714),IF(DaqBook_RAW_Data!A714="","",TIMEVALUE(DaqBook_RAW_Data!A714)),TIMEVALUE(DaqBook_RAW_Data!Q714))</f>
        <v/>
      </c>
      <c r="C724" s="167" t="str">
        <f>IF(ISBLANK(DaqBook_RAW_Data!R714),"",DaqBook_RAW_Data!R714)</f>
        <v/>
      </c>
      <c r="D724" s="167" t="str">
        <f>IF(ISBLANK(DaqBook_RAW_Data!S714),"",DaqBook_RAW_Data!S714)</f>
        <v/>
      </c>
      <c r="E724" s="167" t="str">
        <f>IF(ISBLANK(DaqBook_RAW_Data!T714),"",DaqBook_RAW_Data!T714)</f>
        <v/>
      </c>
      <c r="F724" s="167" t="str">
        <f>IF(ISBLANK(DaqBook_RAW_Data!U714),"",DaqBook_RAW_Data!U714)</f>
        <v/>
      </c>
      <c r="G724" s="167" t="str">
        <f>IF(ISBLANK(DaqBook_RAW_Data!V714),"",DaqBook_RAW_Data!V714)</f>
        <v/>
      </c>
      <c r="H724" s="167" t="str">
        <f>IF(ISBLANK(DaqBook_RAW_Data!W714),"",DaqBook_RAW_Data!W714)</f>
        <v/>
      </c>
      <c r="I724" s="167" t="str">
        <f>IF(ISBLANK(DaqBook_RAW_Data!X714),"",DaqBook_RAW_Data!X714)</f>
        <v/>
      </c>
      <c r="J724" s="167" t="str">
        <f>IF(ISBLANK(DaqBook_RAW_Data!Y714),"",DaqBook_RAW_Data!Y714)</f>
        <v/>
      </c>
      <c r="K724" s="167" t="str">
        <f>IF(ISBLANK(DaqBook_RAW_Data!Z714),"",DaqBook_RAW_Data!Z714)</f>
        <v/>
      </c>
      <c r="L724" s="167" t="str">
        <f>IF(ISBLANK(DaqBook_RAW_Data!AA714),"",DaqBook_RAW_Data!AA714)</f>
        <v/>
      </c>
      <c r="M724" s="167" t="str">
        <f>IF(ISBLANK(DaqBook_RAW_Data!AB714),"",DaqBook_RAW_Data!AB714)</f>
        <v/>
      </c>
      <c r="N724" s="167" t="str">
        <f>IF(ISBLANK(DaqBook_RAW_Data!AC714),"",DaqBook_RAW_Data!AC714)</f>
        <v/>
      </c>
      <c r="O724" s="167" t="str">
        <f>IF(ISBLANK(DaqBook_RAW_Data!AD714),"",DaqBook_RAW_Data!AD714)</f>
        <v/>
      </c>
      <c r="P724" s="167" t="str">
        <f>IF(ISBLANK(DaqBook_RAW_Data!AE714),"",DaqBook_RAW_Data!AE714)</f>
        <v/>
      </c>
    </row>
    <row r="725" spans="1:16" x14ac:dyDescent="0.2">
      <c r="A725" s="58" t="e">
        <f t="shared" si="11"/>
        <v>#VALUE!</v>
      </c>
      <c r="B725" s="144" t="str">
        <f>IF(ISBLANK(DaqBook_RAW_Data!Q715),IF(DaqBook_RAW_Data!A715="","",TIMEVALUE(DaqBook_RAW_Data!A715)),TIMEVALUE(DaqBook_RAW_Data!Q715))</f>
        <v/>
      </c>
      <c r="C725" s="167" t="str">
        <f>IF(ISBLANK(DaqBook_RAW_Data!R715),"",DaqBook_RAW_Data!R715)</f>
        <v/>
      </c>
      <c r="D725" s="167" t="str">
        <f>IF(ISBLANK(DaqBook_RAW_Data!S715),"",DaqBook_RAW_Data!S715)</f>
        <v/>
      </c>
      <c r="E725" s="167" t="str">
        <f>IF(ISBLANK(DaqBook_RAW_Data!T715),"",DaqBook_RAW_Data!T715)</f>
        <v/>
      </c>
      <c r="F725" s="167" t="str">
        <f>IF(ISBLANK(DaqBook_RAW_Data!U715),"",DaqBook_RAW_Data!U715)</f>
        <v/>
      </c>
      <c r="G725" s="167" t="str">
        <f>IF(ISBLANK(DaqBook_RAW_Data!V715),"",DaqBook_RAW_Data!V715)</f>
        <v/>
      </c>
      <c r="H725" s="167" t="str">
        <f>IF(ISBLANK(DaqBook_RAW_Data!W715),"",DaqBook_RAW_Data!W715)</f>
        <v/>
      </c>
      <c r="I725" s="167" t="str">
        <f>IF(ISBLANK(DaqBook_RAW_Data!X715),"",DaqBook_RAW_Data!X715)</f>
        <v/>
      </c>
      <c r="J725" s="167" t="str">
        <f>IF(ISBLANK(DaqBook_RAW_Data!Y715),"",DaqBook_RAW_Data!Y715)</f>
        <v/>
      </c>
      <c r="K725" s="167" t="str">
        <f>IF(ISBLANK(DaqBook_RAW_Data!Z715),"",DaqBook_RAW_Data!Z715)</f>
        <v/>
      </c>
      <c r="L725" s="167" t="str">
        <f>IF(ISBLANK(DaqBook_RAW_Data!AA715),"",DaqBook_RAW_Data!AA715)</f>
        <v/>
      </c>
      <c r="M725" s="167" t="str">
        <f>IF(ISBLANK(DaqBook_RAW_Data!AB715),"",DaqBook_RAW_Data!AB715)</f>
        <v/>
      </c>
      <c r="N725" s="167" t="str">
        <f>IF(ISBLANK(DaqBook_RAW_Data!AC715),"",DaqBook_RAW_Data!AC715)</f>
        <v/>
      </c>
      <c r="O725" s="167" t="str">
        <f>IF(ISBLANK(DaqBook_RAW_Data!AD715),"",DaqBook_RAW_Data!AD715)</f>
        <v/>
      </c>
      <c r="P725" s="167" t="str">
        <f>IF(ISBLANK(DaqBook_RAW_Data!AE715),"",DaqBook_RAW_Data!AE715)</f>
        <v/>
      </c>
    </row>
    <row r="726" spans="1:16" x14ac:dyDescent="0.2">
      <c r="A726" s="58" t="e">
        <f t="shared" si="11"/>
        <v>#VALUE!</v>
      </c>
      <c r="B726" s="144" t="str">
        <f>IF(ISBLANK(DaqBook_RAW_Data!Q716),IF(DaqBook_RAW_Data!A716="","",TIMEVALUE(DaqBook_RAW_Data!A716)),TIMEVALUE(DaqBook_RAW_Data!Q716))</f>
        <v/>
      </c>
      <c r="C726" s="167" t="str">
        <f>IF(ISBLANK(DaqBook_RAW_Data!R716),"",DaqBook_RAW_Data!R716)</f>
        <v/>
      </c>
      <c r="D726" s="167" t="str">
        <f>IF(ISBLANK(DaqBook_RAW_Data!S716),"",DaqBook_RAW_Data!S716)</f>
        <v/>
      </c>
      <c r="E726" s="167" t="str">
        <f>IF(ISBLANK(DaqBook_RAW_Data!T716),"",DaqBook_RAW_Data!T716)</f>
        <v/>
      </c>
      <c r="F726" s="167" t="str">
        <f>IF(ISBLANK(DaqBook_RAW_Data!U716),"",DaqBook_RAW_Data!U716)</f>
        <v/>
      </c>
      <c r="G726" s="167" t="str">
        <f>IF(ISBLANK(DaqBook_RAW_Data!V716),"",DaqBook_RAW_Data!V716)</f>
        <v/>
      </c>
      <c r="H726" s="167" t="str">
        <f>IF(ISBLANK(DaqBook_RAW_Data!W716),"",DaqBook_RAW_Data!W716)</f>
        <v/>
      </c>
      <c r="I726" s="167" t="str">
        <f>IF(ISBLANK(DaqBook_RAW_Data!X716),"",DaqBook_RAW_Data!X716)</f>
        <v/>
      </c>
      <c r="J726" s="167" t="str">
        <f>IF(ISBLANK(DaqBook_RAW_Data!Y716),"",DaqBook_RAW_Data!Y716)</f>
        <v/>
      </c>
      <c r="K726" s="167" t="str">
        <f>IF(ISBLANK(DaqBook_RAW_Data!Z716),"",DaqBook_RAW_Data!Z716)</f>
        <v/>
      </c>
      <c r="L726" s="167" t="str">
        <f>IF(ISBLANK(DaqBook_RAW_Data!AA716),"",DaqBook_RAW_Data!AA716)</f>
        <v/>
      </c>
      <c r="M726" s="167" t="str">
        <f>IF(ISBLANK(DaqBook_RAW_Data!AB716),"",DaqBook_RAW_Data!AB716)</f>
        <v/>
      </c>
      <c r="N726" s="167" t="str">
        <f>IF(ISBLANK(DaqBook_RAW_Data!AC716),"",DaqBook_RAW_Data!AC716)</f>
        <v/>
      </c>
      <c r="O726" s="167" t="str">
        <f>IF(ISBLANK(DaqBook_RAW_Data!AD716),"",DaqBook_RAW_Data!AD716)</f>
        <v/>
      </c>
      <c r="P726" s="167" t="str">
        <f>IF(ISBLANK(DaqBook_RAW_Data!AE716),"",DaqBook_RAW_Data!AE716)</f>
        <v/>
      </c>
    </row>
    <row r="727" spans="1:16" x14ac:dyDescent="0.2">
      <c r="A727" s="58" t="e">
        <f t="shared" si="11"/>
        <v>#VALUE!</v>
      </c>
      <c r="B727" s="144" t="str">
        <f>IF(ISBLANK(DaqBook_RAW_Data!Q717),IF(DaqBook_RAW_Data!A717="","",TIMEVALUE(DaqBook_RAW_Data!A717)),TIMEVALUE(DaqBook_RAW_Data!Q717))</f>
        <v/>
      </c>
      <c r="C727" s="167" t="str">
        <f>IF(ISBLANK(DaqBook_RAW_Data!R717),"",DaqBook_RAW_Data!R717)</f>
        <v/>
      </c>
      <c r="D727" s="167" t="str">
        <f>IF(ISBLANK(DaqBook_RAW_Data!S717),"",DaqBook_RAW_Data!S717)</f>
        <v/>
      </c>
      <c r="E727" s="167" t="str">
        <f>IF(ISBLANK(DaqBook_RAW_Data!T717),"",DaqBook_RAW_Data!T717)</f>
        <v/>
      </c>
      <c r="F727" s="167" t="str">
        <f>IF(ISBLANK(DaqBook_RAW_Data!U717),"",DaqBook_RAW_Data!U717)</f>
        <v/>
      </c>
      <c r="G727" s="167" t="str">
        <f>IF(ISBLANK(DaqBook_RAW_Data!V717),"",DaqBook_RAW_Data!V717)</f>
        <v/>
      </c>
      <c r="H727" s="167" t="str">
        <f>IF(ISBLANK(DaqBook_RAW_Data!W717),"",DaqBook_RAW_Data!W717)</f>
        <v/>
      </c>
      <c r="I727" s="167" t="str">
        <f>IF(ISBLANK(DaqBook_RAW_Data!X717),"",DaqBook_RAW_Data!X717)</f>
        <v/>
      </c>
      <c r="J727" s="167" t="str">
        <f>IF(ISBLANK(DaqBook_RAW_Data!Y717),"",DaqBook_RAW_Data!Y717)</f>
        <v/>
      </c>
      <c r="K727" s="167" t="str">
        <f>IF(ISBLANK(DaqBook_RAW_Data!Z717),"",DaqBook_RAW_Data!Z717)</f>
        <v/>
      </c>
      <c r="L727" s="167" t="str">
        <f>IF(ISBLANK(DaqBook_RAW_Data!AA717),"",DaqBook_RAW_Data!AA717)</f>
        <v/>
      </c>
      <c r="M727" s="167" t="str">
        <f>IF(ISBLANK(DaqBook_RAW_Data!AB717),"",DaqBook_RAW_Data!AB717)</f>
        <v/>
      </c>
      <c r="N727" s="167" t="str">
        <f>IF(ISBLANK(DaqBook_RAW_Data!AC717),"",DaqBook_RAW_Data!AC717)</f>
        <v/>
      </c>
      <c r="O727" s="167" t="str">
        <f>IF(ISBLANK(DaqBook_RAW_Data!AD717),"",DaqBook_RAW_Data!AD717)</f>
        <v/>
      </c>
      <c r="P727" s="167" t="str">
        <f>IF(ISBLANK(DaqBook_RAW_Data!AE717),"",DaqBook_RAW_Data!AE717)</f>
        <v/>
      </c>
    </row>
    <row r="728" spans="1:16" x14ac:dyDescent="0.2">
      <c r="A728" s="58" t="e">
        <f t="shared" si="11"/>
        <v>#VALUE!</v>
      </c>
      <c r="B728" s="144" t="str">
        <f>IF(ISBLANK(DaqBook_RAW_Data!Q718),IF(DaqBook_RAW_Data!A718="","",TIMEVALUE(DaqBook_RAW_Data!A718)),TIMEVALUE(DaqBook_RAW_Data!Q718))</f>
        <v/>
      </c>
      <c r="C728" s="167" t="str">
        <f>IF(ISBLANK(DaqBook_RAW_Data!R718),"",DaqBook_RAW_Data!R718)</f>
        <v/>
      </c>
      <c r="D728" s="167" t="str">
        <f>IF(ISBLANK(DaqBook_RAW_Data!S718),"",DaqBook_RAW_Data!S718)</f>
        <v/>
      </c>
      <c r="E728" s="167" t="str">
        <f>IF(ISBLANK(DaqBook_RAW_Data!T718),"",DaqBook_RAW_Data!T718)</f>
        <v/>
      </c>
      <c r="F728" s="167" t="str">
        <f>IF(ISBLANK(DaqBook_RAW_Data!U718),"",DaqBook_RAW_Data!U718)</f>
        <v/>
      </c>
      <c r="G728" s="167" t="str">
        <f>IF(ISBLANK(DaqBook_RAW_Data!V718),"",DaqBook_RAW_Data!V718)</f>
        <v/>
      </c>
      <c r="H728" s="167" t="str">
        <f>IF(ISBLANK(DaqBook_RAW_Data!W718),"",DaqBook_RAW_Data!W718)</f>
        <v/>
      </c>
      <c r="I728" s="167" t="str">
        <f>IF(ISBLANK(DaqBook_RAW_Data!X718),"",DaqBook_RAW_Data!X718)</f>
        <v/>
      </c>
      <c r="J728" s="167" t="str">
        <f>IF(ISBLANK(DaqBook_RAW_Data!Y718),"",DaqBook_RAW_Data!Y718)</f>
        <v/>
      </c>
      <c r="K728" s="167" t="str">
        <f>IF(ISBLANK(DaqBook_RAW_Data!Z718),"",DaqBook_RAW_Data!Z718)</f>
        <v/>
      </c>
      <c r="L728" s="167" t="str">
        <f>IF(ISBLANK(DaqBook_RAW_Data!AA718),"",DaqBook_RAW_Data!AA718)</f>
        <v/>
      </c>
      <c r="M728" s="167" t="str">
        <f>IF(ISBLANK(DaqBook_RAW_Data!AB718),"",DaqBook_RAW_Data!AB718)</f>
        <v/>
      </c>
      <c r="N728" s="167" t="str">
        <f>IF(ISBLANK(DaqBook_RAW_Data!AC718),"",DaqBook_RAW_Data!AC718)</f>
        <v/>
      </c>
      <c r="O728" s="167" t="str">
        <f>IF(ISBLANK(DaqBook_RAW_Data!AD718),"",DaqBook_RAW_Data!AD718)</f>
        <v/>
      </c>
      <c r="P728" s="167" t="str">
        <f>IF(ISBLANK(DaqBook_RAW_Data!AE718),"",DaqBook_RAW_Data!AE718)</f>
        <v/>
      </c>
    </row>
    <row r="729" spans="1:16" x14ac:dyDescent="0.2">
      <c r="A729" s="58" t="e">
        <f t="shared" si="11"/>
        <v>#VALUE!</v>
      </c>
      <c r="B729" s="144" t="str">
        <f>IF(ISBLANK(DaqBook_RAW_Data!Q719),IF(DaqBook_RAW_Data!A719="","",TIMEVALUE(DaqBook_RAW_Data!A719)),TIMEVALUE(DaqBook_RAW_Data!Q719))</f>
        <v/>
      </c>
      <c r="C729" s="167" t="str">
        <f>IF(ISBLANK(DaqBook_RAW_Data!R719),"",DaqBook_RAW_Data!R719)</f>
        <v/>
      </c>
      <c r="D729" s="167" t="str">
        <f>IF(ISBLANK(DaqBook_RAW_Data!S719),"",DaqBook_RAW_Data!S719)</f>
        <v/>
      </c>
      <c r="E729" s="167" t="str">
        <f>IF(ISBLANK(DaqBook_RAW_Data!T719),"",DaqBook_RAW_Data!T719)</f>
        <v/>
      </c>
      <c r="F729" s="167" t="str">
        <f>IF(ISBLANK(DaqBook_RAW_Data!U719),"",DaqBook_RAW_Data!U719)</f>
        <v/>
      </c>
      <c r="G729" s="167" t="str">
        <f>IF(ISBLANK(DaqBook_RAW_Data!V719),"",DaqBook_RAW_Data!V719)</f>
        <v/>
      </c>
      <c r="H729" s="167" t="str">
        <f>IF(ISBLANK(DaqBook_RAW_Data!W719),"",DaqBook_RAW_Data!W719)</f>
        <v/>
      </c>
      <c r="I729" s="167" t="str">
        <f>IF(ISBLANK(DaqBook_RAW_Data!X719),"",DaqBook_RAW_Data!X719)</f>
        <v/>
      </c>
      <c r="J729" s="167" t="str">
        <f>IF(ISBLANK(DaqBook_RAW_Data!Y719),"",DaqBook_RAW_Data!Y719)</f>
        <v/>
      </c>
      <c r="K729" s="167" t="str">
        <f>IF(ISBLANK(DaqBook_RAW_Data!Z719),"",DaqBook_RAW_Data!Z719)</f>
        <v/>
      </c>
      <c r="L729" s="167" t="str">
        <f>IF(ISBLANK(DaqBook_RAW_Data!AA719),"",DaqBook_RAW_Data!AA719)</f>
        <v/>
      </c>
      <c r="M729" s="167" t="str">
        <f>IF(ISBLANK(DaqBook_RAW_Data!AB719),"",DaqBook_RAW_Data!AB719)</f>
        <v/>
      </c>
      <c r="N729" s="167" t="str">
        <f>IF(ISBLANK(DaqBook_RAW_Data!AC719),"",DaqBook_RAW_Data!AC719)</f>
        <v/>
      </c>
      <c r="O729" s="167" t="str">
        <f>IF(ISBLANK(DaqBook_RAW_Data!AD719),"",DaqBook_RAW_Data!AD719)</f>
        <v/>
      </c>
      <c r="P729" s="167" t="str">
        <f>IF(ISBLANK(DaqBook_RAW_Data!AE719),"",DaqBook_RAW_Data!AE719)</f>
        <v/>
      </c>
    </row>
    <row r="730" spans="1:16" x14ac:dyDescent="0.2">
      <c r="A730" s="58" t="e">
        <f t="shared" si="11"/>
        <v>#VALUE!</v>
      </c>
      <c r="B730" s="144" t="str">
        <f>IF(ISBLANK(DaqBook_RAW_Data!Q720),IF(DaqBook_RAW_Data!A720="","",TIMEVALUE(DaqBook_RAW_Data!A720)),TIMEVALUE(DaqBook_RAW_Data!Q720))</f>
        <v/>
      </c>
      <c r="C730" s="167" t="str">
        <f>IF(ISBLANK(DaqBook_RAW_Data!R720),"",DaqBook_RAW_Data!R720)</f>
        <v/>
      </c>
      <c r="D730" s="167" t="str">
        <f>IF(ISBLANK(DaqBook_RAW_Data!S720),"",DaqBook_RAW_Data!S720)</f>
        <v/>
      </c>
      <c r="E730" s="167" t="str">
        <f>IF(ISBLANK(DaqBook_RAW_Data!T720),"",DaqBook_RAW_Data!T720)</f>
        <v/>
      </c>
      <c r="F730" s="167" t="str">
        <f>IF(ISBLANK(DaqBook_RAW_Data!U720),"",DaqBook_RAW_Data!U720)</f>
        <v/>
      </c>
      <c r="G730" s="167" t="str">
        <f>IF(ISBLANK(DaqBook_RAW_Data!V720),"",DaqBook_RAW_Data!V720)</f>
        <v/>
      </c>
      <c r="H730" s="167" t="str">
        <f>IF(ISBLANK(DaqBook_RAW_Data!W720),"",DaqBook_RAW_Data!W720)</f>
        <v/>
      </c>
      <c r="I730" s="167" t="str">
        <f>IF(ISBLANK(DaqBook_RAW_Data!X720),"",DaqBook_RAW_Data!X720)</f>
        <v/>
      </c>
      <c r="J730" s="167" t="str">
        <f>IF(ISBLANK(DaqBook_RAW_Data!Y720),"",DaqBook_RAW_Data!Y720)</f>
        <v/>
      </c>
      <c r="K730" s="167" t="str">
        <f>IF(ISBLANK(DaqBook_RAW_Data!Z720),"",DaqBook_RAW_Data!Z720)</f>
        <v/>
      </c>
      <c r="L730" s="167" t="str">
        <f>IF(ISBLANK(DaqBook_RAW_Data!AA720),"",DaqBook_RAW_Data!AA720)</f>
        <v/>
      </c>
      <c r="M730" s="167" t="str">
        <f>IF(ISBLANK(DaqBook_RAW_Data!AB720),"",DaqBook_RAW_Data!AB720)</f>
        <v/>
      </c>
      <c r="N730" s="167" t="str">
        <f>IF(ISBLANK(DaqBook_RAW_Data!AC720),"",DaqBook_RAW_Data!AC720)</f>
        <v/>
      </c>
      <c r="O730" s="167" t="str">
        <f>IF(ISBLANK(DaqBook_RAW_Data!AD720),"",DaqBook_RAW_Data!AD720)</f>
        <v/>
      </c>
      <c r="P730" s="167" t="str">
        <f>IF(ISBLANK(DaqBook_RAW_Data!AE720),"",DaqBook_RAW_Data!AE720)</f>
        <v/>
      </c>
    </row>
    <row r="731" spans="1:16" x14ac:dyDescent="0.2">
      <c r="A731" s="58" t="e">
        <f t="shared" si="11"/>
        <v>#VALUE!</v>
      </c>
      <c r="B731" s="144" t="str">
        <f>IF(ISBLANK(DaqBook_RAW_Data!Q721),IF(DaqBook_RAW_Data!A721="","",TIMEVALUE(DaqBook_RAW_Data!A721)),TIMEVALUE(DaqBook_RAW_Data!Q721))</f>
        <v/>
      </c>
      <c r="C731" s="167" t="str">
        <f>IF(ISBLANK(DaqBook_RAW_Data!R721),"",DaqBook_RAW_Data!R721)</f>
        <v/>
      </c>
      <c r="D731" s="167" t="str">
        <f>IF(ISBLANK(DaqBook_RAW_Data!S721),"",DaqBook_RAW_Data!S721)</f>
        <v/>
      </c>
      <c r="E731" s="167" t="str">
        <f>IF(ISBLANK(DaqBook_RAW_Data!T721),"",DaqBook_RAW_Data!T721)</f>
        <v/>
      </c>
      <c r="F731" s="167" t="str">
        <f>IF(ISBLANK(DaqBook_RAW_Data!U721),"",DaqBook_RAW_Data!U721)</f>
        <v/>
      </c>
      <c r="G731" s="167" t="str">
        <f>IF(ISBLANK(DaqBook_RAW_Data!V721),"",DaqBook_RAW_Data!V721)</f>
        <v/>
      </c>
      <c r="H731" s="167" t="str">
        <f>IF(ISBLANK(DaqBook_RAW_Data!W721),"",DaqBook_RAW_Data!W721)</f>
        <v/>
      </c>
      <c r="I731" s="167" t="str">
        <f>IF(ISBLANK(DaqBook_RAW_Data!X721),"",DaqBook_RAW_Data!X721)</f>
        <v/>
      </c>
      <c r="J731" s="167" t="str">
        <f>IF(ISBLANK(DaqBook_RAW_Data!Y721),"",DaqBook_RAW_Data!Y721)</f>
        <v/>
      </c>
      <c r="K731" s="167" t="str">
        <f>IF(ISBLANK(DaqBook_RAW_Data!Z721),"",DaqBook_RAW_Data!Z721)</f>
        <v/>
      </c>
      <c r="L731" s="167" t="str">
        <f>IF(ISBLANK(DaqBook_RAW_Data!AA721),"",DaqBook_RAW_Data!AA721)</f>
        <v/>
      </c>
      <c r="M731" s="167" t="str">
        <f>IF(ISBLANK(DaqBook_RAW_Data!AB721),"",DaqBook_RAW_Data!AB721)</f>
        <v/>
      </c>
      <c r="N731" s="167" t="str">
        <f>IF(ISBLANK(DaqBook_RAW_Data!AC721),"",DaqBook_RAW_Data!AC721)</f>
        <v/>
      </c>
      <c r="O731" s="167" t="str">
        <f>IF(ISBLANK(DaqBook_RAW_Data!AD721),"",DaqBook_RAW_Data!AD721)</f>
        <v/>
      </c>
      <c r="P731" s="167" t="str">
        <f>IF(ISBLANK(DaqBook_RAW_Data!AE721),"",DaqBook_RAW_Data!AE721)</f>
        <v/>
      </c>
    </row>
    <row r="732" spans="1:16" x14ac:dyDescent="0.2">
      <c r="A732" s="58" t="e">
        <f t="shared" si="11"/>
        <v>#VALUE!</v>
      </c>
      <c r="B732" s="144" t="str">
        <f>IF(ISBLANK(DaqBook_RAW_Data!Q722),IF(DaqBook_RAW_Data!A722="","",TIMEVALUE(DaqBook_RAW_Data!A722)),TIMEVALUE(DaqBook_RAW_Data!Q722))</f>
        <v/>
      </c>
      <c r="C732" s="167" t="str">
        <f>IF(ISBLANK(DaqBook_RAW_Data!R722),"",DaqBook_RAW_Data!R722)</f>
        <v/>
      </c>
      <c r="D732" s="167" t="str">
        <f>IF(ISBLANK(DaqBook_RAW_Data!S722),"",DaqBook_RAW_Data!S722)</f>
        <v/>
      </c>
      <c r="E732" s="167" t="str">
        <f>IF(ISBLANK(DaqBook_RAW_Data!T722),"",DaqBook_RAW_Data!T722)</f>
        <v/>
      </c>
      <c r="F732" s="167" t="str">
        <f>IF(ISBLANK(DaqBook_RAW_Data!U722),"",DaqBook_RAW_Data!U722)</f>
        <v/>
      </c>
      <c r="G732" s="167" t="str">
        <f>IF(ISBLANK(DaqBook_RAW_Data!V722),"",DaqBook_RAW_Data!V722)</f>
        <v/>
      </c>
      <c r="H732" s="167" t="str">
        <f>IF(ISBLANK(DaqBook_RAW_Data!W722),"",DaqBook_RAW_Data!W722)</f>
        <v/>
      </c>
      <c r="I732" s="167" t="str">
        <f>IF(ISBLANK(DaqBook_RAW_Data!X722),"",DaqBook_RAW_Data!X722)</f>
        <v/>
      </c>
      <c r="J732" s="167" t="str">
        <f>IF(ISBLANK(DaqBook_RAW_Data!Y722),"",DaqBook_RAW_Data!Y722)</f>
        <v/>
      </c>
      <c r="K732" s="167" t="str">
        <f>IF(ISBLANK(DaqBook_RAW_Data!Z722),"",DaqBook_RAW_Data!Z722)</f>
        <v/>
      </c>
      <c r="L732" s="167" t="str">
        <f>IF(ISBLANK(DaqBook_RAW_Data!AA722),"",DaqBook_RAW_Data!AA722)</f>
        <v/>
      </c>
      <c r="M732" s="167" t="str">
        <f>IF(ISBLANK(DaqBook_RAW_Data!AB722),"",DaqBook_RAW_Data!AB722)</f>
        <v/>
      </c>
      <c r="N732" s="167" t="str">
        <f>IF(ISBLANK(DaqBook_RAW_Data!AC722),"",DaqBook_RAW_Data!AC722)</f>
        <v/>
      </c>
      <c r="O732" s="167" t="str">
        <f>IF(ISBLANK(DaqBook_RAW_Data!AD722),"",DaqBook_RAW_Data!AD722)</f>
        <v/>
      </c>
      <c r="P732" s="167" t="str">
        <f>IF(ISBLANK(DaqBook_RAW_Data!AE722),"",DaqBook_RAW_Data!AE722)</f>
        <v/>
      </c>
    </row>
    <row r="733" spans="1:16" x14ac:dyDescent="0.2">
      <c r="A733" s="58" t="e">
        <f t="shared" si="11"/>
        <v>#VALUE!</v>
      </c>
      <c r="B733" s="144" t="str">
        <f>IF(ISBLANK(DaqBook_RAW_Data!Q723),IF(DaqBook_RAW_Data!A723="","",TIMEVALUE(DaqBook_RAW_Data!A723)),TIMEVALUE(DaqBook_RAW_Data!Q723))</f>
        <v/>
      </c>
      <c r="C733" s="167" t="str">
        <f>IF(ISBLANK(DaqBook_RAW_Data!R723),"",DaqBook_RAW_Data!R723)</f>
        <v/>
      </c>
      <c r="D733" s="167" t="str">
        <f>IF(ISBLANK(DaqBook_RAW_Data!S723),"",DaqBook_RAW_Data!S723)</f>
        <v/>
      </c>
      <c r="E733" s="167" t="str">
        <f>IF(ISBLANK(DaqBook_RAW_Data!T723),"",DaqBook_RAW_Data!T723)</f>
        <v/>
      </c>
      <c r="F733" s="167" t="str">
        <f>IF(ISBLANK(DaqBook_RAW_Data!U723),"",DaqBook_RAW_Data!U723)</f>
        <v/>
      </c>
      <c r="G733" s="167" t="str">
        <f>IF(ISBLANK(DaqBook_RAW_Data!V723),"",DaqBook_RAW_Data!V723)</f>
        <v/>
      </c>
      <c r="H733" s="167" t="str">
        <f>IF(ISBLANK(DaqBook_RAW_Data!W723),"",DaqBook_RAW_Data!W723)</f>
        <v/>
      </c>
      <c r="I733" s="167" t="str">
        <f>IF(ISBLANK(DaqBook_RAW_Data!X723),"",DaqBook_RAW_Data!X723)</f>
        <v/>
      </c>
      <c r="J733" s="167" t="str">
        <f>IF(ISBLANK(DaqBook_RAW_Data!Y723),"",DaqBook_RAW_Data!Y723)</f>
        <v/>
      </c>
      <c r="K733" s="167" t="str">
        <f>IF(ISBLANK(DaqBook_RAW_Data!Z723),"",DaqBook_RAW_Data!Z723)</f>
        <v/>
      </c>
      <c r="L733" s="167" t="str">
        <f>IF(ISBLANK(DaqBook_RAW_Data!AA723),"",DaqBook_RAW_Data!AA723)</f>
        <v/>
      </c>
      <c r="M733" s="167" t="str">
        <f>IF(ISBLANK(DaqBook_RAW_Data!AB723),"",DaqBook_RAW_Data!AB723)</f>
        <v/>
      </c>
      <c r="N733" s="167" t="str">
        <f>IF(ISBLANK(DaqBook_RAW_Data!AC723),"",DaqBook_RAW_Data!AC723)</f>
        <v/>
      </c>
      <c r="O733" s="167" t="str">
        <f>IF(ISBLANK(DaqBook_RAW_Data!AD723),"",DaqBook_RAW_Data!AD723)</f>
        <v/>
      </c>
      <c r="P733" s="167" t="str">
        <f>IF(ISBLANK(DaqBook_RAW_Data!AE723),"",DaqBook_RAW_Data!AE723)</f>
        <v/>
      </c>
    </row>
    <row r="734" spans="1:16" x14ac:dyDescent="0.2">
      <c r="A734" s="58" t="e">
        <f t="shared" si="11"/>
        <v>#VALUE!</v>
      </c>
      <c r="B734" s="144" t="str">
        <f>IF(ISBLANK(DaqBook_RAW_Data!Q724),IF(DaqBook_RAW_Data!A724="","",TIMEVALUE(DaqBook_RAW_Data!A724)),TIMEVALUE(DaqBook_RAW_Data!Q724))</f>
        <v/>
      </c>
      <c r="C734" s="167" t="str">
        <f>IF(ISBLANK(DaqBook_RAW_Data!R724),"",DaqBook_RAW_Data!R724)</f>
        <v/>
      </c>
      <c r="D734" s="167" t="str">
        <f>IF(ISBLANK(DaqBook_RAW_Data!S724),"",DaqBook_RAW_Data!S724)</f>
        <v/>
      </c>
      <c r="E734" s="167" t="str">
        <f>IF(ISBLANK(DaqBook_RAW_Data!T724),"",DaqBook_RAW_Data!T724)</f>
        <v/>
      </c>
      <c r="F734" s="167" t="str">
        <f>IF(ISBLANK(DaqBook_RAW_Data!U724),"",DaqBook_RAW_Data!U724)</f>
        <v/>
      </c>
      <c r="G734" s="167" t="str">
        <f>IF(ISBLANK(DaqBook_RAW_Data!V724),"",DaqBook_RAW_Data!V724)</f>
        <v/>
      </c>
      <c r="H734" s="167" t="str">
        <f>IF(ISBLANK(DaqBook_RAW_Data!W724),"",DaqBook_RAW_Data!W724)</f>
        <v/>
      </c>
      <c r="I734" s="167" t="str">
        <f>IF(ISBLANK(DaqBook_RAW_Data!X724),"",DaqBook_RAW_Data!X724)</f>
        <v/>
      </c>
      <c r="J734" s="167" t="str">
        <f>IF(ISBLANK(DaqBook_RAW_Data!Y724),"",DaqBook_RAW_Data!Y724)</f>
        <v/>
      </c>
      <c r="K734" s="167" t="str">
        <f>IF(ISBLANK(DaqBook_RAW_Data!Z724),"",DaqBook_RAW_Data!Z724)</f>
        <v/>
      </c>
      <c r="L734" s="167" t="str">
        <f>IF(ISBLANK(DaqBook_RAW_Data!AA724),"",DaqBook_RAW_Data!AA724)</f>
        <v/>
      </c>
      <c r="M734" s="167" t="str">
        <f>IF(ISBLANK(DaqBook_RAW_Data!AB724),"",DaqBook_RAW_Data!AB724)</f>
        <v/>
      </c>
      <c r="N734" s="167" t="str">
        <f>IF(ISBLANK(DaqBook_RAW_Data!AC724),"",DaqBook_RAW_Data!AC724)</f>
        <v/>
      </c>
      <c r="O734" s="167" t="str">
        <f>IF(ISBLANK(DaqBook_RAW_Data!AD724),"",DaqBook_RAW_Data!AD724)</f>
        <v/>
      </c>
      <c r="P734" s="167" t="str">
        <f>IF(ISBLANK(DaqBook_RAW_Data!AE724),"",DaqBook_RAW_Data!AE724)</f>
        <v/>
      </c>
    </row>
    <row r="735" spans="1:16" x14ac:dyDescent="0.2">
      <c r="A735" s="58" t="e">
        <f t="shared" si="11"/>
        <v>#VALUE!</v>
      </c>
      <c r="B735" s="144" t="str">
        <f>IF(ISBLANK(DaqBook_RAW_Data!Q725),IF(DaqBook_RAW_Data!A725="","",TIMEVALUE(DaqBook_RAW_Data!A725)),TIMEVALUE(DaqBook_RAW_Data!Q725))</f>
        <v/>
      </c>
      <c r="C735" s="167" t="str">
        <f>IF(ISBLANK(DaqBook_RAW_Data!R725),"",DaqBook_RAW_Data!R725)</f>
        <v/>
      </c>
      <c r="D735" s="167" t="str">
        <f>IF(ISBLANK(DaqBook_RAW_Data!S725),"",DaqBook_RAW_Data!S725)</f>
        <v/>
      </c>
      <c r="E735" s="167" t="str">
        <f>IF(ISBLANK(DaqBook_RAW_Data!T725),"",DaqBook_RAW_Data!T725)</f>
        <v/>
      </c>
      <c r="F735" s="167" t="str">
        <f>IF(ISBLANK(DaqBook_RAW_Data!U725),"",DaqBook_RAW_Data!U725)</f>
        <v/>
      </c>
      <c r="G735" s="167" t="str">
        <f>IF(ISBLANK(DaqBook_RAW_Data!V725),"",DaqBook_RAW_Data!V725)</f>
        <v/>
      </c>
      <c r="H735" s="167" t="str">
        <f>IF(ISBLANK(DaqBook_RAW_Data!W725),"",DaqBook_RAW_Data!W725)</f>
        <v/>
      </c>
      <c r="I735" s="167" t="str">
        <f>IF(ISBLANK(DaqBook_RAW_Data!X725),"",DaqBook_RAW_Data!X725)</f>
        <v/>
      </c>
      <c r="J735" s="167" t="str">
        <f>IF(ISBLANK(DaqBook_RAW_Data!Y725),"",DaqBook_RAW_Data!Y725)</f>
        <v/>
      </c>
      <c r="K735" s="167" t="str">
        <f>IF(ISBLANK(DaqBook_RAW_Data!Z725),"",DaqBook_RAW_Data!Z725)</f>
        <v/>
      </c>
      <c r="L735" s="167" t="str">
        <f>IF(ISBLANK(DaqBook_RAW_Data!AA725),"",DaqBook_RAW_Data!AA725)</f>
        <v/>
      </c>
      <c r="M735" s="167" t="str">
        <f>IF(ISBLANK(DaqBook_RAW_Data!AB725),"",DaqBook_RAW_Data!AB725)</f>
        <v/>
      </c>
      <c r="N735" s="167" t="str">
        <f>IF(ISBLANK(DaqBook_RAW_Data!AC725),"",DaqBook_RAW_Data!AC725)</f>
        <v/>
      </c>
      <c r="O735" s="167" t="str">
        <f>IF(ISBLANK(DaqBook_RAW_Data!AD725),"",DaqBook_RAW_Data!AD725)</f>
        <v/>
      </c>
      <c r="P735" s="167" t="str">
        <f>IF(ISBLANK(DaqBook_RAW_Data!AE725),"",DaqBook_RAW_Data!AE725)</f>
        <v/>
      </c>
    </row>
    <row r="736" spans="1:16" x14ac:dyDescent="0.2">
      <c r="A736" s="58" t="e">
        <f t="shared" si="11"/>
        <v>#VALUE!</v>
      </c>
      <c r="B736" s="144" t="str">
        <f>IF(ISBLANK(DaqBook_RAW_Data!Q726),IF(DaqBook_RAW_Data!A726="","",TIMEVALUE(DaqBook_RAW_Data!A726)),TIMEVALUE(DaqBook_RAW_Data!Q726))</f>
        <v/>
      </c>
      <c r="C736" s="167" t="str">
        <f>IF(ISBLANK(DaqBook_RAW_Data!R726),"",DaqBook_RAW_Data!R726)</f>
        <v/>
      </c>
      <c r="D736" s="167" t="str">
        <f>IF(ISBLANK(DaqBook_RAW_Data!S726),"",DaqBook_RAW_Data!S726)</f>
        <v/>
      </c>
      <c r="E736" s="167" t="str">
        <f>IF(ISBLANK(DaqBook_RAW_Data!T726),"",DaqBook_RAW_Data!T726)</f>
        <v/>
      </c>
      <c r="F736" s="167" t="str">
        <f>IF(ISBLANK(DaqBook_RAW_Data!U726),"",DaqBook_RAW_Data!U726)</f>
        <v/>
      </c>
      <c r="G736" s="167" t="str">
        <f>IF(ISBLANK(DaqBook_RAW_Data!V726),"",DaqBook_RAW_Data!V726)</f>
        <v/>
      </c>
      <c r="H736" s="167" t="str">
        <f>IF(ISBLANK(DaqBook_RAW_Data!W726),"",DaqBook_RAW_Data!W726)</f>
        <v/>
      </c>
      <c r="I736" s="167" t="str">
        <f>IF(ISBLANK(DaqBook_RAW_Data!X726),"",DaqBook_RAW_Data!X726)</f>
        <v/>
      </c>
      <c r="J736" s="167" t="str">
        <f>IF(ISBLANK(DaqBook_RAW_Data!Y726),"",DaqBook_RAW_Data!Y726)</f>
        <v/>
      </c>
      <c r="K736" s="167" t="str">
        <f>IF(ISBLANK(DaqBook_RAW_Data!Z726),"",DaqBook_RAW_Data!Z726)</f>
        <v/>
      </c>
      <c r="L736" s="167" t="str">
        <f>IF(ISBLANK(DaqBook_RAW_Data!AA726),"",DaqBook_RAW_Data!AA726)</f>
        <v/>
      </c>
      <c r="M736" s="167" t="str">
        <f>IF(ISBLANK(DaqBook_RAW_Data!AB726),"",DaqBook_RAW_Data!AB726)</f>
        <v/>
      </c>
      <c r="N736" s="167" t="str">
        <f>IF(ISBLANK(DaqBook_RAW_Data!AC726),"",DaqBook_RAW_Data!AC726)</f>
        <v/>
      </c>
      <c r="O736" s="167" t="str">
        <f>IF(ISBLANK(DaqBook_RAW_Data!AD726),"",DaqBook_RAW_Data!AD726)</f>
        <v/>
      </c>
      <c r="P736" s="167" t="str">
        <f>IF(ISBLANK(DaqBook_RAW_Data!AE726),"",DaqBook_RAW_Data!AE726)</f>
        <v/>
      </c>
    </row>
    <row r="737" spans="1:16" x14ac:dyDescent="0.2">
      <c r="A737" s="58" t="e">
        <f t="shared" si="11"/>
        <v>#VALUE!</v>
      </c>
      <c r="B737" s="144" t="str">
        <f>IF(ISBLANK(DaqBook_RAW_Data!Q727),IF(DaqBook_RAW_Data!A727="","",TIMEVALUE(DaqBook_RAW_Data!A727)),TIMEVALUE(DaqBook_RAW_Data!Q727))</f>
        <v/>
      </c>
      <c r="C737" s="167" t="str">
        <f>IF(ISBLANK(DaqBook_RAW_Data!R727),"",DaqBook_RAW_Data!R727)</f>
        <v/>
      </c>
      <c r="D737" s="167" t="str">
        <f>IF(ISBLANK(DaqBook_RAW_Data!S727),"",DaqBook_RAW_Data!S727)</f>
        <v/>
      </c>
      <c r="E737" s="167" t="str">
        <f>IF(ISBLANK(DaqBook_RAW_Data!T727),"",DaqBook_RAW_Data!T727)</f>
        <v/>
      </c>
      <c r="F737" s="167" t="str">
        <f>IF(ISBLANK(DaqBook_RAW_Data!U727),"",DaqBook_RAW_Data!U727)</f>
        <v/>
      </c>
      <c r="G737" s="167" t="str">
        <f>IF(ISBLANK(DaqBook_RAW_Data!V727),"",DaqBook_RAW_Data!V727)</f>
        <v/>
      </c>
      <c r="H737" s="167" t="str">
        <f>IF(ISBLANK(DaqBook_RAW_Data!W727),"",DaqBook_RAW_Data!W727)</f>
        <v/>
      </c>
      <c r="I737" s="167" t="str">
        <f>IF(ISBLANK(DaqBook_RAW_Data!X727),"",DaqBook_RAW_Data!X727)</f>
        <v/>
      </c>
      <c r="J737" s="167" t="str">
        <f>IF(ISBLANK(DaqBook_RAW_Data!Y727),"",DaqBook_RAW_Data!Y727)</f>
        <v/>
      </c>
      <c r="K737" s="167" t="str">
        <f>IF(ISBLANK(DaqBook_RAW_Data!Z727),"",DaqBook_RAW_Data!Z727)</f>
        <v/>
      </c>
      <c r="L737" s="167" t="str">
        <f>IF(ISBLANK(DaqBook_RAW_Data!AA727),"",DaqBook_RAW_Data!AA727)</f>
        <v/>
      </c>
      <c r="M737" s="167" t="str">
        <f>IF(ISBLANK(DaqBook_RAW_Data!AB727),"",DaqBook_RAW_Data!AB727)</f>
        <v/>
      </c>
      <c r="N737" s="167" t="str">
        <f>IF(ISBLANK(DaqBook_RAW_Data!AC727),"",DaqBook_RAW_Data!AC727)</f>
        <v/>
      </c>
      <c r="O737" s="167" t="str">
        <f>IF(ISBLANK(DaqBook_RAW_Data!AD727),"",DaqBook_RAW_Data!AD727)</f>
        <v/>
      </c>
      <c r="P737" s="167" t="str">
        <f>IF(ISBLANK(DaqBook_RAW_Data!AE727),"",DaqBook_RAW_Data!AE727)</f>
        <v/>
      </c>
    </row>
    <row r="738" spans="1:16" x14ac:dyDescent="0.2">
      <c r="A738" s="58" t="e">
        <f t="shared" si="11"/>
        <v>#VALUE!</v>
      </c>
      <c r="B738" s="144" t="str">
        <f>IF(ISBLANK(DaqBook_RAW_Data!Q728),IF(DaqBook_RAW_Data!A728="","",TIMEVALUE(DaqBook_RAW_Data!A728)),TIMEVALUE(DaqBook_RAW_Data!Q728))</f>
        <v/>
      </c>
      <c r="C738" s="167" t="str">
        <f>IF(ISBLANK(DaqBook_RAW_Data!R728),"",DaqBook_RAW_Data!R728)</f>
        <v/>
      </c>
      <c r="D738" s="167" t="str">
        <f>IF(ISBLANK(DaqBook_RAW_Data!S728),"",DaqBook_RAW_Data!S728)</f>
        <v/>
      </c>
      <c r="E738" s="167" t="str">
        <f>IF(ISBLANK(DaqBook_RAW_Data!T728),"",DaqBook_RAW_Data!T728)</f>
        <v/>
      </c>
      <c r="F738" s="167" t="str">
        <f>IF(ISBLANK(DaqBook_RAW_Data!U728),"",DaqBook_RAW_Data!U728)</f>
        <v/>
      </c>
      <c r="G738" s="167" t="str">
        <f>IF(ISBLANK(DaqBook_RAW_Data!V728),"",DaqBook_RAW_Data!V728)</f>
        <v/>
      </c>
      <c r="H738" s="167" t="str">
        <f>IF(ISBLANK(DaqBook_RAW_Data!W728),"",DaqBook_RAW_Data!W728)</f>
        <v/>
      </c>
      <c r="I738" s="167" t="str">
        <f>IF(ISBLANK(DaqBook_RAW_Data!X728),"",DaqBook_RAW_Data!X728)</f>
        <v/>
      </c>
      <c r="J738" s="167" t="str">
        <f>IF(ISBLANK(DaqBook_RAW_Data!Y728),"",DaqBook_RAW_Data!Y728)</f>
        <v/>
      </c>
      <c r="K738" s="167" t="str">
        <f>IF(ISBLANK(DaqBook_RAW_Data!Z728),"",DaqBook_RAW_Data!Z728)</f>
        <v/>
      </c>
      <c r="L738" s="167" t="str">
        <f>IF(ISBLANK(DaqBook_RAW_Data!AA728),"",DaqBook_RAW_Data!AA728)</f>
        <v/>
      </c>
      <c r="M738" s="167" t="str">
        <f>IF(ISBLANK(DaqBook_RAW_Data!AB728),"",DaqBook_RAW_Data!AB728)</f>
        <v/>
      </c>
      <c r="N738" s="167" t="str">
        <f>IF(ISBLANK(DaqBook_RAW_Data!AC728),"",DaqBook_RAW_Data!AC728)</f>
        <v/>
      </c>
      <c r="O738" s="167" t="str">
        <f>IF(ISBLANK(DaqBook_RAW_Data!AD728),"",DaqBook_RAW_Data!AD728)</f>
        <v/>
      </c>
      <c r="P738" s="167" t="str">
        <f>IF(ISBLANK(DaqBook_RAW_Data!AE728),"",DaqBook_RAW_Data!AE728)</f>
        <v/>
      </c>
    </row>
    <row r="739" spans="1:16" x14ac:dyDescent="0.2">
      <c r="A739" s="58" t="e">
        <f t="shared" si="11"/>
        <v>#VALUE!</v>
      </c>
      <c r="B739" s="144" t="str">
        <f>IF(ISBLANK(DaqBook_RAW_Data!Q729),IF(DaqBook_RAW_Data!A729="","",TIMEVALUE(DaqBook_RAW_Data!A729)),TIMEVALUE(DaqBook_RAW_Data!Q729))</f>
        <v/>
      </c>
      <c r="C739" s="167" t="str">
        <f>IF(ISBLANK(DaqBook_RAW_Data!R729),"",DaqBook_RAW_Data!R729)</f>
        <v/>
      </c>
      <c r="D739" s="167" t="str">
        <f>IF(ISBLANK(DaqBook_RAW_Data!S729),"",DaqBook_RAW_Data!S729)</f>
        <v/>
      </c>
      <c r="E739" s="167" t="str">
        <f>IF(ISBLANK(DaqBook_RAW_Data!T729),"",DaqBook_RAW_Data!T729)</f>
        <v/>
      </c>
      <c r="F739" s="167" t="str">
        <f>IF(ISBLANK(DaqBook_RAW_Data!U729),"",DaqBook_RAW_Data!U729)</f>
        <v/>
      </c>
      <c r="G739" s="167" t="str">
        <f>IF(ISBLANK(DaqBook_RAW_Data!V729),"",DaqBook_RAW_Data!V729)</f>
        <v/>
      </c>
      <c r="H739" s="167" t="str">
        <f>IF(ISBLANK(DaqBook_RAW_Data!W729),"",DaqBook_RAW_Data!W729)</f>
        <v/>
      </c>
      <c r="I739" s="167" t="str">
        <f>IF(ISBLANK(DaqBook_RAW_Data!X729),"",DaqBook_RAW_Data!X729)</f>
        <v/>
      </c>
      <c r="J739" s="167" t="str">
        <f>IF(ISBLANK(DaqBook_RAW_Data!Y729),"",DaqBook_RAW_Data!Y729)</f>
        <v/>
      </c>
      <c r="K739" s="167" t="str">
        <f>IF(ISBLANK(DaqBook_RAW_Data!Z729),"",DaqBook_RAW_Data!Z729)</f>
        <v/>
      </c>
      <c r="L739" s="167" t="str">
        <f>IF(ISBLANK(DaqBook_RAW_Data!AA729),"",DaqBook_RAW_Data!AA729)</f>
        <v/>
      </c>
      <c r="M739" s="167" t="str">
        <f>IF(ISBLANK(DaqBook_RAW_Data!AB729),"",DaqBook_RAW_Data!AB729)</f>
        <v/>
      </c>
      <c r="N739" s="167" t="str">
        <f>IF(ISBLANK(DaqBook_RAW_Data!AC729),"",DaqBook_RAW_Data!AC729)</f>
        <v/>
      </c>
      <c r="O739" s="167" t="str">
        <f>IF(ISBLANK(DaqBook_RAW_Data!AD729),"",DaqBook_RAW_Data!AD729)</f>
        <v/>
      </c>
      <c r="P739" s="167" t="str">
        <f>IF(ISBLANK(DaqBook_RAW_Data!AE729),"",DaqBook_RAW_Data!AE729)</f>
        <v/>
      </c>
    </row>
    <row r="740" spans="1:16" x14ac:dyDescent="0.2">
      <c r="A740" s="58" t="e">
        <f t="shared" si="11"/>
        <v>#VALUE!</v>
      </c>
      <c r="B740" s="144" t="str">
        <f>IF(ISBLANK(DaqBook_RAW_Data!Q730),IF(DaqBook_RAW_Data!A730="","",TIMEVALUE(DaqBook_RAW_Data!A730)),TIMEVALUE(DaqBook_RAW_Data!Q730))</f>
        <v/>
      </c>
      <c r="C740" s="167" t="str">
        <f>IF(ISBLANK(DaqBook_RAW_Data!R730),"",DaqBook_RAW_Data!R730)</f>
        <v/>
      </c>
      <c r="D740" s="167" t="str">
        <f>IF(ISBLANK(DaqBook_RAW_Data!S730),"",DaqBook_RAW_Data!S730)</f>
        <v/>
      </c>
      <c r="E740" s="167" t="str">
        <f>IF(ISBLANK(DaqBook_RAW_Data!T730),"",DaqBook_RAW_Data!T730)</f>
        <v/>
      </c>
      <c r="F740" s="167" t="str">
        <f>IF(ISBLANK(DaqBook_RAW_Data!U730),"",DaqBook_RAW_Data!U730)</f>
        <v/>
      </c>
      <c r="G740" s="167" t="str">
        <f>IF(ISBLANK(DaqBook_RAW_Data!V730),"",DaqBook_RAW_Data!V730)</f>
        <v/>
      </c>
      <c r="H740" s="167" t="str">
        <f>IF(ISBLANK(DaqBook_RAW_Data!W730),"",DaqBook_RAW_Data!W730)</f>
        <v/>
      </c>
      <c r="I740" s="167" t="str">
        <f>IF(ISBLANK(DaqBook_RAW_Data!X730),"",DaqBook_RAW_Data!X730)</f>
        <v/>
      </c>
      <c r="J740" s="167" t="str">
        <f>IF(ISBLANK(DaqBook_RAW_Data!Y730),"",DaqBook_RAW_Data!Y730)</f>
        <v/>
      </c>
      <c r="K740" s="167" t="str">
        <f>IF(ISBLANK(DaqBook_RAW_Data!Z730),"",DaqBook_RAW_Data!Z730)</f>
        <v/>
      </c>
      <c r="L740" s="167" t="str">
        <f>IF(ISBLANK(DaqBook_RAW_Data!AA730),"",DaqBook_RAW_Data!AA730)</f>
        <v/>
      </c>
      <c r="M740" s="167" t="str">
        <f>IF(ISBLANK(DaqBook_RAW_Data!AB730),"",DaqBook_RAW_Data!AB730)</f>
        <v/>
      </c>
      <c r="N740" s="167" t="str">
        <f>IF(ISBLANK(DaqBook_RAW_Data!AC730),"",DaqBook_RAW_Data!AC730)</f>
        <v/>
      </c>
      <c r="O740" s="167" t="str">
        <f>IF(ISBLANK(DaqBook_RAW_Data!AD730),"",DaqBook_RAW_Data!AD730)</f>
        <v/>
      </c>
      <c r="P740" s="167" t="str">
        <f>IF(ISBLANK(DaqBook_RAW_Data!AE730),"",DaqBook_RAW_Data!AE730)</f>
        <v/>
      </c>
    </row>
    <row r="741" spans="1:16" x14ac:dyDescent="0.2">
      <c r="A741" s="58" t="e">
        <f t="shared" si="11"/>
        <v>#VALUE!</v>
      </c>
      <c r="B741" s="144" t="str">
        <f>IF(ISBLANK(DaqBook_RAW_Data!Q731),IF(DaqBook_RAW_Data!A731="","",TIMEVALUE(DaqBook_RAW_Data!A731)),TIMEVALUE(DaqBook_RAW_Data!Q731))</f>
        <v/>
      </c>
      <c r="C741" s="167" t="str">
        <f>IF(ISBLANK(DaqBook_RAW_Data!R731),"",DaqBook_RAW_Data!R731)</f>
        <v/>
      </c>
      <c r="D741" s="167" t="str">
        <f>IF(ISBLANK(DaqBook_RAW_Data!S731),"",DaqBook_RAW_Data!S731)</f>
        <v/>
      </c>
      <c r="E741" s="167" t="str">
        <f>IF(ISBLANK(DaqBook_RAW_Data!T731),"",DaqBook_RAW_Data!T731)</f>
        <v/>
      </c>
      <c r="F741" s="167" t="str">
        <f>IF(ISBLANK(DaqBook_RAW_Data!U731),"",DaqBook_RAW_Data!U731)</f>
        <v/>
      </c>
      <c r="G741" s="167" t="str">
        <f>IF(ISBLANK(DaqBook_RAW_Data!V731),"",DaqBook_RAW_Data!V731)</f>
        <v/>
      </c>
      <c r="H741" s="167" t="str">
        <f>IF(ISBLANK(DaqBook_RAW_Data!W731),"",DaqBook_RAW_Data!W731)</f>
        <v/>
      </c>
      <c r="I741" s="167" t="str">
        <f>IF(ISBLANK(DaqBook_RAW_Data!X731),"",DaqBook_RAW_Data!X731)</f>
        <v/>
      </c>
      <c r="J741" s="167" t="str">
        <f>IF(ISBLANK(DaqBook_RAW_Data!Y731),"",DaqBook_RAW_Data!Y731)</f>
        <v/>
      </c>
      <c r="K741" s="167" t="str">
        <f>IF(ISBLANK(DaqBook_RAW_Data!Z731),"",DaqBook_RAW_Data!Z731)</f>
        <v/>
      </c>
      <c r="L741" s="167" t="str">
        <f>IF(ISBLANK(DaqBook_RAW_Data!AA731),"",DaqBook_RAW_Data!AA731)</f>
        <v/>
      </c>
      <c r="M741" s="167" t="str">
        <f>IF(ISBLANK(DaqBook_RAW_Data!AB731),"",DaqBook_RAW_Data!AB731)</f>
        <v/>
      </c>
      <c r="N741" s="167" t="str">
        <f>IF(ISBLANK(DaqBook_RAW_Data!AC731),"",DaqBook_RAW_Data!AC731)</f>
        <v/>
      </c>
      <c r="O741" s="167" t="str">
        <f>IF(ISBLANK(DaqBook_RAW_Data!AD731),"",DaqBook_RAW_Data!AD731)</f>
        <v/>
      </c>
      <c r="P741" s="167" t="str">
        <f>IF(ISBLANK(DaqBook_RAW_Data!AE731),"",DaqBook_RAW_Data!AE731)</f>
        <v/>
      </c>
    </row>
    <row r="742" spans="1:16" x14ac:dyDescent="0.2">
      <c r="A742" s="58" t="e">
        <f t="shared" si="11"/>
        <v>#VALUE!</v>
      </c>
      <c r="B742" s="144" t="str">
        <f>IF(ISBLANK(DaqBook_RAW_Data!Q732),IF(DaqBook_RAW_Data!A732="","",TIMEVALUE(DaqBook_RAW_Data!A732)),TIMEVALUE(DaqBook_RAW_Data!Q732))</f>
        <v/>
      </c>
      <c r="C742" s="167" t="str">
        <f>IF(ISBLANK(DaqBook_RAW_Data!R732),"",DaqBook_RAW_Data!R732)</f>
        <v/>
      </c>
      <c r="D742" s="167" t="str">
        <f>IF(ISBLANK(DaqBook_RAW_Data!S732),"",DaqBook_RAW_Data!S732)</f>
        <v/>
      </c>
      <c r="E742" s="167" t="str">
        <f>IF(ISBLANK(DaqBook_RAW_Data!T732),"",DaqBook_RAW_Data!T732)</f>
        <v/>
      </c>
      <c r="F742" s="167" t="str">
        <f>IF(ISBLANK(DaqBook_RAW_Data!U732),"",DaqBook_RAW_Data!U732)</f>
        <v/>
      </c>
      <c r="G742" s="167" t="str">
        <f>IF(ISBLANK(DaqBook_RAW_Data!V732),"",DaqBook_RAW_Data!V732)</f>
        <v/>
      </c>
      <c r="H742" s="167" t="str">
        <f>IF(ISBLANK(DaqBook_RAW_Data!W732),"",DaqBook_RAW_Data!W732)</f>
        <v/>
      </c>
      <c r="I742" s="167" t="str">
        <f>IF(ISBLANK(DaqBook_RAW_Data!X732),"",DaqBook_RAW_Data!X732)</f>
        <v/>
      </c>
      <c r="J742" s="167" t="str">
        <f>IF(ISBLANK(DaqBook_RAW_Data!Y732),"",DaqBook_RAW_Data!Y732)</f>
        <v/>
      </c>
      <c r="K742" s="167" t="str">
        <f>IF(ISBLANK(DaqBook_RAW_Data!Z732),"",DaqBook_RAW_Data!Z732)</f>
        <v/>
      </c>
      <c r="L742" s="167" t="str">
        <f>IF(ISBLANK(DaqBook_RAW_Data!AA732),"",DaqBook_RAW_Data!AA732)</f>
        <v/>
      </c>
      <c r="M742" s="167" t="str">
        <f>IF(ISBLANK(DaqBook_RAW_Data!AB732),"",DaqBook_RAW_Data!AB732)</f>
        <v/>
      </c>
      <c r="N742" s="167" t="str">
        <f>IF(ISBLANK(DaqBook_RAW_Data!AC732),"",DaqBook_RAW_Data!AC732)</f>
        <v/>
      </c>
      <c r="O742" s="167" t="str">
        <f>IF(ISBLANK(DaqBook_RAW_Data!AD732),"",DaqBook_RAW_Data!AD732)</f>
        <v/>
      </c>
      <c r="P742" s="167" t="str">
        <f>IF(ISBLANK(DaqBook_RAW_Data!AE732),"",DaqBook_RAW_Data!AE732)</f>
        <v/>
      </c>
    </row>
    <row r="743" spans="1:16" x14ac:dyDescent="0.2">
      <c r="A743" s="58" t="e">
        <f t="shared" si="11"/>
        <v>#VALUE!</v>
      </c>
      <c r="B743" s="144" t="str">
        <f>IF(ISBLANK(DaqBook_RAW_Data!Q733),IF(DaqBook_RAW_Data!A733="","",TIMEVALUE(DaqBook_RAW_Data!A733)),TIMEVALUE(DaqBook_RAW_Data!Q733))</f>
        <v/>
      </c>
      <c r="C743" s="167" t="str">
        <f>IF(ISBLANK(DaqBook_RAW_Data!R733),"",DaqBook_RAW_Data!R733)</f>
        <v/>
      </c>
      <c r="D743" s="167" t="str">
        <f>IF(ISBLANK(DaqBook_RAW_Data!S733),"",DaqBook_RAW_Data!S733)</f>
        <v/>
      </c>
      <c r="E743" s="167" t="str">
        <f>IF(ISBLANK(DaqBook_RAW_Data!T733),"",DaqBook_RAW_Data!T733)</f>
        <v/>
      </c>
      <c r="F743" s="167" t="str">
        <f>IF(ISBLANK(DaqBook_RAW_Data!U733),"",DaqBook_RAW_Data!U733)</f>
        <v/>
      </c>
      <c r="G743" s="167" t="str">
        <f>IF(ISBLANK(DaqBook_RAW_Data!V733),"",DaqBook_RAW_Data!V733)</f>
        <v/>
      </c>
      <c r="H743" s="167" t="str">
        <f>IF(ISBLANK(DaqBook_RAW_Data!W733),"",DaqBook_RAW_Data!W733)</f>
        <v/>
      </c>
      <c r="I743" s="167" t="str">
        <f>IF(ISBLANK(DaqBook_RAW_Data!X733),"",DaqBook_RAW_Data!X733)</f>
        <v/>
      </c>
      <c r="J743" s="167" t="str">
        <f>IF(ISBLANK(DaqBook_RAW_Data!Y733),"",DaqBook_RAW_Data!Y733)</f>
        <v/>
      </c>
      <c r="K743" s="167" t="str">
        <f>IF(ISBLANK(DaqBook_RAW_Data!Z733),"",DaqBook_RAW_Data!Z733)</f>
        <v/>
      </c>
      <c r="L743" s="167" t="str">
        <f>IF(ISBLANK(DaqBook_RAW_Data!AA733),"",DaqBook_RAW_Data!AA733)</f>
        <v/>
      </c>
      <c r="M743" s="167" t="str">
        <f>IF(ISBLANK(DaqBook_RAW_Data!AB733),"",DaqBook_RAW_Data!AB733)</f>
        <v/>
      </c>
      <c r="N743" s="167" t="str">
        <f>IF(ISBLANK(DaqBook_RAW_Data!AC733),"",DaqBook_RAW_Data!AC733)</f>
        <v/>
      </c>
      <c r="O743" s="167" t="str">
        <f>IF(ISBLANK(DaqBook_RAW_Data!AD733),"",DaqBook_RAW_Data!AD733)</f>
        <v/>
      </c>
      <c r="P743" s="167" t="str">
        <f>IF(ISBLANK(DaqBook_RAW_Data!AE733),"",DaqBook_RAW_Data!AE733)</f>
        <v/>
      </c>
    </row>
    <row r="744" spans="1:16" x14ac:dyDescent="0.2">
      <c r="A744" s="58" t="e">
        <f t="shared" si="11"/>
        <v>#VALUE!</v>
      </c>
      <c r="B744" s="144" t="str">
        <f>IF(ISBLANK(DaqBook_RAW_Data!Q734),IF(DaqBook_RAW_Data!A734="","",TIMEVALUE(DaqBook_RAW_Data!A734)),TIMEVALUE(DaqBook_RAW_Data!Q734))</f>
        <v/>
      </c>
      <c r="C744" s="167" t="str">
        <f>IF(ISBLANK(DaqBook_RAW_Data!R734),"",DaqBook_RAW_Data!R734)</f>
        <v/>
      </c>
      <c r="D744" s="167" t="str">
        <f>IF(ISBLANK(DaqBook_RAW_Data!S734),"",DaqBook_RAW_Data!S734)</f>
        <v/>
      </c>
      <c r="E744" s="167" t="str">
        <f>IF(ISBLANK(DaqBook_RAW_Data!T734),"",DaqBook_RAW_Data!T734)</f>
        <v/>
      </c>
      <c r="F744" s="167" t="str">
        <f>IF(ISBLANK(DaqBook_RAW_Data!U734),"",DaqBook_RAW_Data!U734)</f>
        <v/>
      </c>
      <c r="G744" s="167" t="str">
        <f>IF(ISBLANK(DaqBook_RAW_Data!V734),"",DaqBook_RAW_Data!V734)</f>
        <v/>
      </c>
      <c r="H744" s="167" t="str">
        <f>IF(ISBLANK(DaqBook_RAW_Data!W734),"",DaqBook_RAW_Data!W734)</f>
        <v/>
      </c>
      <c r="I744" s="167" t="str">
        <f>IF(ISBLANK(DaqBook_RAW_Data!X734),"",DaqBook_RAW_Data!X734)</f>
        <v/>
      </c>
      <c r="J744" s="167" t="str">
        <f>IF(ISBLANK(DaqBook_RAW_Data!Y734),"",DaqBook_RAW_Data!Y734)</f>
        <v/>
      </c>
      <c r="K744" s="167" t="str">
        <f>IF(ISBLANK(DaqBook_RAW_Data!Z734),"",DaqBook_RAW_Data!Z734)</f>
        <v/>
      </c>
      <c r="L744" s="167" t="str">
        <f>IF(ISBLANK(DaqBook_RAW_Data!AA734),"",DaqBook_RAW_Data!AA734)</f>
        <v/>
      </c>
      <c r="M744" s="167" t="str">
        <f>IF(ISBLANK(DaqBook_RAW_Data!AB734),"",DaqBook_RAW_Data!AB734)</f>
        <v/>
      </c>
      <c r="N744" s="167" t="str">
        <f>IF(ISBLANK(DaqBook_RAW_Data!AC734),"",DaqBook_RAW_Data!AC734)</f>
        <v/>
      </c>
      <c r="O744" s="167" t="str">
        <f>IF(ISBLANK(DaqBook_RAW_Data!AD734),"",DaqBook_RAW_Data!AD734)</f>
        <v/>
      </c>
      <c r="P744" s="167" t="str">
        <f>IF(ISBLANK(DaqBook_RAW_Data!AE734),"",DaqBook_RAW_Data!AE734)</f>
        <v/>
      </c>
    </row>
    <row r="745" spans="1:16" x14ac:dyDescent="0.2">
      <c r="A745" s="58" t="e">
        <f t="shared" si="11"/>
        <v>#VALUE!</v>
      </c>
      <c r="B745" s="144" t="str">
        <f>IF(ISBLANK(DaqBook_RAW_Data!Q735),IF(DaqBook_RAW_Data!A735="","",TIMEVALUE(DaqBook_RAW_Data!A735)),TIMEVALUE(DaqBook_RAW_Data!Q735))</f>
        <v/>
      </c>
      <c r="C745" s="167" t="str">
        <f>IF(ISBLANK(DaqBook_RAW_Data!R735),"",DaqBook_RAW_Data!R735)</f>
        <v/>
      </c>
      <c r="D745" s="167" t="str">
        <f>IF(ISBLANK(DaqBook_RAW_Data!S735),"",DaqBook_RAW_Data!S735)</f>
        <v/>
      </c>
      <c r="E745" s="167" t="str">
        <f>IF(ISBLANK(DaqBook_RAW_Data!T735),"",DaqBook_RAW_Data!T735)</f>
        <v/>
      </c>
      <c r="F745" s="167" t="str">
        <f>IF(ISBLANK(DaqBook_RAW_Data!U735),"",DaqBook_RAW_Data!U735)</f>
        <v/>
      </c>
      <c r="G745" s="167" t="str">
        <f>IF(ISBLANK(DaqBook_RAW_Data!V735),"",DaqBook_RAW_Data!V735)</f>
        <v/>
      </c>
      <c r="H745" s="167" t="str">
        <f>IF(ISBLANK(DaqBook_RAW_Data!W735),"",DaqBook_RAW_Data!W735)</f>
        <v/>
      </c>
      <c r="I745" s="167" t="str">
        <f>IF(ISBLANK(DaqBook_RAW_Data!X735),"",DaqBook_RAW_Data!X735)</f>
        <v/>
      </c>
      <c r="J745" s="167" t="str">
        <f>IF(ISBLANK(DaqBook_RAW_Data!Y735),"",DaqBook_RAW_Data!Y735)</f>
        <v/>
      </c>
      <c r="K745" s="167" t="str">
        <f>IF(ISBLANK(DaqBook_RAW_Data!Z735),"",DaqBook_RAW_Data!Z735)</f>
        <v/>
      </c>
      <c r="L745" s="167" t="str">
        <f>IF(ISBLANK(DaqBook_RAW_Data!AA735),"",DaqBook_RAW_Data!AA735)</f>
        <v/>
      </c>
      <c r="M745" s="167" t="str">
        <f>IF(ISBLANK(DaqBook_RAW_Data!AB735),"",DaqBook_RAW_Data!AB735)</f>
        <v/>
      </c>
      <c r="N745" s="167" t="str">
        <f>IF(ISBLANK(DaqBook_RAW_Data!AC735),"",DaqBook_RAW_Data!AC735)</f>
        <v/>
      </c>
      <c r="O745" s="167" t="str">
        <f>IF(ISBLANK(DaqBook_RAW_Data!AD735),"",DaqBook_RAW_Data!AD735)</f>
        <v/>
      </c>
      <c r="P745" s="167" t="str">
        <f>IF(ISBLANK(DaqBook_RAW_Data!AE735),"",DaqBook_RAW_Data!AE735)</f>
        <v/>
      </c>
    </row>
    <row r="746" spans="1:16" x14ac:dyDescent="0.2">
      <c r="A746" s="58" t="e">
        <f t="shared" si="11"/>
        <v>#VALUE!</v>
      </c>
      <c r="B746" s="144" t="str">
        <f>IF(ISBLANK(DaqBook_RAW_Data!Q736),IF(DaqBook_RAW_Data!A736="","",TIMEVALUE(DaqBook_RAW_Data!A736)),TIMEVALUE(DaqBook_RAW_Data!Q736))</f>
        <v/>
      </c>
      <c r="C746" s="167" t="str">
        <f>IF(ISBLANK(DaqBook_RAW_Data!R736),"",DaqBook_RAW_Data!R736)</f>
        <v/>
      </c>
      <c r="D746" s="167" t="str">
        <f>IF(ISBLANK(DaqBook_RAW_Data!S736),"",DaqBook_RAW_Data!S736)</f>
        <v/>
      </c>
      <c r="E746" s="167" t="str">
        <f>IF(ISBLANK(DaqBook_RAW_Data!T736),"",DaqBook_RAW_Data!T736)</f>
        <v/>
      </c>
      <c r="F746" s="167" t="str">
        <f>IF(ISBLANK(DaqBook_RAW_Data!U736),"",DaqBook_RAW_Data!U736)</f>
        <v/>
      </c>
      <c r="G746" s="167" t="str">
        <f>IF(ISBLANK(DaqBook_RAW_Data!V736),"",DaqBook_RAW_Data!V736)</f>
        <v/>
      </c>
      <c r="H746" s="167" t="str">
        <f>IF(ISBLANK(DaqBook_RAW_Data!W736),"",DaqBook_RAW_Data!W736)</f>
        <v/>
      </c>
      <c r="I746" s="167" t="str">
        <f>IF(ISBLANK(DaqBook_RAW_Data!X736),"",DaqBook_RAW_Data!X736)</f>
        <v/>
      </c>
      <c r="J746" s="167" t="str">
        <f>IF(ISBLANK(DaqBook_RAW_Data!Y736),"",DaqBook_RAW_Data!Y736)</f>
        <v/>
      </c>
      <c r="K746" s="167" t="str">
        <f>IF(ISBLANK(DaqBook_RAW_Data!Z736),"",DaqBook_RAW_Data!Z736)</f>
        <v/>
      </c>
      <c r="L746" s="167" t="str">
        <f>IF(ISBLANK(DaqBook_RAW_Data!AA736),"",DaqBook_RAW_Data!AA736)</f>
        <v/>
      </c>
      <c r="M746" s="167" t="str">
        <f>IF(ISBLANK(DaqBook_RAW_Data!AB736),"",DaqBook_RAW_Data!AB736)</f>
        <v/>
      </c>
      <c r="N746" s="167" t="str">
        <f>IF(ISBLANK(DaqBook_RAW_Data!AC736),"",DaqBook_RAW_Data!AC736)</f>
        <v/>
      </c>
      <c r="O746" s="167" t="str">
        <f>IF(ISBLANK(DaqBook_RAW_Data!AD736),"",DaqBook_RAW_Data!AD736)</f>
        <v/>
      </c>
      <c r="P746" s="167" t="str">
        <f>IF(ISBLANK(DaqBook_RAW_Data!AE736),"",DaqBook_RAW_Data!AE736)</f>
        <v/>
      </c>
    </row>
    <row r="747" spans="1:16" x14ac:dyDescent="0.2">
      <c r="A747" s="58" t="e">
        <f t="shared" si="11"/>
        <v>#VALUE!</v>
      </c>
      <c r="B747" s="144" t="str">
        <f>IF(ISBLANK(DaqBook_RAW_Data!Q737),IF(DaqBook_RAW_Data!A737="","",TIMEVALUE(DaqBook_RAW_Data!A737)),TIMEVALUE(DaqBook_RAW_Data!Q737))</f>
        <v/>
      </c>
      <c r="C747" s="167" t="str">
        <f>IF(ISBLANK(DaqBook_RAW_Data!R737),"",DaqBook_RAW_Data!R737)</f>
        <v/>
      </c>
      <c r="D747" s="167" t="str">
        <f>IF(ISBLANK(DaqBook_RAW_Data!S737),"",DaqBook_RAW_Data!S737)</f>
        <v/>
      </c>
      <c r="E747" s="167" t="str">
        <f>IF(ISBLANK(DaqBook_RAW_Data!T737),"",DaqBook_RAW_Data!T737)</f>
        <v/>
      </c>
      <c r="F747" s="167" t="str">
        <f>IF(ISBLANK(DaqBook_RAW_Data!U737),"",DaqBook_RAW_Data!U737)</f>
        <v/>
      </c>
      <c r="G747" s="167" t="str">
        <f>IF(ISBLANK(DaqBook_RAW_Data!V737),"",DaqBook_RAW_Data!V737)</f>
        <v/>
      </c>
      <c r="H747" s="167" t="str">
        <f>IF(ISBLANK(DaqBook_RAW_Data!W737),"",DaqBook_RAW_Data!W737)</f>
        <v/>
      </c>
      <c r="I747" s="167" t="str">
        <f>IF(ISBLANK(DaqBook_RAW_Data!X737),"",DaqBook_RAW_Data!X737)</f>
        <v/>
      </c>
      <c r="J747" s="167" t="str">
        <f>IF(ISBLANK(DaqBook_RAW_Data!Y737),"",DaqBook_RAW_Data!Y737)</f>
        <v/>
      </c>
      <c r="K747" s="167" t="str">
        <f>IF(ISBLANK(DaqBook_RAW_Data!Z737),"",DaqBook_RAW_Data!Z737)</f>
        <v/>
      </c>
      <c r="L747" s="167" t="str">
        <f>IF(ISBLANK(DaqBook_RAW_Data!AA737),"",DaqBook_RAW_Data!AA737)</f>
        <v/>
      </c>
      <c r="M747" s="167" t="str">
        <f>IF(ISBLANK(DaqBook_RAW_Data!AB737),"",DaqBook_RAW_Data!AB737)</f>
        <v/>
      </c>
      <c r="N747" s="167" t="str">
        <f>IF(ISBLANK(DaqBook_RAW_Data!AC737),"",DaqBook_RAW_Data!AC737)</f>
        <v/>
      </c>
      <c r="O747" s="167" t="str">
        <f>IF(ISBLANK(DaqBook_RAW_Data!AD737),"",DaqBook_RAW_Data!AD737)</f>
        <v/>
      </c>
      <c r="P747" s="167" t="str">
        <f>IF(ISBLANK(DaqBook_RAW_Data!AE737),"",DaqBook_RAW_Data!AE737)</f>
        <v/>
      </c>
    </row>
    <row r="748" spans="1:16" x14ac:dyDescent="0.2">
      <c r="A748" s="58" t="e">
        <f t="shared" si="11"/>
        <v>#VALUE!</v>
      </c>
      <c r="B748" s="144" t="str">
        <f>IF(ISBLANK(DaqBook_RAW_Data!Q738),IF(DaqBook_RAW_Data!A738="","",TIMEVALUE(DaqBook_RAW_Data!A738)),TIMEVALUE(DaqBook_RAW_Data!Q738))</f>
        <v/>
      </c>
      <c r="C748" s="167" t="str">
        <f>IF(ISBLANK(DaqBook_RAW_Data!R738),"",DaqBook_RAW_Data!R738)</f>
        <v/>
      </c>
      <c r="D748" s="167" t="str">
        <f>IF(ISBLANK(DaqBook_RAW_Data!S738),"",DaqBook_RAW_Data!S738)</f>
        <v/>
      </c>
      <c r="E748" s="167" t="str">
        <f>IF(ISBLANK(DaqBook_RAW_Data!T738),"",DaqBook_RAW_Data!T738)</f>
        <v/>
      </c>
      <c r="F748" s="167" t="str">
        <f>IF(ISBLANK(DaqBook_RAW_Data!U738),"",DaqBook_RAW_Data!U738)</f>
        <v/>
      </c>
      <c r="G748" s="167" t="str">
        <f>IF(ISBLANK(DaqBook_RAW_Data!V738),"",DaqBook_RAW_Data!V738)</f>
        <v/>
      </c>
      <c r="H748" s="167" t="str">
        <f>IF(ISBLANK(DaqBook_RAW_Data!W738),"",DaqBook_RAW_Data!W738)</f>
        <v/>
      </c>
      <c r="I748" s="167" t="str">
        <f>IF(ISBLANK(DaqBook_RAW_Data!X738),"",DaqBook_RAW_Data!X738)</f>
        <v/>
      </c>
      <c r="J748" s="167" t="str">
        <f>IF(ISBLANK(DaqBook_RAW_Data!Y738),"",DaqBook_RAW_Data!Y738)</f>
        <v/>
      </c>
      <c r="K748" s="167" t="str">
        <f>IF(ISBLANK(DaqBook_RAW_Data!Z738),"",DaqBook_RAW_Data!Z738)</f>
        <v/>
      </c>
      <c r="L748" s="167" t="str">
        <f>IF(ISBLANK(DaqBook_RAW_Data!AA738),"",DaqBook_RAW_Data!AA738)</f>
        <v/>
      </c>
      <c r="M748" s="167" t="str">
        <f>IF(ISBLANK(DaqBook_RAW_Data!AB738),"",DaqBook_RAW_Data!AB738)</f>
        <v/>
      </c>
      <c r="N748" s="167" t="str">
        <f>IF(ISBLANK(DaqBook_RAW_Data!AC738),"",DaqBook_RAW_Data!AC738)</f>
        <v/>
      </c>
      <c r="O748" s="167" t="str">
        <f>IF(ISBLANK(DaqBook_RAW_Data!AD738),"",DaqBook_RAW_Data!AD738)</f>
        <v/>
      </c>
      <c r="P748" s="167" t="str">
        <f>IF(ISBLANK(DaqBook_RAW_Data!AE738),"",DaqBook_RAW_Data!AE738)</f>
        <v/>
      </c>
    </row>
    <row r="749" spans="1:16" x14ac:dyDescent="0.2">
      <c r="A749" s="58" t="e">
        <f t="shared" si="11"/>
        <v>#VALUE!</v>
      </c>
      <c r="B749" s="144" t="str">
        <f>IF(ISBLANK(DaqBook_RAW_Data!Q739),IF(DaqBook_RAW_Data!A739="","",TIMEVALUE(DaqBook_RAW_Data!A739)),TIMEVALUE(DaqBook_RAW_Data!Q739))</f>
        <v/>
      </c>
      <c r="C749" s="167" t="str">
        <f>IF(ISBLANK(DaqBook_RAW_Data!R739),"",DaqBook_RAW_Data!R739)</f>
        <v/>
      </c>
      <c r="D749" s="167" t="str">
        <f>IF(ISBLANK(DaqBook_RAW_Data!S739),"",DaqBook_RAW_Data!S739)</f>
        <v/>
      </c>
      <c r="E749" s="167" t="str">
        <f>IF(ISBLANK(DaqBook_RAW_Data!T739),"",DaqBook_RAW_Data!T739)</f>
        <v/>
      </c>
      <c r="F749" s="167" t="str">
        <f>IF(ISBLANK(DaqBook_RAW_Data!U739),"",DaqBook_RAW_Data!U739)</f>
        <v/>
      </c>
      <c r="G749" s="167" t="str">
        <f>IF(ISBLANK(DaqBook_RAW_Data!V739),"",DaqBook_RAW_Data!V739)</f>
        <v/>
      </c>
      <c r="H749" s="167" t="str">
        <f>IF(ISBLANK(DaqBook_RAW_Data!W739),"",DaqBook_RAW_Data!W739)</f>
        <v/>
      </c>
      <c r="I749" s="167" t="str">
        <f>IF(ISBLANK(DaqBook_RAW_Data!X739),"",DaqBook_RAW_Data!X739)</f>
        <v/>
      </c>
      <c r="J749" s="167" t="str">
        <f>IF(ISBLANK(DaqBook_RAW_Data!Y739),"",DaqBook_RAW_Data!Y739)</f>
        <v/>
      </c>
      <c r="K749" s="167" t="str">
        <f>IF(ISBLANK(DaqBook_RAW_Data!Z739),"",DaqBook_RAW_Data!Z739)</f>
        <v/>
      </c>
      <c r="L749" s="167" t="str">
        <f>IF(ISBLANK(DaqBook_RAW_Data!AA739),"",DaqBook_RAW_Data!AA739)</f>
        <v/>
      </c>
      <c r="M749" s="167" t="str">
        <f>IF(ISBLANK(DaqBook_RAW_Data!AB739),"",DaqBook_RAW_Data!AB739)</f>
        <v/>
      </c>
      <c r="N749" s="167" t="str">
        <f>IF(ISBLANK(DaqBook_RAW_Data!AC739),"",DaqBook_RAW_Data!AC739)</f>
        <v/>
      </c>
      <c r="O749" s="167" t="str">
        <f>IF(ISBLANK(DaqBook_RAW_Data!AD739),"",DaqBook_RAW_Data!AD739)</f>
        <v/>
      </c>
      <c r="P749" s="167" t="str">
        <f>IF(ISBLANK(DaqBook_RAW_Data!AE739),"",DaqBook_RAW_Data!AE739)</f>
        <v/>
      </c>
    </row>
    <row r="750" spans="1:16" x14ac:dyDescent="0.2">
      <c r="A750" s="58" t="e">
        <f t="shared" si="11"/>
        <v>#VALUE!</v>
      </c>
      <c r="B750" s="144" t="str">
        <f>IF(ISBLANK(DaqBook_RAW_Data!Q740),IF(DaqBook_RAW_Data!A740="","",TIMEVALUE(DaqBook_RAW_Data!A740)),TIMEVALUE(DaqBook_RAW_Data!Q740))</f>
        <v/>
      </c>
      <c r="C750" s="167" t="str">
        <f>IF(ISBLANK(DaqBook_RAW_Data!R740),"",DaqBook_RAW_Data!R740)</f>
        <v/>
      </c>
      <c r="D750" s="167" t="str">
        <f>IF(ISBLANK(DaqBook_RAW_Data!S740),"",DaqBook_RAW_Data!S740)</f>
        <v/>
      </c>
      <c r="E750" s="167" t="str">
        <f>IF(ISBLANK(DaqBook_RAW_Data!T740),"",DaqBook_RAW_Data!T740)</f>
        <v/>
      </c>
      <c r="F750" s="167" t="str">
        <f>IF(ISBLANK(DaqBook_RAW_Data!U740),"",DaqBook_RAW_Data!U740)</f>
        <v/>
      </c>
      <c r="G750" s="167" t="str">
        <f>IF(ISBLANK(DaqBook_RAW_Data!V740),"",DaqBook_RAW_Data!V740)</f>
        <v/>
      </c>
      <c r="H750" s="167" t="str">
        <f>IF(ISBLANK(DaqBook_RAW_Data!W740),"",DaqBook_RAW_Data!W740)</f>
        <v/>
      </c>
      <c r="I750" s="167" t="str">
        <f>IF(ISBLANK(DaqBook_RAW_Data!X740),"",DaqBook_RAW_Data!X740)</f>
        <v/>
      </c>
      <c r="J750" s="167" t="str">
        <f>IF(ISBLANK(DaqBook_RAW_Data!Y740),"",DaqBook_RAW_Data!Y740)</f>
        <v/>
      </c>
      <c r="K750" s="167" t="str">
        <f>IF(ISBLANK(DaqBook_RAW_Data!Z740),"",DaqBook_RAW_Data!Z740)</f>
        <v/>
      </c>
      <c r="L750" s="167" t="str">
        <f>IF(ISBLANK(DaqBook_RAW_Data!AA740),"",DaqBook_RAW_Data!AA740)</f>
        <v/>
      </c>
      <c r="M750" s="167" t="str">
        <f>IF(ISBLANK(DaqBook_RAW_Data!AB740),"",DaqBook_RAW_Data!AB740)</f>
        <v/>
      </c>
      <c r="N750" s="167" t="str">
        <f>IF(ISBLANK(DaqBook_RAW_Data!AC740),"",DaqBook_RAW_Data!AC740)</f>
        <v/>
      </c>
      <c r="O750" s="167" t="str">
        <f>IF(ISBLANK(DaqBook_RAW_Data!AD740),"",DaqBook_RAW_Data!AD740)</f>
        <v/>
      </c>
      <c r="P750" s="167" t="str">
        <f>IF(ISBLANK(DaqBook_RAW_Data!AE740),"",DaqBook_RAW_Data!AE740)</f>
        <v/>
      </c>
    </row>
    <row r="751" spans="1:16" x14ac:dyDescent="0.2">
      <c r="A751" s="58" t="e">
        <f t="shared" si="11"/>
        <v>#VALUE!</v>
      </c>
      <c r="B751" s="144" t="str">
        <f>IF(ISBLANK(DaqBook_RAW_Data!Q741),IF(DaqBook_RAW_Data!A741="","",TIMEVALUE(DaqBook_RAW_Data!A741)),TIMEVALUE(DaqBook_RAW_Data!Q741))</f>
        <v/>
      </c>
      <c r="C751" s="167" t="str">
        <f>IF(ISBLANK(DaqBook_RAW_Data!R741),"",DaqBook_RAW_Data!R741)</f>
        <v/>
      </c>
      <c r="D751" s="167" t="str">
        <f>IF(ISBLANK(DaqBook_RAW_Data!S741),"",DaqBook_RAW_Data!S741)</f>
        <v/>
      </c>
      <c r="E751" s="167" t="str">
        <f>IF(ISBLANK(DaqBook_RAW_Data!T741),"",DaqBook_RAW_Data!T741)</f>
        <v/>
      </c>
      <c r="F751" s="167" t="str">
        <f>IF(ISBLANK(DaqBook_RAW_Data!U741),"",DaqBook_RAW_Data!U741)</f>
        <v/>
      </c>
      <c r="G751" s="167" t="str">
        <f>IF(ISBLANK(DaqBook_RAW_Data!V741),"",DaqBook_RAW_Data!V741)</f>
        <v/>
      </c>
      <c r="H751" s="167" t="str">
        <f>IF(ISBLANK(DaqBook_RAW_Data!W741),"",DaqBook_RAW_Data!W741)</f>
        <v/>
      </c>
      <c r="I751" s="167" t="str">
        <f>IF(ISBLANK(DaqBook_RAW_Data!X741),"",DaqBook_RAW_Data!X741)</f>
        <v/>
      </c>
      <c r="J751" s="167" t="str">
        <f>IF(ISBLANK(DaqBook_RAW_Data!Y741),"",DaqBook_RAW_Data!Y741)</f>
        <v/>
      </c>
      <c r="K751" s="167" t="str">
        <f>IF(ISBLANK(DaqBook_RAW_Data!Z741),"",DaqBook_RAW_Data!Z741)</f>
        <v/>
      </c>
      <c r="L751" s="167" t="str">
        <f>IF(ISBLANK(DaqBook_RAW_Data!AA741),"",DaqBook_RAW_Data!AA741)</f>
        <v/>
      </c>
      <c r="M751" s="167" t="str">
        <f>IF(ISBLANK(DaqBook_RAW_Data!AB741),"",DaqBook_RAW_Data!AB741)</f>
        <v/>
      </c>
      <c r="N751" s="167" t="str">
        <f>IF(ISBLANK(DaqBook_RAW_Data!AC741),"",DaqBook_RAW_Data!AC741)</f>
        <v/>
      </c>
      <c r="O751" s="167" t="str">
        <f>IF(ISBLANK(DaqBook_RAW_Data!AD741),"",DaqBook_RAW_Data!AD741)</f>
        <v/>
      </c>
      <c r="P751" s="167" t="str">
        <f>IF(ISBLANK(DaqBook_RAW_Data!AE741),"",DaqBook_RAW_Data!AE741)</f>
        <v/>
      </c>
    </row>
    <row r="752" spans="1:16" x14ac:dyDescent="0.2">
      <c r="A752" s="58" t="e">
        <f t="shared" si="11"/>
        <v>#VALUE!</v>
      </c>
      <c r="B752" s="144" t="str">
        <f>IF(ISBLANK(DaqBook_RAW_Data!Q742),IF(DaqBook_RAW_Data!A742="","",TIMEVALUE(DaqBook_RAW_Data!A742)),TIMEVALUE(DaqBook_RAW_Data!Q742))</f>
        <v/>
      </c>
      <c r="C752" s="167" t="str">
        <f>IF(ISBLANK(DaqBook_RAW_Data!R742),"",DaqBook_RAW_Data!R742)</f>
        <v/>
      </c>
      <c r="D752" s="167" t="str">
        <f>IF(ISBLANK(DaqBook_RAW_Data!S742),"",DaqBook_RAW_Data!S742)</f>
        <v/>
      </c>
      <c r="E752" s="167" t="str">
        <f>IF(ISBLANK(DaqBook_RAW_Data!T742),"",DaqBook_RAW_Data!T742)</f>
        <v/>
      </c>
      <c r="F752" s="167" t="str">
        <f>IF(ISBLANK(DaqBook_RAW_Data!U742),"",DaqBook_RAW_Data!U742)</f>
        <v/>
      </c>
      <c r="G752" s="167" t="str">
        <f>IF(ISBLANK(DaqBook_RAW_Data!V742),"",DaqBook_RAW_Data!V742)</f>
        <v/>
      </c>
      <c r="H752" s="167" t="str">
        <f>IF(ISBLANK(DaqBook_RAW_Data!W742),"",DaqBook_RAW_Data!W742)</f>
        <v/>
      </c>
      <c r="I752" s="167" t="str">
        <f>IF(ISBLANK(DaqBook_RAW_Data!X742),"",DaqBook_RAW_Data!X742)</f>
        <v/>
      </c>
      <c r="J752" s="167" t="str">
        <f>IF(ISBLANK(DaqBook_RAW_Data!Y742),"",DaqBook_RAW_Data!Y742)</f>
        <v/>
      </c>
      <c r="K752" s="167" t="str">
        <f>IF(ISBLANK(DaqBook_RAW_Data!Z742),"",DaqBook_RAW_Data!Z742)</f>
        <v/>
      </c>
      <c r="L752" s="167" t="str">
        <f>IF(ISBLANK(DaqBook_RAW_Data!AA742),"",DaqBook_RAW_Data!AA742)</f>
        <v/>
      </c>
      <c r="M752" s="167" t="str">
        <f>IF(ISBLANK(DaqBook_RAW_Data!AB742),"",DaqBook_RAW_Data!AB742)</f>
        <v/>
      </c>
      <c r="N752" s="167" t="str">
        <f>IF(ISBLANK(DaqBook_RAW_Data!AC742),"",DaqBook_RAW_Data!AC742)</f>
        <v/>
      </c>
      <c r="O752" s="167" t="str">
        <f>IF(ISBLANK(DaqBook_RAW_Data!AD742),"",DaqBook_RAW_Data!AD742)</f>
        <v/>
      </c>
      <c r="P752" s="167" t="str">
        <f>IF(ISBLANK(DaqBook_RAW_Data!AE742),"",DaqBook_RAW_Data!AE742)</f>
        <v/>
      </c>
    </row>
    <row r="753" spans="1:16" x14ac:dyDescent="0.2">
      <c r="A753" s="58" t="e">
        <f t="shared" si="11"/>
        <v>#VALUE!</v>
      </c>
      <c r="B753" s="144" t="str">
        <f>IF(ISBLANK(DaqBook_RAW_Data!Q743),IF(DaqBook_RAW_Data!A743="","",TIMEVALUE(DaqBook_RAW_Data!A743)),TIMEVALUE(DaqBook_RAW_Data!Q743))</f>
        <v/>
      </c>
      <c r="C753" s="167" t="str">
        <f>IF(ISBLANK(DaqBook_RAW_Data!R743),"",DaqBook_RAW_Data!R743)</f>
        <v/>
      </c>
      <c r="D753" s="167" t="str">
        <f>IF(ISBLANK(DaqBook_RAW_Data!S743),"",DaqBook_RAW_Data!S743)</f>
        <v/>
      </c>
      <c r="E753" s="167" t="str">
        <f>IF(ISBLANK(DaqBook_RAW_Data!T743),"",DaqBook_RAW_Data!T743)</f>
        <v/>
      </c>
      <c r="F753" s="167" t="str">
        <f>IF(ISBLANK(DaqBook_RAW_Data!U743),"",DaqBook_RAW_Data!U743)</f>
        <v/>
      </c>
      <c r="G753" s="167" t="str">
        <f>IF(ISBLANK(DaqBook_RAW_Data!V743),"",DaqBook_RAW_Data!V743)</f>
        <v/>
      </c>
      <c r="H753" s="167" t="str">
        <f>IF(ISBLANK(DaqBook_RAW_Data!W743),"",DaqBook_RAW_Data!W743)</f>
        <v/>
      </c>
      <c r="I753" s="167" t="str">
        <f>IF(ISBLANK(DaqBook_RAW_Data!X743),"",DaqBook_RAW_Data!X743)</f>
        <v/>
      </c>
      <c r="J753" s="167" t="str">
        <f>IF(ISBLANK(DaqBook_RAW_Data!Y743),"",DaqBook_RAW_Data!Y743)</f>
        <v/>
      </c>
      <c r="K753" s="167" t="str">
        <f>IF(ISBLANK(DaqBook_RAW_Data!Z743),"",DaqBook_RAW_Data!Z743)</f>
        <v/>
      </c>
      <c r="L753" s="167" t="str">
        <f>IF(ISBLANK(DaqBook_RAW_Data!AA743),"",DaqBook_RAW_Data!AA743)</f>
        <v/>
      </c>
      <c r="M753" s="167" t="str">
        <f>IF(ISBLANK(DaqBook_RAW_Data!AB743),"",DaqBook_RAW_Data!AB743)</f>
        <v/>
      </c>
      <c r="N753" s="167" t="str">
        <f>IF(ISBLANK(DaqBook_RAW_Data!AC743),"",DaqBook_RAW_Data!AC743)</f>
        <v/>
      </c>
      <c r="O753" s="167" t="str">
        <f>IF(ISBLANK(DaqBook_RAW_Data!AD743),"",DaqBook_RAW_Data!AD743)</f>
        <v/>
      </c>
      <c r="P753" s="167" t="str">
        <f>IF(ISBLANK(DaqBook_RAW_Data!AE743),"",DaqBook_RAW_Data!AE743)</f>
        <v/>
      </c>
    </row>
    <row r="754" spans="1:16" x14ac:dyDescent="0.2">
      <c r="A754" s="58" t="e">
        <f t="shared" si="11"/>
        <v>#VALUE!</v>
      </c>
      <c r="B754" s="144" t="str">
        <f>IF(ISBLANK(DaqBook_RAW_Data!Q744),IF(DaqBook_RAW_Data!A744="","",TIMEVALUE(DaqBook_RAW_Data!A744)),TIMEVALUE(DaqBook_RAW_Data!Q744))</f>
        <v/>
      </c>
      <c r="C754" s="167" t="str">
        <f>IF(ISBLANK(DaqBook_RAW_Data!R744),"",DaqBook_RAW_Data!R744)</f>
        <v/>
      </c>
      <c r="D754" s="167" t="str">
        <f>IF(ISBLANK(DaqBook_RAW_Data!S744),"",DaqBook_RAW_Data!S744)</f>
        <v/>
      </c>
      <c r="E754" s="167" t="str">
        <f>IF(ISBLANK(DaqBook_RAW_Data!T744),"",DaqBook_RAW_Data!T744)</f>
        <v/>
      </c>
      <c r="F754" s="167" t="str">
        <f>IF(ISBLANK(DaqBook_RAW_Data!U744),"",DaqBook_RAW_Data!U744)</f>
        <v/>
      </c>
      <c r="G754" s="167" t="str">
        <f>IF(ISBLANK(DaqBook_RAW_Data!V744),"",DaqBook_RAW_Data!V744)</f>
        <v/>
      </c>
      <c r="H754" s="167" t="str">
        <f>IF(ISBLANK(DaqBook_RAW_Data!W744),"",DaqBook_RAW_Data!W744)</f>
        <v/>
      </c>
      <c r="I754" s="167" t="str">
        <f>IF(ISBLANK(DaqBook_RAW_Data!X744),"",DaqBook_RAW_Data!X744)</f>
        <v/>
      </c>
      <c r="J754" s="167" t="str">
        <f>IF(ISBLANK(DaqBook_RAW_Data!Y744),"",DaqBook_RAW_Data!Y744)</f>
        <v/>
      </c>
      <c r="K754" s="167" t="str">
        <f>IF(ISBLANK(DaqBook_RAW_Data!Z744),"",DaqBook_RAW_Data!Z744)</f>
        <v/>
      </c>
      <c r="L754" s="167" t="str">
        <f>IF(ISBLANK(DaqBook_RAW_Data!AA744),"",DaqBook_RAW_Data!AA744)</f>
        <v/>
      </c>
      <c r="M754" s="167" t="str">
        <f>IF(ISBLANK(DaqBook_RAW_Data!AB744),"",DaqBook_RAW_Data!AB744)</f>
        <v/>
      </c>
      <c r="N754" s="167" t="str">
        <f>IF(ISBLANK(DaqBook_RAW_Data!AC744),"",DaqBook_RAW_Data!AC744)</f>
        <v/>
      </c>
      <c r="O754" s="167" t="str">
        <f>IF(ISBLANK(DaqBook_RAW_Data!AD744),"",DaqBook_RAW_Data!AD744)</f>
        <v/>
      </c>
      <c r="P754" s="167" t="str">
        <f>IF(ISBLANK(DaqBook_RAW_Data!AE744),"",DaqBook_RAW_Data!AE744)</f>
        <v/>
      </c>
    </row>
    <row r="755" spans="1:16" x14ac:dyDescent="0.2">
      <c r="A755" s="58" t="e">
        <f t="shared" si="11"/>
        <v>#VALUE!</v>
      </c>
      <c r="B755" s="144" t="str">
        <f>IF(ISBLANK(DaqBook_RAW_Data!Q745),IF(DaqBook_RAW_Data!A745="","",TIMEVALUE(DaqBook_RAW_Data!A745)),TIMEVALUE(DaqBook_RAW_Data!Q745))</f>
        <v/>
      </c>
      <c r="C755" s="167" t="str">
        <f>IF(ISBLANK(DaqBook_RAW_Data!R745),"",DaqBook_RAW_Data!R745)</f>
        <v/>
      </c>
      <c r="D755" s="167" t="str">
        <f>IF(ISBLANK(DaqBook_RAW_Data!S745),"",DaqBook_RAW_Data!S745)</f>
        <v/>
      </c>
      <c r="E755" s="167" t="str">
        <f>IF(ISBLANK(DaqBook_RAW_Data!T745),"",DaqBook_RAW_Data!T745)</f>
        <v/>
      </c>
      <c r="F755" s="167" t="str">
        <f>IF(ISBLANK(DaqBook_RAW_Data!U745),"",DaqBook_RAW_Data!U745)</f>
        <v/>
      </c>
      <c r="G755" s="167" t="str">
        <f>IF(ISBLANK(DaqBook_RAW_Data!V745),"",DaqBook_RAW_Data!V745)</f>
        <v/>
      </c>
      <c r="H755" s="167" t="str">
        <f>IF(ISBLANK(DaqBook_RAW_Data!W745),"",DaqBook_RAW_Data!W745)</f>
        <v/>
      </c>
      <c r="I755" s="167" t="str">
        <f>IF(ISBLANK(DaqBook_RAW_Data!X745),"",DaqBook_RAW_Data!X745)</f>
        <v/>
      </c>
      <c r="J755" s="167" t="str">
        <f>IF(ISBLANK(DaqBook_RAW_Data!Y745),"",DaqBook_RAW_Data!Y745)</f>
        <v/>
      </c>
      <c r="K755" s="167" t="str">
        <f>IF(ISBLANK(DaqBook_RAW_Data!Z745),"",DaqBook_RAW_Data!Z745)</f>
        <v/>
      </c>
      <c r="L755" s="167" t="str">
        <f>IF(ISBLANK(DaqBook_RAW_Data!AA745),"",DaqBook_RAW_Data!AA745)</f>
        <v/>
      </c>
      <c r="M755" s="167" t="str">
        <f>IF(ISBLANK(DaqBook_RAW_Data!AB745),"",DaqBook_RAW_Data!AB745)</f>
        <v/>
      </c>
      <c r="N755" s="167" t="str">
        <f>IF(ISBLANK(DaqBook_RAW_Data!AC745),"",DaqBook_RAW_Data!AC745)</f>
        <v/>
      </c>
      <c r="O755" s="167" t="str">
        <f>IF(ISBLANK(DaqBook_RAW_Data!AD745),"",DaqBook_RAW_Data!AD745)</f>
        <v/>
      </c>
      <c r="P755" s="167" t="str">
        <f>IF(ISBLANK(DaqBook_RAW_Data!AE745),"",DaqBook_RAW_Data!AE745)</f>
        <v/>
      </c>
    </row>
    <row r="756" spans="1:16" x14ac:dyDescent="0.2">
      <c r="A756" s="58" t="e">
        <f t="shared" si="11"/>
        <v>#VALUE!</v>
      </c>
      <c r="B756" s="144" t="str">
        <f>IF(ISBLANK(DaqBook_RAW_Data!Q746),IF(DaqBook_RAW_Data!A746="","",TIMEVALUE(DaqBook_RAW_Data!A746)),TIMEVALUE(DaqBook_RAW_Data!Q746))</f>
        <v/>
      </c>
      <c r="C756" s="167" t="str">
        <f>IF(ISBLANK(DaqBook_RAW_Data!R746),"",DaqBook_RAW_Data!R746)</f>
        <v/>
      </c>
      <c r="D756" s="167" t="str">
        <f>IF(ISBLANK(DaqBook_RAW_Data!S746),"",DaqBook_RAW_Data!S746)</f>
        <v/>
      </c>
      <c r="E756" s="167" t="str">
        <f>IF(ISBLANK(DaqBook_RAW_Data!T746),"",DaqBook_RAW_Data!T746)</f>
        <v/>
      </c>
      <c r="F756" s="167" t="str">
        <f>IF(ISBLANK(DaqBook_RAW_Data!U746),"",DaqBook_RAW_Data!U746)</f>
        <v/>
      </c>
      <c r="G756" s="167" t="str">
        <f>IF(ISBLANK(DaqBook_RAW_Data!V746),"",DaqBook_RAW_Data!V746)</f>
        <v/>
      </c>
      <c r="H756" s="167" t="str">
        <f>IF(ISBLANK(DaqBook_RAW_Data!W746),"",DaqBook_RAW_Data!W746)</f>
        <v/>
      </c>
      <c r="I756" s="167" t="str">
        <f>IF(ISBLANK(DaqBook_RAW_Data!X746),"",DaqBook_RAW_Data!X746)</f>
        <v/>
      </c>
      <c r="J756" s="167" t="str">
        <f>IF(ISBLANK(DaqBook_RAW_Data!Y746),"",DaqBook_RAW_Data!Y746)</f>
        <v/>
      </c>
      <c r="K756" s="167" t="str">
        <f>IF(ISBLANK(DaqBook_RAW_Data!Z746),"",DaqBook_RAW_Data!Z746)</f>
        <v/>
      </c>
      <c r="L756" s="167" t="str">
        <f>IF(ISBLANK(DaqBook_RAW_Data!AA746),"",DaqBook_RAW_Data!AA746)</f>
        <v/>
      </c>
      <c r="M756" s="167" t="str">
        <f>IF(ISBLANK(DaqBook_RAW_Data!AB746),"",DaqBook_RAW_Data!AB746)</f>
        <v/>
      </c>
      <c r="N756" s="167" t="str">
        <f>IF(ISBLANK(DaqBook_RAW_Data!AC746),"",DaqBook_RAW_Data!AC746)</f>
        <v/>
      </c>
      <c r="O756" s="167" t="str">
        <f>IF(ISBLANK(DaqBook_RAW_Data!AD746),"",DaqBook_RAW_Data!AD746)</f>
        <v/>
      </c>
      <c r="P756" s="167" t="str">
        <f>IF(ISBLANK(DaqBook_RAW_Data!AE746),"",DaqBook_RAW_Data!AE746)</f>
        <v/>
      </c>
    </row>
    <row r="757" spans="1:16" x14ac:dyDescent="0.2">
      <c r="A757" s="58" t="e">
        <f t="shared" si="11"/>
        <v>#VALUE!</v>
      </c>
      <c r="B757" s="144" t="str">
        <f>IF(ISBLANK(DaqBook_RAW_Data!Q747),IF(DaqBook_RAW_Data!A747="","",TIMEVALUE(DaqBook_RAW_Data!A747)),TIMEVALUE(DaqBook_RAW_Data!Q747))</f>
        <v/>
      </c>
      <c r="C757" s="167" t="str">
        <f>IF(ISBLANK(DaqBook_RAW_Data!R747),"",DaqBook_RAW_Data!R747)</f>
        <v/>
      </c>
      <c r="D757" s="167" t="str">
        <f>IF(ISBLANK(DaqBook_RAW_Data!S747),"",DaqBook_RAW_Data!S747)</f>
        <v/>
      </c>
      <c r="E757" s="167" t="str">
        <f>IF(ISBLANK(DaqBook_RAW_Data!T747),"",DaqBook_RAW_Data!T747)</f>
        <v/>
      </c>
      <c r="F757" s="167" t="str">
        <f>IF(ISBLANK(DaqBook_RAW_Data!U747),"",DaqBook_RAW_Data!U747)</f>
        <v/>
      </c>
      <c r="G757" s="167" t="str">
        <f>IF(ISBLANK(DaqBook_RAW_Data!V747),"",DaqBook_RAW_Data!V747)</f>
        <v/>
      </c>
      <c r="H757" s="167" t="str">
        <f>IF(ISBLANK(DaqBook_RAW_Data!W747),"",DaqBook_RAW_Data!W747)</f>
        <v/>
      </c>
      <c r="I757" s="167" t="str">
        <f>IF(ISBLANK(DaqBook_RAW_Data!X747),"",DaqBook_RAW_Data!X747)</f>
        <v/>
      </c>
      <c r="J757" s="167" t="str">
        <f>IF(ISBLANK(DaqBook_RAW_Data!Y747),"",DaqBook_RAW_Data!Y747)</f>
        <v/>
      </c>
      <c r="K757" s="167" t="str">
        <f>IF(ISBLANK(DaqBook_RAW_Data!Z747),"",DaqBook_RAW_Data!Z747)</f>
        <v/>
      </c>
      <c r="L757" s="167" t="str">
        <f>IF(ISBLANK(DaqBook_RAW_Data!AA747),"",DaqBook_RAW_Data!AA747)</f>
        <v/>
      </c>
      <c r="M757" s="167" t="str">
        <f>IF(ISBLANK(DaqBook_RAW_Data!AB747),"",DaqBook_RAW_Data!AB747)</f>
        <v/>
      </c>
      <c r="N757" s="167" t="str">
        <f>IF(ISBLANK(DaqBook_RAW_Data!AC747),"",DaqBook_RAW_Data!AC747)</f>
        <v/>
      </c>
      <c r="O757" s="167" t="str">
        <f>IF(ISBLANK(DaqBook_RAW_Data!AD747),"",DaqBook_RAW_Data!AD747)</f>
        <v/>
      </c>
      <c r="P757" s="167" t="str">
        <f>IF(ISBLANK(DaqBook_RAW_Data!AE747),"",DaqBook_RAW_Data!AE747)</f>
        <v/>
      </c>
    </row>
    <row r="758" spans="1:16" x14ac:dyDescent="0.2">
      <c r="A758" s="58" t="e">
        <f t="shared" si="11"/>
        <v>#VALUE!</v>
      </c>
      <c r="B758" s="144" t="str">
        <f>IF(ISBLANK(DaqBook_RAW_Data!Q748),IF(DaqBook_RAW_Data!A748="","",TIMEVALUE(DaqBook_RAW_Data!A748)),TIMEVALUE(DaqBook_RAW_Data!Q748))</f>
        <v/>
      </c>
      <c r="C758" s="167" t="str">
        <f>IF(ISBLANK(DaqBook_RAW_Data!R748),"",DaqBook_RAW_Data!R748)</f>
        <v/>
      </c>
      <c r="D758" s="167" t="str">
        <f>IF(ISBLANK(DaqBook_RAW_Data!S748),"",DaqBook_RAW_Data!S748)</f>
        <v/>
      </c>
      <c r="E758" s="167" t="str">
        <f>IF(ISBLANK(DaqBook_RAW_Data!T748),"",DaqBook_RAW_Data!T748)</f>
        <v/>
      </c>
      <c r="F758" s="167" t="str">
        <f>IF(ISBLANK(DaqBook_RAW_Data!U748),"",DaqBook_RAW_Data!U748)</f>
        <v/>
      </c>
      <c r="G758" s="167" t="str">
        <f>IF(ISBLANK(DaqBook_RAW_Data!V748),"",DaqBook_RAW_Data!V748)</f>
        <v/>
      </c>
      <c r="H758" s="167" t="str">
        <f>IF(ISBLANK(DaqBook_RAW_Data!W748),"",DaqBook_RAW_Data!W748)</f>
        <v/>
      </c>
      <c r="I758" s="167" t="str">
        <f>IF(ISBLANK(DaqBook_RAW_Data!X748),"",DaqBook_RAW_Data!X748)</f>
        <v/>
      </c>
      <c r="J758" s="167" t="str">
        <f>IF(ISBLANK(DaqBook_RAW_Data!Y748),"",DaqBook_RAW_Data!Y748)</f>
        <v/>
      </c>
      <c r="K758" s="167" t="str">
        <f>IF(ISBLANK(DaqBook_RAW_Data!Z748),"",DaqBook_RAW_Data!Z748)</f>
        <v/>
      </c>
      <c r="L758" s="167" t="str">
        <f>IF(ISBLANK(DaqBook_RAW_Data!AA748),"",DaqBook_RAW_Data!AA748)</f>
        <v/>
      </c>
      <c r="M758" s="167" t="str">
        <f>IF(ISBLANK(DaqBook_RAW_Data!AB748),"",DaqBook_RAW_Data!AB748)</f>
        <v/>
      </c>
      <c r="N758" s="167" t="str">
        <f>IF(ISBLANK(DaqBook_RAW_Data!AC748),"",DaqBook_RAW_Data!AC748)</f>
        <v/>
      </c>
      <c r="O758" s="167" t="str">
        <f>IF(ISBLANK(DaqBook_RAW_Data!AD748),"",DaqBook_RAW_Data!AD748)</f>
        <v/>
      </c>
      <c r="P758" s="167" t="str">
        <f>IF(ISBLANK(DaqBook_RAW_Data!AE748),"",DaqBook_RAW_Data!AE748)</f>
        <v/>
      </c>
    </row>
    <row r="759" spans="1:16" x14ac:dyDescent="0.2">
      <c r="A759" s="58" t="e">
        <f t="shared" si="11"/>
        <v>#VALUE!</v>
      </c>
      <c r="B759" s="144" t="str">
        <f>IF(ISBLANK(DaqBook_RAW_Data!Q749),IF(DaqBook_RAW_Data!A749="","",TIMEVALUE(DaqBook_RAW_Data!A749)),TIMEVALUE(DaqBook_RAW_Data!Q749))</f>
        <v/>
      </c>
      <c r="C759" s="167" t="str">
        <f>IF(ISBLANK(DaqBook_RAW_Data!R749),"",DaqBook_RAW_Data!R749)</f>
        <v/>
      </c>
      <c r="D759" s="167" t="str">
        <f>IF(ISBLANK(DaqBook_RAW_Data!S749),"",DaqBook_RAW_Data!S749)</f>
        <v/>
      </c>
      <c r="E759" s="167" t="str">
        <f>IF(ISBLANK(DaqBook_RAW_Data!T749),"",DaqBook_RAW_Data!T749)</f>
        <v/>
      </c>
      <c r="F759" s="167" t="str">
        <f>IF(ISBLANK(DaqBook_RAW_Data!U749),"",DaqBook_RAW_Data!U749)</f>
        <v/>
      </c>
      <c r="G759" s="167" t="str">
        <f>IF(ISBLANK(DaqBook_RAW_Data!V749),"",DaqBook_RAW_Data!V749)</f>
        <v/>
      </c>
      <c r="H759" s="167" t="str">
        <f>IF(ISBLANK(DaqBook_RAW_Data!W749),"",DaqBook_RAW_Data!W749)</f>
        <v/>
      </c>
      <c r="I759" s="167" t="str">
        <f>IF(ISBLANK(DaqBook_RAW_Data!X749),"",DaqBook_RAW_Data!X749)</f>
        <v/>
      </c>
      <c r="J759" s="167" t="str">
        <f>IF(ISBLANK(DaqBook_RAW_Data!Y749),"",DaqBook_RAW_Data!Y749)</f>
        <v/>
      </c>
      <c r="K759" s="167" t="str">
        <f>IF(ISBLANK(DaqBook_RAW_Data!Z749),"",DaqBook_RAW_Data!Z749)</f>
        <v/>
      </c>
      <c r="L759" s="167" t="str">
        <f>IF(ISBLANK(DaqBook_RAW_Data!AA749),"",DaqBook_RAW_Data!AA749)</f>
        <v/>
      </c>
      <c r="M759" s="167" t="str">
        <f>IF(ISBLANK(DaqBook_RAW_Data!AB749),"",DaqBook_RAW_Data!AB749)</f>
        <v/>
      </c>
      <c r="N759" s="167" t="str">
        <f>IF(ISBLANK(DaqBook_RAW_Data!AC749),"",DaqBook_RAW_Data!AC749)</f>
        <v/>
      </c>
      <c r="O759" s="167" t="str">
        <f>IF(ISBLANK(DaqBook_RAW_Data!AD749),"",DaqBook_RAW_Data!AD749)</f>
        <v/>
      </c>
      <c r="P759" s="167" t="str">
        <f>IF(ISBLANK(DaqBook_RAW_Data!AE749),"",DaqBook_RAW_Data!AE749)</f>
        <v/>
      </c>
    </row>
    <row r="760" spans="1:16" x14ac:dyDescent="0.2">
      <c r="A760" s="58" t="e">
        <f t="shared" si="11"/>
        <v>#VALUE!</v>
      </c>
      <c r="B760" s="144" t="str">
        <f>IF(ISBLANK(DaqBook_RAW_Data!Q750),IF(DaqBook_RAW_Data!A750="","",TIMEVALUE(DaqBook_RAW_Data!A750)),TIMEVALUE(DaqBook_RAW_Data!Q750))</f>
        <v/>
      </c>
      <c r="C760" s="167" t="str">
        <f>IF(ISBLANK(DaqBook_RAW_Data!R750),"",DaqBook_RAW_Data!R750)</f>
        <v/>
      </c>
      <c r="D760" s="167" t="str">
        <f>IF(ISBLANK(DaqBook_RAW_Data!S750),"",DaqBook_RAW_Data!S750)</f>
        <v/>
      </c>
      <c r="E760" s="167" t="str">
        <f>IF(ISBLANK(DaqBook_RAW_Data!T750),"",DaqBook_RAW_Data!T750)</f>
        <v/>
      </c>
      <c r="F760" s="167" t="str">
        <f>IF(ISBLANK(DaqBook_RAW_Data!U750),"",DaqBook_RAW_Data!U750)</f>
        <v/>
      </c>
      <c r="G760" s="167" t="str">
        <f>IF(ISBLANK(DaqBook_RAW_Data!V750),"",DaqBook_RAW_Data!V750)</f>
        <v/>
      </c>
      <c r="H760" s="167" t="str">
        <f>IF(ISBLANK(DaqBook_RAW_Data!W750),"",DaqBook_RAW_Data!W750)</f>
        <v/>
      </c>
      <c r="I760" s="167" t="str">
        <f>IF(ISBLANK(DaqBook_RAW_Data!X750),"",DaqBook_RAW_Data!X750)</f>
        <v/>
      </c>
      <c r="J760" s="167" t="str">
        <f>IF(ISBLANK(DaqBook_RAW_Data!Y750),"",DaqBook_RAW_Data!Y750)</f>
        <v/>
      </c>
      <c r="K760" s="167" t="str">
        <f>IF(ISBLANK(DaqBook_RAW_Data!Z750),"",DaqBook_RAW_Data!Z750)</f>
        <v/>
      </c>
      <c r="L760" s="167" t="str">
        <f>IF(ISBLANK(DaqBook_RAW_Data!AA750),"",DaqBook_RAW_Data!AA750)</f>
        <v/>
      </c>
      <c r="M760" s="167" t="str">
        <f>IF(ISBLANK(DaqBook_RAW_Data!AB750),"",DaqBook_RAW_Data!AB750)</f>
        <v/>
      </c>
      <c r="N760" s="167" t="str">
        <f>IF(ISBLANK(DaqBook_RAW_Data!AC750),"",DaqBook_RAW_Data!AC750)</f>
        <v/>
      </c>
      <c r="O760" s="167" t="str">
        <f>IF(ISBLANK(DaqBook_RAW_Data!AD750),"",DaqBook_RAW_Data!AD750)</f>
        <v/>
      </c>
      <c r="P760" s="167" t="str">
        <f>IF(ISBLANK(DaqBook_RAW_Data!AE750),"",DaqBook_RAW_Data!AE750)</f>
        <v/>
      </c>
    </row>
    <row r="761" spans="1:16" x14ac:dyDescent="0.2">
      <c r="A761" s="58" t="e">
        <f t="shared" si="11"/>
        <v>#VALUE!</v>
      </c>
      <c r="B761" s="144" t="str">
        <f>IF(ISBLANK(DaqBook_RAW_Data!Q751),IF(DaqBook_RAW_Data!A751="","",TIMEVALUE(DaqBook_RAW_Data!A751)),TIMEVALUE(DaqBook_RAW_Data!Q751))</f>
        <v/>
      </c>
      <c r="C761" s="167" t="str">
        <f>IF(ISBLANK(DaqBook_RAW_Data!R751),"",DaqBook_RAW_Data!R751)</f>
        <v/>
      </c>
      <c r="D761" s="167" t="str">
        <f>IF(ISBLANK(DaqBook_RAW_Data!S751),"",DaqBook_RAW_Data!S751)</f>
        <v/>
      </c>
      <c r="E761" s="167" t="str">
        <f>IF(ISBLANK(DaqBook_RAW_Data!T751),"",DaqBook_RAW_Data!T751)</f>
        <v/>
      </c>
      <c r="F761" s="167" t="str">
        <f>IF(ISBLANK(DaqBook_RAW_Data!U751),"",DaqBook_RAW_Data!U751)</f>
        <v/>
      </c>
      <c r="G761" s="167" t="str">
        <f>IF(ISBLANK(DaqBook_RAW_Data!V751),"",DaqBook_RAW_Data!V751)</f>
        <v/>
      </c>
      <c r="H761" s="167" t="str">
        <f>IF(ISBLANK(DaqBook_RAW_Data!W751),"",DaqBook_RAW_Data!W751)</f>
        <v/>
      </c>
      <c r="I761" s="167" t="str">
        <f>IF(ISBLANK(DaqBook_RAW_Data!X751),"",DaqBook_RAW_Data!X751)</f>
        <v/>
      </c>
      <c r="J761" s="167" t="str">
        <f>IF(ISBLANK(DaqBook_RAW_Data!Y751),"",DaqBook_RAW_Data!Y751)</f>
        <v/>
      </c>
      <c r="K761" s="167" t="str">
        <f>IF(ISBLANK(DaqBook_RAW_Data!Z751),"",DaqBook_RAW_Data!Z751)</f>
        <v/>
      </c>
      <c r="L761" s="167" t="str">
        <f>IF(ISBLANK(DaqBook_RAW_Data!AA751),"",DaqBook_RAW_Data!AA751)</f>
        <v/>
      </c>
      <c r="M761" s="167" t="str">
        <f>IF(ISBLANK(DaqBook_RAW_Data!AB751),"",DaqBook_RAW_Data!AB751)</f>
        <v/>
      </c>
      <c r="N761" s="167" t="str">
        <f>IF(ISBLANK(DaqBook_RAW_Data!AC751),"",DaqBook_RAW_Data!AC751)</f>
        <v/>
      </c>
      <c r="O761" s="167" t="str">
        <f>IF(ISBLANK(DaqBook_RAW_Data!AD751),"",DaqBook_RAW_Data!AD751)</f>
        <v/>
      </c>
      <c r="P761" s="167" t="str">
        <f>IF(ISBLANK(DaqBook_RAW_Data!AE751),"",DaqBook_RAW_Data!AE751)</f>
        <v/>
      </c>
    </row>
    <row r="762" spans="1:16" x14ac:dyDescent="0.2">
      <c r="A762" s="58" t="e">
        <f t="shared" si="11"/>
        <v>#VALUE!</v>
      </c>
      <c r="B762" s="144" t="str">
        <f>IF(ISBLANK(DaqBook_RAW_Data!Q752),IF(DaqBook_RAW_Data!A752="","",TIMEVALUE(DaqBook_RAW_Data!A752)),TIMEVALUE(DaqBook_RAW_Data!Q752))</f>
        <v/>
      </c>
      <c r="C762" s="167" t="str">
        <f>IF(ISBLANK(DaqBook_RAW_Data!R752),"",DaqBook_RAW_Data!R752)</f>
        <v/>
      </c>
      <c r="D762" s="167" t="str">
        <f>IF(ISBLANK(DaqBook_RAW_Data!S752),"",DaqBook_RAW_Data!S752)</f>
        <v/>
      </c>
      <c r="E762" s="167" t="str">
        <f>IF(ISBLANK(DaqBook_RAW_Data!T752),"",DaqBook_RAW_Data!T752)</f>
        <v/>
      </c>
      <c r="F762" s="167" t="str">
        <f>IF(ISBLANK(DaqBook_RAW_Data!U752),"",DaqBook_RAW_Data!U752)</f>
        <v/>
      </c>
      <c r="G762" s="167" t="str">
        <f>IF(ISBLANK(DaqBook_RAW_Data!V752),"",DaqBook_RAW_Data!V752)</f>
        <v/>
      </c>
      <c r="H762" s="167" t="str">
        <f>IF(ISBLANK(DaqBook_RAW_Data!W752),"",DaqBook_RAW_Data!W752)</f>
        <v/>
      </c>
      <c r="I762" s="167" t="str">
        <f>IF(ISBLANK(DaqBook_RAW_Data!X752),"",DaqBook_RAW_Data!X752)</f>
        <v/>
      </c>
      <c r="J762" s="167" t="str">
        <f>IF(ISBLANK(DaqBook_RAW_Data!Y752),"",DaqBook_RAW_Data!Y752)</f>
        <v/>
      </c>
      <c r="K762" s="167" t="str">
        <f>IF(ISBLANK(DaqBook_RAW_Data!Z752),"",DaqBook_RAW_Data!Z752)</f>
        <v/>
      </c>
      <c r="L762" s="167" t="str">
        <f>IF(ISBLANK(DaqBook_RAW_Data!AA752),"",DaqBook_RAW_Data!AA752)</f>
        <v/>
      </c>
      <c r="M762" s="167" t="str">
        <f>IF(ISBLANK(DaqBook_RAW_Data!AB752),"",DaqBook_RAW_Data!AB752)</f>
        <v/>
      </c>
      <c r="N762" s="167" t="str">
        <f>IF(ISBLANK(DaqBook_RAW_Data!AC752),"",DaqBook_RAW_Data!AC752)</f>
        <v/>
      </c>
      <c r="O762" s="167" t="str">
        <f>IF(ISBLANK(DaqBook_RAW_Data!AD752),"",DaqBook_RAW_Data!AD752)</f>
        <v/>
      </c>
      <c r="P762" s="167" t="str">
        <f>IF(ISBLANK(DaqBook_RAW_Data!AE752),"",DaqBook_RAW_Data!AE752)</f>
        <v/>
      </c>
    </row>
    <row r="763" spans="1:16" x14ac:dyDescent="0.2">
      <c r="A763" s="58" t="e">
        <f t="shared" si="11"/>
        <v>#VALUE!</v>
      </c>
      <c r="B763" s="144" t="str">
        <f>IF(ISBLANK(DaqBook_RAW_Data!Q753),IF(DaqBook_RAW_Data!A753="","",TIMEVALUE(DaqBook_RAW_Data!A753)),TIMEVALUE(DaqBook_RAW_Data!Q753))</f>
        <v/>
      </c>
      <c r="C763" s="167" t="str">
        <f>IF(ISBLANK(DaqBook_RAW_Data!R753),"",DaqBook_RAW_Data!R753)</f>
        <v/>
      </c>
      <c r="D763" s="167" t="str">
        <f>IF(ISBLANK(DaqBook_RAW_Data!S753),"",DaqBook_RAW_Data!S753)</f>
        <v/>
      </c>
      <c r="E763" s="167" t="str">
        <f>IF(ISBLANK(DaqBook_RAW_Data!T753),"",DaqBook_RAW_Data!T753)</f>
        <v/>
      </c>
      <c r="F763" s="167" t="str">
        <f>IF(ISBLANK(DaqBook_RAW_Data!U753),"",DaqBook_RAW_Data!U753)</f>
        <v/>
      </c>
      <c r="G763" s="167" t="str">
        <f>IF(ISBLANK(DaqBook_RAW_Data!V753),"",DaqBook_RAW_Data!V753)</f>
        <v/>
      </c>
      <c r="H763" s="167" t="str">
        <f>IF(ISBLANK(DaqBook_RAW_Data!W753),"",DaqBook_RAW_Data!W753)</f>
        <v/>
      </c>
      <c r="I763" s="167" t="str">
        <f>IF(ISBLANK(DaqBook_RAW_Data!X753),"",DaqBook_RAW_Data!X753)</f>
        <v/>
      </c>
      <c r="J763" s="167" t="str">
        <f>IF(ISBLANK(DaqBook_RAW_Data!Y753),"",DaqBook_RAW_Data!Y753)</f>
        <v/>
      </c>
      <c r="K763" s="167" t="str">
        <f>IF(ISBLANK(DaqBook_RAW_Data!Z753),"",DaqBook_RAW_Data!Z753)</f>
        <v/>
      </c>
      <c r="L763" s="167" t="str">
        <f>IF(ISBLANK(DaqBook_RAW_Data!AA753),"",DaqBook_RAW_Data!AA753)</f>
        <v/>
      </c>
      <c r="M763" s="167" t="str">
        <f>IF(ISBLANK(DaqBook_RAW_Data!AB753),"",DaqBook_RAW_Data!AB753)</f>
        <v/>
      </c>
      <c r="N763" s="167" t="str">
        <f>IF(ISBLANK(DaqBook_RAW_Data!AC753),"",DaqBook_RAW_Data!AC753)</f>
        <v/>
      </c>
      <c r="O763" s="167" t="str">
        <f>IF(ISBLANK(DaqBook_RAW_Data!AD753),"",DaqBook_RAW_Data!AD753)</f>
        <v/>
      </c>
      <c r="P763" s="167" t="str">
        <f>IF(ISBLANK(DaqBook_RAW_Data!AE753),"",DaqBook_RAW_Data!AE753)</f>
        <v/>
      </c>
    </row>
    <row r="764" spans="1:16" x14ac:dyDescent="0.2">
      <c r="A764" s="58" t="e">
        <f t="shared" si="11"/>
        <v>#VALUE!</v>
      </c>
      <c r="B764" s="144" t="str">
        <f>IF(ISBLANK(DaqBook_RAW_Data!Q754),IF(DaqBook_RAW_Data!A754="","",TIMEVALUE(DaqBook_RAW_Data!A754)),TIMEVALUE(DaqBook_RAW_Data!Q754))</f>
        <v/>
      </c>
      <c r="C764" s="167" t="str">
        <f>IF(ISBLANK(DaqBook_RAW_Data!R754),"",DaqBook_RAW_Data!R754)</f>
        <v/>
      </c>
      <c r="D764" s="167" t="str">
        <f>IF(ISBLANK(DaqBook_RAW_Data!S754),"",DaqBook_RAW_Data!S754)</f>
        <v/>
      </c>
      <c r="E764" s="167" t="str">
        <f>IF(ISBLANK(DaqBook_RAW_Data!T754),"",DaqBook_RAW_Data!T754)</f>
        <v/>
      </c>
      <c r="F764" s="167" t="str">
        <f>IF(ISBLANK(DaqBook_RAW_Data!U754),"",DaqBook_RAW_Data!U754)</f>
        <v/>
      </c>
      <c r="G764" s="167" t="str">
        <f>IF(ISBLANK(DaqBook_RAW_Data!V754),"",DaqBook_RAW_Data!V754)</f>
        <v/>
      </c>
      <c r="H764" s="167" t="str">
        <f>IF(ISBLANK(DaqBook_RAW_Data!W754),"",DaqBook_RAW_Data!W754)</f>
        <v/>
      </c>
      <c r="I764" s="167" t="str">
        <f>IF(ISBLANK(DaqBook_RAW_Data!X754),"",DaqBook_RAW_Data!X754)</f>
        <v/>
      </c>
      <c r="J764" s="167" t="str">
        <f>IF(ISBLANK(DaqBook_RAW_Data!Y754),"",DaqBook_RAW_Data!Y754)</f>
        <v/>
      </c>
      <c r="K764" s="167" t="str">
        <f>IF(ISBLANK(DaqBook_RAW_Data!Z754),"",DaqBook_RAW_Data!Z754)</f>
        <v/>
      </c>
      <c r="L764" s="167" t="str">
        <f>IF(ISBLANK(DaqBook_RAW_Data!AA754),"",DaqBook_RAW_Data!AA754)</f>
        <v/>
      </c>
      <c r="M764" s="167" t="str">
        <f>IF(ISBLANK(DaqBook_RAW_Data!AB754),"",DaqBook_RAW_Data!AB754)</f>
        <v/>
      </c>
      <c r="N764" s="167" t="str">
        <f>IF(ISBLANK(DaqBook_RAW_Data!AC754),"",DaqBook_RAW_Data!AC754)</f>
        <v/>
      </c>
      <c r="O764" s="167" t="str">
        <f>IF(ISBLANK(DaqBook_RAW_Data!AD754),"",DaqBook_RAW_Data!AD754)</f>
        <v/>
      </c>
      <c r="P764" s="167" t="str">
        <f>IF(ISBLANK(DaqBook_RAW_Data!AE754),"",DaqBook_RAW_Data!AE754)</f>
        <v/>
      </c>
    </row>
    <row r="765" spans="1:16" x14ac:dyDescent="0.2">
      <c r="A765" s="58" t="e">
        <f t="shared" si="11"/>
        <v>#VALUE!</v>
      </c>
      <c r="B765" s="144" t="str">
        <f>IF(ISBLANK(DaqBook_RAW_Data!Q755),IF(DaqBook_RAW_Data!A755="","",TIMEVALUE(DaqBook_RAW_Data!A755)),TIMEVALUE(DaqBook_RAW_Data!Q755))</f>
        <v/>
      </c>
      <c r="C765" s="167" t="str">
        <f>IF(ISBLANK(DaqBook_RAW_Data!R755),"",DaqBook_RAW_Data!R755)</f>
        <v/>
      </c>
      <c r="D765" s="167" t="str">
        <f>IF(ISBLANK(DaqBook_RAW_Data!S755),"",DaqBook_RAW_Data!S755)</f>
        <v/>
      </c>
      <c r="E765" s="167" t="str">
        <f>IF(ISBLANK(DaqBook_RAW_Data!T755),"",DaqBook_RAW_Data!T755)</f>
        <v/>
      </c>
      <c r="F765" s="167" t="str">
        <f>IF(ISBLANK(DaqBook_RAW_Data!U755),"",DaqBook_RAW_Data!U755)</f>
        <v/>
      </c>
      <c r="G765" s="167" t="str">
        <f>IF(ISBLANK(DaqBook_RAW_Data!V755),"",DaqBook_RAW_Data!V755)</f>
        <v/>
      </c>
      <c r="H765" s="167" t="str">
        <f>IF(ISBLANK(DaqBook_RAW_Data!W755),"",DaqBook_RAW_Data!W755)</f>
        <v/>
      </c>
      <c r="I765" s="167" t="str">
        <f>IF(ISBLANK(DaqBook_RAW_Data!X755),"",DaqBook_RAW_Data!X755)</f>
        <v/>
      </c>
      <c r="J765" s="167" t="str">
        <f>IF(ISBLANK(DaqBook_RAW_Data!Y755),"",DaqBook_RAW_Data!Y755)</f>
        <v/>
      </c>
      <c r="K765" s="167" t="str">
        <f>IF(ISBLANK(DaqBook_RAW_Data!Z755),"",DaqBook_RAW_Data!Z755)</f>
        <v/>
      </c>
      <c r="L765" s="167" t="str">
        <f>IF(ISBLANK(DaqBook_RAW_Data!AA755),"",DaqBook_RAW_Data!AA755)</f>
        <v/>
      </c>
      <c r="M765" s="167" t="str">
        <f>IF(ISBLANK(DaqBook_RAW_Data!AB755),"",DaqBook_RAW_Data!AB755)</f>
        <v/>
      </c>
      <c r="N765" s="167" t="str">
        <f>IF(ISBLANK(DaqBook_RAW_Data!AC755),"",DaqBook_RAW_Data!AC755)</f>
        <v/>
      </c>
      <c r="O765" s="167" t="str">
        <f>IF(ISBLANK(DaqBook_RAW_Data!AD755),"",DaqBook_RAW_Data!AD755)</f>
        <v/>
      </c>
      <c r="P765" s="167" t="str">
        <f>IF(ISBLANK(DaqBook_RAW_Data!AE755),"",DaqBook_RAW_Data!AE755)</f>
        <v/>
      </c>
    </row>
    <row r="766" spans="1:16" x14ac:dyDescent="0.2">
      <c r="A766" s="58" t="e">
        <f t="shared" si="11"/>
        <v>#VALUE!</v>
      </c>
      <c r="B766" s="144" t="str">
        <f>IF(ISBLANK(DaqBook_RAW_Data!Q756),IF(DaqBook_RAW_Data!A756="","",TIMEVALUE(DaqBook_RAW_Data!A756)),TIMEVALUE(DaqBook_RAW_Data!Q756))</f>
        <v/>
      </c>
      <c r="C766" s="167" t="str">
        <f>IF(ISBLANK(DaqBook_RAW_Data!R756),"",DaqBook_RAW_Data!R756)</f>
        <v/>
      </c>
      <c r="D766" s="167" t="str">
        <f>IF(ISBLANK(DaqBook_RAW_Data!S756),"",DaqBook_RAW_Data!S756)</f>
        <v/>
      </c>
      <c r="E766" s="167" t="str">
        <f>IF(ISBLANK(DaqBook_RAW_Data!T756),"",DaqBook_RAW_Data!T756)</f>
        <v/>
      </c>
      <c r="F766" s="167" t="str">
        <f>IF(ISBLANK(DaqBook_RAW_Data!U756),"",DaqBook_RAW_Data!U756)</f>
        <v/>
      </c>
      <c r="G766" s="167" t="str">
        <f>IF(ISBLANK(DaqBook_RAW_Data!V756),"",DaqBook_RAW_Data!V756)</f>
        <v/>
      </c>
      <c r="H766" s="167" t="str">
        <f>IF(ISBLANK(DaqBook_RAW_Data!W756),"",DaqBook_RAW_Data!W756)</f>
        <v/>
      </c>
      <c r="I766" s="167" t="str">
        <f>IF(ISBLANK(DaqBook_RAW_Data!X756),"",DaqBook_RAW_Data!X756)</f>
        <v/>
      </c>
      <c r="J766" s="167" t="str">
        <f>IF(ISBLANK(DaqBook_RAW_Data!Y756),"",DaqBook_RAW_Data!Y756)</f>
        <v/>
      </c>
      <c r="K766" s="167" t="str">
        <f>IF(ISBLANK(DaqBook_RAW_Data!Z756),"",DaqBook_RAW_Data!Z756)</f>
        <v/>
      </c>
      <c r="L766" s="167" t="str">
        <f>IF(ISBLANK(DaqBook_RAW_Data!AA756),"",DaqBook_RAW_Data!AA756)</f>
        <v/>
      </c>
      <c r="M766" s="167" t="str">
        <f>IF(ISBLANK(DaqBook_RAW_Data!AB756),"",DaqBook_RAW_Data!AB756)</f>
        <v/>
      </c>
      <c r="N766" s="167" t="str">
        <f>IF(ISBLANK(DaqBook_RAW_Data!AC756),"",DaqBook_RAW_Data!AC756)</f>
        <v/>
      </c>
      <c r="O766" s="167" t="str">
        <f>IF(ISBLANK(DaqBook_RAW_Data!AD756),"",DaqBook_RAW_Data!AD756)</f>
        <v/>
      </c>
      <c r="P766" s="167" t="str">
        <f>IF(ISBLANK(DaqBook_RAW_Data!AE756),"",DaqBook_RAW_Data!AE756)</f>
        <v/>
      </c>
    </row>
    <row r="767" spans="1:16" x14ac:dyDescent="0.2">
      <c r="A767" s="58" t="e">
        <f t="shared" si="11"/>
        <v>#VALUE!</v>
      </c>
      <c r="B767" s="144" t="str">
        <f>IF(ISBLANK(DaqBook_RAW_Data!Q757),IF(DaqBook_RAW_Data!A757="","",TIMEVALUE(DaqBook_RAW_Data!A757)),TIMEVALUE(DaqBook_RAW_Data!Q757))</f>
        <v/>
      </c>
      <c r="C767" s="167" t="str">
        <f>IF(ISBLANK(DaqBook_RAW_Data!R757),"",DaqBook_RAW_Data!R757)</f>
        <v/>
      </c>
      <c r="D767" s="167" t="str">
        <f>IF(ISBLANK(DaqBook_RAW_Data!S757),"",DaqBook_RAW_Data!S757)</f>
        <v/>
      </c>
      <c r="E767" s="167" t="str">
        <f>IF(ISBLANK(DaqBook_RAW_Data!T757),"",DaqBook_RAW_Data!T757)</f>
        <v/>
      </c>
      <c r="F767" s="167" t="str">
        <f>IF(ISBLANK(DaqBook_RAW_Data!U757),"",DaqBook_RAW_Data!U757)</f>
        <v/>
      </c>
      <c r="G767" s="167" t="str">
        <f>IF(ISBLANK(DaqBook_RAW_Data!V757),"",DaqBook_RAW_Data!V757)</f>
        <v/>
      </c>
      <c r="H767" s="167" t="str">
        <f>IF(ISBLANK(DaqBook_RAW_Data!W757),"",DaqBook_RAW_Data!W757)</f>
        <v/>
      </c>
      <c r="I767" s="167" t="str">
        <f>IF(ISBLANK(DaqBook_RAW_Data!X757),"",DaqBook_RAW_Data!X757)</f>
        <v/>
      </c>
      <c r="J767" s="167" t="str">
        <f>IF(ISBLANK(DaqBook_RAW_Data!Y757),"",DaqBook_RAW_Data!Y757)</f>
        <v/>
      </c>
      <c r="K767" s="167" t="str">
        <f>IF(ISBLANK(DaqBook_RAW_Data!Z757),"",DaqBook_RAW_Data!Z757)</f>
        <v/>
      </c>
      <c r="L767" s="167" t="str">
        <f>IF(ISBLANK(DaqBook_RAW_Data!AA757),"",DaqBook_RAW_Data!AA757)</f>
        <v/>
      </c>
      <c r="M767" s="167" t="str">
        <f>IF(ISBLANK(DaqBook_RAW_Data!AB757),"",DaqBook_RAW_Data!AB757)</f>
        <v/>
      </c>
      <c r="N767" s="167" t="str">
        <f>IF(ISBLANK(DaqBook_RAW_Data!AC757),"",DaqBook_RAW_Data!AC757)</f>
        <v/>
      </c>
      <c r="O767" s="167" t="str">
        <f>IF(ISBLANK(DaqBook_RAW_Data!AD757),"",DaqBook_RAW_Data!AD757)</f>
        <v/>
      </c>
      <c r="P767" s="167" t="str">
        <f>IF(ISBLANK(DaqBook_RAW_Data!AE757),"",DaqBook_RAW_Data!AE757)</f>
        <v/>
      </c>
    </row>
    <row r="768" spans="1:16" x14ac:dyDescent="0.2">
      <c r="A768" s="58" t="e">
        <f t="shared" si="11"/>
        <v>#VALUE!</v>
      </c>
      <c r="B768" s="144" t="str">
        <f>IF(ISBLANK(DaqBook_RAW_Data!Q758),IF(DaqBook_RAW_Data!A758="","",TIMEVALUE(DaqBook_RAW_Data!A758)),TIMEVALUE(DaqBook_RAW_Data!Q758))</f>
        <v/>
      </c>
      <c r="C768" s="167" t="str">
        <f>IF(ISBLANK(DaqBook_RAW_Data!R758),"",DaqBook_RAW_Data!R758)</f>
        <v/>
      </c>
      <c r="D768" s="167" t="str">
        <f>IF(ISBLANK(DaqBook_RAW_Data!S758),"",DaqBook_RAW_Data!S758)</f>
        <v/>
      </c>
      <c r="E768" s="167" t="str">
        <f>IF(ISBLANK(DaqBook_RAW_Data!T758),"",DaqBook_RAW_Data!T758)</f>
        <v/>
      </c>
      <c r="F768" s="167" t="str">
        <f>IF(ISBLANK(DaqBook_RAW_Data!U758),"",DaqBook_RAW_Data!U758)</f>
        <v/>
      </c>
      <c r="G768" s="167" t="str">
        <f>IF(ISBLANK(DaqBook_RAW_Data!V758),"",DaqBook_RAW_Data!V758)</f>
        <v/>
      </c>
      <c r="H768" s="167" t="str">
        <f>IF(ISBLANK(DaqBook_RAW_Data!W758),"",DaqBook_RAW_Data!W758)</f>
        <v/>
      </c>
      <c r="I768" s="167" t="str">
        <f>IF(ISBLANK(DaqBook_RAW_Data!X758),"",DaqBook_RAW_Data!X758)</f>
        <v/>
      </c>
      <c r="J768" s="167" t="str">
        <f>IF(ISBLANK(DaqBook_RAW_Data!Y758),"",DaqBook_RAW_Data!Y758)</f>
        <v/>
      </c>
      <c r="K768" s="167" t="str">
        <f>IF(ISBLANK(DaqBook_RAW_Data!Z758),"",DaqBook_RAW_Data!Z758)</f>
        <v/>
      </c>
      <c r="L768" s="167" t="str">
        <f>IF(ISBLANK(DaqBook_RAW_Data!AA758),"",DaqBook_RAW_Data!AA758)</f>
        <v/>
      </c>
      <c r="M768" s="167" t="str">
        <f>IF(ISBLANK(DaqBook_RAW_Data!AB758),"",DaqBook_RAW_Data!AB758)</f>
        <v/>
      </c>
      <c r="N768" s="167" t="str">
        <f>IF(ISBLANK(DaqBook_RAW_Data!AC758),"",DaqBook_RAW_Data!AC758)</f>
        <v/>
      </c>
      <c r="O768" s="167" t="str">
        <f>IF(ISBLANK(DaqBook_RAW_Data!AD758),"",DaqBook_RAW_Data!AD758)</f>
        <v/>
      </c>
      <c r="P768" s="167" t="str">
        <f>IF(ISBLANK(DaqBook_RAW_Data!AE758),"",DaqBook_RAW_Data!AE758)</f>
        <v/>
      </c>
    </row>
    <row r="769" spans="1:16" x14ac:dyDescent="0.2">
      <c r="A769" s="58" t="e">
        <f t="shared" si="11"/>
        <v>#VALUE!</v>
      </c>
      <c r="B769" s="144" t="str">
        <f>IF(ISBLANK(DaqBook_RAW_Data!Q759),IF(DaqBook_RAW_Data!A759="","",TIMEVALUE(DaqBook_RAW_Data!A759)),TIMEVALUE(DaqBook_RAW_Data!Q759))</f>
        <v/>
      </c>
      <c r="C769" s="167" t="str">
        <f>IF(ISBLANK(DaqBook_RAW_Data!R759),"",DaqBook_RAW_Data!R759)</f>
        <v/>
      </c>
      <c r="D769" s="167" t="str">
        <f>IF(ISBLANK(DaqBook_RAW_Data!S759),"",DaqBook_RAW_Data!S759)</f>
        <v/>
      </c>
      <c r="E769" s="167" t="str">
        <f>IF(ISBLANK(DaqBook_RAW_Data!T759),"",DaqBook_RAW_Data!T759)</f>
        <v/>
      </c>
      <c r="F769" s="167" t="str">
        <f>IF(ISBLANK(DaqBook_RAW_Data!U759),"",DaqBook_RAW_Data!U759)</f>
        <v/>
      </c>
      <c r="G769" s="167" t="str">
        <f>IF(ISBLANK(DaqBook_RAW_Data!V759),"",DaqBook_RAW_Data!V759)</f>
        <v/>
      </c>
      <c r="H769" s="167" t="str">
        <f>IF(ISBLANK(DaqBook_RAW_Data!W759),"",DaqBook_RAW_Data!W759)</f>
        <v/>
      </c>
      <c r="I769" s="167" t="str">
        <f>IF(ISBLANK(DaqBook_RAW_Data!X759),"",DaqBook_RAW_Data!X759)</f>
        <v/>
      </c>
      <c r="J769" s="167" t="str">
        <f>IF(ISBLANK(DaqBook_RAW_Data!Y759),"",DaqBook_RAW_Data!Y759)</f>
        <v/>
      </c>
      <c r="K769" s="167" t="str">
        <f>IF(ISBLANK(DaqBook_RAW_Data!Z759),"",DaqBook_RAW_Data!Z759)</f>
        <v/>
      </c>
      <c r="L769" s="167" t="str">
        <f>IF(ISBLANK(DaqBook_RAW_Data!AA759),"",DaqBook_RAW_Data!AA759)</f>
        <v/>
      </c>
      <c r="M769" s="167" t="str">
        <f>IF(ISBLANK(DaqBook_RAW_Data!AB759),"",DaqBook_RAW_Data!AB759)</f>
        <v/>
      </c>
      <c r="N769" s="167" t="str">
        <f>IF(ISBLANK(DaqBook_RAW_Data!AC759),"",DaqBook_RAW_Data!AC759)</f>
        <v/>
      </c>
      <c r="O769" s="167" t="str">
        <f>IF(ISBLANK(DaqBook_RAW_Data!AD759),"",DaqBook_RAW_Data!AD759)</f>
        <v/>
      </c>
      <c r="P769" s="167" t="str">
        <f>IF(ISBLANK(DaqBook_RAW_Data!AE759),"",DaqBook_RAW_Data!AE759)</f>
        <v/>
      </c>
    </row>
    <row r="770" spans="1:16" x14ac:dyDescent="0.2">
      <c r="A770" s="58" t="e">
        <f t="shared" si="11"/>
        <v>#VALUE!</v>
      </c>
      <c r="B770" s="144" t="str">
        <f>IF(ISBLANK(DaqBook_RAW_Data!Q760),IF(DaqBook_RAW_Data!A760="","",TIMEVALUE(DaqBook_RAW_Data!A760)),TIMEVALUE(DaqBook_RAW_Data!Q760))</f>
        <v/>
      </c>
      <c r="C770" s="167" t="str">
        <f>IF(ISBLANK(DaqBook_RAW_Data!R760),"",DaqBook_RAW_Data!R760)</f>
        <v/>
      </c>
      <c r="D770" s="167" t="str">
        <f>IF(ISBLANK(DaqBook_RAW_Data!S760),"",DaqBook_RAW_Data!S760)</f>
        <v/>
      </c>
      <c r="E770" s="167" t="str">
        <f>IF(ISBLANK(DaqBook_RAW_Data!T760),"",DaqBook_RAW_Data!T760)</f>
        <v/>
      </c>
      <c r="F770" s="167" t="str">
        <f>IF(ISBLANK(DaqBook_RAW_Data!U760),"",DaqBook_RAW_Data!U760)</f>
        <v/>
      </c>
      <c r="G770" s="167" t="str">
        <f>IF(ISBLANK(DaqBook_RAW_Data!V760),"",DaqBook_RAW_Data!V760)</f>
        <v/>
      </c>
      <c r="H770" s="167" t="str">
        <f>IF(ISBLANK(DaqBook_RAW_Data!W760),"",DaqBook_RAW_Data!W760)</f>
        <v/>
      </c>
      <c r="I770" s="167" t="str">
        <f>IF(ISBLANK(DaqBook_RAW_Data!X760),"",DaqBook_RAW_Data!X760)</f>
        <v/>
      </c>
      <c r="J770" s="167" t="str">
        <f>IF(ISBLANK(DaqBook_RAW_Data!Y760),"",DaqBook_RAW_Data!Y760)</f>
        <v/>
      </c>
      <c r="K770" s="167" t="str">
        <f>IF(ISBLANK(DaqBook_RAW_Data!Z760),"",DaqBook_RAW_Data!Z760)</f>
        <v/>
      </c>
      <c r="L770" s="167" t="str">
        <f>IF(ISBLANK(DaqBook_RAW_Data!AA760),"",DaqBook_RAW_Data!AA760)</f>
        <v/>
      </c>
      <c r="M770" s="167" t="str">
        <f>IF(ISBLANK(DaqBook_RAW_Data!AB760),"",DaqBook_RAW_Data!AB760)</f>
        <v/>
      </c>
      <c r="N770" s="167" t="str">
        <f>IF(ISBLANK(DaqBook_RAW_Data!AC760),"",DaqBook_RAW_Data!AC760)</f>
        <v/>
      </c>
      <c r="O770" s="167" t="str">
        <f>IF(ISBLANK(DaqBook_RAW_Data!AD760),"",DaqBook_RAW_Data!AD760)</f>
        <v/>
      </c>
      <c r="P770" s="167" t="str">
        <f>IF(ISBLANK(DaqBook_RAW_Data!AE760),"",DaqBook_RAW_Data!AE760)</f>
        <v/>
      </c>
    </row>
    <row r="771" spans="1:16" x14ac:dyDescent="0.2">
      <c r="A771" s="58" t="e">
        <f t="shared" si="11"/>
        <v>#VALUE!</v>
      </c>
      <c r="B771" s="144" t="str">
        <f>IF(ISBLANK(DaqBook_RAW_Data!Q761),IF(DaqBook_RAW_Data!A761="","",TIMEVALUE(DaqBook_RAW_Data!A761)),TIMEVALUE(DaqBook_RAW_Data!Q761))</f>
        <v/>
      </c>
      <c r="C771" s="167" t="str">
        <f>IF(ISBLANK(DaqBook_RAW_Data!R761),"",DaqBook_RAW_Data!R761)</f>
        <v/>
      </c>
      <c r="D771" s="167" t="str">
        <f>IF(ISBLANK(DaqBook_RAW_Data!S761),"",DaqBook_RAW_Data!S761)</f>
        <v/>
      </c>
      <c r="E771" s="167" t="str">
        <f>IF(ISBLANK(DaqBook_RAW_Data!T761),"",DaqBook_RAW_Data!T761)</f>
        <v/>
      </c>
      <c r="F771" s="167" t="str">
        <f>IF(ISBLANK(DaqBook_RAW_Data!U761),"",DaqBook_RAW_Data!U761)</f>
        <v/>
      </c>
      <c r="G771" s="167" t="str">
        <f>IF(ISBLANK(DaqBook_RAW_Data!V761),"",DaqBook_RAW_Data!V761)</f>
        <v/>
      </c>
      <c r="H771" s="167" t="str">
        <f>IF(ISBLANK(DaqBook_RAW_Data!W761),"",DaqBook_RAW_Data!W761)</f>
        <v/>
      </c>
      <c r="I771" s="167" t="str">
        <f>IF(ISBLANK(DaqBook_RAW_Data!X761),"",DaqBook_RAW_Data!X761)</f>
        <v/>
      </c>
      <c r="J771" s="167" t="str">
        <f>IF(ISBLANK(DaqBook_RAW_Data!Y761),"",DaqBook_RAW_Data!Y761)</f>
        <v/>
      </c>
      <c r="K771" s="167" t="str">
        <f>IF(ISBLANK(DaqBook_RAW_Data!Z761),"",DaqBook_RAW_Data!Z761)</f>
        <v/>
      </c>
      <c r="L771" s="167" t="str">
        <f>IF(ISBLANK(DaqBook_RAW_Data!AA761),"",DaqBook_RAW_Data!AA761)</f>
        <v/>
      </c>
      <c r="M771" s="167" t="str">
        <f>IF(ISBLANK(DaqBook_RAW_Data!AB761),"",DaqBook_RAW_Data!AB761)</f>
        <v/>
      </c>
      <c r="N771" s="167" t="str">
        <f>IF(ISBLANK(DaqBook_RAW_Data!AC761),"",DaqBook_RAW_Data!AC761)</f>
        <v/>
      </c>
      <c r="O771" s="167" t="str">
        <f>IF(ISBLANK(DaqBook_RAW_Data!AD761),"",DaqBook_RAW_Data!AD761)</f>
        <v/>
      </c>
      <c r="P771" s="167" t="str">
        <f>IF(ISBLANK(DaqBook_RAW_Data!AE761),"",DaqBook_RAW_Data!AE761)</f>
        <v/>
      </c>
    </row>
    <row r="772" spans="1:16" x14ac:dyDescent="0.2">
      <c r="A772" s="58" t="e">
        <f t="shared" si="11"/>
        <v>#VALUE!</v>
      </c>
      <c r="B772" s="144" t="str">
        <f>IF(ISBLANK(DaqBook_RAW_Data!Q762),IF(DaqBook_RAW_Data!A762="","",TIMEVALUE(DaqBook_RAW_Data!A762)),TIMEVALUE(DaqBook_RAW_Data!Q762))</f>
        <v/>
      </c>
      <c r="C772" s="167" t="str">
        <f>IF(ISBLANK(DaqBook_RAW_Data!R762),"",DaqBook_RAW_Data!R762)</f>
        <v/>
      </c>
      <c r="D772" s="167" t="str">
        <f>IF(ISBLANK(DaqBook_RAW_Data!S762),"",DaqBook_RAW_Data!S762)</f>
        <v/>
      </c>
      <c r="E772" s="167" t="str">
        <f>IF(ISBLANK(DaqBook_RAW_Data!T762),"",DaqBook_RAW_Data!T762)</f>
        <v/>
      </c>
      <c r="F772" s="167" t="str">
        <f>IF(ISBLANK(DaqBook_RAW_Data!U762),"",DaqBook_RAW_Data!U762)</f>
        <v/>
      </c>
      <c r="G772" s="167" t="str">
        <f>IF(ISBLANK(DaqBook_RAW_Data!V762),"",DaqBook_RAW_Data!V762)</f>
        <v/>
      </c>
      <c r="H772" s="167" t="str">
        <f>IF(ISBLANK(DaqBook_RAW_Data!W762),"",DaqBook_RAW_Data!W762)</f>
        <v/>
      </c>
      <c r="I772" s="167" t="str">
        <f>IF(ISBLANK(DaqBook_RAW_Data!X762),"",DaqBook_RAW_Data!X762)</f>
        <v/>
      </c>
      <c r="J772" s="167" t="str">
        <f>IF(ISBLANK(DaqBook_RAW_Data!Y762),"",DaqBook_RAW_Data!Y762)</f>
        <v/>
      </c>
      <c r="K772" s="167" t="str">
        <f>IF(ISBLANK(DaqBook_RAW_Data!Z762),"",DaqBook_RAW_Data!Z762)</f>
        <v/>
      </c>
      <c r="L772" s="167" t="str">
        <f>IF(ISBLANK(DaqBook_RAW_Data!AA762),"",DaqBook_RAW_Data!AA762)</f>
        <v/>
      </c>
      <c r="M772" s="167" t="str">
        <f>IF(ISBLANK(DaqBook_RAW_Data!AB762),"",DaqBook_RAW_Data!AB762)</f>
        <v/>
      </c>
      <c r="N772" s="167" t="str">
        <f>IF(ISBLANK(DaqBook_RAW_Data!AC762),"",DaqBook_RAW_Data!AC762)</f>
        <v/>
      </c>
      <c r="O772" s="167" t="str">
        <f>IF(ISBLANK(DaqBook_RAW_Data!AD762),"",DaqBook_RAW_Data!AD762)</f>
        <v/>
      </c>
      <c r="P772" s="167" t="str">
        <f>IF(ISBLANK(DaqBook_RAW_Data!AE762),"",DaqBook_RAW_Data!AE762)</f>
        <v/>
      </c>
    </row>
    <row r="773" spans="1:16" x14ac:dyDescent="0.2">
      <c r="A773" s="58" t="e">
        <f t="shared" si="11"/>
        <v>#VALUE!</v>
      </c>
      <c r="B773" s="144" t="str">
        <f>IF(ISBLANK(DaqBook_RAW_Data!Q763),IF(DaqBook_RAW_Data!A763="","",TIMEVALUE(DaqBook_RAW_Data!A763)),TIMEVALUE(DaqBook_RAW_Data!Q763))</f>
        <v/>
      </c>
      <c r="C773" s="167" t="str">
        <f>IF(ISBLANK(DaqBook_RAW_Data!R763),"",DaqBook_RAW_Data!R763)</f>
        <v/>
      </c>
      <c r="D773" s="167" t="str">
        <f>IF(ISBLANK(DaqBook_RAW_Data!S763),"",DaqBook_RAW_Data!S763)</f>
        <v/>
      </c>
      <c r="E773" s="167" t="str">
        <f>IF(ISBLANK(DaqBook_RAW_Data!T763),"",DaqBook_RAW_Data!T763)</f>
        <v/>
      </c>
      <c r="F773" s="167" t="str">
        <f>IF(ISBLANK(DaqBook_RAW_Data!U763),"",DaqBook_RAW_Data!U763)</f>
        <v/>
      </c>
      <c r="G773" s="167" t="str">
        <f>IF(ISBLANK(DaqBook_RAW_Data!V763),"",DaqBook_RAW_Data!V763)</f>
        <v/>
      </c>
      <c r="H773" s="167" t="str">
        <f>IF(ISBLANK(DaqBook_RAW_Data!W763),"",DaqBook_RAW_Data!W763)</f>
        <v/>
      </c>
      <c r="I773" s="167" t="str">
        <f>IF(ISBLANK(DaqBook_RAW_Data!X763),"",DaqBook_RAW_Data!X763)</f>
        <v/>
      </c>
      <c r="J773" s="167" t="str">
        <f>IF(ISBLANK(DaqBook_RAW_Data!Y763),"",DaqBook_RAW_Data!Y763)</f>
        <v/>
      </c>
      <c r="K773" s="167" t="str">
        <f>IF(ISBLANK(DaqBook_RAW_Data!Z763),"",DaqBook_RAW_Data!Z763)</f>
        <v/>
      </c>
      <c r="L773" s="167" t="str">
        <f>IF(ISBLANK(DaqBook_RAW_Data!AA763),"",DaqBook_RAW_Data!AA763)</f>
        <v/>
      </c>
      <c r="M773" s="167" t="str">
        <f>IF(ISBLANK(DaqBook_RAW_Data!AB763),"",DaqBook_RAW_Data!AB763)</f>
        <v/>
      </c>
      <c r="N773" s="167" t="str">
        <f>IF(ISBLANK(DaqBook_RAW_Data!AC763),"",DaqBook_RAW_Data!AC763)</f>
        <v/>
      </c>
      <c r="O773" s="167" t="str">
        <f>IF(ISBLANK(DaqBook_RAW_Data!AD763),"",DaqBook_RAW_Data!AD763)</f>
        <v/>
      </c>
      <c r="P773" s="167" t="str">
        <f>IF(ISBLANK(DaqBook_RAW_Data!AE763),"",DaqBook_RAW_Data!AE763)</f>
        <v/>
      </c>
    </row>
    <row r="774" spans="1:16" x14ac:dyDescent="0.2">
      <c r="A774" s="58" t="e">
        <f t="shared" si="11"/>
        <v>#VALUE!</v>
      </c>
      <c r="B774" s="144" t="str">
        <f>IF(ISBLANK(DaqBook_RAW_Data!Q764),IF(DaqBook_RAW_Data!A764="","",TIMEVALUE(DaqBook_RAW_Data!A764)),TIMEVALUE(DaqBook_RAW_Data!Q764))</f>
        <v/>
      </c>
      <c r="C774" s="167" t="str">
        <f>IF(ISBLANK(DaqBook_RAW_Data!R764),"",DaqBook_RAW_Data!R764)</f>
        <v/>
      </c>
      <c r="D774" s="167" t="str">
        <f>IF(ISBLANK(DaqBook_RAW_Data!S764),"",DaqBook_RAW_Data!S764)</f>
        <v/>
      </c>
      <c r="E774" s="167" t="str">
        <f>IF(ISBLANK(DaqBook_RAW_Data!T764),"",DaqBook_RAW_Data!T764)</f>
        <v/>
      </c>
      <c r="F774" s="167" t="str">
        <f>IF(ISBLANK(DaqBook_RAW_Data!U764),"",DaqBook_RAW_Data!U764)</f>
        <v/>
      </c>
      <c r="G774" s="167" t="str">
        <f>IF(ISBLANK(DaqBook_RAW_Data!V764),"",DaqBook_RAW_Data!V764)</f>
        <v/>
      </c>
      <c r="H774" s="167" t="str">
        <f>IF(ISBLANK(DaqBook_RAW_Data!W764),"",DaqBook_RAW_Data!W764)</f>
        <v/>
      </c>
      <c r="I774" s="167" t="str">
        <f>IF(ISBLANK(DaqBook_RAW_Data!X764),"",DaqBook_RAW_Data!X764)</f>
        <v/>
      </c>
      <c r="J774" s="167" t="str">
        <f>IF(ISBLANK(DaqBook_RAW_Data!Y764),"",DaqBook_RAW_Data!Y764)</f>
        <v/>
      </c>
      <c r="K774" s="167" t="str">
        <f>IF(ISBLANK(DaqBook_RAW_Data!Z764),"",DaqBook_RAW_Data!Z764)</f>
        <v/>
      </c>
      <c r="L774" s="167" t="str">
        <f>IF(ISBLANK(DaqBook_RAW_Data!AA764),"",DaqBook_RAW_Data!AA764)</f>
        <v/>
      </c>
      <c r="M774" s="167" t="str">
        <f>IF(ISBLANK(DaqBook_RAW_Data!AB764),"",DaqBook_RAW_Data!AB764)</f>
        <v/>
      </c>
      <c r="N774" s="167" t="str">
        <f>IF(ISBLANK(DaqBook_RAW_Data!AC764),"",DaqBook_RAW_Data!AC764)</f>
        <v/>
      </c>
      <c r="O774" s="167" t="str">
        <f>IF(ISBLANK(DaqBook_RAW_Data!AD764),"",DaqBook_RAW_Data!AD764)</f>
        <v/>
      </c>
      <c r="P774" s="167" t="str">
        <f>IF(ISBLANK(DaqBook_RAW_Data!AE764),"",DaqBook_RAW_Data!AE764)</f>
        <v/>
      </c>
    </row>
    <row r="775" spans="1:16" x14ac:dyDescent="0.2">
      <c r="A775" s="58" t="e">
        <f t="shared" si="11"/>
        <v>#VALUE!</v>
      </c>
      <c r="B775" s="144" t="str">
        <f>IF(ISBLANK(DaqBook_RAW_Data!Q765),IF(DaqBook_RAW_Data!A765="","",TIMEVALUE(DaqBook_RAW_Data!A765)),TIMEVALUE(DaqBook_RAW_Data!Q765))</f>
        <v/>
      </c>
      <c r="C775" s="167" t="str">
        <f>IF(ISBLANK(DaqBook_RAW_Data!R765),"",DaqBook_RAW_Data!R765)</f>
        <v/>
      </c>
      <c r="D775" s="167" t="str">
        <f>IF(ISBLANK(DaqBook_RAW_Data!S765),"",DaqBook_RAW_Data!S765)</f>
        <v/>
      </c>
      <c r="E775" s="167" t="str">
        <f>IF(ISBLANK(DaqBook_RAW_Data!T765),"",DaqBook_RAW_Data!T765)</f>
        <v/>
      </c>
      <c r="F775" s="167" t="str">
        <f>IF(ISBLANK(DaqBook_RAW_Data!U765),"",DaqBook_RAW_Data!U765)</f>
        <v/>
      </c>
      <c r="G775" s="167" t="str">
        <f>IF(ISBLANK(DaqBook_RAW_Data!V765),"",DaqBook_RAW_Data!V765)</f>
        <v/>
      </c>
      <c r="H775" s="167" t="str">
        <f>IF(ISBLANK(DaqBook_RAW_Data!W765),"",DaqBook_RAW_Data!W765)</f>
        <v/>
      </c>
      <c r="I775" s="167" t="str">
        <f>IF(ISBLANK(DaqBook_RAW_Data!X765),"",DaqBook_RAW_Data!X765)</f>
        <v/>
      </c>
      <c r="J775" s="167" t="str">
        <f>IF(ISBLANK(DaqBook_RAW_Data!Y765),"",DaqBook_RAW_Data!Y765)</f>
        <v/>
      </c>
      <c r="K775" s="167" t="str">
        <f>IF(ISBLANK(DaqBook_RAW_Data!Z765),"",DaqBook_RAW_Data!Z765)</f>
        <v/>
      </c>
      <c r="L775" s="167" t="str">
        <f>IF(ISBLANK(DaqBook_RAW_Data!AA765),"",DaqBook_RAW_Data!AA765)</f>
        <v/>
      </c>
      <c r="M775" s="167" t="str">
        <f>IF(ISBLANK(DaqBook_RAW_Data!AB765),"",DaqBook_RAW_Data!AB765)</f>
        <v/>
      </c>
      <c r="N775" s="167" t="str">
        <f>IF(ISBLANK(DaqBook_RAW_Data!AC765),"",DaqBook_RAW_Data!AC765)</f>
        <v/>
      </c>
      <c r="O775" s="167" t="str">
        <f>IF(ISBLANK(DaqBook_RAW_Data!AD765),"",DaqBook_RAW_Data!AD765)</f>
        <v/>
      </c>
      <c r="P775" s="167" t="str">
        <f>IF(ISBLANK(DaqBook_RAW_Data!AE765),"",DaqBook_RAW_Data!AE765)</f>
        <v/>
      </c>
    </row>
    <row r="776" spans="1:16" x14ac:dyDescent="0.2">
      <c r="A776" s="58" t="e">
        <f t="shared" si="11"/>
        <v>#VALUE!</v>
      </c>
      <c r="B776" s="144" t="str">
        <f>IF(ISBLANK(DaqBook_RAW_Data!Q766),IF(DaqBook_RAW_Data!A766="","",TIMEVALUE(DaqBook_RAW_Data!A766)),TIMEVALUE(DaqBook_RAW_Data!Q766))</f>
        <v/>
      </c>
      <c r="C776" s="167" t="str">
        <f>IF(ISBLANK(DaqBook_RAW_Data!R766),"",DaqBook_RAW_Data!R766)</f>
        <v/>
      </c>
      <c r="D776" s="167" t="str">
        <f>IF(ISBLANK(DaqBook_RAW_Data!S766),"",DaqBook_RAW_Data!S766)</f>
        <v/>
      </c>
      <c r="E776" s="167" t="str">
        <f>IF(ISBLANK(DaqBook_RAW_Data!T766),"",DaqBook_RAW_Data!T766)</f>
        <v/>
      </c>
      <c r="F776" s="167" t="str">
        <f>IF(ISBLANK(DaqBook_RAW_Data!U766),"",DaqBook_RAW_Data!U766)</f>
        <v/>
      </c>
      <c r="G776" s="167" t="str">
        <f>IF(ISBLANK(DaqBook_RAW_Data!V766),"",DaqBook_RAW_Data!V766)</f>
        <v/>
      </c>
      <c r="H776" s="167" t="str">
        <f>IF(ISBLANK(DaqBook_RAW_Data!W766),"",DaqBook_RAW_Data!W766)</f>
        <v/>
      </c>
      <c r="I776" s="167" t="str">
        <f>IF(ISBLANK(DaqBook_RAW_Data!X766),"",DaqBook_RAW_Data!X766)</f>
        <v/>
      </c>
      <c r="J776" s="167" t="str">
        <f>IF(ISBLANK(DaqBook_RAW_Data!Y766),"",DaqBook_RAW_Data!Y766)</f>
        <v/>
      </c>
      <c r="K776" s="167" t="str">
        <f>IF(ISBLANK(DaqBook_RAW_Data!Z766),"",DaqBook_RAW_Data!Z766)</f>
        <v/>
      </c>
      <c r="L776" s="167" t="str">
        <f>IF(ISBLANK(DaqBook_RAW_Data!AA766),"",DaqBook_RAW_Data!AA766)</f>
        <v/>
      </c>
      <c r="M776" s="167" t="str">
        <f>IF(ISBLANK(DaqBook_RAW_Data!AB766),"",DaqBook_RAW_Data!AB766)</f>
        <v/>
      </c>
      <c r="N776" s="167" t="str">
        <f>IF(ISBLANK(DaqBook_RAW_Data!AC766),"",DaqBook_RAW_Data!AC766)</f>
        <v/>
      </c>
      <c r="O776" s="167" t="str">
        <f>IF(ISBLANK(DaqBook_RAW_Data!AD766),"",DaqBook_RAW_Data!AD766)</f>
        <v/>
      </c>
      <c r="P776" s="167" t="str">
        <f>IF(ISBLANK(DaqBook_RAW_Data!AE766),"",DaqBook_RAW_Data!AE766)</f>
        <v/>
      </c>
    </row>
    <row r="777" spans="1:16" x14ac:dyDescent="0.2">
      <c r="A777" s="58" t="e">
        <f t="shared" si="11"/>
        <v>#VALUE!</v>
      </c>
      <c r="B777" s="144" t="str">
        <f>IF(ISBLANK(DaqBook_RAW_Data!Q767),IF(DaqBook_RAW_Data!A767="","",TIMEVALUE(DaqBook_RAW_Data!A767)),TIMEVALUE(DaqBook_RAW_Data!Q767))</f>
        <v/>
      </c>
      <c r="C777" s="167" t="str">
        <f>IF(ISBLANK(DaqBook_RAW_Data!R767),"",DaqBook_RAW_Data!R767)</f>
        <v/>
      </c>
      <c r="D777" s="167" t="str">
        <f>IF(ISBLANK(DaqBook_RAW_Data!S767),"",DaqBook_RAW_Data!S767)</f>
        <v/>
      </c>
      <c r="E777" s="167" t="str">
        <f>IF(ISBLANK(DaqBook_RAW_Data!T767),"",DaqBook_RAW_Data!T767)</f>
        <v/>
      </c>
      <c r="F777" s="167" t="str">
        <f>IF(ISBLANK(DaqBook_RAW_Data!U767),"",DaqBook_RAW_Data!U767)</f>
        <v/>
      </c>
      <c r="G777" s="167" t="str">
        <f>IF(ISBLANK(DaqBook_RAW_Data!V767),"",DaqBook_RAW_Data!V767)</f>
        <v/>
      </c>
      <c r="H777" s="167" t="str">
        <f>IF(ISBLANK(DaqBook_RAW_Data!W767),"",DaqBook_RAW_Data!W767)</f>
        <v/>
      </c>
      <c r="I777" s="167" t="str">
        <f>IF(ISBLANK(DaqBook_RAW_Data!X767),"",DaqBook_RAW_Data!X767)</f>
        <v/>
      </c>
      <c r="J777" s="167" t="str">
        <f>IF(ISBLANK(DaqBook_RAW_Data!Y767),"",DaqBook_RAW_Data!Y767)</f>
        <v/>
      </c>
      <c r="K777" s="167" t="str">
        <f>IF(ISBLANK(DaqBook_RAW_Data!Z767),"",DaqBook_RAW_Data!Z767)</f>
        <v/>
      </c>
      <c r="L777" s="167" t="str">
        <f>IF(ISBLANK(DaqBook_RAW_Data!AA767),"",DaqBook_RAW_Data!AA767)</f>
        <v/>
      </c>
      <c r="M777" s="167" t="str">
        <f>IF(ISBLANK(DaqBook_RAW_Data!AB767),"",DaqBook_RAW_Data!AB767)</f>
        <v/>
      </c>
      <c r="N777" s="167" t="str">
        <f>IF(ISBLANK(DaqBook_RAW_Data!AC767),"",DaqBook_RAW_Data!AC767)</f>
        <v/>
      </c>
      <c r="O777" s="167" t="str">
        <f>IF(ISBLANK(DaqBook_RAW_Data!AD767),"",DaqBook_RAW_Data!AD767)</f>
        <v/>
      </c>
      <c r="P777" s="167" t="str">
        <f>IF(ISBLANK(DaqBook_RAW_Data!AE767),"",DaqBook_RAW_Data!AE767)</f>
        <v/>
      </c>
    </row>
    <row r="778" spans="1:16" x14ac:dyDescent="0.2">
      <c r="A778" s="58" t="e">
        <f t="shared" si="11"/>
        <v>#VALUE!</v>
      </c>
      <c r="B778" s="144" t="str">
        <f>IF(ISBLANK(DaqBook_RAW_Data!Q768),IF(DaqBook_RAW_Data!A768="","",TIMEVALUE(DaqBook_RAW_Data!A768)),TIMEVALUE(DaqBook_RAW_Data!Q768))</f>
        <v/>
      </c>
      <c r="C778" s="167" t="str">
        <f>IF(ISBLANK(DaqBook_RAW_Data!R768),"",DaqBook_RAW_Data!R768)</f>
        <v/>
      </c>
      <c r="D778" s="167" t="str">
        <f>IF(ISBLANK(DaqBook_RAW_Data!S768),"",DaqBook_RAW_Data!S768)</f>
        <v/>
      </c>
      <c r="E778" s="167" t="str">
        <f>IF(ISBLANK(DaqBook_RAW_Data!T768),"",DaqBook_RAW_Data!T768)</f>
        <v/>
      </c>
      <c r="F778" s="167" t="str">
        <f>IF(ISBLANK(DaqBook_RAW_Data!U768),"",DaqBook_RAW_Data!U768)</f>
        <v/>
      </c>
      <c r="G778" s="167" t="str">
        <f>IF(ISBLANK(DaqBook_RAW_Data!V768),"",DaqBook_RAW_Data!V768)</f>
        <v/>
      </c>
      <c r="H778" s="167" t="str">
        <f>IF(ISBLANK(DaqBook_RAW_Data!W768),"",DaqBook_RAW_Data!W768)</f>
        <v/>
      </c>
      <c r="I778" s="167" t="str">
        <f>IF(ISBLANK(DaqBook_RAW_Data!X768),"",DaqBook_RAW_Data!X768)</f>
        <v/>
      </c>
      <c r="J778" s="167" t="str">
        <f>IF(ISBLANK(DaqBook_RAW_Data!Y768),"",DaqBook_RAW_Data!Y768)</f>
        <v/>
      </c>
      <c r="K778" s="167" t="str">
        <f>IF(ISBLANK(DaqBook_RAW_Data!Z768),"",DaqBook_RAW_Data!Z768)</f>
        <v/>
      </c>
      <c r="L778" s="167" t="str">
        <f>IF(ISBLANK(DaqBook_RAW_Data!AA768),"",DaqBook_RAW_Data!AA768)</f>
        <v/>
      </c>
      <c r="M778" s="167" t="str">
        <f>IF(ISBLANK(DaqBook_RAW_Data!AB768),"",DaqBook_RAW_Data!AB768)</f>
        <v/>
      </c>
      <c r="N778" s="167" t="str">
        <f>IF(ISBLANK(DaqBook_RAW_Data!AC768),"",DaqBook_RAW_Data!AC768)</f>
        <v/>
      </c>
      <c r="O778" s="167" t="str">
        <f>IF(ISBLANK(DaqBook_RAW_Data!AD768),"",DaqBook_RAW_Data!AD768)</f>
        <v/>
      </c>
      <c r="P778" s="167" t="str">
        <f>IF(ISBLANK(DaqBook_RAW_Data!AE768),"",DaqBook_RAW_Data!AE768)</f>
        <v/>
      </c>
    </row>
    <row r="779" spans="1:16" x14ac:dyDescent="0.2">
      <c r="A779" s="58" t="e">
        <f t="shared" si="11"/>
        <v>#VALUE!</v>
      </c>
      <c r="B779" s="144" t="str">
        <f>IF(ISBLANK(DaqBook_RAW_Data!Q769),IF(DaqBook_RAW_Data!A769="","",TIMEVALUE(DaqBook_RAW_Data!A769)),TIMEVALUE(DaqBook_RAW_Data!Q769))</f>
        <v/>
      </c>
      <c r="C779" s="167" t="str">
        <f>IF(ISBLANK(DaqBook_RAW_Data!R769),"",DaqBook_RAW_Data!R769)</f>
        <v/>
      </c>
      <c r="D779" s="167" t="str">
        <f>IF(ISBLANK(DaqBook_RAW_Data!S769),"",DaqBook_RAW_Data!S769)</f>
        <v/>
      </c>
      <c r="E779" s="167" t="str">
        <f>IF(ISBLANK(DaqBook_RAW_Data!T769),"",DaqBook_RAW_Data!T769)</f>
        <v/>
      </c>
      <c r="F779" s="167" t="str">
        <f>IF(ISBLANK(DaqBook_RAW_Data!U769),"",DaqBook_RAW_Data!U769)</f>
        <v/>
      </c>
      <c r="G779" s="167" t="str">
        <f>IF(ISBLANK(DaqBook_RAW_Data!V769),"",DaqBook_RAW_Data!V769)</f>
        <v/>
      </c>
      <c r="H779" s="167" t="str">
        <f>IF(ISBLANK(DaqBook_RAW_Data!W769),"",DaqBook_RAW_Data!W769)</f>
        <v/>
      </c>
      <c r="I779" s="167" t="str">
        <f>IF(ISBLANK(DaqBook_RAW_Data!X769),"",DaqBook_RAW_Data!X769)</f>
        <v/>
      </c>
      <c r="J779" s="167" t="str">
        <f>IF(ISBLANK(DaqBook_RAW_Data!Y769),"",DaqBook_RAW_Data!Y769)</f>
        <v/>
      </c>
      <c r="K779" s="167" t="str">
        <f>IF(ISBLANK(DaqBook_RAW_Data!Z769),"",DaqBook_RAW_Data!Z769)</f>
        <v/>
      </c>
      <c r="L779" s="167" t="str">
        <f>IF(ISBLANK(DaqBook_RAW_Data!AA769),"",DaqBook_RAW_Data!AA769)</f>
        <v/>
      </c>
      <c r="M779" s="167" t="str">
        <f>IF(ISBLANK(DaqBook_RAW_Data!AB769),"",DaqBook_RAW_Data!AB769)</f>
        <v/>
      </c>
      <c r="N779" s="167" t="str">
        <f>IF(ISBLANK(DaqBook_RAW_Data!AC769),"",DaqBook_RAW_Data!AC769)</f>
        <v/>
      </c>
      <c r="O779" s="167" t="str">
        <f>IF(ISBLANK(DaqBook_RAW_Data!AD769),"",DaqBook_RAW_Data!AD769)</f>
        <v/>
      </c>
      <c r="P779" s="167" t="str">
        <f>IF(ISBLANK(DaqBook_RAW_Data!AE769),"",DaqBook_RAW_Data!AE769)</f>
        <v/>
      </c>
    </row>
    <row r="780" spans="1:16" x14ac:dyDescent="0.2">
      <c r="A780" s="58" t="e">
        <f t="shared" si="11"/>
        <v>#VALUE!</v>
      </c>
      <c r="B780" s="144" t="str">
        <f>IF(ISBLANK(DaqBook_RAW_Data!Q770),IF(DaqBook_RAW_Data!A770="","",TIMEVALUE(DaqBook_RAW_Data!A770)),TIMEVALUE(DaqBook_RAW_Data!Q770))</f>
        <v/>
      </c>
      <c r="C780" s="167" t="str">
        <f>IF(ISBLANK(DaqBook_RAW_Data!R770),"",DaqBook_RAW_Data!R770)</f>
        <v/>
      </c>
      <c r="D780" s="167" t="str">
        <f>IF(ISBLANK(DaqBook_RAW_Data!S770),"",DaqBook_RAW_Data!S770)</f>
        <v/>
      </c>
      <c r="E780" s="167" t="str">
        <f>IF(ISBLANK(DaqBook_RAW_Data!T770),"",DaqBook_RAW_Data!T770)</f>
        <v/>
      </c>
      <c r="F780" s="167" t="str">
        <f>IF(ISBLANK(DaqBook_RAW_Data!U770),"",DaqBook_RAW_Data!U770)</f>
        <v/>
      </c>
      <c r="G780" s="167" t="str">
        <f>IF(ISBLANK(DaqBook_RAW_Data!V770),"",DaqBook_RAW_Data!V770)</f>
        <v/>
      </c>
      <c r="H780" s="167" t="str">
        <f>IF(ISBLANK(DaqBook_RAW_Data!W770),"",DaqBook_RAW_Data!W770)</f>
        <v/>
      </c>
      <c r="I780" s="167" t="str">
        <f>IF(ISBLANK(DaqBook_RAW_Data!X770),"",DaqBook_RAW_Data!X770)</f>
        <v/>
      </c>
      <c r="J780" s="167" t="str">
        <f>IF(ISBLANK(DaqBook_RAW_Data!Y770),"",DaqBook_RAW_Data!Y770)</f>
        <v/>
      </c>
      <c r="K780" s="167" t="str">
        <f>IF(ISBLANK(DaqBook_RAW_Data!Z770),"",DaqBook_RAW_Data!Z770)</f>
        <v/>
      </c>
      <c r="L780" s="167" t="str">
        <f>IF(ISBLANK(DaqBook_RAW_Data!AA770),"",DaqBook_RAW_Data!AA770)</f>
        <v/>
      </c>
      <c r="M780" s="167" t="str">
        <f>IF(ISBLANK(DaqBook_RAW_Data!AB770),"",DaqBook_RAW_Data!AB770)</f>
        <v/>
      </c>
      <c r="N780" s="167" t="str">
        <f>IF(ISBLANK(DaqBook_RAW_Data!AC770),"",DaqBook_RAW_Data!AC770)</f>
        <v/>
      </c>
      <c r="O780" s="167" t="str">
        <f>IF(ISBLANK(DaqBook_RAW_Data!AD770),"",DaqBook_RAW_Data!AD770)</f>
        <v/>
      </c>
      <c r="P780" s="167" t="str">
        <f>IF(ISBLANK(DaqBook_RAW_Data!AE770),"",DaqBook_RAW_Data!AE770)</f>
        <v/>
      </c>
    </row>
    <row r="781" spans="1:16" x14ac:dyDescent="0.2">
      <c r="A781" s="58" t="e">
        <f t="shared" si="11"/>
        <v>#VALUE!</v>
      </c>
      <c r="B781" s="144" t="str">
        <f>IF(ISBLANK(DaqBook_RAW_Data!Q771),IF(DaqBook_RAW_Data!A771="","",TIMEVALUE(DaqBook_RAW_Data!A771)),TIMEVALUE(DaqBook_RAW_Data!Q771))</f>
        <v/>
      </c>
      <c r="C781" s="167" t="str">
        <f>IF(ISBLANK(DaqBook_RAW_Data!R771),"",DaqBook_RAW_Data!R771)</f>
        <v/>
      </c>
      <c r="D781" s="167" t="str">
        <f>IF(ISBLANK(DaqBook_RAW_Data!S771),"",DaqBook_RAW_Data!S771)</f>
        <v/>
      </c>
      <c r="E781" s="167" t="str">
        <f>IF(ISBLANK(DaqBook_RAW_Data!T771),"",DaqBook_RAW_Data!T771)</f>
        <v/>
      </c>
      <c r="F781" s="167" t="str">
        <f>IF(ISBLANK(DaqBook_RAW_Data!U771),"",DaqBook_RAW_Data!U771)</f>
        <v/>
      </c>
      <c r="G781" s="167" t="str">
        <f>IF(ISBLANK(DaqBook_RAW_Data!V771),"",DaqBook_RAW_Data!V771)</f>
        <v/>
      </c>
      <c r="H781" s="167" t="str">
        <f>IF(ISBLANK(DaqBook_RAW_Data!W771),"",DaqBook_RAW_Data!W771)</f>
        <v/>
      </c>
      <c r="I781" s="167" t="str">
        <f>IF(ISBLANK(DaqBook_RAW_Data!X771),"",DaqBook_RAW_Data!X771)</f>
        <v/>
      </c>
      <c r="J781" s="167" t="str">
        <f>IF(ISBLANK(DaqBook_RAW_Data!Y771),"",DaqBook_RAW_Data!Y771)</f>
        <v/>
      </c>
      <c r="K781" s="167" t="str">
        <f>IF(ISBLANK(DaqBook_RAW_Data!Z771),"",DaqBook_RAW_Data!Z771)</f>
        <v/>
      </c>
      <c r="L781" s="167" t="str">
        <f>IF(ISBLANK(DaqBook_RAW_Data!AA771),"",DaqBook_RAW_Data!AA771)</f>
        <v/>
      </c>
      <c r="M781" s="167" t="str">
        <f>IF(ISBLANK(DaqBook_RAW_Data!AB771),"",DaqBook_RAW_Data!AB771)</f>
        <v/>
      </c>
      <c r="N781" s="167" t="str">
        <f>IF(ISBLANK(DaqBook_RAW_Data!AC771),"",DaqBook_RAW_Data!AC771)</f>
        <v/>
      </c>
      <c r="O781" s="167" t="str">
        <f>IF(ISBLANK(DaqBook_RAW_Data!AD771),"",DaqBook_RAW_Data!AD771)</f>
        <v/>
      </c>
      <c r="P781" s="167" t="str">
        <f>IF(ISBLANK(DaqBook_RAW_Data!AE771),"",DaqBook_RAW_Data!AE771)</f>
        <v/>
      </c>
    </row>
    <row r="782" spans="1:16" x14ac:dyDescent="0.2">
      <c r="A782" s="58" t="e">
        <f t="shared" si="11"/>
        <v>#VALUE!</v>
      </c>
      <c r="B782" s="144" t="str">
        <f>IF(ISBLANK(DaqBook_RAW_Data!Q772),IF(DaqBook_RAW_Data!A772="","",TIMEVALUE(DaqBook_RAW_Data!A772)),TIMEVALUE(DaqBook_RAW_Data!Q772))</f>
        <v/>
      </c>
      <c r="C782" s="167" t="str">
        <f>IF(ISBLANK(DaqBook_RAW_Data!R772),"",DaqBook_RAW_Data!R772)</f>
        <v/>
      </c>
      <c r="D782" s="167" t="str">
        <f>IF(ISBLANK(DaqBook_RAW_Data!S772),"",DaqBook_RAW_Data!S772)</f>
        <v/>
      </c>
      <c r="E782" s="167" t="str">
        <f>IF(ISBLANK(DaqBook_RAW_Data!T772),"",DaqBook_RAW_Data!T772)</f>
        <v/>
      </c>
      <c r="F782" s="167" t="str">
        <f>IF(ISBLANK(DaqBook_RAW_Data!U772),"",DaqBook_RAW_Data!U772)</f>
        <v/>
      </c>
      <c r="G782" s="167" t="str">
        <f>IF(ISBLANK(DaqBook_RAW_Data!V772),"",DaqBook_RAW_Data!V772)</f>
        <v/>
      </c>
      <c r="H782" s="167" t="str">
        <f>IF(ISBLANK(DaqBook_RAW_Data!W772),"",DaqBook_RAW_Data!W772)</f>
        <v/>
      </c>
      <c r="I782" s="167" t="str">
        <f>IF(ISBLANK(DaqBook_RAW_Data!X772),"",DaqBook_RAW_Data!X772)</f>
        <v/>
      </c>
      <c r="J782" s="167" t="str">
        <f>IF(ISBLANK(DaqBook_RAW_Data!Y772),"",DaqBook_RAW_Data!Y772)</f>
        <v/>
      </c>
      <c r="K782" s="167" t="str">
        <f>IF(ISBLANK(DaqBook_RAW_Data!Z772),"",DaqBook_RAW_Data!Z772)</f>
        <v/>
      </c>
      <c r="L782" s="167" t="str">
        <f>IF(ISBLANK(DaqBook_RAW_Data!AA772),"",DaqBook_RAW_Data!AA772)</f>
        <v/>
      </c>
      <c r="M782" s="167" t="str">
        <f>IF(ISBLANK(DaqBook_RAW_Data!AB772),"",DaqBook_RAW_Data!AB772)</f>
        <v/>
      </c>
      <c r="N782" s="167" t="str">
        <f>IF(ISBLANK(DaqBook_RAW_Data!AC772),"",DaqBook_RAW_Data!AC772)</f>
        <v/>
      </c>
      <c r="O782" s="167" t="str">
        <f>IF(ISBLANK(DaqBook_RAW_Data!AD772),"",DaqBook_RAW_Data!AD772)</f>
        <v/>
      </c>
      <c r="P782" s="167" t="str">
        <f>IF(ISBLANK(DaqBook_RAW_Data!AE772),"",DaqBook_RAW_Data!AE772)</f>
        <v/>
      </c>
    </row>
    <row r="783" spans="1:16" x14ac:dyDescent="0.2">
      <c r="A783" s="58" t="e">
        <f t="shared" ref="A783:A846" si="12">HOUR(B783)&amp;":"&amp;MINUTE(B783)</f>
        <v>#VALUE!</v>
      </c>
      <c r="B783" s="144" t="str">
        <f>IF(ISBLANK(DaqBook_RAW_Data!Q773),IF(DaqBook_RAW_Data!A773="","",TIMEVALUE(DaqBook_RAW_Data!A773)),TIMEVALUE(DaqBook_RAW_Data!Q773))</f>
        <v/>
      </c>
      <c r="C783" s="167" t="str">
        <f>IF(ISBLANK(DaqBook_RAW_Data!R773),"",DaqBook_RAW_Data!R773)</f>
        <v/>
      </c>
      <c r="D783" s="167" t="str">
        <f>IF(ISBLANK(DaqBook_RAW_Data!S773),"",DaqBook_RAW_Data!S773)</f>
        <v/>
      </c>
      <c r="E783" s="167" t="str">
        <f>IF(ISBLANK(DaqBook_RAW_Data!T773),"",DaqBook_RAW_Data!T773)</f>
        <v/>
      </c>
      <c r="F783" s="167" t="str">
        <f>IF(ISBLANK(DaqBook_RAW_Data!U773),"",DaqBook_RAW_Data!U773)</f>
        <v/>
      </c>
      <c r="G783" s="167" t="str">
        <f>IF(ISBLANK(DaqBook_RAW_Data!V773),"",DaqBook_RAW_Data!V773)</f>
        <v/>
      </c>
      <c r="H783" s="167" t="str">
        <f>IF(ISBLANK(DaqBook_RAW_Data!W773),"",DaqBook_RAW_Data!W773)</f>
        <v/>
      </c>
      <c r="I783" s="167" t="str">
        <f>IF(ISBLANK(DaqBook_RAW_Data!X773),"",DaqBook_RAW_Data!X773)</f>
        <v/>
      </c>
      <c r="J783" s="167" t="str">
        <f>IF(ISBLANK(DaqBook_RAW_Data!Y773),"",DaqBook_RAW_Data!Y773)</f>
        <v/>
      </c>
      <c r="K783" s="167" t="str">
        <f>IF(ISBLANK(DaqBook_RAW_Data!Z773),"",DaqBook_RAW_Data!Z773)</f>
        <v/>
      </c>
      <c r="L783" s="167" t="str">
        <f>IF(ISBLANK(DaqBook_RAW_Data!AA773),"",DaqBook_RAW_Data!AA773)</f>
        <v/>
      </c>
      <c r="M783" s="167" t="str">
        <f>IF(ISBLANK(DaqBook_RAW_Data!AB773),"",DaqBook_RAW_Data!AB773)</f>
        <v/>
      </c>
      <c r="N783" s="167" t="str">
        <f>IF(ISBLANK(DaqBook_RAW_Data!AC773),"",DaqBook_RAW_Data!AC773)</f>
        <v/>
      </c>
      <c r="O783" s="167" t="str">
        <f>IF(ISBLANK(DaqBook_RAW_Data!AD773),"",DaqBook_RAW_Data!AD773)</f>
        <v/>
      </c>
      <c r="P783" s="167" t="str">
        <f>IF(ISBLANK(DaqBook_RAW_Data!AE773),"",DaqBook_RAW_Data!AE773)</f>
        <v/>
      </c>
    </row>
    <row r="784" spans="1:16" x14ac:dyDescent="0.2">
      <c r="A784" s="58" t="e">
        <f t="shared" si="12"/>
        <v>#VALUE!</v>
      </c>
      <c r="B784" s="144" t="str">
        <f>IF(ISBLANK(DaqBook_RAW_Data!Q774),IF(DaqBook_RAW_Data!A774="","",TIMEVALUE(DaqBook_RAW_Data!A774)),TIMEVALUE(DaqBook_RAW_Data!Q774))</f>
        <v/>
      </c>
      <c r="C784" s="167" t="str">
        <f>IF(ISBLANK(DaqBook_RAW_Data!R774),"",DaqBook_RAW_Data!R774)</f>
        <v/>
      </c>
      <c r="D784" s="167" t="str">
        <f>IF(ISBLANK(DaqBook_RAW_Data!S774),"",DaqBook_RAW_Data!S774)</f>
        <v/>
      </c>
      <c r="E784" s="167" t="str">
        <f>IF(ISBLANK(DaqBook_RAW_Data!T774),"",DaqBook_RAW_Data!T774)</f>
        <v/>
      </c>
      <c r="F784" s="167" t="str">
        <f>IF(ISBLANK(DaqBook_RAW_Data!U774),"",DaqBook_RAW_Data!U774)</f>
        <v/>
      </c>
      <c r="G784" s="167" t="str">
        <f>IF(ISBLANK(DaqBook_RAW_Data!V774),"",DaqBook_RAW_Data!V774)</f>
        <v/>
      </c>
      <c r="H784" s="167" t="str">
        <f>IF(ISBLANK(DaqBook_RAW_Data!W774),"",DaqBook_RAW_Data!W774)</f>
        <v/>
      </c>
      <c r="I784" s="167" t="str">
        <f>IF(ISBLANK(DaqBook_RAW_Data!X774),"",DaqBook_RAW_Data!X774)</f>
        <v/>
      </c>
      <c r="J784" s="167" t="str">
        <f>IF(ISBLANK(DaqBook_RAW_Data!Y774),"",DaqBook_RAW_Data!Y774)</f>
        <v/>
      </c>
      <c r="K784" s="167" t="str">
        <f>IF(ISBLANK(DaqBook_RAW_Data!Z774),"",DaqBook_RAW_Data!Z774)</f>
        <v/>
      </c>
      <c r="L784" s="167" t="str">
        <f>IF(ISBLANK(DaqBook_RAW_Data!AA774),"",DaqBook_RAW_Data!AA774)</f>
        <v/>
      </c>
      <c r="M784" s="167" t="str">
        <f>IF(ISBLANK(DaqBook_RAW_Data!AB774),"",DaqBook_RAW_Data!AB774)</f>
        <v/>
      </c>
      <c r="N784" s="167" t="str">
        <f>IF(ISBLANK(DaqBook_RAW_Data!AC774),"",DaqBook_RAW_Data!AC774)</f>
        <v/>
      </c>
      <c r="O784" s="167" t="str">
        <f>IF(ISBLANK(DaqBook_RAW_Data!AD774),"",DaqBook_RAW_Data!AD774)</f>
        <v/>
      </c>
      <c r="P784" s="167" t="str">
        <f>IF(ISBLANK(DaqBook_RAW_Data!AE774),"",DaqBook_RAW_Data!AE774)</f>
        <v/>
      </c>
    </row>
    <row r="785" spans="1:16" x14ac:dyDescent="0.2">
      <c r="A785" s="58" t="e">
        <f t="shared" si="12"/>
        <v>#VALUE!</v>
      </c>
      <c r="B785" s="144" t="str">
        <f>IF(ISBLANK(DaqBook_RAW_Data!Q775),IF(DaqBook_RAW_Data!A775="","",TIMEVALUE(DaqBook_RAW_Data!A775)),TIMEVALUE(DaqBook_RAW_Data!Q775))</f>
        <v/>
      </c>
      <c r="C785" s="167" t="str">
        <f>IF(ISBLANK(DaqBook_RAW_Data!R775),"",DaqBook_RAW_Data!R775)</f>
        <v/>
      </c>
      <c r="D785" s="167" t="str">
        <f>IF(ISBLANK(DaqBook_RAW_Data!S775),"",DaqBook_RAW_Data!S775)</f>
        <v/>
      </c>
      <c r="E785" s="167" t="str">
        <f>IF(ISBLANK(DaqBook_RAW_Data!T775),"",DaqBook_RAW_Data!T775)</f>
        <v/>
      </c>
      <c r="F785" s="167" t="str">
        <f>IF(ISBLANK(DaqBook_RAW_Data!U775),"",DaqBook_RAW_Data!U775)</f>
        <v/>
      </c>
      <c r="G785" s="167" t="str">
        <f>IF(ISBLANK(DaqBook_RAW_Data!V775),"",DaqBook_RAW_Data!V775)</f>
        <v/>
      </c>
      <c r="H785" s="167" t="str">
        <f>IF(ISBLANK(DaqBook_RAW_Data!W775),"",DaqBook_RAW_Data!W775)</f>
        <v/>
      </c>
      <c r="I785" s="167" t="str">
        <f>IF(ISBLANK(DaqBook_RAW_Data!X775),"",DaqBook_RAW_Data!X775)</f>
        <v/>
      </c>
      <c r="J785" s="167" t="str">
        <f>IF(ISBLANK(DaqBook_RAW_Data!Y775),"",DaqBook_RAW_Data!Y775)</f>
        <v/>
      </c>
      <c r="K785" s="167" t="str">
        <f>IF(ISBLANK(DaqBook_RAW_Data!Z775),"",DaqBook_RAW_Data!Z775)</f>
        <v/>
      </c>
      <c r="L785" s="167" t="str">
        <f>IF(ISBLANK(DaqBook_RAW_Data!AA775),"",DaqBook_RAW_Data!AA775)</f>
        <v/>
      </c>
      <c r="M785" s="167" t="str">
        <f>IF(ISBLANK(DaqBook_RAW_Data!AB775),"",DaqBook_RAW_Data!AB775)</f>
        <v/>
      </c>
      <c r="N785" s="167" t="str">
        <f>IF(ISBLANK(DaqBook_RAW_Data!AC775),"",DaqBook_RAW_Data!AC775)</f>
        <v/>
      </c>
      <c r="O785" s="167" t="str">
        <f>IF(ISBLANK(DaqBook_RAW_Data!AD775),"",DaqBook_RAW_Data!AD775)</f>
        <v/>
      </c>
      <c r="P785" s="167" t="str">
        <f>IF(ISBLANK(DaqBook_RAW_Data!AE775),"",DaqBook_RAW_Data!AE775)</f>
        <v/>
      </c>
    </row>
    <row r="786" spans="1:16" x14ac:dyDescent="0.2">
      <c r="A786" s="58" t="e">
        <f t="shared" si="12"/>
        <v>#VALUE!</v>
      </c>
      <c r="B786" s="144" t="str">
        <f>IF(ISBLANK(DaqBook_RAW_Data!Q776),IF(DaqBook_RAW_Data!A776="","",TIMEVALUE(DaqBook_RAW_Data!A776)),TIMEVALUE(DaqBook_RAW_Data!Q776))</f>
        <v/>
      </c>
      <c r="C786" s="167" t="str">
        <f>IF(ISBLANK(DaqBook_RAW_Data!R776),"",DaqBook_RAW_Data!R776)</f>
        <v/>
      </c>
      <c r="D786" s="167" t="str">
        <f>IF(ISBLANK(DaqBook_RAW_Data!S776),"",DaqBook_RAW_Data!S776)</f>
        <v/>
      </c>
      <c r="E786" s="167" t="str">
        <f>IF(ISBLANK(DaqBook_RAW_Data!T776),"",DaqBook_RAW_Data!T776)</f>
        <v/>
      </c>
      <c r="F786" s="167" t="str">
        <f>IF(ISBLANK(DaqBook_RAW_Data!U776),"",DaqBook_RAW_Data!U776)</f>
        <v/>
      </c>
      <c r="G786" s="167" t="str">
        <f>IF(ISBLANK(DaqBook_RAW_Data!V776),"",DaqBook_RAW_Data!V776)</f>
        <v/>
      </c>
      <c r="H786" s="167" t="str">
        <f>IF(ISBLANK(DaqBook_RAW_Data!W776),"",DaqBook_RAW_Data!W776)</f>
        <v/>
      </c>
      <c r="I786" s="167" t="str">
        <f>IF(ISBLANK(DaqBook_RAW_Data!X776),"",DaqBook_RAW_Data!X776)</f>
        <v/>
      </c>
      <c r="J786" s="167" t="str">
        <f>IF(ISBLANK(DaqBook_RAW_Data!Y776),"",DaqBook_RAW_Data!Y776)</f>
        <v/>
      </c>
      <c r="K786" s="167" t="str">
        <f>IF(ISBLANK(DaqBook_RAW_Data!Z776),"",DaqBook_RAW_Data!Z776)</f>
        <v/>
      </c>
      <c r="L786" s="167" t="str">
        <f>IF(ISBLANK(DaqBook_RAW_Data!AA776),"",DaqBook_RAW_Data!AA776)</f>
        <v/>
      </c>
      <c r="M786" s="167" t="str">
        <f>IF(ISBLANK(DaqBook_RAW_Data!AB776),"",DaqBook_RAW_Data!AB776)</f>
        <v/>
      </c>
      <c r="N786" s="167" t="str">
        <f>IF(ISBLANK(DaqBook_RAW_Data!AC776),"",DaqBook_RAW_Data!AC776)</f>
        <v/>
      </c>
      <c r="O786" s="167" t="str">
        <f>IF(ISBLANK(DaqBook_RAW_Data!AD776),"",DaqBook_RAW_Data!AD776)</f>
        <v/>
      </c>
      <c r="P786" s="167" t="str">
        <f>IF(ISBLANK(DaqBook_RAW_Data!AE776),"",DaqBook_RAW_Data!AE776)</f>
        <v/>
      </c>
    </row>
    <row r="787" spans="1:16" x14ac:dyDescent="0.2">
      <c r="A787" s="58" t="e">
        <f t="shared" si="12"/>
        <v>#VALUE!</v>
      </c>
      <c r="B787" s="144" t="str">
        <f>IF(ISBLANK(DaqBook_RAW_Data!Q777),IF(DaqBook_RAW_Data!A777="","",TIMEVALUE(DaqBook_RAW_Data!A777)),TIMEVALUE(DaqBook_RAW_Data!Q777))</f>
        <v/>
      </c>
      <c r="C787" s="167" t="str">
        <f>IF(ISBLANK(DaqBook_RAW_Data!R777),"",DaqBook_RAW_Data!R777)</f>
        <v/>
      </c>
      <c r="D787" s="167" t="str">
        <f>IF(ISBLANK(DaqBook_RAW_Data!S777),"",DaqBook_RAW_Data!S777)</f>
        <v/>
      </c>
      <c r="E787" s="167" t="str">
        <f>IF(ISBLANK(DaqBook_RAW_Data!T777),"",DaqBook_RAW_Data!T777)</f>
        <v/>
      </c>
      <c r="F787" s="167" t="str">
        <f>IF(ISBLANK(DaqBook_RAW_Data!U777),"",DaqBook_RAW_Data!U777)</f>
        <v/>
      </c>
      <c r="G787" s="167" t="str">
        <f>IF(ISBLANK(DaqBook_RAW_Data!V777),"",DaqBook_RAW_Data!V777)</f>
        <v/>
      </c>
      <c r="H787" s="167" t="str">
        <f>IF(ISBLANK(DaqBook_RAW_Data!W777),"",DaqBook_RAW_Data!W777)</f>
        <v/>
      </c>
      <c r="I787" s="167" t="str">
        <f>IF(ISBLANK(DaqBook_RAW_Data!X777),"",DaqBook_RAW_Data!X777)</f>
        <v/>
      </c>
      <c r="J787" s="167" t="str">
        <f>IF(ISBLANK(DaqBook_RAW_Data!Y777),"",DaqBook_RAW_Data!Y777)</f>
        <v/>
      </c>
      <c r="K787" s="167" t="str">
        <f>IF(ISBLANK(DaqBook_RAW_Data!Z777),"",DaqBook_RAW_Data!Z777)</f>
        <v/>
      </c>
      <c r="L787" s="167" t="str">
        <f>IF(ISBLANK(DaqBook_RAW_Data!AA777),"",DaqBook_RAW_Data!AA777)</f>
        <v/>
      </c>
      <c r="M787" s="167" t="str">
        <f>IF(ISBLANK(DaqBook_RAW_Data!AB777),"",DaqBook_RAW_Data!AB777)</f>
        <v/>
      </c>
      <c r="N787" s="167" t="str">
        <f>IF(ISBLANK(DaqBook_RAW_Data!AC777),"",DaqBook_RAW_Data!AC777)</f>
        <v/>
      </c>
      <c r="O787" s="167" t="str">
        <f>IF(ISBLANK(DaqBook_RAW_Data!AD777),"",DaqBook_RAW_Data!AD777)</f>
        <v/>
      </c>
      <c r="P787" s="167" t="str">
        <f>IF(ISBLANK(DaqBook_RAW_Data!AE777),"",DaqBook_RAW_Data!AE777)</f>
        <v/>
      </c>
    </row>
    <row r="788" spans="1:16" x14ac:dyDescent="0.2">
      <c r="A788" s="58" t="e">
        <f t="shared" si="12"/>
        <v>#VALUE!</v>
      </c>
      <c r="B788" s="144" t="str">
        <f>IF(ISBLANK(DaqBook_RAW_Data!Q778),IF(DaqBook_RAW_Data!A778="","",TIMEVALUE(DaqBook_RAW_Data!A778)),TIMEVALUE(DaqBook_RAW_Data!Q778))</f>
        <v/>
      </c>
      <c r="C788" s="167" t="str">
        <f>IF(ISBLANK(DaqBook_RAW_Data!R778),"",DaqBook_RAW_Data!R778)</f>
        <v/>
      </c>
      <c r="D788" s="167" t="str">
        <f>IF(ISBLANK(DaqBook_RAW_Data!S778),"",DaqBook_RAW_Data!S778)</f>
        <v/>
      </c>
      <c r="E788" s="167" t="str">
        <f>IF(ISBLANK(DaqBook_RAW_Data!T778),"",DaqBook_RAW_Data!T778)</f>
        <v/>
      </c>
      <c r="F788" s="167" t="str">
        <f>IF(ISBLANK(DaqBook_RAW_Data!U778),"",DaqBook_RAW_Data!U778)</f>
        <v/>
      </c>
      <c r="G788" s="167" t="str">
        <f>IF(ISBLANK(DaqBook_RAW_Data!V778),"",DaqBook_RAW_Data!V778)</f>
        <v/>
      </c>
      <c r="H788" s="167" t="str">
        <f>IF(ISBLANK(DaqBook_RAW_Data!W778),"",DaqBook_RAW_Data!W778)</f>
        <v/>
      </c>
      <c r="I788" s="167" t="str">
        <f>IF(ISBLANK(DaqBook_RAW_Data!X778),"",DaqBook_RAW_Data!X778)</f>
        <v/>
      </c>
      <c r="J788" s="167" t="str">
        <f>IF(ISBLANK(DaqBook_RAW_Data!Y778),"",DaqBook_RAW_Data!Y778)</f>
        <v/>
      </c>
      <c r="K788" s="167" t="str">
        <f>IF(ISBLANK(DaqBook_RAW_Data!Z778),"",DaqBook_RAW_Data!Z778)</f>
        <v/>
      </c>
      <c r="L788" s="167" t="str">
        <f>IF(ISBLANK(DaqBook_RAW_Data!AA778),"",DaqBook_RAW_Data!AA778)</f>
        <v/>
      </c>
      <c r="M788" s="167" t="str">
        <f>IF(ISBLANK(DaqBook_RAW_Data!AB778),"",DaqBook_RAW_Data!AB778)</f>
        <v/>
      </c>
      <c r="N788" s="167" t="str">
        <f>IF(ISBLANK(DaqBook_RAW_Data!AC778),"",DaqBook_RAW_Data!AC778)</f>
        <v/>
      </c>
      <c r="O788" s="167" t="str">
        <f>IF(ISBLANK(DaqBook_RAW_Data!AD778),"",DaqBook_RAW_Data!AD778)</f>
        <v/>
      </c>
      <c r="P788" s="167" t="str">
        <f>IF(ISBLANK(DaqBook_RAW_Data!AE778),"",DaqBook_RAW_Data!AE778)</f>
        <v/>
      </c>
    </row>
    <row r="789" spans="1:16" x14ac:dyDescent="0.2">
      <c r="A789" s="58" t="e">
        <f t="shared" si="12"/>
        <v>#VALUE!</v>
      </c>
      <c r="B789" s="144" t="str">
        <f>IF(ISBLANK(DaqBook_RAW_Data!Q779),IF(DaqBook_RAW_Data!A779="","",TIMEVALUE(DaqBook_RAW_Data!A779)),TIMEVALUE(DaqBook_RAW_Data!Q779))</f>
        <v/>
      </c>
      <c r="C789" s="167" t="str">
        <f>IF(ISBLANK(DaqBook_RAW_Data!R779),"",DaqBook_RAW_Data!R779)</f>
        <v/>
      </c>
      <c r="D789" s="167" t="str">
        <f>IF(ISBLANK(DaqBook_RAW_Data!S779),"",DaqBook_RAW_Data!S779)</f>
        <v/>
      </c>
      <c r="E789" s="167" t="str">
        <f>IF(ISBLANK(DaqBook_RAW_Data!T779),"",DaqBook_RAW_Data!T779)</f>
        <v/>
      </c>
      <c r="F789" s="167" t="str">
        <f>IF(ISBLANK(DaqBook_RAW_Data!U779),"",DaqBook_RAW_Data!U779)</f>
        <v/>
      </c>
      <c r="G789" s="167" t="str">
        <f>IF(ISBLANK(DaqBook_RAW_Data!V779),"",DaqBook_RAW_Data!V779)</f>
        <v/>
      </c>
      <c r="H789" s="167" t="str">
        <f>IF(ISBLANK(DaqBook_RAW_Data!W779),"",DaqBook_RAW_Data!W779)</f>
        <v/>
      </c>
      <c r="I789" s="167" t="str">
        <f>IF(ISBLANK(DaqBook_RAW_Data!X779),"",DaqBook_RAW_Data!X779)</f>
        <v/>
      </c>
      <c r="J789" s="167" t="str">
        <f>IF(ISBLANK(DaqBook_RAW_Data!Y779),"",DaqBook_RAW_Data!Y779)</f>
        <v/>
      </c>
      <c r="K789" s="167" t="str">
        <f>IF(ISBLANK(DaqBook_RAW_Data!Z779),"",DaqBook_RAW_Data!Z779)</f>
        <v/>
      </c>
      <c r="L789" s="167" t="str">
        <f>IF(ISBLANK(DaqBook_RAW_Data!AA779),"",DaqBook_RAW_Data!AA779)</f>
        <v/>
      </c>
      <c r="M789" s="167" t="str">
        <f>IF(ISBLANK(DaqBook_RAW_Data!AB779),"",DaqBook_RAW_Data!AB779)</f>
        <v/>
      </c>
      <c r="N789" s="167" t="str">
        <f>IF(ISBLANK(DaqBook_RAW_Data!AC779),"",DaqBook_RAW_Data!AC779)</f>
        <v/>
      </c>
      <c r="O789" s="167" t="str">
        <f>IF(ISBLANK(DaqBook_RAW_Data!AD779),"",DaqBook_RAW_Data!AD779)</f>
        <v/>
      </c>
      <c r="P789" s="167" t="str">
        <f>IF(ISBLANK(DaqBook_RAW_Data!AE779),"",DaqBook_RAW_Data!AE779)</f>
        <v/>
      </c>
    </row>
    <row r="790" spans="1:16" x14ac:dyDescent="0.2">
      <c r="A790" s="58" t="e">
        <f t="shared" si="12"/>
        <v>#VALUE!</v>
      </c>
      <c r="B790" s="144" t="str">
        <f>IF(ISBLANK(DaqBook_RAW_Data!Q780),IF(DaqBook_RAW_Data!A780="","",TIMEVALUE(DaqBook_RAW_Data!A780)),TIMEVALUE(DaqBook_RAW_Data!Q780))</f>
        <v/>
      </c>
      <c r="C790" s="167" t="str">
        <f>IF(ISBLANK(DaqBook_RAW_Data!R780),"",DaqBook_RAW_Data!R780)</f>
        <v/>
      </c>
      <c r="D790" s="167" t="str">
        <f>IF(ISBLANK(DaqBook_RAW_Data!S780),"",DaqBook_RAW_Data!S780)</f>
        <v/>
      </c>
      <c r="E790" s="167" t="str">
        <f>IF(ISBLANK(DaqBook_RAW_Data!T780),"",DaqBook_RAW_Data!T780)</f>
        <v/>
      </c>
      <c r="F790" s="167" t="str">
        <f>IF(ISBLANK(DaqBook_RAW_Data!U780),"",DaqBook_RAW_Data!U780)</f>
        <v/>
      </c>
      <c r="G790" s="167" t="str">
        <f>IF(ISBLANK(DaqBook_RAW_Data!V780),"",DaqBook_RAW_Data!V780)</f>
        <v/>
      </c>
      <c r="H790" s="167" t="str">
        <f>IF(ISBLANK(DaqBook_RAW_Data!W780),"",DaqBook_RAW_Data!W780)</f>
        <v/>
      </c>
      <c r="I790" s="167" t="str">
        <f>IF(ISBLANK(DaqBook_RAW_Data!X780),"",DaqBook_RAW_Data!X780)</f>
        <v/>
      </c>
      <c r="J790" s="167" t="str">
        <f>IF(ISBLANK(DaqBook_RAW_Data!Y780),"",DaqBook_RAW_Data!Y780)</f>
        <v/>
      </c>
      <c r="K790" s="167" t="str">
        <f>IF(ISBLANK(DaqBook_RAW_Data!Z780),"",DaqBook_RAW_Data!Z780)</f>
        <v/>
      </c>
      <c r="L790" s="167" t="str">
        <f>IF(ISBLANK(DaqBook_RAW_Data!AA780),"",DaqBook_RAW_Data!AA780)</f>
        <v/>
      </c>
      <c r="M790" s="167" t="str">
        <f>IF(ISBLANK(DaqBook_RAW_Data!AB780),"",DaqBook_RAW_Data!AB780)</f>
        <v/>
      </c>
      <c r="N790" s="167" t="str">
        <f>IF(ISBLANK(DaqBook_RAW_Data!AC780),"",DaqBook_RAW_Data!AC780)</f>
        <v/>
      </c>
      <c r="O790" s="167" t="str">
        <f>IF(ISBLANK(DaqBook_RAW_Data!AD780),"",DaqBook_RAW_Data!AD780)</f>
        <v/>
      </c>
      <c r="P790" s="167" t="str">
        <f>IF(ISBLANK(DaqBook_RAW_Data!AE780),"",DaqBook_RAW_Data!AE780)</f>
        <v/>
      </c>
    </row>
    <row r="791" spans="1:16" x14ac:dyDescent="0.2">
      <c r="A791" s="58" t="e">
        <f t="shared" si="12"/>
        <v>#VALUE!</v>
      </c>
      <c r="B791" s="144" t="str">
        <f>IF(ISBLANK(DaqBook_RAW_Data!Q781),IF(DaqBook_RAW_Data!A781="","",TIMEVALUE(DaqBook_RAW_Data!A781)),TIMEVALUE(DaqBook_RAW_Data!Q781))</f>
        <v/>
      </c>
      <c r="C791" s="167" t="str">
        <f>IF(ISBLANK(DaqBook_RAW_Data!R781),"",DaqBook_RAW_Data!R781)</f>
        <v/>
      </c>
      <c r="D791" s="167" t="str">
        <f>IF(ISBLANK(DaqBook_RAW_Data!S781),"",DaqBook_RAW_Data!S781)</f>
        <v/>
      </c>
      <c r="E791" s="167" t="str">
        <f>IF(ISBLANK(DaqBook_RAW_Data!T781),"",DaqBook_RAW_Data!T781)</f>
        <v/>
      </c>
      <c r="F791" s="167" t="str">
        <f>IF(ISBLANK(DaqBook_RAW_Data!U781),"",DaqBook_RAW_Data!U781)</f>
        <v/>
      </c>
      <c r="G791" s="167" t="str">
        <f>IF(ISBLANK(DaqBook_RAW_Data!V781),"",DaqBook_RAW_Data!V781)</f>
        <v/>
      </c>
      <c r="H791" s="167" t="str">
        <f>IF(ISBLANK(DaqBook_RAW_Data!W781),"",DaqBook_RAW_Data!W781)</f>
        <v/>
      </c>
      <c r="I791" s="167" t="str">
        <f>IF(ISBLANK(DaqBook_RAW_Data!X781),"",DaqBook_RAW_Data!X781)</f>
        <v/>
      </c>
      <c r="J791" s="167" t="str">
        <f>IF(ISBLANK(DaqBook_RAW_Data!Y781),"",DaqBook_RAW_Data!Y781)</f>
        <v/>
      </c>
      <c r="K791" s="167" t="str">
        <f>IF(ISBLANK(DaqBook_RAW_Data!Z781),"",DaqBook_RAW_Data!Z781)</f>
        <v/>
      </c>
      <c r="L791" s="167" t="str">
        <f>IF(ISBLANK(DaqBook_RAW_Data!AA781),"",DaqBook_RAW_Data!AA781)</f>
        <v/>
      </c>
      <c r="M791" s="167" t="str">
        <f>IF(ISBLANK(DaqBook_RAW_Data!AB781),"",DaqBook_RAW_Data!AB781)</f>
        <v/>
      </c>
      <c r="N791" s="167" t="str">
        <f>IF(ISBLANK(DaqBook_RAW_Data!AC781),"",DaqBook_RAW_Data!AC781)</f>
        <v/>
      </c>
      <c r="O791" s="167" t="str">
        <f>IF(ISBLANK(DaqBook_RAW_Data!AD781),"",DaqBook_RAW_Data!AD781)</f>
        <v/>
      </c>
      <c r="P791" s="167" t="str">
        <f>IF(ISBLANK(DaqBook_RAW_Data!AE781),"",DaqBook_RAW_Data!AE781)</f>
        <v/>
      </c>
    </row>
    <row r="792" spans="1:16" x14ac:dyDescent="0.2">
      <c r="A792" s="58" t="e">
        <f t="shared" si="12"/>
        <v>#VALUE!</v>
      </c>
      <c r="B792" s="144" t="str">
        <f>IF(ISBLANK(DaqBook_RAW_Data!Q782),IF(DaqBook_RAW_Data!A782="","",TIMEVALUE(DaqBook_RAW_Data!A782)),TIMEVALUE(DaqBook_RAW_Data!Q782))</f>
        <v/>
      </c>
      <c r="C792" s="167" t="str">
        <f>IF(ISBLANK(DaqBook_RAW_Data!R782),"",DaqBook_RAW_Data!R782)</f>
        <v/>
      </c>
      <c r="D792" s="167" t="str">
        <f>IF(ISBLANK(DaqBook_RAW_Data!S782),"",DaqBook_RAW_Data!S782)</f>
        <v/>
      </c>
      <c r="E792" s="167" t="str">
        <f>IF(ISBLANK(DaqBook_RAW_Data!T782),"",DaqBook_RAW_Data!T782)</f>
        <v/>
      </c>
      <c r="F792" s="167" t="str">
        <f>IF(ISBLANK(DaqBook_RAW_Data!U782),"",DaqBook_RAW_Data!U782)</f>
        <v/>
      </c>
      <c r="G792" s="167" t="str">
        <f>IF(ISBLANK(DaqBook_RAW_Data!V782),"",DaqBook_RAW_Data!V782)</f>
        <v/>
      </c>
      <c r="H792" s="167" t="str">
        <f>IF(ISBLANK(DaqBook_RAW_Data!W782),"",DaqBook_RAW_Data!W782)</f>
        <v/>
      </c>
      <c r="I792" s="167" t="str">
        <f>IF(ISBLANK(DaqBook_RAW_Data!X782),"",DaqBook_RAW_Data!X782)</f>
        <v/>
      </c>
      <c r="J792" s="167" t="str">
        <f>IF(ISBLANK(DaqBook_RAW_Data!Y782),"",DaqBook_RAW_Data!Y782)</f>
        <v/>
      </c>
      <c r="K792" s="167" t="str">
        <f>IF(ISBLANK(DaqBook_RAW_Data!Z782),"",DaqBook_RAW_Data!Z782)</f>
        <v/>
      </c>
      <c r="L792" s="167" t="str">
        <f>IF(ISBLANK(DaqBook_RAW_Data!AA782),"",DaqBook_RAW_Data!AA782)</f>
        <v/>
      </c>
      <c r="M792" s="167" t="str">
        <f>IF(ISBLANK(DaqBook_RAW_Data!AB782),"",DaqBook_RAW_Data!AB782)</f>
        <v/>
      </c>
      <c r="N792" s="167" t="str">
        <f>IF(ISBLANK(DaqBook_RAW_Data!AC782),"",DaqBook_RAW_Data!AC782)</f>
        <v/>
      </c>
      <c r="O792" s="167" t="str">
        <f>IF(ISBLANK(DaqBook_RAW_Data!AD782),"",DaqBook_RAW_Data!AD782)</f>
        <v/>
      </c>
      <c r="P792" s="167" t="str">
        <f>IF(ISBLANK(DaqBook_RAW_Data!AE782),"",DaqBook_RAW_Data!AE782)</f>
        <v/>
      </c>
    </row>
    <row r="793" spans="1:16" x14ac:dyDescent="0.2">
      <c r="A793" s="58" t="e">
        <f t="shared" si="12"/>
        <v>#VALUE!</v>
      </c>
      <c r="B793" s="144" t="str">
        <f>IF(ISBLANK(DaqBook_RAW_Data!Q783),IF(DaqBook_RAW_Data!A783="","",TIMEVALUE(DaqBook_RAW_Data!A783)),TIMEVALUE(DaqBook_RAW_Data!Q783))</f>
        <v/>
      </c>
      <c r="C793" s="167" t="str">
        <f>IF(ISBLANK(DaqBook_RAW_Data!R783),"",DaqBook_RAW_Data!R783)</f>
        <v/>
      </c>
      <c r="D793" s="167" t="str">
        <f>IF(ISBLANK(DaqBook_RAW_Data!S783),"",DaqBook_RAW_Data!S783)</f>
        <v/>
      </c>
      <c r="E793" s="167" t="str">
        <f>IF(ISBLANK(DaqBook_RAW_Data!T783),"",DaqBook_RAW_Data!T783)</f>
        <v/>
      </c>
      <c r="F793" s="167" t="str">
        <f>IF(ISBLANK(DaqBook_RAW_Data!U783),"",DaqBook_RAW_Data!U783)</f>
        <v/>
      </c>
      <c r="G793" s="167" t="str">
        <f>IF(ISBLANK(DaqBook_RAW_Data!V783),"",DaqBook_RAW_Data!V783)</f>
        <v/>
      </c>
      <c r="H793" s="167" t="str">
        <f>IF(ISBLANK(DaqBook_RAW_Data!W783),"",DaqBook_RAW_Data!W783)</f>
        <v/>
      </c>
      <c r="I793" s="167" t="str">
        <f>IF(ISBLANK(DaqBook_RAW_Data!X783),"",DaqBook_RAW_Data!X783)</f>
        <v/>
      </c>
      <c r="J793" s="167" t="str">
        <f>IF(ISBLANK(DaqBook_RAW_Data!Y783),"",DaqBook_RAW_Data!Y783)</f>
        <v/>
      </c>
      <c r="K793" s="167" t="str">
        <f>IF(ISBLANK(DaqBook_RAW_Data!Z783),"",DaqBook_RAW_Data!Z783)</f>
        <v/>
      </c>
      <c r="L793" s="167" t="str">
        <f>IF(ISBLANK(DaqBook_RAW_Data!AA783),"",DaqBook_RAW_Data!AA783)</f>
        <v/>
      </c>
      <c r="M793" s="167" t="str">
        <f>IF(ISBLANK(DaqBook_RAW_Data!AB783),"",DaqBook_RAW_Data!AB783)</f>
        <v/>
      </c>
      <c r="N793" s="167" t="str">
        <f>IF(ISBLANK(DaqBook_RAW_Data!AC783),"",DaqBook_RAW_Data!AC783)</f>
        <v/>
      </c>
      <c r="O793" s="167" t="str">
        <f>IF(ISBLANK(DaqBook_RAW_Data!AD783),"",DaqBook_RAW_Data!AD783)</f>
        <v/>
      </c>
      <c r="P793" s="167" t="str">
        <f>IF(ISBLANK(DaqBook_RAW_Data!AE783),"",DaqBook_RAW_Data!AE783)</f>
        <v/>
      </c>
    </row>
    <row r="794" spans="1:16" x14ac:dyDescent="0.2">
      <c r="A794" s="58" t="e">
        <f t="shared" si="12"/>
        <v>#VALUE!</v>
      </c>
      <c r="B794" s="144" t="str">
        <f>IF(ISBLANK(DaqBook_RAW_Data!Q784),IF(DaqBook_RAW_Data!A784="","",TIMEVALUE(DaqBook_RAW_Data!A784)),TIMEVALUE(DaqBook_RAW_Data!Q784))</f>
        <v/>
      </c>
      <c r="C794" s="167" t="str">
        <f>IF(ISBLANK(DaqBook_RAW_Data!R784),"",DaqBook_RAW_Data!R784)</f>
        <v/>
      </c>
      <c r="D794" s="167" t="str">
        <f>IF(ISBLANK(DaqBook_RAW_Data!S784),"",DaqBook_RAW_Data!S784)</f>
        <v/>
      </c>
      <c r="E794" s="167" t="str">
        <f>IF(ISBLANK(DaqBook_RAW_Data!T784),"",DaqBook_RAW_Data!T784)</f>
        <v/>
      </c>
      <c r="F794" s="167" t="str">
        <f>IF(ISBLANK(DaqBook_RAW_Data!U784),"",DaqBook_RAW_Data!U784)</f>
        <v/>
      </c>
      <c r="G794" s="167" t="str">
        <f>IF(ISBLANK(DaqBook_RAW_Data!V784),"",DaqBook_RAW_Data!V784)</f>
        <v/>
      </c>
      <c r="H794" s="167" t="str">
        <f>IF(ISBLANK(DaqBook_RAW_Data!W784),"",DaqBook_RAW_Data!W784)</f>
        <v/>
      </c>
      <c r="I794" s="167" t="str">
        <f>IF(ISBLANK(DaqBook_RAW_Data!X784),"",DaqBook_RAW_Data!X784)</f>
        <v/>
      </c>
      <c r="J794" s="167" t="str">
        <f>IF(ISBLANK(DaqBook_RAW_Data!Y784),"",DaqBook_RAW_Data!Y784)</f>
        <v/>
      </c>
      <c r="K794" s="167" t="str">
        <f>IF(ISBLANK(DaqBook_RAW_Data!Z784),"",DaqBook_RAW_Data!Z784)</f>
        <v/>
      </c>
      <c r="L794" s="167" t="str">
        <f>IF(ISBLANK(DaqBook_RAW_Data!AA784),"",DaqBook_RAW_Data!AA784)</f>
        <v/>
      </c>
      <c r="M794" s="167" t="str">
        <f>IF(ISBLANK(DaqBook_RAW_Data!AB784),"",DaqBook_RAW_Data!AB784)</f>
        <v/>
      </c>
      <c r="N794" s="167" t="str">
        <f>IF(ISBLANK(DaqBook_RAW_Data!AC784),"",DaqBook_RAW_Data!AC784)</f>
        <v/>
      </c>
      <c r="O794" s="167" t="str">
        <f>IF(ISBLANK(DaqBook_RAW_Data!AD784),"",DaqBook_RAW_Data!AD784)</f>
        <v/>
      </c>
      <c r="P794" s="167" t="str">
        <f>IF(ISBLANK(DaqBook_RAW_Data!AE784),"",DaqBook_RAW_Data!AE784)</f>
        <v/>
      </c>
    </row>
    <row r="795" spans="1:16" x14ac:dyDescent="0.2">
      <c r="A795" s="58" t="e">
        <f t="shared" si="12"/>
        <v>#VALUE!</v>
      </c>
      <c r="B795" s="144" t="str">
        <f>IF(ISBLANK(DaqBook_RAW_Data!Q785),IF(DaqBook_RAW_Data!A785="","",TIMEVALUE(DaqBook_RAW_Data!A785)),TIMEVALUE(DaqBook_RAW_Data!Q785))</f>
        <v/>
      </c>
      <c r="C795" s="167" t="str">
        <f>IF(ISBLANK(DaqBook_RAW_Data!R785),"",DaqBook_RAW_Data!R785)</f>
        <v/>
      </c>
      <c r="D795" s="167" t="str">
        <f>IF(ISBLANK(DaqBook_RAW_Data!S785),"",DaqBook_RAW_Data!S785)</f>
        <v/>
      </c>
      <c r="E795" s="167" t="str">
        <f>IF(ISBLANK(DaqBook_RAW_Data!T785),"",DaqBook_RAW_Data!T785)</f>
        <v/>
      </c>
      <c r="F795" s="167" t="str">
        <f>IF(ISBLANK(DaqBook_RAW_Data!U785),"",DaqBook_RAW_Data!U785)</f>
        <v/>
      </c>
      <c r="G795" s="167" t="str">
        <f>IF(ISBLANK(DaqBook_RAW_Data!V785),"",DaqBook_RAW_Data!V785)</f>
        <v/>
      </c>
      <c r="H795" s="167" t="str">
        <f>IF(ISBLANK(DaqBook_RAW_Data!W785),"",DaqBook_RAW_Data!W785)</f>
        <v/>
      </c>
      <c r="I795" s="167" t="str">
        <f>IF(ISBLANK(DaqBook_RAW_Data!X785),"",DaqBook_RAW_Data!X785)</f>
        <v/>
      </c>
      <c r="J795" s="167" t="str">
        <f>IF(ISBLANK(DaqBook_RAW_Data!Y785),"",DaqBook_RAW_Data!Y785)</f>
        <v/>
      </c>
      <c r="K795" s="167" t="str">
        <f>IF(ISBLANK(DaqBook_RAW_Data!Z785),"",DaqBook_RAW_Data!Z785)</f>
        <v/>
      </c>
      <c r="L795" s="167" t="str">
        <f>IF(ISBLANK(DaqBook_RAW_Data!AA785),"",DaqBook_RAW_Data!AA785)</f>
        <v/>
      </c>
      <c r="M795" s="167" t="str">
        <f>IF(ISBLANK(DaqBook_RAW_Data!AB785),"",DaqBook_RAW_Data!AB785)</f>
        <v/>
      </c>
      <c r="N795" s="167" t="str">
        <f>IF(ISBLANK(DaqBook_RAW_Data!AC785),"",DaqBook_RAW_Data!AC785)</f>
        <v/>
      </c>
      <c r="O795" s="167" t="str">
        <f>IF(ISBLANK(DaqBook_RAW_Data!AD785),"",DaqBook_RAW_Data!AD785)</f>
        <v/>
      </c>
      <c r="P795" s="167" t="str">
        <f>IF(ISBLANK(DaqBook_RAW_Data!AE785),"",DaqBook_RAW_Data!AE785)</f>
        <v/>
      </c>
    </row>
    <row r="796" spans="1:16" x14ac:dyDescent="0.2">
      <c r="A796" s="58" t="e">
        <f t="shared" si="12"/>
        <v>#VALUE!</v>
      </c>
      <c r="B796" s="144" t="str">
        <f>IF(ISBLANK(DaqBook_RAW_Data!Q786),IF(DaqBook_RAW_Data!A786="","",TIMEVALUE(DaqBook_RAW_Data!A786)),TIMEVALUE(DaqBook_RAW_Data!Q786))</f>
        <v/>
      </c>
      <c r="C796" s="167" t="str">
        <f>IF(ISBLANK(DaqBook_RAW_Data!R786),"",DaqBook_RAW_Data!R786)</f>
        <v/>
      </c>
      <c r="D796" s="167" t="str">
        <f>IF(ISBLANK(DaqBook_RAW_Data!S786),"",DaqBook_RAW_Data!S786)</f>
        <v/>
      </c>
      <c r="E796" s="167" t="str">
        <f>IF(ISBLANK(DaqBook_RAW_Data!T786),"",DaqBook_RAW_Data!T786)</f>
        <v/>
      </c>
      <c r="F796" s="167" t="str">
        <f>IF(ISBLANK(DaqBook_RAW_Data!U786),"",DaqBook_RAW_Data!U786)</f>
        <v/>
      </c>
      <c r="G796" s="167" t="str">
        <f>IF(ISBLANK(DaqBook_RAW_Data!V786),"",DaqBook_RAW_Data!V786)</f>
        <v/>
      </c>
      <c r="H796" s="167" t="str">
        <f>IF(ISBLANK(DaqBook_RAW_Data!W786),"",DaqBook_RAW_Data!W786)</f>
        <v/>
      </c>
      <c r="I796" s="167" t="str">
        <f>IF(ISBLANK(DaqBook_RAW_Data!X786),"",DaqBook_RAW_Data!X786)</f>
        <v/>
      </c>
      <c r="J796" s="167" t="str">
        <f>IF(ISBLANK(DaqBook_RAW_Data!Y786),"",DaqBook_RAW_Data!Y786)</f>
        <v/>
      </c>
      <c r="K796" s="167" t="str">
        <f>IF(ISBLANK(DaqBook_RAW_Data!Z786),"",DaqBook_RAW_Data!Z786)</f>
        <v/>
      </c>
      <c r="L796" s="167" t="str">
        <f>IF(ISBLANK(DaqBook_RAW_Data!AA786),"",DaqBook_RAW_Data!AA786)</f>
        <v/>
      </c>
      <c r="M796" s="167" t="str">
        <f>IF(ISBLANK(DaqBook_RAW_Data!AB786),"",DaqBook_RAW_Data!AB786)</f>
        <v/>
      </c>
      <c r="N796" s="167" t="str">
        <f>IF(ISBLANK(DaqBook_RAW_Data!AC786),"",DaqBook_RAW_Data!AC786)</f>
        <v/>
      </c>
      <c r="O796" s="167" t="str">
        <f>IF(ISBLANK(DaqBook_RAW_Data!AD786),"",DaqBook_RAW_Data!AD786)</f>
        <v/>
      </c>
      <c r="P796" s="167" t="str">
        <f>IF(ISBLANK(DaqBook_RAW_Data!AE786),"",DaqBook_RAW_Data!AE786)</f>
        <v/>
      </c>
    </row>
    <row r="797" spans="1:16" x14ac:dyDescent="0.2">
      <c r="A797" s="58" t="e">
        <f t="shared" si="12"/>
        <v>#VALUE!</v>
      </c>
      <c r="B797" s="144" t="str">
        <f>IF(ISBLANK(DaqBook_RAW_Data!Q787),IF(DaqBook_RAW_Data!A787="","",TIMEVALUE(DaqBook_RAW_Data!A787)),TIMEVALUE(DaqBook_RAW_Data!Q787))</f>
        <v/>
      </c>
      <c r="C797" s="167" t="str">
        <f>IF(ISBLANK(DaqBook_RAW_Data!R787),"",DaqBook_RAW_Data!R787)</f>
        <v/>
      </c>
      <c r="D797" s="167" t="str">
        <f>IF(ISBLANK(DaqBook_RAW_Data!S787),"",DaqBook_RAW_Data!S787)</f>
        <v/>
      </c>
      <c r="E797" s="167" t="str">
        <f>IF(ISBLANK(DaqBook_RAW_Data!T787),"",DaqBook_RAW_Data!T787)</f>
        <v/>
      </c>
      <c r="F797" s="167" t="str">
        <f>IF(ISBLANK(DaqBook_RAW_Data!U787),"",DaqBook_RAW_Data!U787)</f>
        <v/>
      </c>
      <c r="G797" s="167" t="str">
        <f>IF(ISBLANK(DaqBook_RAW_Data!V787),"",DaqBook_RAW_Data!V787)</f>
        <v/>
      </c>
      <c r="H797" s="167" t="str">
        <f>IF(ISBLANK(DaqBook_RAW_Data!W787),"",DaqBook_RAW_Data!W787)</f>
        <v/>
      </c>
      <c r="I797" s="167" t="str">
        <f>IF(ISBLANK(DaqBook_RAW_Data!X787),"",DaqBook_RAW_Data!X787)</f>
        <v/>
      </c>
      <c r="J797" s="167" t="str">
        <f>IF(ISBLANK(DaqBook_RAW_Data!Y787),"",DaqBook_RAW_Data!Y787)</f>
        <v/>
      </c>
      <c r="K797" s="167" t="str">
        <f>IF(ISBLANK(DaqBook_RAW_Data!Z787),"",DaqBook_RAW_Data!Z787)</f>
        <v/>
      </c>
      <c r="L797" s="167" t="str">
        <f>IF(ISBLANK(DaqBook_RAW_Data!AA787),"",DaqBook_RAW_Data!AA787)</f>
        <v/>
      </c>
      <c r="M797" s="167" t="str">
        <f>IF(ISBLANK(DaqBook_RAW_Data!AB787),"",DaqBook_RAW_Data!AB787)</f>
        <v/>
      </c>
      <c r="N797" s="167" t="str">
        <f>IF(ISBLANK(DaqBook_RAW_Data!AC787),"",DaqBook_RAW_Data!AC787)</f>
        <v/>
      </c>
      <c r="O797" s="167" t="str">
        <f>IF(ISBLANK(DaqBook_RAW_Data!AD787),"",DaqBook_RAW_Data!AD787)</f>
        <v/>
      </c>
      <c r="P797" s="167" t="str">
        <f>IF(ISBLANK(DaqBook_RAW_Data!AE787),"",DaqBook_RAW_Data!AE787)</f>
        <v/>
      </c>
    </row>
    <row r="798" spans="1:16" x14ac:dyDescent="0.2">
      <c r="A798" s="58" t="e">
        <f t="shared" si="12"/>
        <v>#VALUE!</v>
      </c>
      <c r="B798" s="144" t="str">
        <f>IF(ISBLANK(DaqBook_RAW_Data!Q788),IF(DaqBook_RAW_Data!A788="","",TIMEVALUE(DaqBook_RAW_Data!A788)),TIMEVALUE(DaqBook_RAW_Data!Q788))</f>
        <v/>
      </c>
      <c r="C798" s="167" t="str">
        <f>IF(ISBLANK(DaqBook_RAW_Data!R788),"",DaqBook_RAW_Data!R788)</f>
        <v/>
      </c>
      <c r="D798" s="167" t="str">
        <f>IF(ISBLANK(DaqBook_RAW_Data!S788),"",DaqBook_RAW_Data!S788)</f>
        <v/>
      </c>
      <c r="E798" s="167" t="str">
        <f>IF(ISBLANK(DaqBook_RAW_Data!T788),"",DaqBook_RAW_Data!T788)</f>
        <v/>
      </c>
      <c r="F798" s="167" t="str">
        <f>IF(ISBLANK(DaqBook_RAW_Data!U788),"",DaqBook_RAW_Data!U788)</f>
        <v/>
      </c>
      <c r="G798" s="167" t="str">
        <f>IF(ISBLANK(DaqBook_RAW_Data!V788),"",DaqBook_RAW_Data!V788)</f>
        <v/>
      </c>
      <c r="H798" s="167" t="str">
        <f>IF(ISBLANK(DaqBook_RAW_Data!W788),"",DaqBook_RAW_Data!W788)</f>
        <v/>
      </c>
      <c r="I798" s="167" t="str">
        <f>IF(ISBLANK(DaqBook_RAW_Data!X788),"",DaqBook_RAW_Data!X788)</f>
        <v/>
      </c>
      <c r="J798" s="167" t="str">
        <f>IF(ISBLANK(DaqBook_RAW_Data!Y788),"",DaqBook_RAW_Data!Y788)</f>
        <v/>
      </c>
      <c r="K798" s="167" t="str">
        <f>IF(ISBLANK(DaqBook_RAW_Data!Z788),"",DaqBook_RAW_Data!Z788)</f>
        <v/>
      </c>
      <c r="L798" s="167" t="str">
        <f>IF(ISBLANK(DaqBook_RAW_Data!AA788),"",DaqBook_RAW_Data!AA788)</f>
        <v/>
      </c>
      <c r="M798" s="167" t="str">
        <f>IF(ISBLANK(DaqBook_RAW_Data!AB788),"",DaqBook_RAW_Data!AB788)</f>
        <v/>
      </c>
      <c r="N798" s="167" t="str">
        <f>IF(ISBLANK(DaqBook_RAW_Data!AC788),"",DaqBook_RAW_Data!AC788)</f>
        <v/>
      </c>
      <c r="O798" s="167" t="str">
        <f>IF(ISBLANK(DaqBook_RAW_Data!AD788),"",DaqBook_RAW_Data!AD788)</f>
        <v/>
      </c>
      <c r="P798" s="167" t="str">
        <f>IF(ISBLANK(DaqBook_RAW_Data!AE788),"",DaqBook_RAW_Data!AE788)</f>
        <v/>
      </c>
    </row>
    <row r="799" spans="1:16" x14ac:dyDescent="0.2">
      <c r="A799" s="58" t="e">
        <f t="shared" si="12"/>
        <v>#VALUE!</v>
      </c>
      <c r="B799" s="144" t="str">
        <f>IF(ISBLANK(DaqBook_RAW_Data!Q789),IF(DaqBook_RAW_Data!A789="","",TIMEVALUE(DaqBook_RAW_Data!A789)),TIMEVALUE(DaqBook_RAW_Data!Q789))</f>
        <v/>
      </c>
      <c r="C799" s="167" t="str">
        <f>IF(ISBLANK(DaqBook_RAW_Data!R789),"",DaqBook_RAW_Data!R789)</f>
        <v/>
      </c>
      <c r="D799" s="167" t="str">
        <f>IF(ISBLANK(DaqBook_RAW_Data!S789),"",DaqBook_RAW_Data!S789)</f>
        <v/>
      </c>
      <c r="E799" s="167" t="str">
        <f>IF(ISBLANK(DaqBook_RAW_Data!T789),"",DaqBook_RAW_Data!T789)</f>
        <v/>
      </c>
      <c r="F799" s="167" t="str">
        <f>IF(ISBLANK(DaqBook_RAW_Data!U789),"",DaqBook_RAW_Data!U789)</f>
        <v/>
      </c>
      <c r="G799" s="167" t="str">
        <f>IF(ISBLANK(DaqBook_RAW_Data!V789),"",DaqBook_RAW_Data!V789)</f>
        <v/>
      </c>
      <c r="H799" s="167" t="str">
        <f>IF(ISBLANK(DaqBook_RAW_Data!W789),"",DaqBook_RAW_Data!W789)</f>
        <v/>
      </c>
      <c r="I799" s="167" t="str">
        <f>IF(ISBLANK(DaqBook_RAW_Data!X789),"",DaqBook_RAW_Data!X789)</f>
        <v/>
      </c>
      <c r="J799" s="167" t="str">
        <f>IF(ISBLANK(DaqBook_RAW_Data!Y789),"",DaqBook_RAW_Data!Y789)</f>
        <v/>
      </c>
      <c r="K799" s="167" t="str">
        <f>IF(ISBLANK(DaqBook_RAW_Data!Z789),"",DaqBook_RAW_Data!Z789)</f>
        <v/>
      </c>
      <c r="L799" s="167" t="str">
        <f>IF(ISBLANK(DaqBook_RAW_Data!AA789),"",DaqBook_RAW_Data!AA789)</f>
        <v/>
      </c>
      <c r="M799" s="167" t="str">
        <f>IF(ISBLANK(DaqBook_RAW_Data!AB789),"",DaqBook_RAW_Data!AB789)</f>
        <v/>
      </c>
      <c r="N799" s="167" t="str">
        <f>IF(ISBLANK(DaqBook_RAW_Data!AC789),"",DaqBook_RAW_Data!AC789)</f>
        <v/>
      </c>
      <c r="O799" s="167" t="str">
        <f>IF(ISBLANK(DaqBook_RAW_Data!AD789),"",DaqBook_RAW_Data!AD789)</f>
        <v/>
      </c>
      <c r="P799" s="167" t="str">
        <f>IF(ISBLANK(DaqBook_RAW_Data!AE789),"",DaqBook_RAW_Data!AE789)</f>
        <v/>
      </c>
    </row>
    <row r="800" spans="1:16" x14ac:dyDescent="0.2">
      <c r="A800" s="58" t="e">
        <f t="shared" si="12"/>
        <v>#VALUE!</v>
      </c>
      <c r="B800" s="144" t="str">
        <f>IF(ISBLANK(DaqBook_RAW_Data!Q790),IF(DaqBook_RAW_Data!A790="","",TIMEVALUE(DaqBook_RAW_Data!A790)),TIMEVALUE(DaqBook_RAW_Data!Q790))</f>
        <v/>
      </c>
      <c r="C800" s="167" t="str">
        <f>IF(ISBLANK(DaqBook_RAW_Data!R790),"",DaqBook_RAW_Data!R790)</f>
        <v/>
      </c>
      <c r="D800" s="167" t="str">
        <f>IF(ISBLANK(DaqBook_RAW_Data!S790),"",DaqBook_RAW_Data!S790)</f>
        <v/>
      </c>
      <c r="E800" s="167" t="str">
        <f>IF(ISBLANK(DaqBook_RAW_Data!T790),"",DaqBook_RAW_Data!T790)</f>
        <v/>
      </c>
      <c r="F800" s="167" t="str">
        <f>IF(ISBLANK(DaqBook_RAW_Data!U790),"",DaqBook_RAW_Data!U790)</f>
        <v/>
      </c>
      <c r="G800" s="167" t="str">
        <f>IF(ISBLANK(DaqBook_RAW_Data!V790),"",DaqBook_RAW_Data!V790)</f>
        <v/>
      </c>
      <c r="H800" s="167" t="str">
        <f>IF(ISBLANK(DaqBook_RAW_Data!W790),"",DaqBook_RAW_Data!W790)</f>
        <v/>
      </c>
      <c r="I800" s="167" t="str">
        <f>IF(ISBLANK(DaqBook_RAW_Data!X790),"",DaqBook_RAW_Data!X790)</f>
        <v/>
      </c>
      <c r="J800" s="167" t="str">
        <f>IF(ISBLANK(DaqBook_RAW_Data!Y790),"",DaqBook_RAW_Data!Y790)</f>
        <v/>
      </c>
      <c r="K800" s="167" t="str">
        <f>IF(ISBLANK(DaqBook_RAW_Data!Z790),"",DaqBook_RAW_Data!Z790)</f>
        <v/>
      </c>
      <c r="L800" s="167" t="str">
        <f>IF(ISBLANK(DaqBook_RAW_Data!AA790),"",DaqBook_RAW_Data!AA790)</f>
        <v/>
      </c>
      <c r="M800" s="167" t="str">
        <f>IF(ISBLANK(DaqBook_RAW_Data!AB790),"",DaqBook_RAW_Data!AB790)</f>
        <v/>
      </c>
      <c r="N800" s="167" t="str">
        <f>IF(ISBLANK(DaqBook_RAW_Data!AC790),"",DaqBook_RAW_Data!AC790)</f>
        <v/>
      </c>
      <c r="O800" s="167" t="str">
        <f>IF(ISBLANK(DaqBook_RAW_Data!AD790),"",DaqBook_RAW_Data!AD790)</f>
        <v/>
      </c>
      <c r="P800" s="167" t="str">
        <f>IF(ISBLANK(DaqBook_RAW_Data!AE790),"",DaqBook_RAW_Data!AE790)</f>
        <v/>
      </c>
    </row>
    <row r="801" spans="1:16" x14ac:dyDescent="0.2">
      <c r="A801" s="58" t="e">
        <f t="shared" si="12"/>
        <v>#VALUE!</v>
      </c>
      <c r="B801" s="144" t="str">
        <f>IF(ISBLANK(DaqBook_RAW_Data!Q791),IF(DaqBook_RAW_Data!A791="","",TIMEVALUE(DaqBook_RAW_Data!A791)),TIMEVALUE(DaqBook_RAW_Data!Q791))</f>
        <v/>
      </c>
      <c r="C801" s="167" t="str">
        <f>IF(ISBLANK(DaqBook_RAW_Data!R791),"",DaqBook_RAW_Data!R791)</f>
        <v/>
      </c>
      <c r="D801" s="167" t="str">
        <f>IF(ISBLANK(DaqBook_RAW_Data!S791),"",DaqBook_RAW_Data!S791)</f>
        <v/>
      </c>
      <c r="E801" s="167" t="str">
        <f>IF(ISBLANK(DaqBook_RAW_Data!T791),"",DaqBook_RAW_Data!T791)</f>
        <v/>
      </c>
      <c r="F801" s="167" t="str">
        <f>IF(ISBLANK(DaqBook_RAW_Data!U791),"",DaqBook_RAW_Data!U791)</f>
        <v/>
      </c>
      <c r="G801" s="167" t="str">
        <f>IF(ISBLANK(DaqBook_RAW_Data!V791),"",DaqBook_RAW_Data!V791)</f>
        <v/>
      </c>
      <c r="H801" s="167" t="str">
        <f>IF(ISBLANK(DaqBook_RAW_Data!W791),"",DaqBook_RAW_Data!W791)</f>
        <v/>
      </c>
      <c r="I801" s="167" t="str">
        <f>IF(ISBLANK(DaqBook_RAW_Data!X791),"",DaqBook_RAW_Data!X791)</f>
        <v/>
      </c>
      <c r="J801" s="167" t="str">
        <f>IF(ISBLANK(DaqBook_RAW_Data!Y791),"",DaqBook_RAW_Data!Y791)</f>
        <v/>
      </c>
      <c r="K801" s="167" t="str">
        <f>IF(ISBLANK(DaqBook_RAW_Data!Z791),"",DaqBook_RAW_Data!Z791)</f>
        <v/>
      </c>
      <c r="L801" s="167" t="str">
        <f>IF(ISBLANK(DaqBook_RAW_Data!AA791),"",DaqBook_RAW_Data!AA791)</f>
        <v/>
      </c>
      <c r="M801" s="167" t="str">
        <f>IF(ISBLANK(DaqBook_RAW_Data!AB791),"",DaqBook_RAW_Data!AB791)</f>
        <v/>
      </c>
      <c r="N801" s="167" t="str">
        <f>IF(ISBLANK(DaqBook_RAW_Data!AC791),"",DaqBook_RAW_Data!AC791)</f>
        <v/>
      </c>
      <c r="O801" s="167" t="str">
        <f>IF(ISBLANK(DaqBook_RAW_Data!AD791),"",DaqBook_RAW_Data!AD791)</f>
        <v/>
      </c>
      <c r="P801" s="167" t="str">
        <f>IF(ISBLANK(DaqBook_RAW_Data!AE791),"",DaqBook_RAW_Data!AE791)</f>
        <v/>
      </c>
    </row>
    <row r="802" spans="1:16" x14ac:dyDescent="0.2">
      <c r="A802" s="58" t="e">
        <f t="shared" si="12"/>
        <v>#VALUE!</v>
      </c>
      <c r="B802" s="144" t="str">
        <f>IF(ISBLANK(DaqBook_RAW_Data!Q792),IF(DaqBook_RAW_Data!A792="","",TIMEVALUE(DaqBook_RAW_Data!A792)),TIMEVALUE(DaqBook_RAW_Data!Q792))</f>
        <v/>
      </c>
      <c r="C802" s="167" t="str">
        <f>IF(ISBLANK(DaqBook_RAW_Data!R792),"",DaqBook_RAW_Data!R792)</f>
        <v/>
      </c>
      <c r="D802" s="167" t="str">
        <f>IF(ISBLANK(DaqBook_RAW_Data!S792),"",DaqBook_RAW_Data!S792)</f>
        <v/>
      </c>
      <c r="E802" s="167" t="str">
        <f>IF(ISBLANK(DaqBook_RAW_Data!T792),"",DaqBook_RAW_Data!T792)</f>
        <v/>
      </c>
      <c r="F802" s="167" t="str">
        <f>IF(ISBLANK(DaqBook_RAW_Data!U792),"",DaqBook_RAW_Data!U792)</f>
        <v/>
      </c>
      <c r="G802" s="167" t="str">
        <f>IF(ISBLANK(DaqBook_RAW_Data!V792),"",DaqBook_RAW_Data!V792)</f>
        <v/>
      </c>
      <c r="H802" s="167" t="str">
        <f>IF(ISBLANK(DaqBook_RAW_Data!W792),"",DaqBook_RAW_Data!W792)</f>
        <v/>
      </c>
      <c r="I802" s="167" t="str">
        <f>IF(ISBLANK(DaqBook_RAW_Data!X792),"",DaqBook_RAW_Data!X792)</f>
        <v/>
      </c>
      <c r="J802" s="167" t="str">
        <f>IF(ISBLANK(DaqBook_RAW_Data!Y792),"",DaqBook_RAW_Data!Y792)</f>
        <v/>
      </c>
      <c r="K802" s="167" t="str">
        <f>IF(ISBLANK(DaqBook_RAW_Data!Z792),"",DaqBook_RAW_Data!Z792)</f>
        <v/>
      </c>
      <c r="L802" s="167" t="str">
        <f>IF(ISBLANK(DaqBook_RAW_Data!AA792),"",DaqBook_RAW_Data!AA792)</f>
        <v/>
      </c>
      <c r="M802" s="167" t="str">
        <f>IF(ISBLANK(DaqBook_RAW_Data!AB792),"",DaqBook_RAW_Data!AB792)</f>
        <v/>
      </c>
      <c r="N802" s="167" t="str">
        <f>IF(ISBLANK(DaqBook_RAW_Data!AC792),"",DaqBook_RAW_Data!AC792)</f>
        <v/>
      </c>
      <c r="O802" s="167" t="str">
        <f>IF(ISBLANK(DaqBook_RAW_Data!AD792),"",DaqBook_RAW_Data!AD792)</f>
        <v/>
      </c>
      <c r="P802" s="167" t="str">
        <f>IF(ISBLANK(DaqBook_RAW_Data!AE792),"",DaqBook_RAW_Data!AE792)</f>
        <v/>
      </c>
    </row>
    <row r="803" spans="1:16" x14ac:dyDescent="0.2">
      <c r="A803" s="58" t="e">
        <f t="shared" si="12"/>
        <v>#VALUE!</v>
      </c>
      <c r="B803" s="144" t="str">
        <f>IF(ISBLANK(DaqBook_RAW_Data!Q793),IF(DaqBook_RAW_Data!A793="","",TIMEVALUE(DaqBook_RAW_Data!A793)),TIMEVALUE(DaqBook_RAW_Data!Q793))</f>
        <v/>
      </c>
      <c r="C803" s="167" t="str">
        <f>IF(ISBLANK(DaqBook_RAW_Data!R793),"",DaqBook_RAW_Data!R793)</f>
        <v/>
      </c>
      <c r="D803" s="167" t="str">
        <f>IF(ISBLANK(DaqBook_RAW_Data!S793),"",DaqBook_RAW_Data!S793)</f>
        <v/>
      </c>
      <c r="E803" s="167" t="str">
        <f>IF(ISBLANK(DaqBook_RAW_Data!T793),"",DaqBook_RAW_Data!T793)</f>
        <v/>
      </c>
      <c r="F803" s="167" t="str">
        <f>IF(ISBLANK(DaqBook_RAW_Data!U793),"",DaqBook_RAW_Data!U793)</f>
        <v/>
      </c>
      <c r="G803" s="167" t="str">
        <f>IF(ISBLANK(DaqBook_RAW_Data!V793),"",DaqBook_RAW_Data!V793)</f>
        <v/>
      </c>
      <c r="H803" s="167" t="str">
        <f>IF(ISBLANK(DaqBook_RAW_Data!W793),"",DaqBook_RAW_Data!W793)</f>
        <v/>
      </c>
      <c r="I803" s="167" t="str">
        <f>IF(ISBLANK(DaqBook_RAW_Data!X793),"",DaqBook_RAW_Data!X793)</f>
        <v/>
      </c>
      <c r="J803" s="167" t="str">
        <f>IF(ISBLANK(DaqBook_RAW_Data!Y793),"",DaqBook_RAW_Data!Y793)</f>
        <v/>
      </c>
      <c r="K803" s="167" t="str">
        <f>IF(ISBLANK(DaqBook_RAW_Data!Z793),"",DaqBook_RAW_Data!Z793)</f>
        <v/>
      </c>
      <c r="L803" s="167" t="str">
        <f>IF(ISBLANK(DaqBook_RAW_Data!AA793),"",DaqBook_RAW_Data!AA793)</f>
        <v/>
      </c>
      <c r="M803" s="167" t="str">
        <f>IF(ISBLANK(DaqBook_RAW_Data!AB793),"",DaqBook_RAW_Data!AB793)</f>
        <v/>
      </c>
      <c r="N803" s="167" t="str">
        <f>IF(ISBLANK(DaqBook_RAW_Data!AC793),"",DaqBook_RAW_Data!AC793)</f>
        <v/>
      </c>
      <c r="O803" s="167" t="str">
        <f>IF(ISBLANK(DaqBook_RAW_Data!AD793),"",DaqBook_RAW_Data!AD793)</f>
        <v/>
      </c>
      <c r="P803" s="167" t="str">
        <f>IF(ISBLANK(DaqBook_RAW_Data!AE793),"",DaqBook_RAW_Data!AE793)</f>
        <v/>
      </c>
    </row>
    <row r="804" spans="1:16" x14ac:dyDescent="0.2">
      <c r="A804" s="58" t="e">
        <f t="shared" si="12"/>
        <v>#VALUE!</v>
      </c>
      <c r="B804" s="144" t="str">
        <f>IF(ISBLANK(DaqBook_RAW_Data!Q794),IF(DaqBook_RAW_Data!A794="","",TIMEVALUE(DaqBook_RAW_Data!A794)),TIMEVALUE(DaqBook_RAW_Data!Q794))</f>
        <v/>
      </c>
      <c r="C804" s="167" t="str">
        <f>IF(ISBLANK(DaqBook_RAW_Data!R794),"",DaqBook_RAW_Data!R794)</f>
        <v/>
      </c>
      <c r="D804" s="167" t="str">
        <f>IF(ISBLANK(DaqBook_RAW_Data!S794),"",DaqBook_RAW_Data!S794)</f>
        <v/>
      </c>
      <c r="E804" s="167" t="str">
        <f>IF(ISBLANK(DaqBook_RAW_Data!T794),"",DaqBook_RAW_Data!T794)</f>
        <v/>
      </c>
      <c r="F804" s="167" t="str">
        <f>IF(ISBLANK(DaqBook_RAW_Data!U794),"",DaqBook_RAW_Data!U794)</f>
        <v/>
      </c>
      <c r="G804" s="167" t="str">
        <f>IF(ISBLANK(DaqBook_RAW_Data!V794),"",DaqBook_RAW_Data!V794)</f>
        <v/>
      </c>
      <c r="H804" s="167" t="str">
        <f>IF(ISBLANK(DaqBook_RAW_Data!W794),"",DaqBook_RAW_Data!W794)</f>
        <v/>
      </c>
      <c r="I804" s="167" t="str">
        <f>IF(ISBLANK(DaqBook_RAW_Data!X794),"",DaqBook_RAW_Data!X794)</f>
        <v/>
      </c>
      <c r="J804" s="167" t="str">
        <f>IF(ISBLANK(DaqBook_RAW_Data!Y794),"",DaqBook_RAW_Data!Y794)</f>
        <v/>
      </c>
      <c r="K804" s="167" t="str">
        <f>IF(ISBLANK(DaqBook_RAW_Data!Z794),"",DaqBook_RAW_Data!Z794)</f>
        <v/>
      </c>
      <c r="L804" s="167" t="str">
        <f>IF(ISBLANK(DaqBook_RAW_Data!AA794),"",DaqBook_RAW_Data!AA794)</f>
        <v/>
      </c>
      <c r="M804" s="167" t="str">
        <f>IF(ISBLANK(DaqBook_RAW_Data!AB794),"",DaqBook_RAW_Data!AB794)</f>
        <v/>
      </c>
      <c r="N804" s="167" t="str">
        <f>IF(ISBLANK(DaqBook_RAW_Data!AC794),"",DaqBook_RAW_Data!AC794)</f>
        <v/>
      </c>
      <c r="O804" s="167" t="str">
        <f>IF(ISBLANK(DaqBook_RAW_Data!AD794),"",DaqBook_RAW_Data!AD794)</f>
        <v/>
      </c>
      <c r="P804" s="167" t="str">
        <f>IF(ISBLANK(DaqBook_RAW_Data!AE794),"",DaqBook_RAW_Data!AE794)</f>
        <v/>
      </c>
    </row>
    <row r="805" spans="1:16" x14ac:dyDescent="0.2">
      <c r="A805" s="58" t="e">
        <f t="shared" si="12"/>
        <v>#VALUE!</v>
      </c>
      <c r="B805" s="144" t="str">
        <f>IF(ISBLANK(DaqBook_RAW_Data!Q795),IF(DaqBook_RAW_Data!A795="","",TIMEVALUE(DaqBook_RAW_Data!A795)),TIMEVALUE(DaqBook_RAW_Data!Q795))</f>
        <v/>
      </c>
      <c r="C805" s="167" t="str">
        <f>IF(ISBLANK(DaqBook_RAW_Data!R795),"",DaqBook_RAW_Data!R795)</f>
        <v/>
      </c>
      <c r="D805" s="167" t="str">
        <f>IF(ISBLANK(DaqBook_RAW_Data!S795),"",DaqBook_RAW_Data!S795)</f>
        <v/>
      </c>
      <c r="E805" s="167" t="str">
        <f>IF(ISBLANK(DaqBook_RAW_Data!T795),"",DaqBook_RAW_Data!T795)</f>
        <v/>
      </c>
      <c r="F805" s="167" t="str">
        <f>IF(ISBLANK(DaqBook_RAW_Data!U795),"",DaqBook_RAW_Data!U795)</f>
        <v/>
      </c>
      <c r="G805" s="167" t="str">
        <f>IF(ISBLANK(DaqBook_RAW_Data!V795),"",DaqBook_RAW_Data!V795)</f>
        <v/>
      </c>
      <c r="H805" s="167" t="str">
        <f>IF(ISBLANK(DaqBook_RAW_Data!W795),"",DaqBook_RAW_Data!W795)</f>
        <v/>
      </c>
      <c r="I805" s="167" t="str">
        <f>IF(ISBLANK(DaqBook_RAW_Data!X795),"",DaqBook_RAW_Data!X795)</f>
        <v/>
      </c>
      <c r="J805" s="167" t="str">
        <f>IF(ISBLANK(DaqBook_RAW_Data!Y795),"",DaqBook_RAW_Data!Y795)</f>
        <v/>
      </c>
      <c r="K805" s="167" t="str">
        <f>IF(ISBLANK(DaqBook_RAW_Data!Z795),"",DaqBook_RAW_Data!Z795)</f>
        <v/>
      </c>
      <c r="L805" s="167" t="str">
        <f>IF(ISBLANK(DaqBook_RAW_Data!AA795),"",DaqBook_RAW_Data!AA795)</f>
        <v/>
      </c>
      <c r="M805" s="167" t="str">
        <f>IF(ISBLANK(DaqBook_RAW_Data!AB795),"",DaqBook_RAW_Data!AB795)</f>
        <v/>
      </c>
      <c r="N805" s="167" t="str">
        <f>IF(ISBLANK(DaqBook_RAW_Data!AC795),"",DaqBook_RAW_Data!AC795)</f>
        <v/>
      </c>
      <c r="O805" s="167" t="str">
        <f>IF(ISBLANK(DaqBook_RAW_Data!AD795),"",DaqBook_RAW_Data!AD795)</f>
        <v/>
      </c>
      <c r="P805" s="167" t="str">
        <f>IF(ISBLANK(DaqBook_RAW_Data!AE795),"",DaqBook_RAW_Data!AE795)</f>
        <v/>
      </c>
    </row>
    <row r="806" spans="1:16" x14ac:dyDescent="0.2">
      <c r="A806" s="58" t="e">
        <f t="shared" si="12"/>
        <v>#VALUE!</v>
      </c>
      <c r="B806" s="144" t="str">
        <f>IF(ISBLANK(DaqBook_RAW_Data!Q796),IF(DaqBook_RAW_Data!A796="","",TIMEVALUE(DaqBook_RAW_Data!A796)),TIMEVALUE(DaqBook_RAW_Data!Q796))</f>
        <v/>
      </c>
      <c r="C806" s="167" t="str">
        <f>IF(ISBLANK(DaqBook_RAW_Data!R796),"",DaqBook_RAW_Data!R796)</f>
        <v/>
      </c>
      <c r="D806" s="167" t="str">
        <f>IF(ISBLANK(DaqBook_RAW_Data!S796),"",DaqBook_RAW_Data!S796)</f>
        <v/>
      </c>
      <c r="E806" s="167" t="str">
        <f>IF(ISBLANK(DaqBook_RAW_Data!T796),"",DaqBook_RAW_Data!T796)</f>
        <v/>
      </c>
      <c r="F806" s="167" t="str">
        <f>IF(ISBLANK(DaqBook_RAW_Data!U796),"",DaqBook_RAW_Data!U796)</f>
        <v/>
      </c>
      <c r="G806" s="167" t="str">
        <f>IF(ISBLANK(DaqBook_RAW_Data!V796),"",DaqBook_RAW_Data!V796)</f>
        <v/>
      </c>
      <c r="H806" s="167" t="str">
        <f>IF(ISBLANK(DaqBook_RAW_Data!W796),"",DaqBook_RAW_Data!W796)</f>
        <v/>
      </c>
      <c r="I806" s="167" t="str">
        <f>IF(ISBLANK(DaqBook_RAW_Data!X796),"",DaqBook_RAW_Data!X796)</f>
        <v/>
      </c>
      <c r="J806" s="167" t="str">
        <f>IF(ISBLANK(DaqBook_RAW_Data!Y796),"",DaqBook_RAW_Data!Y796)</f>
        <v/>
      </c>
      <c r="K806" s="167" t="str">
        <f>IF(ISBLANK(DaqBook_RAW_Data!Z796),"",DaqBook_RAW_Data!Z796)</f>
        <v/>
      </c>
      <c r="L806" s="167" t="str">
        <f>IF(ISBLANK(DaqBook_RAW_Data!AA796),"",DaqBook_RAW_Data!AA796)</f>
        <v/>
      </c>
      <c r="M806" s="167" t="str">
        <f>IF(ISBLANK(DaqBook_RAW_Data!AB796),"",DaqBook_RAW_Data!AB796)</f>
        <v/>
      </c>
      <c r="N806" s="167" t="str">
        <f>IF(ISBLANK(DaqBook_RAW_Data!AC796),"",DaqBook_RAW_Data!AC796)</f>
        <v/>
      </c>
      <c r="O806" s="167" t="str">
        <f>IF(ISBLANK(DaqBook_RAW_Data!AD796),"",DaqBook_RAW_Data!AD796)</f>
        <v/>
      </c>
      <c r="P806" s="167" t="str">
        <f>IF(ISBLANK(DaqBook_RAW_Data!AE796),"",DaqBook_RAW_Data!AE796)</f>
        <v/>
      </c>
    </row>
    <row r="807" spans="1:16" x14ac:dyDescent="0.2">
      <c r="A807" s="58" t="e">
        <f t="shared" si="12"/>
        <v>#VALUE!</v>
      </c>
      <c r="B807" s="144" t="str">
        <f>IF(ISBLANK(DaqBook_RAW_Data!Q797),IF(DaqBook_RAW_Data!A797="","",TIMEVALUE(DaqBook_RAW_Data!A797)),TIMEVALUE(DaqBook_RAW_Data!Q797))</f>
        <v/>
      </c>
      <c r="C807" s="167" t="str">
        <f>IF(ISBLANK(DaqBook_RAW_Data!R797),"",DaqBook_RAW_Data!R797)</f>
        <v/>
      </c>
      <c r="D807" s="167" t="str">
        <f>IF(ISBLANK(DaqBook_RAW_Data!S797),"",DaqBook_RAW_Data!S797)</f>
        <v/>
      </c>
      <c r="E807" s="167" t="str">
        <f>IF(ISBLANK(DaqBook_RAW_Data!T797),"",DaqBook_RAW_Data!T797)</f>
        <v/>
      </c>
      <c r="F807" s="167" t="str">
        <f>IF(ISBLANK(DaqBook_RAW_Data!U797),"",DaqBook_RAW_Data!U797)</f>
        <v/>
      </c>
      <c r="G807" s="167" t="str">
        <f>IF(ISBLANK(DaqBook_RAW_Data!V797),"",DaqBook_RAW_Data!V797)</f>
        <v/>
      </c>
      <c r="H807" s="167" t="str">
        <f>IF(ISBLANK(DaqBook_RAW_Data!W797),"",DaqBook_RAW_Data!W797)</f>
        <v/>
      </c>
      <c r="I807" s="167" t="str">
        <f>IF(ISBLANK(DaqBook_RAW_Data!X797),"",DaqBook_RAW_Data!X797)</f>
        <v/>
      </c>
      <c r="J807" s="167" t="str">
        <f>IF(ISBLANK(DaqBook_RAW_Data!Y797),"",DaqBook_RAW_Data!Y797)</f>
        <v/>
      </c>
      <c r="K807" s="167" t="str">
        <f>IF(ISBLANK(DaqBook_RAW_Data!Z797),"",DaqBook_RAW_Data!Z797)</f>
        <v/>
      </c>
      <c r="L807" s="167" t="str">
        <f>IF(ISBLANK(DaqBook_RAW_Data!AA797),"",DaqBook_RAW_Data!AA797)</f>
        <v/>
      </c>
      <c r="M807" s="167" t="str">
        <f>IF(ISBLANK(DaqBook_RAW_Data!AB797),"",DaqBook_RAW_Data!AB797)</f>
        <v/>
      </c>
      <c r="N807" s="167" t="str">
        <f>IF(ISBLANK(DaqBook_RAW_Data!AC797),"",DaqBook_RAW_Data!AC797)</f>
        <v/>
      </c>
      <c r="O807" s="167" t="str">
        <f>IF(ISBLANK(DaqBook_RAW_Data!AD797),"",DaqBook_RAW_Data!AD797)</f>
        <v/>
      </c>
      <c r="P807" s="167" t="str">
        <f>IF(ISBLANK(DaqBook_RAW_Data!AE797),"",DaqBook_RAW_Data!AE797)</f>
        <v/>
      </c>
    </row>
    <row r="808" spans="1:16" x14ac:dyDescent="0.2">
      <c r="A808" s="58" t="e">
        <f t="shared" si="12"/>
        <v>#VALUE!</v>
      </c>
      <c r="B808" s="144" t="str">
        <f>IF(ISBLANK(DaqBook_RAW_Data!Q798),IF(DaqBook_RAW_Data!A798="","",TIMEVALUE(DaqBook_RAW_Data!A798)),TIMEVALUE(DaqBook_RAW_Data!Q798))</f>
        <v/>
      </c>
      <c r="C808" s="167" t="str">
        <f>IF(ISBLANK(DaqBook_RAW_Data!R798),"",DaqBook_RAW_Data!R798)</f>
        <v/>
      </c>
      <c r="D808" s="167" t="str">
        <f>IF(ISBLANK(DaqBook_RAW_Data!S798),"",DaqBook_RAW_Data!S798)</f>
        <v/>
      </c>
      <c r="E808" s="167" t="str">
        <f>IF(ISBLANK(DaqBook_RAW_Data!T798),"",DaqBook_RAW_Data!T798)</f>
        <v/>
      </c>
      <c r="F808" s="167" t="str">
        <f>IF(ISBLANK(DaqBook_RAW_Data!U798),"",DaqBook_RAW_Data!U798)</f>
        <v/>
      </c>
      <c r="G808" s="167" t="str">
        <f>IF(ISBLANK(DaqBook_RAW_Data!V798),"",DaqBook_RAW_Data!V798)</f>
        <v/>
      </c>
      <c r="H808" s="167" t="str">
        <f>IF(ISBLANK(DaqBook_RAW_Data!W798),"",DaqBook_RAW_Data!W798)</f>
        <v/>
      </c>
      <c r="I808" s="167" t="str">
        <f>IF(ISBLANK(DaqBook_RAW_Data!X798),"",DaqBook_RAW_Data!X798)</f>
        <v/>
      </c>
      <c r="J808" s="167" t="str">
        <f>IF(ISBLANK(DaqBook_RAW_Data!Y798),"",DaqBook_RAW_Data!Y798)</f>
        <v/>
      </c>
      <c r="K808" s="167" t="str">
        <f>IF(ISBLANK(DaqBook_RAW_Data!Z798),"",DaqBook_RAW_Data!Z798)</f>
        <v/>
      </c>
      <c r="L808" s="167" t="str">
        <f>IF(ISBLANK(DaqBook_RAW_Data!AA798),"",DaqBook_RAW_Data!AA798)</f>
        <v/>
      </c>
      <c r="M808" s="167" t="str">
        <f>IF(ISBLANK(DaqBook_RAW_Data!AB798),"",DaqBook_RAW_Data!AB798)</f>
        <v/>
      </c>
      <c r="N808" s="167" t="str">
        <f>IF(ISBLANK(DaqBook_RAW_Data!AC798),"",DaqBook_RAW_Data!AC798)</f>
        <v/>
      </c>
      <c r="O808" s="167" t="str">
        <f>IF(ISBLANK(DaqBook_RAW_Data!AD798),"",DaqBook_RAW_Data!AD798)</f>
        <v/>
      </c>
      <c r="P808" s="167" t="str">
        <f>IF(ISBLANK(DaqBook_RAW_Data!AE798),"",DaqBook_RAW_Data!AE798)</f>
        <v/>
      </c>
    </row>
    <row r="809" spans="1:16" x14ac:dyDescent="0.2">
      <c r="A809" s="58" t="e">
        <f t="shared" si="12"/>
        <v>#VALUE!</v>
      </c>
      <c r="B809" s="144" t="str">
        <f>IF(ISBLANK(DaqBook_RAW_Data!Q799),IF(DaqBook_RAW_Data!A799="","",TIMEVALUE(DaqBook_RAW_Data!A799)),TIMEVALUE(DaqBook_RAW_Data!Q799))</f>
        <v/>
      </c>
      <c r="C809" s="167" t="str">
        <f>IF(ISBLANK(DaqBook_RAW_Data!R799),"",DaqBook_RAW_Data!R799)</f>
        <v/>
      </c>
      <c r="D809" s="167" t="str">
        <f>IF(ISBLANK(DaqBook_RAW_Data!S799),"",DaqBook_RAW_Data!S799)</f>
        <v/>
      </c>
      <c r="E809" s="167" t="str">
        <f>IF(ISBLANK(DaqBook_RAW_Data!T799),"",DaqBook_RAW_Data!T799)</f>
        <v/>
      </c>
      <c r="F809" s="167" t="str">
        <f>IF(ISBLANK(DaqBook_RAW_Data!U799),"",DaqBook_RAW_Data!U799)</f>
        <v/>
      </c>
      <c r="G809" s="167" t="str">
        <f>IF(ISBLANK(DaqBook_RAW_Data!V799),"",DaqBook_RAW_Data!V799)</f>
        <v/>
      </c>
      <c r="H809" s="167" t="str">
        <f>IF(ISBLANK(DaqBook_RAW_Data!W799),"",DaqBook_RAW_Data!W799)</f>
        <v/>
      </c>
      <c r="I809" s="167" t="str">
        <f>IF(ISBLANK(DaqBook_RAW_Data!X799),"",DaqBook_RAW_Data!X799)</f>
        <v/>
      </c>
      <c r="J809" s="167" t="str">
        <f>IF(ISBLANK(DaqBook_RAW_Data!Y799),"",DaqBook_RAW_Data!Y799)</f>
        <v/>
      </c>
      <c r="K809" s="167" t="str">
        <f>IF(ISBLANK(DaqBook_RAW_Data!Z799),"",DaqBook_RAW_Data!Z799)</f>
        <v/>
      </c>
      <c r="L809" s="167" t="str">
        <f>IF(ISBLANK(DaqBook_RAW_Data!AA799),"",DaqBook_RAW_Data!AA799)</f>
        <v/>
      </c>
      <c r="M809" s="167" t="str">
        <f>IF(ISBLANK(DaqBook_RAW_Data!AB799),"",DaqBook_RAW_Data!AB799)</f>
        <v/>
      </c>
      <c r="N809" s="167" t="str">
        <f>IF(ISBLANK(DaqBook_RAW_Data!AC799),"",DaqBook_RAW_Data!AC799)</f>
        <v/>
      </c>
      <c r="O809" s="167" t="str">
        <f>IF(ISBLANK(DaqBook_RAW_Data!AD799),"",DaqBook_RAW_Data!AD799)</f>
        <v/>
      </c>
      <c r="P809" s="167" t="str">
        <f>IF(ISBLANK(DaqBook_RAW_Data!AE799),"",DaqBook_RAW_Data!AE799)</f>
        <v/>
      </c>
    </row>
    <row r="810" spans="1:16" x14ac:dyDescent="0.2">
      <c r="A810" s="58" t="e">
        <f t="shared" si="12"/>
        <v>#VALUE!</v>
      </c>
      <c r="B810" s="144" t="str">
        <f>IF(ISBLANK(DaqBook_RAW_Data!Q800),IF(DaqBook_RAW_Data!A800="","",TIMEVALUE(DaqBook_RAW_Data!A800)),TIMEVALUE(DaqBook_RAW_Data!Q800))</f>
        <v/>
      </c>
      <c r="C810" s="167" t="str">
        <f>IF(ISBLANK(DaqBook_RAW_Data!R800),"",DaqBook_RAW_Data!R800)</f>
        <v/>
      </c>
      <c r="D810" s="167" t="str">
        <f>IF(ISBLANK(DaqBook_RAW_Data!S800),"",DaqBook_RAW_Data!S800)</f>
        <v/>
      </c>
      <c r="E810" s="167" t="str">
        <f>IF(ISBLANK(DaqBook_RAW_Data!T800),"",DaqBook_RAW_Data!T800)</f>
        <v/>
      </c>
      <c r="F810" s="167" t="str">
        <f>IF(ISBLANK(DaqBook_RAW_Data!U800),"",DaqBook_RAW_Data!U800)</f>
        <v/>
      </c>
      <c r="G810" s="167" t="str">
        <f>IF(ISBLANK(DaqBook_RAW_Data!V800),"",DaqBook_RAW_Data!V800)</f>
        <v/>
      </c>
      <c r="H810" s="167" t="str">
        <f>IF(ISBLANK(DaqBook_RAW_Data!W800),"",DaqBook_RAW_Data!W800)</f>
        <v/>
      </c>
      <c r="I810" s="167" t="str">
        <f>IF(ISBLANK(DaqBook_RAW_Data!X800),"",DaqBook_RAW_Data!X800)</f>
        <v/>
      </c>
      <c r="J810" s="167" t="str">
        <f>IF(ISBLANK(DaqBook_RAW_Data!Y800),"",DaqBook_RAW_Data!Y800)</f>
        <v/>
      </c>
      <c r="K810" s="167" t="str">
        <f>IF(ISBLANK(DaqBook_RAW_Data!Z800),"",DaqBook_RAW_Data!Z800)</f>
        <v/>
      </c>
      <c r="L810" s="167" t="str">
        <f>IF(ISBLANK(DaqBook_RAW_Data!AA800),"",DaqBook_RAW_Data!AA800)</f>
        <v/>
      </c>
      <c r="M810" s="167" t="str">
        <f>IF(ISBLANK(DaqBook_RAW_Data!AB800),"",DaqBook_RAW_Data!AB800)</f>
        <v/>
      </c>
      <c r="N810" s="167" t="str">
        <f>IF(ISBLANK(DaqBook_RAW_Data!AC800),"",DaqBook_RAW_Data!AC800)</f>
        <v/>
      </c>
      <c r="O810" s="167" t="str">
        <f>IF(ISBLANK(DaqBook_RAW_Data!AD800),"",DaqBook_RAW_Data!AD800)</f>
        <v/>
      </c>
      <c r="P810" s="167" t="str">
        <f>IF(ISBLANK(DaqBook_RAW_Data!AE800),"",DaqBook_RAW_Data!AE800)</f>
        <v/>
      </c>
    </row>
    <row r="811" spans="1:16" x14ac:dyDescent="0.2">
      <c r="A811" s="58" t="e">
        <f t="shared" si="12"/>
        <v>#VALUE!</v>
      </c>
      <c r="B811" s="144" t="str">
        <f>IF(ISBLANK(DaqBook_RAW_Data!Q801),IF(DaqBook_RAW_Data!A801="","",TIMEVALUE(DaqBook_RAW_Data!A801)),TIMEVALUE(DaqBook_RAW_Data!Q801))</f>
        <v/>
      </c>
      <c r="C811" s="167" t="str">
        <f>IF(ISBLANK(DaqBook_RAW_Data!R801),"",DaqBook_RAW_Data!R801)</f>
        <v/>
      </c>
      <c r="D811" s="167" t="str">
        <f>IF(ISBLANK(DaqBook_RAW_Data!S801),"",DaqBook_RAW_Data!S801)</f>
        <v/>
      </c>
      <c r="E811" s="167" t="str">
        <f>IF(ISBLANK(DaqBook_RAW_Data!T801),"",DaqBook_RAW_Data!T801)</f>
        <v/>
      </c>
      <c r="F811" s="167" t="str">
        <f>IF(ISBLANK(DaqBook_RAW_Data!U801),"",DaqBook_RAW_Data!U801)</f>
        <v/>
      </c>
      <c r="G811" s="167" t="str">
        <f>IF(ISBLANK(DaqBook_RAW_Data!V801),"",DaqBook_RAW_Data!V801)</f>
        <v/>
      </c>
      <c r="H811" s="167" t="str">
        <f>IF(ISBLANK(DaqBook_RAW_Data!W801),"",DaqBook_RAW_Data!W801)</f>
        <v/>
      </c>
      <c r="I811" s="167" t="str">
        <f>IF(ISBLANK(DaqBook_RAW_Data!X801),"",DaqBook_RAW_Data!X801)</f>
        <v/>
      </c>
      <c r="J811" s="167" t="str">
        <f>IF(ISBLANK(DaqBook_RAW_Data!Y801),"",DaqBook_RAW_Data!Y801)</f>
        <v/>
      </c>
      <c r="K811" s="167" t="str">
        <f>IF(ISBLANK(DaqBook_RAW_Data!Z801),"",DaqBook_RAW_Data!Z801)</f>
        <v/>
      </c>
      <c r="L811" s="167" t="str">
        <f>IF(ISBLANK(DaqBook_RAW_Data!AA801),"",DaqBook_RAW_Data!AA801)</f>
        <v/>
      </c>
      <c r="M811" s="167" t="str">
        <f>IF(ISBLANK(DaqBook_RAW_Data!AB801),"",DaqBook_RAW_Data!AB801)</f>
        <v/>
      </c>
      <c r="N811" s="167" t="str">
        <f>IF(ISBLANK(DaqBook_RAW_Data!AC801),"",DaqBook_RAW_Data!AC801)</f>
        <v/>
      </c>
      <c r="O811" s="167" t="str">
        <f>IF(ISBLANK(DaqBook_RAW_Data!AD801),"",DaqBook_RAW_Data!AD801)</f>
        <v/>
      </c>
      <c r="P811" s="167" t="str">
        <f>IF(ISBLANK(DaqBook_RAW_Data!AE801),"",DaqBook_RAW_Data!AE801)</f>
        <v/>
      </c>
    </row>
    <row r="812" spans="1:16" x14ac:dyDescent="0.2">
      <c r="A812" s="58" t="e">
        <f t="shared" si="12"/>
        <v>#VALUE!</v>
      </c>
      <c r="B812" s="144" t="str">
        <f>IF(ISBLANK(DaqBook_RAW_Data!Q802),IF(DaqBook_RAW_Data!A802="","",TIMEVALUE(DaqBook_RAW_Data!A802)),TIMEVALUE(DaqBook_RAW_Data!Q802))</f>
        <v/>
      </c>
      <c r="C812" s="167" t="str">
        <f>IF(ISBLANK(DaqBook_RAW_Data!R802),"",DaqBook_RAW_Data!R802)</f>
        <v/>
      </c>
      <c r="D812" s="167" t="str">
        <f>IF(ISBLANK(DaqBook_RAW_Data!S802),"",DaqBook_RAW_Data!S802)</f>
        <v/>
      </c>
      <c r="E812" s="167" t="str">
        <f>IF(ISBLANK(DaqBook_RAW_Data!T802),"",DaqBook_RAW_Data!T802)</f>
        <v/>
      </c>
      <c r="F812" s="167" t="str">
        <f>IF(ISBLANK(DaqBook_RAW_Data!U802),"",DaqBook_RAW_Data!U802)</f>
        <v/>
      </c>
      <c r="G812" s="167" t="str">
        <f>IF(ISBLANK(DaqBook_RAW_Data!V802),"",DaqBook_RAW_Data!V802)</f>
        <v/>
      </c>
      <c r="H812" s="167" t="str">
        <f>IF(ISBLANK(DaqBook_RAW_Data!W802),"",DaqBook_RAW_Data!W802)</f>
        <v/>
      </c>
      <c r="I812" s="167" t="str">
        <f>IF(ISBLANK(DaqBook_RAW_Data!X802),"",DaqBook_RAW_Data!X802)</f>
        <v/>
      </c>
      <c r="J812" s="167" t="str">
        <f>IF(ISBLANK(DaqBook_RAW_Data!Y802),"",DaqBook_RAW_Data!Y802)</f>
        <v/>
      </c>
      <c r="K812" s="167" t="str">
        <f>IF(ISBLANK(DaqBook_RAW_Data!Z802),"",DaqBook_RAW_Data!Z802)</f>
        <v/>
      </c>
      <c r="L812" s="167" t="str">
        <f>IF(ISBLANK(DaqBook_RAW_Data!AA802),"",DaqBook_RAW_Data!AA802)</f>
        <v/>
      </c>
      <c r="M812" s="167" t="str">
        <f>IF(ISBLANK(DaqBook_RAW_Data!AB802),"",DaqBook_RAW_Data!AB802)</f>
        <v/>
      </c>
      <c r="N812" s="167" t="str">
        <f>IF(ISBLANK(DaqBook_RAW_Data!AC802),"",DaqBook_RAW_Data!AC802)</f>
        <v/>
      </c>
      <c r="O812" s="167" t="str">
        <f>IF(ISBLANK(DaqBook_RAW_Data!AD802),"",DaqBook_RAW_Data!AD802)</f>
        <v/>
      </c>
      <c r="P812" s="167" t="str">
        <f>IF(ISBLANK(DaqBook_RAW_Data!AE802),"",DaqBook_RAW_Data!AE802)</f>
        <v/>
      </c>
    </row>
    <row r="813" spans="1:16" x14ac:dyDescent="0.2">
      <c r="A813" s="58" t="e">
        <f t="shared" si="12"/>
        <v>#VALUE!</v>
      </c>
      <c r="B813" s="144" t="str">
        <f>IF(ISBLANK(DaqBook_RAW_Data!Q803),IF(DaqBook_RAW_Data!A803="","",TIMEVALUE(DaqBook_RAW_Data!A803)),TIMEVALUE(DaqBook_RAW_Data!Q803))</f>
        <v/>
      </c>
      <c r="C813" s="167" t="str">
        <f>IF(ISBLANK(DaqBook_RAW_Data!R803),"",DaqBook_RAW_Data!R803)</f>
        <v/>
      </c>
      <c r="D813" s="167" t="str">
        <f>IF(ISBLANK(DaqBook_RAW_Data!S803),"",DaqBook_RAW_Data!S803)</f>
        <v/>
      </c>
      <c r="E813" s="167" t="str">
        <f>IF(ISBLANK(DaqBook_RAW_Data!T803),"",DaqBook_RAW_Data!T803)</f>
        <v/>
      </c>
      <c r="F813" s="167" t="str">
        <f>IF(ISBLANK(DaqBook_RAW_Data!U803),"",DaqBook_RAW_Data!U803)</f>
        <v/>
      </c>
      <c r="G813" s="167" t="str">
        <f>IF(ISBLANK(DaqBook_RAW_Data!V803),"",DaqBook_RAW_Data!V803)</f>
        <v/>
      </c>
      <c r="H813" s="167" t="str">
        <f>IF(ISBLANK(DaqBook_RAW_Data!W803),"",DaqBook_RAW_Data!W803)</f>
        <v/>
      </c>
      <c r="I813" s="167" t="str">
        <f>IF(ISBLANK(DaqBook_RAW_Data!X803),"",DaqBook_RAW_Data!X803)</f>
        <v/>
      </c>
      <c r="J813" s="167" t="str">
        <f>IF(ISBLANK(DaqBook_RAW_Data!Y803),"",DaqBook_RAW_Data!Y803)</f>
        <v/>
      </c>
      <c r="K813" s="167" t="str">
        <f>IF(ISBLANK(DaqBook_RAW_Data!Z803),"",DaqBook_RAW_Data!Z803)</f>
        <v/>
      </c>
      <c r="L813" s="167" t="str">
        <f>IF(ISBLANK(DaqBook_RAW_Data!AA803),"",DaqBook_RAW_Data!AA803)</f>
        <v/>
      </c>
      <c r="M813" s="167" t="str">
        <f>IF(ISBLANK(DaqBook_RAW_Data!AB803),"",DaqBook_RAW_Data!AB803)</f>
        <v/>
      </c>
      <c r="N813" s="167" t="str">
        <f>IF(ISBLANK(DaqBook_RAW_Data!AC803),"",DaqBook_RAW_Data!AC803)</f>
        <v/>
      </c>
      <c r="O813" s="167" t="str">
        <f>IF(ISBLANK(DaqBook_RAW_Data!AD803),"",DaqBook_RAW_Data!AD803)</f>
        <v/>
      </c>
      <c r="P813" s="167" t="str">
        <f>IF(ISBLANK(DaqBook_RAW_Data!AE803),"",DaqBook_RAW_Data!AE803)</f>
        <v/>
      </c>
    </row>
    <row r="814" spans="1:16" x14ac:dyDescent="0.2">
      <c r="A814" s="58" t="e">
        <f t="shared" si="12"/>
        <v>#VALUE!</v>
      </c>
      <c r="B814" s="144" t="str">
        <f>IF(ISBLANK(DaqBook_RAW_Data!Q804),IF(DaqBook_RAW_Data!A804="","",TIMEVALUE(DaqBook_RAW_Data!A804)),TIMEVALUE(DaqBook_RAW_Data!Q804))</f>
        <v/>
      </c>
      <c r="C814" s="167" t="str">
        <f>IF(ISBLANK(DaqBook_RAW_Data!R804),"",DaqBook_RAW_Data!R804)</f>
        <v/>
      </c>
      <c r="D814" s="167" t="str">
        <f>IF(ISBLANK(DaqBook_RAW_Data!S804),"",DaqBook_RAW_Data!S804)</f>
        <v/>
      </c>
      <c r="E814" s="167" t="str">
        <f>IF(ISBLANK(DaqBook_RAW_Data!T804),"",DaqBook_RAW_Data!T804)</f>
        <v/>
      </c>
      <c r="F814" s="167" t="str">
        <f>IF(ISBLANK(DaqBook_RAW_Data!U804),"",DaqBook_RAW_Data!U804)</f>
        <v/>
      </c>
      <c r="G814" s="167" t="str">
        <f>IF(ISBLANK(DaqBook_RAW_Data!V804),"",DaqBook_RAW_Data!V804)</f>
        <v/>
      </c>
      <c r="H814" s="167" t="str">
        <f>IF(ISBLANK(DaqBook_RAW_Data!W804),"",DaqBook_RAW_Data!W804)</f>
        <v/>
      </c>
      <c r="I814" s="167" t="str">
        <f>IF(ISBLANK(DaqBook_RAW_Data!X804),"",DaqBook_RAW_Data!X804)</f>
        <v/>
      </c>
      <c r="J814" s="167" t="str">
        <f>IF(ISBLANK(DaqBook_RAW_Data!Y804),"",DaqBook_RAW_Data!Y804)</f>
        <v/>
      </c>
      <c r="K814" s="167" t="str">
        <f>IF(ISBLANK(DaqBook_RAW_Data!Z804),"",DaqBook_RAW_Data!Z804)</f>
        <v/>
      </c>
      <c r="L814" s="167" t="str">
        <f>IF(ISBLANK(DaqBook_RAW_Data!AA804),"",DaqBook_RAW_Data!AA804)</f>
        <v/>
      </c>
      <c r="M814" s="167" t="str">
        <f>IF(ISBLANK(DaqBook_RAW_Data!AB804),"",DaqBook_RAW_Data!AB804)</f>
        <v/>
      </c>
      <c r="N814" s="167" t="str">
        <f>IF(ISBLANK(DaqBook_RAW_Data!AC804),"",DaqBook_RAW_Data!AC804)</f>
        <v/>
      </c>
      <c r="O814" s="167" t="str">
        <f>IF(ISBLANK(DaqBook_RAW_Data!AD804),"",DaqBook_RAW_Data!AD804)</f>
        <v/>
      </c>
      <c r="P814" s="167" t="str">
        <f>IF(ISBLANK(DaqBook_RAW_Data!AE804),"",DaqBook_RAW_Data!AE804)</f>
        <v/>
      </c>
    </row>
    <row r="815" spans="1:16" x14ac:dyDescent="0.2">
      <c r="A815" s="58" t="e">
        <f t="shared" si="12"/>
        <v>#VALUE!</v>
      </c>
      <c r="B815" s="144" t="str">
        <f>IF(ISBLANK(DaqBook_RAW_Data!Q805),IF(DaqBook_RAW_Data!A805="","",TIMEVALUE(DaqBook_RAW_Data!A805)),TIMEVALUE(DaqBook_RAW_Data!Q805))</f>
        <v/>
      </c>
      <c r="C815" s="167" t="str">
        <f>IF(ISBLANK(DaqBook_RAW_Data!R805),"",DaqBook_RAW_Data!R805)</f>
        <v/>
      </c>
      <c r="D815" s="167" t="str">
        <f>IF(ISBLANK(DaqBook_RAW_Data!S805),"",DaqBook_RAW_Data!S805)</f>
        <v/>
      </c>
      <c r="E815" s="167" t="str">
        <f>IF(ISBLANK(DaqBook_RAW_Data!T805),"",DaqBook_RAW_Data!T805)</f>
        <v/>
      </c>
      <c r="F815" s="167" t="str">
        <f>IF(ISBLANK(DaqBook_RAW_Data!U805),"",DaqBook_RAW_Data!U805)</f>
        <v/>
      </c>
      <c r="G815" s="167" t="str">
        <f>IF(ISBLANK(DaqBook_RAW_Data!V805),"",DaqBook_RAW_Data!V805)</f>
        <v/>
      </c>
      <c r="H815" s="167" t="str">
        <f>IF(ISBLANK(DaqBook_RAW_Data!W805),"",DaqBook_RAW_Data!W805)</f>
        <v/>
      </c>
      <c r="I815" s="167" t="str">
        <f>IF(ISBLANK(DaqBook_RAW_Data!X805),"",DaqBook_RAW_Data!X805)</f>
        <v/>
      </c>
      <c r="J815" s="167" t="str">
        <f>IF(ISBLANK(DaqBook_RAW_Data!Y805),"",DaqBook_RAW_Data!Y805)</f>
        <v/>
      </c>
      <c r="K815" s="167" t="str">
        <f>IF(ISBLANK(DaqBook_RAW_Data!Z805),"",DaqBook_RAW_Data!Z805)</f>
        <v/>
      </c>
      <c r="L815" s="167" t="str">
        <f>IF(ISBLANK(DaqBook_RAW_Data!AA805),"",DaqBook_RAW_Data!AA805)</f>
        <v/>
      </c>
      <c r="M815" s="167" t="str">
        <f>IF(ISBLANK(DaqBook_RAW_Data!AB805),"",DaqBook_RAW_Data!AB805)</f>
        <v/>
      </c>
      <c r="N815" s="167" t="str">
        <f>IF(ISBLANK(DaqBook_RAW_Data!AC805),"",DaqBook_RAW_Data!AC805)</f>
        <v/>
      </c>
      <c r="O815" s="167" t="str">
        <f>IF(ISBLANK(DaqBook_RAW_Data!AD805),"",DaqBook_RAW_Data!AD805)</f>
        <v/>
      </c>
      <c r="P815" s="167" t="str">
        <f>IF(ISBLANK(DaqBook_RAW_Data!AE805),"",DaqBook_RAW_Data!AE805)</f>
        <v/>
      </c>
    </row>
    <row r="816" spans="1:16" x14ac:dyDescent="0.2">
      <c r="A816" s="58" t="e">
        <f t="shared" si="12"/>
        <v>#VALUE!</v>
      </c>
      <c r="B816" s="144" t="str">
        <f>IF(ISBLANK(DaqBook_RAW_Data!Q806),IF(DaqBook_RAW_Data!A806="","",TIMEVALUE(DaqBook_RAW_Data!A806)),TIMEVALUE(DaqBook_RAW_Data!Q806))</f>
        <v/>
      </c>
      <c r="C816" s="167" t="str">
        <f>IF(ISBLANK(DaqBook_RAW_Data!R806),"",DaqBook_RAW_Data!R806)</f>
        <v/>
      </c>
      <c r="D816" s="167" t="str">
        <f>IF(ISBLANK(DaqBook_RAW_Data!S806),"",DaqBook_RAW_Data!S806)</f>
        <v/>
      </c>
      <c r="E816" s="167" t="str">
        <f>IF(ISBLANK(DaqBook_RAW_Data!T806),"",DaqBook_RAW_Data!T806)</f>
        <v/>
      </c>
      <c r="F816" s="167" t="str">
        <f>IF(ISBLANK(DaqBook_RAW_Data!U806),"",DaqBook_RAW_Data!U806)</f>
        <v/>
      </c>
      <c r="G816" s="167" t="str">
        <f>IF(ISBLANK(DaqBook_RAW_Data!V806),"",DaqBook_RAW_Data!V806)</f>
        <v/>
      </c>
      <c r="H816" s="167" t="str">
        <f>IF(ISBLANK(DaqBook_RAW_Data!W806),"",DaqBook_RAW_Data!W806)</f>
        <v/>
      </c>
      <c r="I816" s="167" t="str">
        <f>IF(ISBLANK(DaqBook_RAW_Data!X806),"",DaqBook_RAW_Data!X806)</f>
        <v/>
      </c>
      <c r="J816" s="167" t="str">
        <f>IF(ISBLANK(DaqBook_RAW_Data!Y806),"",DaqBook_RAW_Data!Y806)</f>
        <v/>
      </c>
      <c r="K816" s="167" t="str">
        <f>IF(ISBLANK(DaqBook_RAW_Data!Z806),"",DaqBook_RAW_Data!Z806)</f>
        <v/>
      </c>
      <c r="L816" s="167" t="str">
        <f>IF(ISBLANK(DaqBook_RAW_Data!AA806),"",DaqBook_RAW_Data!AA806)</f>
        <v/>
      </c>
      <c r="M816" s="167" t="str">
        <f>IF(ISBLANK(DaqBook_RAW_Data!AB806),"",DaqBook_RAW_Data!AB806)</f>
        <v/>
      </c>
      <c r="N816" s="167" t="str">
        <f>IF(ISBLANK(DaqBook_RAW_Data!AC806),"",DaqBook_RAW_Data!AC806)</f>
        <v/>
      </c>
      <c r="O816" s="167" t="str">
        <f>IF(ISBLANK(DaqBook_RAW_Data!AD806),"",DaqBook_RAW_Data!AD806)</f>
        <v/>
      </c>
      <c r="P816" s="167" t="str">
        <f>IF(ISBLANK(DaqBook_RAW_Data!AE806),"",DaqBook_RAW_Data!AE806)</f>
        <v/>
      </c>
    </row>
    <row r="817" spans="1:16" x14ac:dyDescent="0.2">
      <c r="A817" s="58" t="e">
        <f t="shared" si="12"/>
        <v>#VALUE!</v>
      </c>
      <c r="B817" s="144" t="str">
        <f>IF(ISBLANK(DaqBook_RAW_Data!Q807),IF(DaqBook_RAW_Data!A807="","",TIMEVALUE(DaqBook_RAW_Data!A807)),TIMEVALUE(DaqBook_RAW_Data!Q807))</f>
        <v/>
      </c>
      <c r="C817" s="167" t="str">
        <f>IF(ISBLANK(DaqBook_RAW_Data!R807),"",DaqBook_RAW_Data!R807)</f>
        <v/>
      </c>
      <c r="D817" s="167" t="str">
        <f>IF(ISBLANK(DaqBook_RAW_Data!S807),"",DaqBook_RAW_Data!S807)</f>
        <v/>
      </c>
      <c r="E817" s="167" t="str">
        <f>IF(ISBLANK(DaqBook_RAW_Data!T807),"",DaqBook_RAW_Data!T807)</f>
        <v/>
      </c>
      <c r="F817" s="167" t="str">
        <f>IF(ISBLANK(DaqBook_RAW_Data!U807),"",DaqBook_RAW_Data!U807)</f>
        <v/>
      </c>
      <c r="G817" s="167" t="str">
        <f>IF(ISBLANK(DaqBook_RAW_Data!V807),"",DaqBook_RAW_Data!V807)</f>
        <v/>
      </c>
      <c r="H817" s="167" t="str">
        <f>IF(ISBLANK(DaqBook_RAW_Data!W807),"",DaqBook_RAW_Data!W807)</f>
        <v/>
      </c>
      <c r="I817" s="167" t="str">
        <f>IF(ISBLANK(DaqBook_RAW_Data!X807),"",DaqBook_RAW_Data!X807)</f>
        <v/>
      </c>
      <c r="J817" s="167" t="str">
        <f>IF(ISBLANK(DaqBook_RAW_Data!Y807),"",DaqBook_RAW_Data!Y807)</f>
        <v/>
      </c>
      <c r="K817" s="167" t="str">
        <f>IF(ISBLANK(DaqBook_RAW_Data!Z807),"",DaqBook_RAW_Data!Z807)</f>
        <v/>
      </c>
      <c r="L817" s="167" t="str">
        <f>IF(ISBLANK(DaqBook_RAW_Data!AA807),"",DaqBook_RAW_Data!AA807)</f>
        <v/>
      </c>
      <c r="M817" s="167" t="str">
        <f>IF(ISBLANK(DaqBook_RAW_Data!AB807),"",DaqBook_RAW_Data!AB807)</f>
        <v/>
      </c>
      <c r="N817" s="167" t="str">
        <f>IF(ISBLANK(DaqBook_RAW_Data!AC807),"",DaqBook_RAW_Data!AC807)</f>
        <v/>
      </c>
      <c r="O817" s="167" t="str">
        <f>IF(ISBLANK(DaqBook_RAW_Data!AD807),"",DaqBook_RAW_Data!AD807)</f>
        <v/>
      </c>
      <c r="P817" s="167" t="str">
        <f>IF(ISBLANK(DaqBook_RAW_Data!AE807),"",DaqBook_RAW_Data!AE807)</f>
        <v/>
      </c>
    </row>
    <row r="818" spans="1:16" x14ac:dyDescent="0.2">
      <c r="A818" s="58" t="e">
        <f t="shared" si="12"/>
        <v>#VALUE!</v>
      </c>
      <c r="B818" s="144" t="str">
        <f>IF(ISBLANK(DaqBook_RAW_Data!Q808),IF(DaqBook_RAW_Data!A808="","",TIMEVALUE(DaqBook_RAW_Data!A808)),TIMEVALUE(DaqBook_RAW_Data!Q808))</f>
        <v/>
      </c>
      <c r="C818" s="167" t="str">
        <f>IF(ISBLANK(DaqBook_RAW_Data!R808),"",DaqBook_RAW_Data!R808)</f>
        <v/>
      </c>
      <c r="D818" s="167" t="str">
        <f>IF(ISBLANK(DaqBook_RAW_Data!S808),"",DaqBook_RAW_Data!S808)</f>
        <v/>
      </c>
      <c r="E818" s="167" t="str">
        <f>IF(ISBLANK(DaqBook_RAW_Data!T808),"",DaqBook_RAW_Data!T808)</f>
        <v/>
      </c>
      <c r="F818" s="167" t="str">
        <f>IF(ISBLANK(DaqBook_RAW_Data!U808),"",DaqBook_RAW_Data!U808)</f>
        <v/>
      </c>
      <c r="G818" s="167" t="str">
        <f>IF(ISBLANK(DaqBook_RAW_Data!V808),"",DaqBook_RAW_Data!V808)</f>
        <v/>
      </c>
      <c r="H818" s="167" t="str">
        <f>IF(ISBLANK(DaqBook_RAW_Data!W808),"",DaqBook_RAW_Data!W808)</f>
        <v/>
      </c>
      <c r="I818" s="167" t="str">
        <f>IF(ISBLANK(DaqBook_RAW_Data!X808),"",DaqBook_RAW_Data!X808)</f>
        <v/>
      </c>
      <c r="J818" s="167" t="str">
        <f>IF(ISBLANK(DaqBook_RAW_Data!Y808),"",DaqBook_RAW_Data!Y808)</f>
        <v/>
      </c>
      <c r="K818" s="167" t="str">
        <f>IF(ISBLANK(DaqBook_RAW_Data!Z808),"",DaqBook_RAW_Data!Z808)</f>
        <v/>
      </c>
      <c r="L818" s="167" t="str">
        <f>IF(ISBLANK(DaqBook_RAW_Data!AA808),"",DaqBook_RAW_Data!AA808)</f>
        <v/>
      </c>
      <c r="M818" s="167" t="str">
        <f>IF(ISBLANK(DaqBook_RAW_Data!AB808),"",DaqBook_RAW_Data!AB808)</f>
        <v/>
      </c>
      <c r="N818" s="167" t="str">
        <f>IF(ISBLANK(DaqBook_RAW_Data!AC808),"",DaqBook_RAW_Data!AC808)</f>
        <v/>
      </c>
      <c r="O818" s="167" t="str">
        <f>IF(ISBLANK(DaqBook_RAW_Data!AD808),"",DaqBook_RAW_Data!AD808)</f>
        <v/>
      </c>
      <c r="P818" s="167" t="str">
        <f>IF(ISBLANK(DaqBook_RAW_Data!AE808),"",DaqBook_RAW_Data!AE808)</f>
        <v/>
      </c>
    </row>
    <row r="819" spans="1:16" x14ac:dyDescent="0.2">
      <c r="A819" s="58" t="e">
        <f t="shared" si="12"/>
        <v>#VALUE!</v>
      </c>
      <c r="B819" s="144" t="str">
        <f>IF(ISBLANK(DaqBook_RAW_Data!Q809),IF(DaqBook_RAW_Data!A809="","",TIMEVALUE(DaqBook_RAW_Data!A809)),TIMEVALUE(DaqBook_RAW_Data!Q809))</f>
        <v/>
      </c>
      <c r="C819" s="167" t="str">
        <f>IF(ISBLANK(DaqBook_RAW_Data!R809),"",DaqBook_RAW_Data!R809)</f>
        <v/>
      </c>
      <c r="D819" s="167" t="str">
        <f>IF(ISBLANK(DaqBook_RAW_Data!S809),"",DaqBook_RAW_Data!S809)</f>
        <v/>
      </c>
      <c r="E819" s="167" t="str">
        <f>IF(ISBLANK(DaqBook_RAW_Data!T809),"",DaqBook_RAW_Data!T809)</f>
        <v/>
      </c>
      <c r="F819" s="167" t="str">
        <f>IF(ISBLANK(DaqBook_RAW_Data!U809),"",DaqBook_RAW_Data!U809)</f>
        <v/>
      </c>
      <c r="G819" s="167" t="str">
        <f>IF(ISBLANK(DaqBook_RAW_Data!V809),"",DaqBook_RAW_Data!V809)</f>
        <v/>
      </c>
      <c r="H819" s="167" t="str">
        <f>IF(ISBLANK(DaqBook_RAW_Data!W809),"",DaqBook_RAW_Data!W809)</f>
        <v/>
      </c>
      <c r="I819" s="167" t="str">
        <f>IF(ISBLANK(DaqBook_RAW_Data!X809),"",DaqBook_RAW_Data!X809)</f>
        <v/>
      </c>
      <c r="J819" s="167" t="str">
        <f>IF(ISBLANK(DaqBook_RAW_Data!Y809),"",DaqBook_RAW_Data!Y809)</f>
        <v/>
      </c>
      <c r="K819" s="167" t="str">
        <f>IF(ISBLANK(DaqBook_RAW_Data!Z809),"",DaqBook_RAW_Data!Z809)</f>
        <v/>
      </c>
      <c r="L819" s="167" t="str">
        <f>IF(ISBLANK(DaqBook_RAW_Data!AA809),"",DaqBook_RAW_Data!AA809)</f>
        <v/>
      </c>
      <c r="M819" s="167" t="str">
        <f>IF(ISBLANK(DaqBook_RAW_Data!AB809),"",DaqBook_RAW_Data!AB809)</f>
        <v/>
      </c>
      <c r="N819" s="167" t="str">
        <f>IF(ISBLANK(DaqBook_RAW_Data!AC809),"",DaqBook_RAW_Data!AC809)</f>
        <v/>
      </c>
      <c r="O819" s="167" t="str">
        <f>IF(ISBLANK(DaqBook_RAW_Data!AD809),"",DaqBook_RAW_Data!AD809)</f>
        <v/>
      </c>
      <c r="P819" s="167" t="str">
        <f>IF(ISBLANK(DaqBook_RAW_Data!AE809),"",DaqBook_RAW_Data!AE809)</f>
        <v/>
      </c>
    </row>
    <row r="820" spans="1:16" x14ac:dyDescent="0.2">
      <c r="A820" s="58" t="e">
        <f t="shared" si="12"/>
        <v>#VALUE!</v>
      </c>
      <c r="B820" s="144" t="str">
        <f>IF(ISBLANK(DaqBook_RAW_Data!Q810),IF(DaqBook_RAW_Data!A810="","",TIMEVALUE(DaqBook_RAW_Data!A810)),TIMEVALUE(DaqBook_RAW_Data!Q810))</f>
        <v/>
      </c>
      <c r="C820" s="167" t="str">
        <f>IF(ISBLANK(DaqBook_RAW_Data!R810),"",DaqBook_RAW_Data!R810)</f>
        <v/>
      </c>
      <c r="D820" s="167" t="str">
        <f>IF(ISBLANK(DaqBook_RAW_Data!S810),"",DaqBook_RAW_Data!S810)</f>
        <v/>
      </c>
      <c r="E820" s="167" t="str">
        <f>IF(ISBLANK(DaqBook_RAW_Data!T810),"",DaqBook_RAW_Data!T810)</f>
        <v/>
      </c>
      <c r="F820" s="167" t="str">
        <f>IF(ISBLANK(DaqBook_RAW_Data!U810),"",DaqBook_RAW_Data!U810)</f>
        <v/>
      </c>
      <c r="G820" s="167" t="str">
        <f>IF(ISBLANK(DaqBook_RAW_Data!V810),"",DaqBook_RAW_Data!V810)</f>
        <v/>
      </c>
      <c r="H820" s="167" t="str">
        <f>IF(ISBLANK(DaqBook_RAW_Data!W810),"",DaqBook_RAW_Data!W810)</f>
        <v/>
      </c>
      <c r="I820" s="167" t="str">
        <f>IF(ISBLANK(DaqBook_RAW_Data!X810),"",DaqBook_RAW_Data!X810)</f>
        <v/>
      </c>
      <c r="J820" s="167" t="str">
        <f>IF(ISBLANK(DaqBook_RAW_Data!Y810),"",DaqBook_RAW_Data!Y810)</f>
        <v/>
      </c>
      <c r="K820" s="167" t="str">
        <f>IF(ISBLANK(DaqBook_RAW_Data!Z810),"",DaqBook_RAW_Data!Z810)</f>
        <v/>
      </c>
      <c r="L820" s="167" t="str">
        <f>IF(ISBLANK(DaqBook_RAW_Data!AA810),"",DaqBook_RAW_Data!AA810)</f>
        <v/>
      </c>
      <c r="M820" s="167" t="str">
        <f>IF(ISBLANK(DaqBook_RAW_Data!AB810),"",DaqBook_RAW_Data!AB810)</f>
        <v/>
      </c>
      <c r="N820" s="167" t="str">
        <f>IF(ISBLANK(DaqBook_RAW_Data!AC810),"",DaqBook_RAW_Data!AC810)</f>
        <v/>
      </c>
      <c r="O820" s="167" t="str">
        <f>IF(ISBLANK(DaqBook_RAW_Data!AD810),"",DaqBook_RAW_Data!AD810)</f>
        <v/>
      </c>
      <c r="P820" s="167" t="str">
        <f>IF(ISBLANK(DaqBook_RAW_Data!AE810),"",DaqBook_RAW_Data!AE810)</f>
        <v/>
      </c>
    </row>
    <row r="821" spans="1:16" x14ac:dyDescent="0.2">
      <c r="A821" s="58" t="e">
        <f t="shared" si="12"/>
        <v>#VALUE!</v>
      </c>
      <c r="B821" s="144" t="str">
        <f>IF(ISBLANK(DaqBook_RAW_Data!Q811),IF(DaqBook_RAW_Data!A811="","",TIMEVALUE(DaqBook_RAW_Data!A811)),TIMEVALUE(DaqBook_RAW_Data!Q811))</f>
        <v/>
      </c>
      <c r="C821" s="167" t="str">
        <f>IF(ISBLANK(DaqBook_RAW_Data!R811),"",DaqBook_RAW_Data!R811)</f>
        <v/>
      </c>
      <c r="D821" s="167" t="str">
        <f>IF(ISBLANK(DaqBook_RAW_Data!S811),"",DaqBook_RAW_Data!S811)</f>
        <v/>
      </c>
      <c r="E821" s="167" t="str">
        <f>IF(ISBLANK(DaqBook_RAW_Data!T811),"",DaqBook_RAW_Data!T811)</f>
        <v/>
      </c>
      <c r="F821" s="167" t="str">
        <f>IF(ISBLANK(DaqBook_RAW_Data!U811),"",DaqBook_RAW_Data!U811)</f>
        <v/>
      </c>
      <c r="G821" s="167" t="str">
        <f>IF(ISBLANK(DaqBook_RAW_Data!V811),"",DaqBook_RAW_Data!V811)</f>
        <v/>
      </c>
      <c r="H821" s="167" t="str">
        <f>IF(ISBLANK(DaqBook_RAW_Data!W811),"",DaqBook_RAW_Data!W811)</f>
        <v/>
      </c>
      <c r="I821" s="167" t="str">
        <f>IF(ISBLANK(DaqBook_RAW_Data!X811),"",DaqBook_RAW_Data!X811)</f>
        <v/>
      </c>
      <c r="J821" s="167" t="str">
        <f>IF(ISBLANK(DaqBook_RAW_Data!Y811),"",DaqBook_RAW_Data!Y811)</f>
        <v/>
      </c>
      <c r="K821" s="167" t="str">
        <f>IF(ISBLANK(DaqBook_RAW_Data!Z811),"",DaqBook_RAW_Data!Z811)</f>
        <v/>
      </c>
      <c r="L821" s="167" t="str">
        <f>IF(ISBLANK(DaqBook_RAW_Data!AA811),"",DaqBook_RAW_Data!AA811)</f>
        <v/>
      </c>
      <c r="M821" s="167" t="str">
        <f>IF(ISBLANK(DaqBook_RAW_Data!AB811),"",DaqBook_RAW_Data!AB811)</f>
        <v/>
      </c>
      <c r="N821" s="167" t="str">
        <f>IF(ISBLANK(DaqBook_RAW_Data!AC811),"",DaqBook_RAW_Data!AC811)</f>
        <v/>
      </c>
      <c r="O821" s="167" t="str">
        <f>IF(ISBLANK(DaqBook_RAW_Data!AD811),"",DaqBook_RAW_Data!AD811)</f>
        <v/>
      </c>
      <c r="P821" s="167" t="str">
        <f>IF(ISBLANK(DaqBook_RAW_Data!AE811),"",DaqBook_RAW_Data!AE811)</f>
        <v/>
      </c>
    </row>
    <row r="822" spans="1:16" x14ac:dyDescent="0.2">
      <c r="A822" s="58" t="e">
        <f t="shared" si="12"/>
        <v>#VALUE!</v>
      </c>
      <c r="B822" s="144" t="str">
        <f>IF(ISBLANK(DaqBook_RAW_Data!Q812),IF(DaqBook_RAW_Data!A812="","",TIMEVALUE(DaqBook_RAW_Data!A812)),TIMEVALUE(DaqBook_RAW_Data!Q812))</f>
        <v/>
      </c>
      <c r="C822" s="167" t="str">
        <f>IF(ISBLANK(DaqBook_RAW_Data!R812),"",DaqBook_RAW_Data!R812)</f>
        <v/>
      </c>
      <c r="D822" s="167" t="str">
        <f>IF(ISBLANK(DaqBook_RAW_Data!S812),"",DaqBook_RAW_Data!S812)</f>
        <v/>
      </c>
      <c r="E822" s="167" t="str">
        <f>IF(ISBLANK(DaqBook_RAW_Data!T812),"",DaqBook_RAW_Data!T812)</f>
        <v/>
      </c>
      <c r="F822" s="167" t="str">
        <f>IF(ISBLANK(DaqBook_RAW_Data!U812),"",DaqBook_RAW_Data!U812)</f>
        <v/>
      </c>
      <c r="G822" s="167" t="str">
        <f>IF(ISBLANK(DaqBook_RAW_Data!V812),"",DaqBook_RAW_Data!V812)</f>
        <v/>
      </c>
      <c r="H822" s="167" t="str">
        <f>IF(ISBLANK(DaqBook_RAW_Data!W812),"",DaqBook_RAW_Data!W812)</f>
        <v/>
      </c>
      <c r="I822" s="167" t="str">
        <f>IF(ISBLANK(DaqBook_RAW_Data!X812),"",DaqBook_RAW_Data!X812)</f>
        <v/>
      </c>
      <c r="J822" s="167" t="str">
        <f>IF(ISBLANK(DaqBook_RAW_Data!Y812),"",DaqBook_RAW_Data!Y812)</f>
        <v/>
      </c>
      <c r="K822" s="167" t="str">
        <f>IF(ISBLANK(DaqBook_RAW_Data!Z812),"",DaqBook_RAW_Data!Z812)</f>
        <v/>
      </c>
      <c r="L822" s="167" t="str">
        <f>IF(ISBLANK(DaqBook_RAW_Data!AA812),"",DaqBook_RAW_Data!AA812)</f>
        <v/>
      </c>
      <c r="M822" s="167" t="str">
        <f>IF(ISBLANK(DaqBook_RAW_Data!AB812),"",DaqBook_RAW_Data!AB812)</f>
        <v/>
      </c>
      <c r="N822" s="167" t="str">
        <f>IF(ISBLANK(DaqBook_RAW_Data!AC812),"",DaqBook_RAW_Data!AC812)</f>
        <v/>
      </c>
      <c r="O822" s="167" t="str">
        <f>IF(ISBLANK(DaqBook_RAW_Data!AD812),"",DaqBook_RAW_Data!AD812)</f>
        <v/>
      </c>
      <c r="P822" s="167" t="str">
        <f>IF(ISBLANK(DaqBook_RAW_Data!AE812),"",DaqBook_RAW_Data!AE812)</f>
        <v/>
      </c>
    </row>
    <row r="823" spans="1:16" x14ac:dyDescent="0.2">
      <c r="A823" s="58" t="e">
        <f t="shared" si="12"/>
        <v>#VALUE!</v>
      </c>
      <c r="B823" s="144" t="str">
        <f>IF(ISBLANK(DaqBook_RAW_Data!Q813),IF(DaqBook_RAW_Data!A813="","",TIMEVALUE(DaqBook_RAW_Data!A813)),TIMEVALUE(DaqBook_RAW_Data!Q813))</f>
        <v/>
      </c>
      <c r="C823" s="167" t="str">
        <f>IF(ISBLANK(DaqBook_RAW_Data!R813),"",DaqBook_RAW_Data!R813)</f>
        <v/>
      </c>
      <c r="D823" s="167" t="str">
        <f>IF(ISBLANK(DaqBook_RAW_Data!S813),"",DaqBook_RAW_Data!S813)</f>
        <v/>
      </c>
      <c r="E823" s="167" t="str">
        <f>IF(ISBLANK(DaqBook_RAW_Data!T813),"",DaqBook_RAW_Data!T813)</f>
        <v/>
      </c>
      <c r="F823" s="167" t="str">
        <f>IF(ISBLANK(DaqBook_RAW_Data!U813),"",DaqBook_RAW_Data!U813)</f>
        <v/>
      </c>
      <c r="G823" s="167" t="str">
        <f>IF(ISBLANK(DaqBook_RAW_Data!V813),"",DaqBook_RAW_Data!V813)</f>
        <v/>
      </c>
      <c r="H823" s="167" t="str">
        <f>IF(ISBLANK(DaqBook_RAW_Data!W813),"",DaqBook_RAW_Data!W813)</f>
        <v/>
      </c>
      <c r="I823" s="167" t="str">
        <f>IF(ISBLANK(DaqBook_RAW_Data!X813),"",DaqBook_RAW_Data!X813)</f>
        <v/>
      </c>
      <c r="J823" s="167" t="str">
        <f>IF(ISBLANK(DaqBook_RAW_Data!Y813),"",DaqBook_RAW_Data!Y813)</f>
        <v/>
      </c>
      <c r="K823" s="167" t="str">
        <f>IF(ISBLANK(DaqBook_RAW_Data!Z813),"",DaqBook_RAW_Data!Z813)</f>
        <v/>
      </c>
      <c r="L823" s="167" t="str">
        <f>IF(ISBLANK(DaqBook_RAW_Data!AA813),"",DaqBook_RAW_Data!AA813)</f>
        <v/>
      </c>
      <c r="M823" s="167" t="str">
        <f>IF(ISBLANK(DaqBook_RAW_Data!AB813),"",DaqBook_RAW_Data!AB813)</f>
        <v/>
      </c>
      <c r="N823" s="167" t="str">
        <f>IF(ISBLANK(DaqBook_RAW_Data!AC813),"",DaqBook_RAW_Data!AC813)</f>
        <v/>
      </c>
      <c r="O823" s="167" t="str">
        <f>IF(ISBLANK(DaqBook_RAW_Data!AD813),"",DaqBook_RAW_Data!AD813)</f>
        <v/>
      </c>
      <c r="P823" s="167" t="str">
        <f>IF(ISBLANK(DaqBook_RAW_Data!AE813),"",DaqBook_RAW_Data!AE813)</f>
        <v/>
      </c>
    </row>
    <row r="824" spans="1:16" x14ac:dyDescent="0.2">
      <c r="A824" s="58" t="e">
        <f t="shared" si="12"/>
        <v>#VALUE!</v>
      </c>
      <c r="B824" s="144" t="str">
        <f>IF(ISBLANK(DaqBook_RAW_Data!Q814),IF(DaqBook_RAW_Data!A814="","",TIMEVALUE(DaqBook_RAW_Data!A814)),TIMEVALUE(DaqBook_RAW_Data!Q814))</f>
        <v/>
      </c>
      <c r="C824" s="167" t="str">
        <f>IF(ISBLANK(DaqBook_RAW_Data!R814),"",DaqBook_RAW_Data!R814)</f>
        <v/>
      </c>
      <c r="D824" s="167" t="str">
        <f>IF(ISBLANK(DaqBook_RAW_Data!S814),"",DaqBook_RAW_Data!S814)</f>
        <v/>
      </c>
      <c r="E824" s="167" t="str">
        <f>IF(ISBLANK(DaqBook_RAW_Data!T814),"",DaqBook_RAW_Data!T814)</f>
        <v/>
      </c>
      <c r="F824" s="167" t="str">
        <f>IF(ISBLANK(DaqBook_RAW_Data!U814),"",DaqBook_RAW_Data!U814)</f>
        <v/>
      </c>
      <c r="G824" s="167" t="str">
        <f>IF(ISBLANK(DaqBook_RAW_Data!V814),"",DaqBook_RAW_Data!V814)</f>
        <v/>
      </c>
      <c r="H824" s="167" t="str">
        <f>IF(ISBLANK(DaqBook_RAW_Data!W814),"",DaqBook_RAW_Data!W814)</f>
        <v/>
      </c>
      <c r="I824" s="167" t="str">
        <f>IF(ISBLANK(DaqBook_RAW_Data!X814),"",DaqBook_RAW_Data!X814)</f>
        <v/>
      </c>
      <c r="J824" s="167" t="str">
        <f>IF(ISBLANK(DaqBook_RAW_Data!Y814),"",DaqBook_RAW_Data!Y814)</f>
        <v/>
      </c>
      <c r="K824" s="167" t="str">
        <f>IF(ISBLANK(DaqBook_RAW_Data!Z814),"",DaqBook_RAW_Data!Z814)</f>
        <v/>
      </c>
      <c r="L824" s="167" t="str">
        <f>IF(ISBLANK(DaqBook_RAW_Data!AA814),"",DaqBook_RAW_Data!AA814)</f>
        <v/>
      </c>
      <c r="M824" s="167" t="str">
        <f>IF(ISBLANK(DaqBook_RAW_Data!AB814),"",DaqBook_RAW_Data!AB814)</f>
        <v/>
      </c>
      <c r="N824" s="167" t="str">
        <f>IF(ISBLANK(DaqBook_RAW_Data!AC814),"",DaqBook_RAW_Data!AC814)</f>
        <v/>
      </c>
      <c r="O824" s="167" t="str">
        <f>IF(ISBLANK(DaqBook_RAW_Data!AD814),"",DaqBook_RAW_Data!AD814)</f>
        <v/>
      </c>
      <c r="P824" s="167" t="str">
        <f>IF(ISBLANK(DaqBook_RAW_Data!AE814),"",DaqBook_RAW_Data!AE814)</f>
        <v/>
      </c>
    </row>
    <row r="825" spans="1:16" x14ac:dyDescent="0.2">
      <c r="A825" s="58" t="e">
        <f t="shared" si="12"/>
        <v>#VALUE!</v>
      </c>
      <c r="B825" s="144" t="str">
        <f>IF(ISBLANK(DaqBook_RAW_Data!Q815),IF(DaqBook_RAW_Data!A815="","",TIMEVALUE(DaqBook_RAW_Data!A815)),TIMEVALUE(DaqBook_RAW_Data!Q815))</f>
        <v/>
      </c>
      <c r="C825" s="167" t="str">
        <f>IF(ISBLANK(DaqBook_RAW_Data!R815),"",DaqBook_RAW_Data!R815)</f>
        <v/>
      </c>
      <c r="D825" s="167" t="str">
        <f>IF(ISBLANK(DaqBook_RAW_Data!S815),"",DaqBook_RAW_Data!S815)</f>
        <v/>
      </c>
      <c r="E825" s="167" t="str">
        <f>IF(ISBLANK(DaqBook_RAW_Data!T815),"",DaqBook_RAW_Data!T815)</f>
        <v/>
      </c>
      <c r="F825" s="167" t="str">
        <f>IF(ISBLANK(DaqBook_RAW_Data!U815),"",DaqBook_RAW_Data!U815)</f>
        <v/>
      </c>
      <c r="G825" s="167" t="str">
        <f>IF(ISBLANK(DaqBook_RAW_Data!V815),"",DaqBook_RAW_Data!V815)</f>
        <v/>
      </c>
      <c r="H825" s="167" t="str">
        <f>IF(ISBLANK(DaqBook_RAW_Data!W815),"",DaqBook_RAW_Data!W815)</f>
        <v/>
      </c>
      <c r="I825" s="167" t="str">
        <f>IF(ISBLANK(DaqBook_RAW_Data!X815),"",DaqBook_RAW_Data!X815)</f>
        <v/>
      </c>
      <c r="J825" s="167" t="str">
        <f>IF(ISBLANK(DaqBook_RAW_Data!Y815),"",DaqBook_RAW_Data!Y815)</f>
        <v/>
      </c>
      <c r="K825" s="167" t="str">
        <f>IF(ISBLANK(DaqBook_RAW_Data!Z815),"",DaqBook_RAW_Data!Z815)</f>
        <v/>
      </c>
      <c r="L825" s="167" t="str">
        <f>IF(ISBLANK(DaqBook_RAW_Data!AA815),"",DaqBook_RAW_Data!AA815)</f>
        <v/>
      </c>
      <c r="M825" s="167" t="str">
        <f>IF(ISBLANK(DaqBook_RAW_Data!AB815),"",DaqBook_RAW_Data!AB815)</f>
        <v/>
      </c>
      <c r="N825" s="167" t="str">
        <f>IF(ISBLANK(DaqBook_RAW_Data!AC815),"",DaqBook_RAW_Data!AC815)</f>
        <v/>
      </c>
      <c r="O825" s="167" t="str">
        <f>IF(ISBLANK(DaqBook_RAW_Data!AD815),"",DaqBook_RAW_Data!AD815)</f>
        <v/>
      </c>
      <c r="P825" s="167" t="str">
        <f>IF(ISBLANK(DaqBook_RAW_Data!AE815),"",DaqBook_RAW_Data!AE815)</f>
        <v/>
      </c>
    </row>
    <row r="826" spans="1:16" x14ac:dyDescent="0.2">
      <c r="A826" s="58" t="e">
        <f t="shared" si="12"/>
        <v>#VALUE!</v>
      </c>
      <c r="B826" s="144" t="str">
        <f>IF(ISBLANK(DaqBook_RAW_Data!Q816),IF(DaqBook_RAW_Data!A816="","",TIMEVALUE(DaqBook_RAW_Data!A816)),TIMEVALUE(DaqBook_RAW_Data!Q816))</f>
        <v/>
      </c>
      <c r="C826" s="167" t="str">
        <f>IF(ISBLANK(DaqBook_RAW_Data!R816),"",DaqBook_RAW_Data!R816)</f>
        <v/>
      </c>
      <c r="D826" s="167" t="str">
        <f>IF(ISBLANK(DaqBook_RAW_Data!S816),"",DaqBook_RAW_Data!S816)</f>
        <v/>
      </c>
      <c r="E826" s="167" t="str">
        <f>IF(ISBLANK(DaqBook_RAW_Data!T816),"",DaqBook_RAW_Data!T816)</f>
        <v/>
      </c>
      <c r="F826" s="167" t="str">
        <f>IF(ISBLANK(DaqBook_RAW_Data!U816),"",DaqBook_RAW_Data!U816)</f>
        <v/>
      </c>
      <c r="G826" s="167" t="str">
        <f>IF(ISBLANK(DaqBook_RAW_Data!V816),"",DaqBook_RAW_Data!V816)</f>
        <v/>
      </c>
      <c r="H826" s="167" t="str">
        <f>IF(ISBLANK(DaqBook_RAW_Data!W816),"",DaqBook_RAW_Data!W816)</f>
        <v/>
      </c>
      <c r="I826" s="167" t="str">
        <f>IF(ISBLANK(DaqBook_RAW_Data!X816),"",DaqBook_RAW_Data!X816)</f>
        <v/>
      </c>
      <c r="J826" s="167" t="str">
        <f>IF(ISBLANK(DaqBook_RAW_Data!Y816),"",DaqBook_RAW_Data!Y816)</f>
        <v/>
      </c>
      <c r="K826" s="167" t="str">
        <f>IF(ISBLANK(DaqBook_RAW_Data!Z816),"",DaqBook_RAW_Data!Z816)</f>
        <v/>
      </c>
      <c r="L826" s="167" t="str">
        <f>IF(ISBLANK(DaqBook_RAW_Data!AA816),"",DaqBook_RAW_Data!AA816)</f>
        <v/>
      </c>
      <c r="M826" s="167" t="str">
        <f>IF(ISBLANK(DaqBook_RAW_Data!AB816),"",DaqBook_RAW_Data!AB816)</f>
        <v/>
      </c>
      <c r="N826" s="167" t="str">
        <f>IF(ISBLANK(DaqBook_RAW_Data!AC816),"",DaqBook_RAW_Data!AC816)</f>
        <v/>
      </c>
      <c r="O826" s="167" t="str">
        <f>IF(ISBLANK(DaqBook_RAW_Data!AD816),"",DaqBook_RAW_Data!AD816)</f>
        <v/>
      </c>
      <c r="P826" s="167" t="str">
        <f>IF(ISBLANK(DaqBook_RAW_Data!AE816),"",DaqBook_RAW_Data!AE816)</f>
        <v/>
      </c>
    </row>
    <row r="827" spans="1:16" x14ac:dyDescent="0.2">
      <c r="A827" s="58" t="e">
        <f t="shared" si="12"/>
        <v>#VALUE!</v>
      </c>
      <c r="B827" s="144" t="str">
        <f>IF(ISBLANK(DaqBook_RAW_Data!Q817),IF(DaqBook_RAW_Data!A817="","",TIMEVALUE(DaqBook_RAW_Data!A817)),TIMEVALUE(DaqBook_RAW_Data!Q817))</f>
        <v/>
      </c>
      <c r="C827" s="167" t="str">
        <f>IF(ISBLANK(DaqBook_RAW_Data!R817),"",DaqBook_RAW_Data!R817)</f>
        <v/>
      </c>
      <c r="D827" s="167" t="str">
        <f>IF(ISBLANK(DaqBook_RAW_Data!S817),"",DaqBook_RAW_Data!S817)</f>
        <v/>
      </c>
      <c r="E827" s="167" t="str">
        <f>IF(ISBLANK(DaqBook_RAW_Data!T817),"",DaqBook_RAW_Data!T817)</f>
        <v/>
      </c>
      <c r="F827" s="167" t="str">
        <f>IF(ISBLANK(DaqBook_RAW_Data!U817),"",DaqBook_RAW_Data!U817)</f>
        <v/>
      </c>
      <c r="G827" s="167" t="str">
        <f>IF(ISBLANK(DaqBook_RAW_Data!V817),"",DaqBook_RAW_Data!V817)</f>
        <v/>
      </c>
      <c r="H827" s="167" t="str">
        <f>IF(ISBLANK(DaqBook_RAW_Data!W817),"",DaqBook_RAW_Data!W817)</f>
        <v/>
      </c>
      <c r="I827" s="167" t="str">
        <f>IF(ISBLANK(DaqBook_RAW_Data!X817),"",DaqBook_RAW_Data!X817)</f>
        <v/>
      </c>
      <c r="J827" s="167" t="str">
        <f>IF(ISBLANK(DaqBook_RAW_Data!Y817),"",DaqBook_RAW_Data!Y817)</f>
        <v/>
      </c>
      <c r="K827" s="167" t="str">
        <f>IF(ISBLANK(DaqBook_RAW_Data!Z817),"",DaqBook_RAW_Data!Z817)</f>
        <v/>
      </c>
      <c r="L827" s="167" t="str">
        <f>IF(ISBLANK(DaqBook_RAW_Data!AA817),"",DaqBook_RAW_Data!AA817)</f>
        <v/>
      </c>
      <c r="M827" s="167" t="str">
        <f>IF(ISBLANK(DaqBook_RAW_Data!AB817),"",DaqBook_RAW_Data!AB817)</f>
        <v/>
      </c>
      <c r="N827" s="167" t="str">
        <f>IF(ISBLANK(DaqBook_RAW_Data!AC817),"",DaqBook_RAW_Data!AC817)</f>
        <v/>
      </c>
      <c r="O827" s="167" t="str">
        <f>IF(ISBLANK(DaqBook_RAW_Data!AD817),"",DaqBook_RAW_Data!AD817)</f>
        <v/>
      </c>
      <c r="P827" s="167" t="str">
        <f>IF(ISBLANK(DaqBook_RAW_Data!AE817),"",DaqBook_RAW_Data!AE817)</f>
        <v/>
      </c>
    </row>
    <row r="828" spans="1:16" x14ac:dyDescent="0.2">
      <c r="A828" s="58" t="e">
        <f t="shared" si="12"/>
        <v>#VALUE!</v>
      </c>
      <c r="B828" s="144" t="str">
        <f>IF(ISBLANK(DaqBook_RAW_Data!Q818),IF(DaqBook_RAW_Data!A818="","",TIMEVALUE(DaqBook_RAW_Data!A818)),TIMEVALUE(DaqBook_RAW_Data!Q818))</f>
        <v/>
      </c>
      <c r="C828" s="167" t="str">
        <f>IF(ISBLANK(DaqBook_RAW_Data!R818),"",DaqBook_RAW_Data!R818)</f>
        <v/>
      </c>
      <c r="D828" s="167" t="str">
        <f>IF(ISBLANK(DaqBook_RAW_Data!S818),"",DaqBook_RAW_Data!S818)</f>
        <v/>
      </c>
      <c r="E828" s="167" t="str">
        <f>IF(ISBLANK(DaqBook_RAW_Data!T818),"",DaqBook_RAW_Data!T818)</f>
        <v/>
      </c>
      <c r="F828" s="167" t="str">
        <f>IF(ISBLANK(DaqBook_RAW_Data!U818),"",DaqBook_RAW_Data!U818)</f>
        <v/>
      </c>
      <c r="G828" s="167" t="str">
        <f>IF(ISBLANK(DaqBook_RAW_Data!V818),"",DaqBook_RAW_Data!V818)</f>
        <v/>
      </c>
      <c r="H828" s="167" t="str">
        <f>IF(ISBLANK(DaqBook_RAW_Data!W818),"",DaqBook_RAW_Data!W818)</f>
        <v/>
      </c>
      <c r="I828" s="167" t="str">
        <f>IF(ISBLANK(DaqBook_RAW_Data!X818),"",DaqBook_RAW_Data!X818)</f>
        <v/>
      </c>
      <c r="J828" s="167" t="str">
        <f>IF(ISBLANK(DaqBook_RAW_Data!Y818),"",DaqBook_RAW_Data!Y818)</f>
        <v/>
      </c>
      <c r="K828" s="167" t="str">
        <f>IF(ISBLANK(DaqBook_RAW_Data!Z818),"",DaqBook_RAW_Data!Z818)</f>
        <v/>
      </c>
      <c r="L828" s="167" t="str">
        <f>IF(ISBLANK(DaqBook_RAW_Data!AA818),"",DaqBook_RAW_Data!AA818)</f>
        <v/>
      </c>
      <c r="M828" s="167" t="str">
        <f>IF(ISBLANK(DaqBook_RAW_Data!AB818),"",DaqBook_RAW_Data!AB818)</f>
        <v/>
      </c>
      <c r="N828" s="167" t="str">
        <f>IF(ISBLANK(DaqBook_RAW_Data!AC818),"",DaqBook_RAW_Data!AC818)</f>
        <v/>
      </c>
      <c r="O828" s="167" t="str">
        <f>IF(ISBLANK(DaqBook_RAW_Data!AD818),"",DaqBook_RAW_Data!AD818)</f>
        <v/>
      </c>
      <c r="P828" s="167" t="str">
        <f>IF(ISBLANK(DaqBook_RAW_Data!AE818),"",DaqBook_RAW_Data!AE818)</f>
        <v/>
      </c>
    </row>
    <row r="829" spans="1:16" x14ac:dyDescent="0.2">
      <c r="A829" s="58" t="e">
        <f t="shared" si="12"/>
        <v>#VALUE!</v>
      </c>
      <c r="B829" s="144" t="str">
        <f>IF(ISBLANK(DaqBook_RAW_Data!Q819),IF(DaqBook_RAW_Data!A819="","",TIMEVALUE(DaqBook_RAW_Data!A819)),TIMEVALUE(DaqBook_RAW_Data!Q819))</f>
        <v/>
      </c>
      <c r="C829" s="167" t="str">
        <f>IF(ISBLANK(DaqBook_RAW_Data!R819),"",DaqBook_RAW_Data!R819)</f>
        <v/>
      </c>
      <c r="D829" s="167" t="str">
        <f>IF(ISBLANK(DaqBook_RAW_Data!S819),"",DaqBook_RAW_Data!S819)</f>
        <v/>
      </c>
      <c r="E829" s="167" t="str">
        <f>IF(ISBLANK(DaqBook_RAW_Data!T819),"",DaqBook_RAW_Data!T819)</f>
        <v/>
      </c>
      <c r="F829" s="167" t="str">
        <f>IF(ISBLANK(DaqBook_RAW_Data!U819),"",DaqBook_RAW_Data!U819)</f>
        <v/>
      </c>
      <c r="G829" s="167" t="str">
        <f>IF(ISBLANK(DaqBook_RAW_Data!V819),"",DaqBook_RAW_Data!V819)</f>
        <v/>
      </c>
      <c r="H829" s="167" t="str">
        <f>IF(ISBLANK(DaqBook_RAW_Data!W819),"",DaqBook_RAW_Data!W819)</f>
        <v/>
      </c>
      <c r="I829" s="167" t="str">
        <f>IF(ISBLANK(DaqBook_RAW_Data!X819),"",DaqBook_RAW_Data!X819)</f>
        <v/>
      </c>
      <c r="J829" s="167" t="str">
        <f>IF(ISBLANK(DaqBook_RAW_Data!Y819),"",DaqBook_RAW_Data!Y819)</f>
        <v/>
      </c>
      <c r="K829" s="167" t="str">
        <f>IF(ISBLANK(DaqBook_RAW_Data!Z819),"",DaqBook_RAW_Data!Z819)</f>
        <v/>
      </c>
      <c r="L829" s="167" t="str">
        <f>IF(ISBLANK(DaqBook_RAW_Data!AA819),"",DaqBook_RAW_Data!AA819)</f>
        <v/>
      </c>
      <c r="M829" s="167" t="str">
        <f>IF(ISBLANK(DaqBook_RAW_Data!AB819),"",DaqBook_RAW_Data!AB819)</f>
        <v/>
      </c>
      <c r="N829" s="167" t="str">
        <f>IF(ISBLANK(DaqBook_RAW_Data!AC819),"",DaqBook_RAW_Data!AC819)</f>
        <v/>
      </c>
      <c r="O829" s="167" t="str">
        <f>IF(ISBLANK(DaqBook_RAW_Data!AD819),"",DaqBook_RAW_Data!AD819)</f>
        <v/>
      </c>
      <c r="P829" s="167" t="str">
        <f>IF(ISBLANK(DaqBook_RAW_Data!AE819),"",DaqBook_RAW_Data!AE819)</f>
        <v/>
      </c>
    </row>
    <row r="830" spans="1:16" x14ac:dyDescent="0.2">
      <c r="A830" s="58" t="e">
        <f t="shared" si="12"/>
        <v>#VALUE!</v>
      </c>
      <c r="B830" s="144" t="str">
        <f>IF(ISBLANK(DaqBook_RAW_Data!Q820),IF(DaqBook_RAW_Data!A820="","",TIMEVALUE(DaqBook_RAW_Data!A820)),TIMEVALUE(DaqBook_RAW_Data!Q820))</f>
        <v/>
      </c>
      <c r="C830" s="167" t="str">
        <f>IF(ISBLANK(DaqBook_RAW_Data!R820),"",DaqBook_RAW_Data!R820)</f>
        <v/>
      </c>
      <c r="D830" s="167" t="str">
        <f>IF(ISBLANK(DaqBook_RAW_Data!S820),"",DaqBook_RAW_Data!S820)</f>
        <v/>
      </c>
      <c r="E830" s="167" t="str">
        <f>IF(ISBLANK(DaqBook_RAW_Data!T820),"",DaqBook_RAW_Data!T820)</f>
        <v/>
      </c>
      <c r="F830" s="167" t="str">
        <f>IF(ISBLANK(DaqBook_RAW_Data!U820),"",DaqBook_RAW_Data!U820)</f>
        <v/>
      </c>
      <c r="G830" s="167" t="str">
        <f>IF(ISBLANK(DaqBook_RAW_Data!V820),"",DaqBook_RAW_Data!V820)</f>
        <v/>
      </c>
      <c r="H830" s="167" t="str">
        <f>IF(ISBLANK(DaqBook_RAW_Data!W820),"",DaqBook_RAW_Data!W820)</f>
        <v/>
      </c>
      <c r="I830" s="167" t="str">
        <f>IF(ISBLANK(DaqBook_RAW_Data!X820),"",DaqBook_RAW_Data!X820)</f>
        <v/>
      </c>
      <c r="J830" s="167" t="str">
        <f>IF(ISBLANK(DaqBook_RAW_Data!Y820),"",DaqBook_RAW_Data!Y820)</f>
        <v/>
      </c>
      <c r="K830" s="167" t="str">
        <f>IF(ISBLANK(DaqBook_RAW_Data!Z820),"",DaqBook_RAW_Data!Z820)</f>
        <v/>
      </c>
      <c r="L830" s="167" t="str">
        <f>IF(ISBLANK(DaqBook_RAW_Data!AA820),"",DaqBook_RAW_Data!AA820)</f>
        <v/>
      </c>
      <c r="M830" s="167" t="str">
        <f>IF(ISBLANK(DaqBook_RAW_Data!AB820),"",DaqBook_RAW_Data!AB820)</f>
        <v/>
      </c>
      <c r="N830" s="167" t="str">
        <f>IF(ISBLANK(DaqBook_RAW_Data!AC820),"",DaqBook_RAW_Data!AC820)</f>
        <v/>
      </c>
      <c r="O830" s="167" t="str">
        <f>IF(ISBLANK(DaqBook_RAW_Data!AD820),"",DaqBook_RAW_Data!AD820)</f>
        <v/>
      </c>
      <c r="P830" s="167" t="str">
        <f>IF(ISBLANK(DaqBook_RAW_Data!AE820),"",DaqBook_RAW_Data!AE820)</f>
        <v/>
      </c>
    </row>
    <row r="831" spans="1:16" x14ac:dyDescent="0.2">
      <c r="A831" s="58" t="e">
        <f t="shared" si="12"/>
        <v>#VALUE!</v>
      </c>
      <c r="B831" s="144" t="str">
        <f>IF(ISBLANK(DaqBook_RAW_Data!Q821),IF(DaqBook_RAW_Data!A821="","",TIMEVALUE(DaqBook_RAW_Data!A821)),TIMEVALUE(DaqBook_RAW_Data!Q821))</f>
        <v/>
      </c>
      <c r="C831" s="167" t="str">
        <f>IF(ISBLANK(DaqBook_RAW_Data!R821),"",DaqBook_RAW_Data!R821)</f>
        <v/>
      </c>
      <c r="D831" s="167" t="str">
        <f>IF(ISBLANK(DaqBook_RAW_Data!S821),"",DaqBook_RAW_Data!S821)</f>
        <v/>
      </c>
      <c r="E831" s="167" t="str">
        <f>IF(ISBLANK(DaqBook_RAW_Data!T821),"",DaqBook_RAW_Data!T821)</f>
        <v/>
      </c>
      <c r="F831" s="167" t="str">
        <f>IF(ISBLANK(DaqBook_RAW_Data!U821),"",DaqBook_RAW_Data!U821)</f>
        <v/>
      </c>
      <c r="G831" s="167" t="str">
        <f>IF(ISBLANK(DaqBook_RAW_Data!V821),"",DaqBook_RAW_Data!V821)</f>
        <v/>
      </c>
      <c r="H831" s="167" t="str">
        <f>IF(ISBLANK(DaqBook_RAW_Data!W821),"",DaqBook_RAW_Data!W821)</f>
        <v/>
      </c>
      <c r="I831" s="167" t="str">
        <f>IF(ISBLANK(DaqBook_RAW_Data!X821),"",DaqBook_RAW_Data!X821)</f>
        <v/>
      </c>
      <c r="J831" s="167" t="str">
        <f>IF(ISBLANK(DaqBook_RAW_Data!Y821),"",DaqBook_RAW_Data!Y821)</f>
        <v/>
      </c>
      <c r="K831" s="167" t="str">
        <f>IF(ISBLANK(DaqBook_RAW_Data!Z821),"",DaqBook_RAW_Data!Z821)</f>
        <v/>
      </c>
      <c r="L831" s="167" t="str">
        <f>IF(ISBLANK(DaqBook_RAW_Data!AA821),"",DaqBook_RAW_Data!AA821)</f>
        <v/>
      </c>
      <c r="M831" s="167" t="str">
        <f>IF(ISBLANK(DaqBook_RAW_Data!AB821),"",DaqBook_RAW_Data!AB821)</f>
        <v/>
      </c>
      <c r="N831" s="167" t="str">
        <f>IF(ISBLANK(DaqBook_RAW_Data!AC821),"",DaqBook_RAW_Data!AC821)</f>
        <v/>
      </c>
      <c r="O831" s="167" t="str">
        <f>IF(ISBLANK(DaqBook_RAW_Data!AD821),"",DaqBook_RAW_Data!AD821)</f>
        <v/>
      </c>
      <c r="P831" s="167" t="str">
        <f>IF(ISBLANK(DaqBook_RAW_Data!AE821),"",DaqBook_RAW_Data!AE821)</f>
        <v/>
      </c>
    </row>
    <row r="832" spans="1:16" x14ac:dyDescent="0.2">
      <c r="A832" s="58" t="e">
        <f t="shared" si="12"/>
        <v>#VALUE!</v>
      </c>
      <c r="B832" s="144" t="str">
        <f>IF(ISBLANK(DaqBook_RAW_Data!Q822),IF(DaqBook_RAW_Data!A822="","",TIMEVALUE(DaqBook_RAW_Data!A822)),TIMEVALUE(DaqBook_RAW_Data!Q822))</f>
        <v/>
      </c>
      <c r="C832" s="167" t="str">
        <f>IF(ISBLANK(DaqBook_RAW_Data!R822),"",DaqBook_RAW_Data!R822)</f>
        <v/>
      </c>
      <c r="D832" s="167" t="str">
        <f>IF(ISBLANK(DaqBook_RAW_Data!S822),"",DaqBook_RAW_Data!S822)</f>
        <v/>
      </c>
      <c r="E832" s="167" t="str">
        <f>IF(ISBLANK(DaqBook_RAW_Data!T822),"",DaqBook_RAW_Data!T822)</f>
        <v/>
      </c>
      <c r="F832" s="167" t="str">
        <f>IF(ISBLANK(DaqBook_RAW_Data!U822),"",DaqBook_RAW_Data!U822)</f>
        <v/>
      </c>
      <c r="G832" s="167" t="str">
        <f>IF(ISBLANK(DaqBook_RAW_Data!V822),"",DaqBook_RAW_Data!V822)</f>
        <v/>
      </c>
      <c r="H832" s="167" t="str">
        <f>IF(ISBLANK(DaqBook_RAW_Data!W822),"",DaqBook_RAW_Data!W822)</f>
        <v/>
      </c>
      <c r="I832" s="167" t="str">
        <f>IF(ISBLANK(DaqBook_RAW_Data!X822),"",DaqBook_RAW_Data!X822)</f>
        <v/>
      </c>
      <c r="J832" s="167" t="str">
        <f>IF(ISBLANK(DaqBook_RAW_Data!Y822),"",DaqBook_RAW_Data!Y822)</f>
        <v/>
      </c>
      <c r="K832" s="167" t="str">
        <f>IF(ISBLANK(DaqBook_RAW_Data!Z822),"",DaqBook_RAW_Data!Z822)</f>
        <v/>
      </c>
      <c r="L832" s="167" t="str">
        <f>IF(ISBLANK(DaqBook_RAW_Data!AA822),"",DaqBook_RAW_Data!AA822)</f>
        <v/>
      </c>
      <c r="M832" s="167" t="str">
        <f>IF(ISBLANK(DaqBook_RAW_Data!AB822),"",DaqBook_RAW_Data!AB822)</f>
        <v/>
      </c>
      <c r="N832" s="167" t="str">
        <f>IF(ISBLANK(DaqBook_RAW_Data!AC822),"",DaqBook_RAW_Data!AC822)</f>
        <v/>
      </c>
      <c r="O832" s="167" t="str">
        <f>IF(ISBLANK(DaqBook_RAW_Data!AD822),"",DaqBook_RAW_Data!AD822)</f>
        <v/>
      </c>
      <c r="P832" s="167" t="str">
        <f>IF(ISBLANK(DaqBook_RAW_Data!AE822),"",DaqBook_RAW_Data!AE822)</f>
        <v/>
      </c>
    </row>
    <row r="833" spans="1:16" x14ac:dyDescent="0.2">
      <c r="A833" s="58" t="e">
        <f t="shared" si="12"/>
        <v>#VALUE!</v>
      </c>
      <c r="B833" s="144" t="str">
        <f>IF(ISBLANK(DaqBook_RAW_Data!Q823),IF(DaqBook_RAW_Data!A823="","",TIMEVALUE(DaqBook_RAW_Data!A823)),TIMEVALUE(DaqBook_RAW_Data!Q823))</f>
        <v/>
      </c>
      <c r="C833" s="167" t="str">
        <f>IF(ISBLANK(DaqBook_RAW_Data!R823),"",DaqBook_RAW_Data!R823)</f>
        <v/>
      </c>
      <c r="D833" s="167" t="str">
        <f>IF(ISBLANK(DaqBook_RAW_Data!S823),"",DaqBook_RAW_Data!S823)</f>
        <v/>
      </c>
      <c r="E833" s="167" t="str">
        <f>IF(ISBLANK(DaqBook_RAW_Data!T823),"",DaqBook_RAW_Data!T823)</f>
        <v/>
      </c>
      <c r="F833" s="167" t="str">
        <f>IF(ISBLANK(DaqBook_RAW_Data!U823),"",DaqBook_RAW_Data!U823)</f>
        <v/>
      </c>
      <c r="G833" s="167" t="str">
        <f>IF(ISBLANK(DaqBook_RAW_Data!V823),"",DaqBook_RAW_Data!V823)</f>
        <v/>
      </c>
      <c r="H833" s="167" t="str">
        <f>IF(ISBLANK(DaqBook_RAW_Data!W823),"",DaqBook_RAW_Data!W823)</f>
        <v/>
      </c>
      <c r="I833" s="167" t="str">
        <f>IF(ISBLANK(DaqBook_RAW_Data!X823),"",DaqBook_RAW_Data!X823)</f>
        <v/>
      </c>
      <c r="J833" s="167" t="str">
        <f>IF(ISBLANK(DaqBook_RAW_Data!Y823),"",DaqBook_RAW_Data!Y823)</f>
        <v/>
      </c>
      <c r="K833" s="167" t="str">
        <f>IF(ISBLANK(DaqBook_RAW_Data!Z823),"",DaqBook_RAW_Data!Z823)</f>
        <v/>
      </c>
      <c r="L833" s="167" t="str">
        <f>IF(ISBLANK(DaqBook_RAW_Data!AA823),"",DaqBook_RAW_Data!AA823)</f>
        <v/>
      </c>
      <c r="M833" s="167" t="str">
        <f>IF(ISBLANK(DaqBook_RAW_Data!AB823),"",DaqBook_RAW_Data!AB823)</f>
        <v/>
      </c>
      <c r="N833" s="167" t="str">
        <f>IF(ISBLANK(DaqBook_RAW_Data!AC823),"",DaqBook_RAW_Data!AC823)</f>
        <v/>
      </c>
      <c r="O833" s="167" t="str">
        <f>IF(ISBLANK(DaqBook_RAW_Data!AD823),"",DaqBook_RAW_Data!AD823)</f>
        <v/>
      </c>
      <c r="P833" s="167" t="str">
        <f>IF(ISBLANK(DaqBook_RAW_Data!AE823),"",DaqBook_RAW_Data!AE823)</f>
        <v/>
      </c>
    </row>
    <row r="834" spans="1:16" x14ac:dyDescent="0.2">
      <c r="A834" s="58" t="e">
        <f t="shared" si="12"/>
        <v>#VALUE!</v>
      </c>
      <c r="B834" s="144" t="str">
        <f>IF(ISBLANK(DaqBook_RAW_Data!Q824),IF(DaqBook_RAW_Data!A824="","",TIMEVALUE(DaqBook_RAW_Data!A824)),TIMEVALUE(DaqBook_RAW_Data!Q824))</f>
        <v/>
      </c>
      <c r="C834" s="167" t="str">
        <f>IF(ISBLANK(DaqBook_RAW_Data!R824),"",DaqBook_RAW_Data!R824)</f>
        <v/>
      </c>
      <c r="D834" s="167" t="str">
        <f>IF(ISBLANK(DaqBook_RAW_Data!S824),"",DaqBook_RAW_Data!S824)</f>
        <v/>
      </c>
      <c r="E834" s="167" t="str">
        <f>IF(ISBLANK(DaqBook_RAW_Data!T824),"",DaqBook_RAW_Data!T824)</f>
        <v/>
      </c>
      <c r="F834" s="167" t="str">
        <f>IF(ISBLANK(DaqBook_RAW_Data!U824),"",DaqBook_RAW_Data!U824)</f>
        <v/>
      </c>
      <c r="G834" s="167" t="str">
        <f>IF(ISBLANK(DaqBook_RAW_Data!V824),"",DaqBook_RAW_Data!V824)</f>
        <v/>
      </c>
      <c r="H834" s="167" t="str">
        <f>IF(ISBLANK(DaqBook_RAW_Data!W824),"",DaqBook_RAW_Data!W824)</f>
        <v/>
      </c>
      <c r="I834" s="167" t="str">
        <f>IF(ISBLANK(DaqBook_RAW_Data!X824),"",DaqBook_RAW_Data!X824)</f>
        <v/>
      </c>
      <c r="J834" s="167" t="str">
        <f>IF(ISBLANK(DaqBook_RAW_Data!Y824),"",DaqBook_RAW_Data!Y824)</f>
        <v/>
      </c>
      <c r="K834" s="167" t="str">
        <f>IF(ISBLANK(DaqBook_RAW_Data!Z824),"",DaqBook_RAW_Data!Z824)</f>
        <v/>
      </c>
      <c r="L834" s="167" t="str">
        <f>IF(ISBLANK(DaqBook_RAW_Data!AA824),"",DaqBook_RAW_Data!AA824)</f>
        <v/>
      </c>
      <c r="M834" s="167" t="str">
        <f>IF(ISBLANK(DaqBook_RAW_Data!AB824),"",DaqBook_RAW_Data!AB824)</f>
        <v/>
      </c>
      <c r="N834" s="167" t="str">
        <f>IF(ISBLANK(DaqBook_RAW_Data!AC824),"",DaqBook_RAW_Data!AC824)</f>
        <v/>
      </c>
      <c r="O834" s="167" t="str">
        <f>IF(ISBLANK(DaqBook_RAW_Data!AD824),"",DaqBook_RAW_Data!AD824)</f>
        <v/>
      </c>
      <c r="P834" s="167" t="str">
        <f>IF(ISBLANK(DaqBook_RAW_Data!AE824),"",DaqBook_RAW_Data!AE824)</f>
        <v/>
      </c>
    </row>
    <row r="835" spans="1:16" x14ac:dyDescent="0.2">
      <c r="A835" s="58" t="e">
        <f t="shared" si="12"/>
        <v>#VALUE!</v>
      </c>
      <c r="B835" s="144" t="str">
        <f>IF(ISBLANK(DaqBook_RAW_Data!Q825),IF(DaqBook_RAW_Data!A825="","",TIMEVALUE(DaqBook_RAW_Data!A825)),TIMEVALUE(DaqBook_RAW_Data!Q825))</f>
        <v/>
      </c>
      <c r="C835" s="167" t="str">
        <f>IF(ISBLANK(DaqBook_RAW_Data!R825),"",DaqBook_RAW_Data!R825)</f>
        <v/>
      </c>
      <c r="D835" s="167" t="str">
        <f>IF(ISBLANK(DaqBook_RAW_Data!S825),"",DaqBook_RAW_Data!S825)</f>
        <v/>
      </c>
      <c r="E835" s="167" t="str">
        <f>IF(ISBLANK(DaqBook_RAW_Data!T825),"",DaqBook_RAW_Data!T825)</f>
        <v/>
      </c>
      <c r="F835" s="167" t="str">
        <f>IF(ISBLANK(DaqBook_RAW_Data!U825),"",DaqBook_RAW_Data!U825)</f>
        <v/>
      </c>
      <c r="G835" s="167" t="str">
        <f>IF(ISBLANK(DaqBook_RAW_Data!V825),"",DaqBook_RAW_Data!V825)</f>
        <v/>
      </c>
      <c r="H835" s="167" t="str">
        <f>IF(ISBLANK(DaqBook_RAW_Data!W825),"",DaqBook_RAW_Data!W825)</f>
        <v/>
      </c>
      <c r="I835" s="167" t="str">
        <f>IF(ISBLANK(DaqBook_RAW_Data!X825),"",DaqBook_RAW_Data!X825)</f>
        <v/>
      </c>
      <c r="J835" s="167" t="str">
        <f>IF(ISBLANK(DaqBook_RAW_Data!Y825),"",DaqBook_RAW_Data!Y825)</f>
        <v/>
      </c>
      <c r="K835" s="167" t="str">
        <f>IF(ISBLANK(DaqBook_RAW_Data!Z825),"",DaqBook_RAW_Data!Z825)</f>
        <v/>
      </c>
      <c r="L835" s="167" t="str">
        <f>IF(ISBLANK(DaqBook_RAW_Data!AA825),"",DaqBook_RAW_Data!AA825)</f>
        <v/>
      </c>
      <c r="M835" s="167" t="str">
        <f>IF(ISBLANK(DaqBook_RAW_Data!AB825),"",DaqBook_RAW_Data!AB825)</f>
        <v/>
      </c>
      <c r="N835" s="167" t="str">
        <f>IF(ISBLANK(DaqBook_RAW_Data!AC825),"",DaqBook_RAW_Data!AC825)</f>
        <v/>
      </c>
      <c r="O835" s="167" t="str">
        <f>IF(ISBLANK(DaqBook_RAW_Data!AD825),"",DaqBook_RAW_Data!AD825)</f>
        <v/>
      </c>
      <c r="P835" s="167" t="str">
        <f>IF(ISBLANK(DaqBook_RAW_Data!AE825),"",DaqBook_RAW_Data!AE825)</f>
        <v/>
      </c>
    </row>
    <row r="836" spans="1:16" x14ac:dyDescent="0.2">
      <c r="A836" s="58" t="e">
        <f t="shared" si="12"/>
        <v>#VALUE!</v>
      </c>
      <c r="B836" s="144" t="str">
        <f>IF(ISBLANK(DaqBook_RAW_Data!Q826),IF(DaqBook_RAW_Data!A826="","",TIMEVALUE(DaqBook_RAW_Data!A826)),TIMEVALUE(DaqBook_RAW_Data!Q826))</f>
        <v/>
      </c>
      <c r="C836" s="167" t="str">
        <f>IF(ISBLANK(DaqBook_RAW_Data!R826),"",DaqBook_RAW_Data!R826)</f>
        <v/>
      </c>
      <c r="D836" s="167" t="str">
        <f>IF(ISBLANK(DaqBook_RAW_Data!S826),"",DaqBook_RAW_Data!S826)</f>
        <v/>
      </c>
      <c r="E836" s="167" t="str">
        <f>IF(ISBLANK(DaqBook_RAW_Data!T826),"",DaqBook_RAW_Data!T826)</f>
        <v/>
      </c>
      <c r="F836" s="167" t="str">
        <f>IF(ISBLANK(DaqBook_RAW_Data!U826),"",DaqBook_RAW_Data!U826)</f>
        <v/>
      </c>
      <c r="G836" s="167" t="str">
        <f>IF(ISBLANK(DaqBook_RAW_Data!V826),"",DaqBook_RAW_Data!V826)</f>
        <v/>
      </c>
      <c r="H836" s="167" t="str">
        <f>IF(ISBLANK(DaqBook_RAW_Data!W826),"",DaqBook_RAW_Data!W826)</f>
        <v/>
      </c>
      <c r="I836" s="167" t="str">
        <f>IF(ISBLANK(DaqBook_RAW_Data!X826),"",DaqBook_RAW_Data!X826)</f>
        <v/>
      </c>
      <c r="J836" s="167" t="str">
        <f>IF(ISBLANK(DaqBook_RAW_Data!Y826),"",DaqBook_RAW_Data!Y826)</f>
        <v/>
      </c>
      <c r="K836" s="167" t="str">
        <f>IF(ISBLANK(DaqBook_RAW_Data!Z826),"",DaqBook_RAW_Data!Z826)</f>
        <v/>
      </c>
      <c r="L836" s="167" t="str">
        <f>IF(ISBLANK(DaqBook_RAW_Data!AA826),"",DaqBook_RAW_Data!AA826)</f>
        <v/>
      </c>
      <c r="M836" s="167" t="str">
        <f>IF(ISBLANK(DaqBook_RAW_Data!AB826),"",DaqBook_RAW_Data!AB826)</f>
        <v/>
      </c>
      <c r="N836" s="167" t="str">
        <f>IF(ISBLANK(DaqBook_RAW_Data!AC826),"",DaqBook_RAW_Data!AC826)</f>
        <v/>
      </c>
      <c r="O836" s="167" t="str">
        <f>IF(ISBLANK(DaqBook_RAW_Data!AD826),"",DaqBook_RAW_Data!AD826)</f>
        <v/>
      </c>
      <c r="P836" s="167" t="str">
        <f>IF(ISBLANK(DaqBook_RAW_Data!AE826),"",DaqBook_RAW_Data!AE826)</f>
        <v/>
      </c>
    </row>
    <row r="837" spans="1:16" x14ac:dyDescent="0.2">
      <c r="A837" s="58" t="e">
        <f t="shared" si="12"/>
        <v>#VALUE!</v>
      </c>
      <c r="B837" s="144" t="str">
        <f>IF(ISBLANK(DaqBook_RAW_Data!Q827),IF(DaqBook_RAW_Data!A827="","",TIMEVALUE(DaqBook_RAW_Data!A827)),TIMEVALUE(DaqBook_RAW_Data!Q827))</f>
        <v/>
      </c>
      <c r="C837" s="167" t="str">
        <f>IF(ISBLANK(DaqBook_RAW_Data!R827),"",DaqBook_RAW_Data!R827)</f>
        <v/>
      </c>
      <c r="D837" s="167" t="str">
        <f>IF(ISBLANK(DaqBook_RAW_Data!S827),"",DaqBook_RAW_Data!S827)</f>
        <v/>
      </c>
      <c r="E837" s="167" t="str">
        <f>IF(ISBLANK(DaqBook_RAW_Data!T827),"",DaqBook_RAW_Data!T827)</f>
        <v/>
      </c>
      <c r="F837" s="167" t="str">
        <f>IF(ISBLANK(DaqBook_RAW_Data!U827),"",DaqBook_RAW_Data!U827)</f>
        <v/>
      </c>
      <c r="G837" s="167" t="str">
        <f>IF(ISBLANK(DaqBook_RAW_Data!V827),"",DaqBook_RAW_Data!V827)</f>
        <v/>
      </c>
      <c r="H837" s="167" t="str">
        <f>IF(ISBLANK(DaqBook_RAW_Data!W827),"",DaqBook_RAW_Data!W827)</f>
        <v/>
      </c>
      <c r="I837" s="167" t="str">
        <f>IF(ISBLANK(DaqBook_RAW_Data!X827),"",DaqBook_RAW_Data!X827)</f>
        <v/>
      </c>
      <c r="J837" s="167" t="str">
        <f>IF(ISBLANK(DaqBook_RAW_Data!Y827),"",DaqBook_RAW_Data!Y827)</f>
        <v/>
      </c>
      <c r="K837" s="167" t="str">
        <f>IF(ISBLANK(DaqBook_RAW_Data!Z827),"",DaqBook_RAW_Data!Z827)</f>
        <v/>
      </c>
      <c r="L837" s="167" t="str">
        <f>IF(ISBLANK(DaqBook_RAW_Data!AA827),"",DaqBook_RAW_Data!AA827)</f>
        <v/>
      </c>
      <c r="M837" s="167" t="str">
        <f>IF(ISBLANK(DaqBook_RAW_Data!AB827),"",DaqBook_RAW_Data!AB827)</f>
        <v/>
      </c>
      <c r="N837" s="167" t="str">
        <f>IF(ISBLANK(DaqBook_RAW_Data!AC827),"",DaqBook_RAW_Data!AC827)</f>
        <v/>
      </c>
      <c r="O837" s="167" t="str">
        <f>IF(ISBLANK(DaqBook_RAW_Data!AD827),"",DaqBook_RAW_Data!AD827)</f>
        <v/>
      </c>
      <c r="P837" s="167" t="str">
        <f>IF(ISBLANK(DaqBook_RAW_Data!AE827),"",DaqBook_RAW_Data!AE827)</f>
        <v/>
      </c>
    </row>
    <row r="838" spans="1:16" x14ac:dyDescent="0.2">
      <c r="A838" s="58" t="e">
        <f t="shared" si="12"/>
        <v>#VALUE!</v>
      </c>
      <c r="B838" s="144" t="str">
        <f>IF(ISBLANK(DaqBook_RAW_Data!Q828),IF(DaqBook_RAW_Data!A828="","",TIMEVALUE(DaqBook_RAW_Data!A828)),TIMEVALUE(DaqBook_RAW_Data!Q828))</f>
        <v/>
      </c>
      <c r="C838" s="167" t="str">
        <f>IF(ISBLANK(DaqBook_RAW_Data!R828),"",DaqBook_RAW_Data!R828)</f>
        <v/>
      </c>
      <c r="D838" s="167" t="str">
        <f>IF(ISBLANK(DaqBook_RAW_Data!S828),"",DaqBook_RAW_Data!S828)</f>
        <v/>
      </c>
      <c r="E838" s="167" t="str">
        <f>IF(ISBLANK(DaqBook_RAW_Data!T828),"",DaqBook_RAW_Data!T828)</f>
        <v/>
      </c>
      <c r="F838" s="167" t="str">
        <f>IF(ISBLANK(DaqBook_RAW_Data!U828),"",DaqBook_RAW_Data!U828)</f>
        <v/>
      </c>
      <c r="G838" s="167" t="str">
        <f>IF(ISBLANK(DaqBook_RAW_Data!V828),"",DaqBook_RAW_Data!V828)</f>
        <v/>
      </c>
      <c r="H838" s="167" t="str">
        <f>IF(ISBLANK(DaqBook_RAW_Data!W828),"",DaqBook_RAW_Data!W828)</f>
        <v/>
      </c>
      <c r="I838" s="167" t="str">
        <f>IF(ISBLANK(DaqBook_RAW_Data!X828),"",DaqBook_RAW_Data!X828)</f>
        <v/>
      </c>
      <c r="J838" s="167" t="str">
        <f>IF(ISBLANK(DaqBook_RAW_Data!Y828),"",DaqBook_RAW_Data!Y828)</f>
        <v/>
      </c>
      <c r="K838" s="167" t="str">
        <f>IF(ISBLANK(DaqBook_RAW_Data!Z828),"",DaqBook_RAW_Data!Z828)</f>
        <v/>
      </c>
      <c r="L838" s="167" t="str">
        <f>IF(ISBLANK(DaqBook_RAW_Data!AA828),"",DaqBook_RAW_Data!AA828)</f>
        <v/>
      </c>
      <c r="M838" s="167" t="str">
        <f>IF(ISBLANK(DaqBook_RAW_Data!AB828),"",DaqBook_RAW_Data!AB828)</f>
        <v/>
      </c>
      <c r="N838" s="167" t="str">
        <f>IF(ISBLANK(DaqBook_RAW_Data!AC828),"",DaqBook_RAW_Data!AC828)</f>
        <v/>
      </c>
      <c r="O838" s="167" t="str">
        <f>IF(ISBLANK(DaqBook_RAW_Data!AD828),"",DaqBook_RAW_Data!AD828)</f>
        <v/>
      </c>
      <c r="P838" s="167" t="str">
        <f>IF(ISBLANK(DaqBook_RAW_Data!AE828),"",DaqBook_RAW_Data!AE828)</f>
        <v/>
      </c>
    </row>
    <row r="839" spans="1:16" x14ac:dyDescent="0.2">
      <c r="A839" s="58" t="e">
        <f t="shared" si="12"/>
        <v>#VALUE!</v>
      </c>
      <c r="B839" s="144" t="str">
        <f>IF(ISBLANK(DaqBook_RAW_Data!Q829),IF(DaqBook_RAW_Data!A829="","",TIMEVALUE(DaqBook_RAW_Data!A829)),TIMEVALUE(DaqBook_RAW_Data!Q829))</f>
        <v/>
      </c>
      <c r="C839" s="167" t="str">
        <f>IF(ISBLANK(DaqBook_RAW_Data!R829),"",DaqBook_RAW_Data!R829)</f>
        <v/>
      </c>
      <c r="D839" s="167" t="str">
        <f>IF(ISBLANK(DaqBook_RAW_Data!S829),"",DaqBook_RAW_Data!S829)</f>
        <v/>
      </c>
      <c r="E839" s="167" t="str">
        <f>IF(ISBLANK(DaqBook_RAW_Data!T829),"",DaqBook_RAW_Data!T829)</f>
        <v/>
      </c>
      <c r="F839" s="167" t="str">
        <f>IF(ISBLANK(DaqBook_RAW_Data!U829),"",DaqBook_RAW_Data!U829)</f>
        <v/>
      </c>
      <c r="G839" s="167" t="str">
        <f>IF(ISBLANK(DaqBook_RAW_Data!V829),"",DaqBook_RAW_Data!V829)</f>
        <v/>
      </c>
      <c r="H839" s="167" t="str">
        <f>IF(ISBLANK(DaqBook_RAW_Data!W829),"",DaqBook_RAW_Data!W829)</f>
        <v/>
      </c>
      <c r="I839" s="167" t="str">
        <f>IF(ISBLANK(DaqBook_RAW_Data!X829),"",DaqBook_RAW_Data!X829)</f>
        <v/>
      </c>
      <c r="J839" s="167" t="str">
        <f>IF(ISBLANK(DaqBook_RAW_Data!Y829),"",DaqBook_RAW_Data!Y829)</f>
        <v/>
      </c>
      <c r="K839" s="167" t="str">
        <f>IF(ISBLANK(DaqBook_RAW_Data!Z829),"",DaqBook_RAW_Data!Z829)</f>
        <v/>
      </c>
      <c r="L839" s="167" t="str">
        <f>IF(ISBLANK(DaqBook_RAW_Data!AA829),"",DaqBook_RAW_Data!AA829)</f>
        <v/>
      </c>
      <c r="M839" s="167" t="str">
        <f>IF(ISBLANK(DaqBook_RAW_Data!AB829),"",DaqBook_RAW_Data!AB829)</f>
        <v/>
      </c>
      <c r="N839" s="167" t="str">
        <f>IF(ISBLANK(DaqBook_RAW_Data!AC829),"",DaqBook_RAW_Data!AC829)</f>
        <v/>
      </c>
      <c r="O839" s="167" t="str">
        <f>IF(ISBLANK(DaqBook_RAW_Data!AD829),"",DaqBook_RAW_Data!AD829)</f>
        <v/>
      </c>
      <c r="P839" s="167" t="str">
        <f>IF(ISBLANK(DaqBook_RAW_Data!AE829),"",DaqBook_RAW_Data!AE829)</f>
        <v/>
      </c>
    </row>
    <row r="840" spans="1:16" x14ac:dyDescent="0.2">
      <c r="A840" s="58" t="e">
        <f t="shared" si="12"/>
        <v>#VALUE!</v>
      </c>
      <c r="B840" s="144" t="str">
        <f>IF(ISBLANK(DaqBook_RAW_Data!Q830),IF(DaqBook_RAW_Data!A830="","",TIMEVALUE(DaqBook_RAW_Data!A830)),TIMEVALUE(DaqBook_RAW_Data!Q830))</f>
        <v/>
      </c>
      <c r="C840" s="167" t="str">
        <f>IF(ISBLANK(DaqBook_RAW_Data!R830),"",DaqBook_RAW_Data!R830)</f>
        <v/>
      </c>
      <c r="D840" s="167" t="str">
        <f>IF(ISBLANK(DaqBook_RAW_Data!S830),"",DaqBook_RAW_Data!S830)</f>
        <v/>
      </c>
      <c r="E840" s="167" t="str">
        <f>IF(ISBLANK(DaqBook_RAW_Data!T830),"",DaqBook_RAW_Data!T830)</f>
        <v/>
      </c>
      <c r="F840" s="167" t="str">
        <f>IF(ISBLANK(DaqBook_RAW_Data!U830),"",DaqBook_RAW_Data!U830)</f>
        <v/>
      </c>
      <c r="G840" s="167" t="str">
        <f>IF(ISBLANK(DaqBook_RAW_Data!V830),"",DaqBook_RAW_Data!V830)</f>
        <v/>
      </c>
      <c r="H840" s="167" t="str">
        <f>IF(ISBLANK(DaqBook_RAW_Data!W830),"",DaqBook_RAW_Data!W830)</f>
        <v/>
      </c>
      <c r="I840" s="167" t="str">
        <f>IF(ISBLANK(DaqBook_RAW_Data!X830),"",DaqBook_RAW_Data!X830)</f>
        <v/>
      </c>
      <c r="J840" s="167" t="str">
        <f>IF(ISBLANK(DaqBook_RAW_Data!Y830),"",DaqBook_RAW_Data!Y830)</f>
        <v/>
      </c>
      <c r="K840" s="167" t="str">
        <f>IF(ISBLANK(DaqBook_RAW_Data!Z830),"",DaqBook_RAW_Data!Z830)</f>
        <v/>
      </c>
      <c r="L840" s="167" t="str">
        <f>IF(ISBLANK(DaqBook_RAW_Data!AA830),"",DaqBook_RAW_Data!AA830)</f>
        <v/>
      </c>
      <c r="M840" s="167" t="str">
        <f>IF(ISBLANK(DaqBook_RAW_Data!AB830),"",DaqBook_RAW_Data!AB830)</f>
        <v/>
      </c>
      <c r="N840" s="167" t="str">
        <f>IF(ISBLANK(DaqBook_RAW_Data!AC830),"",DaqBook_RAW_Data!AC830)</f>
        <v/>
      </c>
      <c r="O840" s="167" t="str">
        <f>IF(ISBLANK(DaqBook_RAW_Data!AD830),"",DaqBook_RAW_Data!AD830)</f>
        <v/>
      </c>
      <c r="P840" s="167" t="str">
        <f>IF(ISBLANK(DaqBook_RAW_Data!AE830),"",DaqBook_RAW_Data!AE830)</f>
        <v/>
      </c>
    </row>
    <row r="841" spans="1:16" x14ac:dyDescent="0.2">
      <c r="A841" s="58" t="e">
        <f t="shared" si="12"/>
        <v>#VALUE!</v>
      </c>
      <c r="B841" s="144" t="str">
        <f>IF(ISBLANK(DaqBook_RAW_Data!Q831),IF(DaqBook_RAW_Data!A831="","",TIMEVALUE(DaqBook_RAW_Data!A831)),TIMEVALUE(DaqBook_RAW_Data!Q831))</f>
        <v/>
      </c>
      <c r="C841" s="167" t="str">
        <f>IF(ISBLANK(DaqBook_RAW_Data!R831),"",DaqBook_RAW_Data!R831)</f>
        <v/>
      </c>
      <c r="D841" s="167" t="str">
        <f>IF(ISBLANK(DaqBook_RAW_Data!S831),"",DaqBook_RAW_Data!S831)</f>
        <v/>
      </c>
      <c r="E841" s="167" t="str">
        <f>IF(ISBLANK(DaqBook_RAW_Data!T831),"",DaqBook_RAW_Data!T831)</f>
        <v/>
      </c>
      <c r="F841" s="167" t="str">
        <f>IF(ISBLANK(DaqBook_RAW_Data!U831),"",DaqBook_RAW_Data!U831)</f>
        <v/>
      </c>
      <c r="G841" s="167" t="str">
        <f>IF(ISBLANK(DaqBook_RAW_Data!V831),"",DaqBook_RAW_Data!V831)</f>
        <v/>
      </c>
      <c r="H841" s="167" t="str">
        <f>IF(ISBLANK(DaqBook_RAW_Data!W831),"",DaqBook_RAW_Data!W831)</f>
        <v/>
      </c>
      <c r="I841" s="167" t="str">
        <f>IF(ISBLANK(DaqBook_RAW_Data!X831),"",DaqBook_RAW_Data!X831)</f>
        <v/>
      </c>
      <c r="J841" s="167" t="str">
        <f>IF(ISBLANK(DaqBook_RAW_Data!Y831),"",DaqBook_RAW_Data!Y831)</f>
        <v/>
      </c>
      <c r="K841" s="167" t="str">
        <f>IF(ISBLANK(DaqBook_RAW_Data!Z831),"",DaqBook_RAW_Data!Z831)</f>
        <v/>
      </c>
      <c r="L841" s="167" t="str">
        <f>IF(ISBLANK(DaqBook_RAW_Data!AA831),"",DaqBook_RAW_Data!AA831)</f>
        <v/>
      </c>
      <c r="M841" s="167" t="str">
        <f>IF(ISBLANK(DaqBook_RAW_Data!AB831),"",DaqBook_RAW_Data!AB831)</f>
        <v/>
      </c>
      <c r="N841" s="167" t="str">
        <f>IF(ISBLANK(DaqBook_RAW_Data!AC831),"",DaqBook_RAW_Data!AC831)</f>
        <v/>
      </c>
      <c r="O841" s="167" t="str">
        <f>IF(ISBLANK(DaqBook_RAW_Data!AD831),"",DaqBook_RAW_Data!AD831)</f>
        <v/>
      </c>
      <c r="P841" s="167" t="str">
        <f>IF(ISBLANK(DaqBook_RAW_Data!AE831),"",DaqBook_RAW_Data!AE831)</f>
        <v/>
      </c>
    </row>
    <row r="842" spans="1:16" x14ac:dyDescent="0.2">
      <c r="A842" s="58" t="e">
        <f t="shared" si="12"/>
        <v>#VALUE!</v>
      </c>
      <c r="B842" s="144" t="str">
        <f>IF(ISBLANK(DaqBook_RAW_Data!Q832),IF(DaqBook_RAW_Data!A832="","",TIMEVALUE(DaqBook_RAW_Data!A832)),TIMEVALUE(DaqBook_RAW_Data!Q832))</f>
        <v/>
      </c>
      <c r="C842" s="167" t="str">
        <f>IF(ISBLANK(DaqBook_RAW_Data!R832),"",DaqBook_RAW_Data!R832)</f>
        <v/>
      </c>
      <c r="D842" s="167" t="str">
        <f>IF(ISBLANK(DaqBook_RAW_Data!S832),"",DaqBook_RAW_Data!S832)</f>
        <v/>
      </c>
      <c r="E842" s="167" t="str">
        <f>IF(ISBLANK(DaqBook_RAW_Data!T832),"",DaqBook_RAW_Data!T832)</f>
        <v/>
      </c>
      <c r="F842" s="167" t="str">
        <f>IF(ISBLANK(DaqBook_RAW_Data!U832),"",DaqBook_RAW_Data!U832)</f>
        <v/>
      </c>
      <c r="G842" s="167" t="str">
        <f>IF(ISBLANK(DaqBook_RAW_Data!V832),"",DaqBook_RAW_Data!V832)</f>
        <v/>
      </c>
      <c r="H842" s="167" t="str">
        <f>IF(ISBLANK(DaqBook_RAW_Data!W832),"",DaqBook_RAW_Data!W832)</f>
        <v/>
      </c>
      <c r="I842" s="167" t="str">
        <f>IF(ISBLANK(DaqBook_RAW_Data!X832),"",DaqBook_RAW_Data!X832)</f>
        <v/>
      </c>
      <c r="J842" s="167" t="str">
        <f>IF(ISBLANK(DaqBook_RAW_Data!Y832),"",DaqBook_RAW_Data!Y832)</f>
        <v/>
      </c>
      <c r="K842" s="167" t="str">
        <f>IF(ISBLANK(DaqBook_RAW_Data!Z832),"",DaqBook_RAW_Data!Z832)</f>
        <v/>
      </c>
      <c r="L842" s="167" t="str">
        <f>IF(ISBLANK(DaqBook_RAW_Data!AA832),"",DaqBook_RAW_Data!AA832)</f>
        <v/>
      </c>
      <c r="M842" s="167" t="str">
        <f>IF(ISBLANK(DaqBook_RAW_Data!AB832),"",DaqBook_RAW_Data!AB832)</f>
        <v/>
      </c>
      <c r="N842" s="167" t="str">
        <f>IF(ISBLANK(DaqBook_RAW_Data!AC832),"",DaqBook_RAW_Data!AC832)</f>
        <v/>
      </c>
      <c r="O842" s="167" t="str">
        <f>IF(ISBLANK(DaqBook_RAW_Data!AD832),"",DaqBook_RAW_Data!AD832)</f>
        <v/>
      </c>
      <c r="P842" s="167" t="str">
        <f>IF(ISBLANK(DaqBook_RAW_Data!AE832),"",DaqBook_RAW_Data!AE832)</f>
        <v/>
      </c>
    </row>
    <row r="843" spans="1:16" x14ac:dyDescent="0.2">
      <c r="A843" s="58" t="e">
        <f t="shared" si="12"/>
        <v>#VALUE!</v>
      </c>
      <c r="B843" s="144" t="str">
        <f>IF(ISBLANK(DaqBook_RAW_Data!Q833),IF(DaqBook_RAW_Data!A833="","",TIMEVALUE(DaqBook_RAW_Data!A833)),TIMEVALUE(DaqBook_RAW_Data!Q833))</f>
        <v/>
      </c>
      <c r="C843" s="167" t="str">
        <f>IF(ISBLANK(DaqBook_RAW_Data!R833),"",DaqBook_RAW_Data!R833)</f>
        <v/>
      </c>
      <c r="D843" s="167" t="str">
        <f>IF(ISBLANK(DaqBook_RAW_Data!S833),"",DaqBook_RAW_Data!S833)</f>
        <v/>
      </c>
      <c r="E843" s="167" t="str">
        <f>IF(ISBLANK(DaqBook_RAW_Data!T833),"",DaqBook_RAW_Data!T833)</f>
        <v/>
      </c>
      <c r="F843" s="167" t="str">
        <f>IF(ISBLANK(DaqBook_RAW_Data!U833),"",DaqBook_RAW_Data!U833)</f>
        <v/>
      </c>
      <c r="G843" s="167" t="str">
        <f>IF(ISBLANK(DaqBook_RAW_Data!V833),"",DaqBook_RAW_Data!V833)</f>
        <v/>
      </c>
      <c r="H843" s="167" t="str">
        <f>IF(ISBLANK(DaqBook_RAW_Data!W833),"",DaqBook_RAW_Data!W833)</f>
        <v/>
      </c>
      <c r="I843" s="167" t="str">
        <f>IF(ISBLANK(DaqBook_RAW_Data!X833),"",DaqBook_RAW_Data!X833)</f>
        <v/>
      </c>
      <c r="J843" s="167" t="str">
        <f>IF(ISBLANK(DaqBook_RAW_Data!Y833),"",DaqBook_RAW_Data!Y833)</f>
        <v/>
      </c>
      <c r="K843" s="167" t="str">
        <f>IF(ISBLANK(DaqBook_RAW_Data!Z833),"",DaqBook_RAW_Data!Z833)</f>
        <v/>
      </c>
      <c r="L843" s="167" t="str">
        <f>IF(ISBLANK(DaqBook_RAW_Data!AA833),"",DaqBook_RAW_Data!AA833)</f>
        <v/>
      </c>
      <c r="M843" s="167" t="str">
        <f>IF(ISBLANK(DaqBook_RAW_Data!AB833),"",DaqBook_RAW_Data!AB833)</f>
        <v/>
      </c>
      <c r="N843" s="167" t="str">
        <f>IF(ISBLANK(DaqBook_RAW_Data!AC833),"",DaqBook_RAW_Data!AC833)</f>
        <v/>
      </c>
      <c r="O843" s="167" t="str">
        <f>IF(ISBLANK(DaqBook_RAW_Data!AD833),"",DaqBook_RAW_Data!AD833)</f>
        <v/>
      </c>
      <c r="P843" s="167" t="str">
        <f>IF(ISBLANK(DaqBook_RAW_Data!AE833),"",DaqBook_RAW_Data!AE833)</f>
        <v/>
      </c>
    </row>
    <row r="844" spans="1:16" x14ac:dyDescent="0.2">
      <c r="A844" s="58" t="e">
        <f t="shared" si="12"/>
        <v>#VALUE!</v>
      </c>
      <c r="B844" s="144" t="str">
        <f>IF(ISBLANK(DaqBook_RAW_Data!Q834),IF(DaqBook_RAW_Data!A834="","",TIMEVALUE(DaqBook_RAW_Data!A834)),TIMEVALUE(DaqBook_RAW_Data!Q834))</f>
        <v/>
      </c>
      <c r="C844" s="167" t="str">
        <f>IF(ISBLANK(DaqBook_RAW_Data!R834),"",DaqBook_RAW_Data!R834)</f>
        <v/>
      </c>
      <c r="D844" s="167" t="str">
        <f>IF(ISBLANK(DaqBook_RAW_Data!S834),"",DaqBook_RAW_Data!S834)</f>
        <v/>
      </c>
      <c r="E844" s="167" t="str">
        <f>IF(ISBLANK(DaqBook_RAW_Data!T834),"",DaqBook_RAW_Data!T834)</f>
        <v/>
      </c>
      <c r="F844" s="167" t="str">
        <f>IF(ISBLANK(DaqBook_RAW_Data!U834),"",DaqBook_RAW_Data!U834)</f>
        <v/>
      </c>
      <c r="G844" s="167" t="str">
        <f>IF(ISBLANK(DaqBook_RAW_Data!V834),"",DaqBook_RAW_Data!V834)</f>
        <v/>
      </c>
      <c r="H844" s="167" t="str">
        <f>IF(ISBLANK(DaqBook_RAW_Data!W834),"",DaqBook_RAW_Data!W834)</f>
        <v/>
      </c>
      <c r="I844" s="167" t="str">
        <f>IF(ISBLANK(DaqBook_RAW_Data!X834),"",DaqBook_RAW_Data!X834)</f>
        <v/>
      </c>
      <c r="J844" s="167" t="str">
        <f>IF(ISBLANK(DaqBook_RAW_Data!Y834),"",DaqBook_RAW_Data!Y834)</f>
        <v/>
      </c>
      <c r="K844" s="167" t="str">
        <f>IF(ISBLANK(DaqBook_RAW_Data!Z834),"",DaqBook_RAW_Data!Z834)</f>
        <v/>
      </c>
      <c r="L844" s="167" t="str">
        <f>IF(ISBLANK(DaqBook_RAW_Data!AA834),"",DaqBook_RAW_Data!AA834)</f>
        <v/>
      </c>
      <c r="M844" s="167" t="str">
        <f>IF(ISBLANK(DaqBook_RAW_Data!AB834),"",DaqBook_RAW_Data!AB834)</f>
        <v/>
      </c>
      <c r="N844" s="167" t="str">
        <f>IF(ISBLANK(DaqBook_RAW_Data!AC834),"",DaqBook_RAW_Data!AC834)</f>
        <v/>
      </c>
      <c r="O844" s="167" t="str">
        <f>IF(ISBLANK(DaqBook_RAW_Data!AD834),"",DaqBook_RAW_Data!AD834)</f>
        <v/>
      </c>
      <c r="P844" s="167" t="str">
        <f>IF(ISBLANK(DaqBook_RAW_Data!AE834),"",DaqBook_RAW_Data!AE834)</f>
        <v/>
      </c>
    </row>
    <row r="845" spans="1:16" x14ac:dyDescent="0.2">
      <c r="A845" s="58" t="e">
        <f t="shared" si="12"/>
        <v>#VALUE!</v>
      </c>
      <c r="B845" s="144" t="str">
        <f>IF(ISBLANK(DaqBook_RAW_Data!Q835),IF(DaqBook_RAW_Data!A835="","",TIMEVALUE(DaqBook_RAW_Data!A835)),TIMEVALUE(DaqBook_RAW_Data!Q835))</f>
        <v/>
      </c>
      <c r="C845" s="167" t="str">
        <f>IF(ISBLANK(DaqBook_RAW_Data!R835),"",DaqBook_RAW_Data!R835)</f>
        <v/>
      </c>
      <c r="D845" s="167" t="str">
        <f>IF(ISBLANK(DaqBook_RAW_Data!S835),"",DaqBook_RAW_Data!S835)</f>
        <v/>
      </c>
      <c r="E845" s="167" t="str">
        <f>IF(ISBLANK(DaqBook_RAW_Data!T835),"",DaqBook_RAW_Data!T835)</f>
        <v/>
      </c>
      <c r="F845" s="167" t="str">
        <f>IF(ISBLANK(DaqBook_RAW_Data!U835),"",DaqBook_RAW_Data!U835)</f>
        <v/>
      </c>
      <c r="G845" s="167" t="str">
        <f>IF(ISBLANK(DaqBook_RAW_Data!V835),"",DaqBook_RAW_Data!V835)</f>
        <v/>
      </c>
      <c r="H845" s="167" t="str">
        <f>IF(ISBLANK(DaqBook_RAW_Data!W835),"",DaqBook_RAW_Data!W835)</f>
        <v/>
      </c>
      <c r="I845" s="167" t="str">
        <f>IF(ISBLANK(DaqBook_RAW_Data!X835),"",DaqBook_RAW_Data!X835)</f>
        <v/>
      </c>
      <c r="J845" s="167" t="str">
        <f>IF(ISBLANK(DaqBook_RAW_Data!Y835),"",DaqBook_RAW_Data!Y835)</f>
        <v/>
      </c>
      <c r="K845" s="167" t="str">
        <f>IF(ISBLANK(DaqBook_RAW_Data!Z835),"",DaqBook_RAW_Data!Z835)</f>
        <v/>
      </c>
      <c r="L845" s="167" t="str">
        <f>IF(ISBLANK(DaqBook_RAW_Data!AA835),"",DaqBook_RAW_Data!AA835)</f>
        <v/>
      </c>
      <c r="M845" s="167" t="str">
        <f>IF(ISBLANK(DaqBook_RAW_Data!AB835),"",DaqBook_RAW_Data!AB835)</f>
        <v/>
      </c>
      <c r="N845" s="167" t="str">
        <f>IF(ISBLANK(DaqBook_RAW_Data!AC835),"",DaqBook_RAW_Data!AC835)</f>
        <v/>
      </c>
      <c r="O845" s="167" t="str">
        <f>IF(ISBLANK(DaqBook_RAW_Data!AD835),"",DaqBook_RAW_Data!AD835)</f>
        <v/>
      </c>
      <c r="P845" s="167" t="str">
        <f>IF(ISBLANK(DaqBook_RAW_Data!AE835),"",DaqBook_RAW_Data!AE835)</f>
        <v/>
      </c>
    </row>
    <row r="846" spans="1:16" x14ac:dyDescent="0.2">
      <c r="A846" s="58" t="e">
        <f t="shared" si="12"/>
        <v>#VALUE!</v>
      </c>
      <c r="B846" s="144" t="str">
        <f>IF(ISBLANK(DaqBook_RAW_Data!Q836),IF(DaqBook_RAW_Data!A836="","",TIMEVALUE(DaqBook_RAW_Data!A836)),TIMEVALUE(DaqBook_RAW_Data!Q836))</f>
        <v/>
      </c>
      <c r="C846" s="167" t="str">
        <f>IF(ISBLANK(DaqBook_RAW_Data!R836),"",DaqBook_RAW_Data!R836)</f>
        <v/>
      </c>
      <c r="D846" s="167" t="str">
        <f>IF(ISBLANK(DaqBook_RAW_Data!S836),"",DaqBook_RAW_Data!S836)</f>
        <v/>
      </c>
      <c r="E846" s="167" t="str">
        <f>IF(ISBLANK(DaqBook_RAW_Data!T836),"",DaqBook_RAW_Data!T836)</f>
        <v/>
      </c>
      <c r="F846" s="167" t="str">
        <f>IF(ISBLANK(DaqBook_RAW_Data!U836),"",DaqBook_RAW_Data!U836)</f>
        <v/>
      </c>
      <c r="G846" s="167" t="str">
        <f>IF(ISBLANK(DaqBook_RAW_Data!V836),"",DaqBook_RAW_Data!V836)</f>
        <v/>
      </c>
      <c r="H846" s="167" t="str">
        <f>IF(ISBLANK(DaqBook_RAW_Data!W836),"",DaqBook_RAW_Data!W836)</f>
        <v/>
      </c>
      <c r="I846" s="167" t="str">
        <f>IF(ISBLANK(DaqBook_RAW_Data!X836),"",DaqBook_RAW_Data!X836)</f>
        <v/>
      </c>
      <c r="J846" s="167" t="str">
        <f>IF(ISBLANK(DaqBook_RAW_Data!Y836),"",DaqBook_RAW_Data!Y836)</f>
        <v/>
      </c>
      <c r="K846" s="167" t="str">
        <f>IF(ISBLANK(DaqBook_RAW_Data!Z836),"",DaqBook_RAW_Data!Z836)</f>
        <v/>
      </c>
      <c r="L846" s="167" t="str">
        <f>IF(ISBLANK(DaqBook_RAW_Data!AA836),"",DaqBook_RAW_Data!AA836)</f>
        <v/>
      </c>
      <c r="M846" s="167" t="str">
        <f>IF(ISBLANK(DaqBook_RAW_Data!AB836),"",DaqBook_RAW_Data!AB836)</f>
        <v/>
      </c>
      <c r="N846" s="167" t="str">
        <f>IF(ISBLANK(DaqBook_RAW_Data!AC836),"",DaqBook_RAW_Data!AC836)</f>
        <v/>
      </c>
      <c r="O846" s="167" t="str">
        <f>IF(ISBLANK(DaqBook_RAW_Data!AD836),"",DaqBook_RAW_Data!AD836)</f>
        <v/>
      </c>
      <c r="P846" s="167" t="str">
        <f>IF(ISBLANK(DaqBook_RAW_Data!AE836),"",DaqBook_RAW_Data!AE836)</f>
        <v/>
      </c>
    </row>
    <row r="847" spans="1:16" x14ac:dyDescent="0.2">
      <c r="A847" s="58" t="e">
        <f t="shared" ref="A847:A903" si="13">HOUR(B847)&amp;":"&amp;MINUTE(B847)</f>
        <v>#VALUE!</v>
      </c>
      <c r="B847" s="144" t="str">
        <f>IF(ISBLANK(DaqBook_RAW_Data!Q837),IF(DaqBook_RAW_Data!A837="","",TIMEVALUE(DaqBook_RAW_Data!A837)),TIMEVALUE(DaqBook_RAW_Data!Q837))</f>
        <v/>
      </c>
      <c r="C847" s="167" t="str">
        <f>IF(ISBLANK(DaqBook_RAW_Data!R837),"",DaqBook_RAW_Data!R837)</f>
        <v/>
      </c>
      <c r="D847" s="167" t="str">
        <f>IF(ISBLANK(DaqBook_RAW_Data!S837),"",DaqBook_RAW_Data!S837)</f>
        <v/>
      </c>
      <c r="E847" s="167" t="str">
        <f>IF(ISBLANK(DaqBook_RAW_Data!T837),"",DaqBook_RAW_Data!T837)</f>
        <v/>
      </c>
      <c r="F847" s="167" t="str">
        <f>IF(ISBLANK(DaqBook_RAW_Data!U837),"",DaqBook_RAW_Data!U837)</f>
        <v/>
      </c>
      <c r="G847" s="167" t="str">
        <f>IF(ISBLANK(DaqBook_RAW_Data!V837),"",DaqBook_RAW_Data!V837)</f>
        <v/>
      </c>
      <c r="H847" s="167" t="str">
        <f>IF(ISBLANK(DaqBook_RAW_Data!W837),"",DaqBook_RAW_Data!W837)</f>
        <v/>
      </c>
      <c r="I847" s="167" t="str">
        <f>IF(ISBLANK(DaqBook_RAW_Data!X837),"",DaqBook_RAW_Data!X837)</f>
        <v/>
      </c>
      <c r="J847" s="167" t="str">
        <f>IF(ISBLANK(DaqBook_RAW_Data!Y837),"",DaqBook_RAW_Data!Y837)</f>
        <v/>
      </c>
      <c r="K847" s="167" t="str">
        <f>IF(ISBLANK(DaqBook_RAW_Data!Z837),"",DaqBook_RAW_Data!Z837)</f>
        <v/>
      </c>
      <c r="L847" s="167" t="str">
        <f>IF(ISBLANK(DaqBook_RAW_Data!AA837),"",DaqBook_RAW_Data!AA837)</f>
        <v/>
      </c>
      <c r="M847" s="167" t="str">
        <f>IF(ISBLANK(DaqBook_RAW_Data!AB837),"",DaqBook_RAW_Data!AB837)</f>
        <v/>
      </c>
      <c r="N847" s="167" t="str">
        <f>IF(ISBLANK(DaqBook_RAW_Data!AC837),"",DaqBook_RAW_Data!AC837)</f>
        <v/>
      </c>
      <c r="O847" s="167" t="str">
        <f>IF(ISBLANK(DaqBook_RAW_Data!AD837),"",DaqBook_RAW_Data!AD837)</f>
        <v/>
      </c>
      <c r="P847" s="167" t="str">
        <f>IF(ISBLANK(DaqBook_RAW_Data!AE837),"",DaqBook_RAW_Data!AE837)</f>
        <v/>
      </c>
    </row>
    <row r="848" spans="1:16" x14ac:dyDescent="0.2">
      <c r="A848" s="58" t="e">
        <f t="shared" si="13"/>
        <v>#VALUE!</v>
      </c>
      <c r="B848" s="144" t="str">
        <f>IF(ISBLANK(DaqBook_RAW_Data!Q838),IF(DaqBook_RAW_Data!A838="","",TIMEVALUE(DaqBook_RAW_Data!A838)),TIMEVALUE(DaqBook_RAW_Data!Q838))</f>
        <v/>
      </c>
      <c r="C848" s="167" t="str">
        <f>IF(ISBLANK(DaqBook_RAW_Data!R838),"",DaqBook_RAW_Data!R838)</f>
        <v/>
      </c>
      <c r="D848" s="167" t="str">
        <f>IF(ISBLANK(DaqBook_RAW_Data!S838),"",DaqBook_RAW_Data!S838)</f>
        <v/>
      </c>
      <c r="E848" s="167" t="str">
        <f>IF(ISBLANK(DaqBook_RAW_Data!T838),"",DaqBook_RAW_Data!T838)</f>
        <v/>
      </c>
      <c r="F848" s="167" t="str">
        <f>IF(ISBLANK(DaqBook_RAW_Data!U838),"",DaqBook_RAW_Data!U838)</f>
        <v/>
      </c>
      <c r="G848" s="167" t="str">
        <f>IF(ISBLANK(DaqBook_RAW_Data!V838),"",DaqBook_RAW_Data!V838)</f>
        <v/>
      </c>
      <c r="H848" s="167" t="str">
        <f>IF(ISBLANK(DaqBook_RAW_Data!W838),"",DaqBook_RAW_Data!W838)</f>
        <v/>
      </c>
      <c r="I848" s="167" t="str">
        <f>IF(ISBLANK(DaqBook_RAW_Data!X838),"",DaqBook_RAW_Data!X838)</f>
        <v/>
      </c>
      <c r="J848" s="167" t="str">
        <f>IF(ISBLANK(DaqBook_RAW_Data!Y838),"",DaqBook_RAW_Data!Y838)</f>
        <v/>
      </c>
      <c r="K848" s="167" t="str">
        <f>IF(ISBLANK(DaqBook_RAW_Data!Z838),"",DaqBook_RAW_Data!Z838)</f>
        <v/>
      </c>
      <c r="L848" s="167" t="str">
        <f>IF(ISBLANK(DaqBook_RAW_Data!AA838),"",DaqBook_RAW_Data!AA838)</f>
        <v/>
      </c>
      <c r="M848" s="167" t="str">
        <f>IF(ISBLANK(DaqBook_RAW_Data!AB838),"",DaqBook_RAW_Data!AB838)</f>
        <v/>
      </c>
      <c r="N848" s="167" t="str">
        <f>IF(ISBLANK(DaqBook_RAW_Data!AC838),"",DaqBook_RAW_Data!AC838)</f>
        <v/>
      </c>
      <c r="O848" s="167" t="str">
        <f>IF(ISBLANK(DaqBook_RAW_Data!AD838),"",DaqBook_RAW_Data!AD838)</f>
        <v/>
      </c>
      <c r="P848" s="167" t="str">
        <f>IF(ISBLANK(DaqBook_RAW_Data!AE838),"",DaqBook_RAW_Data!AE838)</f>
        <v/>
      </c>
    </row>
    <row r="849" spans="1:16" x14ac:dyDescent="0.2">
      <c r="A849" s="58" t="e">
        <f t="shared" si="13"/>
        <v>#VALUE!</v>
      </c>
      <c r="B849" s="144" t="str">
        <f>IF(ISBLANK(DaqBook_RAW_Data!Q839),IF(DaqBook_RAW_Data!A839="","",TIMEVALUE(DaqBook_RAW_Data!A839)),TIMEVALUE(DaqBook_RAW_Data!Q839))</f>
        <v/>
      </c>
      <c r="C849" s="167" t="str">
        <f>IF(ISBLANK(DaqBook_RAW_Data!R839),"",DaqBook_RAW_Data!R839)</f>
        <v/>
      </c>
      <c r="D849" s="167" t="str">
        <f>IF(ISBLANK(DaqBook_RAW_Data!S839),"",DaqBook_RAW_Data!S839)</f>
        <v/>
      </c>
      <c r="E849" s="167" t="str">
        <f>IF(ISBLANK(DaqBook_RAW_Data!T839),"",DaqBook_RAW_Data!T839)</f>
        <v/>
      </c>
      <c r="F849" s="167" t="str">
        <f>IF(ISBLANK(DaqBook_RAW_Data!U839),"",DaqBook_RAW_Data!U839)</f>
        <v/>
      </c>
      <c r="G849" s="167" t="str">
        <f>IF(ISBLANK(DaqBook_RAW_Data!V839),"",DaqBook_RAW_Data!V839)</f>
        <v/>
      </c>
      <c r="H849" s="167" t="str">
        <f>IF(ISBLANK(DaqBook_RAW_Data!W839),"",DaqBook_RAW_Data!W839)</f>
        <v/>
      </c>
      <c r="I849" s="167" t="str">
        <f>IF(ISBLANK(DaqBook_RAW_Data!X839),"",DaqBook_RAW_Data!X839)</f>
        <v/>
      </c>
      <c r="J849" s="167" t="str">
        <f>IF(ISBLANK(DaqBook_RAW_Data!Y839),"",DaqBook_RAW_Data!Y839)</f>
        <v/>
      </c>
      <c r="K849" s="167" t="str">
        <f>IF(ISBLANK(DaqBook_RAW_Data!Z839),"",DaqBook_RAW_Data!Z839)</f>
        <v/>
      </c>
      <c r="L849" s="167" t="str">
        <f>IF(ISBLANK(DaqBook_RAW_Data!AA839),"",DaqBook_RAW_Data!AA839)</f>
        <v/>
      </c>
      <c r="M849" s="167" t="str">
        <f>IF(ISBLANK(DaqBook_RAW_Data!AB839),"",DaqBook_RAW_Data!AB839)</f>
        <v/>
      </c>
      <c r="N849" s="167" t="str">
        <f>IF(ISBLANK(DaqBook_RAW_Data!AC839),"",DaqBook_RAW_Data!AC839)</f>
        <v/>
      </c>
      <c r="O849" s="167" t="str">
        <f>IF(ISBLANK(DaqBook_RAW_Data!AD839),"",DaqBook_RAW_Data!AD839)</f>
        <v/>
      </c>
      <c r="P849" s="167" t="str">
        <f>IF(ISBLANK(DaqBook_RAW_Data!AE839),"",DaqBook_RAW_Data!AE839)</f>
        <v/>
      </c>
    </row>
    <row r="850" spans="1:16" x14ac:dyDescent="0.2">
      <c r="A850" s="58" t="e">
        <f t="shared" si="13"/>
        <v>#VALUE!</v>
      </c>
      <c r="B850" s="144" t="str">
        <f>IF(ISBLANK(DaqBook_RAW_Data!Q840),IF(DaqBook_RAW_Data!A840="","",TIMEVALUE(DaqBook_RAW_Data!A840)),TIMEVALUE(DaqBook_RAW_Data!Q840))</f>
        <v/>
      </c>
      <c r="C850" s="167" t="str">
        <f>IF(ISBLANK(DaqBook_RAW_Data!R840),"",DaqBook_RAW_Data!R840)</f>
        <v/>
      </c>
      <c r="D850" s="167" t="str">
        <f>IF(ISBLANK(DaqBook_RAW_Data!S840),"",DaqBook_RAW_Data!S840)</f>
        <v/>
      </c>
      <c r="E850" s="167" t="str">
        <f>IF(ISBLANK(DaqBook_RAW_Data!T840),"",DaqBook_RAW_Data!T840)</f>
        <v/>
      </c>
      <c r="F850" s="167" t="str">
        <f>IF(ISBLANK(DaqBook_RAW_Data!U840),"",DaqBook_RAW_Data!U840)</f>
        <v/>
      </c>
      <c r="G850" s="167" t="str">
        <f>IF(ISBLANK(DaqBook_RAW_Data!V840),"",DaqBook_RAW_Data!V840)</f>
        <v/>
      </c>
      <c r="H850" s="167" t="str">
        <f>IF(ISBLANK(DaqBook_RAW_Data!W840),"",DaqBook_RAW_Data!W840)</f>
        <v/>
      </c>
      <c r="I850" s="167" t="str">
        <f>IF(ISBLANK(DaqBook_RAW_Data!X840),"",DaqBook_RAW_Data!X840)</f>
        <v/>
      </c>
      <c r="J850" s="167" t="str">
        <f>IF(ISBLANK(DaqBook_RAW_Data!Y840),"",DaqBook_RAW_Data!Y840)</f>
        <v/>
      </c>
      <c r="K850" s="167" t="str">
        <f>IF(ISBLANK(DaqBook_RAW_Data!Z840),"",DaqBook_RAW_Data!Z840)</f>
        <v/>
      </c>
      <c r="L850" s="167" t="str">
        <f>IF(ISBLANK(DaqBook_RAW_Data!AA840),"",DaqBook_RAW_Data!AA840)</f>
        <v/>
      </c>
      <c r="M850" s="167" t="str">
        <f>IF(ISBLANK(DaqBook_RAW_Data!AB840),"",DaqBook_RAW_Data!AB840)</f>
        <v/>
      </c>
      <c r="N850" s="167" t="str">
        <f>IF(ISBLANK(DaqBook_RAW_Data!AC840),"",DaqBook_RAW_Data!AC840)</f>
        <v/>
      </c>
      <c r="O850" s="167" t="str">
        <f>IF(ISBLANK(DaqBook_RAW_Data!AD840),"",DaqBook_RAW_Data!AD840)</f>
        <v/>
      </c>
      <c r="P850" s="167" t="str">
        <f>IF(ISBLANK(DaqBook_RAW_Data!AE840),"",DaqBook_RAW_Data!AE840)</f>
        <v/>
      </c>
    </row>
    <row r="851" spans="1:16" x14ac:dyDescent="0.2">
      <c r="A851" s="58" t="e">
        <f t="shared" si="13"/>
        <v>#VALUE!</v>
      </c>
      <c r="B851" s="144" t="str">
        <f>IF(ISBLANK(DaqBook_RAW_Data!Q841),IF(DaqBook_RAW_Data!A841="","",TIMEVALUE(DaqBook_RAW_Data!A841)),TIMEVALUE(DaqBook_RAW_Data!Q841))</f>
        <v/>
      </c>
      <c r="C851" s="167" t="str">
        <f>IF(ISBLANK(DaqBook_RAW_Data!R841),"",DaqBook_RAW_Data!R841)</f>
        <v/>
      </c>
      <c r="D851" s="167" t="str">
        <f>IF(ISBLANK(DaqBook_RAW_Data!S841),"",DaqBook_RAW_Data!S841)</f>
        <v/>
      </c>
      <c r="E851" s="167" t="str">
        <f>IF(ISBLANK(DaqBook_RAW_Data!T841),"",DaqBook_RAW_Data!T841)</f>
        <v/>
      </c>
      <c r="F851" s="167" t="str">
        <f>IF(ISBLANK(DaqBook_RAW_Data!U841),"",DaqBook_RAW_Data!U841)</f>
        <v/>
      </c>
      <c r="G851" s="167" t="str">
        <f>IF(ISBLANK(DaqBook_RAW_Data!V841),"",DaqBook_RAW_Data!V841)</f>
        <v/>
      </c>
      <c r="H851" s="167" t="str">
        <f>IF(ISBLANK(DaqBook_RAW_Data!W841),"",DaqBook_RAW_Data!W841)</f>
        <v/>
      </c>
      <c r="I851" s="167" t="str">
        <f>IF(ISBLANK(DaqBook_RAW_Data!X841),"",DaqBook_RAW_Data!X841)</f>
        <v/>
      </c>
      <c r="J851" s="167" t="str">
        <f>IF(ISBLANK(DaqBook_RAW_Data!Y841),"",DaqBook_RAW_Data!Y841)</f>
        <v/>
      </c>
      <c r="K851" s="167" t="str">
        <f>IF(ISBLANK(DaqBook_RAW_Data!Z841),"",DaqBook_RAW_Data!Z841)</f>
        <v/>
      </c>
      <c r="L851" s="167" t="str">
        <f>IF(ISBLANK(DaqBook_RAW_Data!AA841),"",DaqBook_RAW_Data!AA841)</f>
        <v/>
      </c>
      <c r="M851" s="167" t="str">
        <f>IF(ISBLANK(DaqBook_RAW_Data!AB841),"",DaqBook_RAW_Data!AB841)</f>
        <v/>
      </c>
      <c r="N851" s="167" t="str">
        <f>IF(ISBLANK(DaqBook_RAW_Data!AC841),"",DaqBook_RAW_Data!AC841)</f>
        <v/>
      </c>
      <c r="O851" s="167" t="str">
        <f>IF(ISBLANK(DaqBook_RAW_Data!AD841),"",DaqBook_RAW_Data!AD841)</f>
        <v/>
      </c>
      <c r="P851" s="167" t="str">
        <f>IF(ISBLANK(DaqBook_RAW_Data!AE841),"",DaqBook_RAW_Data!AE841)</f>
        <v/>
      </c>
    </row>
    <row r="852" spans="1:16" x14ac:dyDescent="0.2">
      <c r="A852" s="58" t="e">
        <f t="shared" si="13"/>
        <v>#VALUE!</v>
      </c>
      <c r="B852" s="144" t="str">
        <f>IF(ISBLANK(DaqBook_RAW_Data!Q842),IF(DaqBook_RAW_Data!A842="","",TIMEVALUE(DaqBook_RAW_Data!A842)),TIMEVALUE(DaqBook_RAW_Data!Q842))</f>
        <v/>
      </c>
      <c r="C852" s="167" t="str">
        <f>IF(ISBLANK(DaqBook_RAW_Data!R842),"",DaqBook_RAW_Data!R842)</f>
        <v/>
      </c>
      <c r="D852" s="167" t="str">
        <f>IF(ISBLANK(DaqBook_RAW_Data!S842),"",DaqBook_RAW_Data!S842)</f>
        <v/>
      </c>
      <c r="E852" s="167" t="str">
        <f>IF(ISBLANK(DaqBook_RAW_Data!T842),"",DaqBook_RAW_Data!T842)</f>
        <v/>
      </c>
      <c r="F852" s="167" t="str">
        <f>IF(ISBLANK(DaqBook_RAW_Data!U842),"",DaqBook_RAW_Data!U842)</f>
        <v/>
      </c>
      <c r="G852" s="167" t="str">
        <f>IF(ISBLANK(DaqBook_RAW_Data!V842),"",DaqBook_RAW_Data!V842)</f>
        <v/>
      </c>
      <c r="H852" s="167" t="str">
        <f>IF(ISBLANK(DaqBook_RAW_Data!W842),"",DaqBook_RAW_Data!W842)</f>
        <v/>
      </c>
      <c r="I852" s="167" t="str">
        <f>IF(ISBLANK(DaqBook_RAW_Data!X842),"",DaqBook_RAW_Data!X842)</f>
        <v/>
      </c>
      <c r="J852" s="167" t="str">
        <f>IF(ISBLANK(DaqBook_RAW_Data!Y842),"",DaqBook_RAW_Data!Y842)</f>
        <v/>
      </c>
      <c r="K852" s="167" t="str">
        <f>IF(ISBLANK(DaqBook_RAW_Data!Z842),"",DaqBook_RAW_Data!Z842)</f>
        <v/>
      </c>
      <c r="L852" s="167" t="str">
        <f>IF(ISBLANK(DaqBook_RAW_Data!AA842),"",DaqBook_RAW_Data!AA842)</f>
        <v/>
      </c>
      <c r="M852" s="167" t="str">
        <f>IF(ISBLANK(DaqBook_RAW_Data!AB842),"",DaqBook_RAW_Data!AB842)</f>
        <v/>
      </c>
      <c r="N852" s="167" t="str">
        <f>IF(ISBLANK(DaqBook_RAW_Data!AC842),"",DaqBook_RAW_Data!AC842)</f>
        <v/>
      </c>
      <c r="O852" s="167" t="str">
        <f>IF(ISBLANK(DaqBook_RAW_Data!AD842),"",DaqBook_RAW_Data!AD842)</f>
        <v/>
      </c>
      <c r="P852" s="167" t="str">
        <f>IF(ISBLANK(DaqBook_RAW_Data!AE842),"",DaqBook_RAW_Data!AE842)</f>
        <v/>
      </c>
    </row>
    <row r="853" spans="1:16" x14ac:dyDescent="0.2">
      <c r="A853" s="58" t="e">
        <f t="shared" si="13"/>
        <v>#VALUE!</v>
      </c>
      <c r="B853" s="144" t="str">
        <f>IF(ISBLANK(DaqBook_RAW_Data!Q843),IF(DaqBook_RAW_Data!A843="","",TIMEVALUE(DaqBook_RAW_Data!A843)),TIMEVALUE(DaqBook_RAW_Data!Q843))</f>
        <v/>
      </c>
      <c r="C853" s="167" t="str">
        <f>IF(ISBLANK(DaqBook_RAW_Data!R843),"",DaqBook_RAW_Data!R843)</f>
        <v/>
      </c>
      <c r="D853" s="167" t="str">
        <f>IF(ISBLANK(DaqBook_RAW_Data!S843),"",DaqBook_RAW_Data!S843)</f>
        <v/>
      </c>
      <c r="E853" s="167" t="str">
        <f>IF(ISBLANK(DaqBook_RAW_Data!T843),"",DaqBook_RAW_Data!T843)</f>
        <v/>
      </c>
      <c r="F853" s="167" t="str">
        <f>IF(ISBLANK(DaqBook_RAW_Data!U843),"",DaqBook_RAW_Data!U843)</f>
        <v/>
      </c>
      <c r="G853" s="167" t="str">
        <f>IF(ISBLANK(DaqBook_RAW_Data!V843),"",DaqBook_RAW_Data!V843)</f>
        <v/>
      </c>
      <c r="H853" s="167" t="str">
        <f>IF(ISBLANK(DaqBook_RAW_Data!W843),"",DaqBook_RAW_Data!W843)</f>
        <v/>
      </c>
      <c r="I853" s="167" t="str">
        <f>IF(ISBLANK(DaqBook_RAW_Data!X843),"",DaqBook_RAW_Data!X843)</f>
        <v/>
      </c>
      <c r="J853" s="167" t="str">
        <f>IF(ISBLANK(DaqBook_RAW_Data!Y843),"",DaqBook_RAW_Data!Y843)</f>
        <v/>
      </c>
      <c r="K853" s="167" t="str">
        <f>IF(ISBLANK(DaqBook_RAW_Data!Z843),"",DaqBook_RAW_Data!Z843)</f>
        <v/>
      </c>
      <c r="L853" s="167" t="str">
        <f>IF(ISBLANK(DaqBook_RAW_Data!AA843),"",DaqBook_RAW_Data!AA843)</f>
        <v/>
      </c>
      <c r="M853" s="167" t="str">
        <f>IF(ISBLANK(DaqBook_RAW_Data!AB843),"",DaqBook_RAW_Data!AB843)</f>
        <v/>
      </c>
      <c r="N853" s="167" t="str">
        <f>IF(ISBLANK(DaqBook_RAW_Data!AC843),"",DaqBook_RAW_Data!AC843)</f>
        <v/>
      </c>
      <c r="O853" s="167" t="str">
        <f>IF(ISBLANK(DaqBook_RAW_Data!AD843),"",DaqBook_RAW_Data!AD843)</f>
        <v/>
      </c>
      <c r="P853" s="167" t="str">
        <f>IF(ISBLANK(DaqBook_RAW_Data!AE843),"",DaqBook_RAW_Data!AE843)</f>
        <v/>
      </c>
    </row>
    <row r="854" spans="1:16" x14ac:dyDescent="0.2">
      <c r="A854" s="58" t="e">
        <f t="shared" si="13"/>
        <v>#VALUE!</v>
      </c>
      <c r="B854" s="144" t="str">
        <f>IF(ISBLANK(DaqBook_RAW_Data!Q844),IF(DaqBook_RAW_Data!A844="","",TIMEVALUE(DaqBook_RAW_Data!A844)),TIMEVALUE(DaqBook_RAW_Data!Q844))</f>
        <v/>
      </c>
      <c r="C854" s="167" t="str">
        <f>IF(ISBLANK(DaqBook_RAW_Data!R844),"",DaqBook_RAW_Data!R844)</f>
        <v/>
      </c>
      <c r="D854" s="167" t="str">
        <f>IF(ISBLANK(DaqBook_RAW_Data!S844),"",DaqBook_RAW_Data!S844)</f>
        <v/>
      </c>
      <c r="E854" s="167" t="str">
        <f>IF(ISBLANK(DaqBook_RAW_Data!T844),"",DaqBook_RAW_Data!T844)</f>
        <v/>
      </c>
      <c r="F854" s="167" t="str">
        <f>IF(ISBLANK(DaqBook_RAW_Data!U844),"",DaqBook_RAW_Data!U844)</f>
        <v/>
      </c>
      <c r="G854" s="167" t="str">
        <f>IF(ISBLANK(DaqBook_RAW_Data!V844),"",DaqBook_RAW_Data!V844)</f>
        <v/>
      </c>
      <c r="H854" s="167" t="str">
        <f>IF(ISBLANK(DaqBook_RAW_Data!W844),"",DaqBook_RAW_Data!W844)</f>
        <v/>
      </c>
      <c r="I854" s="167" t="str">
        <f>IF(ISBLANK(DaqBook_RAW_Data!X844),"",DaqBook_RAW_Data!X844)</f>
        <v/>
      </c>
      <c r="J854" s="167" t="str">
        <f>IF(ISBLANK(DaqBook_RAW_Data!Y844),"",DaqBook_RAW_Data!Y844)</f>
        <v/>
      </c>
      <c r="K854" s="167" t="str">
        <f>IF(ISBLANK(DaqBook_RAW_Data!Z844),"",DaqBook_RAW_Data!Z844)</f>
        <v/>
      </c>
      <c r="L854" s="167" t="str">
        <f>IF(ISBLANK(DaqBook_RAW_Data!AA844),"",DaqBook_RAW_Data!AA844)</f>
        <v/>
      </c>
      <c r="M854" s="167" t="str">
        <f>IF(ISBLANK(DaqBook_RAW_Data!AB844),"",DaqBook_RAW_Data!AB844)</f>
        <v/>
      </c>
      <c r="N854" s="167" t="str">
        <f>IF(ISBLANK(DaqBook_RAW_Data!AC844),"",DaqBook_RAW_Data!AC844)</f>
        <v/>
      </c>
      <c r="O854" s="167" t="str">
        <f>IF(ISBLANK(DaqBook_RAW_Data!AD844),"",DaqBook_RAW_Data!AD844)</f>
        <v/>
      </c>
      <c r="P854" s="167" t="str">
        <f>IF(ISBLANK(DaqBook_RAW_Data!AE844),"",DaqBook_RAW_Data!AE844)</f>
        <v/>
      </c>
    </row>
    <row r="855" spans="1:16" x14ac:dyDescent="0.2">
      <c r="A855" s="58" t="e">
        <f t="shared" si="13"/>
        <v>#VALUE!</v>
      </c>
      <c r="B855" s="144" t="str">
        <f>IF(ISBLANK(DaqBook_RAW_Data!Q845),IF(DaqBook_RAW_Data!A845="","",TIMEVALUE(DaqBook_RAW_Data!A845)),TIMEVALUE(DaqBook_RAW_Data!Q845))</f>
        <v/>
      </c>
      <c r="C855" s="167" t="str">
        <f>IF(ISBLANK(DaqBook_RAW_Data!R845),"",DaqBook_RAW_Data!R845)</f>
        <v/>
      </c>
      <c r="D855" s="167" t="str">
        <f>IF(ISBLANK(DaqBook_RAW_Data!S845),"",DaqBook_RAW_Data!S845)</f>
        <v/>
      </c>
      <c r="E855" s="167" t="str">
        <f>IF(ISBLANK(DaqBook_RAW_Data!T845),"",DaqBook_RAW_Data!T845)</f>
        <v/>
      </c>
      <c r="F855" s="167" t="str">
        <f>IF(ISBLANK(DaqBook_RAW_Data!U845),"",DaqBook_RAW_Data!U845)</f>
        <v/>
      </c>
      <c r="G855" s="167" t="str">
        <f>IF(ISBLANK(DaqBook_RAW_Data!V845),"",DaqBook_RAW_Data!V845)</f>
        <v/>
      </c>
      <c r="H855" s="167" t="str">
        <f>IF(ISBLANK(DaqBook_RAW_Data!W845),"",DaqBook_RAW_Data!W845)</f>
        <v/>
      </c>
      <c r="I855" s="167" t="str">
        <f>IF(ISBLANK(DaqBook_RAW_Data!X845),"",DaqBook_RAW_Data!X845)</f>
        <v/>
      </c>
      <c r="J855" s="167" t="str">
        <f>IF(ISBLANK(DaqBook_RAW_Data!Y845),"",DaqBook_RAW_Data!Y845)</f>
        <v/>
      </c>
      <c r="K855" s="167" t="str">
        <f>IF(ISBLANK(DaqBook_RAW_Data!Z845),"",DaqBook_RAW_Data!Z845)</f>
        <v/>
      </c>
      <c r="L855" s="167" t="str">
        <f>IF(ISBLANK(DaqBook_RAW_Data!AA845),"",DaqBook_RAW_Data!AA845)</f>
        <v/>
      </c>
      <c r="M855" s="167" t="str">
        <f>IF(ISBLANK(DaqBook_RAW_Data!AB845),"",DaqBook_RAW_Data!AB845)</f>
        <v/>
      </c>
      <c r="N855" s="167" t="str">
        <f>IF(ISBLANK(DaqBook_RAW_Data!AC845),"",DaqBook_RAW_Data!AC845)</f>
        <v/>
      </c>
      <c r="O855" s="167" t="str">
        <f>IF(ISBLANK(DaqBook_RAW_Data!AD845),"",DaqBook_RAW_Data!AD845)</f>
        <v/>
      </c>
      <c r="P855" s="167" t="str">
        <f>IF(ISBLANK(DaqBook_RAW_Data!AE845),"",DaqBook_RAW_Data!AE845)</f>
        <v/>
      </c>
    </row>
    <row r="856" spans="1:16" x14ac:dyDescent="0.2">
      <c r="A856" s="58" t="e">
        <f t="shared" si="13"/>
        <v>#VALUE!</v>
      </c>
      <c r="B856" s="144" t="str">
        <f>IF(ISBLANK(DaqBook_RAW_Data!Q846),IF(DaqBook_RAW_Data!A846="","",TIMEVALUE(DaqBook_RAW_Data!A846)),TIMEVALUE(DaqBook_RAW_Data!Q846))</f>
        <v/>
      </c>
      <c r="C856" s="167" t="str">
        <f>IF(ISBLANK(DaqBook_RAW_Data!R846),"",DaqBook_RAW_Data!R846)</f>
        <v/>
      </c>
      <c r="D856" s="167" t="str">
        <f>IF(ISBLANK(DaqBook_RAW_Data!S846),"",DaqBook_RAW_Data!S846)</f>
        <v/>
      </c>
      <c r="E856" s="167" t="str">
        <f>IF(ISBLANK(DaqBook_RAW_Data!T846),"",DaqBook_RAW_Data!T846)</f>
        <v/>
      </c>
      <c r="F856" s="167" t="str">
        <f>IF(ISBLANK(DaqBook_RAW_Data!U846),"",DaqBook_RAW_Data!U846)</f>
        <v/>
      </c>
      <c r="G856" s="167" t="str">
        <f>IF(ISBLANK(DaqBook_RAW_Data!V846),"",DaqBook_RAW_Data!V846)</f>
        <v/>
      </c>
      <c r="H856" s="167" t="str">
        <f>IF(ISBLANK(DaqBook_RAW_Data!W846),"",DaqBook_RAW_Data!W846)</f>
        <v/>
      </c>
      <c r="I856" s="167" t="str">
        <f>IF(ISBLANK(DaqBook_RAW_Data!X846),"",DaqBook_RAW_Data!X846)</f>
        <v/>
      </c>
      <c r="J856" s="167" t="str">
        <f>IF(ISBLANK(DaqBook_RAW_Data!Y846),"",DaqBook_RAW_Data!Y846)</f>
        <v/>
      </c>
      <c r="K856" s="167" t="str">
        <f>IF(ISBLANK(DaqBook_RAW_Data!Z846),"",DaqBook_RAW_Data!Z846)</f>
        <v/>
      </c>
      <c r="L856" s="167" t="str">
        <f>IF(ISBLANK(DaqBook_RAW_Data!AA846),"",DaqBook_RAW_Data!AA846)</f>
        <v/>
      </c>
      <c r="M856" s="167" t="str">
        <f>IF(ISBLANK(DaqBook_RAW_Data!AB846),"",DaqBook_RAW_Data!AB846)</f>
        <v/>
      </c>
      <c r="N856" s="167" t="str">
        <f>IF(ISBLANK(DaqBook_RAW_Data!AC846),"",DaqBook_RAW_Data!AC846)</f>
        <v/>
      </c>
      <c r="O856" s="167" t="str">
        <f>IF(ISBLANK(DaqBook_RAW_Data!AD846),"",DaqBook_RAW_Data!AD846)</f>
        <v/>
      </c>
      <c r="P856" s="167" t="str">
        <f>IF(ISBLANK(DaqBook_RAW_Data!AE846),"",DaqBook_RAW_Data!AE846)</f>
        <v/>
      </c>
    </row>
    <row r="857" spans="1:16" x14ac:dyDescent="0.2">
      <c r="A857" s="58" t="e">
        <f t="shared" si="13"/>
        <v>#VALUE!</v>
      </c>
      <c r="B857" s="144" t="str">
        <f>IF(ISBLANK(DaqBook_RAW_Data!Q847),IF(DaqBook_RAW_Data!A847="","",TIMEVALUE(DaqBook_RAW_Data!A847)),TIMEVALUE(DaqBook_RAW_Data!Q847))</f>
        <v/>
      </c>
      <c r="C857" s="167" t="str">
        <f>IF(ISBLANK(DaqBook_RAW_Data!R847),"",DaqBook_RAW_Data!R847)</f>
        <v/>
      </c>
      <c r="D857" s="167" t="str">
        <f>IF(ISBLANK(DaqBook_RAW_Data!S847),"",DaqBook_RAW_Data!S847)</f>
        <v/>
      </c>
      <c r="E857" s="167" t="str">
        <f>IF(ISBLANK(DaqBook_RAW_Data!T847),"",DaqBook_RAW_Data!T847)</f>
        <v/>
      </c>
      <c r="F857" s="167" t="str">
        <f>IF(ISBLANK(DaqBook_RAW_Data!U847),"",DaqBook_RAW_Data!U847)</f>
        <v/>
      </c>
      <c r="G857" s="167" t="str">
        <f>IF(ISBLANK(DaqBook_RAW_Data!V847),"",DaqBook_RAW_Data!V847)</f>
        <v/>
      </c>
      <c r="H857" s="167" t="str">
        <f>IF(ISBLANK(DaqBook_RAW_Data!W847),"",DaqBook_RAW_Data!W847)</f>
        <v/>
      </c>
      <c r="I857" s="167" t="str">
        <f>IF(ISBLANK(DaqBook_RAW_Data!X847),"",DaqBook_RAW_Data!X847)</f>
        <v/>
      </c>
      <c r="J857" s="167" t="str">
        <f>IF(ISBLANK(DaqBook_RAW_Data!Y847),"",DaqBook_RAW_Data!Y847)</f>
        <v/>
      </c>
      <c r="K857" s="167" t="str">
        <f>IF(ISBLANK(DaqBook_RAW_Data!Z847),"",DaqBook_RAW_Data!Z847)</f>
        <v/>
      </c>
      <c r="L857" s="167" t="str">
        <f>IF(ISBLANK(DaqBook_RAW_Data!AA847),"",DaqBook_RAW_Data!AA847)</f>
        <v/>
      </c>
      <c r="M857" s="167" t="str">
        <f>IF(ISBLANK(DaqBook_RAW_Data!AB847),"",DaqBook_RAW_Data!AB847)</f>
        <v/>
      </c>
      <c r="N857" s="167" t="str">
        <f>IF(ISBLANK(DaqBook_RAW_Data!AC847),"",DaqBook_RAW_Data!AC847)</f>
        <v/>
      </c>
      <c r="O857" s="167" t="str">
        <f>IF(ISBLANK(DaqBook_RAW_Data!AD847),"",DaqBook_RAW_Data!AD847)</f>
        <v/>
      </c>
      <c r="P857" s="167" t="str">
        <f>IF(ISBLANK(DaqBook_RAW_Data!AE847),"",DaqBook_RAW_Data!AE847)</f>
        <v/>
      </c>
    </row>
    <row r="858" spans="1:16" x14ac:dyDescent="0.2">
      <c r="A858" s="58" t="e">
        <f t="shared" si="13"/>
        <v>#VALUE!</v>
      </c>
      <c r="B858" s="144" t="str">
        <f>IF(ISBLANK(DaqBook_RAW_Data!Q848),IF(DaqBook_RAW_Data!A848="","",TIMEVALUE(DaqBook_RAW_Data!A848)),TIMEVALUE(DaqBook_RAW_Data!Q848))</f>
        <v/>
      </c>
      <c r="C858" s="167" t="str">
        <f>IF(ISBLANK(DaqBook_RAW_Data!R848),"",DaqBook_RAW_Data!R848)</f>
        <v/>
      </c>
      <c r="D858" s="167" t="str">
        <f>IF(ISBLANK(DaqBook_RAW_Data!S848),"",DaqBook_RAW_Data!S848)</f>
        <v/>
      </c>
      <c r="E858" s="167" t="str">
        <f>IF(ISBLANK(DaqBook_RAW_Data!T848),"",DaqBook_RAW_Data!T848)</f>
        <v/>
      </c>
      <c r="F858" s="167" t="str">
        <f>IF(ISBLANK(DaqBook_RAW_Data!U848),"",DaqBook_RAW_Data!U848)</f>
        <v/>
      </c>
      <c r="G858" s="167" t="str">
        <f>IF(ISBLANK(DaqBook_RAW_Data!V848),"",DaqBook_RAW_Data!V848)</f>
        <v/>
      </c>
      <c r="H858" s="167" t="str">
        <f>IF(ISBLANK(DaqBook_RAW_Data!W848),"",DaqBook_RAW_Data!W848)</f>
        <v/>
      </c>
      <c r="I858" s="167" t="str">
        <f>IF(ISBLANK(DaqBook_RAW_Data!X848),"",DaqBook_RAW_Data!X848)</f>
        <v/>
      </c>
      <c r="J858" s="167" t="str">
        <f>IF(ISBLANK(DaqBook_RAW_Data!Y848),"",DaqBook_RAW_Data!Y848)</f>
        <v/>
      </c>
      <c r="K858" s="167" t="str">
        <f>IF(ISBLANK(DaqBook_RAW_Data!Z848),"",DaqBook_RAW_Data!Z848)</f>
        <v/>
      </c>
      <c r="L858" s="167" t="str">
        <f>IF(ISBLANK(DaqBook_RAW_Data!AA848),"",DaqBook_RAW_Data!AA848)</f>
        <v/>
      </c>
      <c r="M858" s="167" t="str">
        <f>IF(ISBLANK(DaqBook_RAW_Data!AB848),"",DaqBook_RAW_Data!AB848)</f>
        <v/>
      </c>
      <c r="N858" s="167" t="str">
        <f>IF(ISBLANK(DaqBook_RAW_Data!AC848),"",DaqBook_RAW_Data!AC848)</f>
        <v/>
      </c>
      <c r="O858" s="167" t="str">
        <f>IF(ISBLANK(DaqBook_RAW_Data!AD848),"",DaqBook_RAW_Data!AD848)</f>
        <v/>
      </c>
      <c r="P858" s="167" t="str">
        <f>IF(ISBLANK(DaqBook_RAW_Data!AE848),"",DaqBook_RAW_Data!AE848)</f>
        <v/>
      </c>
    </row>
    <row r="859" spans="1:16" x14ac:dyDescent="0.2">
      <c r="A859" s="58" t="e">
        <f t="shared" si="13"/>
        <v>#VALUE!</v>
      </c>
      <c r="B859" s="144" t="str">
        <f>IF(ISBLANK(DaqBook_RAW_Data!Q849),IF(DaqBook_RAW_Data!A849="","",TIMEVALUE(DaqBook_RAW_Data!A849)),TIMEVALUE(DaqBook_RAW_Data!Q849))</f>
        <v/>
      </c>
      <c r="C859" s="167" t="str">
        <f>IF(ISBLANK(DaqBook_RAW_Data!R849),"",DaqBook_RAW_Data!R849)</f>
        <v/>
      </c>
      <c r="D859" s="167" t="str">
        <f>IF(ISBLANK(DaqBook_RAW_Data!S849),"",DaqBook_RAW_Data!S849)</f>
        <v/>
      </c>
      <c r="E859" s="167" t="str">
        <f>IF(ISBLANK(DaqBook_RAW_Data!T849),"",DaqBook_RAW_Data!T849)</f>
        <v/>
      </c>
      <c r="F859" s="167" t="str">
        <f>IF(ISBLANK(DaqBook_RAW_Data!U849),"",DaqBook_RAW_Data!U849)</f>
        <v/>
      </c>
      <c r="G859" s="167" t="str">
        <f>IF(ISBLANK(DaqBook_RAW_Data!V849),"",DaqBook_RAW_Data!V849)</f>
        <v/>
      </c>
      <c r="H859" s="167" t="str">
        <f>IF(ISBLANK(DaqBook_RAW_Data!W849),"",DaqBook_RAW_Data!W849)</f>
        <v/>
      </c>
      <c r="I859" s="167" t="str">
        <f>IF(ISBLANK(DaqBook_RAW_Data!X849),"",DaqBook_RAW_Data!X849)</f>
        <v/>
      </c>
      <c r="J859" s="167" t="str">
        <f>IF(ISBLANK(DaqBook_RAW_Data!Y849),"",DaqBook_RAW_Data!Y849)</f>
        <v/>
      </c>
      <c r="K859" s="167" t="str">
        <f>IF(ISBLANK(DaqBook_RAW_Data!Z849),"",DaqBook_RAW_Data!Z849)</f>
        <v/>
      </c>
      <c r="L859" s="167" t="str">
        <f>IF(ISBLANK(DaqBook_RAW_Data!AA849),"",DaqBook_RAW_Data!AA849)</f>
        <v/>
      </c>
      <c r="M859" s="167" t="str">
        <f>IF(ISBLANK(DaqBook_RAW_Data!AB849),"",DaqBook_RAW_Data!AB849)</f>
        <v/>
      </c>
      <c r="N859" s="167" t="str">
        <f>IF(ISBLANK(DaqBook_RAW_Data!AC849),"",DaqBook_RAW_Data!AC849)</f>
        <v/>
      </c>
      <c r="O859" s="167" t="str">
        <f>IF(ISBLANK(DaqBook_RAW_Data!AD849),"",DaqBook_RAW_Data!AD849)</f>
        <v/>
      </c>
      <c r="P859" s="167" t="str">
        <f>IF(ISBLANK(DaqBook_RAW_Data!AE849),"",DaqBook_RAW_Data!AE849)</f>
        <v/>
      </c>
    </row>
    <row r="860" spans="1:16" x14ac:dyDescent="0.2">
      <c r="A860" s="58" t="e">
        <f t="shared" si="13"/>
        <v>#VALUE!</v>
      </c>
      <c r="B860" s="144" t="str">
        <f>IF(ISBLANK(DaqBook_RAW_Data!Q850),IF(DaqBook_RAW_Data!A850="","",TIMEVALUE(DaqBook_RAW_Data!A850)),TIMEVALUE(DaqBook_RAW_Data!Q850))</f>
        <v/>
      </c>
      <c r="C860" s="167" t="str">
        <f>IF(ISBLANK(DaqBook_RAW_Data!R850),"",DaqBook_RAW_Data!R850)</f>
        <v/>
      </c>
      <c r="D860" s="167" t="str">
        <f>IF(ISBLANK(DaqBook_RAW_Data!S850),"",DaqBook_RAW_Data!S850)</f>
        <v/>
      </c>
      <c r="E860" s="167" t="str">
        <f>IF(ISBLANK(DaqBook_RAW_Data!T850),"",DaqBook_RAW_Data!T850)</f>
        <v/>
      </c>
      <c r="F860" s="167" t="str">
        <f>IF(ISBLANK(DaqBook_RAW_Data!U850),"",DaqBook_RAW_Data!U850)</f>
        <v/>
      </c>
      <c r="G860" s="167" t="str">
        <f>IF(ISBLANK(DaqBook_RAW_Data!V850),"",DaqBook_RAW_Data!V850)</f>
        <v/>
      </c>
      <c r="H860" s="167" t="str">
        <f>IF(ISBLANK(DaqBook_RAW_Data!W850),"",DaqBook_RAW_Data!W850)</f>
        <v/>
      </c>
      <c r="I860" s="167" t="str">
        <f>IF(ISBLANK(DaqBook_RAW_Data!X850),"",DaqBook_RAW_Data!X850)</f>
        <v/>
      </c>
      <c r="J860" s="167" t="str">
        <f>IF(ISBLANK(DaqBook_RAW_Data!Y850),"",DaqBook_RAW_Data!Y850)</f>
        <v/>
      </c>
      <c r="K860" s="167" t="str">
        <f>IF(ISBLANK(DaqBook_RAW_Data!Z850),"",DaqBook_RAW_Data!Z850)</f>
        <v/>
      </c>
      <c r="L860" s="167" t="str">
        <f>IF(ISBLANK(DaqBook_RAW_Data!AA850),"",DaqBook_RAW_Data!AA850)</f>
        <v/>
      </c>
      <c r="M860" s="167" t="str">
        <f>IF(ISBLANK(DaqBook_RAW_Data!AB850),"",DaqBook_RAW_Data!AB850)</f>
        <v/>
      </c>
      <c r="N860" s="167" t="str">
        <f>IF(ISBLANK(DaqBook_RAW_Data!AC850),"",DaqBook_RAW_Data!AC850)</f>
        <v/>
      </c>
      <c r="O860" s="167" t="str">
        <f>IF(ISBLANK(DaqBook_RAW_Data!AD850),"",DaqBook_RAW_Data!AD850)</f>
        <v/>
      </c>
      <c r="P860" s="167" t="str">
        <f>IF(ISBLANK(DaqBook_RAW_Data!AE850),"",DaqBook_RAW_Data!AE850)</f>
        <v/>
      </c>
    </row>
    <row r="861" spans="1:16" x14ac:dyDescent="0.2">
      <c r="A861" s="58" t="e">
        <f t="shared" si="13"/>
        <v>#VALUE!</v>
      </c>
      <c r="B861" s="144" t="str">
        <f>IF(ISBLANK(DaqBook_RAW_Data!Q851),IF(DaqBook_RAW_Data!A851="","",TIMEVALUE(DaqBook_RAW_Data!A851)),TIMEVALUE(DaqBook_RAW_Data!Q851))</f>
        <v/>
      </c>
      <c r="C861" s="167" t="str">
        <f>IF(ISBLANK(DaqBook_RAW_Data!R851),"",DaqBook_RAW_Data!R851)</f>
        <v/>
      </c>
      <c r="D861" s="167" t="str">
        <f>IF(ISBLANK(DaqBook_RAW_Data!S851),"",DaqBook_RAW_Data!S851)</f>
        <v/>
      </c>
      <c r="E861" s="167" t="str">
        <f>IF(ISBLANK(DaqBook_RAW_Data!T851),"",DaqBook_RAW_Data!T851)</f>
        <v/>
      </c>
      <c r="F861" s="167" t="str">
        <f>IF(ISBLANK(DaqBook_RAW_Data!U851),"",DaqBook_RAW_Data!U851)</f>
        <v/>
      </c>
      <c r="G861" s="167" t="str">
        <f>IF(ISBLANK(DaqBook_RAW_Data!V851),"",DaqBook_RAW_Data!V851)</f>
        <v/>
      </c>
      <c r="H861" s="167" t="str">
        <f>IF(ISBLANK(DaqBook_RAW_Data!W851),"",DaqBook_RAW_Data!W851)</f>
        <v/>
      </c>
      <c r="I861" s="167" t="str">
        <f>IF(ISBLANK(DaqBook_RAW_Data!X851),"",DaqBook_RAW_Data!X851)</f>
        <v/>
      </c>
      <c r="J861" s="167" t="str">
        <f>IF(ISBLANK(DaqBook_RAW_Data!Y851),"",DaqBook_RAW_Data!Y851)</f>
        <v/>
      </c>
      <c r="K861" s="167" t="str">
        <f>IF(ISBLANK(DaqBook_RAW_Data!Z851),"",DaqBook_RAW_Data!Z851)</f>
        <v/>
      </c>
      <c r="L861" s="167" t="str">
        <f>IF(ISBLANK(DaqBook_RAW_Data!AA851),"",DaqBook_RAW_Data!AA851)</f>
        <v/>
      </c>
      <c r="M861" s="167" t="str">
        <f>IF(ISBLANK(DaqBook_RAW_Data!AB851),"",DaqBook_RAW_Data!AB851)</f>
        <v/>
      </c>
      <c r="N861" s="167" t="str">
        <f>IF(ISBLANK(DaqBook_RAW_Data!AC851),"",DaqBook_RAW_Data!AC851)</f>
        <v/>
      </c>
      <c r="O861" s="167" t="str">
        <f>IF(ISBLANK(DaqBook_RAW_Data!AD851),"",DaqBook_RAW_Data!AD851)</f>
        <v/>
      </c>
      <c r="P861" s="167" t="str">
        <f>IF(ISBLANK(DaqBook_RAW_Data!AE851),"",DaqBook_RAW_Data!AE851)</f>
        <v/>
      </c>
    </row>
    <row r="862" spans="1:16" x14ac:dyDescent="0.2">
      <c r="A862" s="58" t="e">
        <f t="shared" si="13"/>
        <v>#VALUE!</v>
      </c>
      <c r="B862" s="144" t="str">
        <f>IF(ISBLANK(DaqBook_RAW_Data!Q852),IF(DaqBook_RAW_Data!A852="","",TIMEVALUE(DaqBook_RAW_Data!A852)),TIMEVALUE(DaqBook_RAW_Data!Q852))</f>
        <v/>
      </c>
      <c r="C862" s="167" t="str">
        <f>IF(ISBLANK(DaqBook_RAW_Data!R852),"",DaqBook_RAW_Data!R852)</f>
        <v/>
      </c>
      <c r="D862" s="167" t="str">
        <f>IF(ISBLANK(DaqBook_RAW_Data!S852),"",DaqBook_RAW_Data!S852)</f>
        <v/>
      </c>
      <c r="E862" s="167" t="str">
        <f>IF(ISBLANK(DaqBook_RAW_Data!T852),"",DaqBook_RAW_Data!T852)</f>
        <v/>
      </c>
      <c r="F862" s="167" t="str">
        <f>IF(ISBLANK(DaqBook_RAW_Data!U852),"",DaqBook_RAW_Data!U852)</f>
        <v/>
      </c>
      <c r="G862" s="167" t="str">
        <f>IF(ISBLANK(DaqBook_RAW_Data!V852),"",DaqBook_RAW_Data!V852)</f>
        <v/>
      </c>
      <c r="H862" s="167" t="str">
        <f>IF(ISBLANK(DaqBook_RAW_Data!W852),"",DaqBook_RAW_Data!W852)</f>
        <v/>
      </c>
      <c r="I862" s="167" t="str">
        <f>IF(ISBLANK(DaqBook_RAW_Data!X852),"",DaqBook_RAW_Data!X852)</f>
        <v/>
      </c>
      <c r="J862" s="167" t="str">
        <f>IF(ISBLANK(DaqBook_RAW_Data!Y852),"",DaqBook_RAW_Data!Y852)</f>
        <v/>
      </c>
      <c r="K862" s="167" t="str">
        <f>IF(ISBLANK(DaqBook_RAW_Data!Z852),"",DaqBook_RAW_Data!Z852)</f>
        <v/>
      </c>
      <c r="L862" s="167" t="str">
        <f>IF(ISBLANK(DaqBook_RAW_Data!AA852),"",DaqBook_RAW_Data!AA852)</f>
        <v/>
      </c>
      <c r="M862" s="167" t="str">
        <f>IF(ISBLANK(DaqBook_RAW_Data!AB852),"",DaqBook_RAW_Data!AB852)</f>
        <v/>
      </c>
      <c r="N862" s="167" t="str">
        <f>IF(ISBLANK(DaqBook_RAW_Data!AC852),"",DaqBook_RAW_Data!AC852)</f>
        <v/>
      </c>
      <c r="O862" s="167" t="str">
        <f>IF(ISBLANK(DaqBook_RAW_Data!AD852),"",DaqBook_RAW_Data!AD852)</f>
        <v/>
      </c>
      <c r="P862" s="167" t="str">
        <f>IF(ISBLANK(DaqBook_RAW_Data!AE852),"",DaqBook_RAW_Data!AE852)</f>
        <v/>
      </c>
    </row>
    <row r="863" spans="1:16" x14ac:dyDescent="0.2">
      <c r="A863" s="58" t="e">
        <f t="shared" si="13"/>
        <v>#VALUE!</v>
      </c>
      <c r="B863" s="144" t="str">
        <f>IF(ISBLANK(DaqBook_RAW_Data!Q853),IF(DaqBook_RAW_Data!A853="","",TIMEVALUE(DaqBook_RAW_Data!A853)),TIMEVALUE(DaqBook_RAW_Data!Q853))</f>
        <v/>
      </c>
      <c r="C863" s="167" t="str">
        <f>IF(ISBLANK(DaqBook_RAW_Data!R853),"",DaqBook_RAW_Data!R853)</f>
        <v/>
      </c>
      <c r="D863" s="167" t="str">
        <f>IF(ISBLANK(DaqBook_RAW_Data!S853),"",DaqBook_RAW_Data!S853)</f>
        <v/>
      </c>
      <c r="E863" s="167" t="str">
        <f>IF(ISBLANK(DaqBook_RAW_Data!T853),"",DaqBook_RAW_Data!T853)</f>
        <v/>
      </c>
      <c r="F863" s="167" t="str">
        <f>IF(ISBLANK(DaqBook_RAW_Data!U853),"",DaqBook_RAW_Data!U853)</f>
        <v/>
      </c>
      <c r="G863" s="167" t="str">
        <f>IF(ISBLANK(DaqBook_RAW_Data!V853),"",DaqBook_RAW_Data!V853)</f>
        <v/>
      </c>
      <c r="H863" s="167" t="str">
        <f>IF(ISBLANK(DaqBook_RAW_Data!W853),"",DaqBook_RAW_Data!W853)</f>
        <v/>
      </c>
      <c r="I863" s="167" t="str">
        <f>IF(ISBLANK(DaqBook_RAW_Data!X853),"",DaqBook_RAW_Data!X853)</f>
        <v/>
      </c>
      <c r="J863" s="167" t="str">
        <f>IF(ISBLANK(DaqBook_RAW_Data!Y853),"",DaqBook_RAW_Data!Y853)</f>
        <v/>
      </c>
      <c r="K863" s="167" t="str">
        <f>IF(ISBLANK(DaqBook_RAW_Data!Z853),"",DaqBook_RAW_Data!Z853)</f>
        <v/>
      </c>
      <c r="L863" s="167" t="str">
        <f>IF(ISBLANK(DaqBook_RAW_Data!AA853),"",DaqBook_RAW_Data!AA853)</f>
        <v/>
      </c>
      <c r="M863" s="167" t="str">
        <f>IF(ISBLANK(DaqBook_RAW_Data!AB853),"",DaqBook_RAW_Data!AB853)</f>
        <v/>
      </c>
      <c r="N863" s="167" t="str">
        <f>IF(ISBLANK(DaqBook_RAW_Data!AC853),"",DaqBook_RAW_Data!AC853)</f>
        <v/>
      </c>
      <c r="O863" s="167" t="str">
        <f>IF(ISBLANK(DaqBook_RAW_Data!AD853),"",DaqBook_RAW_Data!AD853)</f>
        <v/>
      </c>
      <c r="P863" s="167" t="str">
        <f>IF(ISBLANK(DaqBook_RAW_Data!AE853),"",DaqBook_RAW_Data!AE853)</f>
        <v/>
      </c>
    </row>
    <row r="864" spans="1:16" x14ac:dyDescent="0.2">
      <c r="A864" s="58" t="e">
        <f t="shared" si="13"/>
        <v>#VALUE!</v>
      </c>
      <c r="B864" s="144" t="str">
        <f>IF(ISBLANK(DaqBook_RAW_Data!Q854),IF(DaqBook_RAW_Data!A854="","",TIMEVALUE(DaqBook_RAW_Data!A854)),TIMEVALUE(DaqBook_RAW_Data!Q854))</f>
        <v/>
      </c>
      <c r="C864" s="167" t="str">
        <f>IF(ISBLANK(DaqBook_RAW_Data!R854),"",DaqBook_RAW_Data!R854)</f>
        <v/>
      </c>
      <c r="D864" s="167" t="str">
        <f>IF(ISBLANK(DaqBook_RAW_Data!S854),"",DaqBook_RAW_Data!S854)</f>
        <v/>
      </c>
      <c r="E864" s="167" t="str">
        <f>IF(ISBLANK(DaqBook_RAW_Data!T854),"",DaqBook_RAW_Data!T854)</f>
        <v/>
      </c>
      <c r="F864" s="167" t="str">
        <f>IF(ISBLANK(DaqBook_RAW_Data!U854),"",DaqBook_RAW_Data!U854)</f>
        <v/>
      </c>
      <c r="G864" s="167" t="str">
        <f>IF(ISBLANK(DaqBook_RAW_Data!V854),"",DaqBook_RAW_Data!V854)</f>
        <v/>
      </c>
      <c r="H864" s="167" t="str">
        <f>IF(ISBLANK(DaqBook_RAW_Data!W854),"",DaqBook_RAW_Data!W854)</f>
        <v/>
      </c>
      <c r="I864" s="167" t="str">
        <f>IF(ISBLANK(DaqBook_RAW_Data!X854),"",DaqBook_RAW_Data!X854)</f>
        <v/>
      </c>
      <c r="J864" s="167" t="str">
        <f>IF(ISBLANK(DaqBook_RAW_Data!Y854),"",DaqBook_RAW_Data!Y854)</f>
        <v/>
      </c>
      <c r="K864" s="167" t="str">
        <f>IF(ISBLANK(DaqBook_RAW_Data!Z854),"",DaqBook_RAW_Data!Z854)</f>
        <v/>
      </c>
      <c r="L864" s="167" t="str">
        <f>IF(ISBLANK(DaqBook_RAW_Data!AA854),"",DaqBook_RAW_Data!AA854)</f>
        <v/>
      </c>
      <c r="M864" s="167" t="str">
        <f>IF(ISBLANK(DaqBook_RAW_Data!AB854),"",DaqBook_RAW_Data!AB854)</f>
        <v/>
      </c>
      <c r="N864" s="167" t="str">
        <f>IF(ISBLANK(DaqBook_RAW_Data!AC854),"",DaqBook_RAW_Data!AC854)</f>
        <v/>
      </c>
      <c r="O864" s="167" t="str">
        <f>IF(ISBLANK(DaqBook_RAW_Data!AD854),"",DaqBook_RAW_Data!AD854)</f>
        <v/>
      </c>
      <c r="P864" s="167" t="str">
        <f>IF(ISBLANK(DaqBook_RAW_Data!AE854),"",DaqBook_RAW_Data!AE854)</f>
        <v/>
      </c>
    </row>
    <row r="865" spans="1:16" x14ac:dyDescent="0.2">
      <c r="A865" s="58" t="e">
        <f t="shared" si="13"/>
        <v>#VALUE!</v>
      </c>
      <c r="B865" s="144" t="str">
        <f>IF(ISBLANK(DaqBook_RAW_Data!Q855),IF(DaqBook_RAW_Data!A855="","",TIMEVALUE(DaqBook_RAW_Data!A855)),TIMEVALUE(DaqBook_RAW_Data!Q855))</f>
        <v/>
      </c>
      <c r="C865" s="167" t="str">
        <f>IF(ISBLANK(DaqBook_RAW_Data!R855),"",DaqBook_RAW_Data!R855)</f>
        <v/>
      </c>
      <c r="D865" s="167" t="str">
        <f>IF(ISBLANK(DaqBook_RAW_Data!S855),"",DaqBook_RAW_Data!S855)</f>
        <v/>
      </c>
      <c r="E865" s="167" t="str">
        <f>IF(ISBLANK(DaqBook_RAW_Data!T855),"",DaqBook_RAW_Data!T855)</f>
        <v/>
      </c>
      <c r="F865" s="167" t="str">
        <f>IF(ISBLANK(DaqBook_RAW_Data!U855),"",DaqBook_RAW_Data!U855)</f>
        <v/>
      </c>
      <c r="G865" s="167" t="str">
        <f>IF(ISBLANK(DaqBook_RAW_Data!V855),"",DaqBook_RAW_Data!V855)</f>
        <v/>
      </c>
      <c r="H865" s="167" t="str">
        <f>IF(ISBLANK(DaqBook_RAW_Data!W855),"",DaqBook_RAW_Data!W855)</f>
        <v/>
      </c>
      <c r="I865" s="167" t="str">
        <f>IF(ISBLANK(DaqBook_RAW_Data!X855),"",DaqBook_RAW_Data!X855)</f>
        <v/>
      </c>
      <c r="J865" s="167" t="str">
        <f>IF(ISBLANK(DaqBook_RAW_Data!Y855),"",DaqBook_RAW_Data!Y855)</f>
        <v/>
      </c>
      <c r="K865" s="167" t="str">
        <f>IF(ISBLANK(DaqBook_RAW_Data!Z855),"",DaqBook_RAW_Data!Z855)</f>
        <v/>
      </c>
      <c r="L865" s="167" t="str">
        <f>IF(ISBLANK(DaqBook_RAW_Data!AA855),"",DaqBook_RAW_Data!AA855)</f>
        <v/>
      </c>
      <c r="M865" s="167" t="str">
        <f>IF(ISBLANK(DaqBook_RAW_Data!AB855),"",DaqBook_RAW_Data!AB855)</f>
        <v/>
      </c>
      <c r="N865" s="167" t="str">
        <f>IF(ISBLANK(DaqBook_RAW_Data!AC855),"",DaqBook_RAW_Data!AC855)</f>
        <v/>
      </c>
      <c r="O865" s="167" t="str">
        <f>IF(ISBLANK(DaqBook_RAW_Data!AD855),"",DaqBook_RAW_Data!AD855)</f>
        <v/>
      </c>
      <c r="P865" s="167" t="str">
        <f>IF(ISBLANK(DaqBook_RAW_Data!AE855),"",DaqBook_RAW_Data!AE855)</f>
        <v/>
      </c>
    </row>
    <row r="866" spans="1:16" x14ac:dyDescent="0.2">
      <c r="A866" s="58" t="e">
        <f t="shared" si="13"/>
        <v>#VALUE!</v>
      </c>
      <c r="B866" s="144" t="str">
        <f>IF(ISBLANK(DaqBook_RAW_Data!Q856),IF(DaqBook_RAW_Data!A856="","",TIMEVALUE(DaqBook_RAW_Data!A856)),TIMEVALUE(DaqBook_RAW_Data!Q856))</f>
        <v/>
      </c>
      <c r="C866" s="167" t="str">
        <f>IF(ISBLANK(DaqBook_RAW_Data!R856),"",DaqBook_RAW_Data!R856)</f>
        <v/>
      </c>
      <c r="D866" s="167" t="str">
        <f>IF(ISBLANK(DaqBook_RAW_Data!S856),"",DaqBook_RAW_Data!S856)</f>
        <v/>
      </c>
      <c r="E866" s="167" t="str">
        <f>IF(ISBLANK(DaqBook_RAW_Data!T856),"",DaqBook_RAW_Data!T856)</f>
        <v/>
      </c>
      <c r="F866" s="167" t="str">
        <f>IF(ISBLANK(DaqBook_RAW_Data!U856),"",DaqBook_RAW_Data!U856)</f>
        <v/>
      </c>
      <c r="G866" s="167" t="str">
        <f>IF(ISBLANK(DaqBook_RAW_Data!V856),"",DaqBook_RAW_Data!V856)</f>
        <v/>
      </c>
      <c r="H866" s="167" t="str">
        <f>IF(ISBLANK(DaqBook_RAW_Data!W856),"",DaqBook_RAW_Data!W856)</f>
        <v/>
      </c>
      <c r="I866" s="167" t="str">
        <f>IF(ISBLANK(DaqBook_RAW_Data!X856),"",DaqBook_RAW_Data!X856)</f>
        <v/>
      </c>
      <c r="J866" s="167" t="str">
        <f>IF(ISBLANK(DaqBook_RAW_Data!Y856),"",DaqBook_RAW_Data!Y856)</f>
        <v/>
      </c>
      <c r="K866" s="167" t="str">
        <f>IF(ISBLANK(DaqBook_RAW_Data!Z856),"",DaqBook_RAW_Data!Z856)</f>
        <v/>
      </c>
      <c r="L866" s="167" t="str">
        <f>IF(ISBLANK(DaqBook_RAW_Data!AA856),"",DaqBook_RAW_Data!AA856)</f>
        <v/>
      </c>
      <c r="M866" s="167" t="str">
        <f>IF(ISBLANK(DaqBook_RAW_Data!AB856),"",DaqBook_RAW_Data!AB856)</f>
        <v/>
      </c>
      <c r="N866" s="167" t="str">
        <f>IF(ISBLANK(DaqBook_RAW_Data!AC856),"",DaqBook_RAW_Data!AC856)</f>
        <v/>
      </c>
      <c r="O866" s="167" t="str">
        <f>IF(ISBLANK(DaqBook_RAW_Data!AD856),"",DaqBook_RAW_Data!AD856)</f>
        <v/>
      </c>
      <c r="P866" s="167" t="str">
        <f>IF(ISBLANK(DaqBook_RAW_Data!AE856),"",DaqBook_RAW_Data!AE856)</f>
        <v/>
      </c>
    </row>
    <row r="867" spans="1:16" x14ac:dyDescent="0.2">
      <c r="A867" s="58" t="e">
        <f t="shared" si="13"/>
        <v>#VALUE!</v>
      </c>
      <c r="B867" s="144" t="str">
        <f>IF(ISBLANK(DaqBook_RAW_Data!Q857),IF(DaqBook_RAW_Data!A857="","",TIMEVALUE(DaqBook_RAW_Data!A857)),TIMEVALUE(DaqBook_RAW_Data!Q857))</f>
        <v/>
      </c>
      <c r="C867" s="167" t="str">
        <f>IF(ISBLANK(DaqBook_RAW_Data!R857),"",DaqBook_RAW_Data!R857)</f>
        <v/>
      </c>
      <c r="D867" s="167" t="str">
        <f>IF(ISBLANK(DaqBook_RAW_Data!S857),"",DaqBook_RAW_Data!S857)</f>
        <v/>
      </c>
      <c r="E867" s="167" t="str">
        <f>IF(ISBLANK(DaqBook_RAW_Data!T857),"",DaqBook_RAW_Data!T857)</f>
        <v/>
      </c>
      <c r="F867" s="167" t="str">
        <f>IF(ISBLANK(DaqBook_RAW_Data!U857),"",DaqBook_RAW_Data!U857)</f>
        <v/>
      </c>
      <c r="G867" s="167" t="str">
        <f>IF(ISBLANK(DaqBook_RAW_Data!V857),"",DaqBook_RAW_Data!V857)</f>
        <v/>
      </c>
      <c r="H867" s="167" t="str">
        <f>IF(ISBLANK(DaqBook_RAW_Data!W857),"",DaqBook_RAW_Data!W857)</f>
        <v/>
      </c>
      <c r="I867" s="167" t="str">
        <f>IF(ISBLANK(DaqBook_RAW_Data!X857),"",DaqBook_RAW_Data!X857)</f>
        <v/>
      </c>
      <c r="J867" s="167" t="str">
        <f>IF(ISBLANK(DaqBook_RAW_Data!Y857),"",DaqBook_RAW_Data!Y857)</f>
        <v/>
      </c>
      <c r="K867" s="167" t="str">
        <f>IF(ISBLANK(DaqBook_RAW_Data!Z857),"",DaqBook_RAW_Data!Z857)</f>
        <v/>
      </c>
      <c r="L867" s="167" t="str">
        <f>IF(ISBLANK(DaqBook_RAW_Data!AA857),"",DaqBook_RAW_Data!AA857)</f>
        <v/>
      </c>
      <c r="M867" s="167" t="str">
        <f>IF(ISBLANK(DaqBook_RAW_Data!AB857),"",DaqBook_RAW_Data!AB857)</f>
        <v/>
      </c>
      <c r="N867" s="167" t="str">
        <f>IF(ISBLANK(DaqBook_RAW_Data!AC857),"",DaqBook_RAW_Data!AC857)</f>
        <v/>
      </c>
      <c r="O867" s="167" t="str">
        <f>IF(ISBLANK(DaqBook_RAW_Data!AD857),"",DaqBook_RAW_Data!AD857)</f>
        <v/>
      </c>
      <c r="P867" s="167" t="str">
        <f>IF(ISBLANK(DaqBook_RAW_Data!AE857),"",DaqBook_RAW_Data!AE857)</f>
        <v/>
      </c>
    </row>
    <row r="868" spans="1:16" x14ac:dyDescent="0.2">
      <c r="A868" s="58" t="e">
        <f t="shared" si="13"/>
        <v>#VALUE!</v>
      </c>
      <c r="B868" s="144" t="str">
        <f>IF(ISBLANK(DaqBook_RAW_Data!Q858),IF(DaqBook_RAW_Data!A858="","",TIMEVALUE(DaqBook_RAW_Data!A858)),TIMEVALUE(DaqBook_RAW_Data!Q858))</f>
        <v/>
      </c>
      <c r="C868" s="167" t="str">
        <f>IF(ISBLANK(DaqBook_RAW_Data!R858),"",DaqBook_RAW_Data!R858)</f>
        <v/>
      </c>
      <c r="D868" s="167" t="str">
        <f>IF(ISBLANK(DaqBook_RAW_Data!S858),"",DaqBook_RAW_Data!S858)</f>
        <v/>
      </c>
      <c r="E868" s="167" t="str">
        <f>IF(ISBLANK(DaqBook_RAW_Data!T858),"",DaqBook_RAW_Data!T858)</f>
        <v/>
      </c>
      <c r="F868" s="167" t="str">
        <f>IF(ISBLANK(DaqBook_RAW_Data!U858),"",DaqBook_RAW_Data!U858)</f>
        <v/>
      </c>
      <c r="G868" s="167" t="str">
        <f>IF(ISBLANK(DaqBook_RAW_Data!V858),"",DaqBook_RAW_Data!V858)</f>
        <v/>
      </c>
      <c r="H868" s="167" t="str">
        <f>IF(ISBLANK(DaqBook_RAW_Data!W858),"",DaqBook_RAW_Data!W858)</f>
        <v/>
      </c>
      <c r="I868" s="167" t="str">
        <f>IF(ISBLANK(DaqBook_RAW_Data!X858),"",DaqBook_RAW_Data!X858)</f>
        <v/>
      </c>
      <c r="J868" s="167" t="str">
        <f>IF(ISBLANK(DaqBook_RAW_Data!Y858),"",DaqBook_RAW_Data!Y858)</f>
        <v/>
      </c>
      <c r="K868" s="167" t="str">
        <f>IF(ISBLANK(DaqBook_RAW_Data!Z858),"",DaqBook_RAW_Data!Z858)</f>
        <v/>
      </c>
      <c r="L868" s="167" t="str">
        <f>IF(ISBLANK(DaqBook_RAW_Data!AA858),"",DaqBook_RAW_Data!AA858)</f>
        <v/>
      </c>
      <c r="M868" s="167" t="str">
        <f>IF(ISBLANK(DaqBook_RAW_Data!AB858),"",DaqBook_RAW_Data!AB858)</f>
        <v/>
      </c>
      <c r="N868" s="167" t="str">
        <f>IF(ISBLANK(DaqBook_RAW_Data!AC858),"",DaqBook_RAW_Data!AC858)</f>
        <v/>
      </c>
      <c r="O868" s="167" t="str">
        <f>IF(ISBLANK(DaqBook_RAW_Data!AD858),"",DaqBook_RAW_Data!AD858)</f>
        <v/>
      </c>
      <c r="P868" s="167" t="str">
        <f>IF(ISBLANK(DaqBook_RAW_Data!AE858),"",DaqBook_RAW_Data!AE858)</f>
        <v/>
      </c>
    </row>
    <row r="869" spans="1:16" x14ac:dyDescent="0.2">
      <c r="A869" s="58" t="e">
        <f t="shared" si="13"/>
        <v>#VALUE!</v>
      </c>
      <c r="B869" s="144" t="str">
        <f>IF(ISBLANK(DaqBook_RAW_Data!Q859),IF(DaqBook_RAW_Data!A859="","",TIMEVALUE(DaqBook_RAW_Data!A859)),TIMEVALUE(DaqBook_RAW_Data!Q859))</f>
        <v/>
      </c>
      <c r="C869" s="167" t="str">
        <f>IF(ISBLANK(DaqBook_RAW_Data!R859),"",DaqBook_RAW_Data!R859)</f>
        <v/>
      </c>
      <c r="D869" s="167" t="str">
        <f>IF(ISBLANK(DaqBook_RAW_Data!S859),"",DaqBook_RAW_Data!S859)</f>
        <v/>
      </c>
      <c r="E869" s="167" t="str">
        <f>IF(ISBLANK(DaqBook_RAW_Data!T859),"",DaqBook_RAW_Data!T859)</f>
        <v/>
      </c>
      <c r="F869" s="167" t="str">
        <f>IF(ISBLANK(DaqBook_RAW_Data!U859),"",DaqBook_RAW_Data!U859)</f>
        <v/>
      </c>
      <c r="G869" s="167" t="str">
        <f>IF(ISBLANK(DaqBook_RAW_Data!V859),"",DaqBook_RAW_Data!V859)</f>
        <v/>
      </c>
      <c r="H869" s="167" t="str">
        <f>IF(ISBLANK(DaqBook_RAW_Data!W859),"",DaqBook_RAW_Data!W859)</f>
        <v/>
      </c>
      <c r="I869" s="167" t="str">
        <f>IF(ISBLANK(DaqBook_RAW_Data!X859),"",DaqBook_RAW_Data!X859)</f>
        <v/>
      </c>
      <c r="J869" s="167" t="str">
        <f>IF(ISBLANK(DaqBook_RAW_Data!Y859),"",DaqBook_RAW_Data!Y859)</f>
        <v/>
      </c>
      <c r="K869" s="167" t="str">
        <f>IF(ISBLANK(DaqBook_RAW_Data!Z859),"",DaqBook_RAW_Data!Z859)</f>
        <v/>
      </c>
      <c r="L869" s="167" t="str">
        <f>IF(ISBLANK(DaqBook_RAW_Data!AA859),"",DaqBook_RAW_Data!AA859)</f>
        <v/>
      </c>
      <c r="M869" s="167" t="str">
        <f>IF(ISBLANK(DaqBook_RAW_Data!AB859),"",DaqBook_RAW_Data!AB859)</f>
        <v/>
      </c>
      <c r="N869" s="167" t="str">
        <f>IF(ISBLANK(DaqBook_RAW_Data!AC859),"",DaqBook_RAW_Data!AC859)</f>
        <v/>
      </c>
      <c r="O869" s="167" t="str">
        <f>IF(ISBLANK(DaqBook_RAW_Data!AD859),"",DaqBook_RAW_Data!AD859)</f>
        <v/>
      </c>
      <c r="P869" s="167" t="str">
        <f>IF(ISBLANK(DaqBook_RAW_Data!AE859),"",DaqBook_RAW_Data!AE859)</f>
        <v/>
      </c>
    </row>
    <row r="870" spans="1:16" x14ac:dyDescent="0.2">
      <c r="A870" s="58" t="e">
        <f t="shared" si="13"/>
        <v>#VALUE!</v>
      </c>
      <c r="B870" s="144" t="str">
        <f>IF(ISBLANK(DaqBook_RAW_Data!Q860),IF(DaqBook_RAW_Data!A860="","",TIMEVALUE(DaqBook_RAW_Data!A860)),TIMEVALUE(DaqBook_RAW_Data!Q860))</f>
        <v/>
      </c>
      <c r="C870" s="167" t="str">
        <f>IF(ISBLANK(DaqBook_RAW_Data!R860),"",DaqBook_RAW_Data!R860)</f>
        <v/>
      </c>
      <c r="D870" s="167" t="str">
        <f>IF(ISBLANK(DaqBook_RAW_Data!S860),"",DaqBook_RAW_Data!S860)</f>
        <v/>
      </c>
      <c r="E870" s="167" t="str">
        <f>IF(ISBLANK(DaqBook_RAW_Data!T860),"",DaqBook_RAW_Data!T860)</f>
        <v/>
      </c>
      <c r="F870" s="167" t="str">
        <f>IF(ISBLANK(DaqBook_RAW_Data!U860),"",DaqBook_RAW_Data!U860)</f>
        <v/>
      </c>
      <c r="G870" s="167" t="str">
        <f>IF(ISBLANK(DaqBook_RAW_Data!V860),"",DaqBook_RAW_Data!V860)</f>
        <v/>
      </c>
      <c r="H870" s="167" t="str">
        <f>IF(ISBLANK(DaqBook_RAW_Data!W860),"",DaqBook_RAW_Data!W860)</f>
        <v/>
      </c>
      <c r="I870" s="167" t="str">
        <f>IF(ISBLANK(DaqBook_RAW_Data!X860),"",DaqBook_RAW_Data!X860)</f>
        <v/>
      </c>
      <c r="J870" s="167" t="str">
        <f>IF(ISBLANK(DaqBook_RAW_Data!Y860),"",DaqBook_RAW_Data!Y860)</f>
        <v/>
      </c>
      <c r="K870" s="167" t="str">
        <f>IF(ISBLANK(DaqBook_RAW_Data!Z860),"",DaqBook_RAW_Data!Z860)</f>
        <v/>
      </c>
      <c r="L870" s="167" t="str">
        <f>IF(ISBLANK(DaqBook_RAW_Data!AA860),"",DaqBook_RAW_Data!AA860)</f>
        <v/>
      </c>
      <c r="M870" s="167" t="str">
        <f>IF(ISBLANK(DaqBook_RAW_Data!AB860),"",DaqBook_RAW_Data!AB860)</f>
        <v/>
      </c>
      <c r="N870" s="167" t="str">
        <f>IF(ISBLANK(DaqBook_RAW_Data!AC860),"",DaqBook_RAW_Data!AC860)</f>
        <v/>
      </c>
      <c r="O870" s="167" t="str">
        <f>IF(ISBLANK(DaqBook_RAW_Data!AD860),"",DaqBook_RAW_Data!AD860)</f>
        <v/>
      </c>
      <c r="P870" s="167" t="str">
        <f>IF(ISBLANK(DaqBook_RAW_Data!AE860),"",DaqBook_RAW_Data!AE860)</f>
        <v/>
      </c>
    </row>
    <row r="871" spans="1:16" x14ac:dyDescent="0.2">
      <c r="A871" s="58" t="e">
        <f t="shared" si="13"/>
        <v>#VALUE!</v>
      </c>
      <c r="B871" s="144" t="str">
        <f>IF(ISBLANK(DaqBook_RAW_Data!Q861),IF(DaqBook_RAW_Data!A861="","",TIMEVALUE(DaqBook_RAW_Data!A861)),TIMEVALUE(DaqBook_RAW_Data!Q861))</f>
        <v/>
      </c>
      <c r="C871" s="167" t="str">
        <f>IF(ISBLANK(DaqBook_RAW_Data!R861),"",DaqBook_RAW_Data!R861)</f>
        <v/>
      </c>
      <c r="D871" s="167" t="str">
        <f>IF(ISBLANK(DaqBook_RAW_Data!S861),"",DaqBook_RAW_Data!S861)</f>
        <v/>
      </c>
      <c r="E871" s="167" t="str">
        <f>IF(ISBLANK(DaqBook_RAW_Data!T861),"",DaqBook_RAW_Data!T861)</f>
        <v/>
      </c>
      <c r="F871" s="167" t="str">
        <f>IF(ISBLANK(DaqBook_RAW_Data!U861),"",DaqBook_RAW_Data!U861)</f>
        <v/>
      </c>
      <c r="G871" s="167" t="str">
        <f>IF(ISBLANK(DaqBook_RAW_Data!V861),"",DaqBook_RAW_Data!V861)</f>
        <v/>
      </c>
      <c r="H871" s="167" t="str">
        <f>IF(ISBLANK(DaqBook_RAW_Data!W861),"",DaqBook_RAW_Data!W861)</f>
        <v/>
      </c>
      <c r="I871" s="167" t="str">
        <f>IF(ISBLANK(DaqBook_RAW_Data!X861),"",DaqBook_RAW_Data!X861)</f>
        <v/>
      </c>
      <c r="J871" s="167" t="str">
        <f>IF(ISBLANK(DaqBook_RAW_Data!Y861),"",DaqBook_RAW_Data!Y861)</f>
        <v/>
      </c>
      <c r="K871" s="167" t="str">
        <f>IF(ISBLANK(DaqBook_RAW_Data!Z861),"",DaqBook_RAW_Data!Z861)</f>
        <v/>
      </c>
      <c r="L871" s="167" t="str">
        <f>IF(ISBLANK(DaqBook_RAW_Data!AA861),"",DaqBook_RAW_Data!AA861)</f>
        <v/>
      </c>
      <c r="M871" s="167" t="str">
        <f>IF(ISBLANK(DaqBook_RAW_Data!AB861),"",DaqBook_RAW_Data!AB861)</f>
        <v/>
      </c>
      <c r="N871" s="167" t="str">
        <f>IF(ISBLANK(DaqBook_RAW_Data!AC861),"",DaqBook_RAW_Data!AC861)</f>
        <v/>
      </c>
      <c r="O871" s="167" t="str">
        <f>IF(ISBLANK(DaqBook_RAW_Data!AD861),"",DaqBook_RAW_Data!AD861)</f>
        <v/>
      </c>
      <c r="P871" s="167" t="str">
        <f>IF(ISBLANK(DaqBook_RAW_Data!AE861),"",DaqBook_RAW_Data!AE861)</f>
        <v/>
      </c>
    </row>
    <row r="872" spans="1:16" x14ac:dyDescent="0.2">
      <c r="A872" s="58" t="e">
        <f t="shared" si="13"/>
        <v>#VALUE!</v>
      </c>
      <c r="B872" s="144" t="str">
        <f>IF(ISBLANK(DaqBook_RAW_Data!Q862),IF(DaqBook_RAW_Data!A862="","",TIMEVALUE(DaqBook_RAW_Data!A862)),TIMEVALUE(DaqBook_RAW_Data!Q862))</f>
        <v/>
      </c>
      <c r="C872" s="167" t="str">
        <f>IF(ISBLANK(DaqBook_RAW_Data!R862),"",DaqBook_RAW_Data!R862)</f>
        <v/>
      </c>
      <c r="D872" s="167" t="str">
        <f>IF(ISBLANK(DaqBook_RAW_Data!S862),"",DaqBook_RAW_Data!S862)</f>
        <v/>
      </c>
      <c r="E872" s="167" t="str">
        <f>IF(ISBLANK(DaqBook_RAW_Data!T862),"",DaqBook_RAW_Data!T862)</f>
        <v/>
      </c>
      <c r="F872" s="167" t="str">
        <f>IF(ISBLANK(DaqBook_RAW_Data!U862),"",DaqBook_RAW_Data!U862)</f>
        <v/>
      </c>
      <c r="G872" s="167" t="str">
        <f>IF(ISBLANK(DaqBook_RAW_Data!V862),"",DaqBook_RAW_Data!V862)</f>
        <v/>
      </c>
      <c r="H872" s="167" t="str">
        <f>IF(ISBLANK(DaqBook_RAW_Data!W862),"",DaqBook_RAW_Data!W862)</f>
        <v/>
      </c>
      <c r="I872" s="167" t="str">
        <f>IF(ISBLANK(DaqBook_RAW_Data!X862),"",DaqBook_RAW_Data!X862)</f>
        <v/>
      </c>
      <c r="J872" s="167" t="str">
        <f>IF(ISBLANK(DaqBook_RAW_Data!Y862),"",DaqBook_RAW_Data!Y862)</f>
        <v/>
      </c>
      <c r="K872" s="167" t="str">
        <f>IF(ISBLANK(DaqBook_RAW_Data!Z862),"",DaqBook_RAW_Data!Z862)</f>
        <v/>
      </c>
      <c r="L872" s="167" t="str">
        <f>IF(ISBLANK(DaqBook_RAW_Data!AA862),"",DaqBook_RAW_Data!AA862)</f>
        <v/>
      </c>
      <c r="M872" s="167" t="str">
        <f>IF(ISBLANK(DaqBook_RAW_Data!AB862),"",DaqBook_RAW_Data!AB862)</f>
        <v/>
      </c>
      <c r="N872" s="167" t="str">
        <f>IF(ISBLANK(DaqBook_RAW_Data!AC862),"",DaqBook_RAW_Data!AC862)</f>
        <v/>
      </c>
      <c r="O872" s="167" t="str">
        <f>IF(ISBLANK(DaqBook_RAW_Data!AD862),"",DaqBook_RAW_Data!AD862)</f>
        <v/>
      </c>
      <c r="P872" s="167" t="str">
        <f>IF(ISBLANK(DaqBook_RAW_Data!AE862),"",DaqBook_RAW_Data!AE862)</f>
        <v/>
      </c>
    </row>
    <row r="873" spans="1:16" x14ac:dyDescent="0.2">
      <c r="A873" s="58" t="e">
        <f t="shared" si="13"/>
        <v>#VALUE!</v>
      </c>
      <c r="B873" s="144" t="str">
        <f>IF(ISBLANK(DaqBook_RAW_Data!Q863),IF(DaqBook_RAW_Data!A863="","",TIMEVALUE(DaqBook_RAW_Data!A863)),TIMEVALUE(DaqBook_RAW_Data!Q863))</f>
        <v/>
      </c>
      <c r="C873" s="167" t="str">
        <f>IF(ISBLANK(DaqBook_RAW_Data!R863),"",DaqBook_RAW_Data!R863)</f>
        <v/>
      </c>
      <c r="D873" s="167" t="str">
        <f>IF(ISBLANK(DaqBook_RAW_Data!S863),"",DaqBook_RAW_Data!S863)</f>
        <v/>
      </c>
      <c r="E873" s="167" t="str">
        <f>IF(ISBLANK(DaqBook_RAW_Data!T863),"",DaqBook_RAW_Data!T863)</f>
        <v/>
      </c>
      <c r="F873" s="167" t="str">
        <f>IF(ISBLANK(DaqBook_RAW_Data!U863),"",DaqBook_RAW_Data!U863)</f>
        <v/>
      </c>
      <c r="G873" s="167" t="str">
        <f>IF(ISBLANK(DaqBook_RAW_Data!V863),"",DaqBook_RAW_Data!V863)</f>
        <v/>
      </c>
      <c r="H873" s="167" t="str">
        <f>IF(ISBLANK(DaqBook_RAW_Data!W863),"",DaqBook_RAW_Data!W863)</f>
        <v/>
      </c>
      <c r="I873" s="167" t="str">
        <f>IF(ISBLANK(DaqBook_RAW_Data!X863),"",DaqBook_RAW_Data!X863)</f>
        <v/>
      </c>
      <c r="J873" s="167" t="str">
        <f>IF(ISBLANK(DaqBook_RAW_Data!Y863),"",DaqBook_RAW_Data!Y863)</f>
        <v/>
      </c>
      <c r="K873" s="167" t="str">
        <f>IF(ISBLANK(DaqBook_RAW_Data!Z863),"",DaqBook_RAW_Data!Z863)</f>
        <v/>
      </c>
      <c r="L873" s="167" t="str">
        <f>IF(ISBLANK(DaqBook_RAW_Data!AA863),"",DaqBook_RAW_Data!AA863)</f>
        <v/>
      </c>
      <c r="M873" s="167" t="str">
        <f>IF(ISBLANK(DaqBook_RAW_Data!AB863),"",DaqBook_RAW_Data!AB863)</f>
        <v/>
      </c>
      <c r="N873" s="167" t="str">
        <f>IF(ISBLANK(DaqBook_RAW_Data!AC863),"",DaqBook_RAW_Data!AC863)</f>
        <v/>
      </c>
      <c r="O873" s="167" t="str">
        <f>IF(ISBLANK(DaqBook_RAW_Data!AD863),"",DaqBook_RAW_Data!AD863)</f>
        <v/>
      </c>
      <c r="P873" s="167" t="str">
        <f>IF(ISBLANK(DaqBook_RAW_Data!AE863),"",DaqBook_RAW_Data!AE863)</f>
        <v/>
      </c>
    </row>
    <row r="874" spans="1:16" x14ac:dyDescent="0.2">
      <c r="A874" s="58" t="e">
        <f t="shared" si="13"/>
        <v>#VALUE!</v>
      </c>
      <c r="B874" s="144" t="str">
        <f>IF(ISBLANK(DaqBook_RAW_Data!Q864),IF(DaqBook_RAW_Data!A864="","",TIMEVALUE(DaqBook_RAW_Data!A864)),TIMEVALUE(DaqBook_RAW_Data!Q864))</f>
        <v/>
      </c>
      <c r="C874" s="167" t="str">
        <f>IF(ISBLANK(DaqBook_RAW_Data!R864),"",DaqBook_RAW_Data!R864)</f>
        <v/>
      </c>
      <c r="D874" s="167" t="str">
        <f>IF(ISBLANK(DaqBook_RAW_Data!S864),"",DaqBook_RAW_Data!S864)</f>
        <v/>
      </c>
      <c r="E874" s="167" t="str">
        <f>IF(ISBLANK(DaqBook_RAW_Data!T864),"",DaqBook_RAW_Data!T864)</f>
        <v/>
      </c>
      <c r="F874" s="167" t="str">
        <f>IF(ISBLANK(DaqBook_RAW_Data!U864),"",DaqBook_RAW_Data!U864)</f>
        <v/>
      </c>
      <c r="G874" s="167" t="str">
        <f>IF(ISBLANK(DaqBook_RAW_Data!V864),"",DaqBook_RAW_Data!V864)</f>
        <v/>
      </c>
      <c r="H874" s="167" t="str">
        <f>IF(ISBLANK(DaqBook_RAW_Data!W864),"",DaqBook_RAW_Data!W864)</f>
        <v/>
      </c>
      <c r="I874" s="167" t="str">
        <f>IF(ISBLANK(DaqBook_RAW_Data!X864),"",DaqBook_RAW_Data!X864)</f>
        <v/>
      </c>
      <c r="J874" s="167" t="str">
        <f>IF(ISBLANK(DaqBook_RAW_Data!Y864),"",DaqBook_RAW_Data!Y864)</f>
        <v/>
      </c>
      <c r="K874" s="167" t="str">
        <f>IF(ISBLANK(DaqBook_RAW_Data!Z864),"",DaqBook_RAW_Data!Z864)</f>
        <v/>
      </c>
      <c r="L874" s="167" t="str">
        <f>IF(ISBLANK(DaqBook_RAW_Data!AA864),"",DaqBook_RAW_Data!AA864)</f>
        <v/>
      </c>
      <c r="M874" s="167" t="str">
        <f>IF(ISBLANK(DaqBook_RAW_Data!AB864),"",DaqBook_RAW_Data!AB864)</f>
        <v/>
      </c>
      <c r="N874" s="167" t="str">
        <f>IF(ISBLANK(DaqBook_RAW_Data!AC864),"",DaqBook_RAW_Data!AC864)</f>
        <v/>
      </c>
      <c r="O874" s="167" t="str">
        <f>IF(ISBLANK(DaqBook_RAW_Data!AD864),"",DaqBook_RAW_Data!AD864)</f>
        <v/>
      </c>
      <c r="P874" s="167" t="str">
        <f>IF(ISBLANK(DaqBook_RAW_Data!AE864),"",DaqBook_RAW_Data!AE864)</f>
        <v/>
      </c>
    </row>
    <row r="875" spans="1:16" x14ac:dyDescent="0.2">
      <c r="A875" s="58" t="e">
        <f t="shared" si="13"/>
        <v>#VALUE!</v>
      </c>
      <c r="B875" s="144" t="str">
        <f>IF(ISBLANK(DaqBook_RAW_Data!Q865),IF(DaqBook_RAW_Data!A865="","",TIMEVALUE(DaqBook_RAW_Data!A865)),TIMEVALUE(DaqBook_RAW_Data!Q865))</f>
        <v/>
      </c>
      <c r="C875" s="167" t="str">
        <f>IF(ISBLANK(DaqBook_RAW_Data!R865),"",DaqBook_RAW_Data!R865)</f>
        <v/>
      </c>
      <c r="D875" s="167" t="str">
        <f>IF(ISBLANK(DaqBook_RAW_Data!S865),"",DaqBook_RAW_Data!S865)</f>
        <v/>
      </c>
      <c r="E875" s="167" t="str">
        <f>IF(ISBLANK(DaqBook_RAW_Data!T865),"",DaqBook_RAW_Data!T865)</f>
        <v/>
      </c>
      <c r="F875" s="167" t="str">
        <f>IF(ISBLANK(DaqBook_RAW_Data!U865),"",DaqBook_RAW_Data!U865)</f>
        <v/>
      </c>
      <c r="G875" s="167" t="str">
        <f>IF(ISBLANK(DaqBook_RAW_Data!V865),"",DaqBook_RAW_Data!V865)</f>
        <v/>
      </c>
      <c r="H875" s="167" t="str">
        <f>IF(ISBLANK(DaqBook_RAW_Data!W865),"",DaqBook_RAW_Data!W865)</f>
        <v/>
      </c>
      <c r="I875" s="167" t="str">
        <f>IF(ISBLANK(DaqBook_RAW_Data!X865),"",DaqBook_RAW_Data!X865)</f>
        <v/>
      </c>
      <c r="J875" s="167" t="str">
        <f>IF(ISBLANK(DaqBook_RAW_Data!Y865),"",DaqBook_RAW_Data!Y865)</f>
        <v/>
      </c>
      <c r="K875" s="167" t="str">
        <f>IF(ISBLANK(DaqBook_RAW_Data!Z865),"",DaqBook_RAW_Data!Z865)</f>
        <v/>
      </c>
      <c r="L875" s="167" t="str">
        <f>IF(ISBLANK(DaqBook_RAW_Data!AA865),"",DaqBook_RAW_Data!AA865)</f>
        <v/>
      </c>
      <c r="M875" s="167" t="str">
        <f>IF(ISBLANK(DaqBook_RAW_Data!AB865),"",DaqBook_RAW_Data!AB865)</f>
        <v/>
      </c>
      <c r="N875" s="167" t="str">
        <f>IF(ISBLANK(DaqBook_RAW_Data!AC865),"",DaqBook_RAW_Data!AC865)</f>
        <v/>
      </c>
      <c r="O875" s="167" t="str">
        <f>IF(ISBLANK(DaqBook_RAW_Data!AD865),"",DaqBook_RAW_Data!AD865)</f>
        <v/>
      </c>
      <c r="P875" s="167" t="str">
        <f>IF(ISBLANK(DaqBook_RAW_Data!AE865),"",DaqBook_RAW_Data!AE865)</f>
        <v/>
      </c>
    </row>
    <row r="876" spans="1:16" x14ac:dyDescent="0.2">
      <c r="A876" s="58" t="e">
        <f t="shared" si="13"/>
        <v>#VALUE!</v>
      </c>
      <c r="B876" s="144" t="str">
        <f>IF(ISBLANK(DaqBook_RAW_Data!Q866),IF(DaqBook_RAW_Data!A866="","",TIMEVALUE(DaqBook_RAW_Data!A866)),TIMEVALUE(DaqBook_RAW_Data!Q866))</f>
        <v/>
      </c>
      <c r="C876" s="167" t="str">
        <f>IF(ISBLANK(DaqBook_RAW_Data!R866),"",DaqBook_RAW_Data!R866)</f>
        <v/>
      </c>
      <c r="D876" s="167" t="str">
        <f>IF(ISBLANK(DaqBook_RAW_Data!S866),"",DaqBook_RAW_Data!S866)</f>
        <v/>
      </c>
      <c r="E876" s="167" t="str">
        <f>IF(ISBLANK(DaqBook_RAW_Data!T866),"",DaqBook_RAW_Data!T866)</f>
        <v/>
      </c>
      <c r="F876" s="167" t="str">
        <f>IF(ISBLANK(DaqBook_RAW_Data!U866),"",DaqBook_RAW_Data!U866)</f>
        <v/>
      </c>
      <c r="G876" s="167" t="str">
        <f>IF(ISBLANK(DaqBook_RAW_Data!V866),"",DaqBook_RAW_Data!V866)</f>
        <v/>
      </c>
      <c r="H876" s="167" t="str">
        <f>IF(ISBLANK(DaqBook_RAW_Data!W866),"",DaqBook_RAW_Data!W866)</f>
        <v/>
      </c>
      <c r="I876" s="167" t="str">
        <f>IF(ISBLANK(DaqBook_RAW_Data!X866),"",DaqBook_RAW_Data!X866)</f>
        <v/>
      </c>
      <c r="J876" s="167" t="str">
        <f>IF(ISBLANK(DaqBook_RAW_Data!Y866),"",DaqBook_RAW_Data!Y866)</f>
        <v/>
      </c>
      <c r="K876" s="167" t="str">
        <f>IF(ISBLANK(DaqBook_RAW_Data!Z866),"",DaqBook_RAW_Data!Z866)</f>
        <v/>
      </c>
      <c r="L876" s="167" t="str">
        <f>IF(ISBLANK(DaqBook_RAW_Data!AA866),"",DaqBook_RAW_Data!AA866)</f>
        <v/>
      </c>
      <c r="M876" s="167" t="str">
        <f>IF(ISBLANK(DaqBook_RAW_Data!AB866),"",DaqBook_RAW_Data!AB866)</f>
        <v/>
      </c>
      <c r="N876" s="167" t="str">
        <f>IF(ISBLANK(DaqBook_RAW_Data!AC866),"",DaqBook_RAW_Data!AC866)</f>
        <v/>
      </c>
      <c r="O876" s="167" t="str">
        <f>IF(ISBLANK(DaqBook_RAW_Data!AD866),"",DaqBook_RAW_Data!AD866)</f>
        <v/>
      </c>
      <c r="P876" s="167" t="str">
        <f>IF(ISBLANK(DaqBook_RAW_Data!AE866),"",DaqBook_RAW_Data!AE866)</f>
        <v/>
      </c>
    </row>
    <row r="877" spans="1:16" x14ac:dyDescent="0.2">
      <c r="A877" s="58" t="e">
        <f t="shared" si="13"/>
        <v>#VALUE!</v>
      </c>
      <c r="B877" s="144" t="str">
        <f>IF(ISBLANK(DaqBook_RAW_Data!Q867),IF(DaqBook_RAW_Data!A867="","",TIMEVALUE(DaqBook_RAW_Data!A867)),TIMEVALUE(DaqBook_RAW_Data!Q867))</f>
        <v/>
      </c>
      <c r="C877" s="167" t="str">
        <f>IF(ISBLANK(DaqBook_RAW_Data!R867),"",DaqBook_RAW_Data!R867)</f>
        <v/>
      </c>
      <c r="D877" s="167" t="str">
        <f>IF(ISBLANK(DaqBook_RAW_Data!S867),"",DaqBook_RAW_Data!S867)</f>
        <v/>
      </c>
      <c r="E877" s="167" t="str">
        <f>IF(ISBLANK(DaqBook_RAW_Data!T867),"",DaqBook_RAW_Data!T867)</f>
        <v/>
      </c>
      <c r="F877" s="167" t="str">
        <f>IF(ISBLANK(DaqBook_RAW_Data!U867),"",DaqBook_RAW_Data!U867)</f>
        <v/>
      </c>
      <c r="G877" s="167" t="str">
        <f>IF(ISBLANK(DaqBook_RAW_Data!V867),"",DaqBook_RAW_Data!V867)</f>
        <v/>
      </c>
      <c r="H877" s="167" t="str">
        <f>IF(ISBLANK(DaqBook_RAW_Data!W867),"",DaqBook_RAW_Data!W867)</f>
        <v/>
      </c>
      <c r="I877" s="167" t="str">
        <f>IF(ISBLANK(DaqBook_RAW_Data!X867),"",DaqBook_RAW_Data!X867)</f>
        <v/>
      </c>
      <c r="J877" s="167" t="str">
        <f>IF(ISBLANK(DaqBook_RAW_Data!Y867),"",DaqBook_RAW_Data!Y867)</f>
        <v/>
      </c>
      <c r="K877" s="167" t="str">
        <f>IF(ISBLANK(DaqBook_RAW_Data!Z867),"",DaqBook_RAW_Data!Z867)</f>
        <v/>
      </c>
      <c r="L877" s="167" t="str">
        <f>IF(ISBLANK(DaqBook_RAW_Data!AA867),"",DaqBook_RAW_Data!AA867)</f>
        <v/>
      </c>
      <c r="M877" s="167" t="str">
        <f>IF(ISBLANK(DaqBook_RAW_Data!AB867),"",DaqBook_RAW_Data!AB867)</f>
        <v/>
      </c>
      <c r="N877" s="167" t="str">
        <f>IF(ISBLANK(DaqBook_RAW_Data!AC867),"",DaqBook_RAW_Data!AC867)</f>
        <v/>
      </c>
      <c r="O877" s="167" t="str">
        <f>IF(ISBLANK(DaqBook_RAW_Data!AD867),"",DaqBook_RAW_Data!AD867)</f>
        <v/>
      </c>
      <c r="P877" s="167" t="str">
        <f>IF(ISBLANK(DaqBook_RAW_Data!AE867),"",DaqBook_RAW_Data!AE867)</f>
        <v/>
      </c>
    </row>
    <row r="878" spans="1:16" x14ac:dyDescent="0.2">
      <c r="A878" s="58" t="e">
        <f t="shared" si="13"/>
        <v>#VALUE!</v>
      </c>
      <c r="B878" s="144" t="str">
        <f>IF(ISBLANK(DaqBook_RAW_Data!Q868),IF(DaqBook_RAW_Data!A868="","",TIMEVALUE(DaqBook_RAW_Data!A868)),TIMEVALUE(DaqBook_RAW_Data!Q868))</f>
        <v/>
      </c>
      <c r="C878" s="167" t="str">
        <f>IF(ISBLANK(DaqBook_RAW_Data!R868),"",DaqBook_RAW_Data!R868)</f>
        <v/>
      </c>
      <c r="D878" s="167" t="str">
        <f>IF(ISBLANK(DaqBook_RAW_Data!S868),"",DaqBook_RAW_Data!S868)</f>
        <v/>
      </c>
      <c r="E878" s="167" t="str">
        <f>IF(ISBLANK(DaqBook_RAW_Data!T868),"",DaqBook_RAW_Data!T868)</f>
        <v/>
      </c>
      <c r="F878" s="167" t="str">
        <f>IF(ISBLANK(DaqBook_RAW_Data!U868),"",DaqBook_RAW_Data!U868)</f>
        <v/>
      </c>
      <c r="G878" s="167" t="str">
        <f>IF(ISBLANK(DaqBook_RAW_Data!V868),"",DaqBook_RAW_Data!V868)</f>
        <v/>
      </c>
      <c r="H878" s="167" t="str">
        <f>IF(ISBLANK(DaqBook_RAW_Data!W868),"",DaqBook_RAW_Data!W868)</f>
        <v/>
      </c>
      <c r="I878" s="167" t="str">
        <f>IF(ISBLANK(DaqBook_RAW_Data!X868),"",DaqBook_RAW_Data!X868)</f>
        <v/>
      </c>
      <c r="J878" s="167" t="str">
        <f>IF(ISBLANK(DaqBook_RAW_Data!Y868),"",DaqBook_RAW_Data!Y868)</f>
        <v/>
      </c>
      <c r="K878" s="167" t="str">
        <f>IF(ISBLANK(DaqBook_RAW_Data!Z868),"",DaqBook_RAW_Data!Z868)</f>
        <v/>
      </c>
      <c r="L878" s="167" t="str">
        <f>IF(ISBLANK(DaqBook_RAW_Data!AA868),"",DaqBook_RAW_Data!AA868)</f>
        <v/>
      </c>
      <c r="M878" s="167" t="str">
        <f>IF(ISBLANK(DaqBook_RAW_Data!AB868),"",DaqBook_RAW_Data!AB868)</f>
        <v/>
      </c>
      <c r="N878" s="167" t="str">
        <f>IF(ISBLANK(DaqBook_RAW_Data!AC868),"",DaqBook_RAW_Data!AC868)</f>
        <v/>
      </c>
      <c r="O878" s="167" t="str">
        <f>IF(ISBLANK(DaqBook_RAW_Data!AD868),"",DaqBook_RAW_Data!AD868)</f>
        <v/>
      </c>
      <c r="P878" s="167" t="str">
        <f>IF(ISBLANK(DaqBook_RAW_Data!AE868),"",DaqBook_RAW_Data!AE868)</f>
        <v/>
      </c>
    </row>
    <row r="879" spans="1:16" x14ac:dyDescent="0.2">
      <c r="A879" s="58" t="e">
        <f t="shared" si="13"/>
        <v>#VALUE!</v>
      </c>
      <c r="B879" s="144" t="str">
        <f>IF(ISBLANK(DaqBook_RAW_Data!Q869),IF(DaqBook_RAW_Data!A869="","",TIMEVALUE(DaqBook_RAW_Data!A869)),TIMEVALUE(DaqBook_RAW_Data!Q869))</f>
        <v/>
      </c>
      <c r="C879" s="167" t="str">
        <f>IF(ISBLANK(DaqBook_RAW_Data!R869),"",DaqBook_RAW_Data!R869)</f>
        <v/>
      </c>
      <c r="D879" s="167" t="str">
        <f>IF(ISBLANK(DaqBook_RAW_Data!S869),"",DaqBook_RAW_Data!S869)</f>
        <v/>
      </c>
      <c r="E879" s="167" t="str">
        <f>IF(ISBLANK(DaqBook_RAW_Data!T869),"",DaqBook_RAW_Data!T869)</f>
        <v/>
      </c>
      <c r="F879" s="167" t="str">
        <f>IF(ISBLANK(DaqBook_RAW_Data!U869),"",DaqBook_RAW_Data!U869)</f>
        <v/>
      </c>
      <c r="G879" s="167" t="str">
        <f>IF(ISBLANK(DaqBook_RAW_Data!V869),"",DaqBook_RAW_Data!V869)</f>
        <v/>
      </c>
      <c r="H879" s="167" t="str">
        <f>IF(ISBLANK(DaqBook_RAW_Data!W869),"",DaqBook_RAW_Data!W869)</f>
        <v/>
      </c>
      <c r="I879" s="167" t="str">
        <f>IF(ISBLANK(DaqBook_RAW_Data!X869),"",DaqBook_RAW_Data!X869)</f>
        <v/>
      </c>
      <c r="J879" s="167" t="str">
        <f>IF(ISBLANK(DaqBook_RAW_Data!Y869),"",DaqBook_RAW_Data!Y869)</f>
        <v/>
      </c>
      <c r="K879" s="167" t="str">
        <f>IF(ISBLANK(DaqBook_RAW_Data!Z869),"",DaqBook_RAW_Data!Z869)</f>
        <v/>
      </c>
      <c r="L879" s="167" t="str">
        <f>IF(ISBLANK(DaqBook_RAW_Data!AA869),"",DaqBook_RAW_Data!AA869)</f>
        <v/>
      </c>
      <c r="M879" s="167" t="str">
        <f>IF(ISBLANK(DaqBook_RAW_Data!AB869),"",DaqBook_RAW_Data!AB869)</f>
        <v/>
      </c>
      <c r="N879" s="167" t="str">
        <f>IF(ISBLANK(DaqBook_RAW_Data!AC869),"",DaqBook_RAW_Data!AC869)</f>
        <v/>
      </c>
      <c r="O879" s="167" t="str">
        <f>IF(ISBLANK(DaqBook_RAW_Data!AD869),"",DaqBook_RAW_Data!AD869)</f>
        <v/>
      </c>
      <c r="P879" s="167" t="str">
        <f>IF(ISBLANK(DaqBook_RAW_Data!AE869),"",DaqBook_RAW_Data!AE869)</f>
        <v/>
      </c>
    </row>
    <row r="880" spans="1:16" x14ac:dyDescent="0.2">
      <c r="A880" s="58" t="e">
        <f t="shared" si="13"/>
        <v>#VALUE!</v>
      </c>
      <c r="B880" s="144" t="str">
        <f>IF(ISBLANK(DaqBook_RAW_Data!Q870),IF(DaqBook_RAW_Data!A870="","",TIMEVALUE(DaqBook_RAW_Data!A870)),TIMEVALUE(DaqBook_RAW_Data!Q870))</f>
        <v/>
      </c>
      <c r="C880" s="167" t="str">
        <f>IF(ISBLANK(DaqBook_RAW_Data!R870),"",DaqBook_RAW_Data!R870)</f>
        <v/>
      </c>
      <c r="D880" s="167" t="str">
        <f>IF(ISBLANK(DaqBook_RAW_Data!S870),"",DaqBook_RAW_Data!S870)</f>
        <v/>
      </c>
      <c r="E880" s="167" t="str">
        <f>IF(ISBLANK(DaqBook_RAW_Data!T870),"",DaqBook_RAW_Data!T870)</f>
        <v/>
      </c>
      <c r="F880" s="167" t="str">
        <f>IF(ISBLANK(DaqBook_RAW_Data!U870),"",DaqBook_RAW_Data!U870)</f>
        <v/>
      </c>
      <c r="G880" s="167" t="str">
        <f>IF(ISBLANK(DaqBook_RAW_Data!V870),"",DaqBook_RAW_Data!V870)</f>
        <v/>
      </c>
      <c r="H880" s="167" t="str">
        <f>IF(ISBLANK(DaqBook_RAW_Data!W870),"",DaqBook_RAW_Data!W870)</f>
        <v/>
      </c>
      <c r="I880" s="167" t="str">
        <f>IF(ISBLANK(DaqBook_RAW_Data!X870),"",DaqBook_RAW_Data!X870)</f>
        <v/>
      </c>
      <c r="J880" s="167" t="str">
        <f>IF(ISBLANK(DaqBook_RAW_Data!Y870),"",DaqBook_RAW_Data!Y870)</f>
        <v/>
      </c>
      <c r="K880" s="167" t="str">
        <f>IF(ISBLANK(DaqBook_RAW_Data!Z870),"",DaqBook_RAW_Data!Z870)</f>
        <v/>
      </c>
      <c r="L880" s="167" t="str">
        <f>IF(ISBLANK(DaqBook_RAW_Data!AA870),"",DaqBook_RAW_Data!AA870)</f>
        <v/>
      </c>
      <c r="M880" s="167" t="str">
        <f>IF(ISBLANK(DaqBook_RAW_Data!AB870),"",DaqBook_RAW_Data!AB870)</f>
        <v/>
      </c>
      <c r="N880" s="167" t="str">
        <f>IF(ISBLANK(DaqBook_RAW_Data!AC870),"",DaqBook_RAW_Data!AC870)</f>
        <v/>
      </c>
      <c r="O880" s="167" t="str">
        <f>IF(ISBLANK(DaqBook_RAW_Data!AD870),"",DaqBook_RAW_Data!AD870)</f>
        <v/>
      </c>
      <c r="P880" s="167" t="str">
        <f>IF(ISBLANK(DaqBook_RAW_Data!AE870),"",DaqBook_RAW_Data!AE870)</f>
        <v/>
      </c>
    </row>
    <row r="881" spans="1:16" x14ac:dyDescent="0.2">
      <c r="A881" s="58" t="e">
        <f t="shared" si="13"/>
        <v>#VALUE!</v>
      </c>
      <c r="B881" s="144" t="str">
        <f>IF(ISBLANK(DaqBook_RAW_Data!Q871),IF(DaqBook_RAW_Data!A871="","",TIMEVALUE(DaqBook_RAW_Data!A871)),TIMEVALUE(DaqBook_RAW_Data!Q871))</f>
        <v/>
      </c>
      <c r="C881" s="167" t="str">
        <f>IF(ISBLANK(DaqBook_RAW_Data!R871),"",DaqBook_RAW_Data!R871)</f>
        <v/>
      </c>
      <c r="D881" s="167" t="str">
        <f>IF(ISBLANK(DaqBook_RAW_Data!S871),"",DaqBook_RAW_Data!S871)</f>
        <v/>
      </c>
      <c r="E881" s="167" t="str">
        <f>IF(ISBLANK(DaqBook_RAW_Data!T871),"",DaqBook_RAW_Data!T871)</f>
        <v/>
      </c>
      <c r="F881" s="167" t="str">
        <f>IF(ISBLANK(DaqBook_RAW_Data!U871),"",DaqBook_RAW_Data!U871)</f>
        <v/>
      </c>
      <c r="G881" s="167" t="str">
        <f>IF(ISBLANK(DaqBook_RAW_Data!V871),"",DaqBook_RAW_Data!V871)</f>
        <v/>
      </c>
      <c r="H881" s="167" t="str">
        <f>IF(ISBLANK(DaqBook_RAW_Data!W871),"",DaqBook_RAW_Data!W871)</f>
        <v/>
      </c>
      <c r="I881" s="167" t="str">
        <f>IF(ISBLANK(DaqBook_RAW_Data!X871),"",DaqBook_RAW_Data!X871)</f>
        <v/>
      </c>
      <c r="J881" s="167" t="str">
        <f>IF(ISBLANK(DaqBook_RAW_Data!Y871),"",DaqBook_RAW_Data!Y871)</f>
        <v/>
      </c>
      <c r="K881" s="167" t="str">
        <f>IF(ISBLANK(DaqBook_RAW_Data!Z871),"",DaqBook_RAW_Data!Z871)</f>
        <v/>
      </c>
      <c r="L881" s="167" t="str">
        <f>IF(ISBLANK(DaqBook_RAW_Data!AA871),"",DaqBook_RAW_Data!AA871)</f>
        <v/>
      </c>
      <c r="M881" s="167" t="str">
        <f>IF(ISBLANK(DaqBook_RAW_Data!AB871),"",DaqBook_RAW_Data!AB871)</f>
        <v/>
      </c>
      <c r="N881" s="167" t="str">
        <f>IF(ISBLANK(DaqBook_RAW_Data!AC871),"",DaqBook_RAW_Data!AC871)</f>
        <v/>
      </c>
      <c r="O881" s="167" t="str">
        <f>IF(ISBLANK(DaqBook_RAW_Data!AD871),"",DaqBook_RAW_Data!AD871)</f>
        <v/>
      </c>
      <c r="P881" s="167" t="str">
        <f>IF(ISBLANK(DaqBook_RAW_Data!AE871),"",DaqBook_RAW_Data!AE871)</f>
        <v/>
      </c>
    </row>
    <row r="882" spans="1:16" x14ac:dyDescent="0.2">
      <c r="A882" s="58" t="e">
        <f t="shared" si="13"/>
        <v>#VALUE!</v>
      </c>
      <c r="B882" s="144" t="str">
        <f>IF(ISBLANK(DaqBook_RAW_Data!Q872),IF(DaqBook_RAW_Data!A872="","",TIMEVALUE(DaqBook_RAW_Data!A872)),TIMEVALUE(DaqBook_RAW_Data!Q872))</f>
        <v/>
      </c>
      <c r="C882" s="167" t="str">
        <f>IF(ISBLANK(DaqBook_RAW_Data!R872),"",DaqBook_RAW_Data!R872)</f>
        <v/>
      </c>
      <c r="D882" s="167" t="str">
        <f>IF(ISBLANK(DaqBook_RAW_Data!S872),"",DaqBook_RAW_Data!S872)</f>
        <v/>
      </c>
      <c r="E882" s="167" t="str">
        <f>IF(ISBLANK(DaqBook_RAW_Data!T872),"",DaqBook_RAW_Data!T872)</f>
        <v/>
      </c>
      <c r="F882" s="167" t="str">
        <f>IF(ISBLANK(DaqBook_RAW_Data!U872),"",DaqBook_RAW_Data!U872)</f>
        <v/>
      </c>
      <c r="G882" s="167" t="str">
        <f>IF(ISBLANK(DaqBook_RAW_Data!V872),"",DaqBook_RAW_Data!V872)</f>
        <v/>
      </c>
      <c r="H882" s="167" t="str">
        <f>IF(ISBLANK(DaqBook_RAW_Data!W872),"",DaqBook_RAW_Data!W872)</f>
        <v/>
      </c>
      <c r="I882" s="167" t="str">
        <f>IF(ISBLANK(DaqBook_RAW_Data!X872),"",DaqBook_RAW_Data!X872)</f>
        <v/>
      </c>
      <c r="J882" s="167" t="str">
        <f>IF(ISBLANK(DaqBook_RAW_Data!Y872),"",DaqBook_RAW_Data!Y872)</f>
        <v/>
      </c>
      <c r="K882" s="167" t="str">
        <f>IF(ISBLANK(DaqBook_RAW_Data!Z872),"",DaqBook_RAW_Data!Z872)</f>
        <v/>
      </c>
      <c r="L882" s="167" t="str">
        <f>IF(ISBLANK(DaqBook_RAW_Data!AA872),"",DaqBook_RAW_Data!AA872)</f>
        <v/>
      </c>
      <c r="M882" s="167" t="str">
        <f>IF(ISBLANK(DaqBook_RAW_Data!AB872),"",DaqBook_RAW_Data!AB872)</f>
        <v/>
      </c>
      <c r="N882" s="167" t="str">
        <f>IF(ISBLANK(DaqBook_RAW_Data!AC872),"",DaqBook_RAW_Data!AC872)</f>
        <v/>
      </c>
      <c r="O882" s="167" t="str">
        <f>IF(ISBLANK(DaqBook_RAW_Data!AD872),"",DaqBook_RAW_Data!AD872)</f>
        <v/>
      </c>
      <c r="P882" s="167" t="str">
        <f>IF(ISBLANK(DaqBook_RAW_Data!AE872),"",DaqBook_RAW_Data!AE872)</f>
        <v/>
      </c>
    </row>
    <row r="883" spans="1:16" x14ac:dyDescent="0.2">
      <c r="A883" s="58" t="e">
        <f t="shared" si="13"/>
        <v>#VALUE!</v>
      </c>
      <c r="B883" s="144" t="str">
        <f>IF(ISBLANK(DaqBook_RAW_Data!Q873),IF(DaqBook_RAW_Data!A873="","",TIMEVALUE(DaqBook_RAW_Data!A873)),TIMEVALUE(DaqBook_RAW_Data!Q873))</f>
        <v/>
      </c>
      <c r="C883" s="167" t="str">
        <f>IF(ISBLANK(DaqBook_RAW_Data!R873),"",DaqBook_RAW_Data!R873)</f>
        <v/>
      </c>
      <c r="D883" s="167" t="str">
        <f>IF(ISBLANK(DaqBook_RAW_Data!S873),"",DaqBook_RAW_Data!S873)</f>
        <v/>
      </c>
      <c r="E883" s="167" t="str">
        <f>IF(ISBLANK(DaqBook_RAW_Data!T873),"",DaqBook_RAW_Data!T873)</f>
        <v/>
      </c>
      <c r="F883" s="167" t="str">
        <f>IF(ISBLANK(DaqBook_RAW_Data!U873),"",DaqBook_RAW_Data!U873)</f>
        <v/>
      </c>
      <c r="G883" s="167" t="str">
        <f>IF(ISBLANK(DaqBook_RAW_Data!V873),"",DaqBook_RAW_Data!V873)</f>
        <v/>
      </c>
      <c r="H883" s="167" t="str">
        <f>IF(ISBLANK(DaqBook_RAW_Data!W873),"",DaqBook_RAW_Data!W873)</f>
        <v/>
      </c>
      <c r="I883" s="167" t="str">
        <f>IF(ISBLANK(DaqBook_RAW_Data!X873),"",DaqBook_RAW_Data!X873)</f>
        <v/>
      </c>
      <c r="J883" s="167" t="str">
        <f>IF(ISBLANK(DaqBook_RAW_Data!Y873),"",DaqBook_RAW_Data!Y873)</f>
        <v/>
      </c>
      <c r="K883" s="167" t="str">
        <f>IF(ISBLANK(DaqBook_RAW_Data!Z873),"",DaqBook_RAW_Data!Z873)</f>
        <v/>
      </c>
      <c r="L883" s="167" t="str">
        <f>IF(ISBLANK(DaqBook_RAW_Data!AA873),"",DaqBook_RAW_Data!AA873)</f>
        <v/>
      </c>
      <c r="M883" s="167" t="str">
        <f>IF(ISBLANK(DaqBook_RAW_Data!AB873),"",DaqBook_RAW_Data!AB873)</f>
        <v/>
      </c>
      <c r="N883" s="167" t="str">
        <f>IF(ISBLANK(DaqBook_RAW_Data!AC873),"",DaqBook_RAW_Data!AC873)</f>
        <v/>
      </c>
      <c r="O883" s="167" t="str">
        <f>IF(ISBLANK(DaqBook_RAW_Data!AD873),"",DaqBook_RAW_Data!AD873)</f>
        <v/>
      </c>
      <c r="P883" s="167" t="str">
        <f>IF(ISBLANK(DaqBook_RAW_Data!AE873),"",DaqBook_RAW_Data!AE873)</f>
        <v/>
      </c>
    </row>
    <row r="884" spans="1:16" x14ac:dyDescent="0.2">
      <c r="A884" s="58" t="e">
        <f t="shared" si="13"/>
        <v>#VALUE!</v>
      </c>
      <c r="B884" s="144" t="str">
        <f>IF(ISBLANK(DaqBook_RAW_Data!Q874),IF(DaqBook_RAW_Data!A874="","",TIMEVALUE(DaqBook_RAW_Data!A874)),TIMEVALUE(DaqBook_RAW_Data!Q874))</f>
        <v/>
      </c>
      <c r="C884" s="167" t="str">
        <f>IF(ISBLANK(DaqBook_RAW_Data!R874),"",DaqBook_RAW_Data!R874)</f>
        <v/>
      </c>
      <c r="D884" s="167" t="str">
        <f>IF(ISBLANK(DaqBook_RAW_Data!S874),"",DaqBook_RAW_Data!S874)</f>
        <v/>
      </c>
      <c r="E884" s="167" t="str">
        <f>IF(ISBLANK(DaqBook_RAW_Data!T874),"",DaqBook_RAW_Data!T874)</f>
        <v/>
      </c>
      <c r="F884" s="167" t="str">
        <f>IF(ISBLANK(DaqBook_RAW_Data!U874),"",DaqBook_RAW_Data!U874)</f>
        <v/>
      </c>
      <c r="G884" s="167" t="str">
        <f>IF(ISBLANK(DaqBook_RAW_Data!V874),"",DaqBook_RAW_Data!V874)</f>
        <v/>
      </c>
      <c r="H884" s="167" t="str">
        <f>IF(ISBLANK(DaqBook_RAW_Data!W874),"",DaqBook_RAW_Data!W874)</f>
        <v/>
      </c>
      <c r="I884" s="167" t="str">
        <f>IF(ISBLANK(DaqBook_RAW_Data!X874),"",DaqBook_RAW_Data!X874)</f>
        <v/>
      </c>
      <c r="J884" s="167" t="str">
        <f>IF(ISBLANK(DaqBook_RAW_Data!Y874),"",DaqBook_RAW_Data!Y874)</f>
        <v/>
      </c>
      <c r="K884" s="167" t="str">
        <f>IF(ISBLANK(DaqBook_RAW_Data!Z874),"",DaqBook_RAW_Data!Z874)</f>
        <v/>
      </c>
      <c r="L884" s="167" t="str">
        <f>IF(ISBLANK(DaqBook_RAW_Data!AA874),"",DaqBook_RAW_Data!AA874)</f>
        <v/>
      </c>
      <c r="M884" s="167" t="str">
        <f>IF(ISBLANK(DaqBook_RAW_Data!AB874),"",DaqBook_RAW_Data!AB874)</f>
        <v/>
      </c>
      <c r="N884" s="167" t="str">
        <f>IF(ISBLANK(DaqBook_RAW_Data!AC874),"",DaqBook_RAW_Data!AC874)</f>
        <v/>
      </c>
      <c r="O884" s="167" t="str">
        <f>IF(ISBLANK(DaqBook_RAW_Data!AD874),"",DaqBook_RAW_Data!AD874)</f>
        <v/>
      </c>
      <c r="P884" s="167" t="str">
        <f>IF(ISBLANK(DaqBook_RAW_Data!AE874),"",DaqBook_RAW_Data!AE874)</f>
        <v/>
      </c>
    </row>
    <row r="885" spans="1:16" x14ac:dyDescent="0.2">
      <c r="A885" s="58" t="e">
        <f t="shared" si="13"/>
        <v>#VALUE!</v>
      </c>
      <c r="B885" s="144" t="str">
        <f>IF(ISBLANK(DaqBook_RAW_Data!Q875),IF(DaqBook_RAW_Data!A875="","",TIMEVALUE(DaqBook_RAW_Data!A875)),TIMEVALUE(DaqBook_RAW_Data!Q875))</f>
        <v/>
      </c>
      <c r="C885" s="167" t="str">
        <f>IF(ISBLANK(DaqBook_RAW_Data!R875),"",DaqBook_RAW_Data!R875)</f>
        <v/>
      </c>
      <c r="D885" s="167" t="str">
        <f>IF(ISBLANK(DaqBook_RAW_Data!S875),"",DaqBook_RAW_Data!S875)</f>
        <v/>
      </c>
      <c r="E885" s="167" t="str">
        <f>IF(ISBLANK(DaqBook_RAW_Data!T875),"",DaqBook_RAW_Data!T875)</f>
        <v/>
      </c>
      <c r="F885" s="167" t="str">
        <f>IF(ISBLANK(DaqBook_RAW_Data!U875),"",DaqBook_RAW_Data!U875)</f>
        <v/>
      </c>
      <c r="G885" s="167" t="str">
        <f>IF(ISBLANK(DaqBook_RAW_Data!V875),"",DaqBook_RAW_Data!V875)</f>
        <v/>
      </c>
      <c r="H885" s="167" t="str">
        <f>IF(ISBLANK(DaqBook_RAW_Data!W875),"",DaqBook_RAW_Data!W875)</f>
        <v/>
      </c>
      <c r="I885" s="167" t="str">
        <f>IF(ISBLANK(DaqBook_RAW_Data!X875),"",DaqBook_RAW_Data!X875)</f>
        <v/>
      </c>
      <c r="J885" s="167" t="str">
        <f>IF(ISBLANK(DaqBook_RAW_Data!Y875),"",DaqBook_RAW_Data!Y875)</f>
        <v/>
      </c>
      <c r="K885" s="167" t="str">
        <f>IF(ISBLANK(DaqBook_RAW_Data!Z875),"",DaqBook_RAW_Data!Z875)</f>
        <v/>
      </c>
      <c r="L885" s="167" t="str">
        <f>IF(ISBLANK(DaqBook_RAW_Data!AA875),"",DaqBook_RAW_Data!AA875)</f>
        <v/>
      </c>
      <c r="M885" s="167" t="str">
        <f>IF(ISBLANK(DaqBook_RAW_Data!AB875),"",DaqBook_RAW_Data!AB875)</f>
        <v/>
      </c>
      <c r="N885" s="167" t="str">
        <f>IF(ISBLANK(DaqBook_RAW_Data!AC875),"",DaqBook_RAW_Data!AC875)</f>
        <v/>
      </c>
      <c r="O885" s="167" t="str">
        <f>IF(ISBLANK(DaqBook_RAW_Data!AD875),"",DaqBook_RAW_Data!AD875)</f>
        <v/>
      </c>
      <c r="P885" s="167" t="str">
        <f>IF(ISBLANK(DaqBook_RAW_Data!AE875),"",DaqBook_RAW_Data!AE875)</f>
        <v/>
      </c>
    </row>
    <row r="886" spans="1:16" x14ac:dyDescent="0.2">
      <c r="A886" s="58" t="e">
        <f t="shared" si="13"/>
        <v>#VALUE!</v>
      </c>
      <c r="B886" s="144" t="str">
        <f>IF(ISBLANK(DaqBook_RAW_Data!Q876),IF(DaqBook_RAW_Data!A876="","",TIMEVALUE(DaqBook_RAW_Data!A876)),TIMEVALUE(DaqBook_RAW_Data!Q876))</f>
        <v/>
      </c>
      <c r="C886" s="167" t="str">
        <f>IF(ISBLANK(DaqBook_RAW_Data!R876),"",DaqBook_RAW_Data!R876)</f>
        <v/>
      </c>
      <c r="D886" s="167" t="str">
        <f>IF(ISBLANK(DaqBook_RAW_Data!S876),"",DaqBook_RAW_Data!S876)</f>
        <v/>
      </c>
      <c r="E886" s="167" t="str">
        <f>IF(ISBLANK(DaqBook_RAW_Data!T876),"",DaqBook_RAW_Data!T876)</f>
        <v/>
      </c>
      <c r="F886" s="167" t="str">
        <f>IF(ISBLANK(DaqBook_RAW_Data!U876),"",DaqBook_RAW_Data!U876)</f>
        <v/>
      </c>
      <c r="G886" s="167" t="str">
        <f>IF(ISBLANK(DaqBook_RAW_Data!V876),"",DaqBook_RAW_Data!V876)</f>
        <v/>
      </c>
      <c r="H886" s="167" t="str">
        <f>IF(ISBLANK(DaqBook_RAW_Data!W876),"",DaqBook_RAW_Data!W876)</f>
        <v/>
      </c>
      <c r="I886" s="167" t="str">
        <f>IF(ISBLANK(DaqBook_RAW_Data!X876),"",DaqBook_RAW_Data!X876)</f>
        <v/>
      </c>
      <c r="J886" s="167" t="str">
        <f>IF(ISBLANK(DaqBook_RAW_Data!Y876),"",DaqBook_RAW_Data!Y876)</f>
        <v/>
      </c>
      <c r="K886" s="167" t="str">
        <f>IF(ISBLANK(DaqBook_RAW_Data!Z876),"",DaqBook_RAW_Data!Z876)</f>
        <v/>
      </c>
      <c r="L886" s="167" t="str">
        <f>IF(ISBLANK(DaqBook_RAW_Data!AA876),"",DaqBook_RAW_Data!AA876)</f>
        <v/>
      </c>
      <c r="M886" s="167" t="str">
        <f>IF(ISBLANK(DaqBook_RAW_Data!AB876),"",DaqBook_RAW_Data!AB876)</f>
        <v/>
      </c>
      <c r="N886" s="167" t="str">
        <f>IF(ISBLANK(DaqBook_RAW_Data!AC876),"",DaqBook_RAW_Data!AC876)</f>
        <v/>
      </c>
      <c r="O886" s="167" t="str">
        <f>IF(ISBLANK(DaqBook_RAW_Data!AD876),"",DaqBook_RAW_Data!AD876)</f>
        <v/>
      </c>
      <c r="P886" s="167" t="str">
        <f>IF(ISBLANK(DaqBook_RAW_Data!AE876),"",DaqBook_RAW_Data!AE876)</f>
        <v/>
      </c>
    </row>
    <row r="887" spans="1:16" x14ac:dyDescent="0.2">
      <c r="A887" s="58" t="e">
        <f t="shared" si="13"/>
        <v>#VALUE!</v>
      </c>
      <c r="B887" s="144" t="str">
        <f>IF(ISBLANK(DaqBook_RAW_Data!Q877),IF(DaqBook_RAW_Data!A877="","",TIMEVALUE(DaqBook_RAW_Data!A877)),TIMEVALUE(DaqBook_RAW_Data!Q877))</f>
        <v/>
      </c>
      <c r="C887" s="167" t="str">
        <f>IF(ISBLANK(DaqBook_RAW_Data!R877),"",DaqBook_RAW_Data!R877)</f>
        <v/>
      </c>
      <c r="D887" s="167" t="str">
        <f>IF(ISBLANK(DaqBook_RAW_Data!S877),"",DaqBook_RAW_Data!S877)</f>
        <v/>
      </c>
      <c r="E887" s="167" t="str">
        <f>IF(ISBLANK(DaqBook_RAW_Data!T877),"",DaqBook_RAW_Data!T877)</f>
        <v/>
      </c>
      <c r="F887" s="167" t="str">
        <f>IF(ISBLANK(DaqBook_RAW_Data!U877),"",DaqBook_RAW_Data!U877)</f>
        <v/>
      </c>
      <c r="G887" s="167" t="str">
        <f>IF(ISBLANK(DaqBook_RAW_Data!V877),"",DaqBook_RAW_Data!V877)</f>
        <v/>
      </c>
      <c r="H887" s="167" t="str">
        <f>IF(ISBLANK(DaqBook_RAW_Data!W877),"",DaqBook_RAW_Data!W877)</f>
        <v/>
      </c>
      <c r="I887" s="167" t="str">
        <f>IF(ISBLANK(DaqBook_RAW_Data!X877),"",DaqBook_RAW_Data!X877)</f>
        <v/>
      </c>
      <c r="J887" s="167" t="str">
        <f>IF(ISBLANK(DaqBook_RAW_Data!Y877),"",DaqBook_RAW_Data!Y877)</f>
        <v/>
      </c>
      <c r="K887" s="167" t="str">
        <f>IF(ISBLANK(DaqBook_RAW_Data!Z877),"",DaqBook_RAW_Data!Z877)</f>
        <v/>
      </c>
      <c r="L887" s="167" t="str">
        <f>IF(ISBLANK(DaqBook_RAW_Data!AA877),"",DaqBook_RAW_Data!AA877)</f>
        <v/>
      </c>
      <c r="M887" s="167" t="str">
        <f>IF(ISBLANK(DaqBook_RAW_Data!AB877),"",DaqBook_RAW_Data!AB877)</f>
        <v/>
      </c>
      <c r="N887" s="167" t="str">
        <f>IF(ISBLANK(DaqBook_RAW_Data!AC877),"",DaqBook_RAW_Data!AC877)</f>
        <v/>
      </c>
      <c r="O887" s="167" t="str">
        <f>IF(ISBLANK(DaqBook_RAW_Data!AD877),"",DaqBook_RAW_Data!AD877)</f>
        <v/>
      </c>
      <c r="P887" s="167" t="str">
        <f>IF(ISBLANK(DaqBook_RAW_Data!AE877),"",DaqBook_RAW_Data!AE877)</f>
        <v/>
      </c>
    </row>
    <row r="888" spans="1:16" x14ac:dyDescent="0.2">
      <c r="A888" s="58" t="e">
        <f t="shared" si="13"/>
        <v>#VALUE!</v>
      </c>
      <c r="B888" s="144" t="str">
        <f>IF(ISBLANK(DaqBook_RAW_Data!Q878),IF(DaqBook_RAW_Data!A878="","",TIMEVALUE(DaqBook_RAW_Data!A878)),TIMEVALUE(DaqBook_RAW_Data!Q878))</f>
        <v/>
      </c>
      <c r="C888" s="167" t="str">
        <f>IF(ISBLANK(DaqBook_RAW_Data!R878),"",DaqBook_RAW_Data!R878)</f>
        <v/>
      </c>
      <c r="D888" s="167" t="str">
        <f>IF(ISBLANK(DaqBook_RAW_Data!S878),"",DaqBook_RAW_Data!S878)</f>
        <v/>
      </c>
      <c r="E888" s="167" t="str">
        <f>IF(ISBLANK(DaqBook_RAW_Data!T878),"",DaqBook_RAW_Data!T878)</f>
        <v/>
      </c>
      <c r="F888" s="167" t="str">
        <f>IF(ISBLANK(DaqBook_RAW_Data!U878),"",DaqBook_RAW_Data!U878)</f>
        <v/>
      </c>
      <c r="G888" s="167" t="str">
        <f>IF(ISBLANK(DaqBook_RAW_Data!V878),"",DaqBook_RAW_Data!V878)</f>
        <v/>
      </c>
      <c r="H888" s="167" t="str">
        <f>IF(ISBLANK(DaqBook_RAW_Data!W878),"",DaqBook_RAW_Data!W878)</f>
        <v/>
      </c>
      <c r="I888" s="167" t="str">
        <f>IF(ISBLANK(DaqBook_RAW_Data!X878),"",DaqBook_RAW_Data!X878)</f>
        <v/>
      </c>
      <c r="J888" s="167" t="str">
        <f>IF(ISBLANK(DaqBook_RAW_Data!Y878),"",DaqBook_RAW_Data!Y878)</f>
        <v/>
      </c>
      <c r="K888" s="167" t="str">
        <f>IF(ISBLANK(DaqBook_RAW_Data!Z878),"",DaqBook_RAW_Data!Z878)</f>
        <v/>
      </c>
      <c r="L888" s="167" t="str">
        <f>IF(ISBLANK(DaqBook_RAW_Data!AA878),"",DaqBook_RAW_Data!AA878)</f>
        <v/>
      </c>
      <c r="M888" s="167" t="str">
        <f>IF(ISBLANK(DaqBook_RAW_Data!AB878),"",DaqBook_RAW_Data!AB878)</f>
        <v/>
      </c>
      <c r="N888" s="167" t="str">
        <f>IF(ISBLANK(DaqBook_RAW_Data!AC878),"",DaqBook_RAW_Data!AC878)</f>
        <v/>
      </c>
      <c r="O888" s="167" t="str">
        <f>IF(ISBLANK(DaqBook_RAW_Data!AD878),"",DaqBook_RAW_Data!AD878)</f>
        <v/>
      </c>
      <c r="P888" s="167" t="str">
        <f>IF(ISBLANK(DaqBook_RAW_Data!AE878),"",DaqBook_RAW_Data!AE878)</f>
        <v/>
      </c>
    </row>
    <row r="889" spans="1:16" x14ac:dyDescent="0.2">
      <c r="A889" s="58" t="e">
        <f t="shared" si="13"/>
        <v>#VALUE!</v>
      </c>
      <c r="B889" s="144" t="str">
        <f>IF(ISBLANK(DaqBook_RAW_Data!Q879),IF(DaqBook_RAW_Data!A879="","",TIMEVALUE(DaqBook_RAW_Data!A879)),TIMEVALUE(DaqBook_RAW_Data!Q879))</f>
        <v/>
      </c>
      <c r="C889" s="167" t="str">
        <f>IF(ISBLANK(DaqBook_RAW_Data!R879),"",DaqBook_RAW_Data!R879)</f>
        <v/>
      </c>
      <c r="D889" s="167" t="str">
        <f>IF(ISBLANK(DaqBook_RAW_Data!S879),"",DaqBook_RAW_Data!S879)</f>
        <v/>
      </c>
      <c r="E889" s="167" t="str">
        <f>IF(ISBLANK(DaqBook_RAW_Data!T879),"",DaqBook_RAW_Data!T879)</f>
        <v/>
      </c>
      <c r="F889" s="167" t="str">
        <f>IF(ISBLANK(DaqBook_RAW_Data!U879),"",DaqBook_RAW_Data!U879)</f>
        <v/>
      </c>
      <c r="G889" s="167" t="str">
        <f>IF(ISBLANK(DaqBook_RAW_Data!V879),"",DaqBook_RAW_Data!V879)</f>
        <v/>
      </c>
      <c r="H889" s="167" t="str">
        <f>IF(ISBLANK(DaqBook_RAW_Data!W879),"",DaqBook_RAW_Data!W879)</f>
        <v/>
      </c>
      <c r="I889" s="167" t="str">
        <f>IF(ISBLANK(DaqBook_RAW_Data!X879),"",DaqBook_RAW_Data!X879)</f>
        <v/>
      </c>
      <c r="J889" s="167" t="str">
        <f>IF(ISBLANK(DaqBook_RAW_Data!Y879),"",DaqBook_RAW_Data!Y879)</f>
        <v/>
      </c>
      <c r="K889" s="167" t="str">
        <f>IF(ISBLANK(DaqBook_RAW_Data!Z879),"",DaqBook_RAW_Data!Z879)</f>
        <v/>
      </c>
      <c r="L889" s="167" t="str">
        <f>IF(ISBLANK(DaqBook_RAW_Data!AA879),"",DaqBook_RAW_Data!AA879)</f>
        <v/>
      </c>
      <c r="M889" s="167" t="str">
        <f>IF(ISBLANK(DaqBook_RAW_Data!AB879),"",DaqBook_RAW_Data!AB879)</f>
        <v/>
      </c>
      <c r="N889" s="167" t="str">
        <f>IF(ISBLANK(DaqBook_RAW_Data!AC879),"",DaqBook_RAW_Data!AC879)</f>
        <v/>
      </c>
      <c r="O889" s="167" t="str">
        <f>IF(ISBLANK(DaqBook_RAW_Data!AD879),"",DaqBook_RAW_Data!AD879)</f>
        <v/>
      </c>
      <c r="P889" s="167" t="str">
        <f>IF(ISBLANK(DaqBook_RAW_Data!AE879),"",DaqBook_RAW_Data!AE879)</f>
        <v/>
      </c>
    </row>
    <row r="890" spans="1:16" x14ac:dyDescent="0.2">
      <c r="A890" s="58" t="e">
        <f t="shared" si="13"/>
        <v>#VALUE!</v>
      </c>
      <c r="B890" s="144" t="str">
        <f>IF(ISBLANK(DaqBook_RAW_Data!Q880),IF(DaqBook_RAW_Data!A880="","",TIMEVALUE(DaqBook_RAW_Data!A880)),TIMEVALUE(DaqBook_RAW_Data!Q880))</f>
        <v/>
      </c>
      <c r="C890" s="167" t="str">
        <f>IF(ISBLANK(DaqBook_RAW_Data!R880),"",DaqBook_RAW_Data!R880)</f>
        <v/>
      </c>
      <c r="D890" s="167" t="str">
        <f>IF(ISBLANK(DaqBook_RAW_Data!S880),"",DaqBook_RAW_Data!S880)</f>
        <v/>
      </c>
      <c r="E890" s="167" t="str">
        <f>IF(ISBLANK(DaqBook_RAW_Data!T880),"",DaqBook_RAW_Data!T880)</f>
        <v/>
      </c>
      <c r="F890" s="167" t="str">
        <f>IF(ISBLANK(DaqBook_RAW_Data!U880),"",DaqBook_RAW_Data!U880)</f>
        <v/>
      </c>
      <c r="G890" s="167" t="str">
        <f>IF(ISBLANK(DaqBook_RAW_Data!V880),"",DaqBook_RAW_Data!V880)</f>
        <v/>
      </c>
      <c r="H890" s="167" t="str">
        <f>IF(ISBLANK(DaqBook_RAW_Data!W880),"",DaqBook_RAW_Data!W880)</f>
        <v/>
      </c>
      <c r="I890" s="167" t="str">
        <f>IF(ISBLANK(DaqBook_RAW_Data!X880),"",DaqBook_RAW_Data!X880)</f>
        <v/>
      </c>
      <c r="J890" s="167" t="str">
        <f>IF(ISBLANK(DaqBook_RAW_Data!Y880),"",DaqBook_RAW_Data!Y880)</f>
        <v/>
      </c>
      <c r="K890" s="167" t="str">
        <f>IF(ISBLANK(DaqBook_RAW_Data!Z880),"",DaqBook_RAW_Data!Z880)</f>
        <v/>
      </c>
      <c r="L890" s="167" t="str">
        <f>IF(ISBLANK(DaqBook_RAW_Data!AA880),"",DaqBook_RAW_Data!AA880)</f>
        <v/>
      </c>
      <c r="M890" s="167" t="str">
        <f>IF(ISBLANK(DaqBook_RAW_Data!AB880),"",DaqBook_RAW_Data!AB880)</f>
        <v/>
      </c>
      <c r="N890" s="167" t="str">
        <f>IF(ISBLANK(DaqBook_RAW_Data!AC880),"",DaqBook_RAW_Data!AC880)</f>
        <v/>
      </c>
      <c r="O890" s="167" t="str">
        <f>IF(ISBLANK(DaqBook_RAW_Data!AD880),"",DaqBook_RAW_Data!AD880)</f>
        <v/>
      </c>
      <c r="P890" s="167" t="str">
        <f>IF(ISBLANK(DaqBook_RAW_Data!AE880),"",DaqBook_RAW_Data!AE880)</f>
        <v/>
      </c>
    </row>
    <row r="891" spans="1:16" x14ac:dyDescent="0.2">
      <c r="A891" s="58" t="e">
        <f t="shared" si="13"/>
        <v>#VALUE!</v>
      </c>
      <c r="B891" s="144" t="str">
        <f>IF(ISBLANK(DaqBook_RAW_Data!Q881),IF(DaqBook_RAW_Data!A881="","",TIMEVALUE(DaqBook_RAW_Data!A881)),TIMEVALUE(DaqBook_RAW_Data!Q881))</f>
        <v/>
      </c>
      <c r="C891" s="167" t="str">
        <f>IF(ISBLANK(DaqBook_RAW_Data!R881),"",DaqBook_RAW_Data!R881)</f>
        <v/>
      </c>
      <c r="D891" s="167" t="str">
        <f>IF(ISBLANK(DaqBook_RAW_Data!S881),"",DaqBook_RAW_Data!S881)</f>
        <v/>
      </c>
      <c r="E891" s="167" t="str">
        <f>IF(ISBLANK(DaqBook_RAW_Data!T881),"",DaqBook_RAW_Data!T881)</f>
        <v/>
      </c>
      <c r="F891" s="167" t="str">
        <f>IF(ISBLANK(DaqBook_RAW_Data!U881),"",DaqBook_RAW_Data!U881)</f>
        <v/>
      </c>
      <c r="G891" s="167" t="str">
        <f>IF(ISBLANK(DaqBook_RAW_Data!V881),"",DaqBook_RAW_Data!V881)</f>
        <v/>
      </c>
      <c r="H891" s="167" t="str">
        <f>IF(ISBLANK(DaqBook_RAW_Data!W881),"",DaqBook_RAW_Data!W881)</f>
        <v/>
      </c>
      <c r="I891" s="167" t="str">
        <f>IF(ISBLANK(DaqBook_RAW_Data!X881),"",DaqBook_RAW_Data!X881)</f>
        <v/>
      </c>
      <c r="J891" s="167" t="str">
        <f>IF(ISBLANK(DaqBook_RAW_Data!Y881),"",DaqBook_RAW_Data!Y881)</f>
        <v/>
      </c>
      <c r="K891" s="167" t="str">
        <f>IF(ISBLANK(DaqBook_RAW_Data!Z881),"",DaqBook_RAW_Data!Z881)</f>
        <v/>
      </c>
      <c r="L891" s="167" t="str">
        <f>IF(ISBLANK(DaqBook_RAW_Data!AA881),"",DaqBook_RAW_Data!AA881)</f>
        <v/>
      </c>
      <c r="M891" s="167" t="str">
        <f>IF(ISBLANK(DaqBook_RAW_Data!AB881),"",DaqBook_RAW_Data!AB881)</f>
        <v/>
      </c>
      <c r="N891" s="167" t="str">
        <f>IF(ISBLANK(DaqBook_RAW_Data!AC881),"",DaqBook_RAW_Data!AC881)</f>
        <v/>
      </c>
      <c r="O891" s="167" t="str">
        <f>IF(ISBLANK(DaqBook_RAW_Data!AD881),"",DaqBook_RAW_Data!AD881)</f>
        <v/>
      </c>
      <c r="P891" s="167" t="str">
        <f>IF(ISBLANK(DaqBook_RAW_Data!AE881),"",DaqBook_RAW_Data!AE881)</f>
        <v/>
      </c>
    </row>
    <row r="892" spans="1:16" x14ac:dyDescent="0.2">
      <c r="A892" s="58" t="e">
        <f t="shared" si="13"/>
        <v>#VALUE!</v>
      </c>
      <c r="B892" s="144" t="str">
        <f>IF(ISBLANK(DaqBook_RAW_Data!Q882),IF(DaqBook_RAW_Data!A882="","",TIMEVALUE(DaqBook_RAW_Data!A882)),TIMEVALUE(DaqBook_RAW_Data!Q882))</f>
        <v/>
      </c>
      <c r="C892" s="167" t="str">
        <f>IF(ISBLANK(DaqBook_RAW_Data!R882),"",DaqBook_RAW_Data!R882)</f>
        <v/>
      </c>
      <c r="D892" s="167" t="str">
        <f>IF(ISBLANK(DaqBook_RAW_Data!S882),"",DaqBook_RAW_Data!S882)</f>
        <v/>
      </c>
      <c r="E892" s="167" t="str">
        <f>IF(ISBLANK(DaqBook_RAW_Data!T882),"",DaqBook_RAW_Data!T882)</f>
        <v/>
      </c>
      <c r="F892" s="167" t="str">
        <f>IF(ISBLANK(DaqBook_RAW_Data!U882),"",DaqBook_RAW_Data!U882)</f>
        <v/>
      </c>
      <c r="G892" s="167" t="str">
        <f>IF(ISBLANK(DaqBook_RAW_Data!V882),"",DaqBook_RAW_Data!V882)</f>
        <v/>
      </c>
      <c r="H892" s="167" t="str">
        <f>IF(ISBLANK(DaqBook_RAW_Data!W882),"",DaqBook_RAW_Data!W882)</f>
        <v/>
      </c>
      <c r="I892" s="167" t="str">
        <f>IF(ISBLANK(DaqBook_RAW_Data!X882),"",DaqBook_RAW_Data!X882)</f>
        <v/>
      </c>
      <c r="J892" s="167" t="str">
        <f>IF(ISBLANK(DaqBook_RAW_Data!Y882),"",DaqBook_RAW_Data!Y882)</f>
        <v/>
      </c>
      <c r="K892" s="167" t="str">
        <f>IF(ISBLANK(DaqBook_RAW_Data!Z882),"",DaqBook_RAW_Data!Z882)</f>
        <v/>
      </c>
      <c r="L892" s="167" t="str">
        <f>IF(ISBLANK(DaqBook_RAW_Data!AA882),"",DaqBook_RAW_Data!AA882)</f>
        <v/>
      </c>
      <c r="M892" s="167" t="str">
        <f>IF(ISBLANK(DaqBook_RAW_Data!AB882),"",DaqBook_RAW_Data!AB882)</f>
        <v/>
      </c>
      <c r="N892" s="167" t="str">
        <f>IF(ISBLANK(DaqBook_RAW_Data!AC882),"",DaqBook_RAW_Data!AC882)</f>
        <v/>
      </c>
      <c r="O892" s="167" t="str">
        <f>IF(ISBLANK(DaqBook_RAW_Data!AD882),"",DaqBook_RAW_Data!AD882)</f>
        <v/>
      </c>
      <c r="P892" s="167" t="str">
        <f>IF(ISBLANK(DaqBook_RAW_Data!AE882),"",DaqBook_RAW_Data!AE882)</f>
        <v/>
      </c>
    </row>
    <row r="893" spans="1:16" x14ac:dyDescent="0.2">
      <c r="A893" s="58" t="e">
        <f t="shared" si="13"/>
        <v>#VALUE!</v>
      </c>
      <c r="B893" s="144" t="str">
        <f>IF(ISBLANK(DaqBook_RAW_Data!Q883),IF(DaqBook_RAW_Data!A883="","",TIMEVALUE(DaqBook_RAW_Data!A883)),TIMEVALUE(DaqBook_RAW_Data!Q883))</f>
        <v/>
      </c>
      <c r="C893" s="167" t="str">
        <f>IF(ISBLANK(DaqBook_RAW_Data!R883),"",DaqBook_RAW_Data!R883)</f>
        <v/>
      </c>
      <c r="D893" s="167" t="str">
        <f>IF(ISBLANK(DaqBook_RAW_Data!S883),"",DaqBook_RAW_Data!S883)</f>
        <v/>
      </c>
      <c r="E893" s="167" t="str">
        <f>IF(ISBLANK(DaqBook_RAW_Data!T883),"",DaqBook_RAW_Data!T883)</f>
        <v/>
      </c>
      <c r="F893" s="167" t="str">
        <f>IF(ISBLANK(DaqBook_RAW_Data!U883),"",DaqBook_RAW_Data!U883)</f>
        <v/>
      </c>
      <c r="G893" s="167" t="str">
        <f>IF(ISBLANK(DaqBook_RAW_Data!V883),"",DaqBook_RAW_Data!V883)</f>
        <v/>
      </c>
      <c r="H893" s="167" t="str">
        <f>IF(ISBLANK(DaqBook_RAW_Data!W883),"",DaqBook_RAW_Data!W883)</f>
        <v/>
      </c>
      <c r="I893" s="167" t="str">
        <f>IF(ISBLANK(DaqBook_RAW_Data!X883),"",DaqBook_RAW_Data!X883)</f>
        <v/>
      </c>
      <c r="J893" s="167" t="str">
        <f>IF(ISBLANK(DaqBook_RAW_Data!Y883),"",DaqBook_RAW_Data!Y883)</f>
        <v/>
      </c>
      <c r="K893" s="167" t="str">
        <f>IF(ISBLANK(DaqBook_RAW_Data!Z883),"",DaqBook_RAW_Data!Z883)</f>
        <v/>
      </c>
      <c r="L893" s="167" t="str">
        <f>IF(ISBLANK(DaqBook_RAW_Data!AA883),"",DaqBook_RAW_Data!AA883)</f>
        <v/>
      </c>
      <c r="M893" s="167" t="str">
        <f>IF(ISBLANK(DaqBook_RAW_Data!AB883),"",DaqBook_RAW_Data!AB883)</f>
        <v/>
      </c>
      <c r="N893" s="167" t="str">
        <f>IF(ISBLANK(DaqBook_RAW_Data!AC883),"",DaqBook_RAW_Data!AC883)</f>
        <v/>
      </c>
      <c r="O893" s="167" t="str">
        <f>IF(ISBLANK(DaqBook_RAW_Data!AD883),"",DaqBook_RAW_Data!AD883)</f>
        <v/>
      </c>
      <c r="P893" s="167" t="str">
        <f>IF(ISBLANK(DaqBook_RAW_Data!AE883),"",DaqBook_RAW_Data!AE883)</f>
        <v/>
      </c>
    </row>
    <row r="894" spans="1:16" x14ac:dyDescent="0.2">
      <c r="A894" s="58" t="e">
        <f t="shared" si="13"/>
        <v>#VALUE!</v>
      </c>
      <c r="B894" s="144" t="str">
        <f>IF(ISBLANK(DaqBook_RAW_Data!Q884),IF(DaqBook_RAW_Data!A884="","",TIMEVALUE(DaqBook_RAW_Data!A884)),TIMEVALUE(DaqBook_RAW_Data!Q884))</f>
        <v/>
      </c>
      <c r="C894" s="167" t="str">
        <f>IF(ISBLANK(DaqBook_RAW_Data!R884),"",DaqBook_RAW_Data!R884)</f>
        <v/>
      </c>
      <c r="D894" s="167" t="str">
        <f>IF(ISBLANK(DaqBook_RAW_Data!S884),"",DaqBook_RAW_Data!S884)</f>
        <v/>
      </c>
      <c r="E894" s="167" t="str">
        <f>IF(ISBLANK(DaqBook_RAW_Data!T884),"",DaqBook_RAW_Data!T884)</f>
        <v/>
      </c>
      <c r="F894" s="167" t="str">
        <f>IF(ISBLANK(DaqBook_RAW_Data!U884),"",DaqBook_RAW_Data!U884)</f>
        <v/>
      </c>
      <c r="G894" s="167" t="str">
        <f>IF(ISBLANK(DaqBook_RAW_Data!V884),"",DaqBook_RAW_Data!V884)</f>
        <v/>
      </c>
      <c r="H894" s="167" t="str">
        <f>IF(ISBLANK(DaqBook_RAW_Data!W884),"",DaqBook_RAW_Data!W884)</f>
        <v/>
      </c>
      <c r="I894" s="167" t="str">
        <f>IF(ISBLANK(DaqBook_RAW_Data!X884),"",DaqBook_RAW_Data!X884)</f>
        <v/>
      </c>
      <c r="J894" s="167" t="str">
        <f>IF(ISBLANK(DaqBook_RAW_Data!Y884),"",DaqBook_RAW_Data!Y884)</f>
        <v/>
      </c>
      <c r="K894" s="167" t="str">
        <f>IF(ISBLANK(DaqBook_RAW_Data!Z884),"",DaqBook_RAW_Data!Z884)</f>
        <v/>
      </c>
      <c r="L894" s="167" t="str">
        <f>IF(ISBLANK(DaqBook_RAW_Data!AA884),"",DaqBook_RAW_Data!AA884)</f>
        <v/>
      </c>
      <c r="M894" s="167" t="str">
        <f>IF(ISBLANK(DaqBook_RAW_Data!AB884),"",DaqBook_RAW_Data!AB884)</f>
        <v/>
      </c>
      <c r="N894" s="167" t="str">
        <f>IF(ISBLANK(DaqBook_RAW_Data!AC884),"",DaqBook_RAW_Data!AC884)</f>
        <v/>
      </c>
      <c r="O894" s="167" t="str">
        <f>IF(ISBLANK(DaqBook_RAW_Data!AD884),"",DaqBook_RAW_Data!AD884)</f>
        <v/>
      </c>
      <c r="P894" s="167" t="str">
        <f>IF(ISBLANK(DaqBook_RAW_Data!AE884),"",DaqBook_RAW_Data!AE884)</f>
        <v/>
      </c>
    </row>
    <row r="895" spans="1:16" x14ac:dyDescent="0.2">
      <c r="A895" s="58" t="e">
        <f t="shared" si="13"/>
        <v>#VALUE!</v>
      </c>
      <c r="B895" s="144" t="str">
        <f>IF(ISBLANK(DaqBook_RAW_Data!Q885),IF(DaqBook_RAW_Data!A885="","",TIMEVALUE(DaqBook_RAW_Data!A885)),TIMEVALUE(DaqBook_RAW_Data!Q885))</f>
        <v/>
      </c>
      <c r="C895" s="167" t="str">
        <f>IF(ISBLANK(DaqBook_RAW_Data!R885),"",DaqBook_RAW_Data!R885)</f>
        <v/>
      </c>
      <c r="D895" s="167" t="str">
        <f>IF(ISBLANK(DaqBook_RAW_Data!S885),"",DaqBook_RAW_Data!S885)</f>
        <v/>
      </c>
      <c r="E895" s="167" t="str">
        <f>IF(ISBLANK(DaqBook_RAW_Data!T885),"",DaqBook_RAW_Data!T885)</f>
        <v/>
      </c>
      <c r="F895" s="167" t="str">
        <f>IF(ISBLANK(DaqBook_RAW_Data!U885),"",DaqBook_RAW_Data!U885)</f>
        <v/>
      </c>
      <c r="G895" s="167" t="str">
        <f>IF(ISBLANK(DaqBook_RAW_Data!V885),"",DaqBook_RAW_Data!V885)</f>
        <v/>
      </c>
      <c r="H895" s="167" t="str">
        <f>IF(ISBLANK(DaqBook_RAW_Data!W885),"",DaqBook_RAW_Data!W885)</f>
        <v/>
      </c>
      <c r="I895" s="167" t="str">
        <f>IF(ISBLANK(DaqBook_RAW_Data!X885),"",DaqBook_RAW_Data!X885)</f>
        <v/>
      </c>
      <c r="J895" s="167" t="str">
        <f>IF(ISBLANK(DaqBook_RAW_Data!Y885),"",DaqBook_RAW_Data!Y885)</f>
        <v/>
      </c>
      <c r="K895" s="167" t="str">
        <f>IF(ISBLANK(DaqBook_RAW_Data!Z885),"",DaqBook_RAW_Data!Z885)</f>
        <v/>
      </c>
      <c r="L895" s="167" t="str">
        <f>IF(ISBLANK(DaqBook_RAW_Data!AA885),"",DaqBook_RAW_Data!AA885)</f>
        <v/>
      </c>
      <c r="M895" s="167" t="str">
        <f>IF(ISBLANK(DaqBook_RAW_Data!AB885),"",DaqBook_RAW_Data!AB885)</f>
        <v/>
      </c>
      <c r="N895" s="167" t="str">
        <f>IF(ISBLANK(DaqBook_RAW_Data!AC885),"",DaqBook_RAW_Data!AC885)</f>
        <v/>
      </c>
      <c r="O895" s="167" t="str">
        <f>IF(ISBLANK(DaqBook_RAW_Data!AD885),"",DaqBook_RAW_Data!AD885)</f>
        <v/>
      </c>
      <c r="P895" s="167" t="str">
        <f>IF(ISBLANK(DaqBook_RAW_Data!AE885),"",DaqBook_RAW_Data!AE885)</f>
        <v/>
      </c>
    </row>
    <row r="896" spans="1:16" x14ac:dyDescent="0.2">
      <c r="A896" s="58" t="e">
        <f t="shared" si="13"/>
        <v>#VALUE!</v>
      </c>
      <c r="B896" s="144" t="str">
        <f>IF(ISBLANK(DaqBook_RAW_Data!Q886),IF(DaqBook_RAW_Data!A886="","",TIMEVALUE(DaqBook_RAW_Data!A886)),TIMEVALUE(DaqBook_RAW_Data!Q886))</f>
        <v/>
      </c>
      <c r="C896" s="167" t="str">
        <f>IF(ISBLANK(DaqBook_RAW_Data!R886),"",DaqBook_RAW_Data!R886)</f>
        <v/>
      </c>
      <c r="D896" s="167" t="str">
        <f>IF(ISBLANK(DaqBook_RAW_Data!S886),"",DaqBook_RAW_Data!S886)</f>
        <v/>
      </c>
      <c r="E896" s="167" t="str">
        <f>IF(ISBLANK(DaqBook_RAW_Data!T886),"",DaqBook_RAW_Data!T886)</f>
        <v/>
      </c>
      <c r="F896" s="167" t="str">
        <f>IF(ISBLANK(DaqBook_RAW_Data!U886),"",DaqBook_RAW_Data!U886)</f>
        <v/>
      </c>
      <c r="G896" s="167" t="str">
        <f>IF(ISBLANK(DaqBook_RAW_Data!V886),"",DaqBook_RAW_Data!V886)</f>
        <v/>
      </c>
      <c r="H896" s="167" t="str">
        <f>IF(ISBLANK(DaqBook_RAW_Data!W886),"",DaqBook_RAW_Data!W886)</f>
        <v/>
      </c>
      <c r="I896" s="167" t="str">
        <f>IF(ISBLANK(DaqBook_RAW_Data!X886),"",DaqBook_RAW_Data!X886)</f>
        <v/>
      </c>
      <c r="J896" s="167" t="str">
        <f>IF(ISBLANK(DaqBook_RAW_Data!Y886),"",DaqBook_RAW_Data!Y886)</f>
        <v/>
      </c>
      <c r="K896" s="167" t="str">
        <f>IF(ISBLANK(DaqBook_RAW_Data!Z886),"",DaqBook_RAW_Data!Z886)</f>
        <v/>
      </c>
      <c r="L896" s="167" t="str">
        <f>IF(ISBLANK(DaqBook_RAW_Data!AA886),"",DaqBook_RAW_Data!AA886)</f>
        <v/>
      </c>
      <c r="M896" s="167" t="str">
        <f>IF(ISBLANK(DaqBook_RAW_Data!AB886),"",DaqBook_RAW_Data!AB886)</f>
        <v/>
      </c>
      <c r="N896" s="167" t="str">
        <f>IF(ISBLANK(DaqBook_RAW_Data!AC886),"",DaqBook_RAW_Data!AC886)</f>
        <v/>
      </c>
      <c r="O896" s="167" t="str">
        <f>IF(ISBLANK(DaqBook_RAW_Data!AD886),"",DaqBook_RAW_Data!AD886)</f>
        <v/>
      </c>
      <c r="P896" s="167" t="str">
        <f>IF(ISBLANK(DaqBook_RAW_Data!AE886),"",DaqBook_RAW_Data!AE886)</f>
        <v/>
      </c>
    </row>
    <row r="897" spans="1:16" x14ac:dyDescent="0.2">
      <c r="A897" s="58" t="e">
        <f t="shared" si="13"/>
        <v>#VALUE!</v>
      </c>
      <c r="B897" s="144" t="str">
        <f>IF(ISBLANK(DaqBook_RAW_Data!Q887),IF(DaqBook_RAW_Data!A887="","",TIMEVALUE(DaqBook_RAW_Data!A887)),TIMEVALUE(DaqBook_RAW_Data!Q887))</f>
        <v/>
      </c>
      <c r="C897" s="167" t="str">
        <f>IF(ISBLANK(DaqBook_RAW_Data!R887),"",DaqBook_RAW_Data!R887)</f>
        <v/>
      </c>
      <c r="D897" s="167" t="str">
        <f>IF(ISBLANK(DaqBook_RAW_Data!S887),"",DaqBook_RAW_Data!S887)</f>
        <v/>
      </c>
      <c r="E897" s="167" t="str">
        <f>IF(ISBLANK(DaqBook_RAW_Data!T887),"",DaqBook_RAW_Data!T887)</f>
        <v/>
      </c>
      <c r="F897" s="167" t="str">
        <f>IF(ISBLANK(DaqBook_RAW_Data!U887),"",DaqBook_RAW_Data!U887)</f>
        <v/>
      </c>
      <c r="G897" s="167" t="str">
        <f>IF(ISBLANK(DaqBook_RAW_Data!V887),"",DaqBook_RAW_Data!V887)</f>
        <v/>
      </c>
      <c r="H897" s="167" t="str">
        <f>IF(ISBLANK(DaqBook_RAW_Data!W887),"",DaqBook_RAW_Data!W887)</f>
        <v/>
      </c>
      <c r="I897" s="167" t="str">
        <f>IF(ISBLANK(DaqBook_RAW_Data!X887),"",DaqBook_RAW_Data!X887)</f>
        <v/>
      </c>
      <c r="J897" s="167" t="str">
        <f>IF(ISBLANK(DaqBook_RAW_Data!Y887),"",DaqBook_RAW_Data!Y887)</f>
        <v/>
      </c>
      <c r="K897" s="167" t="str">
        <f>IF(ISBLANK(DaqBook_RAW_Data!Z887),"",DaqBook_RAW_Data!Z887)</f>
        <v/>
      </c>
      <c r="L897" s="167" t="str">
        <f>IF(ISBLANK(DaqBook_RAW_Data!AA887),"",DaqBook_RAW_Data!AA887)</f>
        <v/>
      </c>
      <c r="M897" s="167" t="str">
        <f>IF(ISBLANK(DaqBook_RAW_Data!AB887),"",DaqBook_RAW_Data!AB887)</f>
        <v/>
      </c>
      <c r="N897" s="167" t="str">
        <f>IF(ISBLANK(DaqBook_RAW_Data!AC887),"",DaqBook_RAW_Data!AC887)</f>
        <v/>
      </c>
      <c r="O897" s="167" t="str">
        <f>IF(ISBLANK(DaqBook_RAW_Data!AD887),"",DaqBook_RAW_Data!AD887)</f>
        <v/>
      </c>
      <c r="P897" s="167" t="str">
        <f>IF(ISBLANK(DaqBook_RAW_Data!AE887),"",DaqBook_RAW_Data!AE887)</f>
        <v/>
      </c>
    </row>
    <row r="898" spans="1:16" x14ac:dyDescent="0.2">
      <c r="A898" s="58" t="e">
        <f t="shared" si="13"/>
        <v>#VALUE!</v>
      </c>
      <c r="B898" s="144" t="str">
        <f>IF(ISBLANK(DaqBook_RAW_Data!Q888),IF(DaqBook_RAW_Data!A888="","",TIMEVALUE(DaqBook_RAW_Data!A888)),TIMEVALUE(DaqBook_RAW_Data!Q888))</f>
        <v/>
      </c>
      <c r="C898" s="167" t="str">
        <f>IF(ISBLANK(DaqBook_RAW_Data!R888),"",DaqBook_RAW_Data!R888)</f>
        <v/>
      </c>
      <c r="D898" s="167" t="str">
        <f>IF(ISBLANK(DaqBook_RAW_Data!S888),"",DaqBook_RAW_Data!S888)</f>
        <v/>
      </c>
      <c r="E898" s="167" t="str">
        <f>IF(ISBLANK(DaqBook_RAW_Data!T888),"",DaqBook_RAW_Data!T888)</f>
        <v/>
      </c>
      <c r="F898" s="167" t="str">
        <f>IF(ISBLANK(DaqBook_RAW_Data!U888),"",DaqBook_RAW_Data!U888)</f>
        <v/>
      </c>
      <c r="G898" s="167" t="str">
        <f>IF(ISBLANK(DaqBook_RAW_Data!V888),"",DaqBook_RAW_Data!V888)</f>
        <v/>
      </c>
      <c r="H898" s="167" t="str">
        <f>IF(ISBLANK(DaqBook_RAW_Data!W888),"",DaqBook_RAW_Data!W888)</f>
        <v/>
      </c>
      <c r="I898" s="167" t="str">
        <f>IF(ISBLANK(DaqBook_RAW_Data!X888),"",DaqBook_RAW_Data!X888)</f>
        <v/>
      </c>
      <c r="J898" s="167" t="str">
        <f>IF(ISBLANK(DaqBook_RAW_Data!Y888),"",DaqBook_RAW_Data!Y888)</f>
        <v/>
      </c>
      <c r="K898" s="167" t="str">
        <f>IF(ISBLANK(DaqBook_RAW_Data!Z888),"",DaqBook_RAW_Data!Z888)</f>
        <v/>
      </c>
      <c r="L898" s="167" t="str">
        <f>IF(ISBLANK(DaqBook_RAW_Data!AA888),"",DaqBook_RAW_Data!AA888)</f>
        <v/>
      </c>
      <c r="M898" s="167" t="str">
        <f>IF(ISBLANK(DaqBook_RAW_Data!AB888),"",DaqBook_RAW_Data!AB888)</f>
        <v/>
      </c>
      <c r="N898" s="167" t="str">
        <f>IF(ISBLANK(DaqBook_RAW_Data!AC888),"",DaqBook_RAW_Data!AC888)</f>
        <v/>
      </c>
      <c r="O898" s="167" t="str">
        <f>IF(ISBLANK(DaqBook_RAW_Data!AD888),"",DaqBook_RAW_Data!AD888)</f>
        <v/>
      </c>
      <c r="P898" s="167" t="str">
        <f>IF(ISBLANK(DaqBook_RAW_Data!AE888),"",DaqBook_RAW_Data!AE888)</f>
        <v/>
      </c>
    </row>
    <row r="899" spans="1:16" x14ac:dyDescent="0.2">
      <c r="A899" s="58" t="e">
        <f t="shared" si="13"/>
        <v>#VALUE!</v>
      </c>
      <c r="B899" s="144" t="str">
        <f>IF(ISBLANK(DaqBook_RAW_Data!Q889),IF(DaqBook_RAW_Data!A889="","",TIMEVALUE(DaqBook_RAW_Data!A889)),TIMEVALUE(DaqBook_RAW_Data!Q889))</f>
        <v/>
      </c>
      <c r="C899" s="167" t="str">
        <f>IF(ISBLANK(DaqBook_RAW_Data!R889),"",DaqBook_RAW_Data!R889)</f>
        <v/>
      </c>
      <c r="D899" s="167" t="str">
        <f>IF(ISBLANK(DaqBook_RAW_Data!S889),"",DaqBook_RAW_Data!S889)</f>
        <v/>
      </c>
      <c r="E899" s="167" t="str">
        <f>IF(ISBLANK(DaqBook_RAW_Data!T889),"",DaqBook_RAW_Data!T889)</f>
        <v/>
      </c>
      <c r="F899" s="167" t="str">
        <f>IF(ISBLANK(DaqBook_RAW_Data!U889),"",DaqBook_RAW_Data!U889)</f>
        <v/>
      </c>
      <c r="G899" s="167" t="str">
        <f>IF(ISBLANK(DaqBook_RAW_Data!V889),"",DaqBook_RAW_Data!V889)</f>
        <v/>
      </c>
      <c r="H899" s="167" t="str">
        <f>IF(ISBLANK(DaqBook_RAW_Data!W889),"",DaqBook_RAW_Data!W889)</f>
        <v/>
      </c>
      <c r="I899" s="167" t="str">
        <f>IF(ISBLANK(DaqBook_RAW_Data!X889),"",DaqBook_RAW_Data!X889)</f>
        <v/>
      </c>
      <c r="J899" s="167" t="str">
        <f>IF(ISBLANK(DaqBook_RAW_Data!Y889),"",DaqBook_RAW_Data!Y889)</f>
        <v/>
      </c>
      <c r="K899" s="167" t="str">
        <f>IF(ISBLANK(DaqBook_RAW_Data!Z889),"",DaqBook_RAW_Data!Z889)</f>
        <v/>
      </c>
      <c r="L899" s="167" t="str">
        <f>IF(ISBLANK(DaqBook_RAW_Data!AA889),"",DaqBook_RAW_Data!AA889)</f>
        <v/>
      </c>
      <c r="M899" s="167" t="str">
        <f>IF(ISBLANK(DaqBook_RAW_Data!AB889),"",DaqBook_RAW_Data!AB889)</f>
        <v/>
      </c>
      <c r="N899" s="167" t="str">
        <f>IF(ISBLANK(DaqBook_RAW_Data!AC889),"",DaqBook_RAW_Data!AC889)</f>
        <v/>
      </c>
      <c r="O899" s="167" t="str">
        <f>IF(ISBLANK(DaqBook_RAW_Data!AD889),"",DaqBook_RAW_Data!AD889)</f>
        <v/>
      </c>
      <c r="P899" s="167" t="str">
        <f>IF(ISBLANK(DaqBook_RAW_Data!AE889),"",DaqBook_RAW_Data!AE889)</f>
        <v/>
      </c>
    </row>
    <row r="900" spans="1:16" x14ac:dyDescent="0.2">
      <c r="A900" s="58" t="e">
        <f t="shared" si="13"/>
        <v>#VALUE!</v>
      </c>
      <c r="B900" s="144" t="str">
        <f>IF(ISBLANK(DaqBook_RAW_Data!Q890),IF(DaqBook_RAW_Data!A890="","",TIMEVALUE(DaqBook_RAW_Data!A890)),TIMEVALUE(DaqBook_RAW_Data!Q890))</f>
        <v/>
      </c>
      <c r="C900" s="167" t="str">
        <f>IF(ISBLANK(DaqBook_RAW_Data!R890),"",DaqBook_RAW_Data!R890)</f>
        <v/>
      </c>
      <c r="D900" s="167" t="str">
        <f>IF(ISBLANK(DaqBook_RAW_Data!S890),"",DaqBook_RAW_Data!S890)</f>
        <v/>
      </c>
      <c r="E900" s="167" t="str">
        <f>IF(ISBLANK(DaqBook_RAW_Data!T890),"",DaqBook_RAW_Data!T890)</f>
        <v/>
      </c>
      <c r="F900" s="167" t="str">
        <f>IF(ISBLANK(DaqBook_RAW_Data!U890),"",DaqBook_RAW_Data!U890)</f>
        <v/>
      </c>
      <c r="G900" s="167" t="str">
        <f>IF(ISBLANK(DaqBook_RAW_Data!V890),"",DaqBook_RAW_Data!V890)</f>
        <v/>
      </c>
      <c r="H900" s="167" t="str">
        <f>IF(ISBLANK(DaqBook_RAW_Data!W890),"",DaqBook_RAW_Data!W890)</f>
        <v/>
      </c>
      <c r="I900" s="167" t="str">
        <f>IF(ISBLANK(DaqBook_RAW_Data!X890),"",DaqBook_RAW_Data!X890)</f>
        <v/>
      </c>
      <c r="J900" s="167" t="str">
        <f>IF(ISBLANK(DaqBook_RAW_Data!Y890),"",DaqBook_RAW_Data!Y890)</f>
        <v/>
      </c>
      <c r="K900" s="167" t="str">
        <f>IF(ISBLANK(DaqBook_RAW_Data!Z890),"",DaqBook_RAW_Data!Z890)</f>
        <v/>
      </c>
      <c r="L900" s="167" t="str">
        <f>IF(ISBLANK(DaqBook_RAW_Data!AA890),"",DaqBook_RAW_Data!AA890)</f>
        <v/>
      </c>
      <c r="M900" s="167" t="str">
        <f>IF(ISBLANK(DaqBook_RAW_Data!AB890),"",DaqBook_RAW_Data!AB890)</f>
        <v/>
      </c>
      <c r="N900" s="167" t="str">
        <f>IF(ISBLANK(DaqBook_RAW_Data!AC890),"",DaqBook_RAW_Data!AC890)</f>
        <v/>
      </c>
      <c r="O900" s="167" t="str">
        <f>IF(ISBLANK(DaqBook_RAW_Data!AD890),"",DaqBook_RAW_Data!AD890)</f>
        <v/>
      </c>
      <c r="P900" s="167" t="str">
        <f>IF(ISBLANK(DaqBook_RAW_Data!AE890),"",DaqBook_RAW_Data!AE890)</f>
        <v/>
      </c>
    </row>
    <row r="901" spans="1:16" x14ac:dyDescent="0.2">
      <c r="A901" s="58" t="e">
        <f t="shared" si="13"/>
        <v>#VALUE!</v>
      </c>
      <c r="B901" s="144" t="str">
        <f>IF(ISBLANK(DaqBook_RAW_Data!Q891),IF(DaqBook_RAW_Data!A891="","",TIMEVALUE(DaqBook_RAW_Data!A891)),TIMEVALUE(DaqBook_RAW_Data!Q891))</f>
        <v/>
      </c>
      <c r="C901" s="167" t="str">
        <f>IF(ISBLANK(DaqBook_RAW_Data!R891),"",DaqBook_RAW_Data!R891)</f>
        <v/>
      </c>
      <c r="D901" s="167" t="str">
        <f>IF(ISBLANK(DaqBook_RAW_Data!S891),"",DaqBook_RAW_Data!S891)</f>
        <v/>
      </c>
      <c r="E901" s="167" t="str">
        <f>IF(ISBLANK(DaqBook_RAW_Data!T891),"",DaqBook_RAW_Data!T891)</f>
        <v/>
      </c>
      <c r="F901" s="167" t="str">
        <f>IF(ISBLANK(DaqBook_RAW_Data!U891),"",DaqBook_RAW_Data!U891)</f>
        <v/>
      </c>
      <c r="G901" s="167" t="str">
        <f>IF(ISBLANK(DaqBook_RAW_Data!V891),"",DaqBook_RAW_Data!V891)</f>
        <v/>
      </c>
      <c r="H901" s="167" t="str">
        <f>IF(ISBLANK(DaqBook_RAW_Data!W891),"",DaqBook_RAW_Data!W891)</f>
        <v/>
      </c>
      <c r="I901" s="167" t="str">
        <f>IF(ISBLANK(DaqBook_RAW_Data!X891),"",DaqBook_RAW_Data!X891)</f>
        <v/>
      </c>
      <c r="J901" s="167" t="str">
        <f>IF(ISBLANK(DaqBook_RAW_Data!Y891),"",DaqBook_RAW_Data!Y891)</f>
        <v/>
      </c>
      <c r="K901" s="167" t="str">
        <f>IF(ISBLANK(DaqBook_RAW_Data!Z891),"",DaqBook_RAW_Data!Z891)</f>
        <v/>
      </c>
      <c r="L901" s="167" t="str">
        <f>IF(ISBLANK(DaqBook_RAW_Data!AA891),"",DaqBook_RAW_Data!AA891)</f>
        <v/>
      </c>
      <c r="M901" s="167" t="str">
        <f>IF(ISBLANK(DaqBook_RAW_Data!AB891),"",DaqBook_RAW_Data!AB891)</f>
        <v/>
      </c>
      <c r="N901" s="167" t="str">
        <f>IF(ISBLANK(DaqBook_RAW_Data!AC891),"",DaqBook_RAW_Data!AC891)</f>
        <v/>
      </c>
      <c r="O901" s="167" t="str">
        <f>IF(ISBLANK(DaqBook_RAW_Data!AD891),"",DaqBook_RAW_Data!AD891)</f>
        <v/>
      </c>
      <c r="P901" s="167" t="str">
        <f>IF(ISBLANK(DaqBook_RAW_Data!AE891),"",DaqBook_RAW_Data!AE891)</f>
        <v/>
      </c>
    </row>
    <row r="902" spans="1:16" x14ac:dyDescent="0.2">
      <c r="A902" s="58" t="e">
        <f t="shared" si="13"/>
        <v>#VALUE!</v>
      </c>
      <c r="B902" s="144" t="str">
        <f>IF(ISBLANK(DaqBook_RAW_Data!Q892),IF(DaqBook_RAW_Data!A892="","",TIMEVALUE(DaqBook_RAW_Data!A892)),TIMEVALUE(DaqBook_RAW_Data!Q892))</f>
        <v/>
      </c>
      <c r="C902" s="167" t="str">
        <f>IF(ISBLANK(DaqBook_RAW_Data!R892),"",DaqBook_RAW_Data!R892)</f>
        <v/>
      </c>
      <c r="D902" s="167" t="str">
        <f>IF(ISBLANK(DaqBook_RAW_Data!S892),"",DaqBook_RAW_Data!S892)</f>
        <v/>
      </c>
      <c r="E902" s="167" t="str">
        <f>IF(ISBLANK(DaqBook_RAW_Data!T892),"",DaqBook_RAW_Data!T892)</f>
        <v/>
      </c>
      <c r="F902" s="167" t="str">
        <f>IF(ISBLANK(DaqBook_RAW_Data!U892),"",DaqBook_RAW_Data!U892)</f>
        <v/>
      </c>
      <c r="G902" s="167" t="str">
        <f>IF(ISBLANK(DaqBook_RAW_Data!V892),"",DaqBook_RAW_Data!V892)</f>
        <v/>
      </c>
      <c r="H902" s="167" t="str">
        <f>IF(ISBLANK(DaqBook_RAW_Data!W892),"",DaqBook_RAW_Data!W892)</f>
        <v/>
      </c>
      <c r="I902" s="167" t="str">
        <f>IF(ISBLANK(DaqBook_RAW_Data!X892),"",DaqBook_RAW_Data!X892)</f>
        <v/>
      </c>
      <c r="J902" s="167" t="str">
        <f>IF(ISBLANK(DaqBook_RAW_Data!Y892),"",DaqBook_RAW_Data!Y892)</f>
        <v/>
      </c>
      <c r="K902" s="167" t="str">
        <f>IF(ISBLANK(DaqBook_RAW_Data!Z892),"",DaqBook_RAW_Data!Z892)</f>
        <v/>
      </c>
      <c r="L902" s="167" t="str">
        <f>IF(ISBLANK(DaqBook_RAW_Data!AA892),"",DaqBook_RAW_Data!AA892)</f>
        <v/>
      </c>
      <c r="M902" s="167" t="str">
        <f>IF(ISBLANK(DaqBook_RAW_Data!AB892),"",DaqBook_RAW_Data!AB892)</f>
        <v/>
      </c>
      <c r="N902" s="167" t="str">
        <f>IF(ISBLANK(DaqBook_RAW_Data!AC892),"",DaqBook_RAW_Data!AC892)</f>
        <v/>
      </c>
      <c r="O902" s="167" t="str">
        <f>IF(ISBLANK(DaqBook_RAW_Data!AD892),"",DaqBook_RAW_Data!AD892)</f>
        <v/>
      </c>
      <c r="P902" s="167" t="str">
        <f>IF(ISBLANK(DaqBook_RAW_Data!AE892),"",DaqBook_RAW_Data!AE892)</f>
        <v/>
      </c>
    </row>
    <row r="903" spans="1:16" x14ac:dyDescent="0.2">
      <c r="A903" s="58" t="e">
        <f t="shared" si="13"/>
        <v>#VALUE!</v>
      </c>
      <c r="B903" s="144" t="str">
        <f>IF(ISBLANK(DaqBook_RAW_Data!Q893),IF(DaqBook_RAW_Data!A893="","",TIMEVALUE(DaqBook_RAW_Data!A893)),TIMEVALUE(DaqBook_RAW_Data!Q893))</f>
        <v/>
      </c>
      <c r="C903" s="167" t="str">
        <f>IF(ISBLANK(DaqBook_RAW_Data!R893),"",DaqBook_RAW_Data!R893)</f>
        <v/>
      </c>
      <c r="D903" s="167" t="str">
        <f>IF(ISBLANK(DaqBook_RAW_Data!S893),"",DaqBook_RAW_Data!S893)</f>
        <v/>
      </c>
      <c r="E903" s="167" t="str">
        <f>IF(ISBLANK(DaqBook_RAW_Data!T893),"",DaqBook_RAW_Data!T893)</f>
        <v/>
      </c>
      <c r="F903" s="167" t="str">
        <f>IF(ISBLANK(DaqBook_RAW_Data!U893),"",DaqBook_RAW_Data!U893)</f>
        <v/>
      </c>
      <c r="G903" s="167" t="str">
        <f>IF(ISBLANK(DaqBook_RAW_Data!V893),"",DaqBook_RAW_Data!V893)</f>
        <v/>
      </c>
      <c r="H903" s="167" t="str">
        <f>IF(ISBLANK(DaqBook_RAW_Data!W893),"",DaqBook_RAW_Data!W893)</f>
        <v/>
      </c>
      <c r="I903" s="167" t="str">
        <f>IF(ISBLANK(DaqBook_RAW_Data!X893),"",DaqBook_RAW_Data!X893)</f>
        <v/>
      </c>
      <c r="J903" s="167" t="str">
        <f>IF(ISBLANK(DaqBook_RAW_Data!Y893),"",DaqBook_RAW_Data!Y893)</f>
        <v/>
      </c>
      <c r="K903" s="167" t="str">
        <f>IF(ISBLANK(DaqBook_RAW_Data!Z893),"",DaqBook_RAW_Data!Z893)</f>
        <v/>
      </c>
      <c r="L903" s="167" t="str">
        <f>IF(ISBLANK(DaqBook_RAW_Data!AA893),"",DaqBook_RAW_Data!AA893)</f>
        <v/>
      </c>
      <c r="M903" s="167" t="str">
        <f>IF(ISBLANK(DaqBook_RAW_Data!AB893),"",DaqBook_RAW_Data!AB893)</f>
        <v/>
      </c>
      <c r="N903" s="167" t="str">
        <f>IF(ISBLANK(DaqBook_RAW_Data!AC893),"",DaqBook_RAW_Data!AC893)</f>
        <v/>
      </c>
      <c r="O903" s="167" t="str">
        <f>IF(ISBLANK(DaqBook_RAW_Data!AD893),"",DaqBook_RAW_Data!AD893)</f>
        <v/>
      </c>
      <c r="P903" s="167" t="str">
        <f>IF(ISBLANK(DaqBook_RAW_Data!AE893),"",DaqBook_RAW_Data!AE893)</f>
        <v/>
      </c>
    </row>
  </sheetData>
  <sheetProtection algorithmName="SHA-512" hashValue="FGlbw/JjvuGEEH13baHMgrazr5uHRkw0ICvIfPr0j5EedElkIWGTp4Mhe0BAlYfxsiwYS984Xz7yW8ph4Wkwog==" saltValue="UvHfYSCqqQSOFSVOhywqzw=="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5"/>
      <c r="B1" s="162">
        <f>Main!$D$16</f>
        <v>0</v>
      </c>
      <c r="C1" s="156">
        <f>$B$1-$B$2</f>
        <v>0</v>
      </c>
      <c r="D1" s="156"/>
      <c r="E1" s="162">
        <f>B1-D2</f>
        <v>0</v>
      </c>
      <c r="F1" s="38" t="s">
        <v>105</v>
      </c>
      <c r="P1" s="47" t="str">
        <f>IF(Main!$E$30="","A10",ADDRESS(13+(MATCH(Main!$E$30,Data_Sheet!$A$14:$A$903,0)),1,4))</f>
        <v>A10</v>
      </c>
    </row>
    <row r="2" spans="1:16" x14ac:dyDescent="0.2">
      <c r="A2" s="155"/>
      <c r="B2" s="162">
        <f>Main!$D$19</f>
        <v>0</v>
      </c>
      <c r="C2" s="156">
        <f>$B$1+$B$2</f>
        <v>0</v>
      </c>
      <c r="D2" s="156">
        <f>(Main!$D$19)/2</f>
        <v>0</v>
      </c>
      <c r="E2" s="162">
        <f>B1+D2</f>
        <v>0</v>
      </c>
      <c r="F2" s="147"/>
      <c r="I2" s="111" t="s">
        <v>575</v>
      </c>
      <c r="M2" s="677" t="s">
        <v>134</v>
      </c>
      <c r="N2" s="677"/>
      <c r="O2" s="677"/>
      <c r="P2" s="47"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s="44">
        <f>Main!D5</f>
        <v>0</v>
      </c>
      <c r="L5" s="44"/>
      <c r="M5" s="671" t="s">
        <v>222</v>
      </c>
      <c r="N5" s="672"/>
      <c r="O5" s="673"/>
    </row>
    <row r="6" spans="1:16" ht="13.5" thickBot="1" x14ac:dyDescent="0.25">
      <c r="B6" s="159" t="s">
        <v>7</v>
      </c>
      <c r="C6" s="89">
        <f>Main!D6</f>
        <v>0</v>
      </c>
      <c r="D6" s="44"/>
      <c r="E6" s="44"/>
      <c r="F6" s="44"/>
      <c r="G6" s="44"/>
      <c r="H6" s="44"/>
      <c r="I6" s="86" t="s">
        <v>10</v>
      </c>
      <c r="J6" s="85">
        <f>Main!D16</f>
        <v>0</v>
      </c>
      <c r="L6" s="44"/>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H8" s="44"/>
      <c r="I8" s="91"/>
      <c r="J8" s="168"/>
      <c r="K8" s="168"/>
      <c r="L8" s="144"/>
      <c r="M8" s="169"/>
      <c r="N8" s="169"/>
      <c r="O8" s="169"/>
    </row>
    <row r="9" spans="1:16" x14ac:dyDescent="0.2">
      <c r="B9" s="159"/>
      <c r="C9" s="89"/>
      <c r="D9" s="44"/>
      <c r="E9" s="44"/>
      <c r="F9" s="44"/>
      <c r="G9" s="44"/>
      <c r="H9" s="44"/>
      <c r="I9" s="172" t="str">
        <f>IF(Main!K15="SIM Load Hot",Main!N59,"")</f>
        <v/>
      </c>
      <c r="J9" s="168"/>
      <c r="K9" s="168"/>
      <c r="L9" s="144"/>
      <c r="M9" s="169"/>
      <c r="N9" s="169"/>
      <c r="O9" s="169"/>
    </row>
    <row r="10" spans="1:16" s="96" customFormat="1" x14ac:dyDescent="0.2">
      <c r="A10" s="145"/>
      <c r="B10" s="182"/>
      <c r="C10" s="183"/>
      <c r="I10" s="172" t="str">
        <f>IF(AND(Main!E60 &lt;&gt; "", Main!K60 &lt;&gt;""),Main!N60,IF(AND(Main!E61&lt;&gt;"",Main!K61&lt;&gt;""),Main!N61,""))</f>
        <v/>
      </c>
      <c r="J10" s="184"/>
      <c r="K10" s="184"/>
      <c r="L10" s="160"/>
      <c r="M10" s="185"/>
      <c r="N10" s="185"/>
      <c r="O10" s="185"/>
    </row>
    <row r="11" spans="1:16" s="96" customFormat="1" x14ac:dyDescent="0.2">
      <c r="A11" s="145"/>
      <c r="B11" s="160"/>
      <c r="C11" s="177"/>
      <c r="D11" s="177"/>
      <c r="E11" s="177"/>
      <c r="F11" s="177"/>
      <c r="G11" s="177"/>
      <c r="H11" s="177"/>
      <c r="I11" s="177"/>
      <c r="J11" s="177"/>
      <c r="K11" s="177"/>
      <c r="L11" s="177"/>
      <c r="M11" s="177"/>
      <c r="N11" s="177"/>
      <c r="O11" s="177"/>
      <c r="P11" s="177"/>
    </row>
    <row r="12" spans="1:16" s="96" customFormat="1" x14ac:dyDescent="0.2">
      <c r="A12" s="145"/>
      <c r="B12" s="144">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6" customFormat="1" x14ac:dyDescent="0.2">
      <c r="A13" s="145"/>
      <c r="B13" s="144"/>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6" customFormat="1" x14ac:dyDescent="0.2">
      <c r="A14" s="145" t="e">
        <f>HOUR(B14)&amp;":"&amp;MINUTE(B14)</f>
        <v>#VALUE!</v>
      </c>
      <c r="B14" s="144" t="str">
        <f>IF(ISBLANK(DaqBook_RAW_Data!AG4),IF(DaqBook_RAW_Data!A4="","",TIMEVALUE(DaqBook_RAW_Data!A4)),TIMEVALUE(DaqBook_RAW_Data!AG4))</f>
        <v/>
      </c>
      <c r="C14" s="167" t="str">
        <f>IF(ISBLANK(DaqBook_RAW_Data!AH4),"",DaqBook_RAW_Data!AH4)</f>
        <v/>
      </c>
      <c r="D14" s="167" t="str">
        <f>IF(ISBLANK(DaqBook_RAW_Data!AI4),"",DaqBook_RAW_Data!AI4)</f>
        <v/>
      </c>
      <c r="E14" s="167" t="str">
        <f>IF(ISBLANK(DaqBook_RAW_Data!AJ4),"",DaqBook_RAW_Data!AJ4)</f>
        <v/>
      </c>
      <c r="F14" s="167" t="str">
        <f>IF(ISBLANK(DaqBook_RAW_Data!AK4),"",DaqBook_RAW_Data!AK4)</f>
        <v/>
      </c>
      <c r="G14" s="167" t="str">
        <f>IF(ISBLANK(DaqBook_RAW_Data!AL4),"",DaqBook_RAW_Data!AL4)</f>
        <v/>
      </c>
      <c r="H14" s="167" t="str">
        <f>IF(ISBLANK(DaqBook_RAW_Data!AM4),"",DaqBook_RAW_Data!AM4)</f>
        <v/>
      </c>
      <c r="I14" s="167" t="str">
        <f>IF(ISBLANK(DaqBook_RAW_Data!AN4),"",DaqBook_RAW_Data!AN4)</f>
        <v/>
      </c>
      <c r="J14" s="167" t="str">
        <f>IF(ISBLANK(DaqBook_RAW_Data!AO4),"",DaqBook_RAW_Data!AO4)</f>
        <v/>
      </c>
      <c r="K14" s="167" t="str">
        <f>IF(ISBLANK(DaqBook_RAW_Data!AP4),"",DaqBook_RAW_Data!AP4)</f>
        <v/>
      </c>
      <c r="L14" s="167" t="str">
        <f>IF(ISBLANK(DaqBook_RAW_Data!AQ4),"",DaqBook_RAW_Data!AQ4)</f>
        <v/>
      </c>
      <c r="M14" s="167" t="str">
        <f>IF(ISBLANK(DaqBook_RAW_Data!AR4),"",DaqBook_RAW_Data!AR4)</f>
        <v/>
      </c>
      <c r="N14" s="167" t="str">
        <f>IF(ISBLANK(DaqBook_RAW_Data!AS4),"",DaqBook_RAW_Data!AS4)</f>
        <v/>
      </c>
      <c r="O14" s="167"/>
      <c r="P14" s="167"/>
    </row>
    <row r="15" spans="1:16" s="96" customFormat="1" x14ac:dyDescent="0.2">
      <c r="A15" s="145" t="e">
        <f t="shared" ref="A15:A78" si="0">HOUR(B15)&amp;":"&amp;MINUTE(B15)</f>
        <v>#VALUE!</v>
      </c>
      <c r="B15" s="144" t="str">
        <f>IF(ISBLANK(DaqBook_RAW_Data!AG5),IF(DaqBook_RAW_Data!A5="","",TIMEVALUE(DaqBook_RAW_Data!A5)),TIMEVALUE(DaqBook_RAW_Data!AG5))</f>
        <v/>
      </c>
      <c r="C15" s="167" t="str">
        <f>IF(ISBLANK(DaqBook_RAW_Data!AH5),"",DaqBook_RAW_Data!AH5)</f>
        <v/>
      </c>
      <c r="D15" s="167" t="str">
        <f>IF(ISBLANK(DaqBook_RAW_Data!AI5),"",DaqBook_RAW_Data!AI5)</f>
        <v/>
      </c>
      <c r="E15" s="167" t="str">
        <f>IF(ISBLANK(DaqBook_RAW_Data!AJ5),"",DaqBook_RAW_Data!AJ5)</f>
        <v/>
      </c>
      <c r="F15" s="167" t="str">
        <f>IF(ISBLANK(DaqBook_RAW_Data!AK5),"",DaqBook_RAW_Data!AK5)</f>
        <v/>
      </c>
      <c r="G15" s="167" t="str">
        <f>IF(ISBLANK(DaqBook_RAW_Data!AL5),"",DaqBook_RAW_Data!AL5)</f>
        <v/>
      </c>
      <c r="H15" s="167" t="str">
        <f>IF(ISBLANK(DaqBook_RAW_Data!AM5),"",DaqBook_RAW_Data!AM5)</f>
        <v/>
      </c>
      <c r="I15" s="167" t="str">
        <f>IF(ISBLANK(DaqBook_RAW_Data!AN5),"",DaqBook_RAW_Data!AN5)</f>
        <v/>
      </c>
      <c r="J15" s="167" t="str">
        <f>IF(ISBLANK(DaqBook_RAW_Data!AO5),"",DaqBook_RAW_Data!AO5)</f>
        <v/>
      </c>
      <c r="K15" s="167" t="str">
        <f>IF(ISBLANK(DaqBook_RAW_Data!AP5),"",DaqBook_RAW_Data!AP5)</f>
        <v/>
      </c>
      <c r="L15" s="167" t="str">
        <f>IF(ISBLANK(DaqBook_RAW_Data!AQ5),"",DaqBook_RAW_Data!AQ5)</f>
        <v/>
      </c>
      <c r="M15" s="167" t="str">
        <f>IF(ISBLANK(DaqBook_RAW_Data!AR5),"",DaqBook_RAW_Data!AR5)</f>
        <v/>
      </c>
      <c r="N15" s="167" t="str">
        <f>IF(ISBLANK(DaqBook_RAW_Data!AS5),"",DaqBook_RAW_Data!AS5)</f>
        <v/>
      </c>
      <c r="O15" s="167"/>
      <c r="P15" s="167"/>
    </row>
    <row r="16" spans="1:16" s="96" customFormat="1" x14ac:dyDescent="0.2">
      <c r="A16" s="145" t="e">
        <f t="shared" si="0"/>
        <v>#VALUE!</v>
      </c>
      <c r="B16" s="144" t="str">
        <f>IF(ISBLANK(DaqBook_RAW_Data!AG6),IF(DaqBook_RAW_Data!A6="","",TIMEVALUE(DaqBook_RAW_Data!A6)),TIMEVALUE(DaqBook_RAW_Data!AG6))</f>
        <v/>
      </c>
      <c r="C16" s="167" t="str">
        <f>IF(ISBLANK(DaqBook_RAW_Data!AH6),"",DaqBook_RAW_Data!AH6)</f>
        <v/>
      </c>
      <c r="D16" s="167" t="str">
        <f>IF(ISBLANK(DaqBook_RAW_Data!AI6),"",DaqBook_RAW_Data!AI6)</f>
        <v/>
      </c>
      <c r="E16" s="167" t="str">
        <f>IF(ISBLANK(DaqBook_RAW_Data!AJ6),"",DaqBook_RAW_Data!AJ6)</f>
        <v/>
      </c>
      <c r="F16" s="167" t="str">
        <f>IF(ISBLANK(DaqBook_RAW_Data!AK6),"",DaqBook_RAW_Data!AK6)</f>
        <v/>
      </c>
      <c r="G16" s="167" t="str">
        <f>IF(ISBLANK(DaqBook_RAW_Data!AL6),"",DaqBook_RAW_Data!AL6)</f>
        <v/>
      </c>
      <c r="H16" s="167" t="str">
        <f>IF(ISBLANK(DaqBook_RAW_Data!AM6),"",DaqBook_RAW_Data!AM6)</f>
        <v/>
      </c>
      <c r="I16" s="167" t="str">
        <f>IF(ISBLANK(DaqBook_RAW_Data!AN6),"",DaqBook_RAW_Data!AN6)</f>
        <v/>
      </c>
      <c r="J16" s="167" t="str">
        <f>IF(ISBLANK(DaqBook_RAW_Data!AO6),"",DaqBook_RAW_Data!AO6)</f>
        <v/>
      </c>
      <c r="K16" s="167" t="str">
        <f>IF(ISBLANK(DaqBook_RAW_Data!AP6),"",DaqBook_RAW_Data!AP6)</f>
        <v/>
      </c>
      <c r="L16" s="167" t="str">
        <f>IF(ISBLANK(DaqBook_RAW_Data!AQ6),"",DaqBook_RAW_Data!AQ6)</f>
        <v/>
      </c>
      <c r="M16" s="167" t="str">
        <f>IF(ISBLANK(DaqBook_RAW_Data!AR6),"",DaqBook_RAW_Data!AR6)</f>
        <v/>
      </c>
      <c r="N16" s="167" t="str">
        <f>IF(ISBLANK(DaqBook_RAW_Data!AS6),"",DaqBook_RAW_Data!AS6)</f>
        <v/>
      </c>
      <c r="O16" s="167"/>
      <c r="P16" s="167"/>
    </row>
    <row r="17" spans="1:17" s="96" customFormat="1" x14ac:dyDescent="0.2">
      <c r="A17" s="145" t="e">
        <f t="shared" si="0"/>
        <v>#VALUE!</v>
      </c>
      <c r="B17" s="144" t="str">
        <f>IF(ISBLANK(DaqBook_RAW_Data!AG7),IF(DaqBook_RAW_Data!A7="","",TIMEVALUE(DaqBook_RAW_Data!A7)),TIMEVALUE(DaqBook_RAW_Data!AG7))</f>
        <v/>
      </c>
      <c r="C17" s="167" t="str">
        <f>IF(ISBLANK(DaqBook_RAW_Data!AH7),"",DaqBook_RAW_Data!AH7)</f>
        <v/>
      </c>
      <c r="D17" s="167" t="str">
        <f>IF(ISBLANK(DaqBook_RAW_Data!AI7),"",DaqBook_RAW_Data!AI7)</f>
        <v/>
      </c>
      <c r="E17" s="167" t="str">
        <f>IF(ISBLANK(DaqBook_RAW_Data!AJ7),"",DaqBook_RAW_Data!AJ7)</f>
        <v/>
      </c>
      <c r="F17" s="167" t="str">
        <f>IF(ISBLANK(DaqBook_RAW_Data!AK7),"",DaqBook_RAW_Data!AK7)</f>
        <v/>
      </c>
      <c r="G17" s="167" t="str">
        <f>IF(ISBLANK(DaqBook_RAW_Data!AL7),"",DaqBook_RAW_Data!AL7)</f>
        <v/>
      </c>
      <c r="H17" s="167" t="str">
        <f>IF(ISBLANK(DaqBook_RAW_Data!AM7),"",DaqBook_RAW_Data!AM7)</f>
        <v/>
      </c>
      <c r="I17" s="167" t="str">
        <f>IF(ISBLANK(DaqBook_RAW_Data!AN7),"",DaqBook_RAW_Data!AN7)</f>
        <v/>
      </c>
      <c r="J17" s="167" t="str">
        <f>IF(ISBLANK(DaqBook_RAW_Data!AO7),"",DaqBook_RAW_Data!AO7)</f>
        <v/>
      </c>
      <c r="K17" s="167" t="str">
        <f>IF(ISBLANK(DaqBook_RAW_Data!AP7),"",DaqBook_RAW_Data!AP7)</f>
        <v/>
      </c>
      <c r="L17" s="167" t="str">
        <f>IF(ISBLANK(DaqBook_RAW_Data!AQ7),"",DaqBook_RAW_Data!AQ7)</f>
        <v/>
      </c>
      <c r="M17" s="167" t="str">
        <f>IF(ISBLANK(DaqBook_RAW_Data!AR7),"",DaqBook_RAW_Data!AR7)</f>
        <v/>
      </c>
      <c r="N17" s="167" t="str">
        <f>IF(ISBLANK(DaqBook_RAW_Data!AS7),"",DaqBook_RAW_Data!AS7)</f>
        <v/>
      </c>
      <c r="O17" s="167"/>
      <c r="P17" s="167"/>
    </row>
    <row r="18" spans="1:17" s="96" customFormat="1" x14ac:dyDescent="0.2">
      <c r="A18" s="145" t="e">
        <f t="shared" si="0"/>
        <v>#VALUE!</v>
      </c>
      <c r="B18" s="144" t="str">
        <f>IF(ISBLANK(DaqBook_RAW_Data!AG8),IF(DaqBook_RAW_Data!A8="","",TIMEVALUE(DaqBook_RAW_Data!A8)),TIMEVALUE(DaqBook_RAW_Data!AG8))</f>
        <v/>
      </c>
      <c r="C18" s="167" t="str">
        <f>IF(ISBLANK(DaqBook_RAW_Data!AH8),"",DaqBook_RAW_Data!AH8)</f>
        <v/>
      </c>
      <c r="D18" s="167" t="str">
        <f>IF(ISBLANK(DaqBook_RAW_Data!AI8),"",DaqBook_RAW_Data!AI8)</f>
        <v/>
      </c>
      <c r="E18" s="167" t="str">
        <f>IF(ISBLANK(DaqBook_RAW_Data!AJ8),"",DaqBook_RAW_Data!AJ8)</f>
        <v/>
      </c>
      <c r="F18" s="167" t="str">
        <f>IF(ISBLANK(DaqBook_RAW_Data!AK8),"",DaqBook_RAW_Data!AK8)</f>
        <v/>
      </c>
      <c r="G18" s="167" t="str">
        <f>IF(ISBLANK(DaqBook_RAW_Data!AL8),"",DaqBook_RAW_Data!AL8)</f>
        <v/>
      </c>
      <c r="H18" s="167" t="str">
        <f>IF(ISBLANK(DaqBook_RAW_Data!AM8),"",DaqBook_RAW_Data!AM8)</f>
        <v/>
      </c>
      <c r="I18" s="167" t="str">
        <f>IF(ISBLANK(DaqBook_RAW_Data!AN8),"",DaqBook_RAW_Data!AN8)</f>
        <v/>
      </c>
      <c r="J18" s="167" t="str">
        <f>IF(ISBLANK(DaqBook_RAW_Data!AO8),"",DaqBook_RAW_Data!AO8)</f>
        <v/>
      </c>
      <c r="K18" s="167" t="str">
        <f>IF(ISBLANK(DaqBook_RAW_Data!AP8),"",DaqBook_RAW_Data!AP8)</f>
        <v/>
      </c>
      <c r="L18" s="167" t="str">
        <f>IF(ISBLANK(DaqBook_RAW_Data!AQ8),"",DaqBook_RAW_Data!AQ8)</f>
        <v/>
      </c>
      <c r="M18" s="167" t="str">
        <f>IF(ISBLANK(DaqBook_RAW_Data!AR8),"",DaqBook_RAW_Data!AR8)</f>
        <v/>
      </c>
      <c r="N18" s="167" t="str">
        <f>IF(ISBLANK(DaqBook_RAW_Data!AS8),"",DaqBook_RAW_Data!AS8)</f>
        <v/>
      </c>
      <c r="O18" s="167"/>
      <c r="P18" s="167"/>
    </row>
    <row r="19" spans="1:17" s="96" customFormat="1" x14ac:dyDescent="0.2">
      <c r="A19" s="145" t="e">
        <f t="shared" si="0"/>
        <v>#VALUE!</v>
      </c>
      <c r="B19" s="144" t="str">
        <f>IF(ISBLANK(DaqBook_RAW_Data!AG9),IF(DaqBook_RAW_Data!A9="","",TIMEVALUE(DaqBook_RAW_Data!A9)),TIMEVALUE(DaqBook_RAW_Data!AG9))</f>
        <v/>
      </c>
      <c r="C19" s="167" t="str">
        <f>IF(ISBLANK(DaqBook_RAW_Data!AH9),"",DaqBook_RAW_Data!AH9)</f>
        <v/>
      </c>
      <c r="D19" s="167" t="str">
        <f>IF(ISBLANK(DaqBook_RAW_Data!AI9),"",DaqBook_RAW_Data!AI9)</f>
        <v/>
      </c>
      <c r="E19" s="167" t="str">
        <f>IF(ISBLANK(DaqBook_RAW_Data!AJ9),"",DaqBook_RAW_Data!AJ9)</f>
        <v/>
      </c>
      <c r="F19" s="167" t="str">
        <f>IF(ISBLANK(DaqBook_RAW_Data!AK9),"",DaqBook_RAW_Data!AK9)</f>
        <v/>
      </c>
      <c r="G19" s="167" t="str">
        <f>IF(ISBLANK(DaqBook_RAW_Data!AL9),"",DaqBook_RAW_Data!AL9)</f>
        <v/>
      </c>
      <c r="H19" s="167" t="str">
        <f>IF(ISBLANK(DaqBook_RAW_Data!AM9),"",DaqBook_RAW_Data!AM9)</f>
        <v/>
      </c>
      <c r="I19" s="167" t="str">
        <f>IF(ISBLANK(DaqBook_RAW_Data!AN9),"",DaqBook_RAW_Data!AN9)</f>
        <v/>
      </c>
      <c r="J19" s="167" t="str">
        <f>IF(ISBLANK(DaqBook_RAW_Data!AO9),"",DaqBook_RAW_Data!AO9)</f>
        <v/>
      </c>
      <c r="K19" s="167" t="str">
        <f>IF(ISBLANK(DaqBook_RAW_Data!AP9),"",DaqBook_RAW_Data!AP9)</f>
        <v/>
      </c>
      <c r="L19" s="167" t="str">
        <f>IF(ISBLANK(DaqBook_RAW_Data!AQ9),"",DaqBook_RAW_Data!AQ9)</f>
        <v/>
      </c>
      <c r="M19" s="167" t="str">
        <f>IF(ISBLANK(DaqBook_RAW_Data!AR9),"",DaqBook_RAW_Data!AR9)</f>
        <v/>
      </c>
      <c r="N19" s="167" t="str">
        <f>IF(ISBLANK(DaqBook_RAW_Data!AS9),"",DaqBook_RAW_Data!AS9)</f>
        <v/>
      </c>
      <c r="O19" s="167"/>
      <c r="P19" s="167"/>
    </row>
    <row r="20" spans="1:17" s="96" customFormat="1" x14ac:dyDescent="0.2">
      <c r="A20" s="145" t="e">
        <f t="shared" si="0"/>
        <v>#VALUE!</v>
      </c>
      <c r="B20" s="144" t="str">
        <f>IF(ISBLANK(DaqBook_RAW_Data!AG10),IF(DaqBook_RAW_Data!A10="","",TIMEVALUE(DaqBook_RAW_Data!A10)),TIMEVALUE(DaqBook_RAW_Data!AG10))</f>
        <v/>
      </c>
      <c r="C20" s="167" t="str">
        <f>IF(ISBLANK(DaqBook_RAW_Data!AH10),"",DaqBook_RAW_Data!AH10)</f>
        <v/>
      </c>
      <c r="D20" s="167" t="str">
        <f>IF(ISBLANK(DaqBook_RAW_Data!AI10),"",DaqBook_RAW_Data!AI10)</f>
        <v/>
      </c>
      <c r="E20" s="167" t="str">
        <f>IF(ISBLANK(DaqBook_RAW_Data!AJ10),"",DaqBook_RAW_Data!AJ10)</f>
        <v/>
      </c>
      <c r="F20" s="167" t="str">
        <f>IF(ISBLANK(DaqBook_RAW_Data!AK10),"",DaqBook_RAW_Data!AK10)</f>
        <v/>
      </c>
      <c r="G20" s="167" t="str">
        <f>IF(ISBLANK(DaqBook_RAW_Data!AL10),"",DaqBook_RAW_Data!AL10)</f>
        <v/>
      </c>
      <c r="H20" s="167" t="str">
        <f>IF(ISBLANK(DaqBook_RAW_Data!AM10),"",DaqBook_RAW_Data!AM10)</f>
        <v/>
      </c>
      <c r="I20" s="167" t="str">
        <f>IF(ISBLANK(DaqBook_RAW_Data!AN10),"",DaqBook_RAW_Data!AN10)</f>
        <v/>
      </c>
      <c r="J20" s="167" t="str">
        <f>IF(ISBLANK(DaqBook_RAW_Data!AO10),"",DaqBook_RAW_Data!AO10)</f>
        <v/>
      </c>
      <c r="K20" s="167" t="str">
        <f>IF(ISBLANK(DaqBook_RAW_Data!AP10),"",DaqBook_RAW_Data!AP10)</f>
        <v/>
      </c>
      <c r="L20" s="167" t="str">
        <f>IF(ISBLANK(DaqBook_RAW_Data!AQ10),"",DaqBook_RAW_Data!AQ10)</f>
        <v/>
      </c>
      <c r="M20" s="167" t="str">
        <f>IF(ISBLANK(DaqBook_RAW_Data!AR10),"",DaqBook_RAW_Data!AR10)</f>
        <v/>
      </c>
      <c r="N20" s="167" t="str">
        <f>IF(ISBLANK(DaqBook_RAW_Data!AS10),"",DaqBook_RAW_Data!AS10)</f>
        <v/>
      </c>
      <c r="O20" s="167"/>
      <c r="P20" s="167"/>
    </row>
    <row r="21" spans="1:17" s="96" customFormat="1" x14ac:dyDescent="0.2">
      <c r="A21" s="145" t="e">
        <f t="shared" si="0"/>
        <v>#VALUE!</v>
      </c>
      <c r="B21" s="144" t="str">
        <f>IF(ISBLANK(DaqBook_RAW_Data!AG11),IF(DaqBook_RAW_Data!A11="","",TIMEVALUE(DaqBook_RAW_Data!A11)),TIMEVALUE(DaqBook_RAW_Data!AG11))</f>
        <v/>
      </c>
      <c r="C21" s="167" t="str">
        <f>IF(ISBLANK(DaqBook_RAW_Data!AH11),"",DaqBook_RAW_Data!AH11)</f>
        <v/>
      </c>
      <c r="D21" s="167" t="str">
        <f>IF(ISBLANK(DaqBook_RAW_Data!AI11),"",DaqBook_RAW_Data!AI11)</f>
        <v/>
      </c>
      <c r="E21" s="167" t="str">
        <f>IF(ISBLANK(DaqBook_RAW_Data!AJ11),"",DaqBook_RAW_Data!AJ11)</f>
        <v/>
      </c>
      <c r="F21" s="167" t="str">
        <f>IF(ISBLANK(DaqBook_RAW_Data!AK11),"",DaqBook_RAW_Data!AK11)</f>
        <v/>
      </c>
      <c r="G21" s="167" t="str">
        <f>IF(ISBLANK(DaqBook_RAW_Data!AL11),"",DaqBook_RAW_Data!AL11)</f>
        <v/>
      </c>
      <c r="H21" s="167" t="str">
        <f>IF(ISBLANK(DaqBook_RAW_Data!AM11),"",DaqBook_RAW_Data!AM11)</f>
        <v/>
      </c>
      <c r="I21" s="167" t="str">
        <f>IF(ISBLANK(DaqBook_RAW_Data!AN11),"",DaqBook_RAW_Data!AN11)</f>
        <v/>
      </c>
      <c r="J21" s="167" t="str">
        <f>IF(ISBLANK(DaqBook_RAW_Data!AO11),"",DaqBook_RAW_Data!AO11)</f>
        <v/>
      </c>
      <c r="K21" s="167" t="str">
        <f>IF(ISBLANK(DaqBook_RAW_Data!AP11),"",DaqBook_RAW_Data!AP11)</f>
        <v/>
      </c>
      <c r="L21" s="167" t="str">
        <f>IF(ISBLANK(DaqBook_RAW_Data!AQ11),"",DaqBook_RAW_Data!AQ11)</f>
        <v/>
      </c>
      <c r="M21" s="167" t="str">
        <f>IF(ISBLANK(DaqBook_RAW_Data!AR11),"",DaqBook_RAW_Data!AR11)</f>
        <v/>
      </c>
      <c r="N21" s="167" t="str">
        <f>IF(ISBLANK(DaqBook_RAW_Data!AS11),"",DaqBook_RAW_Data!AS11)</f>
        <v/>
      </c>
      <c r="O21" s="167"/>
      <c r="P21" s="167"/>
    </row>
    <row r="22" spans="1:17" s="96" customFormat="1" x14ac:dyDescent="0.2">
      <c r="A22" s="145" t="e">
        <f t="shared" si="0"/>
        <v>#VALUE!</v>
      </c>
      <c r="B22" s="144" t="str">
        <f>IF(ISBLANK(DaqBook_RAW_Data!AG12),IF(DaqBook_RAW_Data!A12="","",TIMEVALUE(DaqBook_RAW_Data!A12)),TIMEVALUE(DaqBook_RAW_Data!AG12))</f>
        <v/>
      </c>
      <c r="C22" s="167" t="str">
        <f>IF(ISBLANK(DaqBook_RAW_Data!AH12),"",DaqBook_RAW_Data!AH12)</f>
        <v/>
      </c>
      <c r="D22" s="167" t="str">
        <f>IF(ISBLANK(DaqBook_RAW_Data!AI12),"",DaqBook_RAW_Data!AI12)</f>
        <v/>
      </c>
      <c r="E22" s="167" t="str">
        <f>IF(ISBLANK(DaqBook_RAW_Data!AJ12),"",DaqBook_RAW_Data!AJ12)</f>
        <v/>
      </c>
      <c r="F22" s="167" t="str">
        <f>IF(ISBLANK(DaqBook_RAW_Data!AK12),"",DaqBook_RAW_Data!AK12)</f>
        <v/>
      </c>
      <c r="G22" s="167" t="str">
        <f>IF(ISBLANK(DaqBook_RAW_Data!AL12),"",DaqBook_RAW_Data!AL12)</f>
        <v/>
      </c>
      <c r="H22" s="167" t="str">
        <f>IF(ISBLANK(DaqBook_RAW_Data!AM12),"",DaqBook_RAW_Data!AM12)</f>
        <v/>
      </c>
      <c r="I22" s="167" t="str">
        <f>IF(ISBLANK(DaqBook_RAW_Data!AN12),"",DaqBook_RAW_Data!AN12)</f>
        <v/>
      </c>
      <c r="J22" s="167" t="str">
        <f>IF(ISBLANK(DaqBook_RAW_Data!AO12),"",DaqBook_RAW_Data!AO12)</f>
        <v/>
      </c>
      <c r="K22" s="167" t="str">
        <f>IF(ISBLANK(DaqBook_RAW_Data!AP12),"",DaqBook_RAW_Data!AP12)</f>
        <v/>
      </c>
      <c r="L22" s="167" t="str">
        <f>IF(ISBLANK(DaqBook_RAW_Data!AQ12),"",DaqBook_RAW_Data!AQ12)</f>
        <v/>
      </c>
      <c r="M22" s="167" t="str">
        <f>IF(ISBLANK(DaqBook_RAW_Data!AR12),"",DaqBook_RAW_Data!AR12)</f>
        <v/>
      </c>
      <c r="N22" s="167" t="str">
        <f>IF(ISBLANK(DaqBook_RAW_Data!AS12),"",DaqBook_RAW_Data!AS12)</f>
        <v/>
      </c>
      <c r="O22" s="167"/>
      <c r="P22" s="167"/>
    </row>
    <row r="23" spans="1:17" s="96" customFormat="1" x14ac:dyDescent="0.2">
      <c r="A23" s="145" t="e">
        <f t="shared" si="0"/>
        <v>#VALUE!</v>
      </c>
      <c r="B23" s="144" t="str">
        <f>IF(ISBLANK(DaqBook_RAW_Data!AG13),IF(DaqBook_RAW_Data!A13="","",TIMEVALUE(DaqBook_RAW_Data!A13)),TIMEVALUE(DaqBook_RAW_Data!AG13))</f>
        <v/>
      </c>
      <c r="C23" s="167" t="str">
        <f>IF(ISBLANK(DaqBook_RAW_Data!AH13),"",DaqBook_RAW_Data!AH13)</f>
        <v/>
      </c>
      <c r="D23" s="167" t="str">
        <f>IF(ISBLANK(DaqBook_RAW_Data!AI13),"",DaqBook_RAW_Data!AI13)</f>
        <v/>
      </c>
      <c r="E23" s="167" t="str">
        <f>IF(ISBLANK(DaqBook_RAW_Data!AJ13),"",DaqBook_RAW_Data!AJ13)</f>
        <v/>
      </c>
      <c r="F23" s="167" t="str">
        <f>IF(ISBLANK(DaqBook_RAW_Data!AK13),"",DaqBook_RAW_Data!AK13)</f>
        <v/>
      </c>
      <c r="G23" s="167" t="str">
        <f>IF(ISBLANK(DaqBook_RAW_Data!AL13),"",DaqBook_RAW_Data!AL13)</f>
        <v/>
      </c>
      <c r="H23" s="167" t="str">
        <f>IF(ISBLANK(DaqBook_RAW_Data!AM13),"",DaqBook_RAW_Data!AM13)</f>
        <v/>
      </c>
      <c r="I23" s="167" t="str">
        <f>IF(ISBLANK(DaqBook_RAW_Data!AN13),"",DaqBook_RAW_Data!AN13)</f>
        <v/>
      </c>
      <c r="J23" s="167" t="str">
        <f>IF(ISBLANK(DaqBook_RAW_Data!AO13),"",DaqBook_RAW_Data!AO13)</f>
        <v/>
      </c>
      <c r="K23" s="167" t="str">
        <f>IF(ISBLANK(DaqBook_RAW_Data!AP13),"",DaqBook_RAW_Data!AP13)</f>
        <v/>
      </c>
      <c r="L23" s="167" t="str">
        <f>IF(ISBLANK(DaqBook_RAW_Data!AQ13),"",DaqBook_RAW_Data!AQ13)</f>
        <v/>
      </c>
      <c r="M23" s="167" t="str">
        <f>IF(ISBLANK(DaqBook_RAW_Data!AR13),"",DaqBook_RAW_Data!AR13)</f>
        <v/>
      </c>
      <c r="N23" s="167" t="str">
        <f>IF(ISBLANK(DaqBook_RAW_Data!AS13),"",DaqBook_RAW_Data!AS13)</f>
        <v/>
      </c>
      <c r="O23" s="167"/>
      <c r="P23" s="167"/>
    </row>
    <row r="24" spans="1:17" s="96" customFormat="1" x14ac:dyDescent="0.2">
      <c r="A24" s="145" t="e">
        <f t="shared" si="0"/>
        <v>#VALUE!</v>
      </c>
      <c r="B24" s="144" t="str">
        <f>IF(ISBLANK(DaqBook_RAW_Data!AG14),IF(DaqBook_RAW_Data!A14="","",TIMEVALUE(DaqBook_RAW_Data!A14)),TIMEVALUE(DaqBook_RAW_Data!AG14))</f>
        <v/>
      </c>
      <c r="C24" s="167" t="str">
        <f>IF(ISBLANK(DaqBook_RAW_Data!AH14),"",DaqBook_RAW_Data!AH14)</f>
        <v/>
      </c>
      <c r="D24" s="167" t="str">
        <f>IF(ISBLANK(DaqBook_RAW_Data!AI14),"",DaqBook_RAW_Data!AI14)</f>
        <v/>
      </c>
      <c r="E24" s="167" t="str">
        <f>IF(ISBLANK(DaqBook_RAW_Data!AJ14),"",DaqBook_RAW_Data!AJ14)</f>
        <v/>
      </c>
      <c r="F24" s="167" t="str">
        <f>IF(ISBLANK(DaqBook_RAW_Data!AK14),"",DaqBook_RAW_Data!AK14)</f>
        <v/>
      </c>
      <c r="G24" s="167" t="str">
        <f>IF(ISBLANK(DaqBook_RAW_Data!AL14),"",DaqBook_RAW_Data!AL14)</f>
        <v/>
      </c>
      <c r="H24" s="167" t="str">
        <f>IF(ISBLANK(DaqBook_RAW_Data!AM14),"",DaqBook_RAW_Data!AM14)</f>
        <v/>
      </c>
      <c r="I24" s="167" t="str">
        <f>IF(ISBLANK(DaqBook_RAW_Data!AN14),"",DaqBook_RAW_Data!AN14)</f>
        <v/>
      </c>
      <c r="J24" s="167" t="str">
        <f>IF(ISBLANK(DaqBook_RAW_Data!AO14),"",DaqBook_RAW_Data!AO14)</f>
        <v/>
      </c>
      <c r="K24" s="167" t="str">
        <f>IF(ISBLANK(DaqBook_RAW_Data!AP14),"",DaqBook_RAW_Data!AP14)</f>
        <v/>
      </c>
      <c r="L24" s="167" t="str">
        <f>IF(ISBLANK(DaqBook_RAW_Data!AQ14),"",DaqBook_RAW_Data!AQ14)</f>
        <v/>
      </c>
      <c r="M24" s="167" t="str">
        <f>IF(ISBLANK(DaqBook_RAW_Data!AR14),"",DaqBook_RAW_Data!AR14)</f>
        <v/>
      </c>
      <c r="N24" s="167" t="str">
        <f>IF(ISBLANK(DaqBook_RAW_Data!AS14),"",DaqBook_RAW_Data!AS14)</f>
        <v/>
      </c>
      <c r="O24" s="167"/>
      <c r="P24" s="167"/>
    </row>
    <row r="25" spans="1:17" s="96" customFormat="1" x14ac:dyDescent="0.2">
      <c r="A25" s="145" t="e">
        <f t="shared" si="0"/>
        <v>#VALUE!</v>
      </c>
      <c r="B25" s="144" t="str">
        <f>IF(ISBLANK(DaqBook_RAW_Data!AG15),IF(DaqBook_RAW_Data!A15="","",TIMEVALUE(DaqBook_RAW_Data!A15)),TIMEVALUE(DaqBook_RAW_Data!AG15))</f>
        <v/>
      </c>
      <c r="C25" s="167" t="str">
        <f>IF(ISBLANK(DaqBook_RAW_Data!AH15),"",DaqBook_RAW_Data!AH15)</f>
        <v/>
      </c>
      <c r="D25" s="167" t="str">
        <f>IF(ISBLANK(DaqBook_RAW_Data!AI15),"",DaqBook_RAW_Data!AI15)</f>
        <v/>
      </c>
      <c r="E25" s="167" t="str">
        <f>IF(ISBLANK(DaqBook_RAW_Data!AJ15),"",DaqBook_RAW_Data!AJ15)</f>
        <v/>
      </c>
      <c r="F25" s="167" t="str">
        <f>IF(ISBLANK(DaqBook_RAW_Data!AK15),"",DaqBook_RAW_Data!AK15)</f>
        <v/>
      </c>
      <c r="G25" s="167" t="str">
        <f>IF(ISBLANK(DaqBook_RAW_Data!AL15),"",DaqBook_RAW_Data!AL15)</f>
        <v/>
      </c>
      <c r="H25" s="167" t="str">
        <f>IF(ISBLANK(DaqBook_RAW_Data!AM15),"",DaqBook_RAW_Data!AM15)</f>
        <v/>
      </c>
      <c r="I25" s="167" t="str">
        <f>IF(ISBLANK(DaqBook_RAW_Data!AN15),"",DaqBook_RAW_Data!AN15)</f>
        <v/>
      </c>
      <c r="J25" s="167" t="str">
        <f>IF(ISBLANK(DaqBook_RAW_Data!AO15),"",DaqBook_RAW_Data!AO15)</f>
        <v/>
      </c>
      <c r="K25" s="167" t="str">
        <f>IF(ISBLANK(DaqBook_RAW_Data!AP15),"",DaqBook_RAW_Data!AP15)</f>
        <v/>
      </c>
      <c r="L25" s="167" t="str">
        <f>IF(ISBLANK(DaqBook_RAW_Data!AQ15),"",DaqBook_RAW_Data!AQ15)</f>
        <v/>
      </c>
      <c r="M25" s="167" t="str">
        <f>IF(ISBLANK(DaqBook_RAW_Data!AR15),"",DaqBook_RAW_Data!AR15)</f>
        <v/>
      </c>
      <c r="N25" s="167" t="str">
        <f>IF(ISBLANK(DaqBook_RAW_Data!AS15),"",DaqBook_RAW_Data!AS15)</f>
        <v/>
      </c>
      <c r="O25" s="167"/>
      <c r="P25" s="167"/>
    </row>
    <row r="26" spans="1:17" s="96" customFormat="1" x14ac:dyDescent="0.2">
      <c r="A26" s="145" t="e">
        <f t="shared" si="0"/>
        <v>#VALUE!</v>
      </c>
      <c r="B26" s="144" t="str">
        <f>IF(ISBLANK(DaqBook_RAW_Data!AG16),IF(DaqBook_RAW_Data!A16="","",TIMEVALUE(DaqBook_RAW_Data!A16)),TIMEVALUE(DaqBook_RAW_Data!AG16))</f>
        <v/>
      </c>
      <c r="C26" s="167" t="str">
        <f>IF(ISBLANK(DaqBook_RAW_Data!AH16),"",DaqBook_RAW_Data!AH16)</f>
        <v/>
      </c>
      <c r="D26" s="167" t="str">
        <f>IF(ISBLANK(DaqBook_RAW_Data!AI16),"",DaqBook_RAW_Data!AI16)</f>
        <v/>
      </c>
      <c r="E26" s="167" t="str">
        <f>IF(ISBLANK(DaqBook_RAW_Data!AJ16),"",DaqBook_RAW_Data!AJ16)</f>
        <v/>
      </c>
      <c r="F26" s="167" t="str">
        <f>IF(ISBLANK(DaqBook_RAW_Data!AK16),"",DaqBook_RAW_Data!AK16)</f>
        <v/>
      </c>
      <c r="G26" s="167" t="str">
        <f>IF(ISBLANK(DaqBook_RAW_Data!AL16),"",DaqBook_RAW_Data!AL16)</f>
        <v/>
      </c>
      <c r="H26" s="167" t="str">
        <f>IF(ISBLANK(DaqBook_RAW_Data!AM16),"",DaqBook_RAW_Data!AM16)</f>
        <v/>
      </c>
      <c r="I26" s="167" t="str">
        <f>IF(ISBLANK(DaqBook_RAW_Data!AN16),"",DaqBook_RAW_Data!AN16)</f>
        <v/>
      </c>
      <c r="J26" s="167" t="str">
        <f>IF(ISBLANK(DaqBook_RAW_Data!AO16),"",DaqBook_RAW_Data!AO16)</f>
        <v/>
      </c>
      <c r="K26" s="167" t="str">
        <f>IF(ISBLANK(DaqBook_RAW_Data!AP16),"",DaqBook_RAW_Data!AP16)</f>
        <v/>
      </c>
      <c r="L26" s="167" t="str">
        <f>IF(ISBLANK(DaqBook_RAW_Data!AQ16),"",DaqBook_RAW_Data!AQ16)</f>
        <v/>
      </c>
      <c r="M26" s="167" t="str">
        <f>IF(ISBLANK(DaqBook_RAW_Data!AR16),"",DaqBook_RAW_Data!AR16)</f>
        <v/>
      </c>
      <c r="N26" s="167" t="str">
        <f>IF(ISBLANK(DaqBook_RAW_Data!AS16),"",DaqBook_RAW_Data!AS16)</f>
        <v/>
      </c>
      <c r="O26" s="167"/>
      <c r="P26" s="167"/>
    </row>
    <row r="27" spans="1:17" s="96" customFormat="1" x14ac:dyDescent="0.2">
      <c r="A27" s="145" t="e">
        <f t="shared" si="0"/>
        <v>#VALUE!</v>
      </c>
      <c r="B27" s="144" t="str">
        <f>IF(ISBLANK(DaqBook_RAW_Data!AG17),IF(DaqBook_RAW_Data!A17="","",TIMEVALUE(DaqBook_RAW_Data!A17)),TIMEVALUE(DaqBook_RAW_Data!AG17))</f>
        <v/>
      </c>
      <c r="C27" s="167" t="str">
        <f>IF(ISBLANK(DaqBook_RAW_Data!AH17),"",DaqBook_RAW_Data!AH17)</f>
        <v/>
      </c>
      <c r="D27" s="167" t="str">
        <f>IF(ISBLANK(DaqBook_RAW_Data!AI17),"",DaqBook_RAW_Data!AI17)</f>
        <v/>
      </c>
      <c r="E27" s="167" t="str">
        <f>IF(ISBLANK(DaqBook_RAW_Data!AJ17),"",DaqBook_RAW_Data!AJ17)</f>
        <v/>
      </c>
      <c r="F27" s="167" t="str">
        <f>IF(ISBLANK(DaqBook_RAW_Data!AK17),"",DaqBook_RAW_Data!AK17)</f>
        <v/>
      </c>
      <c r="G27" s="167" t="str">
        <f>IF(ISBLANK(DaqBook_RAW_Data!AL17),"",DaqBook_RAW_Data!AL17)</f>
        <v/>
      </c>
      <c r="H27" s="167" t="str">
        <f>IF(ISBLANK(DaqBook_RAW_Data!AM17),"",DaqBook_RAW_Data!AM17)</f>
        <v/>
      </c>
      <c r="I27" s="167" t="str">
        <f>IF(ISBLANK(DaqBook_RAW_Data!AN17),"",DaqBook_RAW_Data!AN17)</f>
        <v/>
      </c>
      <c r="J27" s="167" t="str">
        <f>IF(ISBLANK(DaqBook_RAW_Data!AO17),"",DaqBook_RAW_Data!AO17)</f>
        <v/>
      </c>
      <c r="K27" s="167" t="str">
        <f>IF(ISBLANK(DaqBook_RAW_Data!AP17),"",DaqBook_RAW_Data!AP17)</f>
        <v/>
      </c>
      <c r="L27" s="167" t="str">
        <f>IF(ISBLANK(DaqBook_RAW_Data!AQ17),"",DaqBook_RAW_Data!AQ17)</f>
        <v/>
      </c>
      <c r="M27" s="167" t="str">
        <f>IF(ISBLANK(DaqBook_RAW_Data!AR17),"",DaqBook_RAW_Data!AR17)</f>
        <v/>
      </c>
      <c r="N27" s="167" t="str">
        <f>IF(ISBLANK(DaqBook_RAW_Data!AS17),"",DaqBook_RAW_Data!AS17)</f>
        <v/>
      </c>
      <c r="O27" s="167"/>
      <c r="P27" s="167"/>
      <c r="Q27" s="146"/>
    </row>
    <row r="28" spans="1:17" s="96" customFormat="1" x14ac:dyDescent="0.2">
      <c r="A28" s="145" t="e">
        <f t="shared" si="0"/>
        <v>#VALUE!</v>
      </c>
      <c r="B28" s="144" t="str">
        <f>IF(ISBLANK(DaqBook_RAW_Data!AG18),IF(DaqBook_RAW_Data!A18="","",TIMEVALUE(DaqBook_RAW_Data!A18)),TIMEVALUE(DaqBook_RAW_Data!AG18))</f>
        <v/>
      </c>
      <c r="C28" s="167" t="str">
        <f>IF(ISBLANK(DaqBook_RAW_Data!AH18),"",DaqBook_RAW_Data!AH18)</f>
        <v/>
      </c>
      <c r="D28" s="167" t="str">
        <f>IF(ISBLANK(DaqBook_RAW_Data!AI18),"",DaqBook_RAW_Data!AI18)</f>
        <v/>
      </c>
      <c r="E28" s="167" t="str">
        <f>IF(ISBLANK(DaqBook_RAW_Data!AJ18),"",DaqBook_RAW_Data!AJ18)</f>
        <v/>
      </c>
      <c r="F28" s="167" t="str">
        <f>IF(ISBLANK(DaqBook_RAW_Data!AK18),"",DaqBook_RAW_Data!AK18)</f>
        <v/>
      </c>
      <c r="G28" s="167" t="str">
        <f>IF(ISBLANK(DaqBook_RAW_Data!AL18),"",DaqBook_RAW_Data!AL18)</f>
        <v/>
      </c>
      <c r="H28" s="167" t="str">
        <f>IF(ISBLANK(DaqBook_RAW_Data!AM18),"",DaqBook_RAW_Data!AM18)</f>
        <v/>
      </c>
      <c r="I28" s="167" t="str">
        <f>IF(ISBLANK(DaqBook_RAW_Data!AN18),"",DaqBook_RAW_Data!AN18)</f>
        <v/>
      </c>
      <c r="J28" s="167" t="str">
        <f>IF(ISBLANK(DaqBook_RAW_Data!AO18),"",DaqBook_RAW_Data!AO18)</f>
        <v/>
      </c>
      <c r="K28" s="167" t="str">
        <f>IF(ISBLANK(DaqBook_RAW_Data!AP18),"",DaqBook_RAW_Data!AP18)</f>
        <v/>
      </c>
      <c r="L28" s="167" t="str">
        <f>IF(ISBLANK(DaqBook_RAW_Data!AQ18),"",DaqBook_RAW_Data!AQ18)</f>
        <v/>
      </c>
      <c r="M28" s="167" t="str">
        <f>IF(ISBLANK(DaqBook_RAW_Data!AR18),"",DaqBook_RAW_Data!AR18)</f>
        <v/>
      </c>
      <c r="N28" s="167" t="str">
        <f>IF(ISBLANK(DaqBook_RAW_Data!AS18),"",DaqBook_RAW_Data!AS18)</f>
        <v/>
      </c>
      <c r="O28" s="167"/>
      <c r="P28" s="167"/>
    </row>
    <row r="29" spans="1:17" s="96" customFormat="1" x14ac:dyDescent="0.2">
      <c r="A29" s="145" t="e">
        <f t="shared" si="0"/>
        <v>#VALUE!</v>
      </c>
      <c r="B29" s="144" t="str">
        <f>IF(ISBLANK(DaqBook_RAW_Data!AG19),IF(DaqBook_RAW_Data!A19="","",TIMEVALUE(DaqBook_RAW_Data!A19)),TIMEVALUE(DaqBook_RAW_Data!AG19))</f>
        <v/>
      </c>
      <c r="C29" s="167" t="str">
        <f>IF(ISBLANK(DaqBook_RAW_Data!AH19),"",DaqBook_RAW_Data!AH19)</f>
        <v/>
      </c>
      <c r="D29" s="167" t="str">
        <f>IF(ISBLANK(DaqBook_RAW_Data!AI19),"",DaqBook_RAW_Data!AI19)</f>
        <v/>
      </c>
      <c r="E29" s="167" t="str">
        <f>IF(ISBLANK(DaqBook_RAW_Data!AJ19),"",DaqBook_RAW_Data!AJ19)</f>
        <v/>
      </c>
      <c r="F29" s="167" t="str">
        <f>IF(ISBLANK(DaqBook_RAW_Data!AK19),"",DaqBook_RAW_Data!AK19)</f>
        <v/>
      </c>
      <c r="G29" s="167" t="str">
        <f>IF(ISBLANK(DaqBook_RAW_Data!AL19),"",DaqBook_RAW_Data!AL19)</f>
        <v/>
      </c>
      <c r="H29" s="167" t="str">
        <f>IF(ISBLANK(DaqBook_RAW_Data!AM19),"",DaqBook_RAW_Data!AM19)</f>
        <v/>
      </c>
      <c r="I29" s="167" t="str">
        <f>IF(ISBLANK(DaqBook_RAW_Data!AN19),"",DaqBook_RAW_Data!AN19)</f>
        <v/>
      </c>
      <c r="J29" s="167" t="str">
        <f>IF(ISBLANK(DaqBook_RAW_Data!AO19),"",DaqBook_RAW_Data!AO19)</f>
        <v/>
      </c>
      <c r="K29" s="167" t="str">
        <f>IF(ISBLANK(DaqBook_RAW_Data!AP19),"",DaqBook_RAW_Data!AP19)</f>
        <v/>
      </c>
      <c r="L29" s="167" t="str">
        <f>IF(ISBLANK(DaqBook_RAW_Data!AQ19),"",DaqBook_RAW_Data!AQ19)</f>
        <v/>
      </c>
      <c r="M29" s="167" t="str">
        <f>IF(ISBLANK(DaqBook_RAW_Data!AR19),"",DaqBook_RAW_Data!AR19)</f>
        <v/>
      </c>
      <c r="N29" s="167" t="str">
        <f>IF(ISBLANK(DaqBook_RAW_Data!AS19),"",DaqBook_RAW_Data!AS19)</f>
        <v/>
      </c>
      <c r="O29" s="167"/>
      <c r="P29" s="167"/>
    </row>
    <row r="30" spans="1:17" s="96" customFormat="1" x14ac:dyDescent="0.2">
      <c r="A30" s="145" t="e">
        <f t="shared" si="0"/>
        <v>#VALUE!</v>
      </c>
      <c r="B30" s="144" t="str">
        <f>IF(ISBLANK(DaqBook_RAW_Data!AG20),IF(DaqBook_RAW_Data!A20="","",TIMEVALUE(DaqBook_RAW_Data!A20)),TIMEVALUE(DaqBook_RAW_Data!AG20))</f>
        <v/>
      </c>
      <c r="C30" s="167" t="str">
        <f>IF(ISBLANK(DaqBook_RAW_Data!AH20),"",DaqBook_RAW_Data!AH20)</f>
        <v/>
      </c>
      <c r="D30" s="167" t="str">
        <f>IF(ISBLANK(DaqBook_RAW_Data!AI20),"",DaqBook_RAW_Data!AI20)</f>
        <v/>
      </c>
      <c r="E30" s="167" t="str">
        <f>IF(ISBLANK(DaqBook_RAW_Data!AJ20),"",DaqBook_RAW_Data!AJ20)</f>
        <v/>
      </c>
      <c r="F30" s="167" t="str">
        <f>IF(ISBLANK(DaqBook_RAW_Data!AK20),"",DaqBook_RAW_Data!AK20)</f>
        <v/>
      </c>
      <c r="G30" s="167" t="str">
        <f>IF(ISBLANK(DaqBook_RAW_Data!AL20),"",DaqBook_RAW_Data!AL20)</f>
        <v/>
      </c>
      <c r="H30" s="167" t="str">
        <f>IF(ISBLANK(DaqBook_RAW_Data!AM20),"",DaqBook_RAW_Data!AM20)</f>
        <v/>
      </c>
      <c r="I30" s="167" t="str">
        <f>IF(ISBLANK(DaqBook_RAW_Data!AN20),"",DaqBook_RAW_Data!AN20)</f>
        <v/>
      </c>
      <c r="J30" s="167" t="str">
        <f>IF(ISBLANK(DaqBook_RAW_Data!AO20),"",DaqBook_RAW_Data!AO20)</f>
        <v/>
      </c>
      <c r="K30" s="167" t="str">
        <f>IF(ISBLANK(DaqBook_RAW_Data!AP20),"",DaqBook_RAW_Data!AP20)</f>
        <v/>
      </c>
      <c r="L30" s="167" t="str">
        <f>IF(ISBLANK(DaqBook_RAW_Data!AQ20),"",DaqBook_RAW_Data!AQ20)</f>
        <v/>
      </c>
      <c r="M30" s="167" t="str">
        <f>IF(ISBLANK(DaqBook_RAW_Data!AR20),"",DaqBook_RAW_Data!AR20)</f>
        <v/>
      </c>
      <c r="N30" s="167" t="str">
        <f>IF(ISBLANK(DaqBook_RAW_Data!AS20),"",DaqBook_RAW_Data!AS20)</f>
        <v/>
      </c>
      <c r="O30" s="167"/>
      <c r="P30" s="167"/>
    </row>
    <row r="31" spans="1:17" s="96" customFormat="1" x14ac:dyDescent="0.2">
      <c r="A31" s="145" t="e">
        <f t="shared" si="0"/>
        <v>#VALUE!</v>
      </c>
      <c r="B31" s="144" t="str">
        <f>IF(ISBLANK(DaqBook_RAW_Data!AG21),IF(DaqBook_RAW_Data!A21="","",TIMEVALUE(DaqBook_RAW_Data!A21)),TIMEVALUE(DaqBook_RAW_Data!AG21))</f>
        <v/>
      </c>
      <c r="C31" s="167" t="str">
        <f>IF(ISBLANK(DaqBook_RAW_Data!AH21),"",DaqBook_RAW_Data!AH21)</f>
        <v/>
      </c>
      <c r="D31" s="167" t="str">
        <f>IF(ISBLANK(DaqBook_RAW_Data!AI21),"",DaqBook_RAW_Data!AI21)</f>
        <v/>
      </c>
      <c r="E31" s="167" t="str">
        <f>IF(ISBLANK(DaqBook_RAW_Data!AJ21),"",DaqBook_RAW_Data!AJ21)</f>
        <v/>
      </c>
      <c r="F31" s="167" t="str">
        <f>IF(ISBLANK(DaqBook_RAW_Data!AK21),"",DaqBook_RAW_Data!AK21)</f>
        <v/>
      </c>
      <c r="G31" s="167" t="str">
        <f>IF(ISBLANK(DaqBook_RAW_Data!AL21),"",DaqBook_RAW_Data!AL21)</f>
        <v/>
      </c>
      <c r="H31" s="167" t="str">
        <f>IF(ISBLANK(DaqBook_RAW_Data!AM21),"",DaqBook_RAW_Data!AM21)</f>
        <v/>
      </c>
      <c r="I31" s="167" t="str">
        <f>IF(ISBLANK(DaqBook_RAW_Data!AN21),"",DaqBook_RAW_Data!AN21)</f>
        <v/>
      </c>
      <c r="J31" s="167" t="str">
        <f>IF(ISBLANK(DaqBook_RAW_Data!AO21),"",DaqBook_RAW_Data!AO21)</f>
        <v/>
      </c>
      <c r="K31" s="167" t="str">
        <f>IF(ISBLANK(DaqBook_RAW_Data!AP21),"",DaqBook_RAW_Data!AP21)</f>
        <v/>
      </c>
      <c r="L31" s="167" t="str">
        <f>IF(ISBLANK(DaqBook_RAW_Data!AQ21),"",DaqBook_RAW_Data!AQ21)</f>
        <v/>
      </c>
      <c r="M31" s="167" t="str">
        <f>IF(ISBLANK(DaqBook_RAW_Data!AR21),"",DaqBook_RAW_Data!AR21)</f>
        <v/>
      </c>
      <c r="N31" s="167" t="str">
        <f>IF(ISBLANK(DaqBook_RAW_Data!AS21),"",DaqBook_RAW_Data!AS21)</f>
        <v/>
      </c>
      <c r="O31" s="167"/>
      <c r="P31" s="167"/>
    </row>
    <row r="32" spans="1:17" s="96" customFormat="1" x14ac:dyDescent="0.2">
      <c r="A32" s="145" t="e">
        <f t="shared" si="0"/>
        <v>#VALUE!</v>
      </c>
      <c r="B32" s="144" t="str">
        <f>IF(ISBLANK(DaqBook_RAW_Data!AG22),IF(DaqBook_RAW_Data!A22="","",TIMEVALUE(DaqBook_RAW_Data!A22)),TIMEVALUE(DaqBook_RAW_Data!AG22))</f>
        <v/>
      </c>
      <c r="C32" s="167" t="str">
        <f>IF(ISBLANK(DaqBook_RAW_Data!AH22),"",DaqBook_RAW_Data!AH22)</f>
        <v/>
      </c>
      <c r="D32" s="167" t="str">
        <f>IF(ISBLANK(DaqBook_RAW_Data!AI22),"",DaqBook_RAW_Data!AI22)</f>
        <v/>
      </c>
      <c r="E32" s="167" t="str">
        <f>IF(ISBLANK(DaqBook_RAW_Data!AJ22),"",DaqBook_RAW_Data!AJ22)</f>
        <v/>
      </c>
      <c r="F32" s="167" t="str">
        <f>IF(ISBLANK(DaqBook_RAW_Data!AK22),"",DaqBook_RAW_Data!AK22)</f>
        <v/>
      </c>
      <c r="G32" s="167" t="str">
        <f>IF(ISBLANK(DaqBook_RAW_Data!AL22),"",DaqBook_RAW_Data!AL22)</f>
        <v/>
      </c>
      <c r="H32" s="167" t="str">
        <f>IF(ISBLANK(DaqBook_RAW_Data!AM22),"",DaqBook_RAW_Data!AM22)</f>
        <v/>
      </c>
      <c r="I32" s="167" t="str">
        <f>IF(ISBLANK(DaqBook_RAW_Data!AN22),"",DaqBook_RAW_Data!AN22)</f>
        <v/>
      </c>
      <c r="J32" s="167" t="str">
        <f>IF(ISBLANK(DaqBook_RAW_Data!AO22),"",DaqBook_RAW_Data!AO22)</f>
        <v/>
      </c>
      <c r="K32" s="167" t="str">
        <f>IF(ISBLANK(DaqBook_RAW_Data!AP22),"",DaqBook_RAW_Data!AP22)</f>
        <v/>
      </c>
      <c r="L32" s="167" t="str">
        <f>IF(ISBLANK(DaqBook_RAW_Data!AQ22),"",DaqBook_RAW_Data!AQ22)</f>
        <v/>
      </c>
      <c r="M32" s="167" t="str">
        <f>IF(ISBLANK(DaqBook_RAW_Data!AR22),"",DaqBook_RAW_Data!AR22)</f>
        <v/>
      </c>
      <c r="N32" s="167" t="str">
        <f>IF(ISBLANK(DaqBook_RAW_Data!AS22),"",DaqBook_RAW_Data!AS22)</f>
        <v/>
      </c>
      <c r="O32" s="167"/>
      <c r="P32" s="167"/>
    </row>
    <row r="33" spans="1:16" s="96" customFormat="1" x14ac:dyDescent="0.2">
      <c r="A33" s="145" t="e">
        <f t="shared" si="0"/>
        <v>#VALUE!</v>
      </c>
      <c r="B33" s="144" t="str">
        <f>IF(ISBLANK(DaqBook_RAW_Data!AG23),IF(DaqBook_RAW_Data!A23="","",TIMEVALUE(DaqBook_RAW_Data!A23)),TIMEVALUE(DaqBook_RAW_Data!AG23))</f>
        <v/>
      </c>
      <c r="C33" s="167" t="str">
        <f>IF(ISBLANK(DaqBook_RAW_Data!AH23),"",DaqBook_RAW_Data!AH23)</f>
        <v/>
      </c>
      <c r="D33" s="167" t="str">
        <f>IF(ISBLANK(DaqBook_RAW_Data!AI23),"",DaqBook_RAW_Data!AI23)</f>
        <v/>
      </c>
      <c r="E33" s="167" t="str">
        <f>IF(ISBLANK(DaqBook_RAW_Data!AJ23),"",DaqBook_RAW_Data!AJ23)</f>
        <v/>
      </c>
      <c r="F33" s="167" t="str">
        <f>IF(ISBLANK(DaqBook_RAW_Data!AK23),"",DaqBook_RAW_Data!AK23)</f>
        <v/>
      </c>
      <c r="G33" s="167" t="str">
        <f>IF(ISBLANK(DaqBook_RAW_Data!AL23),"",DaqBook_RAW_Data!AL23)</f>
        <v/>
      </c>
      <c r="H33" s="167" t="str">
        <f>IF(ISBLANK(DaqBook_RAW_Data!AM23),"",DaqBook_RAW_Data!AM23)</f>
        <v/>
      </c>
      <c r="I33" s="167" t="str">
        <f>IF(ISBLANK(DaqBook_RAW_Data!AN23),"",DaqBook_RAW_Data!AN23)</f>
        <v/>
      </c>
      <c r="J33" s="167" t="str">
        <f>IF(ISBLANK(DaqBook_RAW_Data!AO23),"",DaqBook_RAW_Data!AO23)</f>
        <v/>
      </c>
      <c r="K33" s="167" t="str">
        <f>IF(ISBLANK(DaqBook_RAW_Data!AP23),"",DaqBook_RAW_Data!AP23)</f>
        <v/>
      </c>
      <c r="L33" s="167" t="str">
        <f>IF(ISBLANK(DaqBook_RAW_Data!AQ23),"",DaqBook_RAW_Data!AQ23)</f>
        <v/>
      </c>
      <c r="M33" s="167" t="str">
        <f>IF(ISBLANK(DaqBook_RAW_Data!AR23),"",DaqBook_RAW_Data!AR23)</f>
        <v/>
      </c>
      <c r="N33" s="167" t="str">
        <f>IF(ISBLANK(DaqBook_RAW_Data!AS23),"",DaqBook_RAW_Data!AS23)</f>
        <v/>
      </c>
      <c r="O33" s="167"/>
      <c r="P33" s="167"/>
    </row>
    <row r="34" spans="1:16" s="96" customFormat="1" x14ac:dyDescent="0.2">
      <c r="A34" s="145" t="e">
        <f t="shared" si="0"/>
        <v>#VALUE!</v>
      </c>
      <c r="B34" s="144" t="str">
        <f>IF(ISBLANK(DaqBook_RAW_Data!AG24),IF(DaqBook_RAW_Data!A24="","",TIMEVALUE(DaqBook_RAW_Data!A24)),TIMEVALUE(DaqBook_RAW_Data!AG24))</f>
        <v/>
      </c>
      <c r="C34" s="167" t="str">
        <f>IF(ISBLANK(DaqBook_RAW_Data!AH24),"",DaqBook_RAW_Data!AH24)</f>
        <v/>
      </c>
      <c r="D34" s="167" t="str">
        <f>IF(ISBLANK(DaqBook_RAW_Data!AI24),"",DaqBook_RAW_Data!AI24)</f>
        <v/>
      </c>
      <c r="E34" s="167" t="str">
        <f>IF(ISBLANK(DaqBook_RAW_Data!AJ24),"",DaqBook_RAW_Data!AJ24)</f>
        <v/>
      </c>
      <c r="F34" s="167" t="str">
        <f>IF(ISBLANK(DaqBook_RAW_Data!AK24),"",DaqBook_RAW_Data!AK24)</f>
        <v/>
      </c>
      <c r="G34" s="167" t="str">
        <f>IF(ISBLANK(DaqBook_RAW_Data!AL24),"",DaqBook_RAW_Data!AL24)</f>
        <v/>
      </c>
      <c r="H34" s="167" t="str">
        <f>IF(ISBLANK(DaqBook_RAW_Data!AM24),"",DaqBook_RAW_Data!AM24)</f>
        <v/>
      </c>
      <c r="I34" s="167" t="str">
        <f>IF(ISBLANK(DaqBook_RAW_Data!AN24),"",DaqBook_RAW_Data!AN24)</f>
        <v/>
      </c>
      <c r="J34" s="167" t="str">
        <f>IF(ISBLANK(DaqBook_RAW_Data!AO24),"",DaqBook_RAW_Data!AO24)</f>
        <v/>
      </c>
      <c r="K34" s="167" t="str">
        <f>IF(ISBLANK(DaqBook_RAW_Data!AP24),"",DaqBook_RAW_Data!AP24)</f>
        <v/>
      </c>
      <c r="L34" s="167" t="str">
        <f>IF(ISBLANK(DaqBook_RAW_Data!AQ24),"",DaqBook_RAW_Data!AQ24)</f>
        <v/>
      </c>
      <c r="M34" s="167" t="str">
        <f>IF(ISBLANK(DaqBook_RAW_Data!AR24),"",DaqBook_RAW_Data!AR24)</f>
        <v/>
      </c>
      <c r="N34" s="167" t="str">
        <f>IF(ISBLANK(DaqBook_RAW_Data!AS24),"",DaqBook_RAW_Data!AS24)</f>
        <v/>
      </c>
      <c r="O34" s="167"/>
      <c r="P34" s="167"/>
    </row>
    <row r="35" spans="1:16" s="96" customFormat="1" x14ac:dyDescent="0.2">
      <c r="A35" s="145" t="e">
        <f t="shared" si="0"/>
        <v>#VALUE!</v>
      </c>
      <c r="B35" s="144" t="str">
        <f>IF(ISBLANK(DaqBook_RAW_Data!AG25),IF(DaqBook_RAW_Data!A25="","",TIMEVALUE(DaqBook_RAW_Data!A25)),TIMEVALUE(DaqBook_RAW_Data!AG25))</f>
        <v/>
      </c>
      <c r="C35" s="167" t="str">
        <f>IF(ISBLANK(DaqBook_RAW_Data!AH25),"",DaqBook_RAW_Data!AH25)</f>
        <v/>
      </c>
      <c r="D35" s="167" t="str">
        <f>IF(ISBLANK(DaqBook_RAW_Data!AI25),"",DaqBook_RAW_Data!AI25)</f>
        <v/>
      </c>
      <c r="E35" s="167" t="str">
        <f>IF(ISBLANK(DaqBook_RAW_Data!AJ25),"",DaqBook_RAW_Data!AJ25)</f>
        <v/>
      </c>
      <c r="F35" s="167" t="str">
        <f>IF(ISBLANK(DaqBook_RAW_Data!AK25),"",DaqBook_RAW_Data!AK25)</f>
        <v/>
      </c>
      <c r="G35" s="167" t="str">
        <f>IF(ISBLANK(DaqBook_RAW_Data!AL25),"",DaqBook_RAW_Data!AL25)</f>
        <v/>
      </c>
      <c r="H35" s="167" t="str">
        <f>IF(ISBLANK(DaqBook_RAW_Data!AM25),"",DaqBook_RAW_Data!AM25)</f>
        <v/>
      </c>
      <c r="I35" s="167" t="str">
        <f>IF(ISBLANK(DaqBook_RAW_Data!AN25),"",DaqBook_RAW_Data!AN25)</f>
        <v/>
      </c>
      <c r="J35" s="167" t="str">
        <f>IF(ISBLANK(DaqBook_RAW_Data!AO25),"",DaqBook_RAW_Data!AO25)</f>
        <v/>
      </c>
      <c r="K35" s="167" t="str">
        <f>IF(ISBLANK(DaqBook_RAW_Data!AP25),"",DaqBook_RAW_Data!AP25)</f>
        <v/>
      </c>
      <c r="L35" s="167" t="str">
        <f>IF(ISBLANK(DaqBook_RAW_Data!AQ25),"",DaqBook_RAW_Data!AQ25)</f>
        <v/>
      </c>
      <c r="M35" s="167" t="str">
        <f>IF(ISBLANK(DaqBook_RAW_Data!AR25),"",DaqBook_RAW_Data!AR25)</f>
        <v/>
      </c>
      <c r="N35" s="167" t="str">
        <f>IF(ISBLANK(DaqBook_RAW_Data!AS25),"",DaqBook_RAW_Data!AS25)</f>
        <v/>
      </c>
      <c r="O35" s="167"/>
      <c r="P35" s="167"/>
    </row>
    <row r="36" spans="1:16" s="96" customFormat="1" x14ac:dyDescent="0.2">
      <c r="A36" s="145" t="e">
        <f t="shared" si="0"/>
        <v>#VALUE!</v>
      </c>
      <c r="B36" s="144" t="str">
        <f>IF(ISBLANK(DaqBook_RAW_Data!AG26),IF(DaqBook_RAW_Data!A26="","",TIMEVALUE(DaqBook_RAW_Data!A26)),TIMEVALUE(DaqBook_RAW_Data!AG26))</f>
        <v/>
      </c>
      <c r="C36" s="167" t="str">
        <f>IF(ISBLANK(DaqBook_RAW_Data!AH26),"",DaqBook_RAW_Data!AH26)</f>
        <v/>
      </c>
      <c r="D36" s="167" t="str">
        <f>IF(ISBLANK(DaqBook_RAW_Data!AI26),"",DaqBook_RAW_Data!AI26)</f>
        <v/>
      </c>
      <c r="E36" s="167" t="str">
        <f>IF(ISBLANK(DaqBook_RAW_Data!AJ26),"",DaqBook_RAW_Data!AJ26)</f>
        <v/>
      </c>
      <c r="F36" s="167" t="str">
        <f>IF(ISBLANK(DaqBook_RAW_Data!AK26),"",DaqBook_RAW_Data!AK26)</f>
        <v/>
      </c>
      <c r="G36" s="167" t="str">
        <f>IF(ISBLANK(DaqBook_RAW_Data!AL26),"",DaqBook_RAW_Data!AL26)</f>
        <v/>
      </c>
      <c r="H36" s="167" t="str">
        <f>IF(ISBLANK(DaqBook_RAW_Data!AM26),"",DaqBook_RAW_Data!AM26)</f>
        <v/>
      </c>
      <c r="I36" s="167" t="str">
        <f>IF(ISBLANK(DaqBook_RAW_Data!AN26),"",DaqBook_RAW_Data!AN26)</f>
        <v/>
      </c>
      <c r="J36" s="167" t="str">
        <f>IF(ISBLANK(DaqBook_RAW_Data!AO26),"",DaqBook_RAW_Data!AO26)</f>
        <v/>
      </c>
      <c r="K36" s="167" t="str">
        <f>IF(ISBLANK(DaqBook_RAW_Data!AP26),"",DaqBook_RAW_Data!AP26)</f>
        <v/>
      </c>
      <c r="L36" s="167" t="str">
        <f>IF(ISBLANK(DaqBook_RAW_Data!AQ26),"",DaqBook_RAW_Data!AQ26)</f>
        <v/>
      </c>
      <c r="M36" s="167" t="str">
        <f>IF(ISBLANK(DaqBook_RAW_Data!AR26),"",DaqBook_RAW_Data!AR26)</f>
        <v/>
      </c>
      <c r="N36" s="167" t="str">
        <f>IF(ISBLANK(DaqBook_RAW_Data!AS26),"",DaqBook_RAW_Data!AS26)</f>
        <v/>
      </c>
      <c r="O36" s="167"/>
      <c r="P36" s="167"/>
    </row>
    <row r="37" spans="1:16" s="96" customFormat="1" x14ac:dyDescent="0.2">
      <c r="A37" s="145" t="e">
        <f t="shared" si="0"/>
        <v>#VALUE!</v>
      </c>
      <c r="B37" s="144" t="str">
        <f>IF(ISBLANK(DaqBook_RAW_Data!AG27),IF(DaqBook_RAW_Data!A27="","",TIMEVALUE(DaqBook_RAW_Data!A27)),TIMEVALUE(DaqBook_RAW_Data!AG27))</f>
        <v/>
      </c>
      <c r="C37" s="167" t="str">
        <f>IF(ISBLANK(DaqBook_RAW_Data!AH27),"",DaqBook_RAW_Data!AH27)</f>
        <v/>
      </c>
      <c r="D37" s="167" t="str">
        <f>IF(ISBLANK(DaqBook_RAW_Data!AI27),"",DaqBook_RAW_Data!AI27)</f>
        <v/>
      </c>
      <c r="E37" s="167" t="str">
        <f>IF(ISBLANK(DaqBook_RAW_Data!AJ27),"",DaqBook_RAW_Data!AJ27)</f>
        <v/>
      </c>
      <c r="F37" s="167" t="str">
        <f>IF(ISBLANK(DaqBook_RAW_Data!AK27),"",DaqBook_RAW_Data!AK27)</f>
        <v/>
      </c>
      <c r="G37" s="167" t="str">
        <f>IF(ISBLANK(DaqBook_RAW_Data!AL27),"",DaqBook_RAW_Data!AL27)</f>
        <v/>
      </c>
      <c r="H37" s="167" t="str">
        <f>IF(ISBLANK(DaqBook_RAW_Data!AM27),"",DaqBook_RAW_Data!AM27)</f>
        <v/>
      </c>
      <c r="I37" s="167" t="str">
        <f>IF(ISBLANK(DaqBook_RAW_Data!AN27),"",DaqBook_RAW_Data!AN27)</f>
        <v/>
      </c>
      <c r="J37" s="167" t="str">
        <f>IF(ISBLANK(DaqBook_RAW_Data!AO27),"",DaqBook_RAW_Data!AO27)</f>
        <v/>
      </c>
      <c r="K37" s="167" t="str">
        <f>IF(ISBLANK(DaqBook_RAW_Data!AP27),"",DaqBook_RAW_Data!AP27)</f>
        <v/>
      </c>
      <c r="L37" s="167" t="str">
        <f>IF(ISBLANK(DaqBook_RAW_Data!AQ27),"",DaqBook_RAW_Data!AQ27)</f>
        <v/>
      </c>
      <c r="M37" s="167" t="str">
        <f>IF(ISBLANK(DaqBook_RAW_Data!AR27),"",DaqBook_RAW_Data!AR27)</f>
        <v/>
      </c>
      <c r="N37" s="167" t="str">
        <f>IF(ISBLANK(DaqBook_RAW_Data!AS27),"",DaqBook_RAW_Data!AS27)</f>
        <v/>
      </c>
      <c r="O37" s="167"/>
      <c r="P37" s="167"/>
    </row>
    <row r="38" spans="1:16" s="96" customFormat="1" x14ac:dyDescent="0.2">
      <c r="A38" s="145" t="e">
        <f t="shared" si="0"/>
        <v>#VALUE!</v>
      </c>
      <c r="B38" s="144" t="str">
        <f>IF(ISBLANK(DaqBook_RAW_Data!AG28),IF(DaqBook_RAW_Data!A28="","",TIMEVALUE(DaqBook_RAW_Data!A28)),TIMEVALUE(DaqBook_RAW_Data!AG28))</f>
        <v/>
      </c>
      <c r="C38" s="167" t="str">
        <f>IF(ISBLANK(DaqBook_RAW_Data!AH28),"",DaqBook_RAW_Data!AH28)</f>
        <v/>
      </c>
      <c r="D38" s="167" t="str">
        <f>IF(ISBLANK(DaqBook_RAW_Data!AI28),"",DaqBook_RAW_Data!AI28)</f>
        <v/>
      </c>
      <c r="E38" s="167" t="str">
        <f>IF(ISBLANK(DaqBook_RAW_Data!AJ28),"",DaqBook_RAW_Data!AJ28)</f>
        <v/>
      </c>
      <c r="F38" s="167" t="str">
        <f>IF(ISBLANK(DaqBook_RAW_Data!AK28),"",DaqBook_RAW_Data!AK28)</f>
        <v/>
      </c>
      <c r="G38" s="167" t="str">
        <f>IF(ISBLANK(DaqBook_RAW_Data!AL28),"",DaqBook_RAW_Data!AL28)</f>
        <v/>
      </c>
      <c r="H38" s="167" t="str">
        <f>IF(ISBLANK(DaqBook_RAW_Data!AM28),"",DaqBook_RAW_Data!AM28)</f>
        <v/>
      </c>
      <c r="I38" s="167" t="str">
        <f>IF(ISBLANK(DaqBook_RAW_Data!AN28),"",DaqBook_RAW_Data!AN28)</f>
        <v/>
      </c>
      <c r="J38" s="167" t="str">
        <f>IF(ISBLANK(DaqBook_RAW_Data!AO28),"",DaqBook_RAW_Data!AO28)</f>
        <v/>
      </c>
      <c r="K38" s="167" t="str">
        <f>IF(ISBLANK(DaqBook_RAW_Data!AP28),"",DaqBook_RAW_Data!AP28)</f>
        <v/>
      </c>
      <c r="L38" s="167" t="str">
        <f>IF(ISBLANK(DaqBook_RAW_Data!AQ28),"",DaqBook_RAW_Data!AQ28)</f>
        <v/>
      </c>
      <c r="M38" s="167" t="str">
        <f>IF(ISBLANK(DaqBook_RAW_Data!AR28),"",DaqBook_RAW_Data!AR28)</f>
        <v/>
      </c>
      <c r="N38" s="167" t="str">
        <f>IF(ISBLANK(DaqBook_RAW_Data!AS28),"",DaqBook_RAW_Data!AS28)</f>
        <v/>
      </c>
      <c r="O38" s="167"/>
      <c r="P38" s="167"/>
    </row>
    <row r="39" spans="1:16" s="96" customFormat="1" x14ac:dyDescent="0.2">
      <c r="A39" s="145" t="e">
        <f t="shared" si="0"/>
        <v>#VALUE!</v>
      </c>
      <c r="B39" s="144" t="str">
        <f>IF(ISBLANK(DaqBook_RAW_Data!AG29),IF(DaqBook_RAW_Data!A29="","",TIMEVALUE(DaqBook_RAW_Data!A29)),TIMEVALUE(DaqBook_RAW_Data!AG29))</f>
        <v/>
      </c>
      <c r="C39" s="167" t="str">
        <f>IF(ISBLANK(DaqBook_RAW_Data!AH29),"",DaqBook_RAW_Data!AH29)</f>
        <v/>
      </c>
      <c r="D39" s="167" t="str">
        <f>IF(ISBLANK(DaqBook_RAW_Data!AI29),"",DaqBook_RAW_Data!AI29)</f>
        <v/>
      </c>
      <c r="E39" s="167" t="str">
        <f>IF(ISBLANK(DaqBook_RAW_Data!AJ29),"",DaqBook_RAW_Data!AJ29)</f>
        <v/>
      </c>
      <c r="F39" s="167" t="str">
        <f>IF(ISBLANK(DaqBook_RAW_Data!AK29),"",DaqBook_RAW_Data!AK29)</f>
        <v/>
      </c>
      <c r="G39" s="167" t="str">
        <f>IF(ISBLANK(DaqBook_RAW_Data!AL29),"",DaqBook_RAW_Data!AL29)</f>
        <v/>
      </c>
      <c r="H39" s="167" t="str">
        <f>IF(ISBLANK(DaqBook_RAW_Data!AM29),"",DaqBook_RAW_Data!AM29)</f>
        <v/>
      </c>
      <c r="I39" s="167" t="str">
        <f>IF(ISBLANK(DaqBook_RAW_Data!AN29),"",DaqBook_RAW_Data!AN29)</f>
        <v/>
      </c>
      <c r="J39" s="167" t="str">
        <f>IF(ISBLANK(DaqBook_RAW_Data!AO29),"",DaqBook_RAW_Data!AO29)</f>
        <v/>
      </c>
      <c r="K39" s="167" t="str">
        <f>IF(ISBLANK(DaqBook_RAW_Data!AP29),"",DaqBook_RAW_Data!AP29)</f>
        <v/>
      </c>
      <c r="L39" s="167" t="str">
        <f>IF(ISBLANK(DaqBook_RAW_Data!AQ29),"",DaqBook_RAW_Data!AQ29)</f>
        <v/>
      </c>
      <c r="M39" s="167" t="str">
        <f>IF(ISBLANK(DaqBook_RAW_Data!AR29),"",DaqBook_RAW_Data!AR29)</f>
        <v/>
      </c>
      <c r="N39" s="167" t="str">
        <f>IF(ISBLANK(DaqBook_RAW_Data!AS29),"",DaqBook_RAW_Data!AS29)</f>
        <v/>
      </c>
      <c r="O39" s="167"/>
      <c r="P39" s="167"/>
    </row>
    <row r="40" spans="1:16" s="96" customFormat="1" x14ac:dyDescent="0.2">
      <c r="A40" s="145" t="e">
        <f t="shared" si="0"/>
        <v>#VALUE!</v>
      </c>
      <c r="B40" s="144" t="str">
        <f>IF(ISBLANK(DaqBook_RAW_Data!AG30),IF(DaqBook_RAW_Data!A30="","",TIMEVALUE(DaqBook_RAW_Data!A30)),TIMEVALUE(DaqBook_RAW_Data!AG30))</f>
        <v/>
      </c>
      <c r="C40" s="167" t="str">
        <f>IF(ISBLANK(DaqBook_RAW_Data!AH30),"",DaqBook_RAW_Data!AH30)</f>
        <v/>
      </c>
      <c r="D40" s="167" t="str">
        <f>IF(ISBLANK(DaqBook_RAW_Data!AI30),"",DaqBook_RAW_Data!AI30)</f>
        <v/>
      </c>
      <c r="E40" s="167" t="str">
        <f>IF(ISBLANK(DaqBook_RAW_Data!AJ30),"",DaqBook_RAW_Data!AJ30)</f>
        <v/>
      </c>
      <c r="F40" s="167" t="str">
        <f>IF(ISBLANK(DaqBook_RAW_Data!AK30),"",DaqBook_RAW_Data!AK30)</f>
        <v/>
      </c>
      <c r="G40" s="167" t="str">
        <f>IF(ISBLANK(DaqBook_RAW_Data!AL30),"",DaqBook_RAW_Data!AL30)</f>
        <v/>
      </c>
      <c r="H40" s="167" t="str">
        <f>IF(ISBLANK(DaqBook_RAW_Data!AM30),"",DaqBook_RAW_Data!AM30)</f>
        <v/>
      </c>
      <c r="I40" s="167" t="str">
        <f>IF(ISBLANK(DaqBook_RAW_Data!AN30),"",DaqBook_RAW_Data!AN30)</f>
        <v/>
      </c>
      <c r="J40" s="167" t="str">
        <f>IF(ISBLANK(DaqBook_RAW_Data!AO30),"",DaqBook_RAW_Data!AO30)</f>
        <v/>
      </c>
      <c r="K40" s="167" t="str">
        <f>IF(ISBLANK(DaqBook_RAW_Data!AP30),"",DaqBook_RAW_Data!AP30)</f>
        <v/>
      </c>
      <c r="L40" s="167" t="str">
        <f>IF(ISBLANK(DaqBook_RAW_Data!AQ30),"",DaqBook_RAW_Data!AQ30)</f>
        <v/>
      </c>
      <c r="M40" s="167" t="str">
        <f>IF(ISBLANK(DaqBook_RAW_Data!AR30),"",DaqBook_RAW_Data!AR30)</f>
        <v/>
      </c>
      <c r="N40" s="167" t="str">
        <f>IF(ISBLANK(DaqBook_RAW_Data!AS30),"",DaqBook_RAW_Data!AS30)</f>
        <v/>
      </c>
      <c r="O40" s="167"/>
      <c r="P40" s="167"/>
    </row>
    <row r="41" spans="1:16" s="96" customFormat="1" x14ac:dyDescent="0.2">
      <c r="A41" s="145" t="e">
        <f t="shared" si="0"/>
        <v>#VALUE!</v>
      </c>
      <c r="B41" s="144" t="str">
        <f>IF(ISBLANK(DaqBook_RAW_Data!AG31),IF(DaqBook_RAW_Data!A31="","",TIMEVALUE(DaqBook_RAW_Data!A31)),TIMEVALUE(DaqBook_RAW_Data!AG31))</f>
        <v/>
      </c>
      <c r="C41" s="167" t="str">
        <f>IF(ISBLANK(DaqBook_RAW_Data!AH31),"",DaqBook_RAW_Data!AH31)</f>
        <v/>
      </c>
      <c r="D41" s="167" t="str">
        <f>IF(ISBLANK(DaqBook_RAW_Data!AI31),"",DaqBook_RAW_Data!AI31)</f>
        <v/>
      </c>
      <c r="E41" s="167" t="str">
        <f>IF(ISBLANK(DaqBook_RAW_Data!AJ31),"",DaqBook_RAW_Data!AJ31)</f>
        <v/>
      </c>
      <c r="F41" s="167" t="str">
        <f>IF(ISBLANK(DaqBook_RAW_Data!AK31),"",DaqBook_RAW_Data!AK31)</f>
        <v/>
      </c>
      <c r="G41" s="167" t="str">
        <f>IF(ISBLANK(DaqBook_RAW_Data!AL31),"",DaqBook_RAW_Data!AL31)</f>
        <v/>
      </c>
      <c r="H41" s="167" t="str">
        <f>IF(ISBLANK(DaqBook_RAW_Data!AM31),"",DaqBook_RAW_Data!AM31)</f>
        <v/>
      </c>
      <c r="I41" s="167" t="str">
        <f>IF(ISBLANK(DaqBook_RAW_Data!AN31),"",DaqBook_RAW_Data!AN31)</f>
        <v/>
      </c>
      <c r="J41" s="167" t="str">
        <f>IF(ISBLANK(DaqBook_RAW_Data!AO31),"",DaqBook_RAW_Data!AO31)</f>
        <v/>
      </c>
      <c r="K41" s="167" t="str">
        <f>IF(ISBLANK(DaqBook_RAW_Data!AP31),"",DaqBook_RAW_Data!AP31)</f>
        <v/>
      </c>
      <c r="L41" s="167" t="str">
        <f>IF(ISBLANK(DaqBook_RAW_Data!AQ31),"",DaqBook_RAW_Data!AQ31)</f>
        <v/>
      </c>
      <c r="M41" s="167" t="str">
        <f>IF(ISBLANK(DaqBook_RAW_Data!AR31),"",DaqBook_RAW_Data!AR31)</f>
        <v/>
      </c>
      <c r="N41" s="167" t="str">
        <f>IF(ISBLANK(DaqBook_RAW_Data!AS31),"",DaqBook_RAW_Data!AS31)</f>
        <v/>
      </c>
      <c r="O41" s="167"/>
      <c r="P41" s="167"/>
    </row>
    <row r="42" spans="1:16" s="96" customFormat="1" x14ac:dyDescent="0.2">
      <c r="A42" s="145" t="e">
        <f t="shared" si="0"/>
        <v>#VALUE!</v>
      </c>
      <c r="B42" s="144" t="str">
        <f>IF(ISBLANK(DaqBook_RAW_Data!AG32),IF(DaqBook_RAW_Data!A32="","",TIMEVALUE(DaqBook_RAW_Data!A32)),TIMEVALUE(DaqBook_RAW_Data!AG32))</f>
        <v/>
      </c>
      <c r="C42" s="167" t="str">
        <f>IF(ISBLANK(DaqBook_RAW_Data!AH32),"",DaqBook_RAW_Data!AH32)</f>
        <v/>
      </c>
      <c r="D42" s="167" t="str">
        <f>IF(ISBLANK(DaqBook_RAW_Data!AI32),"",DaqBook_RAW_Data!AI32)</f>
        <v/>
      </c>
      <c r="E42" s="167" t="str">
        <f>IF(ISBLANK(DaqBook_RAW_Data!AJ32),"",DaqBook_RAW_Data!AJ32)</f>
        <v/>
      </c>
      <c r="F42" s="167" t="str">
        <f>IF(ISBLANK(DaqBook_RAW_Data!AK32),"",DaqBook_RAW_Data!AK32)</f>
        <v/>
      </c>
      <c r="G42" s="167" t="str">
        <f>IF(ISBLANK(DaqBook_RAW_Data!AL32),"",DaqBook_RAW_Data!AL32)</f>
        <v/>
      </c>
      <c r="H42" s="167" t="str">
        <f>IF(ISBLANK(DaqBook_RAW_Data!AM32),"",DaqBook_RAW_Data!AM32)</f>
        <v/>
      </c>
      <c r="I42" s="167" t="str">
        <f>IF(ISBLANK(DaqBook_RAW_Data!AN32),"",DaqBook_RAW_Data!AN32)</f>
        <v/>
      </c>
      <c r="J42" s="167" t="str">
        <f>IF(ISBLANK(DaqBook_RAW_Data!AO32),"",DaqBook_RAW_Data!AO32)</f>
        <v/>
      </c>
      <c r="K42" s="167" t="str">
        <f>IF(ISBLANK(DaqBook_RAW_Data!AP32),"",DaqBook_RAW_Data!AP32)</f>
        <v/>
      </c>
      <c r="L42" s="167" t="str">
        <f>IF(ISBLANK(DaqBook_RAW_Data!AQ32),"",DaqBook_RAW_Data!AQ32)</f>
        <v/>
      </c>
      <c r="M42" s="167" t="str">
        <f>IF(ISBLANK(DaqBook_RAW_Data!AR32),"",DaqBook_RAW_Data!AR32)</f>
        <v/>
      </c>
      <c r="N42" s="167" t="str">
        <f>IF(ISBLANK(DaqBook_RAW_Data!AS32),"",DaqBook_RAW_Data!AS32)</f>
        <v/>
      </c>
      <c r="O42" s="167"/>
      <c r="P42" s="167"/>
    </row>
    <row r="43" spans="1:16" s="96" customFormat="1" x14ac:dyDescent="0.2">
      <c r="A43" s="145" t="e">
        <f t="shared" si="0"/>
        <v>#VALUE!</v>
      </c>
      <c r="B43" s="144" t="str">
        <f>IF(ISBLANK(DaqBook_RAW_Data!AG33),IF(DaqBook_RAW_Data!A33="","",TIMEVALUE(DaqBook_RAW_Data!A33)),TIMEVALUE(DaqBook_RAW_Data!AG33))</f>
        <v/>
      </c>
      <c r="C43" s="167" t="str">
        <f>IF(ISBLANK(DaqBook_RAW_Data!AH33),"",DaqBook_RAW_Data!AH33)</f>
        <v/>
      </c>
      <c r="D43" s="167" t="str">
        <f>IF(ISBLANK(DaqBook_RAW_Data!AI33),"",DaqBook_RAW_Data!AI33)</f>
        <v/>
      </c>
      <c r="E43" s="167" t="str">
        <f>IF(ISBLANK(DaqBook_RAW_Data!AJ33),"",DaqBook_RAW_Data!AJ33)</f>
        <v/>
      </c>
      <c r="F43" s="167" t="str">
        <f>IF(ISBLANK(DaqBook_RAW_Data!AK33),"",DaqBook_RAW_Data!AK33)</f>
        <v/>
      </c>
      <c r="G43" s="167" t="str">
        <f>IF(ISBLANK(DaqBook_RAW_Data!AL33),"",DaqBook_RAW_Data!AL33)</f>
        <v/>
      </c>
      <c r="H43" s="167" t="str">
        <f>IF(ISBLANK(DaqBook_RAW_Data!AM33),"",DaqBook_RAW_Data!AM33)</f>
        <v/>
      </c>
      <c r="I43" s="167" t="str">
        <f>IF(ISBLANK(DaqBook_RAW_Data!AN33),"",DaqBook_RAW_Data!AN33)</f>
        <v/>
      </c>
      <c r="J43" s="167" t="str">
        <f>IF(ISBLANK(DaqBook_RAW_Data!AO33),"",DaqBook_RAW_Data!AO33)</f>
        <v/>
      </c>
      <c r="K43" s="167" t="str">
        <f>IF(ISBLANK(DaqBook_RAW_Data!AP33),"",DaqBook_RAW_Data!AP33)</f>
        <v/>
      </c>
      <c r="L43" s="167" t="str">
        <f>IF(ISBLANK(DaqBook_RAW_Data!AQ33),"",DaqBook_RAW_Data!AQ33)</f>
        <v/>
      </c>
      <c r="M43" s="167" t="str">
        <f>IF(ISBLANK(DaqBook_RAW_Data!AR33),"",DaqBook_RAW_Data!AR33)</f>
        <v/>
      </c>
      <c r="N43" s="167" t="str">
        <f>IF(ISBLANK(DaqBook_RAW_Data!AS33),"",DaqBook_RAW_Data!AS33)</f>
        <v/>
      </c>
      <c r="O43" s="167"/>
      <c r="P43" s="167"/>
    </row>
    <row r="44" spans="1:16" s="96" customFormat="1" x14ac:dyDescent="0.2">
      <c r="A44" s="145" t="e">
        <f t="shared" si="0"/>
        <v>#VALUE!</v>
      </c>
      <c r="B44" s="144" t="str">
        <f>IF(ISBLANK(DaqBook_RAW_Data!AG34),IF(DaqBook_RAW_Data!A34="","",TIMEVALUE(DaqBook_RAW_Data!A34)),TIMEVALUE(DaqBook_RAW_Data!AG34))</f>
        <v/>
      </c>
      <c r="C44" s="167" t="str">
        <f>IF(ISBLANK(DaqBook_RAW_Data!AH34),"",DaqBook_RAW_Data!AH34)</f>
        <v/>
      </c>
      <c r="D44" s="167" t="str">
        <f>IF(ISBLANK(DaqBook_RAW_Data!AI34),"",DaqBook_RAW_Data!AI34)</f>
        <v/>
      </c>
      <c r="E44" s="167" t="str">
        <f>IF(ISBLANK(DaqBook_RAW_Data!AJ34),"",DaqBook_RAW_Data!AJ34)</f>
        <v/>
      </c>
      <c r="F44" s="167" t="str">
        <f>IF(ISBLANK(DaqBook_RAW_Data!AK34),"",DaqBook_RAW_Data!AK34)</f>
        <v/>
      </c>
      <c r="G44" s="167" t="str">
        <f>IF(ISBLANK(DaqBook_RAW_Data!AL34),"",DaqBook_RAW_Data!AL34)</f>
        <v/>
      </c>
      <c r="H44" s="167" t="str">
        <f>IF(ISBLANK(DaqBook_RAW_Data!AM34),"",DaqBook_RAW_Data!AM34)</f>
        <v/>
      </c>
      <c r="I44" s="167" t="str">
        <f>IF(ISBLANK(DaqBook_RAW_Data!AN34),"",DaqBook_RAW_Data!AN34)</f>
        <v/>
      </c>
      <c r="J44" s="167" t="str">
        <f>IF(ISBLANK(DaqBook_RAW_Data!AO34),"",DaqBook_RAW_Data!AO34)</f>
        <v/>
      </c>
      <c r="K44" s="167" t="str">
        <f>IF(ISBLANK(DaqBook_RAW_Data!AP34),"",DaqBook_RAW_Data!AP34)</f>
        <v/>
      </c>
      <c r="L44" s="167" t="str">
        <f>IF(ISBLANK(DaqBook_RAW_Data!AQ34),"",DaqBook_RAW_Data!AQ34)</f>
        <v/>
      </c>
      <c r="M44" s="167" t="str">
        <f>IF(ISBLANK(DaqBook_RAW_Data!AR34),"",DaqBook_RAW_Data!AR34)</f>
        <v/>
      </c>
      <c r="N44" s="167" t="str">
        <f>IF(ISBLANK(DaqBook_RAW_Data!AS34),"",DaqBook_RAW_Data!AS34)</f>
        <v/>
      </c>
      <c r="O44" s="167"/>
      <c r="P44" s="167"/>
    </row>
    <row r="45" spans="1:16" s="96" customFormat="1" x14ac:dyDescent="0.2">
      <c r="A45" s="145" t="e">
        <f t="shared" si="0"/>
        <v>#VALUE!</v>
      </c>
      <c r="B45" s="144" t="str">
        <f>IF(ISBLANK(DaqBook_RAW_Data!AG35),IF(DaqBook_RAW_Data!A35="","",TIMEVALUE(DaqBook_RAW_Data!A35)),TIMEVALUE(DaqBook_RAW_Data!AG35))</f>
        <v/>
      </c>
      <c r="C45" s="167" t="str">
        <f>IF(ISBLANK(DaqBook_RAW_Data!AH35),"",DaqBook_RAW_Data!AH35)</f>
        <v/>
      </c>
      <c r="D45" s="167" t="str">
        <f>IF(ISBLANK(DaqBook_RAW_Data!AI35),"",DaqBook_RAW_Data!AI35)</f>
        <v/>
      </c>
      <c r="E45" s="167" t="str">
        <f>IF(ISBLANK(DaqBook_RAW_Data!AJ35),"",DaqBook_RAW_Data!AJ35)</f>
        <v/>
      </c>
      <c r="F45" s="167" t="str">
        <f>IF(ISBLANK(DaqBook_RAW_Data!AK35),"",DaqBook_RAW_Data!AK35)</f>
        <v/>
      </c>
      <c r="G45" s="167" t="str">
        <f>IF(ISBLANK(DaqBook_RAW_Data!AL35),"",DaqBook_RAW_Data!AL35)</f>
        <v/>
      </c>
      <c r="H45" s="167" t="str">
        <f>IF(ISBLANK(DaqBook_RAW_Data!AM35),"",DaqBook_RAW_Data!AM35)</f>
        <v/>
      </c>
      <c r="I45" s="167" t="str">
        <f>IF(ISBLANK(DaqBook_RAW_Data!AN35),"",DaqBook_RAW_Data!AN35)</f>
        <v/>
      </c>
      <c r="J45" s="167" t="str">
        <f>IF(ISBLANK(DaqBook_RAW_Data!AO35),"",DaqBook_RAW_Data!AO35)</f>
        <v/>
      </c>
      <c r="K45" s="167" t="str">
        <f>IF(ISBLANK(DaqBook_RAW_Data!AP35),"",DaqBook_RAW_Data!AP35)</f>
        <v/>
      </c>
      <c r="L45" s="167" t="str">
        <f>IF(ISBLANK(DaqBook_RAW_Data!AQ35),"",DaqBook_RAW_Data!AQ35)</f>
        <v/>
      </c>
      <c r="M45" s="167" t="str">
        <f>IF(ISBLANK(DaqBook_RAW_Data!AR35),"",DaqBook_RAW_Data!AR35)</f>
        <v/>
      </c>
      <c r="N45" s="167" t="str">
        <f>IF(ISBLANK(DaqBook_RAW_Data!AS35),"",DaqBook_RAW_Data!AS35)</f>
        <v/>
      </c>
      <c r="O45" s="167"/>
      <c r="P45" s="167"/>
    </row>
    <row r="46" spans="1:16" s="96" customFormat="1" x14ac:dyDescent="0.2">
      <c r="A46" s="145" t="e">
        <f t="shared" si="0"/>
        <v>#VALUE!</v>
      </c>
      <c r="B46" s="144" t="str">
        <f>IF(ISBLANK(DaqBook_RAW_Data!AG36),IF(DaqBook_RAW_Data!A36="","",TIMEVALUE(DaqBook_RAW_Data!A36)),TIMEVALUE(DaqBook_RAW_Data!AG36))</f>
        <v/>
      </c>
      <c r="C46" s="167" t="str">
        <f>IF(ISBLANK(DaqBook_RAW_Data!AH36),"",DaqBook_RAW_Data!AH36)</f>
        <v/>
      </c>
      <c r="D46" s="167" t="str">
        <f>IF(ISBLANK(DaqBook_RAW_Data!AI36),"",DaqBook_RAW_Data!AI36)</f>
        <v/>
      </c>
      <c r="E46" s="167" t="str">
        <f>IF(ISBLANK(DaqBook_RAW_Data!AJ36),"",DaqBook_RAW_Data!AJ36)</f>
        <v/>
      </c>
      <c r="F46" s="167" t="str">
        <f>IF(ISBLANK(DaqBook_RAW_Data!AK36),"",DaqBook_RAW_Data!AK36)</f>
        <v/>
      </c>
      <c r="G46" s="167" t="str">
        <f>IF(ISBLANK(DaqBook_RAW_Data!AL36),"",DaqBook_RAW_Data!AL36)</f>
        <v/>
      </c>
      <c r="H46" s="167" t="str">
        <f>IF(ISBLANK(DaqBook_RAW_Data!AM36),"",DaqBook_RAW_Data!AM36)</f>
        <v/>
      </c>
      <c r="I46" s="167" t="str">
        <f>IF(ISBLANK(DaqBook_RAW_Data!AN36),"",DaqBook_RAW_Data!AN36)</f>
        <v/>
      </c>
      <c r="J46" s="167" t="str">
        <f>IF(ISBLANK(DaqBook_RAW_Data!AO36),"",DaqBook_RAW_Data!AO36)</f>
        <v/>
      </c>
      <c r="K46" s="167" t="str">
        <f>IF(ISBLANK(DaqBook_RAW_Data!AP36),"",DaqBook_RAW_Data!AP36)</f>
        <v/>
      </c>
      <c r="L46" s="167" t="str">
        <f>IF(ISBLANK(DaqBook_RAW_Data!AQ36),"",DaqBook_RAW_Data!AQ36)</f>
        <v/>
      </c>
      <c r="M46" s="167" t="str">
        <f>IF(ISBLANK(DaqBook_RAW_Data!AR36),"",DaqBook_RAW_Data!AR36)</f>
        <v/>
      </c>
      <c r="N46" s="167" t="str">
        <f>IF(ISBLANK(DaqBook_RAW_Data!AS36),"",DaqBook_RAW_Data!AS36)</f>
        <v/>
      </c>
      <c r="O46" s="167"/>
      <c r="P46" s="167"/>
    </row>
    <row r="47" spans="1:16" s="96" customFormat="1" x14ac:dyDescent="0.2">
      <c r="A47" s="145" t="e">
        <f t="shared" si="0"/>
        <v>#VALUE!</v>
      </c>
      <c r="B47" s="144" t="str">
        <f>IF(ISBLANK(DaqBook_RAW_Data!AG37),IF(DaqBook_RAW_Data!A37="","",TIMEVALUE(DaqBook_RAW_Data!A37)),TIMEVALUE(DaqBook_RAW_Data!AG37))</f>
        <v/>
      </c>
      <c r="C47" s="167" t="str">
        <f>IF(ISBLANK(DaqBook_RAW_Data!AH37),"",DaqBook_RAW_Data!AH37)</f>
        <v/>
      </c>
      <c r="D47" s="167" t="str">
        <f>IF(ISBLANK(DaqBook_RAW_Data!AI37),"",DaqBook_RAW_Data!AI37)</f>
        <v/>
      </c>
      <c r="E47" s="167" t="str">
        <f>IF(ISBLANK(DaqBook_RAW_Data!AJ37),"",DaqBook_RAW_Data!AJ37)</f>
        <v/>
      </c>
      <c r="F47" s="167" t="str">
        <f>IF(ISBLANK(DaqBook_RAW_Data!AK37),"",DaqBook_RAW_Data!AK37)</f>
        <v/>
      </c>
      <c r="G47" s="167" t="str">
        <f>IF(ISBLANK(DaqBook_RAW_Data!AL37),"",DaqBook_RAW_Data!AL37)</f>
        <v/>
      </c>
      <c r="H47" s="167" t="str">
        <f>IF(ISBLANK(DaqBook_RAW_Data!AM37),"",DaqBook_RAW_Data!AM37)</f>
        <v/>
      </c>
      <c r="I47" s="167" t="str">
        <f>IF(ISBLANK(DaqBook_RAW_Data!AN37),"",DaqBook_RAW_Data!AN37)</f>
        <v/>
      </c>
      <c r="J47" s="167" t="str">
        <f>IF(ISBLANK(DaqBook_RAW_Data!AO37),"",DaqBook_RAW_Data!AO37)</f>
        <v/>
      </c>
      <c r="K47" s="167" t="str">
        <f>IF(ISBLANK(DaqBook_RAW_Data!AP37),"",DaqBook_RAW_Data!AP37)</f>
        <v/>
      </c>
      <c r="L47" s="167" t="str">
        <f>IF(ISBLANK(DaqBook_RAW_Data!AQ37),"",DaqBook_RAW_Data!AQ37)</f>
        <v/>
      </c>
      <c r="M47" s="167" t="str">
        <f>IF(ISBLANK(DaqBook_RAW_Data!AR37),"",DaqBook_RAW_Data!AR37)</f>
        <v/>
      </c>
      <c r="N47" s="167" t="str">
        <f>IF(ISBLANK(DaqBook_RAW_Data!AS37),"",DaqBook_RAW_Data!AS37)</f>
        <v/>
      </c>
      <c r="O47" s="167"/>
      <c r="P47" s="167"/>
    </row>
    <row r="48" spans="1:16" s="96" customFormat="1" x14ac:dyDescent="0.2">
      <c r="A48" s="145" t="e">
        <f t="shared" si="0"/>
        <v>#VALUE!</v>
      </c>
      <c r="B48" s="144" t="str">
        <f>IF(ISBLANK(DaqBook_RAW_Data!AG38),IF(DaqBook_RAW_Data!A38="","",TIMEVALUE(DaqBook_RAW_Data!A38)),TIMEVALUE(DaqBook_RAW_Data!AG38))</f>
        <v/>
      </c>
      <c r="C48" s="167" t="str">
        <f>IF(ISBLANK(DaqBook_RAW_Data!AH38),"",DaqBook_RAW_Data!AH38)</f>
        <v/>
      </c>
      <c r="D48" s="167" t="str">
        <f>IF(ISBLANK(DaqBook_RAW_Data!AI38),"",DaqBook_RAW_Data!AI38)</f>
        <v/>
      </c>
      <c r="E48" s="167" t="str">
        <f>IF(ISBLANK(DaqBook_RAW_Data!AJ38),"",DaqBook_RAW_Data!AJ38)</f>
        <v/>
      </c>
      <c r="F48" s="167" t="str">
        <f>IF(ISBLANK(DaqBook_RAW_Data!AK38),"",DaqBook_RAW_Data!AK38)</f>
        <v/>
      </c>
      <c r="G48" s="167" t="str">
        <f>IF(ISBLANK(DaqBook_RAW_Data!AL38),"",DaqBook_RAW_Data!AL38)</f>
        <v/>
      </c>
      <c r="H48" s="167" t="str">
        <f>IF(ISBLANK(DaqBook_RAW_Data!AM38),"",DaqBook_RAW_Data!AM38)</f>
        <v/>
      </c>
      <c r="I48" s="167" t="str">
        <f>IF(ISBLANK(DaqBook_RAW_Data!AN38),"",DaqBook_RAW_Data!AN38)</f>
        <v/>
      </c>
      <c r="J48" s="167" t="str">
        <f>IF(ISBLANK(DaqBook_RAW_Data!AO38),"",DaqBook_RAW_Data!AO38)</f>
        <v/>
      </c>
      <c r="K48" s="167" t="str">
        <f>IF(ISBLANK(DaqBook_RAW_Data!AP38),"",DaqBook_RAW_Data!AP38)</f>
        <v/>
      </c>
      <c r="L48" s="167" t="str">
        <f>IF(ISBLANK(DaqBook_RAW_Data!AQ38),"",DaqBook_RAW_Data!AQ38)</f>
        <v/>
      </c>
      <c r="M48" s="167" t="str">
        <f>IF(ISBLANK(DaqBook_RAW_Data!AR38),"",DaqBook_RAW_Data!AR38)</f>
        <v/>
      </c>
      <c r="N48" s="167" t="str">
        <f>IF(ISBLANK(DaqBook_RAW_Data!AS38),"",DaqBook_RAW_Data!AS38)</f>
        <v/>
      </c>
      <c r="O48" s="167"/>
      <c r="P48" s="167"/>
    </row>
    <row r="49" spans="1:16" s="96" customFormat="1" x14ac:dyDescent="0.2">
      <c r="A49" s="145" t="e">
        <f t="shared" si="0"/>
        <v>#VALUE!</v>
      </c>
      <c r="B49" s="144" t="str">
        <f>IF(ISBLANK(DaqBook_RAW_Data!AG39),IF(DaqBook_RAW_Data!A39="","",TIMEVALUE(DaqBook_RAW_Data!A39)),TIMEVALUE(DaqBook_RAW_Data!AG39))</f>
        <v/>
      </c>
      <c r="C49" s="167" t="str">
        <f>IF(ISBLANK(DaqBook_RAW_Data!AH39),"",DaqBook_RAW_Data!AH39)</f>
        <v/>
      </c>
      <c r="D49" s="167" t="str">
        <f>IF(ISBLANK(DaqBook_RAW_Data!AI39),"",DaqBook_RAW_Data!AI39)</f>
        <v/>
      </c>
      <c r="E49" s="167" t="str">
        <f>IF(ISBLANK(DaqBook_RAW_Data!AJ39),"",DaqBook_RAW_Data!AJ39)</f>
        <v/>
      </c>
      <c r="F49" s="167" t="str">
        <f>IF(ISBLANK(DaqBook_RAW_Data!AK39),"",DaqBook_RAW_Data!AK39)</f>
        <v/>
      </c>
      <c r="G49" s="167" t="str">
        <f>IF(ISBLANK(DaqBook_RAW_Data!AL39),"",DaqBook_RAW_Data!AL39)</f>
        <v/>
      </c>
      <c r="H49" s="167" t="str">
        <f>IF(ISBLANK(DaqBook_RAW_Data!AM39),"",DaqBook_RAW_Data!AM39)</f>
        <v/>
      </c>
      <c r="I49" s="167" t="str">
        <f>IF(ISBLANK(DaqBook_RAW_Data!AN39),"",DaqBook_RAW_Data!AN39)</f>
        <v/>
      </c>
      <c r="J49" s="167" t="str">
        <f>IF(ISBLANK(DaqBook_RAW_Data!AO39),"",DaqBook_RAW_Data!AO39)</f>
        <v/>
      </c>
      <c r="K49" s="167" t="str">
        <f>IF(ISBLANK(DaqBook_RAW_Data!AP39),"",DaqBook_RAW_Data!AP39)</f>
        <v/>
      </c>
      <c r="L49" s="167" t="str">
        <f>IF(ISBLANK(DaqBook_RAW_Data!AQ39),"",DaqBook_RAW_Data!AQ39)</f>
        <v/>
      </c>
      <c r="M49" s="167" t="str">
        <f>IF(ISBLANK(DaqBook_RAW_Data!AR39),"",DaqBook_RAW_Data!AR39)</f>
        <v/>
      </c>
      <c r="N49" s="167" t="str">
        <f>IF(ISBLANK(DaqBook_RAW_Data!AS39),"",DaqBook_RAW_Data!AS39)</f>
        <v/>
      </c>
      <c r="O49" s="167"/>
      <c r="P49" s="167"/>
    </row>
    <row r="50" spans="1:16" s="96" customFormat="1" x14ac:dyDescent="0.2">
      <c r="A50" s="145" t="e">
        <f t="shared" si="0"/>
        <v>#VALUE!</v>
      </c>
      <c r="B50" s="144" t="str">
        <f>IF(ISBLANK(DaqBook_RAW_Data!AG40),IF(DaqBook_RAW_Data!A40="","",TIMEVALUE(DaqBook_RAW_Data!A40)),TIMEVALUE(DaqBook_RAW_Data!AG40))</f>
        <v/>
      </c>
      <c r="C50" s="167" t="str">
        <f>IF(ISBLANK(DaqBook_RAW_Data!AH40),"",DaqBook_RAW_Data!AH40)</f>
        <v/>
      </c>
      <c r="D50" s="167" t="str">
        <f>IF(ISBLANK(DaqBook_RAW_Data!AI40),"",DaqBook_RAW_Data!AI40)</f>
        <v/>
      </c>
      <c r="E50" s="167" t="str">
        <f>IF(ISBLANK(DaqBook_RAW_Data!AJ40),"",DaqBook_RAW_Data!AJ40)</f>
        <v/>
      </c>
      <c r="F50" s="167" t="str">
        <f>IF(ISBLANK(DaqBook_RAW_Data!AK40),"",DaqBook_RAW_Data!AK40)</f>
        <v/>
      </c>
      <c r="G50" s="167" t="str">
        <f>IF(ISBLANK(DaqBook_RAW_Data!AL40),"",DaqBook_RAW_Data!AL40)</f>
        <v/>
      </c>
      <c r="H50" s="167" t="str">
        <f>IF(ISBLANK(DaqBook_RAW_Data!AM40),"",DaqBook_RAW_Data!AM40)</f>
        <v/>
      </c>
      <c r="I50" s="167" t="str">
        <f>IF(ISBLANK(DaqBook_RAW_Data!AN40),"",DaqBook_RAW_Data!AN40)</f>
        <v/>
      </c>
      <c r="J50" s="167" t="str">
        <f>IF(ISBLANK(DaqBook_RAW_Data!AO40),"",DaqBook_RAW_Data!AO40)</f>
        <v/>
      </c>
      <c r="K50" s="167" t="str">
        <f>IF(ISBLANK(DaqBook_RAW_Data!AP40),"",DaqBook_RAW_Data!AP40)</f>
        <v/>
      </c>
      <c r="L50" s="167" t="str">
        <f>IF(ISBLANK(DaqBook_RAW_Data!AQ40),"",DaqBook_RAW_Data!AQ40)</f>
        <v/>
      </c>
      <c r="M50" s="167" t="str">
        <f>IF(ISBLANK(DaqBook_RAW_Data!AR40),"",DaqBook_RAW_Data!AR40)</f>
        <v/>
      </c>
      <c r="N50" s="167" t="str">
        <f>IF(ISBLANK(DaqBook_RAW_Data!AS40),"",DaqBook_RAW_Data!AS40)</f>
        <v/>
      </c>
      <c r="O50" s="167"/>
      <c r="P50" s="167"/>
    </row>
    <row r="51" spans="1:16" s="96" customFormat="1" x14ac:dyDescent="0.2">
      <c r="A51" s="145" t="e">
        <f t="shared" si="0"/>
        <v>#VALUE!</v>
      </c>
      <c r="B51" s="144" t="str">
        <f>IF(ISBLANK(DaqBook_RAW_Data!AG41),IF(DaqBook_RAW_Data!A41="","",TIMEVALUE(DaqBook_RAW_Data!A41)),TIMEVALUE(DaqBook_RAW_Data!AG41))</f>
        <v/>
      </c>
      <c r="C51" s="167" t="str">
        <f>IF(ISBLANK(DaqBook_RAW_Data!AH41),"",DaqBook_RAW_Data!AH41)</f>
        <v/>
      </c>
      <c r="D51" s="167" t="str">
        <f>IF(ISBLANK(DaqBook_RAW_Data!AI41),"",DaqBook_RAW_Data!AI41)</f>
        <v/>
      </c>
      <c r="E51" s="167" t="str">
        <f>IF(ISBLANK(DaqBook_RAW_Data!AJ41),"",DaqBook_RAW_Data!AJ41)</f>
        <v/>
      </c>
      <c r="F51" s="167" t="str">
        <f>IF(ISBLANK(DaqBook_RAW_Data!AK41),"",DaqBook_RAW_Data!AK41)</f>
        <v/>
      </c>
      <c r="G51" s="167" t="str">
        <f>IF(ISBLANK(DaqBook_RAW_Data!AL41),"",DaqBook_RAW_Data!AL41)</f>
        <v/>
      </c>
      <c r="H51" s="167" t="str">
        <f>IF(ISBLANK(DaqBook_RAW_Data!AM41),"",DaqBook_RAW_Data!AM41)</f>
        <v/>
      </c>
      <c r="I51" s="167" t="str">
        <f>IF(ISBLANK(DaqBook_RAW_Data!AN41),"",DaqBook_RAW_Data!AN41)</f>
        <v/>
      </c>
      <c r="J51" s="167" t="str">
        <f>IF(ISBLANK(DaqBook_RAW_Data!AO41),"",DaqBook_RAW_Data!AO41)</f>
        <v/>
      </c>
      <c r="K51" s="167" t="str">
        <f>IF(ISBLANK(DaqBook_RAW_Data!AP41),"",DaqBook_RAW_Data!AP41)</f>
        <v/>
      </c>
      <c r="L51" s="167" t="str">
        <f>IF(ISBLANK(DaqBook_RAW_Data!AQ41),"",DaqBook_RAW_Data!AQ41)</f>
        <v/>
      </c>
      <c r="M51" s="167" t="str">
        <f>IF(ISBLANK(DaqBook_RAW_Data!AR41),"",DaqBook_RAW_Data!AR41)</f>
        <v/>
      </c>
      <c r="N51" s="167" t="str">
        <f>IF(ISBLANK(DaqBook_RAW_Data!AS41),"",DaqBook_RAW_Data!AS41)</f>
        <v/>
      </c>
      <c r="O51" s="167"/>
      <c r="P51" s="167"/>
    </row>
    <row r="52" spans="1:16" s="96" customFormat="1" x14ac:dyDescent="0.2">
      <c r="A52" s="145" t="e">
        <f t="shared" si="0"/>
        <v>#VALUE!</v>
      </c>
      <c r="B52" s="144" t="str">
        <f>IF(ISBLANK(DaqBook_RAW_Data!AG42),IF(DaqBook_RAW_Data!A42="","",TIMEVALUE(DaqBook_RAW_Data!A42)),TIMEVALUE(DaqBook_RAW_Data!AG42))</f>
        <v/>
      </c>
      <c r="C52" s="167" t="str">
        <f>IF(ISBLANK(DaqBook_RAW_Data!AH42),"",DaqBook_RAW_Data!AH42)</f>
        <v/>
      </c>
      <c r="D52" s="167" t="str">
        <f>IF(ISBLANK(DaqBook_RAW_Data!AI42),"",DaqBook_RAW_Data!AI42)</f>
        <v/>
      </c>
      <c r="E52" s="167" t="str">
        <f>IF(ISBLANK(DaqBook_RAW_Data!AJ42),"",DaqBook_RAW_Data!AJ42)</f>
        <v/>
      </c>
      <c r="F52" s="167" t="str">
        <f>IF(ISBLANK(DaqBook_RAW_Data!AK42),"",DaqBook_RAW_Data!AK42)</f>
        <v/>
      </c>
      <c r="G52" s="167" t="str">
        <f>IF(ISBLANK(DaqBook_RAW_Data!AL42),"",DaqBook_RAW_Data!AL42)</f>
        <v/>
      </c>
      <c r="H52" s="167" t="str">
        <f>IF(ISBLANK(DaqBook_RAW_Data!AM42),"",DaqBook_RAW_Data!AM42)</f>
        <v/>
      </c>
      <c r="I52" s="167" t="str">
        <f>IF(ISBLANK(DaqBook_RAW_Data!AN42),"",DaqBook_RAW_Data!AN42)</f>
        <v/>
      </c>
      <c r="J52" s="167" t="str">
        <f>IF(ISBLANK(DaqBook_RAW_Data!AO42),"",DaqBook_RAW_Data!AO42)</f>
        <v/>
      </c>
      <c r="K52" s="167" t="str">
        <f>IF(ISBLANK(DaqBook_RAW_Data!AP42),"",DaqBook_RAW_Data!AP42)</f>
        <v/>
      </c>
      <c r="L52" s="167" t="str">
        <f>IF(ISBLANK(DaqBook_RAW_Data!AQ42),"",DaqBook_RAW_Data!AQ42)</f>
        <v/>
      </c>
      <c r="M52" s="167" t="str">
        <f>IF(ISBLANK(DaqBook_RAW_Data!AR42),"",DaqBook_RAW_Data!AR42)</f>
        <v/>
      </c>
      <c r="N52" s="167" t="str">
        <f>IF(ISBLANK(DaqBook_RAW_Data!AS42),"",DaqBook_RAW_Data!AS42)</f>
        <v/>
      </c>
      <c r="O52" s="167"/>
      <c r="P52" s="167"/>
    </row>
    <row r="53" spans="1:16" s="96" customFormat="1" x14ac:dyDescent="0.2">
      <c r="A53" s="145" t="e">
        <f t="shared" si="0"/>
        <v>#VALUE!</v>
      </c>
      <c r="B53" s="144" t="str">
        <f>IF(ISBLANK(DaqBook_RAW_Data!AG43),IF(DaqBook_RAW_Data!A43="","",TIMEVALUE(DaqBook_RAW_Data!A43)),TIMEVALUE(DaqBook_RAW_Data!AG43))</f>
        <v/>
      </c>
      <c r="C53" s="167" t="str">
        <f>IF(ISBLANK(DaqBook_RAW_Data!AH43),"",DaqBook_RAW_Data!AH43)</f>
        <v/>
      </c>
      <c r="D53" s="167" t="str">
        <f>IF(ISBLANK(DaqBook_RAW_Data!AI43),"",DaqBook_RAW_Data!AI43)</f>
        <v/>
      </c>
      <c r="E53" s="167" t="str">
        <f>IF(ISBLANK(DaqBook_RAW_Data!AJ43),"",DaqBook_RAW_Data!AJ43)</f>
        <v/>
      </c>
      <c r="F53" s="167" t="str">
        <f>IF(ISBLANK(DaqBook_RAW_Data!AK43),"",DaqBook_RAW_Data!AK43)</f>
        <v/>
      </c>
      <c r="G53" s="167" t="str">
        <f>IF(ISBLANK(DaqBook_RAW_Data!AL43),"",DaqBook_RAW_Data!AL43)</f>
        <v/>
      </c>
      <c r="H53" s="167" t="str">
        <f>IF(ISBLANK(DaqBook_RAW_Data!AM43),"",DaqBook_RAW_Data!AM43)</f>
        <v/>
      </c>
      <c r="I53" s="167" t="str">
        <f>IF(ISBLANK(DaqBook_RAW_Data!AN43),"",DaqBook_RAW_Data!AN43)</f>
        <v/>
      </c>
      <c r="J53" s="167" t="str">
        <f>IF(ISBLANK(DaqBook_RAW_Data!AO43),"",DaqBook_RAW_Data!AO43)</f>
        <v/>
      </c>
      <c r="K53" s="167" t="str">
        <f>IF(ISBLANK(DaqBook_RAW_Data!AP43),"",DaqBook_RAW_Data!AP43)</f>
        <v/>
      </c>
      <c r="L53" s="167" t="str">
        <f>IF(ISBLANK(DaqBook_RAW_Data!AQ43),"",DaqBook_RAW_Data!AQ43)</f>
        <v/>
      </c>
      <c r="M53" s="167" t="str">
        <f>IF(ISBLANK(DaqBook_RAW_Data!AR43),"",DaqBook_RAW_Data!AR43)</f>
        <v/>
      </c>
      <c r="N53" s="167" t="str">
        <f>IF(ISBLANK(DaqBook_RAW_Data!AS43),"",DaqBook_RAW_Data!AS43)</f>
        <v/>
      </c>
      <c r="O53" s="167"/>
      <c r="P53" s="167"/>
    </row>
    <row r="54" spans="1:16" s="96" customFormat="1" x14ac:dyDescent="0.2">
      <c r="A54" s="145" t="e">
        <f t="shared" si="0"/>
        <v>#VALUE!</v>
      </c>
      <c r="B54" s="144" t="str">
        <f>IF(ISBLANK(DaqBook_RAW_Data!AG44),IF(DaqBook_RAW_Data!A44="","",TIMEVALUE(DaqBook_RAW_Data!A44)),TIMEVALUE(DaqBook_RAW_Data!AG44))</f>
        <v/>
      </c>
      <c r="C54" s="167" t="str">
        <f>IF(ISBLANK(DaqBook_RAW_Data!AH44),"",DaqBook_RAW_Data!AH44)</f>
        <v/>
      </c>
      <c r="D54" s="167" t="str">
        <f>IF(ISBLANK(DaqBook_RAW_Data!AI44),"",DaqBook_RAW_Data!AI44)</f>
        <v/>
      </c>
      <c r="E54" s="167" t="str">
        <f>IF(ISBLANK(DaqBook_RAW_Data!AJ44),"",DaqBook_RAW_Data!AJ44)</f>
        <v/>
      </c>
      <c r="F54" s="167" t="str">
        <f>IF(ISBLANK(DaqBook_RAW_Data!AK44),"",DaqBook_RAW_Data!AK44)</f>
        <v/>
      </c>
      <c r="G54" s="167" t="str">
        <f>IF(ISBLANK(DaqBook_RAW_Data!AL44),"",DaqBook_RAW_Data!AL44)</f>
        <v/>
      </c>
      <c r="H54" s="167" t="str">
        <f>IF(ISBLANK(DaqBook_RAW_Data!AM44),"",DaqBook_RAW_Data!AM44)</f>
        <v/>
      </c>
      <c r="I54" s="167" t="str">
        <f>IF(ISBLANK(DaqBook_RAW_Data!AN44),"",DaqBook_RAW_Data!AN44)</f>
        <v/>
      </c>
      <c r="J54" s="167" t="str">
        <f>IF(ISBLANK(DaqBook_RAW_Data!AO44),"",DaqBook_RAW_Data!AO44)</f>
        <v/>
      </c>
      <c r="K54" s="167" t="str">
        <f>IF(ISBLANK(DaqBook_RAW_Data!AP44),"",DaqBook_RAW_Data!AP44)</f>
        <v/>
      </c>
      <c r="L54" s="167" t="str">
        <f>IF(ISBLANK(DaqBook_RAW_Data!AQ44),"",DaqBook_RAW_Data!AQ44)</f>
        <v/>
      </c>
      <c r="M54" s="167" t="str">
        <f>IF(ISBLANK(DaqBook_RAW_Data!AR44),"",DaqBook_RAW_Data!AR44)</f>
        <v/>
      </c>
      <c r="N54" s="167" t="str">
        <f>IF(ISBLANK(DaqBook_RAW_Data!AS44),"",DaqBook_RAW_Data!AS44)</f>
        <v/>
      </c>
      <c r="O54" s="167"/>
      <c r="P54" s="167"/>
    </row>
    <row r="55" spans="1:16" s="96" customFormat="1" x14ac:dyDescent="0.2">
      <c r="A55" s="145" t="e">
        <f t="shared" si="0"/>
        <v>#VALUE!</v>
      </c>
      <c r="B55" s="144" t="str">
        <f>IF(ISBLANK(DaqBook_RAW_Data!AG45),IF(DaqBook_RAW_Data!A45="","",TIMEVALUE(DaqBook_RAW_Data!A45)),TIMEVALUE(DaqBook_RAW_Data!AG45))</f>
        <v/>
      </c>
      <c r="C55" s="167" t="str">
        <f>IF(ISBLANK(DaqBook_RAW_Data!AH45),"",DaqBook_RAW_Data!AH45)</f>
        <v/>
      </c>
      <c r="D55" s="167" t="str">
        <f>IF(ISBLANK(DaqBook_RAW_Data!AI45),"",DaqBook_RAW_Data!AI45)</f>
        <v/>
      </c>
      <c r="E55" s="167" t="str">
        <f>IF(ISBLANK(DaqBook_RAW_Data!AJ45),"",DaqBook_RAW_Data!AJ45)</f>
        <v/>
      </c>
      <c r="F55" s="167" t="str">
        <f>IF(ISBLANK(DaqBook_RAW_Data!AK45),"",DaqBook_RAW_Data!AK45)</f>
        <v/>
      </c>
      <c r="G55" s="167" t="str">
        <f>IF(ISBLANK(DaqBook_RAW_Data!AL45),"",DaqBook_RAW_Data!AL45)</f>
        <v/>
      </c>
      <c r="H55" s="167" t="str">
        <f>IF(ISBLANK(DaqBook_RAW_Data!AM45),"",DaqBook_RAW_Data!AM45)</f>
        <v/>
      </c>
      <c r="I55" s="167" t="str">
        <f>IF(ISBLANK(DaqBook_RAW_Data!AN45),"",DaqBook_RAW_Data!AN45)</f>
        <v/>
      </c>
      <c r="J55" s="167" t="str">
        <f>IF(ISBLANK(DaqBook_RAW_Data!AO45),"",DaqBook_RAW_Data!AO45)</f>
        <v/>
      </c>
      <c r="K55" s="167" t="str">
        <f>IF(ISBLANK(DaqBook_RAW_Data!AP45),"",DaqBook_RAW_Data!AP45)</f>
        <v/>
      </c>
      <c r="L55" s="167" t="str">
        <f>IF(ISBLANK(DaqBook_RAW_Data!AQ45),"",DaqBook_RAW_Data!AQ45)</f>
        <v/>
      </c>
      <c r="M55" s="167" t="str">
        <f>IF(ISBLANK(DaqBook_RAW_Data!AR45),"",DaqBook_RAW_Data!AR45)</f>
        <v/>
      </c>
      <c r="N55" s="167" t="str">
        <f>IF(ISBLANK(DaqBook_RAW_Data!AS45),"",DaqBook_RAW_Data!AS45)</f>
        <v/>
      </c>
      <c r="O55" s="167"/>
      <c r="P55" s="167"/>
    </row>
    <row r="56" spans="1:16" s="96" customFormat="1" x14ac:dyDescent="0.2">
      <c r="A56" s="145" t="e">
        <f t="shared" si="0"/>
        <v>#VALUE!</v>
      </c>
      <c r="B56" s="144" t="str">
        <f>IF(ISBLANK(DaqBook_RAW_Data!AG46),IF(DaqBook_RAW_Data!A46="","",TIMEVALUE(DaqBook_RAW_Data!A46)),TIMEVALUE(DaqBook_RAW_Data!AG46))</f>
        <v/>
      </c>
      <c r="C56" s="167" t="str">
        <f>IF(ISBLANK(DaqBook_RAW_Data!AH46),"",DaqBook_RAW_Data!AH46)</f>
        <v/>
      </c>
      <c r="D56" s="167" t="str">
        <f>IF(ISBLANK(DaqBook_RAW_Data!AI46),"",DaqBook_RAW_Data!AI46)</f>
        <v/>
      </c>
      <c r="E56" s="167" t="str">
        <f>IF(ISBLANK(DaqBook_RAW_Data!AJ46),"",DaqBook_RAW_Data!AJ46)</f>
        <v/>
      </c>
      <c r="F56" s="167" t="str">
        <f>IF(ISBLANK(DaqBook_RAW_Data!AK46),"",DaqBook_RAW_Data!AK46)</f>
        <v/>
      </c>
      <c r="G56" s="167" t="str">
        <f>IF(ISBLANK(DaqBook_RAW_Data!AL46),"",DaqBook_RAW_Data!AL46)</f>
        <v/>
      </c>
      <c r="H56" s="167" t="str">
        <f>IF(ISBLANK(DaqBook_RAW_Data!AM46),"",DaqBook_RAW_Data!AM46)</f>
        <v/>
      </c>
      <c r="I56" s="167" t="str">
        <f>IF(ISBLANK(DaqBook_RAW_Data!AN46),"",DaqBook_RAW_Data!AN46)</f>
        <v/>
      </c>
      <c r="J56" s="167" t="str">
        <f>IF(ISBLANK(DaqBook_RAW_Data!AO46),"",DaqBook_RAW_Data!AO46)</f>
        <v/>
      </c>
      <c r="K56" s="167" t="str">
        <f>IF(ISBLANK(DaqBook_RAW_Data!AP46),"",DaqBook_RAW_Data!AP46)</f>
        <v/>
      </c>
      <c r="L56" s="167" t="str">
        <f>IF(ISBLANK(DaqBook_RAW_Data!AQ46),"",DaqBook_RAW_Data!AQ46)</f>
        <v/>
      </c>
      <c r="M56" s="167" t="str">
        <f>IF(ISBLANK(DaqBook_RAW_Data!AR46),"",DaqBook_RAW_Data!AR46)</f>
        <v/>
      </c>
      <c r="N56" s="167" t="str">
        <f>IF(ISBLANK(DaqBook_RAW_Data!AS46),"",DaqBook_RAW_Data!AS46)</f>
        <v/>
      </c>
      <c r="O56" s="167"/>
      <c r="P56" s="167"/>
    </row>
    <row r="57" spans="1:16" s="96" customFormat="1" x14ac:dyDescent="0.2">
      <c r="A57" s="145" t="e">
        <f t="shared" si="0"/>
        <v>#VALUE!</v>
      </c>
      <c r="B57" s="144" t="str">
        <f>IF(ISBLANK(DaqBook_RAW_Data!AG47),IF(DaqBook_RAW_Data!A47="","",TIMEVALUE(DaqBook_RAW_Data!A47)),TIMEVALUE(DaqBook_RAW_Data!AG47))</f>
        <v/>
      </c>
      <c r="C57" s="167" t="str">
        <f>IF(ISBLANK(DaqBook_RAW_Data!AH47),"",DaqBook_RAW_Data!AH47)</f>
        <v/>
      </c>
      <c r="D57" s="167" t="str">
        <f>IF(ISBLANK(DaqBook_RAW_Data!AI47),"",DaqBook_RAW_Data!AI47)</f>
        <v/>
      </c>
      <c r="E57" s="167" t="str">
        <f>IF(ISBLANK(DaqBook_RAW_Data!AJ47),"",DaqBook_RAW_Data!AJ47)</f>
        <v/>
      </c>
      <c r="F57" s="167" t="str">
        <f>IF(ISBLANK(DaqBook_RAW_Data!AK47),"",DaqBook_RAW_Data!AK47)</f>
        <v/>
      </c>
      <c r="G57" s="167" t="str">
        <f>IF(ISBLANK(DaqBook_RAW_Data!AL47),"",DaqBook_RAW_Data!AL47)</f>
        <v/>
      </c>
      <c r="H57" s="167" t="str">
        <f>IF(ISBLANK(DaqBook_RAW_Data!AM47),"",DaqBook_RAW_Data!AM47)</f>
        <v/>
      </c>
      <c r="I57" s="167" t="str">
        <f>IF(ISBLANK(DaqBook_RAW_Data!AN47),"",DaqBook_RAW_Data!AN47)</f>
        <v/>
      </c>
      <c r="J57" s="167" t="str">
        <f>IF(ISBLANK(DaqBook_RAW_Data!AO47),"",DaqBook_RAW_Data!AO47)</f>
        <v/>
      </c>
      <c r="K57" s="167" t="str">
        <f>IF(ISBLANK(DaqBook_RAW_Data!AP47),"",DaqBook_RAW_Data!AP47)</f>
        <v/>
      </c>
      <c r="L57" s="167" t="str">
        <f>IF(ISBLANK(DaqBook_RAW_Data!AQ47),"",DaqBook_RAW_Data!AQ47)</f>
        <v/>
      </c>
      <c r="M57" s="167" t="str">
        <f>IF(ISBLANK(DaqBook_RAW_Data!AR47),"",DaqBook_RAW_Data!AR47)</f>
        <v/>
      </c>
      <c r="N57" s="167" t="str">
        <f>IF(ISBLANK(DaqBook_RAW_Data!AS47),"",DaqBook_RAW_Data!AS47)</f>
        <v/>
      </c>
      <c r="O57" s="167"/>
      <c r="P57" s="167"/>
    </row>
    <row r="58" spans="1:16" s="96" customFormat="1" x14ac:dyDescent="0.2">
      <c r="A58" s="145" t="e">
        <f t="shared" si="0"/>
        <v>#VALUE!</v>
      </c>
      <c r="B58" s="144" t="str">
        <f>IF(ISBLANK(DaqBook_RAW_Data!AG48),IF(DaqBook_RAW_Data!A48="","",TIMEVALUE(DaqBook_RAW_Data!A48)),TIMEVALUE(DaqBook_RAW_Data!AG48))</f>
        <v/>
      </c>
      <c r="C58" s="167" t="str">
        <f>IF(ISBLANK(DaqBook_RAW_Data!AH48),"",DaqBook_RAW_Data!AH48)</f>
        <v/>
      </c>
      <c r="D58" s="167" t="str">
        <f>IF(ISBLANK(DaqBook_RAW_Data!AI48),"",DaqBook_RAW_Data!AI48)</f>
        <v/>
      </c>
      <c r="E58" s="167" t="str">
        <f>IF(ISBLANK(DaqBook_RAW_Data!AJ48),"",DaqBook_RAW_Data!AJ48)</f>
        <v/>
      </c>
      <c r="F58" s="167" t="str">
        <f>IF(ISBLANK(DaqBook_RAW_Data!AK48),"",DaqBook_RAW_Data!AK48)</f>
        <v/>
      </c>
      <c r="G58" s="167" t="str">
        <f>IF(ISBLANK(DaqBook_RAW_Data!AL48),"",DaqBook_RAW_Data!AL48)</f>
        <v/>
      </c>
      <c r="H58" s="167" t="str">
        <f>IF(ISBLANK(DaqBook_RAW_Data!AM48),"",DaqBook_RAW_Data!AM48)</f>
        <v/>
      </c>
      <c r="I58" s="167" t="str">
        <f>IF(ISBLANK(DaqBook_RAW_Data!AN48),"",DaqBook_RAW_Data!AN48)</f>
        <v/>
      </c>
      <c r="J58" s="167" t="str">
        <f>IF(ISBLANK(DaqBook_RAW_Data!AO48),"",DaqBook_RAW_Data!AO48)</f>
        <v/>
      </c>
      <c r="K58" s="167" t="str">
        <f>IF(ISBLANK(DaqBook_RAW_Data!AP48),"",DaqBook_RAW_Data!AP48)</f>
        <v/>
      </c>
      <c r="L58" s="167" t="str">
        <f>IF(ISBLANK(DaqBook_RAW_Data!AQ48),"",DaqBook_RAW_Data!AQ48)</f>
        <v/>
      </c>
      <c r="M58" s="167" t="str">
        <f>IF(ISBLANK(DaqBook_RAW_Data!AR48),"",DaqBook_RAW_Data!AR48)</f>
        <v/>
      </c>
      <c r="N58" s="167" t="str">
        <f>IF(ISBLANK(DaqBook_RAW_Data!AS48),"",DaqBook_RAW_Data!AS48)</f>
        <v/>
      </c>
      <c r="O58" s="167"/>
      <c r="P58" s="167"/>
    </row>
    <row r="59" spans="1:16" s="96" customFormat="1" x14ac:dyDescent="0.2">
      <c r="A59" s="145" t="e">
        <f t="shared" si="0"/>
        <v>#VALUE!</v>
      </c>
      <c r="B59" s="144" t="str">
        <f>IF(ISBLANK(DaqBook_RAW_Data!AG49),IF(DaqBook_RAW_Data!A49="","",TIMEVALUE(DaqBook_RAW_Data!A49)),TIMEVALUE(DaqBook_RAW_Data!AG49))</f>
        <v/>
      </c>
      <c r="C59" s="167" t="str">
        <f>IF(ISBLANK(DaqBook_RAW_Data!AH49),"",DaqBook_RAW_Data!AH49)</f>
        <v/>
      </c>
      <c r="D59" s="167" t="str">
        <f>IF(ISBLANK(DaqBook_RAW_Data!AI49),"",DaqBook_RAW_Data!AI49)</f>
        <v/>
      </c>
      <c r="E59" s="167" t="str">
        <f>IF(ISBLANK(DaqBook_RAW_Data!AJ49),"",DaqBook_RAW_Data!AJ49)</f>
        <v/>
      </c>
      <c r="F59" s="167" t="str">
        <f>IF(ISBLANK(DaqBook_RAW_Data!AK49),"",DaqBook_RAW_Data!AK49)</f>
        <v/>
      </c>
      <c r="G59" s="167" t="str">
        <f>IF(ISBLANK(DaqBook_RAW_Data!AL49),"",DaqBook_RAW_Data!AL49)</f>
        <v/>
      </c>
      <c r="H59" s="167" t="str">
        <f>IF(ISBLANK(DaqBook_RAW_Data!AM49),"",DaqBook_RAW_Data!AM49)</f>
        <v/>
      </c>
      <c r="I59" s="167" t="str">
        <f>IF(ISBLANK(DaqBook_RAW_Data!AN49),"",DaqBook_RAW_Data!AN49)</f>
        <v/>
      </c>
      <c r="J59" s="167" t="str">
        <f>IF(ISBLANK(DaqBook_RAW_Data!AO49),"",DaqBook_RAW_Data!AO49)</f>
        <v/>
      </c>
      <c r="K59" s="167" t="str">
        <f>IF(ISBLANK(DaqBook_RAW_Data!AP49),"",DaqBook_RAW_Data!AP49)</f>
        <v/>
      </c>
      <c r="L59" s="167" t="str">
        <f>IF(ISBLANK(DaqBook_RAW_Data!AQ49),"",DaqBook_RAW_Data!AQ49)</f>
        <v/>
      </c>
      <c r="M59" s="167" t="str">
        <f>IF(ISBLANK(DaqBook_RAW_Data!AR49),"",DaqBook_RAW_Data!AR49)</f>
        <v/>
      </c>
      <c r="N59" s="167" t="str">
        <f>IF(ISBLANK(DaqBook_RAW_Data!AS49),"",DaqBook_RAW_Data!AS49)</f>
        <v/>
      </c>
      <c r="O59" s="167"/>
      <c r="P59" s="167"/>
    </row>
    <row r="60" spans="1:16" s="96" customFormat="1" x14ac:dyDescent="0.2">
      <c r="A60" s="145" t="e">
        <f t="shared" si="0"/>
        <v>#VALUE!</v>
      </c>
      <c r="B60" s="144" t="str">
        <f>IF(ISBLANK(DaqBook_RAW_Data!AG50),IF(DaqBook_RAW_Data!A50="","",TIMEVALUE(DaqBook_RAW_Data!A50)),TIMEVALUE(DaqBook_RAW_Data!AG50))</f>
        <v/>
      </c>
      <c r="C60" s="167" t="str">
        <f>IF(ISBLANK(DaqBook_RAW_Data!AH50),"",DaqBook_RAW_Data!AH50)</f>
        <v/>
      </c>
      <c r="D60" s="167" t="str">
        <f>IF(ISBLANK(DaqBook_RAW_Data!AI50),"",DaqBook_RAW_Data!AI50)</f>
        <v/>
      </c>
      <c r="E60" s="167" t="str">
        <f>IF(ISBLANK(DaqBook_RAW_Data!AJ50),"",DaqBook_RAW_Data!AJ50)</f>
        <v/>
      </c>
      <c r="F60" s="167" t="str">
        <f>IF(ISBLANK(DaqBook_RAW_Data!AK50),"",DaqBook_RAW_Data!AK50)</f>
        <v/>
      </c>
      <c r="G60" s="167" t="str">
        <f>IF(ISBLANK(DaqBook_RAW_Data!AL50),"",DaqBook_RAW_Data!AL50)</f>
        <v/>
      </c>
      <c r="H60" s="167" t="str">
        <f>IF(ISBLANK(DaqBook_RAW_Data!AM50),"",DaqBook_RAW_Data!AM50)</f>
        <v/>
      </c>
      <c r="I60" s="167" t="str">
        <f>IF(ISBLANK(DaqBook_RAW_Data!AN50),"",DaqBook_RAW_Data!AN50)</f>
        <v/>
      </c>
      <c r="J60" s="167" t="str">
        <f>IF(ISBLANK(DaqBook_RAW_Data!AO50),"",DaqBook_RAW_Data!AO50)</f>
        <v/>
      </c>
      <c r="K60" s="167" t="str">
        <f>IF(ISBLANK(DaqBook_RAW_Data!AP50),"",DaqBook_RAW_Data!AP50)</f>
        <v/>
      </c>
      <c r="L60" s="167" t="str">
        <f>IF(ISBLANK(DaqBook_RAW_Data!AQ50),"",DaqBook_RAW_Data!AQ50)</f>
        <v/>
      </c>
      <c r="M60" s="167" t="str">
        <f>IF(ISBLANK(DaqBook_RAW_Data!AR50),"",DaqBook_RAW_Data!AR50)</f>
        <v/>
      </c>
      <c r="N60" s="167" t="str">
        <f>IF(ISBLANK(DaqBook_RAW_Data!AS50),"",DaqBook_RAW_Data!AS50)</f>
        <v/>
      </c>
      <c r="O60" s="167"/>
      <c r="P60" s="167"/>
    </row>
    <row r="61" spans="1:16" s="96" customFormat="1" x14ac:dyDescent="0.2">
      <c r="A61" s="145" t="e">
        <f t="shared" si="0"/>
        <v>#VALUE!</v>
      </c>
      <c r="B61" s="144" t="str">
        <f>IF(ISBLANK(DaqBook_RAW_Data!AG51),IF(DaqBook_RAW_Data!A51="","",TIMEVALUE(DaqBook_RAW_Data!A51)),TIMEVALUE(DaqBook_RAW_Data!AG51))</f>
        <v/>
      </c>
      <c r="C61" s="167" t="str">
        <f>IF(ISBLANK(DaqBook_RAW_Data!AH51),"",DaqBook_RAW_Data!AH51)</f>
        <v/>
      </c>
      <c r="D61" s="167" t="str">
        <f>IF(ISBLANK(DaqBook_RAW_Data!AI51),"",DaqBook_RAW_Data!AI51)</f>
        <v/>
      </c>
      <c r="E61" s="167" t="str">
        <f>IF(ISBLANK(DaqBook_RAW_Data!AJ51),"",DaqBook_RAW_Data!AJ51)</f>
        <v/>
      </c>
      <c r="F61" s="167" t="str">
        <f>IF(ISBLANK(DaqBook_RAW_Data!AK51),"",DaqBook_RAW_Data!AK51)</f>
        <v/>
      </c>
      <c r="G61" s="167" t="str">
        <f>IF(ISBLANK(DaqBook_RAW_Data!AL51),"",DaqBook_RAW_Data!AL51)</f>
        <v/>
      </c>
      <c r="H61" s="167" t="str">
        <f>IF(ISBLANK(DaqBook_RAW_Data!AM51),"",DaqBook_RAW_Data!AM51)</f>
        <v/>
      </c>
      <c r="I61" s="167" t="str">
        <f>IF(ISBLANK(DaqBook_RAW_Data!AN51),"",DaqBook_RAW_Data!AN51)</f>
        <v/>
      </c>
      <c r="J61" s="167" t="str">
        <f>IF(ISBLANK(DaqBook_RAW_Data!AO51),"",DaqBook_RAW_Data!AO51)</f>
        <v/>
      </c>
      <c r="K61" s="167" t="str">
        <f>IF(ISBLANK(DaqBook_RAW_Data!AP51),"",DaqBook_RAW_Data!AP51)</f>
        <v/>
      </c>
      <c r="L61" s="167" t="str">
        <f>IF(ISBLANK(DaqBook_RAW_Data!AQ51),"",DaqBook_RAW_Data!AQ51)</f>
        <v/>
      </c>
      <c r="M61" s="167" t="str">
        <f>IF(ISBLANK(DaqBook_RAW_Data!AR51),"",DaqBook_RAW_Data!AR51)</f>
        <v/>
      </c>
      <c r="N61" s="167" t="str">
        <f>IF(ISBLANK(DaqBook_RAW_Data!AS51),"",DaqBook_RAW_Data!AS51)</f>
        <v/>
      </c>
      <c r="O61" s="167"/>
      <c r="P61" s="167"/>
    </row>
    <row r="62" spans="1:16" s="96" customFormat="1" x14ac:dyDescent="0.2">
      <c r="A62" s="145" t="e">
        <f t="shared" si="0"/>
        <v>#VALUE!</v>
      </c>
      <c r="B62" s="144" t="str">
        <f>IF(ISBLANK(DaqBook_RAW_Data!AG52),IF(DaqBook_RAW_Data!A52="","",TIMEVALUE(DaqBook_RAW_Data!A52)),TIMEVALUE(DaqBook_RAW_Data!AG52))</f>
        <v/>
      </c>
      <c r="C62" s="167" t="str">
        <f>IF(ISBLANK(DaqBook_RAW_Data!AH52),"",DaqBook_RAW_Data!AH52)</f>
        <v/>
      </c>
      <c r="D62" s="167" t="str">
        <f>IF(ISBLANK(DaqBook_RAW_Data!AI52),"",DaqBook_RAW_Data!AI52)</f>
        <v/>
      </c>
      <c r="E62" s="167" t="str">
        <f>IF(ISBLANK(DaqBook_RAW_Data!AJ52),"",DaqBook_RAW_Data!AJ52)</f>
        <v/>
      </c>
      <c r="F62" s="167" t="str">
        <f>IF(ISBLANK(DaqBook_RAW_Data!AK52),"",DaqBook_RAW_Data!AK52)</f>
        <v/>
      </c>
      <c r="G62" s="167" t="str">
        <f>IF(ISBLANK(DaqBook_RAW_Data!AL52),"",DaqBook_RAW_Data!AL52)</f>
        <v/>
      </c>
      <c r="H62" s="167" t="str">
        <f>IF(ISBLANK(DaqBook_RAW_Data!AM52),"",DaqBook_RAW_Data!AM52)</f>
        <v/>
      </c>
      <c r="I62" s="167" t="str">
        <f>IF(ISBLANK(DaqBook_RAW_Data!AN52),"",DaqBook_RAW_Data!AN52)</f>
        <v/>
      </c>
      <c r="J62" s="167" t="str">
        <f>IF(ISBLANK(DaqBook_RAW_Data!AO52),"",DaqBook_RAW_Data!AO52)</f>
        <v/>
      </c>
      <c r="K62" s="167" t="str">
        <f>IF(ISBLANK(DaqBook_RAW_Data!AP52),"",DaqBook_RAW_Data!AP52)</f>
        <v/>
      </c>
      <c r="L62" s="167" t="str">
        <f>IF(ISBLANK(DaqBook_RAW_Data!AQ52),"",DaqBook_RAW_Data!AQ52)</f>
        <v/>
      </c>
      <c r="M62" s="167" t="str">
        <f>IF(ISBLANK(DaqBook_RAW_Data!AR52),"",DaqBook_RAW_Data!AR52)</f>
        <v/>
      </c>
      <c r="N62" s="167" t="str">
        <f>IF(ISBLANK(DaqBook_RAW_Data!AS52),"",DaqBook_RAW_Data!AS52)</f>
        <v/>
      </c>
      <c r="O62" s="167"/>
      <c r="P62" s="167"/>
    </row>
    <row r="63" spans="1:16" s="96" customFormat="1" x14ac:dyDescent="0.2">
      <c r="A63" s="145" t="e">
        <f t="shared" si="0"/>
        <v>#VALUE!</v>
      </c>
      <c r="B63" s="144" t="str">
        <f>IF(ISBLANK(DaqBook_RAW_Data!AG53),IF(DaqBook_RAW_Data!A53="","",TIMEVALUE(DaqBook_RAW_Data!A53)),TIMEVALUE(DaqBook_RAW_Data!AG53))</f>
        <v/>
      </c>
      <c r="C63" s="167" t="str">
        <f>IF(ISBLANK(DaqBook_RAW_Data!AH53),"",DaqBook_RAW_Data!AH53)</f>
        <v/>
      </c>
      <c r="D63" s="167" t="str">
        <f>IF(ISBLANK(DaqBook_RAW_Data!AI53),"",DaqBook_RAW_Data!AI53)</f>
        <v/>
      </c>
      <c r="E63" s="167" t="str">
        <f>IF(ISBLANK(DaqBook_RAW_Data!AJ53),"",DaqBook_RAW_Data!AJ53)</f>
        <v/>
      </c>
      <c r="F63" s="167" t="str">
        <f>IF(ISBLANK(DaqBook_RAW_Data!AK53),"",DaqBook_RAW_Data!AK53)</f>
        <v/>
      </c>
      <c r="G63" s="167" t="str">
        <f>IF(ISBLANK(DaqBook_RAW_Data!AL53),"",DaqBook_RAW_Data!AL53)</f>
        <v/>
      </c>
      <c r="H63" s="167" t="str">
        <f>IF(ISBLANK(DaqBook_RAW_Data!AM53),"",DaqBook_RAW_Data!AM53)</f>
        <v/>
      </c>
      <c r="I63" s="167" t="str">
        <f>IF(ISBLANK(DaqBook_RAW_Data!AN53),"",DaqBook_RAW_Data!AN53)</f>
        <v/>
      </c>
      <c r="J63" s="167" t="str">
        <f>IF(ISBLANK(DaqBook_RAW_Data!AO53),"",DaqBook_RAW_Data!AO53)</f>
        <v/>
      </c>
      <c r="K63" s="167" t="str">
        <f>IF(ISBLANK(DaqBook_RAW_Data!AP53),"",DaqBook_RAW_Data!AP53)</f>
        <v/>
      </c>
      <c r="L63" s="167" t="str">
        <f>IF(ISBLANK(DaqBook_RAW_Data!AQ53),"",DaqBook_RAW_Data!AQ53)</f>
        <v/>
      </c>
      <c r="M63" s="167" t="str">
        <f>IF(ISBLANK(DaqBook_RAW_Data!AR53),"",DaqBook_RAW_Data!AR53)</f>
        <v/>
      </c>
      <c r="N63" s="167" t="str">
        <f>IF(ISBLANK(DaqBook_RAW_Data!AS53),"",DaqBook_RAW_Data!AS53)</f>
        <v/>
      </c>
      <c r="O63" s="167"/>
      <c r="P63" s="167"/>
    </row>
    <row r="64" spans="1:16" s="96" customFormat="1" x14ac:dyDescent="0.2">
      <c r="A64" s="145" t="e">
        <f t="shared" si="0"/>
        <v>#VALUE!</v>
      </c>
      <c r="B64" s="144" t="str">
        <f>IF(ISBLANK(DaqBook_RAW_Data!AG54),IF(DaqBook_RAW_Data!A54="","",TIMEVALUE(DaqBook_RAW_Data!A54)),TIMEVALUE(DaqBook_RAW_Data!AG54))</f>
        <v/>
      </c>
      <c r="C64" s="167" t="str">
        <f>IF(ISBLANK(DaqBook_RAW_Data!AH54),"",DaqBook_RAW_Data!AH54)</f>
        <v/>
      </c>
      <c r="D64" s="167" t="str">
        <f>IF(ISBLANK(DaqBook_RAW_Data!AI54),"",DaqBook_RAW_Data!AI54)</f>
        <v/>
      </c>
      <c r="E64" s="167" t="str">
        <f>IF(ISBLANK(DaqBook_RAW_Data!AJ54),"",DaqBook_RAW_Data!AJ54)</f>
        <v/>
      </c>
      <c r="F64" s="167" t="str">
        <f>IF(ISBLANK(DaqBook_RAW_Data!AK54),"",DaqBook_RAW_Data!AK54)</f>
        <v/>
      </c>
      <c r="G64" s="167" t="str">
        <f>IF(ISBLANK(DaqBook_RAW_Data!AL54),"",DaqBook_RAW_Data!AL54)</f>
        <v/>
      </c>
      <c r="H64" s="167" t="str">
        <f>IF(ISBLANK(DaqBook_RAW_Data!AM54),"",DaqBook_RAW_Data!AM54)</f>
        <v/>
      </c>
      <c r="I64" s="167" t="str">
        <f>IF(ISBLANK(DaqBook_RAW_Data!AN54),"",DaqBook_RAW_Data!AN54)</f>
        <v/>
      </c>
      <c r="J64" s="167" t="str">
        <f>IF(ISBLANK(DaqBook_RAW_Data!AO54),"",DaqBook_RAW_Data!AO54)</f>
        <v/>
      </c>
      <c r="K64" s="167" t="str">
        <f>IF(ISBLANK(DaqBook_RAW_Data!AP54),"",DaqBook_RAW_Data!AP54)</f>
        <v/>
      </c>
      <c r="L64" s="167" t="str">
        <f>IF(ISBLANK(DaqBook_RAW_Data!AQ54),"",DaqBook_RAW_Data!AQ54)</f>
        <v/>
      </c>
      <c r="M64" s="167" t="str">
        <f>IF(ISBLANK(DaqBook_RAW_Data!AR54),"",DaqBook_RAW_Data!AR54)</f>
        <v/>
      </c>
      <c r="N64" s="167" t="str">
        <f>IF(ISBLANK(DaqBook_RAW_Data!AS54),"",DaqBook_RAW_Data!AS54)</f>
        <v/>
      </c>
      <c r="O64" s="167"/>
      <c r="P64" s="167"/>
    </row>
    <row r="65" spans="1:16" s="96" customFormat="1" x14ac:dyDescent="0.2">
      <c r="A65" s="145" t="e">
        <f t="shared" si="0"/>
        <v>#VALUE!</v>
      </c>
      <c r="B65" s="144" t="str">
        <f>IF(ISBLANK(DaqBook_RAW_Data!AG55),IF(DaqBook_RAW_Data!A55="","",TIMEVALUE(DaqBook_RAW_Data!A55)),TIMEVALUE(DaqBook_RAW_Data!AG55))</f>
        <v/>
      </c>
      <c r="C65" s="167" t="str">
        <f>IF(ISBLANK(DaqBook_RAW_Data!AH55),"",DaqBook_RAW_Data!AH55)</f>
        <v/>
      </c>
      <c r="D65" s="167" t="str">
        <f>IF(ISBLANK(DaqBook_RAW_Data!AI55),"",DaqBook_RAW_Data!AI55)</f>
        <v/>
      </c>
      <c r="E65" s="167" t="str">
        <f>IF(ISBLANK(DaqBook_RAW_Data!AJ55),"",DaqBook_RAW_Data!AJ55)</f>
        <v/>
      </c>
      <c r="F65" s="167" t="str">
        <f>IF(ISBLANK(DaqBook_RAW_Data!AK55),"",DaqBook_RAW_Data!AK55)</f>
        <v/>
      </c>
      <c r="G65" s="167" t="str">
        <f>IF(ISBLANK(DaqBook_RAW_Data!AL55),"",DaqBook_RAW_Data!AL55)</f>
        <v/>
      </c>
      <c r="H65" s="167" t="str">
        <f>IF(ISBLANK(DaqBook_RAW_Data!AM55),"",DaqBook_RAW_Data!AM55)</f>
        <v/>
      </c>
      <c r="I65" s="167" t="str">
        <f>IF(ISBLANK(DaqBook_RAW_Data!AN55),"",DaqBook_RAW_Data!AN55)</f>
        <v/>
      </c>
      <c r="J65" s="167" t="str">
        <f>IF(ISBLANK(DaqBook_RAW_Data!AO55),"",DaqBook_RAW_Data!AO55)</f>
        <v/>
      </c>
      <c r="K65" s="167" t="str">
        <f>IF(ISBLANK(DaqBook_RAW_Data!AP55),"",DaqBook_RAW_Data!AP55)</f>
        <v/>
      </c>
      <c r="L65" s="167" t="str">
        <f>IF(ISBLANK(DaqBook_RAW_Data!AQ55),"",DaqBook_RAW_Data!AQ55)</f>
        <v/>
      </c>
      <c r="M65" s="167" t="str">
        <f>IF(ISBLANK(DaqBook_RAW_Data!AR55),"",DaqBook_RAW_Data!AR55)</f>
        <v/>
      </c>
      <c r="N65" s="167" t="str">
        <f>IF(ISBLANK(DaqBook_RAW_Data!AS55),"",DaqBook_RAW_Data!AS55)</f>
        <v/>
      </c>
      <c r="O65" s="167"/>
      <c r="P65" s="167"/>
    </row>
    <row r="66" spans="1:16" s="96" customFormat="1" x14ac:dyDescent="0.2">
      <c r="A66" s="145" t="e">
        <f t="shared" si="0"/>
        <v>#VALUE!</v>
      </c>
      <c r="B66" s="144" t="str">
        <f>IF(ISBLANK(DaqBook_RAW_Data!AG56),IF(DaqBook_RAW_Data!A56="","",TIMEVALUE(DaqBook_RAW_Data!A56)),TIMEVALUE(DaqBook_RAW_Data!AG56))</f>
        <v/>
      </c>
      <c r="C66" s="167" t="str">
        <f>IF(ISBLANK(DaqBook_RAW_Data!AH56),"",DaqBook_RAW_Data!AH56)</f>
        <v/>
      </c>
      <c r="D66" s="167" t="str">
        <f>IF(ISBLANK(DaqBook_RAW_Data!AI56),"",DaqBook_RAW_Data!AI56)</f>
        <v/>
      </c>
      <c r="E66" s="167" t="str">
        <f>IF(ISBLANK(DaqBook_RAW_Data!AJ56),"",DaqBook_RAW_Data!AJ56)</f>
        <v/>
      </c>
      <c r="F66" s="167" t="str">
        <f>IF(ISBLANK(DaqBook_RAW_Data!AK56),"",DaqBook_RAW_Data!AK56)</f>
        <v/>
      </c>
      <c r="G66" s="167" t="str">
        <f>IF(ISBLANK(DaqBook_RAW_Data!AL56),"",DaqBook_RAW_Data!AL56)</f>
        <v/>
      </c>
      <c r="H66" s="167" t="str">
        <f>IF(ISBLANK(DaqBook_RAW_Data!AM56),"",DaqBook_RAW_Data!AM56)</f>
        <v/>
      </c>
      <c r="I66" s="167" t="str">
        <f>IF(ISBLANK(DaqBook_RAW_Data!AN56),"",DaqBook_RAW_Data!AN56)</f>
        <v/>
      </c>
      <c r="J66" s="167" t="str">
        <f>IF(ISBLANK(DaqBook_RAW_Data!AO56),"",DaqBook_RAW_Data!AO56)</f>
        <v/>
      </c>
      <c r="K66" s="167" t="str">
        <f>IF(ISBLANK(DaqBook_RAW_Data!AP56),"",DaqBook_RAW_Data!AP56)</f>
        <v/>
      </c>
      <c r="L66" s="167" t="str">
        <f>IF(ISBLANK(DaqBook_RAW_Data!AQ56),"",DaqBook_RAW_Data!AQ56)</f>
        <v/>
      </c>
      <c r="M66" s="167" t="str">
        <f>IF(ISBLANK(DaqBook_RAW_Data!AR56),"",DaqBook_RAW_Data!AR56)</f>
        <v/>
      </c>
      <c r="N66" s="167" t="str">
        <f>IF(ISBLANK(DaqBook_RAW_Data!AS56),"",DaqBook_RAW_Data!AS56)</f>
        <v/>
      </c>
      <c r="O66" s="167"/>
      <c r="P66" s="167"/>
    </row>
    <row r="67" spans="1:16" s="96" customFormat="1" x14ac:dyDescent="0.2">
      <c r="A67" s="145" t="e">
        <f t="shared" si="0"/>
        <v>#VALUE!</v>
      </c>
      <c r="B67" s="144" t="str">
        <f>IF(ISBLANK(DaqBook_RAW_Data!AG57),IF(DaqBook_RAW_Data!A57="","",TIMEVALUE(DaqBook_RAW_Data!A57)),TIMEVALUE(DaqBook_RAW_Data!AG57))</f>
        <v/>
      </c>
      <c r="C67" s="167" t="str">
        <f>IF(ISBLANK(DaqBook_RAW_Data!AH57),"",DaqBook_RAW_Data!AH57)</f>
        <v/>
      </c>
      <c r="D67" s="167" t="str">
        <f>IF(ISBLANK(DaqBook_RAW_Data!AI57),"",DaqBook_RAW_Data!AI57)</f>
        <v/>
      </c>
      <c r="E67" s="167" t="str">
        <f>IF(ISBLANK(DaqBook_RAW_Data!AJ57),"",DaqBook_RAW_Data!AJ57)</f>
        <v/>
      </c>
      <c r="F67" s="167" t="str">
        <f>IF(ISBLANK(DaqBook_RAW_Data!AK57),"",DaqBook_RAW_Data!AK57)</f>
        <v/>
      </c>
      <c r="G67" s="167" t="str">
        <f>IF(ISBLANK(DaqBook_RAW_Data!AL57),"",DaqBook_RAW_Data!AL57)</f>
        <v/>
      </c>
      <c r="H67" s="167" t="str">
        <f>IF(ISBLANK(DaqBook_RAW_Data!AM57),"",DaqBook_RAW_Data!AM57)</f>
        <v/>
      </c>
      <c r="I67" s="167" t="str">
        <f>IF(ISBLANK(DaqBook_RAW_Data!AN57),"",DaqBook_RAW_Data!AN57)</f>
        <v/>
      </c>
      <c r="J67" s="167" t="str">
        <f>IF(ISBLANK(DaqBook_RAW_Data!AO57),"",DaqBook_RAW_Data!AO57)</f>
        <v/>
      </c>
      <c r="K67" s="167" t="str">
        <f>IF(ISBLANK(DaqBook_RAW_Data!AP57),"",DaqBook_RAW_Data!AP57)</f>
        <v/>
      </c>
      <c r="L67" s="167" t="str">
        <f>IF(ISBLANK(DaqBook_RAW_Data!AQ57),"",DaqBook_RAW_Data!AQ57)</f>
        <v/>
      </c>
      <c r="M67" s="167" t="str">
        <f>IF(ISBLANK(DaqBook_RAW_Data!AR57),"",DaqBook_RAW_Data!AR57)</f>
        <v/>
      </c>
      <c r="N67" s="167" t="str">
        <f>IF(ISBLANK(DaqBook_RAW_Data!AS57),"",DaqBook_RAW_Data!AS57)</f>
        <v/>
      </c>
      <c r="O67" s="167"/>
      <c r="P67" s="167"/>
    </row>
    <row r="68" spans="1:16" s="96" customFormat="1" x14ac:dyDescent="0.2">
      <c r="A68" s="145" t="e">
        <f t="shared" si="0"/>
        <v>#VALUE!</v>
      </c>
      <c r="B68" s="144" t="str">
        <f>IF(ISBLANK(DaqBook_RAW_Data!AG58),IF(DaqBook_RAW_Data!A58="","",TIMEVALUE(DaqBook_RAW_Data!A58)),TIMEVALUE(DaqBook_RAW_Data!AG58))</f>
        <v/>
      </c>
      <c r="C68" s="167" t="str">
        <f>IF(ISBLANK(DaqBook_RAW_Data!AH58),"",DaqBook_RAW_Data!AH58)</f>
        <v/>
      </c>
      <c r="D68" s="167" t="str">
        <f>IF(ISBLANK(DaqBook_RAW_Data!AI58),"",DaqBook_RAW_Data!AI58)</f>
        <v/>
      </c>
      <c r="E68" s="167" t="str">
        <f>IF(ISBLANK(DaqBook_RAW_Data!AJ58),"",DaqBook_RAW_Data!AJ58)</f>
        <v/>
      </c>
      <c r="F68" s="167" t="str">
        <f>IF(ISBLANK(DaqBook_RAW_Data!AK58),"",DaqBook_RAW_Data!AK58)</f>
        <v/>
      </c>
      <c r="G68" s="167" t="str">
        <f>IF(ISBLANK(DaqBook_RAW_Data!AL58),"",DaqBook_RAW_Data!AL58)</f>
        <v/>
      </c>
      <c r="H68" s="167" t="str">
        <f>IF(ISBLANK(DaqBook_RAW_Data!AM58),"",DaqBook_RAW_Data!AM58)</f>
        <v/>
      </c>
      <c r="I68" s="167" t="str">
        <f>IF(ISBLANK(DaqBook_RAW_Data!AN58),"",DaqBook_RAW_Data!AN58)</f>
        <v/>
      </c>
      <c r="J68" s="167" t="str">
        <f>IF(ISBLANK(DaqBook_RAW_Data!AO58),"",DaqBook_RAW_Data!AO58)</f>
        <v/>
      </c>
      <c r="K68" s="167" t="str">
        <f>IF(ISBLANK(DaqBook_RAW_Data!AP58),"",DaqBook_RAW_Data!AP58)</f>
        <v/>
      </c>
      <c r="L68" s="167" t="str">
        <f>IF(ISBLANK(DaqBook_RAW_Data!AQ58),"",DaqBook_RAW_Data!AQ58)</f>
        <v/>
      </c>
      <c r="M68" s="167" t="str">
        <f>IF(ISBLANK(DaqBook_RAW_Data!AR58),"",DaqBook_RAW_Data!AR58)</f>
        <v/>
      </c>
      <c r="N68" s="167" t="str">
        <f>IF(ISBLANK(DaqBook_RAW_Data!AS58),"",DaqBook_RAW_Data!AS58)</f>
        <v/>
      </c>
      <c r="O68" s="167"/>
      <c r="P68" s="167"/>
    </row>
    <row r="69" spans="1:16" s="96" customFormat="1" x14ac:dyDescent="0.2">
      <c r="A69" s="145" t="e">
        <f t="shared" si="0"/>
        <v>#VALUE!</v>
      </c>
      <c r="B69" s="144" t="str">
        <f>IF(ISBLANK(DaqBook_RAW_Data!AG59),IF(DaqBook_RAW_Data!A59="","",TIMEVALUE(DaqBook_RAW_Data!A59)),TIMEVALUE(DaqBook_RAW_Data!AG59))</f>
        <v/>
      </c>
      <c r="C69" s="167" t="str">
        <f>IF(ISBLANK(DaqBook_RAW_Data!AH59),"",DaqBook_RAW_Data!AH59)</f>
        <v/>
      </c>
      <c r="D69" s="167" t="str">
        <f>IF(ISBLANK(DaqBook_RAW_Data!AI59),"",DaqBook_RAW_Data!AI59)</f>
        <v/>
      </c>
      <c r="E69" s="167" t="str">
        <f>IF(ISBLANK(DaqBook_RAW_Data!AJ59),"",DaqBook_RAW_Data!AJ59)</f>
        <v/>
      </c>
      <c r="F69" s="167" t="str">
        <f>IF(ISBLANK(DaqBook_RAW_Data!AK59),"",DaqBook_RAW_Data!AK59)</f>
        <v/>
      </c>
      <c r="G69" s="167" t="str">
        <f>IF(ISBLANK(DaqBook_RAW_Data!AL59),"",DaqBook_RAW_Data!AL59)</f>
        <v/>
      </c>
      <c r="H69" s="167" t="str">
        <f>IF(ISBLANK(DaqBook_RAW_Data!AM59),"",DaqBook_RAW_Data!AM59)</f>
        <v/>
      </c>
      <c r="I69" s="167" t="str">
        <f>IF(ISBLANK(DaqBook_RAW_Data!AN59),"",DaqBook_RAW_Data!AN59)</f>
        <v/>
      </c>
      <c r="J69" s="167" t="str">
        <f>IF(ISBLANK(DaqBook_RAW_Data!AO59),"",DaqBook_RAW_Data!AO59)</f>
        <v/>
      </c>
      <c r="K69" s="167" t="str">
        <f>IF(ISBLANK(DaqBook_RAW_Data!AP59),"",DaqBook_RAW_Data!AP59)</f>
        <v/>
      </c>
      <c r="L69" s="167" t="str">
        <f>IF(ISBLANK(DaqBook_RAW_Data!AQ59),"",DaqBook_RAW_Data!AQ59)</f>
        <v/>
      </c>
      <c r="M69" s="167" t="str">
        <f>IF(ISBLANK(DaqBook_RAW_Data!AR59),"",DaqBook_RAW_Data!AR59)</f>
        <v/>
      </c>
      <c r="N69" s="167" t="str">
        <f>IF(ISBLANK(DaqBook_RAW_Data!AS59),"",DaqBook_RAW_Data!AS59)</f>
        <v/>
      </c>
      <c r="O69" s="167"/>
      <c r="P69" s="167"/>
    </row>
    <row r="70" spans="1:16" s="96" customFormat="1" x14ac:dyDescent="0.2">
      <c r="A70" s="145" t="e">
        <f t="shared" si="0"/>
        <v>#VALUE!</v>
      </c>
      <c r="B70" s="144" t="str">
        <f>IF(ISBLANK(DaqBook_RAW_Data!AG60),IF(DaqBook_RAW_Data!A60="","",TIMEVALUE(DaqBook_RAW_Data!A60)),TIMEVALUE(DaqBook_RAW_Data!AG60))</f>
        <v/>
      </c>
      <c r="C70" s="167" t="str">
        <f>IF(ISBLANK(DaqBook_RAW_Data!AH60),"",DaqBook_RAW_Data!AH60)</f>
        <v/>
      </c>
      <c r="D70" s="167" t="str">
        <f>IF(ISBLANK(DaqBook_RAW_Data!AI60),"",DaqBook_RAW_Data!AI60)</f>
        <v/>
      </c>
      <c r="E70" s="167" t="str">
        <f>IF(ISBLANK(DaqBook_RAW_Data!AJ60),"",DaqBook_RAW_Data!AJ60)</f>
        <v/>
      </c>
      <c r="F70" s="167" t="str">
        <f>IF(ISBLANK(DaqBook_RAW_Data!AK60),"",DaqBook_RAW_Data!AK60)</f>
        <v/>
      </c>
      <c r="G70" s="167" t="str">
        <f>IF(ISBLANK(DaqBook_RAW_Data!AL60),"",DaqBook_RAW_Data!AL60)</f>
        <v/>
      </c>
      <c r="H70" s="167" t="str">
        <f>IF(ISBLANK(DaqBook_RAW_Data!AM60),"",DaqBook_RAW_Data!AM60)</f>
        <v/>
      </c>
      <c r="I70" s="167" t="str">
        <f>IF(ISBLANK(DaqBook_RAW_Data!AN60),"",DaqBook_RAW_Data!AN60)</f>
        <v/>
      </c>
      <c r="J70" s="167" t="str">
        <f>IF(ISBLANK(DaqBook_RAW_Data!AO60),"",DaqBook_RAW_Data!AO60)</f>
        <v/>
      </c>
      <c r="K70" s="167" t="str">
        <f>IF(ISBLANK(DaqBook_RAW_Data!AP60),"",DaqBook_RAW_Data!AP60)</f>
        <v/>
      </c>
      <c r="L70" s="167" t="str">
        <f>IF(ISBLANK(DaqBook_RAW_Data!AQ60),"",DaqBook_RAW_Data!AQ60)</f>
        <v/>
      </c>
      <c r="M70" s="167" t="str">
        <f>IF(ISBLANK(DaqBook_RAW_Data!AR60),"",DaqBook_RAW_Data!AR60)</f>
        <v/>
      </c>
      <c r="N70" s="167" t="str">
        <f>IF(ISBLANK(DaqBook_RAW_Data!AS60),"",DaqBook_RAW_Data!AS60)</f>
        <v/>
      </c>
      <c r="O70" s="167"/>
      <c r="P70" s="167"/>
    </row>
    <row r="71" spans="1:16" s="96" customFormat="1" x14ac:dyDescent="0.2">
      <c r="A71" s="145" t="e">
        <f t="shared" si="0"/>
        <v>#VALUE!</v>
      </c>
      <c r="B71" s="144" t="str">
        <f>IF(ISBLANK(DaqBook_RAW_Data!AG61),IF(DaqBook_RAW_Data!A61="","",TIMEVALUE(DaqBook_RAW_Data!A61)),TIMEVALUE(DaqBook_RAW_Data!AG61))</f>
        <v/>
      </c>
      <c r="C71" s="167" t="str">
        <f>IF(ISBLANK(DaqBook_RAW_Data!AH61),"",DaqBook_RAW_Data!AH61)</f>
        <v/>
      </c>
      <c r="D71" s="167" t="str">
        <f>IF(ISBLANK(DaqBook_RAW_Data!AI61),"",DaqBook_RAW_Data!AI61)</f>
        <v/>
      </c>
      <c r="E71" s="167" t="str">
        <f>IF(ISBLANK(DaqBook_RAW_Data!AJ61),"",DaqBook_RAW_Data!AJ61)</f>
        <v/>
      </c>
      <c r="F71" s="167" t="str">
        <f>IF(ISBLANK(DaqBook_RAW_Data!AK61),"",DaqBook_RAW_Data!AK61)</f>
        <v/>
      </c>
      <c r="G71" s="167" t="str">
        <f>IF(ISBLANK(DaqBook_RAW_Data!AL61),"",DaqBook_RAW_Data!AL61)</f>
        <v/>
      </c>
      <c r="H71" s="167" t="str">
        <f>IF(ISBLANK(DaqBook_RAW_Data!AM61),"",DaqBook_RAW_Data!AM61)</f>
        <v/>
      </c>
      <c r="I71" s="167" t="str">
        <f>IF(ISBLANK(DaqBook_RAW_Data!AN61),"",DaqBook_RAW_Data!AN61)</f>
        <v/>
      </c>
      <c r="J71" s="167" t="str">
        <f>IF(ISBLANK(DaqBook_RAW_Data!AO61),"",DaqBook_RAW_Data!AO61)</f>
        <v/>
      </c>
      <c r="K71" s="167" t="str">
        <f>IF(ISBLANK(DaqBook_RAW_Data!AP61),"",DaqBook_RAW_Data!AP61)</f>
        <v/>
      </c>
      <c r="L71" s="167" t="str">
        <f>IF(ISBLANK(DaqBook_RAW_Data!AQ61),"",DaqBook_RAW_Data!AQ61)</f>
        <v/>
      </c>
      <c r="M71" s="167" t="str">
        <f>IF(ISBLANK(DaqBook_RAW_Data!AR61),"",DaqBook_RAW_Data!AR61)</f>
        <v/>
      </c>
      <c r="N71" s="167" t="str">
        <f>IF(ISBLANK(DaqBook_RAW_Data!AS61),"",DaqBook_RAW_Data!AS61)</f>
        <v/>
      </c>
      <c r="O71" s="167"/>
      <c r="P71" s="167"/>
    </row>
    <row r="72" spans="1:16" s="96" customFormat="1" x14ac:dyDescent="0.2">
      <c r="A72" s="145" t="e">
        <f t="shared" si="0"/>
        <v>#VALUE!</v>
      </c>
      <c r="B72" s="144" t="str">
        <f>IF(ISBLANK(DaqBook_RAW_Data!AG62),IF(DaqBook_RAW_Data!A62="","",TIMEVALUE(DaqBook_RAW_Data!A62)),TIMEVALUE(DaqBook_RAW_Data!AG62))</f>
        <v/>
      </c>
      <c r="C72" s="167" t="str">
        <f>IF(ISBLANK(DaqBook_RAW_Data!AH62),"",DaqBook_RAW_Data!AH62)</f>
        <v/>
      </c>
      <c r="D72" s="167" t="str">
        <f>IF(ISBLANK(DaqBook_RAW_Data!AI62),"",DaqBook_RAW_Data!AI62)</f>
        <v/>
      </c>
      <c r="E72" s="167" t="str">
        <f>IF(ISBLANK(DaqBook_RAW_Data!AJ62),"",DaqBook_RAW_Data!AJ62)</f>
        <v/>
      </c>
      <c r="F72" s="167" t="str">
        <f>IF(ISBLANK(DaqBook_RAW_Data!AK62),"",DaqBook_RAW_Data!AK62)</f>
        <v/>
      </c>
      <c r="G72" s="167" t="str">
        <f>IF(ISBLANK(DaqBook_RAW_Data!AL62),"",DaqBook_RAW_Data!AL62)</f>
        <v/>
      </c>
      <c r="H72" s="167" t="str">
        <f>IF(ISBLANK(DaqBook_RAW_Data!AM62),"",DaqBook_RAW_Data!AM62)</f>
        <v/>
      </c>
      <c r="I72" s="167" t="str">
        <f>IF(ISBLANK(DaqBook_RAW_Data!AN62),"",DaqBook_RAW_Data!AN62)</f>
        <v/>
      </c>
      <c r="J72" s="167" t="str">
        <f>IF(ISBLANK(DaqBook_RAW_Data!AO62),"",DaqBook_RAW_Data!AO62)</f>
        <v/>
      </c>
      <c r="K72" s="167" t="str">
        <f>IF(ISBLANK(DaqBook_RAW_Data!AP62),"",DaqBook_RAW_Data!AP62)</f>
        <v/>
      </c>
      <c r="L72" s="167" t="str">
        <f>IF(ISBLANK(DaqBook_RAW_Data!AQ62),"",DaqBook_RAW_Data!AQ62)</f>
        <v/>
      </c>
      <c r="M72" s="167" t="str">
        <f>IF(ISBLANK(DaqBook_RAW_Data!AR62),"",DaqBook_RAW_Data!AR62)</f>
        <v/>
      </c>
      <c r="N72" s="167" t="str">
        <f>IF(ISBLANK(DaqBook_RAW_Data!AS62),"",DaqBook_RAW_Data!AS62)</f>
        <v/>
      </c>
      <c r="O72" s="167"/>
      <c r="P72" s="167"/>
    </row>
    <row r="73" spans="1:16" s="96" customFormat="1" x14ac:dyDescent="0.2">
      <c r="A73" s="145" t="e">
        <f t="shared" si="0"/>
        <v>#VALUE!</v>
      </c>
      <c r="B73" s="144" t="str">
        <f>IF(ISBLANK(DaqBook_RAW_Data!AG63),IF(DaqBook_RAW_Data!A63="","",TIMEVALUE(DaqBook_RAW_Data!A63)),TIMEVALUE(DaqBook_RAW_Data!AG63))</f>
        <v/>
      </c>
      <c r="C73" s="167" t="str">
        <f>IF(ISBLANK(DaqBook_RAW_Data!AH63),"",DaqBook_RAW_Data!AH63)</f>
        <v/>
      </c>
      <c r="D73" s="167" t="str">
        <f>IF(ISBLANK(DaqBook_RAW_Data!AI63),"",DaqBook_RAW_Data!AI63)</f>
        <v/>
      </c>
      <c r="E73" s="167" t="str">
        <f>IF(ISBLANK(DaqBook_RAW_Data!AJ63),"",DaqBook_RAW_Data!AJ63)</f>
        <v/>
      </c>
      <c r="F73" s="167" t="str">
        <f>IF(ISBLANK(DaqBook_RAW_Data!AK63),"",DaqBook_RAW_Data!AK63)</f>
        <v/>
      </c>
      <c r="G73" s="167" t="str">
        <f>IF(ISBLANK(DaqBook_RAW_Data!AL63),"",DaqBook_RAW_Data!AL63)</f>
        <v/>
      </c>
      <c r="H73" s="167" t="str">
        <f>IF(ISBLANK(DaqBook_RAW_Data!AM63),"",DaqBook_RAW_Data!AM63)</f>
        <v/>
      </c>
      <c r="I73" s="167" t="str">
        <f>IF(ISBLANK(DaqBook_RAW_Data!AN63),"",DaqBook_RAW_Data!AN63)</f>
        <v/>
      </c>
      <c r="J73" s="167" t="str">
        <f>IF(ISBLANK(DaqBook_RAW_Data!AO63),"",DaqBook_RAW_Data!AO63)</f>
        <v/>
      </c>
      <c r="K73" s="167" t="str">
        <f>IF(ISBLANK(DaqBook_RAW_Data!AP63),"",DaqBook_RAW_Data!AP63)</f>
        <v/>
      </c>
      <c r="L73" s="167" t="str">
        <f>IF(ISBLANK(DaqBook_RAW_Data!AQ63),"",DaqBook_RAW_Data!AQ63)</f>
        <v/>
      </c>
      <c r="M73" s="167" t="str">
        <f>IF(ISBLANK(DaqBook_RAW_Data!AR63),"",DaqBook_RAW_Data!AR63)</f>
        <v/>
      </c>
      <c r="N73" s="167" t="str">
        <f>IF(ISBLANK(DaqBook_RAW_Data!AS63),"",DaqBook_RAW_Data!AS63)</f>
        <v/>
      </c>
      <c r="O73" s="167"/>
      <c r="P73" s="167"/>
    </row>
    <row r="74" spans="1:16" s="96" customFormat="1" x14ac:dyDescent="0.2">
      <c r="A74" s="145" t="e">
        <f t="shared" si="0"/>
        <v>#VALUE!</v>
      </c>
      <c r="B74" s="144" t="str">
        <f>IF(ISBLANK(DaqBook_RAW_Data!AG64),IF(DaqBook_RAW_Data!A64="","",TIMEVALUE(DaqBook_RAW_Data!A64)),TIMEVALUE(DaqBook_RAW_Data!AG64))</f>
        <v/>
      </c>
      <c r="C74" s="167" t="str">
        <f>IF(ISBLANK(DaqBook_RAW_Data!AH64),"",DaqBook_RAW_Data!AH64)</f>
        <v/>
      </c>
      <c r="D74" s="167" t="str">
        <f>IF(ISBLANK(DaqBook_RAW_Data!AI64),"",DaqBook_RAW_Data!AI64)</f>
        <v/>
      </c>
      <c r="E74" s="167" t="str">
        <f>IF(ISBLANK(DaqBook_RAW_Data!AJ64),"",DaqBook_RAW_Data!AJ64)</f>
        <v/>
      </c>
      <c r="F74" s="167" t="str">
        <f>IF(ISBLANK(DaqBook_RAW_Data!AK64),"",DaqBook_RAW_Data!AK64)</f>
        <v/>
      </c>
      <c r="G74" s="167" t="str">
        <f>IF(ISBLANK(DaqBook_RAW_Data!AL64),"",DaqBook_RAW_Data!AL64)</f>
        <v/>
      </c>
      <c r="H74" s="167" t="str">
        <f>IF(ISBLANK(DaqBook_RAW_Data!AM64),"",DaqBook_RAW_Data!AM64)</f>
        <v/>
      </c>
      <c r="I74" s="167" t="str">
        <f>IF(ISBLANK(DaqBook_RAW_Data!AN64),"",DaqBook_RAW_Data!AN64)</f>
        <v/>
      </c>
      <c r="J74" s="167" t="str">
        <f>IF(ISBLANK(DaqBook_RAW_Data!AO64),"",DaqBook_RAW_Data!AO64)</f>
        <v/>
      </c>
      <c r="K74" s="167" t="str">
        <f>IF(ISBLANK(DaqBook_RAW_Data!AP64),"",DaqBook_RAW_Data!AP64)</f>
        <v/>
      </c>
      <c r="L74" s="167" t="str">
        <f>IF(ISBLANK(DaqBook_RAW_Data!AQ64),"",DaqBook_RAW_Data!AQ64)</f>
        <v/>
      </c>
      <c r="M74" s="167" t="str">
        <f>IF(ISBLANK(DaqBook_RAW_Data!AR64),"",DaqBook_RAW_Data!AR64)</f>
        <v/>
      </c>
      <c r="N74" s="167" t="str">
        <f>IF(ISBLANK(DaqBook_RAW_Data!AS64),"",DaqBook_RAW_Data!AS64)</f>
        <v/>
      </c>
      <c r="O74" s="167"/>
      <c r="P74" s="167"/>
    </row>
    <row r="75" spans="1:16" s="96" customFormat="1" x14ac:dyDescent="0.2">
      <c r="A75" s="145" t="e">
        <f t="shared" si="0"/>
        <v>#VALUE!</v>
      </c>
      <c r="B75" s="144" t="str">
        <f>IF(ISBLANK(DaqBook_RAW_Data!AG65),IF(DaqBook_RAW_Data!A65="","",TIMEVALUE(DaqBook_RAW_Data!A65)),TIMEVALUE(DaqBook_RAW_Data!AG65))</f>
        <v/>
      </c>
      <c r="C75" s="167" t="str">
        <f>IF(ISBLANK(DaqBook_RAW_Data!AH65),"",DaqBook_RAW_Data!AH65)</f>
        <v/>
      </c>
      <c r="D75" s="167" t="str">
        <f>IF(ISBLANK(DaqBook_RAW_Data!AI65),"",DaqBook_RAW_Data!AI65)</f>
        <v/>
      </c>
      <c r="E75" s="167" t="str">
        <f>IF(ISBLANK(DaqBook_RAW_Data!AJ65),"",DaqBook_RAW_Data!AJ65)</f>
        <v/>
      </c>
      <c r="F75" s="167" t="str">
        <f>IF(ISBLANK(DaqBook_RAW_Data!AK65),"",DaqBook_RAW_Data!AK65)</f>
        <v/>
      </c>
      <c r="G75" s="167" t="str">
        <f>IF(ISBLANK(DaqBook_RAW_Data!AL65),"",DaqBook_RAW_Data!AL65)</f>
        <v/>
      </c>
      <c r="H75" s="167" t="str">
        <f>IF(ISBLANK(DaqBook_RAW_Data!AM65),"",DaqBook_RAW_Data!AM65)</f>
        <v/>
      </c>
      <c r="I75" s="167" t="str">
        <f>IF(ISBLANK(DaqBook_RAW_Data!AN65),"",DaqBook_RAW_Data!AN65)</f>
        <v/>
      </c>
      <c r="J75" s="167" t="str">
        <f>IF(ISBLANK(DaqBook_RAW_Data!AO65),"",DaqBook_RAW_Data!AO65)</f>
        <v/>
      </c>
      <c r="K75" s="167" t="str">
        <f>IF(ISBLANK(DaqBook_RAW_Data!AP65),"",DaqBook_RAW_Data!AP65)</f>
        <v/>
      </c>
      <c r="L75" s="167" t="str">
        <f>IF(ISBLANK(DaqBook_RAW_Data!AQ65),"",DaqBook_RAW_Data!AQ65)</f>
        <v/>
      </c>
      <c r="M75" s="167" t="str">
        <f>IF(ISBLANK(DaqBook_RAW_Data!AR65),"",DaqBook_RAW_Data!AR65)</f>
        <v/>
      </c>
      <c r="N75" s="167" t="str">
        <f>IF(ISBLANK(DaqBook_RAW_Data!AS65),"",DaqBook_RAW_Data!AS65)</f>
        <v/>
      </c>
      <c r="O75" s="167"/>
      <c r="P75" s="167"/>
    </row>
    <row r="76" spans="1:16" s="96" customFormat="1" x14ac:dyDescent="0.2">
      <c r="A76" s="145" t="e">
        <f t="shared" si="0"/>
        <v>#VALUE!</v>
      </c>
      <c r="B76" s="144" t="str">
        <f>IF(ISBLANK(DaqBook_RAW_Data!AG66),IF(DaqBook_RAW_Data!A66="","",TIMEVALUE(DaqBook_RAW_Data!A66)),TIMEVALUE(DaqBook_RAW_Data!AG66))</f>
        <v/>
      </c>
      <c r="C76" s="167" t="str">
        <f>IF(ISBLANK(DaqBook_RAW_Data!AH66),"",DaqBook_RAW_Data!AH66)</f>
        <v/>
      </c>
      <c r="D76" s="167" t="str">
        <f>IF(ISBLANK(DaqBook_RAW_Data!AI66),"",DaqBook_RAW_Data!AI66)</f>
        <v/>
      </c>
      <c r="E76" s="167" t="str">
        <f>IF(ISBLANK(DaqBook_RAW_Data!AJ66),"",DaqBook_RAW_Data!AJ66)</f>
        <v/>
      </c>
      <c r="F76" s="167" t="str">
        <f>IF(ISBLANK(DaqBook_RAW_Data!AK66),"",DaqBook_RAW_Data!AK66)</f>
        <v/>
      </c>
      <c r="G76" s="167" t="str">
        <f>IF(ISBLANK(DaqBook_RAW_Data!AL66),"",DaqBook_RAW_Data!AL66)</f>
        <v/>
      </c>
      <c r="H76" s="167" t="str">
        <f>IF(ISBLANK(DaqBook_RAW_Data!AM66),"",DaqBook_RAW_Data!AM66)</f>
        <v/>
      </c>
      <c r="I76" s="167" t="str">
        <f>IF(ISBLANK(DaqBook_RAW_Data!AN66),"",DaqBook_RAW_Data!AN66)</f>
        <v/>
      </c>
      <c r="J76" s="167" t="str">
        <f>IF(ISBLANK(DaqBook_RAW_Data!AO66),"",DaqBook_RAW_Data!AO66)</f>
        <v/>
      </c>
      <c r="K76" s="167" t="str">
        <f>IF(ISBLANK(DaqBook_RAW_Data!AP66),"",DaqBook_RAW_Data!AP66)</f>
        <v/>
      </c>
      <c r="L76" s="167" t="str">
        <f>IF(ISBLANK(DaqBook_RAW_Data!AQ66),"",DaqBook_RAW_Data!AQ66)</f>
        <v/>
      </c>
      <c r="M76" s="167" t="str">
        <f>IF(ISBLANK(DaqBook_RAW_Data!AR66),"",DaqBook_RAW_Data!AR66)</f>
        <v/>
      </c>
      <c r="N76" s="167" t="str">
        <f>IF(ISBLANK(DaqBook_RAW_Data!AS66),"",DaqBook_RAW_Data!AS66)</f>
        <v/>
      </c>
      <c r="O76" s="167"/>
      <c r="P76" s="167"/>
    </row>
    <row r="77" spans="1:16" s="96" customFormat="1" x14ac:dyDescent="0.2">
      <c r="A77" s="145" t="e">
        <f t="shared" si="0"/>
        <v>#VALUE!</v>
      </c>
      <c r="B77" s="144" t="str">
        <f>IF(ISBLANK(DaqBook_RAW_Data!AG67),IF(DaqBook_RAW_Data!A67="","",TIMEVALUE(DaqBook_RAW_Data!A67)),TIMEVALUE(DaqBook_RAW_Data!AG67))</f>
        <v/>
      </c>
      <c r="C77" s="167" t="str">
        <f>IF(ISBLANK(DaqBook_RAW_Data!AH67),"",DaqBook_RAW_Data!AH67)</f>
        <v/>
      </c>
      <c r="D77" s="167" t="str">
        <f>IF(ISBLANK(DaqBook_RAW_Data!AI67),"",DaqBook_RAW_Data!AI67)</f>
        <v/>
      </c>
      <c r="E77" s="167" t="str">
        <f>IF(ISBLANK(DaqBook_RAW_Data!AJ67),"",DaqBook_RAW_Data!AJ67)</f>
        <v/>
      </c>
      <c r="F77" s="167" t="str">
        <f>IF(ISBLANK(DaqBook_RAW_Data!AK67),"",DaqBook_RAW_Data!AK67)</f>
        <v/>
      </c>
      <c r="G77" s="167" t="str">
        <f>IF(ISBLANK(DaqBook_RAW_Data!AL67),"",DaqBook_RAW_Data!AL67)</f>
        <v/>
      </c>
      <c r="H77" s="167" t="str">
        <f>IF(ISBLANK(DaqBook_RAW_Data!AM67),"",DaqBook_RAW_Data!AM67)</f>
        <v/>
      </c>
      <c r="I77" s="167" t="str">
        <f>IF(ISBLANK(DaqBook_RAW_Data!AN67),"",DaqBook_RAW_Data!AN67)</f>
        <v/>
      </c>
      <c r="J77" s="167" t="str">
        <f>IF(ISBLANK(DaqBook_RAW_Data!AO67),"",DaqBook_RAW_Data!AO67)</f>
        <v/>
      </c>
      <c r="K77" s="167" t="str">
        <f>IF(ISBLANK(DaqBook_RAW_Data!AP67),"",DaqBook_RAW_Data!AP67)</f>
        <v/>
      </c>
      <c r="L77" s="167" t="str">
        <f>IF(ISBLANK(DaqBook_RAW_Data!AQ67),"",DaqBook_RAW_Data!AQ67)</f>
        <v/>
      </c>
      <c r="M77" s="167" t="str">
        <f>IF(ISBLANK(DaqBook_RAW_Data!AR67),"",DaqBook_RAW_Data!AR67)</f>
        <v/>
      </c>
      <c r="N77" s="167" t="str">
        <f>IF(ISBLANK(DaqBook_RAW_Data!AS67),"",DaqBook_RAW_Data!AS67)</f>
        <v/>
      </c>
      <c r="O77" s="167"/>
      <c r="P77" s="167"/>
    </row>
    <row r="78" spans="1:16" s="96" customFormat="1" x14ac:dyDescent="0.2">
      <c r="A78" s="145" t="e">
        <f t="shared" si="0"/>
        <v>#VALUE!</v>
      </c>
      <c r="B78" s="144" t="str">
        <f>IF(ISBLANK(DaqBook_RAW_Data!AG68),IF(DaqBook_RAW_Data!A68="","",TIMEVALUE(DaqBook_RAW_Data!A68)),TIMEVALUE(DaqBook_RAW_Data!AG68))</f>
        <v/>
      </c>
      <c r="C78" s="167" t="str">
        <f>IF(ISBLANK(DaqBook_RAW_Data!AH68),"",DaqBook_RAW_Data!AH68)</f>
        <v/>
      </c>
      <c r="D78" s="167" t="str">
        <f>IF(ISBLANK(DaqBook_RAW_Data!AI68),"",DaqBook_RAW_Data!AI68)</f>
        <v/>
      </c>
      <c r="E78" s="167" t="str">
        <f>IF(ISBLANK(DaqBook_RAW_Data!AJ68),"",DaqBook_RAW_Data!AJ68)</f>
        <v/>
      </c>
      <c r="F78" s="167" t="str">
        <f>IF(ISBLANK(DaqBook_RAW_Data!AK68),"",DaqBook_RAW_Data!AK68)</f>
        <v/>
      </c>
      <c r="G78" s="167" t="str">
        <f>IF(ISBLANK(DaqBook_RAW_Data!AL68),"",DaqBook_RAW_Data!AL68)</f>
        <v/>
      </c>
      <c r="H78" s="167" t="str">
        <f>IF(ISBLANK(DaqBook_RAW_Data!AM68),"",DaqBook_RAW_Data!AM68)</f>
        <v/>
      </c>
      <c r="I78" s="167" t="str">
        <f>IF(ISBLANK(DaqBook_RAW_Data!AN68),"",DaqBook_RAW_Data!AN68)</f>
        <v/>
      </c>
      <c r="J78" s="167" t="str">
        <f>IF(ISBLANK(DaqBook_RAW_Data!AO68),"",DaqBook_RAW_Data!AO68)</f>
        <v/>
      </c>
      <c r="K78" s="167" t="str">
        <f>IF(ISBLANK(DaqBook_RAW_Data!AP68),"",DaqBook_RAW_Data!AP68)</f>
        <v/>
      </c>
      <c r="L78" s="167" t="str">
        <f>IF(ISBLANK(DaqBook_RAW_Data!AQ68),"",DaqBook_RAW_Data!AQ68)</f>
        <v/>
      </c>
      <c r="M78" s="167" t="str">
        <f>IF(ISBLANK(DaqBook_RAW_Data!AR68),"",DaqBook_RAW_Data!AR68)</f>
        <v/>
      </c>
      <c r="N78" s="167" t="str">
        <f>IF(ISBLANK(DaqBook_RAW_Data!AS68),"",DaqBook_RAW_Data!AS68)</f>
        <v/>
      </c>
      <c r="O78" s="167"/>
      <c r="P78" s="167"/>
    </row>
    <row r="79" spans="1:16" s="98" customFormat="1" x14ac:dyDescent="0.2">
      <c r="A79" s="97" t="e">
        <f t="shared" ref="A79:A142" si="1">HOUR(B79)&amp;":"&amp;MINUTE(B79)</f>
        <v>#VALUE!</v>
      </c>
      <c r="B79" s="144" t="str">
        <f>IF(ISBLANK(DaqBook_RAW_Data!AG69),IF(DaqBook_RAW_Data!A69="","",TIMEVALUE(DaqBook_RAW_Data!A69)),TIMEVALUE(DaqBook_RAW_Data!AG69))</f>
        <v/>
      </c>
      <c r="C79" s="167" t="str">
        <f>IF(ISBLANK(DaqBook_RAW_Data!AH69),"",DaqBook_RAW_Data!AH69)</f>
        <v/>
      </c>
      <c r="D79" s="167" t="str">
        <f>IF(ISBLANK(DaqBook_RAW_Data!AI69),"",DaqBook_RAW_Data!AI69)</f>
        <v/>
      </c>
      <c r="E79" s="167" t="str">
        <f>IF(ISBLANK(DaqBook_RAW_Data!AJ69),"",DaqBook_RAW_Data!AJ69)</f>
        <v/>
      </c>
      <c r="F79" s="167" t="str">
        <f>IF(ISBLANK(DaqBook_RAW_Data!AK69),"",DaqBook_RAW_Data!AK69)</f>
        <v/>
      </c>
      <c r="G79" s="167" t="str">
        <f>IF(ISBLANK(DaqBook_RAW_Data!AL69),"",DaqBook_RAW_Data!AL69)</f>
        <v/>
      </c>
      <c r="H79" s="167" t="str">
        <f>IF(ISBLANK(DaqBook_RAW_Data!AM69),"",DaqBook_RAW_Data!AM69)</f>
        <v/>
      </c>
      <c r="I79" s="167" t="str">
        <f>IF(ISBLANK(DaqBook_RAW_Data!AN69),"",DaqBook_RAW_Data!AN69)</f>
        <v/>
      </c>
      <c r="J79" s="167" t="str">
        <f>IF(ISBLANK(DaqBook_RAW_Data!AO69),"",DaqBook_RAW_Data!AO69)</f>
        <v/>
      </c>
      <c r="K79" s="167" t="str">
        <f>IF(ISBLANK(DaqBook_RAW_Data!AP69),"",DaqBook_RAW_Data!AP69)</f>
        <v/>
      </c>
      <c r="L79" s="167" t="str">
        <f>IF(ISBLANK(DaqBook_RAW_Data!AQ69),"",DaqBook_RAW_Data!AQ69)</f>
        <v/>
      </c>
      <c r="M79" s="167" t="str">
        <f>IF(ISBLANK(DaqBook_RAW_Data!AR69),"",DaqBook_RAW_Data!AR69)</f>
        <v/>
      </c>
      <c r="N79" s="167" t="str">
        <f>IF(ISBLANK(DaqBook_RAW_Data!AS69),"",DaqBook_RAW_Data!AS69)</f>
        <v/>
      </c>
      <c r="O79" s="167"/>
      <c r="P79" s="167"/>
    </row>
    <row r="80" spans="1:16" s="98" customFormat="1" x14ac:dyDescent="0.2">
      <c r="A80" s="97" t="e">
        <f t="shared" si="1"/>
        <v>#VALUE!</v>
      </c>
      <c r="B80" s="144" t="str">
        <f>IF(ISBLANK(DaqBook_RAW_Data!AG70),IF(DaqBook_RAW_Data!A70="","",TIMEVALUE(DaqBook_RAW_Data!A70)),TIMEVALUE(DaqBook_RAW_Data!AG70))</f>
        <v/>
      </c>
      <c r="C80" s="167" t="str">
        <f>IF(ISBLANK(DaqBook_RAW_Data!AH70),"",DaqBook_RAW_Data!AH70)</f>
        <v/>
      </c>
      <c r="D80" s="167" t="str">
        <f>IF(ISBLANK(DaqBook_RAW_Data!AI70),"",DaqBook_RAW_Data!AI70)</f>
        <v/>
      </c>
      <c r="E80" s="167" t="str">
        <f>IF(ISBLANK(DaqBook_RAW_Data!AJ70),"",DaqBook_RAW_Data!AJ70)</f>
        <v/>
      </c>
      <c r="F80" s="167" t="str">
        <f>IF(ISBLANK(DaqBook_RAW_Data!AK70),"",DaqBook_RAW_Data!AK70)</f>
        <v/>
      </c>
      <c r="G80" s="167" t="str">
        <f>IF(ISBLANK(DaqBook_RAW_Data!AL70),"",DaqBook_RAW_Data!AL70)</f>
        <v/>
      </c>
      <c r="H80" s="167" t="str">
        <f>IF(ISBLANK(DaqBook_RAW_Data!AM70),"",DaqBook_RAW_Data!AM70)</f>
        <v/>
      </c>
      <c r="I80" s="167" t="str">
        <f>IF(ISBLANK(DaqBook_RAW_Data!AN70),"",DaqBook_RAW_Data!AN70)</f>
        <v/>
      </c>
      <c r="J80" s="167" t="str">
        <f>IF(ISBLANK(DaqBook_RAW_Data!AO70),"",DaqBook_RAW_Data!AO70)</f>
        <v/>
      </c>
      <c r="K80" s="167" t="str">
        <f>IF(ISBLANK(DaqBook_RAW_Data!AP70),"",DaqBook_RAW_Data!AP70)</f>
        <v/>
      </c>
      <c r="L80" s="167" t="str">
        <f>IF(ISBLANK(DaqBook_RAW_Data!AQ70),"",DaqBook_RAW_Data!AQ70)</f>
        <v/>
      </c>
      <c r="M80" s="167" t="str">
        <f>IF(ISBLANK(DaqBook_RAW_Data!AR70),"",DaqBook_RAW_Data!AR70)</f>
        <v/>
      </c>
      <c r="N80" s="167" t="str">
        <f>IF(ISBLANK(DaqBook_RAW_Data!AS70),"",DaqBook_RAW_Data!AS70)</f>
        <v/>
      </c>
      <c r="O80" s="167"/>
      <c r="P80" s="167"/>
    </row>
    <row r="81" spans="1:16" s="98" customFormat="1" x14ac:dyDescent="0.2">
      <c r="A81" s="97" t="e">
        <f t="shared" si="1"/>
        <v>#VALUE!</v>
      </c>
      <c r="B81" s="144" t="str">
        <f>IF(ISBLANK(DaqBook_RAW_Data!AG71),IF(DaqBook_RAW_Data!A71="","",TIMEVALUE(DaqBook_RAW_Data!A71)),TIMEVALUE(DaqBook_RAW_Data!AG71))</f>
        <v/>
      </c>
      <c r="C81" s="167" t="str">
        <f>IF(ISBLANK(DaqBook_RAW_Data!AH71),"",DaqBook_RAW_Data!AH71)</f>
        <v/>
      </c>
      <c r="D81" s="167" t="str">
        <f>IF(ISBLANK(DaqBook_RAW_Data!AI71),"",DaqBook_RAW_Data!AI71)</f>
        <v/>
      </c>
      <c r="E81" s="167" t="str">
        <f>IF(ISBLANK(DaqBook_RAW_Data!AJ71),"",DaqBook_RAW_Data!AJ71)</f>
        <v/>
      </c>
      <c r="F81" s="167" t="str">
        <f>IF(ISBLANK(DaqBook_RAW_Data!AK71),"",DaqBook_RAW_Data!AK71)</f>
        <v/>
      </c>
      <c r="G81" s="167" t="str">
        <f>IF(ISBLANK(DaqBook_RAW_Data!AL71),"",DaqBook_RAW_Data!AL71)</f>
        <v/>
      </c>
      <c r="H81" s="167" t="str">
        <f>IF(ISBLANK(DaqBook_RAW_Data!AM71),"",DaqBook_RAW_Data!AM71)</f>
        <v/>
      </c>
      <c r="I81" s="167" t="str">
        <f>IF(ISBLANK(DaqBook_RAW_Data!AN71),"",DaqBook_RAW_Data!AN71)</f>
        <v/>
      </c>
      <c r="J81" s="167" t="str">
        <f>IF(ISBLANK(DaqBook_RAW_Data!AO71),"",DaqBook_RAW_Data!AO71)</f>
        <v/>
      </c>
      <c r="K81" s="167" t="str">
        <f>IF(ISBLANK(DaqBook_RAW_Data!AP71),"",DaqBook_RAW_Data!AP71)</f>
        <v/>
      </c>
      <c r="L81" s="167" t="str">
        <f>IF(ISBLANK(DaqBook_RAW_Data!AQ71),"",DaqBook_RAW_Data!AQ71)</f>
        <v/>
      </c>
      <c r="M81" s="167" t="str">
        <f>IF(ISBLANK(DaqBook_RAW_Data!AR71),"",DaqBook_RAW_Data!AR71)</f>
        <v/>
      </c>
      <c r="N81" s="167" t="str">
        <f>IF(ISBLANK(DaqBook_RAW_Data!AS71),"",DaqBook_RAW_Data!AS71)</f>
        <v/>
      </c>
      <c r="O81" s="167"/>
      <c r="P81" s="167"/>
    </row>
    <row r="82" spans="1:16" s="98" customFormat="1" x14ac:dyDescent="0.2">
      <c r="A82" s="97" t="e">
        <f t="shared" si="1"/>
        <v>#VALUE!</v>
      </c>
      <c r="B82" s="144" t="str">
        <f>IF(ISBLANK(DaqBook_RAW_Data!AG72),IF(DaqBook_RAW_Data!A72="","",TIMEVALUE(DaqBook_RAW_Data!A72)),TIMEVALUE(DaqBook_RAW_Data!AG72))</f>
        <v/>
      </c>
      <c r="C82" s="167" t="str">
        <f>IF(ISBLANK(DaqBook_RAW_Data!AH72),"",DaqBook_RAW_Data!AH72)</f>
        <v/>
      </c>
      <c r="D82" s="167" t="str">
        <f>IF(ISBLANK(DaqBook_RAW_Data!AI72),"",DaqBook_RAW_Data!AI72)</f>
        <v/>
      </c>
      <c r="E82" s="167" t="str">
        <f>IF(ISBLANK(DaqBook_RAW_Data!AJ72),"",DaqBook_RAW_Data!AJ72)</f>
        <v/>
      </c>
      <c r="F82" s="167" t="str">
        <f>IF(ISBLANK(DaqBook_RAW_Data!AK72),"",DaqBook_RAW_Data!AK72)</f>
        <v/>
      </c>
      <c r="G82" s="167" t="str">
        <f>IF(ISBLANK(DaqBook_RAW_Data!AL72),"",DaqBook_RAW_Data!AL72)</f>
        <v/>
      </c>
      <c r="H82" s="167" t="str">
        <f>IF(ISBLANK(DaqBook_RAW_Data!AM72),"",DaqBook_RAW_Data!AM72)</f>
        <v/>
      </c>
      <c r="I82" s="167" t="str">
        <f>IF(ISBLANK(DaqBook_RAW_Data!AN72),"",DaqBook_RAW_Data!AN72)</f>
        <v/>
      </c>
      <c r="J82" s="167" t="str">
        <f>IF(ISBLANK(DaqBook_RAW_Data!AO72),"",DaqBook_RAW_Data!AO72)</f>
        <v/>
      </c>
      <c r="K82" s="167" t="str">
        <f>IF(ISBLANK(DaqBook_RAW_Data!AP72),"",DaqBook_RAW_Data!AP72)</f>
        <v/>
      </c>
      <c r="L82" s="167" t="str">
        <f>IF(ISBLANK(DaqBook_RAW_Data!AQ72),"",DaqBook_RAW_Data!AQ72)</f>
        <v/>
      </c>
      <c r="M82" s="167" t="str">
        <f>IF(ISBLANK(DaqBook_RAW_Data!AR72),"",DaqBook_RAW_Data!AR72)</f>
        <v/>
      </c>
      <c r="N82" s="167" t="str">
        <f>IF(ISBLANK(DaqBook_RAW_Data!AS72),"",DaqBook_RAW_Data!AS72)</f>
        <v/>
      </c>
      <c r="O82" s="167"/>
      <c r="P82" s="167"/>
    </row>
    <row r="83" spans="1:16" s="98" customFormat="1" x14ac:dyDescent="0.2">
      <c r="A83" s="97" t="e">
        <f t="shared" si="1"/>
        <v>#VALUE!</v>
      </c>
      <c r="B83" s="144" t="str">
        <f>IF(ISBLANK(DaqBook_RAW_Data!AG73),IF(DaqBook_RAW_Data!A73="","",TIMEVALUE(DaqBook_RAW_Data!A73)),TIMEVALUE(DaqBook_RAW_Data!AG73))</f>
        <v/>
      </c>
      <c r="C83" s="167" t="str">
        <f>IF(ISBLANK(DaqBook_RAW_Data!AH73),"",DaqBook_RAW_Data!AH73)</f>
        <v/>
      </c>
      <c r="D83" s="167" t="str">
        <f>IF(ISBLANK(DaqBook_RAW_Data!AI73),"",DaqBook_RAW_Data!AI73)</f>
        <v/>
      </c>
      <c r="E83" s="167" t="str">
        <f>IF(ISBLANK(DaqBook_RAW_Data!AJ73),"",DaqBook_RAW_Data!AJ73)</f>
        <v/>
      </c>
      <c r="F83" s="167" t="str">
        <f>IF(ISBLANK(DaqBook_RAW_Data!AK73),"",DaqBook_RAW_Data!AK73)</f>
        <v/>
      </c>
      <c r="G83" s="167" t="str">
        <f>IF(ISBLANK(DaqBook_RAW_Data!AL73),"",DaqBook_RAW_Data!AL73)</f>
        <v/>
      </c>
      <c r="H83" s="167" t="str">
        <f>IF(ISBLANK(DaqBook_RAW_Data!AM73),"",DaqBook_RAW_Data!AM73)</f>
        <v/>
      </c>
      <c r="I83" s="167" t="str">
        <f>IF(ISBLANK(DaqBook_RAW_Data!AN73),"",DaqBook_RAW_Data!AN73)</f>
        <v/>
      </c>
      <c r="J83" s="167" t="str">
        <f>IF(ISBLANK(DaqBook_RAW_Data!AO73),"",DaqBook_RAW_Data!AO73)</f>
        <v/>
      </c>
      <c r="K83" s="167" t="str">
        <f>IF(ISBLANK(DaqBook_RAW_Data!AP73),"",DaqBook_RAW_Data!AP73)</f>
        <v/>
      </c>
      <c r="L83" s="167" t="str">
        <f>IF(ISBLANK(DaqBook_RAW_Data!AQ73),"",DaqBook_RAW_Data!AQ73)</f>
        <v/>
      </c>
      <c r="M83" s="167" t="str">
        <f>IF(ISBLANK(DaqBook_RAW_Data!AR73),"",DaqBook_RAW_Data!AR73)</f>
        <v/>
      </c>
      <c r="N83" s="167" t="str">
        <f>IF(ISBLANK(DaqBook_RAW_Data!AS73),"",DaqBook_RAW_Data!AS73)</f>
        <v/>
      </c>
      <c r="O83" s="167"/>
      <c r="P83" s="167"/>
    </row>
    <row r="84" spans="1:16" s="96" customFormat="1" x14ac:dyDescent="0.2">
      <c r="A84" s="145" t="e">
        <f t="shared" si="1"/>
        <v>#VALUE!</v>
      </c>
      <c r="B84" s="144" t="str">
        <f>IF(ISBLANK(DaqBook_RAW_Data!AG74),IF(DaqBook_RAW_Data!A74="","",TIMEVALUE(DaqBook_RAW_Data!A74)),TIMEVALUE(DaqBook_RAW_Data!AG74))</f>
        <v/>
      </c>
      <c r="C84" s="167" t="str">
        <f>IF(ISBLANK(DaqBook_RAW_Data!AH74),"",DaqBook_RAW_Data!AH74)</f>
        <v/>
      </c>
      <c r="D84" s="167" t="str">
        <f>IF(ISBLANK(DaqBook_RAW_Data!AI74),"",DaqBook_RAW_Data!AI74)</f>
        <v/>
      </c>
      <c r="E84" s="167" t="str">
        <f>IF(ISBLANK(DaqBook_RAW_Data!AJ74),"",DaqBook_RAW_Data!AJ74)</f>
        <v/>
      </c>
      <c r="F84" s="167" t="str">
        <f>IF(ISBLANK(DaqBook_RAW_Data!AK74),"",DaqBook_RAW_Data!AK74)</f>
        <v/>
      </c>
      <c r="G84" s="167" t="str">
        <f>IF(ISBLANK(DaqBook_RAW_Data!AL74),"",DaqBook_RAW_Data!AL74)</f>
        <v/>
      </c>
      <c r="H84" s="167" t="str">
        <f>IF(ISBLANK(DaqBook_RAW_Data!AM74),"",DaqBook_RAW_Data!AM74)</f>
        <v/>
      </c>
      <c r="I84" s="167" t="str">
        <f>IF(ISBLANK(DaqBook_RAW_Data!AN74),"",DaqBook_RAW_Data!AN74)</f>
        <v/>
      </c>
      <c r="J84" s="167" t="str">
        <f>IF(ISBLANK(DaqBook_RAW_Data!AO74),"",DaqBook_RAW_Data!AO74)</f>
        <v/>
      </c>
      <c r="K84" s="167" t="str">
        <f>IF(ISBLANK(DaqBook_RAW_Data!AP74),"",DaqBook_RAW_Data!AP74)</f>
        <v/>
      </c>
      <c r="L84" s="167" t="str">
        <f>IF(ISBLANK(DaqBook_RAW_Data!AQ74),"",DaqBook_RAW_Data!AQ74)</f>
        <v/>
      </c>
      <c r="M84" s="167" t="str">
        <f>IF(ISBLANK(DaqBook_RAW_Data!AR74),"",DaqBook_RAW_Data!AR74)</f>
        <v/>
      </c>
      <c r="N84" s="167" t="str">
        <f>IF(ISBLANK(DaqBook_RAW_Data!AS74),"",DaqBook_RAW_Data!AS74)</f>
        <v/>
      </c>
      <c r="O84" s="167"/>
      <c r="P84" s="167"/>
    </row>
    <row r="85" spans="1:16" s="96" customFormat="1" x14ac:dyDescent="0.2">
      <c r="A85" s="145" t="e">
        <f t="shared" si="1"/>
        <v>#VALUE!</v>
      </c>
      <c r="B85" s="144" t="str">
        <f>IF(ISBLANK(DaqBook_RAW_Data!AG75),IF(DaqBook_RAW_Data!A75="","",TIMEVALUE(DaqBook_RAW_Data!A75)),TIMEVALUE(DaqBook_RAW_Data!AG75))</f>
        <v/>
      </c>
      <c r="C85" s="167" t="str">
        <f>IF(ISBLANK(DaqBook_RAW_Data!AH75),"",DaqBook_RAW_Data!AH75)</f>
        <v/>
      </c>
      <c r="D85" s="167" t="str">
        <f>IF(ISBLANK(DaqBook_RAW_Data!AI75),"",DaqBook_RAW_Data!AI75)</f>
        <v/>
      </c>
      <c r="E85" s="167" t="str">
        <f>IF(ISBLANK(DaqBook_RAW_Data!AJ75),"",DaqBook_RAW_Data!AJ75)</f>
        <v/>
      </c>
      <c r="F85" s="167" t="str">
        <f>IF(ISBLANK(DaqBook_RAW_Data!AK75),"",DaqBook_RAW_Data!AK75)</f>
        <v/>
      </c>
      <c r="G85" s="167" t="str">
        <f>IF(ISBLANK(DaqBook_RAW_Data!AL75),"",DaqBook_RAW_Data!AL75)</f>
        <v/>
      </c>
      <c r="H85" s="167" t="str">
        <f>IF(ISBLANK(DaqBook_RAW_Data!AM75),"",DaqBook_RAW_Data!AM75)</f>
        <v/>
      </c>
      <c r="I85" s="167" t="str">
        <f>IF(ISBLANK(DaqBook_RAW_Data!AN75),"",DaqBook_RAW_Data!AN75)</f>
        <v/>
      </c>
      <c r="J85" s="167" t="str">
        <f>IF(ISBLANK(DaqBook_RAW_Data!AO75),"",DaqBook_RAW_Data!AO75)</f>
        <v/>
      </c>
      <c r="K85" s="167" t="str">
        <f>IF(ISBLANK(DaqBook_RAW_Data!AP75),"",DaqBook_RAW_Data!AP75)</f>
        <v/>
      </c>
      <c r="L85" s="167" t="str">
        <f>IF(ISBLANK(DaqBook_RAW_Data!AQ75),"",DaqBook_RAW_Data!AQ75)</f>
        <v/>
      </c>
      <c r="M85" s="167" t="str">
        <f>IF(ISBLANK(DaqBook_RAW_Data!AR75),"",DaqBook_RAW_Data!AR75)</f>
        <v/>
      </c>
      <c r="N85" s="167" t="str">
        <f>IF(ISBLANK(DaqBook_RAW_Data!AS75),"",DaqBook_RAW_Data!AS75)</f>
        <v/>
      </c>
      <c r="O85" s="167"/>
      <c r="P85" s="167"/>
    </row>
    <row r="86" spans="1:16" s="96" customFormat="1" x14ac:dyDescent="0.2">
      <c r="A86" s="145" t="e">
        <f t="shared" si="1"/>
        <v>#VALUE!</v>
      </c>
      <c r="B86" s="144" t="str">
        <f>IF(ISBLANK(DaqBook_RAW_Data!AG76),IF(DaqBook_RAW_Data!A76="","",TIMEVALUE(DaqBook_RAW_Data!A76)),TIMEVALUE(DaqBook_RAW_Data!AG76))</f>
        <v/>
      </c>
      <c r="C86" s="167" t="str">
        <f>IF(ISBLANK(DaqBook_RAW_Data!AH76),"",DaqBook_RAW_Data!AH76)</f>
        <v/>
      </c>
      <c r="D86" s="167" t="str">
        <f>IF(ISBLANK(DaqBook_RAW_Data!AI76),"",DaqBook_RAW_Data!AI76)</f>
        <v/>
      </c>
      <c r="E86" s="167" t="str">
        <f>IF(ISBLANK(DaqBook_RAW_Data!AJ76),"",DaqBook_RAW_Data!AJ76)</f>
        <v/>
      </c>
      <c r="F86" s="167" t="str">
        <f>IF(ISBLANK(DaqBook_RAW_Data!AK76),"",DaqBook_RAW_Data!AK76)</f>
        <v/>
      </c>
      <c r="G86" s="167" t="str">
        <f>IF(ISBLANK(DaqBook_RAW_Data!AL76),"",DaqBook_RAW_Data!AL76)</f>
        <v/>
      </c>
      <c r="H86" s="167" t="str">
        <f>IF(ISBLANK(DaqBook_RAW_Data!AM76),"",DaqBook_RAW_Data!AM76)</f>
        <v/>
      </c>
      <c r="I86" s="167" t="str">
        <f>IF(ISBLANK(DaqBook_RAW_Data!AN76),"",DaqBook_RAW_Data!AN76)</f>
        <v/>
      </c>
      <c r="J86" s="167" t="str">
        <f>IF(ISBLANK(DaqBook_RAW_Data!AO76),"",DaqBook_RAW_Data!AO76)</f>
        <v/>
      </c>
      <c r="K86" s="167" t="str">
        <f>IF(ISBLANK(DaqBook_RAW_Data!AP76),"",DaqBook_RAW_Data!AP76)</f>
        <v/>
      </c>
      <c r="L86" s="167" t="str">
        <f>IF(ISBLANK(DaqBook_RAW_Data!AQ76),"",DaqBook_RAW_Data!AQ76)</f>
        <v/>
      </c>
      <c r="M86" s="167" t="str">
        <f>IF(ISBLANK(DaqBook_RAW_Data!AR76),"",DaqBook_RAW_Data!AR76)</f>
        <v/>
      </c>
      <c r="N86" s="167" t="str">
        <f>IF(ISBLANK(DaqBook_RAW_Data!AS76),"",DaqBook_RAW_Data!AS76)</f>
        <v/>
      </c>
      <c r="O86" s="167"/>
      <c r="P86" s="167"/>
    </row>
    <row r="87" spans="1:16" s="96" customFormat="1" x14ac:dyDescent="0.2">
      <c r="A87" s="145" t="e">
        <f t="shared" si="1"/>
        <v>#VALUE!</v>
      </c>
      <c r="B87" s="144" t="str">
        <f>IF(ISBLANK(DaqBook_RAW_Data!AG77),IF(DaqBook_RAW_Data!A77="","",TIMEVALUE(DaqBook_RAW_Data!A77)),TIMEVALUE(DaqBook_RAW_Data!AG77))</f>
        <v/>
      </c>
      <c r="C87" s="167" t="str">
        <f>IF(ISBLANK(DaqBook_RAW_Data!AH77),"",DaqBook_RAW_Data!AH77)</f>
        <v/>
      </c>
      <c r="D87" s="167" t="str">
        <f>IF(ISBLANK(DaqBook_RAW_Data!AI77),"",DaqBook_RAW_Data!AI77)</f>
        <v/>
      </c>
      <c r="E87" s="167" t="str">
        <f>IF(ISBLANK(DaqBook_RAW_Data!AJ77),"",DaqBook_RAW_Data!AJ77)</f>
        <v/>
      </c>
      <c r="F87" s="167" t="str">
        <f>IF(ISBLANK(DaqBook_RAW_Data!AK77),"",DaqBook_RAW_Data!AK77)</f>
        <v/>
      </c>
      <c r="G87" s="167" t="str">
        <f>IF(ISBLANK(DaqBook_RAW_Data!AL77),"",DaqBook_RAW_Data!AL77)</f>
        <v/>
      </c>
      <c r="H87" s="167" t="str">
        <f>IF(ISBLANK(DaqBook_RAW_Data!AM77),"",DaqBook_RAW_Data!AM77)</f>
        <v/>
      </c>
      <c r="I87" s="167" t="str">
        <f>IF(ISBLANK(DaqBook_RAW_Data!AN77),"",DaqBook_RAW_Data!AN77)</f>
        <v/>
      </c>
      <c r="J87" s="167" t="str">
        <f>IF(ISBLANK(DaqBook_RAW_Data!AO77),"",DaqBook_RAW_Data!AO77)</f>
        <v/>
      </c>
      <c r="K87" s="167" t="str">
        <f>IF(ISBLANK(DaqBook_RAW_Data!AP77),"",DaqBook_RAW_Data!AP77)</f>
        <v/>
      </c>
      <c r="L87" s="167" t="str">
        <f>IF(ISBLANK(DaqBook_RAW_Data!AQ77),"",DaqBook_RAW_Data!AQ77)</f>
        <v/>
      </c>
      <c r="M87" s="167" t="str">
        <f>IF(ISBLANK(DaqBook_RAW_Data!AR77),"",DaqBook_RAW_Data!AR77)</f>
        <v/>
      </c>
      <c r="N87" s="167" t="str">
        <f>IF(ISBLANK(DaqBook_RAW_Data!AS77),"",DaqBook_RAW_Data!AS77)</f>
        <v/>
      </c>
      <c r="O87" s="167"/>
      <c r="P87" s="167"/>
    </row>
    <row r="88" spans="1:16" s="96" customFormat="1" x14ac:dyDescent="0.2">
      <c r="A88" s="145" t="e">
        <f t="shared" si="1"/>
        <v>#VALUE!</v>
      </c>
      <c r="B88" s="144" t="str">
        <f>IF(ISBLANK(DaqBook_RAW_Data!AG78),IF(DaqBook_RAW_Data!A78="","",TIMEVALUE(DaqBook_RAW_Data!A78)),TIMEVALUE(DaqBook_RAW_Data!AG78))</f>
        <v/>
      </c>
      <c r="C88" s="167" t="str">
        <f>IF(ISBLANK(DaqBook_RAW_Data!AH78),"",DaqBook_RAW_Data!AH78)</f>
        <v/>
      </c>
      <c r="D88" s="167" t="str">
        <f>IF(ISBLANK(DaqBook_RAW_Data!AI78),"",DaqBook_RAW_Data!AI78)</f>
        <v/>
      </c>
      <c r="E88" s="167" t="str">
        <f>IF(ISBLANK(DaqBook_RAW_Data!AJ78),"",DaqBook_RAW_Data!AJ78)</f>
        <v/>
      </c>
      <c r="F88" s="167" t="str">
        <f>IF(ISBLANK(DaqBook_RAW_Data!AK78),"",DaqBook_RAW_Data!AK78)</f>
        <v/>
      </c>
      <c r="G88" s="167" t="str">
        <f>IF(ISBLANK(DaqBook_RAW_Data!AL78),"",DaqBook_RAW_Data!AL78)</f>
        <v/>
      </c>
      <c r="H88" s="167" t="str">
        <f>IF(ISBLANK(DaqBook_RAW_Data!AM78),"",DaqBook_RAW_Data!AM78)</f>
        <v/>
      </c>
      <c r="I88" s="167" t="str">
        <f>IF(ISBLANK(DaqBook_RAW_Data!AN78),"",DaqBook_RAW_Data!AN78)</f>
        <v/>
      </c>
      <c r="J88" s="167" t="str">
        <f>IF(ISBLANK(DaqBook_RAW_Data!AO78),"",DaqBook_RAW_Data!AO78)</f>
        <v/>
      </c>
      <c r="K88" s="167" t="str">
        <f>IF(ISBLANK(DaqBook_RAW_Data!AP78),"",DaqBook_RAW_Data!AP78)</f>
        <v/>
      </c>
      <c r="L88" s="167" t="str">
        <f>IF(ISBLANK(DaqBook_RAW_Data!AQ78),"",DaqBook_RAW_Data!AQ78)</f>
        <v/>
      </c>
      <c r="M88" s="167" t="str">
        <f>IF(ISBLANK(DaqBook_RAW_Data!AR78),"",DaqBook_RAW_Data!AR78)</f>
        <v/>
      </c>
      <c r="N88" s="167" t="str">
        <f>IF(ISBLANK(DaqBook_RAW_Data!AS78),"",DaqBook_RAW_Data!AS78)</f>
        <v/>
      </c>
      <c r="O88" s="167"/>
      <c r="P88" s="167"/>
    </row>
    <row r="89" spans="1:16" s="96" customFormat="1" x14ac:dyDescent="0.2">
      <c r="A89" s="145" t="e">
        <f t="shared" si="1"/>
        <v>#VALUE!</v>
      </c>
      <c r="B89" s="144" t="str">
        <f>IF(ISBLANK(DaqBook_RAW_Data!AG79),IF(DaqBook_RAW_Data!A79="","",TIMEVALUE(DaqBook_RAW_Data!A79)),TIMEVALUE(DaqBook_RAW_Data!AG79))</f>
        <v/>
      </c>
      <c r="C89" s="167" t="str">
        <f>IF(ISBLANK(DaqBook_RAW_Data!AH79),"",DaqBook_RAW_Data!AH79)</f>
        <v/>
      </c>
      <c r="D89" s="167" t="str">
        <f>IF(ISBLANK(DaqBook_RAW_Data!AI79),"",DaqBook_RAW_Data!AI79)</f>
        <v/>
      </c>
      <c r="E89" s="167" t="str">
        <f>IF(ISBLANK(DaqBook_RAW_Data!AJ79),"",DaqBook_RAW_Data!AJ79)</f>
        <v/>
      </c>
      <c r="F89" s="167" t="str">
        <f>IF(ISBLANK(DaqBook_RAW_Data!AK79),"",DaqBook_RAW_Data!AK79)</f>
        <v/>
      </c>
      <c r="G89" s="167" t="str">
        <f>IF(ISBLANK(DaqBook_RAW_Data!AL79),"",DaqBook_RAW_Data!AL79)</f>
        <v/>
      </c>
      <c r="H89" s="167" t="str">
        <f>IF(ISBLANK(DaqBook_RAW_Data!AM79),"",DaqBook_RAW_Data!AM79)</f>
        <v/>
      </c>
      <c r="I89" s="167" t="str">
        <f>IF(ISBLANK(DaqBook_RAW_Data!AN79),"",DaqBook_RAW_Data!AN79)</f>
        <v/>
      </c>
      <c r="J89" s="167" t="str">
        <f>IF(ISBLANK(DaqBook_RAW_Data!AO79),"",DaqBook_RAW_Data!AO79)</f>
        <v/>
      </c>
      <c r="K89" s="167" t="str">
        <f>IF(ISBLANK(DaqBook_RAW_Data!AP79),"",DaqBook_RAW_Data!AP79)</f>
        <v/>
      </c>
      <c r="L89" s="167" t="str">
        <f>IF(ISBLANK(DaqBook_RAW_Data!AQ79),"",DaqBook_RAW_Data!AQ79)</f>
        <v/>
      </c>
      <c r="M89" s="167" t="str">
        <f>IF(ISBLANK(DaqBook_RAW_Data!AR79),"",DaqBook_RAW_Data!AR79)</f>
        <v/>
      </c>
      <c r="N89" s="167" t="str">
        <f>IF(ISBLANK(DaqBook_RAW_Data!AS79),"",DaqBook_RAW_Data!AS79)</f>
        <v/>
      </c>
      <c r="O89" s="167"/>
      <c r="P89" s="167"/>
    </row>
    <row r="90" spans="1:16" s="96" customFormat="1" x14ac:dyDescent="0.2">
      <c r="A90" s="145" t="e">
        <f t="shared" si="1"/>
        <v>#VALUE!</v>
      </c>
      <c r="B90" s="144" t="str">
        <f>IF(ISBLANK(DaqBook_RAW_Data!AG80),IF(DaqBook_RAW_Data!A80="","",TIMEVALUE(DaqBook_RAW_Data!A80)),TIMEVALUE(DaqBook_RAW_Data!AG80))</f>
        <v/>
      </c>
      <c r="C90" s="167" t="str">
        <f>IF(ISBLANK(DaqBook_RAW_Data!AH80),"",DaqBook_RAW_Data!AH80)</f>
        <v/>
      </c>
      <c r="D90" s="167" t="str">
        <f>IF(ISBLANK(DaqBook_RAW_Data!AI80),"",DaqBook_RAW_Data!AI80)</f>
        <v/>
      </c>
      <c r="E90" s="167" t="str">
        <f>IF(ISBLANK(DaqBook_RAW_Data!AJ80),"",DaqBook_RAW_Data!AJ80)</f>
        <v/>
      </c>
      <c r="F90" s="167" t="str">
        <f>IF(ISBLANK(DaqBook_RAW_Data!AK80),"",DaqBook_RAW_Data!AK80)</f>
        <v/>
      </c>
      <c r="G90" s="167" t="str">
        <f>IF(ISBLANK(DaqBook_RAW_Data!AL80),"",DaqBook_RAW_Data!AL80)</f>
        <v/>
      </c>
      <c r="H90" s="167" t="str">
        <f>IF(ISBLANK(DaqBook_RAW_Data!AM80),"",DaqBook_RAW_Data!AM80)</f>
        <v/>
      </c>
      <c r="I90" s="167" t="str">
        <f>IF(ISBLANK(DaqBook_RAW_Data!AN80),"",DaqBook_RAW_Data!AN80)</f>
        <v/>
      </c>
      <c r="J90" s="167" t="str">
        <f>IF(ISBLANK(DaqBook_RAW_Data!AO80),"",DaqBook_RAW_Data!AO80)</f>
        <v/>
      </c>
      <c r="K90" s="167" t="str">
        <f>IF(ISBLANK(DaqBook_RAW_Data!AP80),"",DaqBook_RAW_Data!AP80)</f>
        <v/>
      </c>
      <c r="L90" s="167" t="str">
        <f>IF(ISBLANK(DaqBook_RAW_Data!AQ80),"",DaqBook_RAW_Data!AQ80)</f>
        <v/>
      </c>
      <c r="M90" s="167" t="str">
        <f>IF(ISBLANK(DaqBook_RAW_Data!AR80),"",DaqBook_RAW_Data!AR80)</f>
        <v/>
      </c>
      <c r="N90" s="167" t="str">
        <f>IF(ISBLANK(DaqBook_RAW_Data!AS80),"",DaqBook_RAW_Data!AS80)</f>
        <v/>
      </c>
      <c r="O90" s="167"/>
      <c r="P90" s="167"/>
    </row>
    <row r="91" spans="1:16" s="96" customFormat="1" x14ac:dyDescent="0.2">
      <c r="A91" s="145" t="e">
        <f t="shared" si="1"/>
        <v>#VALUE!</v>
      </c>
      <c r="B91" s="144" t="str">
        <f>IF(ISBLANK(DaqBook_RAW_Data!AG81),IF(DaqBook_RAW_Data!A81="","",TIMEVALUE(DaqBook_RAW_Data!A81)),TIMEVALUE(DaqBook_RAW_Data!AG81))</f>
        <v/>
      </c>
      <c r="C91" s="167" t="str">
        <f>IF(ISBLANK(DaqBook_RAW_Data!AH81),"",DaqBook_RAW_Data!AH81)</f>
        <v/>
      </c>
      <c r="D91" s="167" t="str">
        <f>IF(ISBLANK(DaqBook_RAW_Data!AI81),"",DaqBook_RAW_Data!AI81)</f>
        <v/>
      </c>
      <c r="E91" s="167" t="str">
        <f>IF(ISBLANK(DaqBook_RAW_Data!AJ81),"",DaqBook_RAW_Data!AJ81)</f>
        <v/>
      </c>
      <c r="F91" s="167" t="str">
        <f>IF(ISBLANK(DaqBook_RAW_Data!AK81),"",DaqBook_RAW_Data!AK81)</f>
        <v/>
      </c>
      <c r="G91" s="167" t="str">
        <f>IF(ISBLANK(DaqBook_RAW_Data!AL81),"",DaqBook_RAW_Data!AL81)</f>
        <v/>
      </c>
      <c r="H91" s="167" t="str">
        <f>IF(ISBLANK(DaqBook_RAW_Data!AM81),"",DaqBook_RAW_Data!AM81)</f>
        <v/>
      </c>
      <c r="I91" s="167" t="str">
        <f>IF(ISBLANK(DaqBook_RAW_Data!AN81),"",DaqBook_RAW_Data!AN81)</f>
        <v/>
      </c>
      <c r="J91" s="167" t="str">
        <f>IF(ISBLANK(DaqBook_RAW_Data!AO81),"",DaqBook_RAW_Data!AO81)</f>
        <v/>
      </c>
      <c r="K91" s="167" t="str">
        <f>IF(ISBLANK(DaqBook_RAW_Data!AP81),"",DaqBook_RAW_Data!AP81)</f>
        <v/>
      </c>
      <c r="L91" s="167" t="str">
        <f>IF(ISBLANK(DaqBook_RAW_Data!AQ81),"",DaqBook_RAW_Data!AQ81)</f>
        <v/>
      </c>
      <c r="M91" s="167" t="str">
        <f>IF(ISBLANK(DaqBook_RAW_Data!AR81),"",DaqBook_RAW_Data!AR81)</f>
        <v/>
      </c>
      <c r="N91" s="167" t="str">
        <f>IF(ISBLANK(DaqBook_RAW_Data!AS81),"",DaqBook_RAW_Data!AS81)</f>
        <v/>
      </c>
      <c r="O91" s="167"/>
      <c r="P91" s="167"/>
    </row>
    <row r="92" spans="1:16" s="96" customFormat="1" x14ac:dyDescent="0.2">
      <c r="A92" s="145" t="e">
        <f t="shared" si="1"/>
        <v>#VALUE!</v>
      </c>
      <c r="B92" s="144" t="str">
        <f>IF(ISBLANK(DaqBook_RAW_Data!AG82),IF(DaqBook_RAW_Data!A82="","",TIMEVALUE(DaqBook_RAW_Data!A82)),TIMEVALUE(DaqBook_RAW_Data!AG82))</f>
        <v/>
      </c>
      <c r="C92" s="167" t="str">
        <f>IF(ISBLANK(DaqBook_RAW_Data!AH82),"",DaqBook_RAW_Data!AH82)</f>
        <v/>
      </c>
      <c r="D92" s="167" t="str">
        <f>IF(ISBLANK(DaqBook_RAW_Data!AI82),"",DaqBook_RAW_Data!AI82)</f>
        <v/>
      </c>
      <c r="E92" s="167" t="str">
        <f>IF(ISBLANK(DaqBook_RAW_Data!AJ82),"",DaqBook_RAW_Data!AJ82)</f>
        <v/>
      </c>
      <c r="F92" s="167" t="str">
        <f>IF(ISBLANK(DaqBook_RAW_Data!AK82),"",DaqBook_RAW_Data!AK82)</f>
        <v/>
      </c>
      <c r="G92" s="167" t="str">
        <f>IF(ISBLANK(DaqBook_RAW_Data!AL82),"",DaqBook_RAW_Data!AL82)</f>
        <v/>
      </c>
      <c r="H92" s="167" t="str">
        <f>IF(ISBLANK(DaqBook_RAW_Data!AM82),"",DaqBook_RAW_Data!AM82)</f>
        <v/>
      </c>
      <c r="I92" s="167" t="str">
        <f>IF(ISBLANK(DaqBook_RAW_Data!AN82),"",DaqBook_RAW_Data!AN82)</f>
        <v/>
      </c>
      <c r="J92" s="167" t="str">
        <f>IF(ISBLANK(DaqBook_RAW_Data!AO82),"",DaqBook_RAW_Data!AO82)</f>
        <v/>
      </c>
      <c r="K92" s="167" t="str">
        <f>IF(ISBLANK(DaqBook_RAW_Data!AP82),"",DaqBook_RAW_Data!AP82)</f>
        <v/>
      </c>
      <c r="L92" s="167" t="str">
        <f>IF(ISBLANK(DaqBook_RAW_Data!AQ82),"",DaqBook_RAW_Data!AQ82)</f>
        <v/>
      </c>
      <c r="M92" s="167" t="str">
        <f>IF(ISBLANK(DaqBook_RAW_Data!AR82),"",DaqBook_RAW_Data!AR82)</f>
        <v/>
      </c>
      <c r="N92" s="167" t="str">
        <f>IF(ISBLANK(DaqBook_RAW_Data!AS82),"",DaqBook_RAW_Data!AS82)</f>
        <v/>
      </c>
      <c r="O92" s="167"/>
      <c r="P92" s="167"/>
    </row>
    <row r="93" spans="1:16" s="96" customFormat="1" x14ac:dyDescent="0.2">
      <c r="A93" s="145" t="e">
        <f t="shared" si="1"/>
        <v>#VALUE!</v>
      </c>
      <c r="B93" s="144" t="str">
        <f>IF(ISBLANK(DaqBook_RAW_Data!AG83),IF(DaqBook_RAW_Data!A83="","",TIMEVALUE(DaqBook_RAW_Data!A83)),TIMEVALUE(DaqBook_RAW_Data!AG83))</f>
        <v/>
      </c>
      <c r="C93" s="167" t="str">
        <f>IF(ISBLANK(DaqBook_RAW_Data!AH83),"",DaqBook_RAW_Data!AH83)</f>
        <v/>
      </c>
      <c r="D93" s="167" t="str">
        <f>IF(ISBLANK(DaqBook_RAW_Data!AI83),"",DaqBook_RAW_Data!AI83)</f>
        <v/>
      </c>
      <c r="E93" s="167" t="str">
        <f>IF(ISBLANK(DaqBook_RAW_Data!AJ83),"",DaqBook_RAW_Data!AJ83)</f>
        <v/>
      </c>
      <c r="F93" s="167" t="str">
        <f>IF(ISBLANK(DaqBook_RAW_Data!AK83),"",DaqBook_RAW_Data!AK83)</f>
        <v/>
      </c>
      <c r="G93" s="167" t="str">
        <f>IF(ISBLANK(DaqBook_RAW_Data!AL83),"",DaqBook_RAW_Data!AL83)</f>
        <v/>
      </c>
      <c r="H93" s="167" t="str">
        <f>IF(ISBLANK(DaqBook_RAW_Data!AM83),"",DaqBook_RAW_Data!AM83)</f>
        <v/>
      </c>
      <c r="I93" s="167" t="str">
        <f>IF(ISBLANK(DaqBook_RAW_Data!AN83),"",DaqBook_RAW_Data!AN83)</f>
        <v/>
      </c>
      <c r="J93" s="167" t="str">
        <f>IF(ISBLANK(DaqBook_RAW_Data!AO83),"",DaqBook_RAW_Data!AO83)</f>
        <v/>
      </c>
      <c r="K93" s="167" t="str">
        <f>IF(ISBLANK(DaqBook_RAW_Data!AP83),"",DaqBook_RAW_Data!AP83)</f>
        <v/>
      </c>
      <c r="L93" s="167" t="str">
        <f>IF(ISBLANK(DaqBook_RAW_Data!AQ83),"",DaqBook_RAW_Data!AQ83)</f>
        <v/>
      </c>
      <c r="M93" s="167" t="str">
        <f>IF(ISBLANK(DaqBook_RAW_Data!AR83),"",DaqBook_RAW_Data!AR83)</f>
        <v/>
      </c>
      <c r="N93" s="167" t="str">
        <f>IF(ISBLANK(DaqBook_RAW_Data!AS83),"",DaqBook_RAW_Data!AS83)</f>
        <v/>
      </c>
      <c r="O93" s="167"/>
      <c r="P93" s="167"/>
    </row>
    <row r="94" spans="1:16" s="96" customFormat="1" x14ac:dyDescent="0.2">
      <c r="A94" s="145" t="e">
        <f t="shared" si="1"/>
        <v>#VALUE!</v>
      </c>
      <c r="B94" s="144" t="str">
        <f>IF(ISBLANK(DaqBook_RAW_Data!AG84),IF(DaqBook_RAW_Data!A84="","",TIMEVALUE(DaqBook_RAW_Data!A84)),TIMEVALUE(DaqBook_RAW_Data!AG84))</f>
        <v/>
      </c>
      <c r="C94" s="167" t="str">
        <f>IF(ISBLANK(DaqBook_RAW_Data!AH84),"",DaqBook_RAW_Data!AH84)</f>
        <v/>
      </c>
      <c r="D94" s="167" t="str">
        <f>IF(ISBLANK(DaqBook_RAW_Data!AI84),"",DaqBook_RAW_Data!AI84)</f>
        <v/>
      </c>
      <c r="E94" s="167" t="str">
        <f>IF(ISBLANK(DaqBook_RAW_Data!AJ84),"",DaqBook_RAW_Data!AJ84)</f>
        <v/>
      </c>
      <c r="F94" s="167" t="str">
        <f>IF(ISBLANK(DaqBook_RAW_Data!AK84),"",DaqBook_RAW_Data!AK84)</f>
        <v/>
      </c>
      <c r="G94" s="167" t="str">
        <f>IF(ISBLANK(DaqBook_RAW_Data!AL84),"",DaqBook_RAW_Data!AL84)</f>
        <v/>
      </c>
      <c r="H94" s="167" t="str">
        <f>IF(ISBLANK(DaqBook_RAW_Data!AM84),"",DaqBook_RAW_Data!AM84)</f>
        <v/>
      </c>
      <c r="I94" s="167" t="str">
        <f>IF(ISBLANK(DaqBook_RAW_Data!AN84),"",DaqBook_RAW_Data!AN84)</f>
        <v/>
      </c>
      <c r="J94" s="167" t="str">
        <f>IF(ISBLANK(DaqBook_RAW_Data!AO84),"",DaqBook_RAW_Data!AO84)</f>
        <v/>
      </c>
      <c r="K94" s="167" t="str">
        <f>IF(ISBLANK(DaqBook_RAW_Data!AP84),"",DaqBook_RAW_Data!AP84)</f>
        <v/>
      </c>
      <c r="L94" s="167" t="str">
        <f>IF(ISBLANK(DaqBook_RAW_Data!AQ84),"",DaqBook_RAW_Data!AQ84)</f>
        <v/>
      </c>
      <c r="M94" s="167" t="str">
        <f>IF(ISBLANK(DaqBook_RAW_Data!AR84),"",DaqBook_RAW_Data!AR84)</f>
        <v/>
      </c>
      <c r="N94" s="167" t="str">
        <f>IF(ISBLANK(DaqBook_RAW_Data!AS84),"",DaqBook_RAW_Data!AS84)</f>
        <v/>
      </c>
      <c r="O94" s="167"/>
      <c r="P94" s="167"/>
    </row>
    <row r="95" spans="1:16" s="96" customFormat="1" x14ac:dyDescent="0.2">
      <c r="A95" s="145" t="e">
        <f t="shared" si="1"/>
        <v>#VALUE!</v>
      </c>
      <c r="B95" s="144" t="str">
        <f>IF(ISBLANK(DaqBook_RAW_Data!AG85),IF(DaqBook_RAW_Data!A85="","",TIMEVALUE(DaqBook_RAW_Data!A85)),TIMEVALUE(DaqBook_RAW_Data!AG85))</f>
        <v/>
      </c>
      <c r="C95" s="167" t="str">
        <f>IF(ISBLANK(DaqBook_RAW_Data!AH85),"",DaqBook_RAW_Data!AH85)</f>
        <v/>
      </c>
      <c r="D95" s="167" t="str">
        <f>IF(ISBLANK(DaqBook_RAW_Data!AI85),"",DaqBook_RAW_Data!AI85)</f>
        <v/>
      </c>
      <c r="E95" s="167" t="str">
        <f>IF(ISBLANK(DaqBook_RAW_Data!AJ85),"",DaqBook_RAW_Data!AJ85)</f>
        <v/>
      </c>
      <c r="F95" s="167" t="str">
        <f>IF(ISBLANK(DaqBook_RAW_Data!AK85),"",DaqBook_RAW_Data!AK85)</f>
        <v/>
      </c>
      <c r="G95" s="167" t="str">
        <f>IF(ISBLANK(DaqBook_RAW_Data!AL85),"",DaqBook_RAW_Data!AL85)</f>
        <v/>
      </c>
      <c r="H95" s="167" t="str">
        <f>IF(ISBLANK(DaqBook_RAW_Data!AM85),"",DaqBook_RAW_Data!AM85)</f>
        <v/>
      </c>
      <c r="I95" s="167" t="str">
        <f>IF(ISBLANK(DaqBook_RAW_Data!AN85),"",DaqBook_RAW_Data!AN85)</f>
        <v/>
      </c>
      <c r="J95" s="167" t="str">
        <f>IF(ISBLANK(DaqBook_RAW_Data!AO85),"",DaqBook_RAW_Data!AO85)</f>
        <v/>
      </c>
      <c r="K95" s="167" t="str">
        <f>IF(ISBLANK(DaqBook_RAW_Data!AP85),"",DaqBook_RAW_Data!AP85)</f>
        <v/>
      </c>
      <c r="L95" s="167" t="str">
        <f>IF(ISBLANK(DaqBook_RAW_Data!AQ85),"",DaqBook_RAW_Data!AQ85)</f>
        <v/>
      </c>
      <c r="M95" s="167" t="str">
        <f>IF(ISBLANK(DaqBook_RAW_Data!AR85),"",DaqBook_RAW_Data!AR85)</f>
        <v/>
      </c>
      <c r="N95" s="167" t="str">
        <f>IF(ISBLANK(DaqBook_RAW_Data!AS85),"",DaqBook_RAW_Data!AS85)</f>
        <v/>
      </c>
      <c r="O95" s="167"/>
      <c r="P95" s="167"/>
    </row>
    <row r="96" spans="1:16" s="96" customFormat="1" x14ac:dyDescent="0.2">
      <c r="A96" s="145" t="e">
        <f t="shared" si="1"/>
        <v>#VALUE!</v>
      </c>
      <c r="B96" s="144" t="str">
        <f>IF(ISBLANK(DaqBook_RAW_Data!AG86),IF(DaqBook_RAW_Data!A86="","",TIMEVALUE(DaqBook_RAW_Data!A86)),TIMEVALUE(DaqBook_RAW_Data!AG86))</f>
        <v/>
      </c>
      <c r="C96" s="167" t="str">
        <f>IF(ISBLANK(DaqBook_RAW_Data!AH86),"",DaqBook_RAW_Data!AH86)</f>
        <v/>
      </c>
      <c r="D96" s="167" t="str">
        <f>IF(ISBLANK(DaqBook_RAW_Data!AI86),"",DaqBook_RAW_Data!AI86)</f>
        <v/>
      </c>
      <c r="E96" s="167" t="str">
        <f>IF(ISBLANK(DaqBook_RAW_Data!AJ86),"",DaqBook_RAW_Data!AJ86)</f>
        <v/>
      </c>
      <c r="F96" s="167" t="str">
        <f>IF(ISBLANK(DaqBook_RAW_Data!AK86),"",DaqBook_RAW_Data!AK86)</f>
        <v/>
      </c>
      <c r="G96" s="167" t="str">
        <f>IF(ISBLANK(DaqBook_RAW_Data!AL86),"",DaqBook_RAW_Data!AL86)</f>
        <v/>
      </c>
      <c r="H96" s="167" t="str">
        <f>IF(ISBLANK(DaqBook_RAW_Data!AM86),"",DaqBook_RAW_Data!AM86)</f>
        <v/>
      </c>
      <c r="I96" s="167" t="str">
        <f>IF(ISBLANK(DaqBook_RAW_Data!AN86),"",DaqBook_RAW_Data!AN86)</f>
        <v/>
      </c>
      <c r="J96" s="167" t="str">
        <f>IF(ISBLANK(DaqBook_RAW_Data!AO86),"",DaqBook_RAW_Data!AO86)</f>
        <v/>
      </c>
      <c r="K96" s="167" t="str">
        <f>IF(ISBLANK(DaqBook_RAW_Data!AP86),"",DaqBook_RAW_Data!AP86)</f>
        <v/>
      </c>
      <c r="L96" s="167" t="str">
        <f>IF(ISBLANK(DaqBook_RAW_Data!AQ86),"",DaqBook_RAW_Data!AQ86)</f>
        <v/>
      </c>
      <c r="M96" s="167" t="str">
        <f>IF(ISBLANK(DaqBook_RAW_Data!AR86),"",DaqBook_RAW_Data!AR86)</f>
        <v/>
      </c>
      <c r="N96" s="167" t="str">
        <f>IF(ISBLANK(DaqBook_RAW_Data!AS86),"",DaqBook_RAW_Data!AS86)</f>
        <v/>
      </c>
      <c r="O96" s="167"/>
      <c r="P96" s="167"/>
    </row>
    <row r="97" spans="1:16" s="96" customFormat="1" x14ac:dyDescent="0.2">
      <c r="A97" s="145" t="e">
        <f t="shared" si="1"/>
        <v>#VALUE!</v>
      </c>
      <c r="B97" s="144" t="str">
        <f>IF(ISBLANK(DaqBook_RAW_Data!AG87),IF(DaqBook_RAW_Data!A87="","",TIMEVALUE(DaqBook_RAW_Data!A87)),TIMEVALUE(DaqBook_RAW_Data!AG87))</f>
        <v/>
      </c>
      <c r="C97" s="167" t="str">
        <f>IF(ISBLANK(DaqBook_RAW_Data!AH87),"",DaqBook_RAW_Data!AH87)</f>
        <v/>
      </c>
      <c r="D97" s="167" t="str">
        <f>IF(ISBLANK(DaqBook_RAW_Data!AI87),"",DaqBook_RAW_Data!AI87)</f>
        <v/>
      </c>
      <c r="E97" s="167" t="str">
        <f>IF(ISBLANK(DaqBook_RAW_Data!AJ87),"",DaqBook_RAW_Data!AJ87)</f>
        <v/>
      </c>
      <c r="F97" s="167" t="str">
        <f>IF(ISBLANK(DaqBook_RAW_Data!AK87),"",DaqBook_RAW_Data!AK87)</f>
        <v/>
      </c>
      <c r="G97" s="167" t="str">
        <f>IF(ISBLANK(DaqBook_RAW_Data!AL87),"",DaqBook_RAW_Data!AL87)</f>
        <v/>
      </c>
      <c r="H97" s="167" t="str">
        <f>IF(ISBLANK(DaqBook_RAW_Data!AM87),"",DaqBook_RAW_Data!AM87)</f>
        <v/>
      </c>
      <c r="I97" s="167" t="str">
        <f>IF(ISBLANK(DaqBook_RAW_Data!AN87),"",DaqBook_RAW_Data!AN87)</f>
        <v/>
      </c>
      <c r="J97" s="167" t="str">
        <f>IF(ISBLANK(DaqBook_RAW_Data!AO87),"",DaqBook_RAW_Data!AO87)</f>
        <v/>
      </c>
      <c r="K97" s="167" t="str">
        <f>IF(ISBLANK(DaqBook_RAW_Data!AP87),"",DaqBook_RAW_Data!AP87)</f>
        <v/>
      </c>
      <c r="L97" s="167" t="str">
        <f>IF(ISBLANK(DaqBook_RAW_Data!AQ87),"",DaqBook_RAW_Data!AQ87)</f>
        <v/>
      </c>
      <c r="M97" s="167" t="str">
        <f>IF(ISBLANK(DaqBook_RAW_Data!AR87),"",DaqBook_RAW_Data!AR87)</f>
        <v/>
      </c>
      <c r="N97" s="167" t="str">
        <f>IF(ISBLANK(DaqBook_RAW_Data!AS87),"",DaqBook_RAW_Data!AS87)</f>
        <v/>
      </c>
      <c r="O97" s="167"/>
      <c r="P97" s="167"/>
    </row>
    <row r="98" spans="1:16" s="96" customFormat="1" x14ac:dyDescent="0.2">
      <c r="A98" s="145" t="e">
        <f t="shared" si="1"/>
        <v>#VALUE!</v>
      </c>
      <c r="B98" s="144" t="str">
        <f>IF(ISBLANK(DaqBook_RAW_Data!AG88),IF(DaqBook_RAW_Data!A88="","",TIMEVALUE(DaqBook_RAW_Data!A88)),TIMEVALUE(DaqBook_RAW_Data!AG88))</f>
        <v/>
      </c>
      <c r="C98" s="167" t="str">
        <f>IF(ISBLANK(DaqBook_RAW_Data!AH88),"",DaqBook_RAW_Data!AH88)</f>
        <v/>
      </c>
      <c r="D98" s="167" t="str">
        <f>IF(ISBLANK(DaqBook_RAW_Data!AI88),"",DaqBook_RAW_Data!AI88)</f>
        <v/>
      </c>
      <c r="E98" s="167" t="str">
        <f>IF(ISBLANK(DaqBook_RAW_Data!AJ88),"",DaqBook_RAW_Data!AJ88)</f>
        <v/>
      </c>
      <c r="F98" s="167" t="str">
        <f>IF(ISBLANK(DaqBook_RAW_Data!AK88),"",DaqBook_RAW_Data!AK88)</f>
        <v/>
      </c>
      <c r="G98" s="167" t="str">
        <f>IF(ISBLANK(DaqBook_RAW_Data!AL88),"",DaqBook_RAW_Data!AL88)</f>
        <v/>
      </c>
      <c r="H98" s="167" t="str">
        <f>IF(ISBLANK(DaqBook_RAW_Data!AM88),"",DaqBook_RAW_Data!AM88)</f>
        <v/>
      </c>
      <c r="I98" s="167" t="str">
        <f>IF(ISBLANK(DaqBook_RAW_Data!AN88),"",DaqBook_RAW_Data!AN88)</f>
        <v/>
      </c>
      <c r="J98" s="167" t="str">
        <f>IF(ISBLANK(DaqBook_RAW_Data!AO88),"",DaqBook_RAW_Data!AO88)</f>
        <v/>
      </c>
      <c r="K98" s="167" t="str">
        <f>IF(ISBLANK(DaqBook_RAW_Data!AP88),"",DaqBook_RAW_Data!AP88)</f>
        <v/>
      </c>
      <c r="L98" s="167" t="str">
        <f>IF(ISBLANK(DaqBook_RAW_Data!AQ88),"",DaqBook_RAW_Data!AQ88)</f>
        <v/>
      </c>
      <c r="M98" s="167" t="str">
        <f>IF(ISBLANK(DaqBook_RAW_Data!AR88),"",DaqBook_RAW_Data!AR88)</f>
        <v/>
      </c>
      <c r="N98" s="167" t="str">
        <f>IF(ISBLANK(DaqBook_RAW_Data!AS88),"",DaqBook_RAW_Data!AS88)</f>
        <v/>
      </c>
      <c r="O98" s="167"/>
      <c r="P98" s="167"/>
    </row>
    <row r="99" spans="1:16" s="96" customFormat="1" x14ac:dyDescent="0.2">
      <c r="A99" s="145" t="e">
        <f t="shared" si="1"/>
        <v>#VALUE!</v>
      </c>
      <c r="B99" s="144" t="str">
        <f>IF(ISBLANK(DaqBook_RAW_Data!AG89),IF(DaqBook_RAW_Data!A89="","",TIMEVALUE(DaqBook_RAW_Data!A89)),TIMEVALUE(DaqBook_RAW_Data!AG89))</f>
        <v/>
      </c>
      <c r="C99" s="167" t="str">
        <f>IF(ISBLANK(DaqBook_RAW_Data!AH89),"",DaqBook_RAW_Data!AH89)</f>
        <v/>
      </c>
      <c r="D99" s="167" t="str">
        <f>IF(ISBLANK(DaqBook_RAW_Data!AI89),"",DaqBook_RAW_Data!AI89)</f>
        <v/>
      </c>
      <c r="E99" s="167" t="str">
        <f>IF(ISBLANK(DaqBook_RAW_Data!AJ89),"",DaqBook_RAW_Data!AJ89)</f>
        <v/>
      </c>
      <c r="F99" s="167" t="str">
        <f>IF(ISBLANK(DaqBook_RAW_Data!AK89),"",DaqBook_RAW_Data!AK89)</f>
        <v/>
      </c>
      <c r="G99" s="167" t="str">
        <f>IF(ISBLANK(DaqBook_RAW_Data!AL89),"",DaqBook_RAW_Data!AL89)</f>
        <v/>
      </c>
      <c r="H99" s="167" t="str">
        <f>IF(ISBLANK(DaqBook_RAW_Data!AM89),"",DaqBook_RAW_Data!AM89)</f>
        <v/>
      </c>
      <c r="I99" s="167" t="str">
        <f>IF(ISBLANK(DaqBook_RAW_Data!AN89),"",DaqBook_RAW_Data!AN89)</f>
        <v/>
      </c>
      <c r="J99" s="167" t="str">
        <f>IF(ISBLANK(DaqBook_RAW_Data!AO89),"",DaqBook_RAW_Data!AO89)</f>
        <v/>
      </c>
      <c r="K99" s="167" t="str">
        <f>IF(ISBLANK(DaqBook_RAW_Data!AP89),"",DaqBook_RAW_Data!AP89)</f>
        <v/>
      </c>
      <c r="L99" s="167" t="str">
        <f>IF(ISBLANK(DaqBook_RAW_Data!AQ89),"",DaqBook_RAW_Data!AQ89)</f>
        <v/>
      </c>
      <c r="M99" s="167" t="str">
        <f>IF(ISBLANK(DaqBook_RAW_Data!AR89),"",DaqBook_RAW_Data!AR89)</f>
        <v/>
      </c>
      <c r="N99" s="167" t="str">
        <f>IF(ISBLANK(DaqBook_RAW_Data!AS89),"",DaqBook_RAW_Data!AS89)</f>
        <v/>
      </c>
      <c r="O99" s="167"/>
      <c r="P99" s="167"/>
    </row>
    <row r="100" spans="1:16" s="96" customFormat="1" x14ac:dyDescent="0.2">
      <c r="A100" s="145" t="e">
        <f t="shared" si="1"/>
        <v>#VALUE!</v>
      </c>
      <c r="B100" s="144" t="str">
        <f>IF(ISBLANK(DaqBook_RAW_Data!AG90),IF(DaqBook_RAW_Data!A90="","",TIMEVALUE(DaqBook_RAW_Data!A90)),TIMEVALUE(DaqBook_RAW_Data!AG90))</f>
        <v/>
      </c>
      <c r="C100" s="167" t="str">
        <f>IF(ISBLANK(DaqBook_RAW_Data!AH90),"",DaqBook_RAW_Data!AH90)</f>
        <v/>
      </c>
      <c r="D100" s="167" t="str">
        <f>IF(ISBLANK(DaqBook_RAW_Data!AI90),"",DaqBook_RAW_Data!AI90)</f>
        <v/>
      </c>
      <c r="E100" s="167" t="str">
        <f>IF(ISBLANK(DaqBook_RAW_Data!AJ90),"",DaqBook_RAW_Data!AJ90)</f>
        <v/>
      </c>
      <c r="F100" s="167" t="str">
        <f>IF(ISBLANK(DaqBook_RAW_Data!AK90),"",DaqBook_RAW_Data!AK90)</f>
        <v/>
      </c>
      <c r="G100" s="167" t="str">
        <f>IF(ISBLANK(DaqBook_RAW_Data!AL90),"",DaqBook_RAW_Data!AL90)</f>
        <v/>
      </c>
      <c r="H100" s="167" t="str">
        <f>IF(ISBLANK(DaqBook_RAW_Data!AM90),"",DaqBook_RAW_Data!AM90)</f>
        <v/>
      </c>
      <c r="I100" s="167" t="str">
        <f>IF(ISBLANK(DaqBook_RAW_Data!AN90),"",DaqBook_RAW_Data!AN90)</f>
        <v/>
      </c>
      <c r="J100" s="167" t="str">
        <f>IF(ISBLANK(DaqBook_RAW_Data!AO90),"",DaqBook_RAW_Data!AO90)</f>
        <v/>
      </c>
      <c r="K100" s="167" t="str">
        <f>IF(ISBLANK(DaqBook_RAW_Data!AP90),"",DaqBook_RAW_Data!AP90)</f>
        <v/>
      </c>
      <c r="L100" s="167" t="str">
        <f>IF(ISBLANK(DaqBook_RAW_Data!AQ90),"",DaqBook_RAW_Data!AQ90)</f>
        <v/>
      </c>
      <c r="M100" s="167" t="str">
        <f>IF(ISBLANK(DaqBook_RAW_Data!AR90),"",DaqBook_RAW_Data!AR90)</f>
        <v/>
      </c>
      <c r="N100" s="167" t="str">
        <f>IF(ISBLANK(DaqBook_RAW_Data!AS90),"",DaqBook_RAW_Data!AS90)</f>
        <v/>
      </c>
      <c r="O100" s="167"/>
      <c r="P100" s="167"/>
    </row>
    <row r="101" spans="1:16" s="96" customFormat="1" x14ac:dyDescent="0.2">
      <c r="A101" s="145" t="e">
        <f t="shared" si="1"/>
        <v>#VALUE!</v>
      </c>
      <c r="B101" s="144" t="str">
        <f>IF(ISBLANK(DaqBook_RAW_Data!AG91),IF(DaqBook_RAW_Data!A91="","",TIMEVALUE(DaqBook_RAW_Data!A91)),TIMEVALUE(DaqBook_RAW_Data!AG91))</f>
        <v/>
      </c>
      <c r="C101" s="167" t="str">
        <f>IF(ISBLANK(DaqBook_RAW_Data!AH91),"",DaqBook_RAW_Data!AH91)</f>
        <v/>
      </c>
      <c r="D101" s="167" t="str">
        <f>IF(ISBLANK(DaqBook_RAW_Data!AI91),"",DaqBook_RAW_Data!AI91)</f>
        <v/>
      </c>
      <c r="E101" s="167" t="str">
        <f>IF(ISBLANK(DaqBook_RAW_Data!AJ91),"",DaqBook_RAW_Data!AJ91)</f>
        <v/>
      </c>
      <c r="F101" s="167" t="str">
        <f>IF(ISBLANK(DaqBook_RAW_Data!AK91),"",DaqBook_RAW_Data!AK91)</f>
        <v/>
      </c>
      <c r="G101" s="167" t="str">
        <f>IF(ISBLANK(DaqBook_RAW_Data!AL91),"",DaqBook_RAW_Data!AL91)</f>
        <v/>
      </c>
      <c r="H101" s="167" t="str">
        <f>IF(ISBLANK(DaqBook_RAW_Data!AM91),"",DaqBook_RAW_Data!AM91)</f>
        <v/>
      </c>
      <c r="I101" s="167" t="str">
        <f>IF(ISBLANK(DaqBook_RAW_Data!AN91),"",DaqBook_RAW_Data!AN91)</f>
        <v/>
      </c>
      <c r="J101" s="167" t="str">
        <f>IF(ISBLANK(DaqBook_RAW_Data!AO91),"",DaqBook_RAW_Data!AO91)</f>
        <v/>
      </c>
      <c r="K101" s="167" t="str">
        <f>IF(ISBLANK(DaqBook_RAW_Data!AP91),"",DaqBook_RAW_Data!AP91)</f>
        <v/>
      </c>
      <c r="L101" s="167" t="str">
        <f>IF(ISBLANK(DaqBook_RAW_Data!AQ91),"",DaqBook_RAW_Data!AQ91)</f>
        <v/>
      </c>
      <c r="M101" s="167" t="str">
        <f>IF(ISBLANK(DaqBook_RAW_Data!AR91),"",DaqBook_RAW_Data!AR91)</f>
        <v/>
      </c>
      <c r="N101" s="167" t="str">
        <f>IF(ISBLANK(DaqBook_RAW_Data!AS91),"",DaqBook_RAW_Data!AS91)</f>
        <v/>
      </c>
      <c r="O101" s="167"/>
      <c r="P101" s="167"/>
    </row>
    <row r="102" spans="1:16" s="96" customFormat="1" x14ac:dyDescent="0.2">
      <c r="A102" s="145" t="e">
        <f t="shared" si="1"/>
        <v>#VALUE!</v>
      </c>
      <c r="B102" s="144" t="str">
        <f>IF(ISBLANK(DaqBook_RAW_Data!AG92),IF(DaqBook_RAW_Data!A92="","",TIMEVALUE(DaqBook_RAW_Data!A92)),TIMEVALUE(DaqBook_RAW_Data!AG92))</f>
        <v/>
      </c>
      <c r="C102" s="167" t="str">
        <f>IF(ISBLANK(DaqBook_RAW_Data!AH92),"",DaqBook_RAW_Data!AH92)</f>
        <v/>
      </c>
      <c r="D102" s="167" t="str">
        <f>IF(ISBLANK(DaqBook_RAW_Data!AI92),"",DaqBook_RAW_Data!AI92)</f>
        <v/>
      </c>
      <c r="E102" s="167" t="str">
        <f>IF(ISBLANK(DaqBook_RAW_Data!AJ92),"",DaqBook_RAW_Data!AJ92)</f>
        <v/>
      </c>
      <c r="F102" s="167" t="str">
        <f>IF(ISBLANK(DaqBook_RAW_Data!AK92),"",DaqBook_RAW_Data!AK92)</f>
        <v/>
      </c>
      <c r="G102" s="167" t="str">
        <f>IF(ISBLANK(DaqBook_RAW_Data!AL92),"",DaqBook_RAW_Data!AL92)</f>
        <v/>
      </c>
      <c r="H102" s="167" t="str">
        <f>IF(ISBLANK(DaqBook_RAW_Data!AM92),"",DaqBook_RAW_Data!AM92)</f>
        <v/>
      </c>
      <c r="I102" s="167" t="str">
        <f>IF(ISBLANK(DaqBook_RAW_Data!AN92),"",DaqBook_RAW_Data!AN92)</f>
        <v/>
      </c>
      <c r="J102" s="167" t="str">
        <f>IF(ISBLANK(DaqBook_RAW_Data!AO92),"",DaqBook_RAW_Data!AO92)</f>
        <v/>
      </c>
      <c r="K102" s="167" t="str">
        <f>IF(ISBLANK(DaqBook_RAW_Data!AP92),"",DaqBook_RAW_Data!AP92)</f>
        <v/>
      </c>
      <c r="L102" s="167" t="str">
        <f>IF(ISBLANK(DaqBook_RAW_Data!AQ92),"",DaqBook_RAW_Data!AQ92)</f>
        <v/>
      </c>
      <c r="M102" s="167" t="str">
        <f>IF(ISBLANK(DaqBook_RAW_Data!AR92),"",DaqBook_RAW_Data!AR92)</f>
        <v/>
      </c>
      <c r="N102" s="167" t="str">
        <f>IF(ISBLANK(DaqBook_RAW_Data!AS92),"",DaqBook_RAW_Data!AS92)</f>
        <v/>
      </c>
      <c r="O102" s="167"/>
      <c r="P102" s="167"/>
    </row>
    <row r="103" spans="1:16" s="96" customFormat="1" x14ac:dyDescent="0.2">
      <c r="A103" s="145" t="e">
        <f t="shared" si="1"/>
        <v>#VALUE!</v>
      </c>
      <c r="B103" s="144" t="str">
        <f>IF(ISBLANK(DaqBook_RAW_Data!AG93),IF(DaqBook_RAW_Data!A93="","",TIMEVALUE(DaqBook_RAW_Data!A93)),TIMEVALUE(DaqBook_RAW_Data!AG93))</f>
        <v/>
      </c>
      <c r="C103" s="167" t="str">
        <f>IF(ISBLANK(DaqBook_RAW_Data!AH93),"",DaqBook_RAW_Data!AH93)</f>
        <v/>
      </c>
      <c r="D103" s="167" t="str">
        <f>IF(ISBLANK(DaqBook_RAW_Data!AI93),"",DaqBook_RAW_Data!AI93)</f>
        <v/>
      </c>
      <c r="E103" s="167" t="str">
        <f>IF(ISBLANK(DaqBook_RAW_Data!AJ93),"",DaqBook_RAW_Data!AJ93)</f>
        <v/>
      </c>
      <c r="F103" s="167" t="str">
        <f>IF(ISBLANK(DaqBook_RAW_Data!AK93),"",DaqBook_RAW_Data!AK93)</f>
        <v/>
      </c>
      <c r="G103" s="167" t="str">
        <f>IF(ISBLANK(DaqBook_RAW_Data!AL93),"",DaqBook_RAW_Data!AL93)</f>
        <v/>
      </c>
      <c r="H103" s="167" t="str">
        <f>IF(ISBLANK(DaqBook_RAW_Data!AM93),"",DaqBook_RAW_Data!AM93)</f>
        <v/>
      </c>
      <c r="I103" s="167" t="str">
        <f>IF(ISBLANK(DaqBook_RAW_Data!AN93),"",DaqBook_RAW_Data!AN93)</f>
        <v/>
      </c>
      <c r="J103" s="167" t="str">
        <f>IF(ISBLANK(DaqBook_RAW_Data!AO93),"",DaqBook_RAW_Data!AO93)</f>
        <v/>
      </c>
      <c r="K103" s="167" t="str">
        <f>IF(ISBLANK(DaqBook_RAW_Data!AP93),"",DaqBook_RAW_Data!AP93)</f>
        <v/>
      </c>
      <c r="L103" s="167" t="str">
        <f>IF(ISBLANK(DaqBook_RAW_Data!AQ93),"",DaqBook_RAW_Data!AQ93)</f>
        <v/>
      </c>
      <c r="M103" s="167" t="str">
        <f>IF(ISBLANK(DaqBook_RAW_Data!AR93),"",DaqBook_RAW_Data!AR93)</f>
        <v/>
      </c>
      <c r="N103" s="167" t="str">
        <f>IF(ISBLANK(DaqBook_RAW_Data!AS93),"",DaqBook_RAW_Data!AS93)</f>
        <v/>
      </c>
      <c r="O103" s="167"/>
      <c r="P103" s="167"/>
    </row>
    <row r="104" spans="1:16" s="96" customFormat="1" x14ac:dyDescent="0.2">
      <c r="A104" s="145" t="e">
        <f t="shared" si="1"/>
        <v>#VALUE!</v>
      </c>
      <c r="B104" s="144" t="str">
        <f>IF(ISBLANK(DaqBook_RAW_Data!AG94),IF(DaqBook_RAW_Data!A94="","",TIMEVALUE(DaqBook_RAW_Data!A94)),TIMEVALUE(DaqBook_RAW_Data!AG94))</f>
        <v/>
      </c>
      <c r="C104" s="167" t="str">
        <f>IF(ISBLANK(DaqBook_RAW_Data!AH94),"",DaqBook_RAW_Data!AH94)</f>
        <v/>
      </c>
      <c r="D104" s="167" t="str">
        <f>IF(ISBLANK(DaqBook_RAW_Data!AI94),"",DaqBook_RAW_Data!AI94)</f>
        <v/>
      </c>
      <c r="E104" s="167" t="str">
        <f>IF(ISBLANK(DaqBook_RAW_Data!AJ94),"",DaqBook_RAW_Data!AJ94)</f>
        <v/>
      </c>
      <c r="F104" s="167" t="str">
        <f>IF(ISBLANK(DaqBook_RAW_Data!AK94),"",DaqBook_RAW_Data!AK94)</f>
        <v/>
      </c>
      <c r="G104" s="167" t="str">
        <f>IF(ISBLANK(DaqBook_RAW_Data!AL94),"",DaqBook_RAW_Data!AL94)</f>
        <v/>
      </c>
      <c r="H104" s="167" t="str">
        <f>IF(ISBLANK(DaqBook_RAW_Data!AM94),"",DaqBook_RAW_Data!AM94)</f>
        <v/>
      </c>
      <c r="I104" s="167" t="str">
        <f>IF(ISBLANK(DaqBook_RAW_Data!AN94),"",DaqBook_RAW_Data!AN94)</f>
        <v/>
      </c>
      <c r="J104" s="167" t="str">
        <f>IF(ISBLANK(DaqBook_RAW_Data!AO94),"",DaqBook_RAW_Data!AO94)</f>
        <v/>
      </c>
      <c r="K104" s="167" t="str">
        <f>IF(ISBLANK(DaqBook_RAW_Data!AP94),"",DaqBook_RAW_Data!AP94)</f>
        <v/>
      </c>
      <c r="L104" s="167" t="str">
        <f>IF(ISBLANK(DaqBook_RAW_Data!AQ94),"",DaqBook_RAW_Data!AQ94)</f>
        <v/>
      </c>
      <c r="M104" s="167" t="str">
        <f>IF(ISBLANK(DaqBook_RAW_Data!AR94),"",DaqBook_RAW_Data!AR94)</f>
        <v/>
      </c>
      <c r="N104" s="167" t="str">
        <f>IF(ISBLANK(DaqBook_RAW_Data!AS94),"",DaqBook_RAW_Data!AS94)</f>
        <v/>
      </c>
      <c r="O104" s="167"/>
      <c r="P104" s="167"/>
    </row>
    <row r="105" spans="1:16" s="96" customFormat="1" x14ac:dyDescent="0.2">
      <c r="A105" s="145" t="e">
        <f t="shared" si="1"/>
        <v>#VALUE!</v>
      </c>
      <c r="B105" s="144" t="str">
        <f>IF(ISBLANK(DaqBook_RAW_Data!AG95),IF(DaqBook_RAW_Data!A95="","",TIMEVALUE(DaqBook_RAW_Data!A95)),TIMEVALUE(DaqBook_RAW_Data!AG95))</f>
        <v/>
      </c>
      <c r="C105" s="167" t="str">
        <f>IF(ISBLANK(DaqBook_RAW_Data!AH95),"",DaqBook_RAW_Data!AH95)</f>
        <v/>
      </c>
      <c r="D105" s="167" t="str">
        <f>IF(ISBLANK(DaqBook_RAW_Data!AI95),"",DaqBook_RAW_Data!AI95)</f>
        <v/>
      </c>
      <c r="E105" s="167" t="str">
        <f>IF(ISBLANK(DaqBook_RAW_Data!AJ95),"",DaqBook_RAW_Data!AJ95)</f>
        <v/>
      </c>
      <c r="F105" s="167" t="str">
        <f>IF(ISBLANK(DaqBook_RAW_Data!AK95),"",DaqBook_RAW_Data!AK95)</f>
        <v/>
      </c>
      <c r="G105" s="167" t="str">
        <f>IF(ISBLANK(DaqBook_RAW_Data!AL95),"",DaqBook_RAW_Data!AL95)</f>
        <v/>
      </c>
      <c r="H105" s="167" t="str">
        <f>IF(ISBLANK(DaqBook_RAW_Data!AM95),"",DaqBook_RAW_Data!AM95)</f>
        <v/>
      </c>
      <c r="I105" s="167" t="str">
        <f>IF(ISBLANK(DaqBook_RAW_Data!AN95),"",DaqBook_RAW_Data!AN95)</f>
        <v/>
      </c>
      <c r="J105" s="167" t="str">
        <f>IF(ISBLANK(DaqBook_RAW_Data!AO95),"",DaqBook_RAW_Data!AO95)</f>
        <v/>
      </c>
      <c r="K105" s="167" t="str">
        <f>IF(ISBLANK(DaqBook_RAW_Data!AP95),"",DaqBook_RAW_Data!AP95)</f>
        <v/>
      </c>
      <c r="L105" s="167" t="str">
        <f>IF(ISBLANK(DaqBook_RAW_Data!AQ95),"",DaqBook_RAW_Data!AQ95)</f>
        <v/>
      </c>
      <c r="M105" s="167" t="str">
        <f>IF(ISBLANK(DaqBook_RAW_Data!AR95),"",DaqBook_RAW_Data!AR95)</f>
        <v/>
      </c>
      <c r="N105" s="167" t="str">
        <f>IF(ISBLANK(DaqBook_RAW_Data!AS95),"",DaqBook_RAW_Data!AS95)</f>
        <v/>
      </c>
      <c r="O105" s="167"/>
      <c r="P105" s="167"/>
    </row>
    <row r="106" spans="1:16" x14ac:dyDescent="0.2">
      <c r="A106" s="58" t="e">
        <f t="shared" si="1"/>
        <v>#VALUE!</v>
      </c>
      <c r="B106" s="144" t="str">
        <f>IF(ISBLANK(DaqBook_RAW_Data!AG96),IF(DaqBook_RAW_Data!A96="","",TIMEVALUE(DaqBook_RAW_Data!A96)),TIMEVALUE(DaqBook_RAW_Data!AG96))</f>
        <v/>
      </c>
      <c r="C106" s="167" t="str">
        <f>IF(ISBLANK(DaqBook_RAW_Data!AH96),"",DaqBook_RAW_Data!AH96)</f>
        <v/>
      </c>
      <c r="D106" s="167" t="str">
        <f>IF(ISBLANK(DaqBook_RAW_Data!AI96),"",DaqBook_RAW_Data!AI96)</f>
        <v/>
      </c>
      <c r="E106" s="167" t="str">
        <f>IF(ISBLANK(DaqBook_RAW_Data!AJ96),"",DaqBook_RAW_Data!AJ96)</f>
        <v/>
      </c>
      <c r="F106" s="167" t="str">
        <f>IF(ISBLANK(DaqBook_RAW_Data!AK96),"",DaqBook_RAW_Data!AK96)</f>
        <v/>
      </c>
      <c r="G106" s="167" t="str">
        <f>IF(ISBLANK(DaqBook_RAW_Data!AL96),"",DaqBook_RAW_Data!AL96)</f>
        <v/>
      </c>
      <c r="H106" s="167" t="str">
        <f>IF(ISBLANK(DaqBook_RAW_Data!AM96),"",DaqBook_RAW_Data!AM96)</f>
        <v/>
      </c>
      <c r="I106" s="167" t="str">
        <f>IF(ISBLANK(DaqBook_RAW_Data!AN96),"",DaqBook_RAW_Data!AN96)</f>
        <v/>
      </c>
      <c r="J106" s="167" t="str">
        <f>IF(ISBLANK(DaqBook_RAW_Data!AO96),"",DaqBook_RAW_Data!AO96)</f>
        <v/>
      </c>
      <c r="K106" s="167" t="str">
        <f>IF(ISBLANK(DaqBook_RAW_Data!AP96),"",DaqBook_RAW_Data!AP96)</f>
        <v/>
      </c>
      <c r="L106" s="167" t="str">
        <f>IF(ISBLANK(DaqBook_RAW_Data!AQ96),"",DaqBook_RAW_Data!AQ96)</f>
        <v/>
      </c>
      <c r="M106" s="167" t="str">
        <f>IF(ISBLANK(DaqBook_RAW_Data!AR96),"",DaqBook_RAW_Data!AR96)</f>
        <v/>
      </c>
      <c r="N106" s="167" t="str">
        <f>IF(ISBLANK(DaqBook_RAW_Data!AS96),"",DaqBook_RAW_Data!AS96)</f>
        <v/>
      </c>
      <c r="O106" s="167"/>
      <c r="P106" s="167"/>
    </row>
    <row r="107" spans="1:16" x14ac:dyDescent="0.2">
      <c r="A107" s="58" t="e">
        <f t="shared" si="1"/>
        <v>#VALUE!</v>
      </c>
      <c r="B107" s="144" t="str">
        <f>IF(ISBLANK(DaqBook_RAW_Data!AG97),IF(DaqBook_RAW_Data!A97="","",TIMEVALUE(DaqBook_RAW_Data!A97)),TIMEVALUE(DaqBook_RAW_Data!AG97))</f>
        <v/>
      </c>
      <c r="C107" s="167" t="str">
        <f>IF(ISBLANK(DaqBook_RAW_Data!AH97),"",DaqBook_RAW_Data!AH97)</f>
        <v/>
      </c>
      <c r="D107" s="167" t="str">
        <f>IF(ISBLANK(DaqBook_RAW_Data!AI97),"",DaqBook_RAW_Data!AI97)</f>
        <v/>
      </c>
      <c r="E107" s="167" t="str">
        <f>IF(ISBLANK(DaqBook_RAW_Data!AJ97),"",DaqBook_RAW_Data!AJ97)</f>
        <v/>
      </c>
      <c r="F107" s="167" t="str">
        <f>IF(ISBLANK(DaqBook_RAW_Data!AK97),"",DaqBook_RAW_Data!AK97)</f>
        <v/>
      </c>
      <c r="G107" s="167" t="str">
        <f>IF(ISBLANK(DaqBook_RAW_Data!AL97),"",DaqBook_RAW_Data!AL97)</f>
        <v/>
      </c>
      <c r="H107" s="167" t="str">
        <f>IF(ISBLANK(DaqBook_RAW_Data!AM97),"",DaqBook_RAW_Data!AM97)</f>
        <v/>
      </c>
      <c r="I107" s="167" t="str">
        <f>IF(ISBLANK(DaqBook_RAW_Data!AN97),"",DaqBook_RAW_Data!AN97)</f>
        <v/>
      </c>
      <c r="J107" s="167" t="str">
        <f>IF(ISBLANK(DaqBook_RAW_Data!AO97),"",DaqBook_RAW_Data!AO97)</f>
        <v/>
      </c>
      <c r="K107" s="167" t="str">
        <f>IF(ISBLANK(DaqBook_RAW_Data!AP97),"",DaqBook_RAW_Data!AP97)</f>
        <v/>
      </c>
      <c r="L107" s="167" t="str">
        <f>IF(ISBLANK(DaqBook_RAW_Data!AQ97),"",DaqBook_RAW_Data!AQ97)</f>
        <v/>
      </c>
      <c r="M107" s="167" t="str">
        <f>IF(ISBLANK(DaqBook_RAW_Data!AR97),"",DaqBook_RAW_Data!AR97)</f>
        <v/>
      </c>
      <c r="N107" s="167" t="str">
        <f>IF(ISBLANK(DaqBook_RAW_Data!AS97),"",DaqBook_RAW_Data!AS97)</f>
        <v/>
      </c>
      <c r="O107" s="167"/>
      <c r="P107" s="167"/>
    </row>
    <row r="108" spans="1:16" x14ac:dyDescent="0.2">
      <c r="A108" s="58" t="e">
        <f t="shared" si="1"/>
        <v>#VALUE!</v>
      </c>
      <c r="B108" s="144" t="str">
        <f>IF(ISBLANK(DaqBook_RAW_Data!AG98),IF(DaqBook_RAW_Data!A98="","",TIMEVALUE(DaqBook_RAW_Data!A98)),TIMEVALUE(DaqBook_RAW_Data!AG98))</f>
        <v/>
      </c>
      <c r="C108" s="167" t="str">
        <f>IF(ISBLANK(DaqBook_RAW_Data!AH98),"",DaqBook_RAW_Data!AH98)</f>
        <v/>
      </c>
      <c r="D108" s="167" t="str">
        <f>IF(ISBLANK(DaqBook_RAW_Data!AI98),"",DaqBook_RAW_Data!AI98)</f>
        <v/>
      </c>
      <c r="E108" s="167" t="str">
        <f>IF(ISBLANK(DaqBook_RAW_Data!AJ98),"",DaqBook_RAW_Data!AJ98)</f>
        <v/>
      </c>
      <c r="F108" s="167" t="str">
        <f>IF(ISBLANK(DaqBook_RAW_Data!AK98),"",DaqBook_RAW_Data!AK98)</f>
        <v/>
      </c>
      <c r="G108" s="167" t="str">
        <f>IF(ISBLANK(DaqBook_RAW_Data!AL98),"",DaqBook_RAW_Data!AL98)</f>
        <v/>
      </c>
      <c r="H108" s="167" t="str">
        <f>IF(ISBLANK(DaqBook_RAW_Data!AM98),"",DaqBook_RAW_Data!AM98)</f>
        <v/>
      </c>
      <c r="I108" s="167" t="str">
        <f>IF(ISBLANK(DaqBook_RAW_Data!AN98),"",DaqBook_RAW_Data!AN98)</f>
        <v/>
      </c>
      <c r="J108" s="167" t="str">
        <f>IF(ISBLANK(DaqBook_RAW_Data!AO98),"",DaqBook_RAW_Data!AO98)</f>
        <v/>
      </c>
      <c r="K108" s="167" t="str">
        <f>IF(ISBLANK(DaqBook_RAW_Data!AP98),"",DaqBook_RAW_Data!AP98)</f>
        <v/>
      </c>
      <c r="L108" s="167" t="str">
        <f>IF(ISBLANK(DaqBook_RAW_Data!AQ98),"",DaqBook_RAW_Data!AQ98)</f>
        <v/>
      </c>
      <c r="M108" s="167" t="str">
        <f>IF(ISBLANK(DaqBook_RAW_Data!AR98),"",DaqBook_RAW_Data!AR98)</f>
        <v/>
      </c>
      <c r="N108" s="167" t="str">
        <f>IF(ISBLANK(DaqBook_RAW_Data!AS98),"",DaqBook_RAW_Data!AS98)</f>
        <v/>
      </c>
      <c r="O108" s="167"/>
      <c r="P108" s="167"/>
    </row>
    <row r="109" spans="1:16" x14ac:dyDescent="0.2">
      <c r="A109" s="58" t="e">
        <f t="shared" si="1"/>
        <v>#VALUE!</v>
      </c>
      <c r="B109" s="144" t="str">
        <f>IF(ISBLANK(DaqBook_RAW_Data!AG99),IF(DaqBook_RAW_Data!A99="","",TIMEVALUE(DaqBook_RAW_Data!A99)),TIMEVALUE(DaqBook_RAW_Data!AG99))</f>
        <v/>
      </c>
      <c r="C109" s="167" t="str">
        <f>IF(ISBLANK(DaqBook_RAW_Data!AH99),"",DaqBook_RAW_Data!AH99)</f>
        <v/>
      </c>
      <c r="D109" s="167" t="str">
        <f>IF(ISBLANK(DaqBook_RAW_Data!AI99),"",DaqBook_RAW_Data!AI99)</f>
        <v/>
      </c>
      <c r="E109" s="167" t="str">
        <f>IF(ISBLANK(DaqBook_RAW_Data!AJ99),"",DaqBook_RAW_Data!AJ99)</f>
        <v/>
      </c>
      <c r="F109" s="167" t="str">
        <f>IF(ISBLANK(DaqBook_RAW_Data!AK99),"",DaqBook_RAW_Data!AK99)</f>
        <v/>
      </c>
      <c r="G109" s="167" t="str">
        <f>IF(ISBLANK(DaqBook_RAW_Data!AL99),"",DaqBook_RAW_Data!AL99)</f>
        <v/>
      </c>
      <c r="H109" s="167" t="str">
        <f>IF(ISBLANK(DaqBook_RAW_Data!AM99),"",DaqBook_RAW_Data!AM99)</f>
        <v/>
      </c>
      <c r="I109" s="167" t="str">
        <f>IF(ISBLANK(DaqBook_RAW_Data!AN99),"",DaqBook_RAW_Data!AN99)</f>
        <v/>
      </c>
      <c r="J109" s="167" t="str">
        <f>IF(ISBLANK(DaqBook_RAW_Data!AO99),"",DaqBook_RAW_Data!AO99)</f>
        <v/>
      </c>
      <c r="K109" s="167" t="str">
        <f>IF(ISBLANK(DaqBook_RAW_Data!AP99),"",DaqBook_RAW_Data!AP99)</f>
        <v/>
      </c>
      <c r="L109" s="167" t="str">
        <f>IF(ISBLANK(DaqBook_RAW_Data!AQ99),"",DaqBook_RAW_Data!AQ99)</f>
        <v/>
      </c>
      <c r="M109" s="167" t="str">
        <f>IF(ISBLANK(DaqBook_RAW_Data!AR99),"",DaqBook_RAW_Data!AR99)</f>
        <v/>
      </c>
      <c r="N109" s="167" t="str">
        <f>IF(ISBLANK(DaqBook_RAW_Data!AS99),"",DaqBook_RAW_Data!AS99)</f>
        <v/>
      </c>
      <c r="O109" s="167"/>
      <c r="P109" s="167"/>
    </row>
    <row r="110" spans="1:16" x14ac:dyDescent="0.2">
      <c r="A110" s="58" t="e">
        <f t="shared" si="1"/>
        <v>#VALUE!</v>
      </c>
      <c r="B110" s="144" t="str">
        <f>IF(ISBLANK(DaqBook_RAW_Data!AG100),IF(DaqBook_RAW_Data!A100="","",TIMEVALUE(DaqBook_RAW_Data!A100)),TIMEVALUE(DaqBook_RAW_Data!AG100))</f>
        <v/>
      </c>
      <c r="C110" s="167" t="str">
        <f>IF(ISBLANK(DaqBook_RAW_Data!AH100),"",DaqBook_RAW_Data!AH100)</f>
        <v/>
      </c>
      <c r="D110" s="167" t="str">
        <f>IF(ISBLANK(DaqBook_RAW_Data!AI100),"",DaqBook_RAW_Data!AI100)</f>
        <v/>
      </c>
      <c r="E110" s="167" t="str">
        <f>IF(ISBLANK(DaqBook_RAW_Data!AJ100),"",DaqBook_RAW_Data!AJ100)</f>
        <v/>
      </c>
      <c r="F110" s="167" t="str">
        <f>IF(ISBLANK(DaqBook_RAW_Data!AK100),"",DaqBook_RAW_Data!AK100)</f>
        <v/>
      </c>
      <c r="G110" s="167" t="str">
        <f>IF(ISBLANK(DaqBook_RAW_Data!AL100),"",DaqBook_RAW_Data!AL100)</f>
        <v/>
      </c>
      <c r="H110" s="167" t="str">
        <f>IF(ISBLANK(DaqBook_RAW_Data!AM100),"",DaqBook_RAW_Data!AM100)</f>
        <v/>
      </c>
      <c r="I110" s="167" t="str">
        <f>IF(ISBLANK(DaqBook_RAW_Data!AN100),"",DaqBook_RAW_Data!AN100)</f>
        <v/>
      </c>
      <c r="J110" s="167" t="str">
        <f>IF(ISBLANK(DaqBook_RAW_Data!AO100),"",DaqBook_RAW_Data!AO100)</f>
        <v/>
      </c>
      <c r="K110" s="167" t="str">
        <f>IF(ISBLANK(DaqBook_RAW_Data!AP100),"",DaqBook_RAW_Data!AP100)</f>
        <v/>
      </c>
      <c r="L110" s="167" t="str">
        <f>IF(ISBLANK(DaqBook_RAW_Data!AQ100),"",DaqBook_RAW_Data!AQ100)</f>
        <v/>
      </c>
      <c r="M110" s="167" t="str">
        <f>IF(ISBLANK(DaqBook_RAW_Data!AR100),"",DaqBook_RAW_Data!AR100)</f>
        <v/>
      </c>
      <c r="N110" s="167" t="str">
        <f>IF(ISBLANK(DaqBook_RAW_Data!AS100),"",DaqBook_RAW_Data!AS100)</f>
        <v/>
      </c>
      <c r="O110" s="167"/>
      <c r="P110" s="167"/>
    </row>
    <row r="111" spans="1:16" x14ac:dyDescent="0.2">
      <c r="A111" s="58" t="e">
        <f t="shared" si="1"/>
        <v>#VALUE!</v>
      </c>
      <c r="B111" s="144" t="str">
        <f>IF(ISBLANK(DaqBook_RAW_Data!AG101),IF(DaqBook_RAW_Data!A101="","",TIMEVALUE(DaqBook_RAW_Data!A101)),TIMEVALUE(DaqBook_RAW_Data!AG101))</f>
        <v/>
      </c>
      <c r="C111" s="167" t="str">
        <f>IF(ISBLANK(DaqBook_RAW_Data!AH101),"",DaqBook_RAW_Data!AH101)</f>
        <v/>
      </c>
      <c r="D111" s="167" t="str">
        <f>IF(ISBLANK(DaqBook_RAW_Data!AI101),"",DaqBook_RAW_Data!AI101)</f>
        <v/>
      </c>
      <c r="E111" s="167" t="str">
        <f>IF(ISBLANK(DaqBook_RAW_Data!AJ101),"",DaqBook_RAW_Data!AJ101)</f>
        <v/>
      </c>
      <c r="F111" s="167" t="str">
        <f>IF(ISBLANK(DaqBook_RAW_Data!AK101),"",DaqBook_RAW_Data!AK101)</f>
        <v/>
      </c>
      <c r="G111" s="167" t="str">
        <f>IF(ISBLANK(DaqBook_RAW_Data!AL101),"",DaqBook_RAW_Data!AL101)</f>
        <v/>
      </c>
      <c r="H111" s="167" t="str">
        <f>IF(ISBLANK(DaqBook_RAW_Data!AM101),"",DaqBook_RAW_Data!AM101)</f>
        <v/>
      </c>
      <c r="I111" s="167" t="str">
        <f>IF(ISBLANK(DaqBook_RAW_Data!AN101),"",DaqBook_RAW_Data!AN101)</f>
        <v/>
      </c>
      <c r="J111" s="167" t="str">
        <f>IF(ISBLANK(DaqBook_RAW_Data!AO101),"",DaqBook_RAW_Data!AO101)</f>
        <v/>
      </c>
      <c r="K111" s="167" t="str">
        <f>IF(ISBLANK(DaqBook_RAW_Data!AP101),"",DaqBook_RAW_Data!AP101)</f>
        <v/>
      </c>
      <c r="L111" s="167" t="str">
        <f>IF(ISBLANK(DaqBook_RAW_Data!AQ101),"",DaqBook_RAW_Data!AQ101)</f>
        <v/>
      </c>
      <c r="M111" s="167" t="str">
        <f>IF(ISBLANK(DaqBook_RAW_Data!AR101),"",DaqBook_RAW_Data!AR101)</f>
        <v/>
      </c>
      <c r="N111" s="167" t="str">
        <f>IF(ISBLANK(DaqBook_RAW_Data!AS101),"",DaqBook_RAW_Data!AS101)</f>
        <v/>
      </c>
      <c r="O111" s="167"/>
      <c r="P111" s="167"/>
    </row>
    <row r="112" spans="1:16" x14ac:dyDescent="0.2">
      <c r="A112" s="58" t="e">
        <f t="shared" si="1"/>
        <v>#VALUE!</v>
      </c>
      <c r="B112" s="144" t="str">
        <f>IF(ISBLANK(DaqBook_RAW_Data!AG102),IF(DaqBook_RAW_Data!A102="","",TIMEVALUE(DaqBook_RAW_Data!A102)),TIMEVALUE(DaqBook_RAW_Data!AG102))</f>
        <v/>
      </c>
      <c r="C112" s="167" t="str">
        <f>IF(ISBLANK(DaqBook_RAW_Data!AH102),"",DaqBook_RAW_Data!AH102)</f>
        <v/>
      </c>
      <c r="D112" s="167" t="str">
        <f>IF(ISBLANK(DaqBook_RAW_Data!AI102),"",DaqBook_RAW_Data!AI102)</f>
        <v/>
      </c>
      <c r="E112" s="167" t="str">
        <f>IF(ISBLANK(DaqBook_RAW_Data!AJ102),"",DaqBook_RAW_Data!AJ102)</f>
        <v/>
      </c>
      <c r="F112" s="167" t="str">
        <f>IF(ISBLANK(DaqBook_RAW_Data!AK102),"",DaqBook_RAW_Data!AK102)</f>
        <v/>
      </c>
      <c r="G112" s="167" t="str">
        <f>IF(ISBLANK(DaqBook_RAW_Data!AL102),"",DaqBook_RAW_Data!AL102)</f>
        <v/>
      </c>
      <c r="H112" s="167" t="str">
        <f>IF(ISBLANK(DaqBook_RAW_Data!AM102),"",DaqBook_RAW_Data!AM102)</f>
        <v/>
      </c>
      <c r="I112" s="167" t="str">
        <f>IF(ISBLANK(DaqBook_RAW_Data!AN102),"",DaqBook_RAW_Data!AN102)</f>
        <v/>
      </c>
      <c r="J112" s="167" t="str">
        <f>IF(ISBLANK(DaqBook_RAW_Data!AO102),"",DaqBook_RAW_Data!AO102)</f>
        <v/>
      </c>
      <c r="K112" s="167" t="str">
        <f>IF(ISBLANK(DaqBook_RAW_Data!AP102),"",DaqBook_RAW_Data!AP102)</f>
        <v/>
      </c>
      <c r="L112" s="167" t="str">
        <f>IF(ISBLANK(DaqBook_RAW_Data!AQ102),"",DaqBook_RAW_Data!AQ102)</f>
        <v/>
      </c>
      <c r="M112" s="167" t="str">
        <f>IF(ISBLANK(DaqBook_RAW_Data!AR102),"",DaqBook_RAW_Data!AR102)</f>
        <v/>
      </c>
      <c r="N112" s="167" t="str">
        <f>IF(ISBLANK(DaqBook_RAW_Data!AS102),"",DaqBook_RAW_Data!AS102)</f>
        <v/>
      </c>
      <c r="O112" s="167"/>
      <c r="P112" s="167"/>
    </row>
    <row r="113" spans="1:16" x14ac:dyDescent="0.2">
      <c r="A113" s="58" t="e">
        <f t="shared" si="1"/>
        <v>#VALUE!</v>
      </c>
      <c r="B113" s="144" t="str">
        <f>IF(ISBLANK(DaqBook_RAW_Data!AG103),IF(DaqBook_RAW_Data!A103="","",TIMEVALUE(DaqBook_RAW_Data!A103)),TIMEVALUE(DaqBook_RAW_Data!AG103))</f>
        <v/>
      </c>
      <c r="C113" s="167" t="str">
        <f>IF(ISBLANK(DaqBook_RAW_Data!AH103),"",DaqBook_RAW_Data!AH103)</f>
        <v/>
      </c>
      <c r="D113" s="167" t="str">
        <f>IF(ISBLANK(DaqBook_RAW_Data!AI103),"",DaqBook_RAW_Data!AI103)</f>
        <v/>
      </c>
      <c r="E113" s="167" t="str">
        <f>IF(ISBLANK(DaqBook_RAW_Data!AJ103),"",DaqBook_RAW_Data!AJ103)</f>
        <v/>
      </c>
      <c r="F113" s="167" t="str">
        <f>IF(ISBLANK(DaqBook_RAW_Data!AK103),"",DaqBook_RAW_Data!AK103)</f>
        <v/>
      </c>
      <c r="G113" s="167" t="str">
        <f>IF(ISBLANK(DaqBook_RAW_Data!AL103),"",DaqBook_RAW_Data!AL103)</f>
        <v/>
      </c>
      <c r="H113" s="167" t="str">
        <f>IF(ISBLANK(DaqBook_RAW_Data!AM103),"",DaqBook_RAW_Data!AM103)</f>
        <v/>
      </c>
      <c r="I113" s="167" t="str">
        <f>IF(ISBLANK(DaqBook_RAW_Data!AN103),"",DaqBook_RAW_Data!AN103)</f>
        <v/>
      </c>
      <c r="J113" s="167" t="str">
        <f>IF(ISBLANK(DaqBook_RAW_Data!AO103),"",DaqBook_RAW_Data!AO103)</f>
        <v/>
      </c>
      <c r="K113" s="167" t="str">
        <f>IF(ISBLANK(DaqBook_RAW_Data!AP103),"",DaqBook_RAW_Data!AP103)</f>
        <v/>
      </c>
      <c r="L113" s="167" t="str">
        <f>IF(ISBLANK(DaqBook_RAW_Data!AQ103),"",DaqBook_RAW_Data!AQ103)</f>
        <v/>
      </c>
      <c r="M113" s="167" t="str">
        <f>IF(ISBLANK(DaqBook_RAW_Data!AR103),"",DaqBook_RAW_Data!AR103)</f>
        <v/>
      </c>
      <c r="N113" s="167" t="str">
        <f>IF(ISBLANK(DaqBook_RAW_Data!AS103),"",DaqBook_RAW_Data!AS103)</f>
        <v/>
      </c>
      <c r="O113" s="167"/>
      <c r="P113" s="167"/>
    </row>
    <row r="114" spans="1:16" x14ac:dyDescent="0.2">
      <c r="A114" s="58" t="e">
        <f t="shared" si="1"/>
        <v>#VALUE!</v>
      </c>
      <c r="B114" s="144" t="str">
        <f>IF(ISBLANK(DaqBook_RAW_Data!AG104),IF(DaqBook_RAW_Data!A104="","",TIMEVALUE(DaqBook_RAW_Data!A104)),TIMEVALUE(DaqBook_RAW_Data!AG104))</f>
        <v/>
      </c>
      <c r="C114" s="167" t="str">
        <f>IF(ISBLANK(DaqBook_RAW_Data!AH104),"",DaqBook_RAW_Data!AH104)</f>
        <v/>
      </c>
      <c r="D114" s="167" t="str">
        <f>IF(ISBLANK(DaqBook_RAW_Data!AI104),"",DaqBook_RAW_Data!AI104)</f>
        <v/>
      </c>
      <c r="E114" s="167" t="str">
        <f>IF(ISBLANK(DaqBook_RAW_Data!AJ104),"",DaqBook_RAW_Data!AJ104)</f>
        <v/>
      </c>
      <c r="F114" s="167" t="str">
        <f>IF(ISBLANK(DaqBook_RAW_Data!AK104),"",DaqBook_RAW_Data!AK104)</f>
        <v/>
      </c>
      <c r="G114" s="167" t="str">
        <f>IF(ISBLANK(DaqBook_RAW_Data!AL104),"",DaqBook_RAW_Data!AL104)</f>
        <v/>
      </c>
      <c r="H114" s="167" t="str">
        <f>IF(ISBLANK(DaqBook_RAW_Data!AM104),"",DaqBook_RAW_Data!AM104)</f>
        <v/>
      </c>
      <c r="I114" s="167" t="str">
        <f>IF(ISBLANK(DaqBook_RAW_Data!AN104),"",DaqBook_RAW_Data!AN104)</f>
        <v/>
      </c>
      <c r="J114" s="167" t="str">
        <f>IF(ISBLANK(DaqBook_RAW_Data!AO104),"",DaqBook_RAW_Data!AO104)</f>
        <v/>
      </c>
      <c r="K114" s="167" t="str">
        <f>IF(ISBLANK(DaqBook_RAW_Data!AP104),"",DaqBook_RAW_Data!AP104)</f>
        <v/>
      </c>
      <c r="L114" s="167" t="str">
        <f>IF(ISBLANK(DaqBook_RAW_Data!AQ104),"",DaqBook_RAW_Data!AQ104)</f>
        <v/>
      </c>
      <c r="M114" s="167" t="str">
        <f>IF(ISBLANK(DaqBook_RAW_Data!AR104),"",DaqBook_RAW_Data!AR104)</f>
        <v/>
      </c>
      <c r="N114" s="167" t="str">
        <f>IF(ISBLANK(DaqBook_RAW_Data!AS104),"",DaqBook_RAW_Data!AS104)</f>
        <v/>
      </c>
      <c r="O114" s="167"/>
      <c r="P114" s="167"/>
    </row>
    <row r="115" spans="1:16" x14ac:dyDescent="0.2">
      <c r="A115" s="58" t="e">
        <f t="shared" si="1"/>
        <v>#VALUE!</v>
      </c>
      <c r="B115" s="144" t="str">
        <f>IF(ISBLANK(DaqBook_RAW_Data!AG105),IF(DaqBook_RAW_Data!A105="","",TIMEVALUE(DaqBook_RAW_Data!A105)),TIMEVALUE(DaqBook_RAW_Data!AG105))</f>
        <v/>
      </c>
      <c r="C115" s="167" t="str">
        <f>IF(ISBLANK(DaqBook_RAW_Data!AH105),"",DaqBook_RAW_Data!AH105)</f>
        <v/>
      </c>
      <c r="D115" s="167" t="str">
        <f>IF(ISBLANK(DaqBook_RAW_Data!AI105),"",DaqBook_RAW_Data!AI105)</f>
        <v/>
      </c>
      <c r="E115" s="167" t="str">
        <f>IF(ISBLANK(DaqBook_RAW_Data!AJ105),"",DaqBook_RAW_Data!AJ105)</f>
        <v/>
      </c>
      <c r="F115" s="167" t="str">
        <f>IF(ISBLANK(DaqBook_RAW_Data!AK105),"",DaqBook_RAW_Data!AK105)</f>
        <v/>
      </c>
      <c r="G115" s="167" t="str">
        <f>IF(ISBLANK(DaqBook_RAW_Data!AL105),"",DaqBook_RAW_Data!AL105)</f>
        <v/>
      </c>
      <c r="H115" s="167" t="str">
        <f>IF(ISBLANK(DaqBook_RAW_Data!AM105),"",DaqBook_RAW_Data!AM105)</f>
        <v/>
      </c>
      <c r="I115" s="167" t="str">
        <f>IF(ISBLANK(DaqBook_RAW_Data!AN105),"",DaqBook_RAW_Data!AN105)</f>
        <v/>
      </c>
      <c r="J115" s="167" t="str">
        <f>IF(ISBLANK(DaqBook_RAW_Data!AO105),"",DaqBook_RAW_Data!AO105)</f>
        <v/>
      </c>
      <c r="K115" s="167" t="str">
        <f>IF(ISBLANK(DaqBook_RAW_Data!AP105),"",DaqBook_RAW_Data!AP105)</f>
        <v/>
      </c>
      <c r="L115" s="167" t="str">
        <f>IF(ISBLANK(DaqBook_RAW_Data!AQ105),"",DaqBook_RAW_Data!AQ105)</f>
        <v/>
      </c>
      <c r="M115" s="167" t="str">
        <f>IF(ISBLANK(DaqBook_RAW_Data!AR105),"",DaqBook_RAW_Data!AR105)</f>
        <v/>
      </c>
      <c r="N115" s="167" t="str">
        <f>IF(ISBLANK(DaqBook_RAW_Data!AS105),"",DaqBook_RAW_Data!AS105)</f>
        <v/>
      </c>
      <c r="O115" s="167"/>
      <c r="P115" s="167"/>
    </row>
    <row r="116" spans="1:16" x14ac:dyDescent="0.2">
      <c r="A116" s="58" t="e">
        <f t="shared" si="1"/>
        <v>#VALUE!</v>
      </c>
      <c r="B116" s="144" t="str">
        <f>IF(ISBLANK(DaqBook_RAW_Data!AG106),IF(DaqBook_RAW_Data!A106="","",TIMEVALUE(DaqBook_RAW_Data!A106)),TIMEVALUE(DaqBook_RAW_Data!AG106))</f>
        <v/>
      </c>
      <c r="C116" s="167" t="str">
        <f>IF(ISBLANK(DaqBook_RAW_Data!AH106),"",DaqBook_RAW_Data!AH106)</f>
        <v/>
      </c>
      <c r="D116" s="167" t="str">
        <f>IF(ISBLANK(DaqBook_RAW_Data!AI106),"",DaqBook_RAW_Data!AI106)</f>
        <v/>
      </c>
      <c r="E116" s="167" t="str">
        <f>IF(ISBLANK(DaqBook_RAW_Data!AJ106),"",DaqBook_RAW_Data!AJ106)</f>
        <v/>
      </c>
      <c r="F116" s="167" t="str">
        <f>IF(ISBLANK(DaqBook_RAW_Data!AK106),"",DaqBook_RAW_Data!AK106)</f>
        <v/>
      </c>
      <c r="G116" s="167" t="str">
        <f>IF(ISBLANK(DaqBook_RAW_Data!AL106),"",DaqBook_RAW_Data!AL106)</f>
        <v/>
      </c>
      <c r="H116" s="167" t="str">
        <f>IF(ISBLANK(DaqBook_RAW_Data!AM106),"",DaqBook_RAW_Data!AM106)</f>
        <v/>
      </c>
      <c r="I116" s="167" t="str">
        <f>IF(ISBLANK(DaqBook_RAW_Data!AN106),"",DaqBook_RAW_Data!AN106)</f>
        <v/>
      </c>
      <c r="J116" s="167" t="str">
        <f>IF(ISBLANK(DaqBook_RAW_Data!AO106),"",DaqBook_RAW_Data!AO106)</f>
        <v/>
      </c>
      <c r="K116" s="167" t="str">
        <f>IF(ISBLANK(DaqBook_RAW_Data!AP106),"",DaqBook_RAW_Data!AP106)</f>
        <v/>
      </c>
      <c r="L116" s="167" t="str">
        <f>IF(ISBLANK(DaqBook_RAW_Data!AQ106),"",DaqBook_RAW_Data!AQ106)</f>
        <v/>
      </c>
      <c r="M116" s="167" t="str">
        <f>IF(ISBLANK(DaqBook_RAW_Data!AR106),"",DaqBook_RAW_Data!AR106)</f>
        <v/>
      </c>
      <c r="N116" s="167" t="str">
        <f>IF(ISBLANK(DaqBook_RAW_Data!AS106),"",DaqBook_RAW_Data!AS106)</f>
        <v/>
      </c>
      <c r="O116" s="167"/>
      <c r="P116" s="167"/>
    </row>
    <row r="117" spans="1:16" x14ac:dyDescent="0.2">
      <c r="A117" s="58" t="e">
        <f t="shared" si="1"/>
        <v>#VALUE!</v>
      </c>
      <c r="B117" s="144" t="str">
        <f>IF(ISBLANK(DaqBook_RAW_Data!AG107),IF(DaqBook_RAW_Data!A107="","",TIMEVALUE(DaqBook_RAW_Data!A107)),TIMEVALUE(DaqBook_RAW_Data!AG107))</f>
        <v/>
      </c>
      <c r="C117" s="167" t="str">
        <f>IF(ISBLANK(DaqBook_RAW_Data!AH107),"",DaqBook_RAW_Data!AH107)</f>
        <v/>
      </c>
      <c r="D117" s="167" t="str">
        <f>IF(ISBLANK(DaqBook_RAW_Data!AI107),"",DaqBook_RAW_Data!AI107)</f>
        <v/>
      </c>
      <c r="E117" s="167" t="str">
        <f>IF(ISBLANK(DaqBook_RAW_Data!AJ107),"",DaqBook_RAW_Data!AJ107)</f>
        <v/>
      </c>
      <c r="F117" s="167" t="str">
        <f>IF(ISBLANK(DaqBook_RAW_Data!AK107),"",DaqBook_RAW_Data!AK107)</f>
        <v/>
      </c>
      <c r="G117" s="167" t="str">
        <f>IF(ISBLANK(DaqBook_RAW_Data!AL107),"",DaqBook_RAW_Data!AL107)</f>
        <v/>
      </c>
      <c r="H117" s="167" t="str">
        <f>IF(ISBLANK(DaqBook_RAW_Data!AM107),"",DaqBook_RAW_Data!AM107)</f>
        <v/>
      </c>
      <c r="I117" s="167" t="str">
        <f>IF(ISBLANK(DaqBook_RAW_Data!AN107),"",DaqBook_RAW_Data!AN107)</f>
        <v/>
      </c>
      <c r="J117" s="167" t="str">
        <f>IF(ISBLANK(DaqBook_RAW_Data!AO107),"",DaqBook_RAW_Data!AO107)</f>
        <v/>
      </c>
      <c r="K117" s="167" t="str">
        <f>IF(ISBLANK(DaqBook_RAW_Data!AP107),"",DaqBook_RAW_Data!AP107)</f>
        <v/>
      </c>
      <c r="L117" s="167" t="str">
        <f>IF(ISBLANK(DaqBook_RAW_Data!AQ107),"",DaqBook_RAW_Data!AQ107)</f>
        <v/>
      </c>
      <c r="M117" s="167" t="str">
        <f>IF(ISBLANK(DaqBook_RAW_Data!AR107),"",DaqBook_RAW_Data!AR107)</f>
        <v/>
      </c>
      <c r="N117" s="167" t="str">
        <f>IF(ISBLANK(DaqBook_RAW_Data!AS107),"",DaqBook_RAW_Data!AS107)</f>
        <v/>
      </c>
      <c r="O117" s="167"/>
      <c r="P117" s="167"/>
    </row>
    <row r="118" spans="1:16" x14ac:dyDescent="0.2">
      <c r="A118" s="58" t="e">
        <f t="shared" si="1"/>
        <v>#VALUE!</v>
      </c>
      <c r="B118" s="144" t="str">
        <f>IF(ISBLANK(DaqBook_RAW_Data!AG108),IF(DaqBook_RAW_Data!A108="","",TIMEVALUE(DaqBook_RAW_Data!A108)),TIMEVALUE(DaqBook_RAW_Data!AG108))</f>
        <v/>
      </c>
      <c r="C118" s="167" t="str">
        <f>IF(ISBLANK(DaqBook_RAW_Data!AH108),"",DaqBook_RAW_Data!AH108)</f>
        <v/>
      </c>
      <c r="D118" s="167" t="str">
        <f>IF(ISBLANK(DaqBook_RAW_Data!AI108),"",DaqBook_RAW_Data!AI108)</f>
        <v/>
      </c>
      <c r="E118" s="167" t="str">
        <f>IF(ISBLANK(DaqBook_RAW_Data!AJ108),"",DaqBook_RAW_Data!AJ108)</f>
        <v/>
      </c>
      <c r="F118" s="167" t="str">
        <f>IF(ISBLANK(DaqBook_RAW_Data!AK108),"",DaqBook_RAW_Data!AK108)</f>
        <v/>
      </c>
      <c r="G118" s="167" t="str">
        <f>IF(ISBLANK(DaqBook_RAW_Data!AL108),"",DaqBook_RAW_Data!AL108)</f>
        <v/>
      </c>
      <c r="H118" s="167" t="str">
        <f>IF(ISBLANK(DaqBook_RAW_Data!AM108),"",DaqBook_RAW_Data!AM108)</f>
        <v/>
      </c>
      <c r="I118" s="167" t="str">
        <f>IF(ISBLANK(DaqBook_RAW_Data!AN108),"",DaqBook_RAW_Data!AN108)</f>
        <v/>
      </c>
      <c r="J118" s="167" t="str">
        <f>IF(ISBLANK(DaqBook_RAW_Data!AO108),"",DaqBook_RAW_Data!AO108)</f>
        <v/>
      </c>
      <c r="K118" s="167" t="str">
        <f>IF(ISBLANK(DaqBook_RAW_Data!AP108),"",DaqBook_RAW_Data!AP108)</f>
        <v/>
      </c>
      <c r="L118" s="167" t="str">
        <f>IF(ISBLANK(DaqBook_RAW_Data!AQ108),"",DaqBook_RAW_Data!AQ108)</f>
        <v/>
      </c>
      <c r="M118" s="167" t="str">
        <f>IF(ISBLANK(DaqBook_RAW_Data!AR108),"",DaqBook_RAW_Data!AR108)</f>
        <v/>
      </c>
      <c r="N118" s="167" t="str">
        <f>IF(ISBLANK(DaqBook_RAW_Data!AS108),"",DaqBook_RAW_Data!AS108)</f>
        <v/>
      </c>
      <c r="O118" s="167"/>
      <c r="P118" s="167"/>
    </row>
    <row r="119" spans="1:16" x14ac:dyDescent="0.2">
      <c r="A119" s="58" t="e">
        <f t="shared" si="1"/>
        <v>#VALUE!</v>
      </c>
      <c r="B119" s="144" t="str">
        <f>IF(ISBLANK(DaqBook_RAW_Data!AG109),IF(DaqBook_RAW_Data!A109="","",TIMEVALUE(DaqBook_RAW_Data!A109)),TIMEVALUE(DaqBook_RAW_Data!AG109))</f>
        <v/>
      </c>
      <c r="C119" s="167" t="str">
        <f>IF(ISBLANK(DaqBook_RAW_Data!AH109),"",DaqBook_RAW_Data!AH109)</f>
        <v/>
      </c>
      <c r="D119" s="167" t="str">
        <f>IF(ISBLANK(DaqBook_RAW_Data!AI109),"",DaqBook_RAW_Data!AI109)</f>
        <v/>
      </c>
      <c r="E119" s="167" t="str">
        <f>IF(ISBLANK(DaqBook_RAW_Data!AJ109),"",DaqBook_RAW_Data!AJ109)</f>
        <v/>
      </c>
      <c r="F119" s="167" t="str">
        <f>IF(ISBLANK(DaqBook_RAW_Data!AK109),"",DaqBook_RAW_Data!AK109)</f>
        <v/>
      </c>
      <c r="G119" s="167" t="str">
        <f>IF(ISBLANK(DaqBook_RAW_Data!AL109),"",DaqBook_RAW_Data!AL109)</f>
        <v/>
      </c>
      <c r="H119" s="167" t="str">
        <f>IF(ISBLANK(DaqBook_RAW_Data!AM109),"",DaqBook_RAW_Data!AM109)</f>
        <v/>
      </c>
      <c r="I119" s="167" t="str">
        <f>IF(ISBLANK(DaqBook_RAW_Data!AN109),"",DaqBook_RAW_Data!AN109)</f>
        <v/>
      </c>
      <c r="J119" s="167" t="str">
        <f>IF(ISBLANK(DaqBook_RAW_Data!AO109),"",DaqBook_RAW_Data!AO109)</f>
        <v/>
      </c>
      <c r="K119" s="167" t="str">
        <f>IF(ISBLANK(DaqBook_RAW_Data!AP109),"",DaqBook_RAW_Data!AP109)</f>
        <v/>
      </c>
      <c r="L119" s="167" t="str">
        <f>IF(ISBLANK(DaqBook_RAW_Data!AQ109),"",DaqBook_RAW_Data!AQ109)</f>
        <v/>
      </c>
      <c r="M119" s="167" t="str">
        <f>IF(ISBLANK(DaqBook_RAW_Data!AR109),"",DaqBook_RAW_Data!AR109)</f>
        <v/>
      </c>
      <c r="N119" s="167" t="str">
        <f>IF(ISBLANK(DaqBook_RAW_Data!AS109),"",DaqBook_RAW_Data!AS109)</f>
        <v/>
      </c>
      <c r="O119" s="167"/>
      <c r="P119" s="167"/>
    </row>
    <row r="120" spans="1:16" x14ac:dyDescent="0.2">
      <c r="A120" s="58" t="e">
        <f t="shared" si="1"/>
        <v>#VALUE!</v>
      </c>
      <c r="B120" s="144" t="str">
        <f>IF(ISBLANK(DaqBook_RAW_Data!AG110),IF(DaqBook_RAW_Data!A110="","",TIMEVALUE(DaqBook_RAW_Data!A110)),TIMEVALUE(DaqBook_RAW_Data!AG110))</f>
        <v/>
      </c>
      <c r="C120" s="167" t="str">
        <f>IF(ISBLANK(DaqBook_RAW_Data!AH110),"",DaqBook_RAW_Data!AH110)</f>
        <v/>
      </c>
      <c r="D120" s="167" t="str">
        <f>IF(ISBLANK(DaqBook_RAW_Data!AI110),"",DaqBook_RAW_Data!AI110)</f>
        <v/>
      </c>
      <c r="E120" s="167" t="str">
        <f>IF(ISBLANK(DaqBook_RAW_Data!AJ110),"",DaqBook_RAW_Data!AJ110)</f>
        <v/>
      </c>
      <c r="F120" s="167" t="str">
        <f>IF(ISBLANK(DaqBook_RAW_Data!AK110),"",DaqBook_RAW_Data!AK110)</f>
        <v/>
      </c>
      <c r="G120" s="167" t="str">
        <f>IF(ISBLANK(DaqBook_RAW_Data!AL110),"",DaqBook_RAW_Data!AL110)</f>
        <v/>
      </c>
      <c r="H120" s="167" t="str">
        <f>IF(ISBLANK(DaqBook_RAW_Data!AM110),"",DaqBook_RAW_Data!AM110)</f>
        <v/>
      </c>
      <c r="I120" s="167" t="str">
        <f>IF(ISBLANK(DaqBook_RAW_Data!AN110),"",DaqBook_RAW_Data!AN110)</f>
        <v/>
      </c>
      <c r="J120" s="167" t="str">
        <f>IF(ISBLANK(DaqBook_RAW_Data!AO110),"",DaqBook_RAW_Data!AO110)</f>
        <v/>
      </c>
      <c r="K120" s="167" t="str">
        <f>IF(ISBLANK(DaqBook_RAW_Data!AP110),"",DaqBook_RAW_Data!AP110)</f>
        <v/>
      </c>
      <c r="L120" s="167" t="str">
        <f>IF(ISBLANK(DaqBook_RAW_Data!AQ110),"",DaqBook_RAW_Data!AQ110)</f>
        <v/>
      </c>
      <c r="M120" s="167" t="str">
        <f>IF(ISBLANK(DaqBook_RAW_Data!AR110),"",DaqBook_RAW_Data!AR110)</f>
        <v/>
      </c>
      <c r="N120" s="167" t="str">
        <f>IF(ISBLANK(DaqBook_RAW_Data!AS110),"",DaqBook_RAW_Data!AS110)</f>
        <v/>
      </c>
      <c r="O120" s="167"/>
      <c r="P120" s="167"/>
    </row>
    <row r="121" spans="1:16" x14ac:dyDescent="0.2">
      <c r="A121" s="58" t="e">
        <f t="shared" si="1"/>
        <v>#VALUE!</v>
      </c>
      <c r="B121" s="144" t="str">
        <f>IF(ISBLANK(DaqBook_RAW_Data!AG111),IF(DaqBook_RAW_Data!A111="","",TIMEVALUE(DaqBook_RAW_Data!A111)),TIMEVALUE(DaqBook_RAW_Data!AG111))</f>
        <v/>
      </c>
      <c r="C121" s="167" t="str">
        <f>IF(ISBLANK(DaqBook_RAW_Data!AH111),"",DaqBook_RAW_Data!AH111)</f>
        <v/>
      </c>
      <c r="D121" s="167" t="str">
        <f>IF(ISBLANK(DaqBook_RAW_Data!AI111),"",DaqBook_RAW_Data!AI111)</f>
        <v/>
      </c>
      <c r="E121" s="167" t="str">
        <f>IF(ISBLANK(DaqBook_RAW_Data!AJ111),"",DaqBook_RAW_Data!AJ111)</f>
        <v/>
      </c>
      <c r="F121" s="167" t="str">
        <f>IF(ISBLANK(DaqBook_RAW_Data!AK111),"",DaqBook_RAW_Data!AK111)</f>
        <v/>
      </c>
      <c r="G121" s="167" t="str">
        <f>IF(ISBLANK(DaqBook_RAW_Data!AL111),"",DaqBook_RAW_Data!AL111)</f>
        <v/>
      </c>
      <c r="H121" s="167" t="str">
        <f>IF(ISBLANK(DaqBook_RAW_Data!AM111),"",DaqBook_RAW_Data!AM111)</f>
        <v/>
      </c>
      <c r="I121" s="167" t="str">
        <f>IF(ISBLANK(DaqBook_RAW_Data!AN111),"",DaqBook_RAW_Data!AN111)</f>
        <v/>
      </c>
      <c r="J121" s="167" t="str">
        <f>IF(ISBLANK(DaqBook_RAW_Data!AO111),"",DaqBook_RAW_Data!AO111)</f>
        <v/>
      </c>
      <c r="K121" s="167" t="str">
        <f>IF(ISBLANK(DaqBook_RAW_Data!AP111),"",DaqBook_RAW_Data!AP111)</f>
        <v/>
      </c>
      <c r="L121" s="167" t="str">
        <f>IF(ISBLANK(DaqBook_RAW_Data!AQ111),"",DaqBook_RAW_Data!AQ111)</f>
        <v/>
      </c>
      <c r="M121" s="167" t="str">
        <f>IF(ISBLANK(DaqBook_RAW_Data!AR111),"",DaqBook_RAW_Data!AR111)</f>
        <v/>
      </c>
      <c r="N121" s="167" t="str">
        <f>IF(ISBLANK(DaqBook_RAW_Data!AS111),"",DaqBook_RAW_Data!AS111)</f>
        <v/>
      </c>
      <c r="O121" s="167"/>
      <c r="P121" s="167"/>
    </row>
    <row r="122" spans="1:16" x14ac:dyDescent="0.2">
      <c r="A122" s="58" t="e">
        <f t="shared" si="1"/>
        <v>#VALUE!</v>
      </c>
      <c r="B122" s="144" t="str">
        <f>IF(ISBLANK(DaqBook_RAW_Data!AG112),IF(DaqBook_RAW_Data!A112="","",TIMEVALUE(DaqBook_RAW_Data!A112)),TIMEVALUE(DaqBook_RAW_Data!AG112))</f>
        <v/>
      </c>
      <c r="C122" s="167" t="str">
        <f>IF(ISBLANK(DaqBook_RAW_Data!AH112),"",DaqBook_RAW_Data!AH112)</f>
        <v/>
      </c>
      <c r="D122" s="167" t="str">
        <f>IF(ISBLANK(DaqBook_RAW_Data!AI112),"",DaqBook_RAW_Data!AI112)</f>
        <v/>
      </c>
      <c r="E122" s="167" t="str">
        <f>IF(ISBLANK(DaqBook_RAW_Data!AJ112),"",DaqBook_RAW_Data!AJ112)</f>
        <v/>
      </c>
      <c r="F122" s="167" t="str">
        <f>IF(ISBLANK(DaqBook_RAW_Data!AK112),"",DaqBook_RAW_Data!AK112)</f>
        <v/>
      </c>
      <c r="G122" s="167" t="str">
        <f>IF(ISBLANK(DaqBook_RAW_Data!AL112),"",DaqBook_RAW_Data!AL112)</f>
        <v/>
      </c>
      <c r="H122" s="167" t="str">
        <f>IF(ISBLANK(DaqBook_RAW_Data!AM112),"",DaqBook_RAW_Data!AM112)</f>
        <v/>
      </c>
      <c r="I122" s="167" t="str">
        <f>IF(ISBLANK(DaqBook_RAW_Data!AN112),"",DaqBook_RAW_Data!AN112)</f>
        <v/>
      </c>
      <c r="J122" s="167" t="str">
        <f>IF(ISBLANK(DaqBook_RAW_Data!AO112),"",DaqBook_RAW_Data!AO112)</f>
        <v/>
      </c>
      <c r="K122" s="167" t="str">
        <f>IF(ISBLANK(DaqBook_RAW_Data!AP112),"",DaqBook_RAW_Data!AP112)</f>
        <v/>
      </c>
      <c r="L122" s="167" t="str">
        <f>IF(ISBLANK(DaqBook_RAW_Data!AQ112),"",DaqBook_RAW_Data!AQ112)</f>
        <v/>
      </c>
      <c r="M122" s="167" t="str">
        <f>IF(ISBLANK(DaqBook_RAW_Data!AR112),"",DaqBook_RAW_Data!AR112)</f>
        <v/>
      </c>
      <c r="N122" s="167" t="str">
        <f>IF(ISBLANK(DaqBook_RAW_Data!AS112),"",DaqBook_RAW_Data!AS112)</f>
        <v/>
      </c>
      <c r="O122" s="167"/>
      <c r="P122" s="167"/>
    </row>
    <row r="123" spans="1:16" x14ac:dyDescent="0.2">
      <c r="A123" s="58" t="e">
        <f t="shared" si="1"/>
        <v>#VALUE!</v>
      </c>
      <c r="B123" s="144" t="str">
        <f>IF(ISBLANK(DaqBook_RAW_Data!AG113),IF(DaqBook_RAW_Data!A113="","",TIMEVALUE(DaqBook_RAW_Data!A113)),TIMEVALUE(DaqBook_RAW_Data!AG113))</f>
        <v/>
      </c>
      <c r="C123" s="167" t="str">
        <f>IF(ISBLANK(DaqBook_RAW_Data!AH113),"",DaqBook_RAW_Data!AH113)</f>
        <v/>
      </c>
      <c r="D123" s="167" t="str">
        <f>IF(ISBLANK(DaqBook_RAW_Data!AI113),"",DaqBook_RAW_Data!AI113)</f>
        <v/>
      </c>
      <c r="E123" s="167" t="str">
        <f>IF(ISBLANK(DaqBook_RAW_Data!AJ113),"",DaqBook_RAW_Data!AJ113)</f>
        <v/>
      </c>
      <c r="F123" s="167" t="str">
        <f>IF(ISBLANK(DaqBook_RAW_Data!AK113),"",DaqBook_RAW_Data!AK113)</f>
        <v/>
      </c>
      <c r="G123" s="167" t="str">
        <f>IF(ISBLANK(DaqBook_RAW_Data!AL113),"",DaqBook_RAW_Data!AL113)</f>
        <v/>
      </c>
      <c r="H123" s="167" t="str">
        <f>IF(ISBLANK(DaqBook_RAW_Data!AM113),"",DaqBook_RAW_Data!AM113)</f>
        <v/>
      </c>
      <c r="I123" s="167" t="str">
        <f>IF(ISBLANK(DaqBook_RAW_Data!AN113),"",DaqBook_RAW_Data!AN113)</f>
        <v/>
      </c>
      <c r="J123" s="167" t="str">
        <f>IF(ISBLANK(DaqBook_RAW_Data!AO113),"",DaqBook_RAW_Data!AO113)</f>
        <v/>
      </c>
      <c r="K123" s="167" t="str">
        <f>IF(ISBLANK(DaqBook_RAW_Data!AP113),"",DaqBook_RAW_Data!AP113)</f>
        <v/>
      </c>
      <c r="L123" s="167" t="str">
        <f>IF(ISBLANK(DaqBook_RAW_Data!AQ113),"",DaqBook_RAW_Data!AQ113)</f>
        <v/>
      </c>
      <c r="M123" s="167" t="str">
        <f>IF(ISBLANK(DaqBook_RAW_Data!AR113),"",DaqBook_RAW_Data!AR113)</f>
        <v/>
      </c>
      <c r="N123" s="167" t="str">
        <f>IF(ISBLANK(DaqBook_RAW_Data!AS113),"",DaqBook_RAW_Data!AS113)</f>
        <v/>
      </c>
      <c r="O123" s="167"/>
      <c r="P123" s="167"/>
    </row>
    <row r="124" spans="1:16" x14ac:dyDescent="0.2">
      <c r="A124" s="58" t="e">
        <f t="shared" si="1"/>
        <v>#VALUE!</v>
      </c>
      <c r="B124" s="144" t="str">
        <f>IF(ISBLANK(DaqBook_RAW_Data!AG114),IF(DaqBook_RAW_Data!A114="","",TIMEVALUE(DaqBook_RAW_Data!A114)),TIMEVALUE(DaqBook_RAW_Data!AG114))</f>
        <v/>
      </c>
      <c r="C124" s="167" t="str">
        <f>IF(ISBLANK(DaqBook_RAW_Data!AH114),"",DaqBook_RAW_Data!AH114)</f>
        <v/>
      </c>
      <c r="D124" s="167" t="str">
        <f>IF(ISBLANK(DaqBook_RAW_Data!AI114),"",DaqBook_RAW_Data!AI114)</f>
        <v/>
      </c>
      <c r="E124" s="167" t="str">
        <f>IF(ISBLANK(DaqBook_RAW_Data!AJ114),"",DaqBook_RAW_Data!AJ114)</f>
        <v/>
      </c>
      <c r="F124" s="167" t="str">
        <f>IF(ISBLANK(DaqBook_RAW_Data!AK114),"",DaqBook_RAW_Data!AK114)</f>
        <v/>
      </c>
      <c r="G124" s="167" t="str">
        <f>IF(ISBLANK(DaqBook_RAW_Data!AL114),"",DaqBook_RAW_Data!AL114)</f>
        <v/>
      </c>
      <c r="H124" s="167" t="str">
        <f>IF(ISBLANK(DaqBook_RAW_Data!AM114),"",DaqBook_RAW_Data!AM114)</f>
        <v/>
      </c>
      <c r="I124" s="167" t="str">
        <f>IF(ISBLANK(DaqBook_RAW_Data!AN114),"",DaqBook_RAW_Data!AN114)</f>
        <v/>
      </c>
      <c r="J124" s="167" t="str">
        <f>IF(ISBLANK(DaqBook_RAW_Data!AO114),"",DaqBook_RAW_Data!AO114)</f>
        <v/>
      </c>
      <c r="K124" s="167" t="str">
        <f>IF(ISBLANK(DaqBook_RAW_Data!AP114),"",DaqBook_RAW_Data!AP114)</f>
        <v/>
      </c>
      <c r="L124" s="167" t="str">
        <f>IF(ISBLANK(DaqBook_RAW_Data!AQ114),"",DaqBook_RAW_Data!AQ114)</f>
        <v/>
      </c>
      <c r="M124" s="167" t="str">
        <f>IF(ISBLANK(DaqBook_RAW_Data!AR114),"",DaqBook_RAW_Data!AR114)</f>
        <v/>
      </c>
      <c r="N124" s="167" t="str">
        <f>IF(ISBLANK(DaqBook_RAW_Data!AS114),"",DaqBook_RAW_Data!AS114)</f>
        <v/>
      </c>
      <c r="O124" s="167"/>
      <c r="P124" s="167"/>
    </row>
    <row r="125" spans="1:16" x14ac:dyDescent="0.2">
      <c r="A125" s="58" t="e">
        <f t="shared" si="1"/>
        <v>#VALUE!</v>
      </c>
      <c r="B125" s="144" t="str">
        <f>IF(ISBLANK(DaqBook_RAW_Data!AG115),IF(DaqBook_RAW_Data!A115="","",TIMEVALUE(DaqBook_RAW_Data!A115)),TIMEVALUE(DaqBook_RAW_Data!AG115))</f>
        <v/>
      </c>
      <c r="C125" s="167" t="str">
        <f>IF(ISBLANK(DaqBook_RAW_Data!AH115),"",DaqBook_RAW_Data!AH115)</f>
        <v/>
      </c>
      <c r="D125" s="167" t="str">
        <f>IF(ISBLANK(DaqBook_RAW_Data!AI115),"",DaqBook_RAW_Data!AI115)</f>
        <v/>
      </c>
      <c r="E125" s="167" t="str">
        <f>IF(ISBLANK(DaqBook_RAW_Data!AJ115),"",DaqBook_RAW_Data!AJ115)</f>
        <v/>
      </c>
      <c r="F125" s="167" t="str">
        <f>IF(ISBLANK(DaqBook_RAW_Data!AK115),"",DaqBook_RAW_Data!AK115)</f>
        <v/>
      </c>
      <c r="G125" s="167" t="str">
        <f>IF(ISBLANK(DaqBook_RAW_Data!AL115),"",DaqBook_RAW_Data!AL115)</f>
        <v/>
      </c>
      <c r="H125" s="167" t="str">
        <f>IF(ISBLANK(DaqBook_RAW_Data!AM115),"",DaqBook_RAW_Data!AM115)</f>
        <v/>
      </c>
      <c r="I125" s="167" t="str">
        <f>IF(ISBLANK(DaqBook_RAW_Data!AN115),"",DaqBook_RAW_Data!AN115)</f>
        <v/>
      </c>
      <c r="J125" s="167" t="str">
        <f>IF(ISBLANK(DaqBook_RAW_Data!AO115),"",DaqBook_RAW_Data!AO115)</f>
        <v/>
      </c>
      <c r="K125" s="167" t="str">
        <f>IF(ISBLANK(DaqBook_RAW_Data!AP115),"",DaqBook_RAW_Data!AP115)</f>
        <v/>
      </c>
      <c r="L125" s="167" t="str">
        <f>IF(ISBLANK(DaqBook_RAW_Data!AQ115),"",DaqBook_RAW_Data!AQ115)</f>
        <v/>
      </c>
      <c r="M125" s="167" t="str">
        <f>IF(ISBLANK(DaqBook_RAW_Data!AR115),"",DaqBook_RAW_Data!AR115)</f>
        <v/>
      </c>
      <c r="N125" s="167" t="str">
        <f>IF(ISBLANK(DaqBook_RAW_Data!AS115),"",DaqBook_RAW_Data!AS115)</f>
        <v/>
      </c>
      <c r="O125" s="167"/>
      <c r="P125" s="167"/>
    </row>
    <row r="126" spans="1:16" x14ac:dyDescent="0.2">
      <c r="A126" s="58" t="e">
        <f t="shared" si="1"/>
        <v>#VALUE!</v>
      </c>
      <c r="B126" s="144" t="str">
        <f>IF(ISBLANK(DaqBook_RAW_Data!AG116),IF(DaqBook_RAW_Data!A116="","",TIMEVALUE(DaqBook_RAW_Data!A116)),TIMEVALUE(DaqBook_RAW_Data!AG116))</f>
        <v/>
      </c>
      <c r="C126" s="167" t="str">
        <f>IF(ISBLANK(DaqBook_RAW_Data!AH116),"",DaqBook_RAW_Data!AH116)</f>
        <v/>
      </c>
      <c r="D126" s="167" t="str">
        <f>IF(ISBLANK(DaqBook_RAW_Data!AI116),"",DaqBook_RAW_Data!AI116)</f>
        <v/>
      </c>
      <c r="E126" s="167" t="str">
        <f>IF(ISBLANK(DaqBook_RAW_Data!AJ116),"",DaqBook_RAW_Data!AJ116)</f>
        <v/>
      </c>
      <c r="F126" s="167" t="str">
        <f>IF(ISBLANK(DaqBook_RAW_Data!AK116),"",DaqBook_RAW_Data!AK116)</f>
        <v/>
      </c>
      <c r="G126" s="167" t="str">
        <f>IF(ISBLANK(DaqBook_RAW_Data!AL116),"",DaqBook_RAW_Data!AL116)</f>
        <v/>
      </c>
      <c r="H126" s="167" t="str">
        <f>IF(ISBLANK(DaqBook_RAW_Data!AM116),"",DaqBook_RAW_Data!AM116)</f>
        <v/>
      </c>
      <c r="I126" s="167" t="str">
        <f>IF(ISBLANK(DaqBook_RAW_Data!AN116),"",DaqBook_RAW_Data!AN116)</f>
        <v/>
      </c>
      <c r="J126" s="167" t="str">
        <f>IF(ISBLANK(DaqBook_RAW_Data!AO116),"",DaqBook_RAW_Data!AO116)</f>
        <v/>
      </c>
      <c r="K126" s="167" t="str">
        <f>IF(ISBLANK(DaqBook_RAW_Data!AP116),"",DaqBook_RAW_Data!AP116)</f>
        <v/>
      </c>
      <c r="L126" s="167" t="str">
        <f>IF(ISBLANK(DaqBook_RAW_Data!AQ116),"",DaqBook_RAW_Data!AQ116)</f>
        <v/>
      </c>
      <c r="M126" s="167" t="str">
        <f>IF(ISBLANK(DaqBook_RAW_Data!AR116),"",DaqBook_RAW_Data!AR116)</f>
        <v/>
      </c>
      <c r="N126" s="167" t="str">
        <f>IF(ISBLANK(DaqBook_RAW_Data!AS116),"",DaqBook_RAW_Data!AS116)</f>
        <v/>
      </c>
      <c r="O126" s="167"/>
      <c r="P126" s="167"/>
    </row>
    <row r="127" spans="1:16" x14ac:dyDescent="0.2">
      <c r="A127" s="58" t="e">
        <f t="shared" si="1"/>
        <v>#VALUE!</v>
      </c>
      <c r="B127" s="144" t="str">
        <f>IF(ISBLANK(DaqBook_RAW_Data!AG117),IF(DaqBook_RAW_Data!A117="","",TIMEVALUE(DaqBook_RAW_Data!A117)),TIMEVALUE(DaqBook_RAW_Data!AG117))</f>
        <v/>
      </c>
      <c r="C127" s="167" t="str">
        <f>IF(ISBLANK(DaqBook_RAW_Data!AH117),"",DaqBook_RAW_Data!AH117)</f>
        <v/>
      </c>
      <c r="D127" s="167" t="str">
        <f>IF(ISBLANK(DaqBook_RAW_Data!AI117),"",DaqBook_RAW_Data!AI117)</f>
        <v/>
      </c>
      <c r="E127" s="167" t="str">
        <f>IF(ISBLANK(DaqBook_RAW_Data!AJ117),"",DaqBook_RAW_Data!AJ117)</f>
        <v/>
      </c>
      <c r="F127" s="167" t="str">
        <f>IF(ISBLANK(DaqBook_RAW_Data!AK117),"",DaqBook_RAW_Data!AK117)</f>
        <v/>
      </c>
      <c r="G127" s="167" t="str">
        <f>IF(ISBLANK(DaqBook_RAW_Data!AL117),"",DaqBook_RAW_Data!AL117)</f>
        <v/>
      </c>
      <c r="H127" s="167" t="str">
        <f>IF(ISBLANK(DaqBook_RAW_Data!AM117),"",DaqBook_RAW_Data!AM117)</f>
        <v/>
      </c>
      <c r="I127" s="167" t="str">
        <f>IF(ISBLANK(DaqBook_RAW_Data!AN117),"",DaqBook_RAW_Data!AN117)</f>
        <v/>
      </c>
      <c r="J127" s="167" t="str">
        <f>IF(ISBLANK(DaqBook_RAW_Data!AO117),"",DaqBook_RAW_Data!AO117)</f>
        <v/>
      </c>
      <c r="K127" s="167" t="str">
        <f>IF(ISBLANK(DaqBook_RAW_Data!AP117),"",DaqBook_RAW_Data!AP117)</f>
        <v/>
      </c>
      <c r="L127" s="167" t="str">
        <f>IF(ISBLANK(DaqBook_RAW_Data!AQ117),"",DaqBook_RAW_Data!AQ117)</f>
        <v/>
      </c>
      <c r="M127" s="167" t="str">
        <f>IF(ISBLANK(DaqBook_RAW_Data!AR117),"",DaqBook_RAW_Data!AR117)</f>
        <v/>
      </c>
      <c r="N127" s="167" t="str">
        <f>IF(ISBLANK(DaqBook_RAW_Data!AS117),"",DaqBook_RAW_Data!AS117)</f>
        <v/>
      </c>
      <c r="O127" s="167"/>
      <c r="P127" s="167"/>
    </row>
    <row r="128" spans="1:16" x14ac:dyDescent="0.2">
      <c r="A128" s="58" t="e">
        <f t="shared" si="1"/>
        <v>#VALUE!</v>
      </c>
      <c r="B128" s="144" t="str">
        <f>IF(ISBLANK(DaqBook_RAW_Data!AG118),IF(DaqBook_RAW_Data!A118="","",TIMEVALUE(DaqBook_RAW_Data!A118)),TIMEVALUE(DaqBook_RAW_Data!AG118))</f>
        <v/>
      </c>
      <c r="C128" s="167" t="str">
        <f>IF(ISBLANK(DaqBook_RAW_Data!AH118),"",DaqBook_RAW_Data!AH118)</f>
        <v/>
      </c>
      <c r="D128" s="167" t="str">
        <f>IF(ISBLANK(DaqBook_RAW_Data!AI118),"",DaqBook_RAW_Data!AI118)</f>
        <v/>
      </c>
      <c r="E128" s="167" t="str">
        <f>IF(ISBLANK(DaqBook_RAW_Data!AJ118),"",DaqBook_RAW_Data!AJ118)</f>
        <v/>
      </c>
      <c r="F128" s="167" t="str">
        <f>IF(ISBLANK(DaqBook_RAW_Data!AK118),"",DaqBook_RAW_Data!AK118)</f>
        <v/>
      </c>
      <c r="G128" s="167" t="str">
        <f>IF(ISBLANK(DaqBook_RAW_Data!AL118),"",DaqBook_RAW_Data!AL118)</f>
        <v/>
      </c>
      <c r="H128" s="167" t="str">
        <f>IF(ISBLANK(DaqBook_RAW_Data!AM118),"",DaqBook_RAW_Data!AM118)</f>
        <v/>
      </c>
      <c r="I128" s="167" t="str">
        <f>IF(ISBLANK(DaqBook_RAW_Data!AN118),"",DaqBook_RAW_Data!AN118)</f>
        <v/>
      </c>
      <c r="J128" s="167" t="str">
        <f>IF(ISBLANK(DaqBook_RAW_Data!AO118),"",DaqBook_RAW_Data!AO118)</f>
        <v/>
      </c>
      <c r="K128" s="167" t="str">
        <f>IF(ISBLANK(DaqBook_RAW_Data!AP118),"",DaqBook_RAW_Data!AP118)</f>
        <v/>
      </c>
      <c r="L128" s="167" t="str">
        <f>IF(ISBLANK(DaqBook_RAW_Data!AQ118),"",DaqBook_RAW_Data!AQ118)</f>
        <v/>
      </c>
      <c r="M128" s="167" t="str">
        <f>IF(ISBLANK(DaqBook_RAW_Data!AR118),"",DaqBook_RAW_Data!AR118)</f>
        <v/>
      </c>
      <c r="N128" s="167" t="str">
        <f>IF(ISBLANK(DaqBook_RAW_Data!AS118),"",DaqBook_RAW_Data!AS118)</f>
        <v/>
      </c>
      <c r="O128" s="167"/>
      <c r="P128" s="167"/>
    </row>
    <row r="129" spans="1:16" x14ac:dyDescent="0.2">
      <c r="A129" s="58" t="e">
        <f t="shared" si="1"/>
        <v>#VALUE!</v>
      </c>
      <c r="B129" s="144" t="str">
        <f>IF(ISBLANK(DaqBook_RAW_Data!AG119),IF(DaqBook_RAW_Data!A119="","",TIMEVALUE(DaqBook_RAW_Data!A119)),TIMEVALUE(DaqBook_RAW_Data!AG119))</f>
        <v/>
      </c>
      <c r="C129" s="167" t="str">
        <f>IF(ISBLANK(DaqBook_RAW_Data!AH119),"",DaqBook_RAW_Data!AH119)</f>
        <v/>
      </c>
      <c r="D129" s="167" t="str">
        <f>IF(ISBLANK(DaqBook_RAW_Data!AI119),"",DaqBook_RAW_Data!AI119)</f>
        <v/>
      </c>
      <c r="E129" s="167" t="str">
        <f>IF(ISBLANK(DaqBook_RAW_Data!AJ119),"",DaqBook_RAW_Data!AJ119)</f>
        <v/>
      </c>
      <c r="F129" s="167" t="str">
        <f>IF(ISBLANK(DaqBook_RAW_Data!AK119),"",DaqBook_RAW_Data!AK119)</f>
        <v/>
      </c>
      <c r="G129" s="167" t="str">
        <f>IF(ISBLANK(DaqBook_RAW_Data!AL119),"",DaqBook_RAW_Data!AL119)</f>
        <v/>
      </c>
      <c r="H129" s="167" t="str">
        <f>IF(ISBLANK(DaqBook_RAW_Data!AM119),"",DaqBook_RAW_Data!AM119)</f>
        <v/>
      </c>
      <c r="I129" s="167" t="str">
        <f>IF(ISBLANK(DaqBook_RAW_Data!AN119),"",DaqBook_RAW_Data!AN119)</f>
        <v/>
      </c>
      <c r="J129" s="167" t="str">
        <f>IF(ISBLANK(DaqBook_RAW_Data!AO119),"",DaqBook_RAW_Data!AO119)</f>
        <v/>
      </c>
      <c r="K129" s="167" t="str">
        <f>IF(ISBLANK(DaqBook_RAW_Data!AP119),"",DaqBook_RAW_Data!AP119)</f>
        <v/>
      </c>
      <c r="L129" s="167" t="str">
        <f>IF(ISBLANK(DaqBook_RAW_Data!AQ119),"",DaqBook_RAW_Data!AQ119)</f>
        <v/>
      </c>
      <c r="M129" s="167" t="str">
        <f>IF(ISBLANK(DaqBook_RAW_Data!AR119),"",DaqBook_RAW_Data!AR119)</f>
        <v/>
      </c>
      <c r="N129" s="167" t="str">
        <f>IF(ISBLANK(DaqBook_RAW_Data!AS119),"",DaqBook_RAW_Data!AS119)</f>
        <v/>
      </c>
      <c r="O129" s="167"/>
      <c r="P129" s="167"/>
    </row>
    <row r="130" spans="1:16" x14ac:dyDescent="0.2">
      <c r="A130" s="58" t="e">
        <f t="shared" si="1"/>
        <v>#VALUE!</v>
      </c>
      <c r="B130" s="144" t="str">
        <f>IF(ISBLANK(DaqBook_RAW_Data!AG120),IF(DaqBook_RAW_Data!A120="","",TIMEVALUE(DaqBook_RAW_Data!A120)),TIMEVALUE(DaqBook_RAW_Data!AG120))</f>
        <v/>
      </c>
      <c r="C130" s="167" t="str">
        <f>IF(ISBLANK(DaqBook_RAW_Data!AH120),"",DaqBook_RAW_Data!AH120)</f>
        <v/>
      </c>
      <c r="D130" s="167" t="str">
        <f>IF(ISBLANK(DaqBook_RAW_Data!AI120),"",DaqBook_RAW_Data!AI120)</f>
        <v/>
      </c>
      <c r="E130" s="167" t="str">
        <f>IF(ISBLANK(DaqBook_RAW_Data!AJ120),"",DaqBook_RAW_Data!AJ120)</f>
        <v/>
      </c>
      <c r="F130" s="167" t="str">
        <f>IF(ISBLANK(DaqBook_RAW_Data!AK120),"",DaqBook_RAW_Data!AK120)</f>
        <v/>
      </c>
      <c r="G130" s="167" t="str">
        <f>IF(ISBLANK(DaqBook_RAW_Data!AL120),"",DaqBook_RAW_Data!AL120)</f>
        <v/>
      </c>
      <c r="H130" s="167" t="str">
        <f>IF(ISBLANK(DaqBook_RAW_Data!AM120),"",DaqBook_RAW_Data!AM120)</f>
        <v/>
      </c>
      <c r="I130" s="167" t="str">
        <f>IF(ISBLANK(DaqBook_RAW_Data!AN120),"",DaqBook_RAW_Data!AN120)</f>
        <v/>
      </c>
      <c r="J130" s="167" t="str">
        <f>IF(ISBLANK(DaqBook_RAW_Data!AO120),"",DaqBook_RAW_Data!AO120)</f>
        <v/>
      </c>
      <c r="K130" s="167" t="str">
        <f>IF(ISBLANK(DaqBook_RAW_Data!AP120),"",DaqBook_RAW_Data!AP120)</f>
        <v/>
      </c>
      <c r="L130" s="167" t="str">
        <f>IF(ISBLANK(DaqBook_RAW_Data!AQ120),"",DaqBook_RAW_Data!AQ120)</f>
        <v/>
      </c>
      <c r="M130" s="167" t="str">
        <f>IF(ISBLANK(DaqBook_RAW_Data!AR120),"",DaqBook_RAW_Data!AR120)</f>
        <v/>
      </c>
      <c r="N130" s="167" t="str">
        <f>IF(ISBLANK(DaqBook_RAW_Data!AS120),"",DaqBook_RAW_Data!AS120)</f>
        <v/>
      </c>
      <c r="O130" s="167"/>
      <c r="P130" s="167"/>
    </row>
    <row r="131" spans="1:16" x14ac:dyDescent="0.2">
      <c r="A131" s="58" t="e">
        <f t="shared" si="1"/>
        <v>#VALUE!</v>
      </c>
      <c r="B131" s="144" t="str">
        <f>IF(ISBLANK(DaqBook_RAW_Data!AG121),IF(DaqBook_RAW_Data!A121="","",TIMEVALUE(DaqBook_RAW_Data!A121)),TIMEVALUE(DaqBook_RAW_Data!AG121))</f>
        <v/>
      </c>
      <c r="C131" s="167" t="str">
        <f>IF(ISBLANK(DaqBook_RAW_Data!AH121),"",DaqBook_RAW_Data!AH121)</f>
        <v/>
      </c>
      <c r="D131" s="167" t="str">
        <f>IF(ISBLANK(DaqBook_RAW_Data!AI121),"",DaqBook_RAW_Data!AI121)</f>
        <v/>
      </c>
      <c r="E131" s="167" t="str">
        <f>IF(ISBLANK(DaqBook_RAW_Data!AJ121),"",DaqBook_RAW_Data!AJ121)</f>
        <v/>
      </c>
      <c r="F131" s="167" t="str">
        <f>IF(ISBLANK(DaqBook_RAW_Data!AK121),"",DaqBook_RAW_Data!AK121)</f>
        <v/>
      </c>
      <c r="G131" s="167" t="str">
        <f>IF(ISBLANK(DaqBook_RAW_Data!AL121),"",DaqBook_RAW_Data!AL121)</f>
        <v/>
      </c>
      <c r="H131" s="167" t="str">
        <f>IF(ISBLANK(DaqBook_RAW_Data!AM121),"",DaqBook_RAW_Data!AM121)</f>
        <v/>
      </c>
      <c r="I131" s="167" t="str">
        <f>IF(ISBLANK(DaqBook_RAW_Data!AN121),"",DaqBook_RAW_Data!AN121)</f>
        <v/>
      </c>
      <c r="J131" s="167" t="str">
        <f>IF(ISBLANK(DaqBook_RAW_Data!AO121),"",DaqBook_RAW_Data!AO121)</f>
        <v/>
      </c>
      <c r="K131" s="167" t="str">
        <f>IF(ISBLANK(DaqBook_RAW_Data!AP121),"",DaqBook_RAW_Data!AP121)</f>
        <v/>
      </c>
      <c r="L131" s="167" t="str">
        <f>IF(ISBLANK(DaqBook_RAW_Data!AQ121),"",DaqBook_RAW_Data!AQ121)</f>
        <v/>
      </c>
      <c r="M131" s="167" t="str">
        <f>IF(ISBLANK(DaqBook_RAW_Data!AR121),"",DaqBook_RAW_Data!AR121)</f>
        <v/>
      </c>
      <c r="N131" s="167" t="str">
        <f>IF(ISBLANK(DaqBook_RAW_Data!AS121),"",DaqBook_RAW_Data!AS121)</f>
        <v/>
      </c>
      <c r="O131" s="167"/>
      <c r="P131" s="167"/>
    </row>
    <row r="132" spans="1:16" x14ac:dyDescent="0.2">
      <c r="A132" s="58" t="e">
        <f t="shared" si="1"/>
        <v>#VALUE!</v>
      </c>
      <c r="B132" s="144" t="str">
        <f>IF(ISBLANK(DaqBook_RAW_Data!AG122),IF(DaqBook_RAW_Data!A122="","",TIMEVALUE(DaqBook_RAW_Data!A122)),TIMEVALUE(DaqBook_RAW_Data!AG122))</f>
        <v/>
      </c>
      <c r="C132" s="167" t="str">
        <f>IF(ISBLANK(DaqBook_RAW_Data!AH122),"",DaqBook_RAW_Data!AH122)</f>
        <v/>
      </c>
      <c r="D132" s="167" t="str">
        <f>IF(ISBLANK(DaqBook_RAW_Data!AI122),"",DaqBook_RAW_Data!AI122)</f>
        <v/>
      </c>
      <c r="E132" s="167" t="str">
        <f>IF(ISBLANK(DaqBook_RAW_Data!AJ122),"",DaqBook_RAW_Data!AJ122)</f>
        <v/>
      </c>
      <c r="F132" s="167" t="str">
        <f>IF(ISBLANK(DaqBook_RAW_Data!AK122),"",DaqBook_RAW_Data!AK122)</f>
        <v/>
      </c>
      <c r="G132" s="167" t="str">
        <f>IF(ISBLANK(DaqBook_RAW_Data!AL122),"",DaqBook_RAW_Data!AL122)</f>
        <v/>
      </c>
      <c r="H132" s="167" t="str">
        <f>IF(ISBLANK(DaqBook_RAW_Data!AM122),"",DaqBook_RAW_Data!AM122)</f>
        <v/>
      </c>
      <c r="I132" s="167" t="str">
        <f>IF(ISBLANK(DaqBook_RAW_Data!AN122),"",DaqBook_RAW_Data!AN122)</f>
        <v/>
      </c>
      <c r="J132" s="167" t="str">
        <f>IF(ISBLANK(DaqBook_RAW_Data!AO122),"",DaqBook_RAW_Data!AO122)</f>
        <v/>
      </c>
      <c r="K132" s="167" t="str">
        <f>IF(ISBLANK(DaqBook_RAW_Data!AP122),"",DaqBook_RAW_Data!AP122)</f>
        <v/>
      </c>
      <c r="L132" s="167" t="str">
        <f>IF(ISBLANK(DaqBook_RAW_Data!AQ122),"",DaqBook_RAW_Data!AQ122)</f>
        <v/>
      </c>
      <c r="M132" s="167" t="str">
        <f>IF(ISBLANK(DaqBook_RAW_Data!AR122),"",DaqBook_RAW_Data!AR122)</f>
        <v/>
      </c>
      <c r="N132" s="167" t="str">
        <f>IF(ISBLANK(DaqBook_RAW_Data!AS122),"",DaqBook_RAW_Data!AS122)</f>
        <v/>
      </c>
      <c r="O132" s="167"/>
      <c r="P132" s="167"/>
    </row>
    <row r="133" spans="1:16" x14ac:dyDescent="0.2">
      <c r="A133" s="58" t="e">
        <f t="shared" si="1"/>
        <v>#VALUE!</v>
      </c>
      <c r="B133" s="144" t="str">
        <f>IF(ISBLANK(DaqBook_RAW_Data!AG123),IF(DaqBook_RAW_Data!A123="","",TIMEVALUE(DaqBook_RAW_Data!A123)),TIMEVALUE(DaqBook_RAW_Data!AG123))</f>
        <v/>
      </c>
      <c r="C133" s="167" t="str">
        <f>IF(ISBLANK(DaqBook_RAW_Data!AH123),"",DaqBook_RAW_Data!AH123)</f>
        <v/>
      </c>
      <c r="D133" s="167" t="str">
        <f>IF(ISBLANK(DaqBook_RAW_Data!AI123),"",DaqBook_RAW_Data!AI123)</f>
        <v/>
      </c>
      <c r="E133" s="167" t="str">
        <f>IF(ISBLANK(DaqBook_RAW_Data!AJ123),"",DaqBook_RAW_Data!AJ123)</f>
        <v/>
      </c>
      <c r="F133" s="167" t="str">
        <f>IF(ISBLANK(DaqBook_RAW_Data!AK123),"",DaqBook_RAW_Data!AK123)</f>
        <v/>
      </c>
      <c r="G133" s="167" t="str">
        <f>IF(ISBLANK(DaqBook_RAW_Data!AL123),"",DaqBook_RAW_Data!AL123)</f>
        <v/>
      </c>
      <c r="H133" s="167" t="str">
        <f>IF(ISBLANK(DaqBook_RAW_Data!AM123),"",DaqBook_RAW_Data!AM123)</f>
        <v/>
      </c>
      <c r="I133" s="167" t="str">
        <f>IF(ISBLANK(DaqBook_RAW_Data!AN123),"",DaqBook_RAW_Data!AN123)</f>
        <v/>
      </c>
      <c r="J133" s="167" t="str">
        <f>IF(ISBLANK(DaqBook_RAW_Data!AO123),"",DaqBook_RAW_Data!AO123)</f>
        <v/>
      </c>
      <c r="K133" s="167" t="str">
        <f>IF(ISBLANK(DaqBook_RAW_Data!AP123),"",DaqBook_RAW_Data!AP123)</f>
        <v/>
      </c>
      <c r="L133" s="167" t="str">
        <f>IF(ISBLANK(DaqBook_RAW_Data!AQ123),"",DaqBook_RAW_Data!AQ123)</f>
        <v/>
      </c>
      <c r="M133" s="167" t="str">
        <f>IF(ISBLANK(DaqBook_RAW_Data!AR123),"",DaqBook_RAW_Data!AR123)</f>
        <v/>
      </c>
      <c r="N133" s="167" t="str">
        <f>IF(ISBLANK(DaqBook_RAW_Data!AS123),"",DaqBook_RAW_Data!AS123)</f>
        <v/>
      </c>
      <c r="O133" s="167"/>
      <c r="P133" s="167"/>
    </row>
    <row r="134" spans="1:16" x14ac:dyDescent="0.2">
      <c r="A134" s="58" t="e">
        <f t="shared" si="1"/>
        <v>#VALUE!</v>
      </c>
      <c r="B134" s="144" t="str">
        <f>IF(ISBLANK(DaqBook_RAW_Data!AG124),IF(DaqBook_RAW_Data!A124="","",TIMEVALUE(DaqBook_RAW_Data!A124)),TIMEVALUE(DaqBook_RAW_Data!AG124))</f>
        <v/>
      </c>
      <c r="C134" s="167" t="str">
        <f>IF(ISBLANK(DaqBook_RAW_Data!AH124),"",DaqBook_RAW_Data!AH124)</f>
        <v/>
      </c>
      <c r="D134" s="167" t="str">
        <f>IF(ISBLANK(DaqBook_RAW_Data!AI124),"",DaqBook_RAW_Data!AI124)</f>
        <v/>
      </c>
      <c r="E134" s="167" t="str">
        <f>IF(ISBLANK(DaqBook_RAW_Data!AJ124),"",DaqBook_RAW_Data!AJ124)</f>
        <v/>
      </c>
      <c r="F134" s="167" t="str">
        <f>IF(ISBLANK(DaqBook_RAW_Data!AK124),"",DaqBook_RAW_Data!AK124)</f>
        <v/>
      </c>
      <c r="G134" s="167" t="str">
        <f>IF(ISBLANK(DaqBook_RAW_Data!AL124),"",DaqBook_RAW_Data!AL124)</f>
        <v/>
      </c>
      <c r="H134" s="167" t="str">
        <f>IF(ISBLANK(DaqBook_RAW_Data!AM124),"",DaqBook_RAW_Data!AM124)</f>
        <v/>
      </c>
      <c r="I134" s="167" t="str">
        <f>IF(ISBLANK(DaqBook_RAW_Data!AN124),"",DaqBook_RAW_Data!AN124)</f>
        <v/>
      </c>
      <c r="J134" s="167" t="str">
        <f>IF(ISBLANK(DaqBook_RAW_Data!AO124),"",DaqBook_RAW_Data!AO124)</f>
        <v/>
      </c>
      <c r="K134" s="167" t="str">
        <f>IF(ISBLANK(DaqBook_RAW_Data!AP124),"",DaqBook_RAW_Data!AP124)</f>
        <v/>
      </c>
      <c r="L134" s="167" t="str">
        <f>IF(ISBLANK(DaqBook_RAW_Data!AQ124),"",DaqBook_RAW_Data!AQ124)</f>
        <v/>
      </c>
      <c r="M134" s="167" t="str">
        <f>IF(ISBLANK(DaqBook_RAW_Data!AR124),"",DaqBook_RAW_Data!AR124)</f>
        <v/>
      </c>
      <c r="N134" s="167" t="str">
        <f>IF(ISBLANK(DaqBook_RAW_Data!AS124),"",DaqBook_RAW_Data!AS124)</f>
        <v/>
      </c>
      <c r="O134" s="167"/>
      <c r="P134" s="167"/>
    </row>
    <row r="135" spans="1:16" x14ac:dyDescent="0.2">
      <c r="A135" s="58" t="e">
        <f t="shared" si="1"/>
        <v>#VALUE!</v>
      </c>
      <c r="B135" s="144" t="str">
        <f>IF(ISBLANK(DaqBook_RAW_Data!AG125),IF(DaqBook_RAW_Data!A125="","",TIMEVALUE(DaqBook_RAW_Data!A125)),TIMEVALUE(DaqBook_RAW_Data!AG125))</f>
        <v/>
      </c>
      <c r="C135" s="167" t="str">
        <f>IF(ISBLANK(DaqBook_RAW_Data!AH125),"",DaqBook_RAW_Data!AH125)</f>
        <v/>
      </c>
      <c r="D135" s="167" t="str">
        <f>IF(ISBLANK(DaqBook_RAW_Data!AI125),"",DaqBook_RAW_Data!AI125)</f>
        <v/>
      </c>
      <c r="E135" s="167" t="str">
        <f>IF(ISBLANK(DaqBook_RAW_Data!AJ125),"",DaqBook_RAW_Data!AJ125)</f>
        <v/>
      </c>
      <c r="F135" s="167" t="str">
        <f>IF(ISBLANK(DaqBook_RAW_Data!AK125),"",DaqBook_RAW_Data!AK125)</f>
        <v/>
      </c>
      <c r="G135" s="167" t="str">
        <f>IF(ISBLANK(DaqBook_RAW_Data!AL125),"",DaqBook_RAW_Data!AL125)</f>
        <v/>
      </c>
      <c r="H135" s="167" t="str">
        <f>IF(ISBLANK(DaqBook_RAW_Data!AM125),"",DaqBook_RAW_Data!AM125)</f>
        <v/>
      </c>
      <c r="I135" s="167" t="str">
        <f>IF(ISBLANK(DaqBook_RAW_Data!AN125),"",DaqBook_RAW_Data!AN125)</f>
        <v/>
      </c>
      <c r="J135" s="167" t="str">
        <f>IF(ISBLANK(DaqBook_RAW_Data!AO125),"",DaqBook_RAW_Data!AO125)</f>
        <v/>
      </c>
      <c r="K135" s="167" t="str">
        <f>IF(ISBLANK(DaqBook_RAW_Data!AP125),"",DaqBook_RAW_Data!AP125)</f>
        <v/>
      </c>
      <c r="L135" s="167" t="str">
        <f>IF(ISBLANK(DaqBook_RAW_Data!AQ125),"",DaqBook_RAW_Data!AQ125)</f>
        <v/>
      </c>
      <c r="M135" s="167" t="str">
        <f>IF(ISBLANK(DaqBook_RAW_Data!AR125),"",DaqBook_RAW_Data!AR125)</f>
        <v/>
      </c>
      <c r="N135" s="167" t="str">
        <f>IF(ISBLANK(DaqBook_RAW_Data!AS125),"",DaqBook_RAW_Data!AS125)</f>
        <v/>
      </c>
      <c r="O135" s="167"/>
      <c r="P135" s="167"/>
    </row>
    <row r="136" spans="1:16" x14ac:dyDescent="0.2">
      <c r="A136" s="58" t="e">
        <f t="shared" si="1"/>
        <v>#VALUE!</v>
      </c>
      <c r="B136" s="144" t="str">
        <f>IF(ISBLANK(DaqBook_RAW_Data!AG126),IF(DaqBook_RAW_Data!A126="","",TIMEVALUE(DaqBook_RAW_Data!A126)),TIMEVALUE(DaqBook_RAW_Data!AG126))</f>
        <v/>
      </c>
      <c r="C136" s="167" t="str">
        <f>IF(ISBLANK(DaqBook_RAW_Data!AH126),"",DaqBook_RAW_Data!AH126)</f>
        <v/>
      </c>
      <c r="D136" s="167" t="str">
        <f>IF(ISBLANK(DaqBook_RAW_Data!AI126),"",DaqBook_RAW_Data!AI126)</f>
        <v/>
      </c>
      <c r="E136" s="167" t="str">
        <f>IF(ISBLANK(DaqBook_RAW_Data!AJ126),"",DaqBook_RAW_Data!AJ126)</f>
        <v/>
      </c>
      <c r="F136" s="167" t="str">
        <f>IF(ISBLANK(DaqBook_RAW_Data!AK126),"",DaqBook_RAW_Data!AK126)</f>
        <v/>
      </c>
      <c r="G136" s="167" t="str">
        <f>IF(ISBLANK(DaqBook_RAW_Data!AL126),"",DaqBook_RAW_Data!AL126)</f>
        <v/>
      </c>
      <c r="H136" s="167" t="str">
        <f>IF(ISBLANK(DaqBook_RAW_Data!AM126),"",DaqBook_RAW_Data!AM126)</f>
        <v/>
      </c>
      <c r="I136" s="167" t="str">
        <f>IF(ISBLANK(DaqBook_RAW_Data!AN126),"",DaqBook_RAW_Data!AN126)</f>
        <v/>
      </c>
      <c r="J136" s="167" t="str">
        <f>IF(ISBLANK(DaqBook_RAW_Data!AO126),"",DaqBook_RAW_Data!AO126)</f>
        <v/>
      </c>
      <c r="K136" s="167" t="str">
        <f>IF(ISBLANK(DaqBook_RAW_Data!AP126),"",DaqBook_RAW_Data!AP126)</f>
        <v/>
      </c>
      <c r="L136" s="167" t="str">
        <f>IF(ISBLANK(DaqBook_RAW_Data!AQ126),"",DaqBook_RAW_Data!AQ126)</f>
        <v/>
      </c>
      <c r="M136" s="167" t="str">
        <f>IF(ISBLANK(DaqBook_RAW_Data!AR126),"",DaqBook_RAW_Data!AR126)</f>
        <v/>
      </c>
      <c r="N136" s="167" t="str">
        <f>IF(ISBLANK(DaqBook_RAW_Data!AS126),"",DaqBook_RAW_Data!AS126)</f>
        <v/>
      </c>
      <c r="O136" s="167"/>
      <c r="P136" s="167"/>
    </row>
    <row r="137" spans="1:16" x14ac:dyDescent="0.2">
      <c r="A137" s="58" t="e">
        <f t="shared" si="1"/>
        <v>#VALUE!</v>
      </c>
      <c r="B137" s="144" t="str">
        <f>IF(ISBLANK(DaqBook_RAW_Data!AG127),IF(DaqBook_RAW_Data!A127="","",TIMEVALUE(DaqBook_RAW_Data!A127)),TIMEVALUE(DaqBook_RAW_Data!AG127))</f>
        <v/>
      </c>
      <c r="C137" s="167" t="str">
        <f>IF(ISBLANK(DaqBook_RAW_Data!AH127),"",DaqBook_RAW_Data!AH127)</f>
        <v/>
      </c>
      <c r="D137" s="167" t="str">
        <f>IF(ISBLANK(DaqBook_RAW_Data!AI127),"",DaqBook_RAW_Data!AI127)</f>
        <v/>
      </c>
      <c r="E137" s="167" t="str">
        <f>IF(ISBLANK(DaqBook_RAW_Data!AJ127),"",DaqBook_RAW_Data!AJ127)</f>
        <v/>
      </c>
      <c r="F137" s="167" t="str">
        <f>IF(ISBLANK(DaqBook_RAW_Data!AK127),"",DaqBook_RAW_Data!AK127)</f>
        <v/>
      </c>
      <c r="G137" s="167" t="str">
        <f>IF(ISBLANK(DaqBook_RAW_Data!AL127),"",DaqBook_RAW_Data!AL127)</f>
        <v/>
      </c>
      <c r="H137" s="167" t="str">
        <f>IF(ISBLANK(DaqBook_RAW_Data!AM127),"",DaqBook_RAW_Data!AM127)</f>
        <v/>
      </c>
      <c r="I137" s="167" t="str">
        <f>IF(ISBLANK(DaqBook_RAW_Data!AN127),"",DaqBook_RAW_Data!AN127)</f>
        <v/>
      </c>
      <c r="J137" s="167" t="str">
        <f>IF(ISBLANK(DaqBook_RAW_Data!AO127),"",DaqBook_RAW_Data!AO127)</f>
        <v/>
      </c>
      <c r="K137" s="167" t="str">
        <f>IF(ISBLANK(DaqBook_RAW_Data!AP127),"",DaqBook_RAW_Data!AP127)</f>
        <v/>
      </c>
      <c r="L137" s="167" t="str">
        <f>IF(ISBLANK(DaqBook_RAW_Data!AQ127),"",DaqBook_RAW_Data!AQ127)</f>
        <v/>
      </c>
      <c r="M137" s="167" t="str">
        <f>IF(ISBLANK(DaqBook_RAW_Data!AR127),"",DaqBook_RAW_Data!AR127)</f>
        <v/>
      </c>
      <c r="N137" s="167" t="str">
        <f>IF(ISBLANK(DaqBook_RAW_Data!AS127),"",DaqBook_RAW_Data!AS127)</f>
        <v/>
      </c>
      <c r="O137" s="167"/>
      <c r="P137" s="167"/>
    </row>
    <row r="138" spans="1:16" x14ac:dyDescent="0.2">
      <c r="A138" s="58" t="e">
        <f t="shared" si="1"/>
        <v>#VALUE!</v>
      </c>
      <c r="B138" s="144" t="str">
        <f>IF(ISBLANK(DaqBook_RAW_Data!AG128),IF(DaqBook_RAW_Data!A128="","",TIMEVALUE(DaqBook_RAW_Data!A128)),TIMEVALUE(DaqBook_RAW_Data!AG128))</f>
        <v/>
      </c>
      <c r="C138" s="167" t="str">
        <f>IF(ISBLANK(DaqBook_RAW_Data!AH128),"",DaqBook_RAW_Data!AH128)</f>
        <v/>
      </c>
      <c r="D138" s="167" t="str">
        <f>IF(ISBLANK(DaqBook_RAW_Data!AI128),"",DaqBook_RAW_Data!AI128)</f>
        <v/>
      </c>
      <c r="E138" s="167" t="str">
        <f>IF(ISBLANK(DaqBook_RAW_Data!AJ128),"",DaqBook_RAW_Data!AJ128)</f>
        <v/>
      </c>
      <c r="F138" s="167" t="str">
        <f>IF(ISBLANK(DaqBook_RAW_Data!AK128),"",DaqBook_RAW_Data!AK128)</f>
        <v/>
      </c>
      <c r="G138" s="167" t="str">
        <f>IF(ISBLANK(DaqBook_RAW_Data!AL128),"",DaqBook_RAW_Data!AL128)</f>
        <v/>
      </c>
      <c r="H138" s="167" t="str">
        <f>IF(ISBLANK(DaqBook_RAW_Data!AM128),"",DaqBook_RAW_Data!AM128)</f>
        <v/>
      </c>
      <c r="I138" s="167" t="str">
        <f>IF(ISBLANK(DaqBook_RAW_Data!AN128),"",DaqBook_RAW_Data!AN128)</f>
        <v/>
      </c>
      <c r="J138" s="167" t="str">
        <f>IF(ISBLANK(DaqBook_RAW_Data!AO128),"",DaqBook_RAW_Data!AO128)</f>
        <v/>
      </c>
      <c r="K138" s="167" t="str">
        <f>IF(ISBLANK(DaqBook_RAW_Data!AP128),"",DaqBook_RAW_Data!AP128)</f>
        <v/>
      </c>
      <c r="L138" s="167" t="str">
        <f>IF(ISBLANK(DaqBook_RAW_Data!AQ128),"",DaqBook_RAW_Data!AQ128)</f>
        <v/>
      </c>
      <c r="M138" s="167" t="str">
        <f>IF(ISBLANK(DaqBook_RAW_Data!AR128),"",DaqBook_RAW_Data!AR128)</f>
        <v/>
      </c>
      <c r="N138" s="167" t="str">
        <f>IF(ISBLANK(DaqBook_RAW_Data!AS128),"",DaqBook_RAW_Data!AS128)</f>
        <v/>
      </c>
      <c r="O138" s="167"/>
      <c r="P138" s="167"/>
    </row>
    <row r="139" spans="1:16" x14ac:dyDescent="0.2">
      <c r="A139" s="58" t="e">
        <f t="shared" si="1"/>
        <v>#VALUE!</v>
      </c>
      <c r="B139" s="144" t="str">
        <f>IF(ISBLANK(DaqBook_RAW_Data!AG129),IF(DaqBook_RAW_Data!A129="","",TIMEVALUE(DaqBook_RAW_Data!A129)),TIMEVALUE(DaqBook_RAW_Data!AG129))</f>
        <v/>
      </c>
      <c r="C139" s="167" t="str">
        <f>IF(ISBLANK(DaqBook_RAW_Data!AH129),"",DaqBook_RAW_Data!AH129)</f>
        <v/>
      </c>
      <c r="D139" s="167" t="str">
        <f>IF(ISBLANK(DaqBook_RAW_Data!AI129),"",DaqBook_RAW_Data!AI129)</f>
        <v/>
      </c>
      <c r="E139" s="167" t="str">
        <f>IF(ISBLANK(DaqBook_RAW_Data!AJ129),"",DaqBook_RAW_Data!AJ129)</f>
        <v/>
      </c>
      <c r="F139" s="167" t="str">
        <f>IF(ISBLANK(DaqBook_RAW_Data!AK129),"",DaqBook_RAW_Data!AK129)</f>
        <v/>
      </c>
      <c r="G139" s="167" t="str">
        <f>IF(ISBLANK(DaqBook_RAW_Data!AL129),"",DaqBook_RAW_Data!AL129)</f>
        <v/>
      </c>
      <c r="H139" s="167" t="str">
        <f>IF(ISBLANK(DaqBook_RAW_Data!AM129),"",DaqBook_RAW_Data!AM129)</f>
        <v/>
      </c>
      <c r="I139" s="167" t="str">
        <f>IF(ISBLANK(DaqBook_RAW_Data!AN129),"",DaqBook_RAW_Data!AN129)</f>
        <v/>
      </c>
      <c r="J139" s="167" t="str">
        <f>IF(ISBLANK(DaqBook_RAW_Data!AO129),"",DaqBook_RAW_Data!AO129)</f>
        <v/>
      </c>
      <c r="K139" s="167" t="str">
        <f>IF(ISBLANK(DaqBook_RAW_Data!AP129),"",DaqBook_RAW_Data!AP129)</f>
        <v/>
      </c>
      <c r="L139" s="167" t="str">
        <f>IF(ISBLANK(DaqBook_RAW_Data!AQ129),"",DaqBook_RAW_Data!AQ129)</f>
        <v/>
      </c>
      <c r="M139" s="167" t="str">
        <f>IF(ISBLANK(DaqBook_RAW_Data!AR129),"",DaqBook_RAW_Data!AR129)</f>
        <v/>
      </c>
      <c r="N139" s="167" t="str">
        <f>IF(ISBLANK(DaqBook_RAW_Data!AS129),"",DaqBook_RAW_Data!AS129)</f>
        <v/>
      </c>
      <c r="O139" s="167"/>
      <c r="P139" s="167"/>
    </row>
    <row r="140" spans="1:16" x14ac:dyDescent="0.2">
      <c r="A140" s="58" t="e">
        <f t="shared" si="1"/>
        <v>#VALUE!</v>
      </c>
      <c r="B140" s="144" t="str">
        <f>IF(ISBLANK(DaqBook_RAW_Data!AG130),IF(DaqBook_RAW_Data!A130="","",TIMEVALUE(DaqBook_RAW_Data!A130)),TIMEVALUE(DaqBook_RAW_Data!AG130))</f>
        <v/>
      </c>
      <c r="C140" s="167" t="str">
        <f>IF(ISBLANK(DaqBook_RAW_Data!AH130),"",DaqBook_RAW_Data!AH130)</f>
        <v/>
      </c>
      <c r="D140" s="167" t="str">
        <f>IF(ISBLANK(DaqBook_RAW_Data!AI130),"",DaqBook_RAW_Data!AI130)</f>
        <v/>
      </c>
      <c r="E140" s="167" t="str">
        <f>IF(ISBLANK(DaqBook_RAW_Data!AJ130),"",DaqBook_RAW_Data!AJ130)</f>
        <v/>
      </c>
      <c r="F140" s="167" t="str">
        <f>IF(ISBLANK(DaqBook_RAW_Data!AK130),"",DaqBook_RAW_Data!AK130)</f>
        <v/>
      </c>
      <c r="G140" s="167" t="str">
        <f>IF(ISBLANK(DaqBook_RAW_Data!AL130),"",DaqBook_RAW_Data!AL130)</f>
        <v/>
      </c>
      <c r="H140" s="167" t="str">
        <f>IF(ISBLANK(DaqBook_RAW_Data!AM130),"",DaqBook_RAW_Data!AM130)</f>
        <v/>
      </c>
      <c r="I140" s="167" t="str">
        <f>IF(ISBLANK(DaqBook_RAW_Data!AN130),"",DaqBook_RAW_Data!AN130)</f>
        <v/>
      </c>
      <c r="J140" s="167" t="str">
        <f>IF(ISBLANK(DaqBook_RAW_Data!AO130),"",DaqBook_RAW_Data!AO130)</f>
        <v/>
      </c>
      <c r="K140" s="167" t="str">
        <f>IF(ISBLANK(DaqBook_RAW_Data!AP130),"",DaqBook_RAW_Data!AP130)</f>
        <v/>
      </c>
      <c r="L140" s="167" t="str">
        <f>IF(ISBLANK(DaqBook_RAW_Data!AQ130),"",DaqBook_RAW_Data!AQ130)</f>
        <v/>
      </c>
      <c r="M140" s="167" t="str">
        <f>IF(ISBLANK(DaqBook_RAW_Data!AR130),"",DaqBook_RAW_Data!AR130)</f>
        <v/>
      </c>
      <c r="N140" s="167" t="str">
        <f>IF(ISBLANK(DaqBook_RAW_Data!AS130),"",DaqBook_RAW_Data!AS130)</f>
        <v/>
      </c>
      <c r="O140" s="167"/>
      <c r="P140" s="167"/>
    </row>
    <row r="141" spans="1:16" x14ac:dyDescent="0.2">
      <c r="A141" s="58" t="e">
        <f t="shared" si="1"/>
        <v>#VALUE!</v>
      </c>
      <c r="B141" s="144" t="str">
        <f>IF(ISBLANK(DaqBook_RAW_Data!AG131),IF(DaqBook_RAW_Data!A131="","",TIMEVALUE(DaqBook_RAW_Data!A131)),TIMEVALUE(DaqBook_RAW_Data!AG131))</f>
        <v/>
      </c>
      <c r="C141" s="167" t="str">
        <f>IF(ISBLANK(DaqBook_RAW_Data!AH131),"",DaqBook_RAW_Data!AH131)</f>
        <v/>
      </c>
      <c r="D141" s="167" t="str">
        <f>IF(ISBLANK(DaqBook_RAW_Data!AI131),"",DaqBook_RAW_Data!AI131)</f>
        <v/>
      </c>
      <c r="E141" s="167" t="str">
        <f>IF(ISBLANK(DaqBook_RAW_Data!AJ131),"",DaqBook_RAW_Data!AJ131)</f>
        <v/>
      </c>
      <c r="F141" s="167" t="str">
        <f>IF(ISBLANK(DaqBook_RAW_Data!AK131),"",DaqBook_RAW_Data!AK131)</f>
        <v/>
      </c>
      <c r="G141" s="167" t="str">
        <f>IF(ISBLANK(DaqBook_RAW_Data!AL131),"",DaqBook_RAW_Data!AL131)</f>
        <v/>
      </c>
      <c r="H141" s="167" t="str">
        <f>IF(ISBLANK(DaqBook_RAW_Data!AM131),"",DaqBook_RAW_Data!AM131)</f>
        <v/>
      </c>
      <c r="I141" s="167" t="str">
        <f>IF(ISBLANK(DaqBook_RAW_Data!AN131),"",DaqBook_RAW_Data!AN131)</f>
        <v/>
      </c>
      <c r="J141" s="167" t="str">
        <f>IF(ISBLANK(DaqBook_RAW_Data!AO131),"",DaqBook_RAW_Data!AO131)</f>
        <v/>
      </c>
      <c r="K141" s="167" t="str">
        <f>IF(ISBLANK(DaqBook_RAW_Data!AP131),"",DaqBook_RAW_Data!AP131)</f>
        <v/>
      </c>
      <c r="L141" s="167" t="str">
        <f>IF(ISBLANK(DaqBook_RAW_Data!AQ131),"",DaqBook_RAW_Data!AQ131)</f>
        <v/>
      </c>
      <c r="M141" s="167" t="str">
        <f>IF(ISBLANK(DaqBook_RAW_Data!AR131),"",DaqBook_RAW_Data!AR131)</f>
        <v/>
      </c>
      <c r="N141" s="167" t="str">
        <f>IF(ISBLANK(DaqBook_RAW_Data!AS131),"",DaqBook_RAW_Data!AS131)</f>
        <v/>
      </c>
      <c r="O141" s="167"/>
      <c r="P141" s="167"/>
    </row>
    <row r="142" spans="1:16" x14ac:dyDescent="0.2">
      <c r="A142" s="58" t="e">
        <f t="shared" si="1"/>
        <v>#VALUE!</v>
      </c>
      <c r="B142" s="144" t="str">
        <f>IF(ISBLANK(DaqBook_RAW_Data!AG132),IF(DaqBook_RAW_Data!A132="","",TIMEVALUE(DaqBook_RAW_Data!A132)),TIMEVALUE(DaqBook_RAW_Data!AG132))</f>
        <v/>
      </c>
      <c r="C142" s="167" t="str">
        <f>IF(ISBLANK(DaqBook_RAW_Data!AH132),"",DaqBook_RAW_Data!AH132)</f>
        <v/>
      </c>
      <c r="D142" s="167" t="str">
        <f>IF(ISBLANK(DaqBook_RAW_Data!AI132),"",DaqBook_RAW_Data!AI132)</f>
        <v/>
      </c>
      <c r="E142" s="167" t="str">
        <f>IF(ISBLANK(DaqBook_RAW_Data!AJ132),"",DaqBook_RAW_Data!AJ132)</f>
        <v/>
      </c>
      <c r="F142" s="167" t="str">
        <f>IF(ISBLANK(DaqBook_RAW_Data!AK132),"",DaqBook_RAW_Data!AK132)</f>
        <v/>
      </c>
      <c r="G142" s="167" t="str">
        <f>IF(ISBLANK(DaqBook_RAW_Data!AL132),"",DaqBook_RAW_Data!AL132)</f>
        <v/>
      </c>
      <c r="H142" s="167" t="str">
        <f>IF(ISBLANK(DaqBook_RAW_Data!AM132),"",DaqBook_RAW_Data!AM132)</f>
        <v/>
      </c>
      <c r="I142" s="167" t="str">
        <f>IF(ISBLANK(DaqBook_RAW_Data!AN132),"",DaqBook_RAW_Data!AN132)</f>
        <v/>
      </c>
      <c r="J142" s="167" t="str">
        <f>IF(ISBLANK(DaqBook_RAW_Data!AO132),"",DaqBook_RAW_Data!AO132)</f>
        <v/>
      </c>
      <c r="K142" s="167" t="str">
        <f>IF(ISBLANK(DaqBook_RAW_Data!AP132),"",DaqBook_RAW_Data!AP132)</f>
        <v/>
      </c>
      <c r="L142" s="167" t="str">
        <f>IF(ISBLANK(DaqBook_RAW_Data!AQ132),"",DaqBook_RAW_Data!AQ132)</f>
        <v/>
      </c>
      <c r="M142" s="167" t="str">
        <f>IF(ISBLANK(DaqBook_RAW_Data!AR132),"",DaqBook_RAW_Data!AR132)</f>
        <v/>
      </c>
      <c r="N142" s="167" t="str">
        <f>IF(ISBLANK(DaqBook_RAW_Data!AS132),"",DaqBook_RAW_Data!AS132)</f>
        <v/>
      </c>
      <c r="O142" s="167"/>
      <c r="P142" s="167"/>
    </row>
    <row r="143" spans="1:16" x14ac:dyDescent="0.2">
      <c r="A143" s="58" t="e">
        <f t="shared" ref="A143:A206" si="2">HOUR(B143)&amp;":"&amp;MINUTE(B143)</f>
        <v>#VALUE!</v>
      </c>
      <c r="B143" s="144" t="str">
        <f>IF(ISBLANK(DaqBook_RAW_Data!AG133),IF(DaqBook_RAW_Data!A133="","",TIMEVALUE(DaqBook_RAW_Data!A133)),TIMEVALUE(DaqBook_RAW_Data!AG133))</f>
        <v/>
      </c>
      <c r="C143" s="167" t="str">
        <f>IF(ISBLANK(DaqBook_RAW_Data!AH133),"",DaqBook_RAW_Data!AH133)</f>
        <v/>
      </c>
      <c r="D143" s="167" t="str">
        <f>IF(ISBLANK(DaqBook_RAW_Data!AI133),"",DaqBook_RAW_Data!AI133)</f>
        <v/>
      </c>
      <c r="E143" s="167" t="str">
        <f>IF(ISBLANK(DaqBook_RAW_Data!AJ133),"",DaqBook_RAW_Data!AJ133)</f>
        <v/>
      </c>
      <c r="F143" s="167" t="str">
        <f>IF(ISBLANK(DaqBook_RAW_Data!AK133),"",DaqBook_RAW_Data!AK133)</f>
        <v/>
      </c>
      <c r="G143" s="167" t="str">
        <f>IF(ISBLANK(DaqBook_RAW_Data!AL133),"",DaqBook_RAW_Data!AL133)</f>
        <v/>
      </c>
      <c r="H143" s="167" t="str">
        <f>IF(ISBLANK(DaqBook_RAW_Data!AM133),"",DaqBook_RAW_Data!AM133)</f>
        <v/>
      </c>
      <c r="I143" s="167" t="str">
        <f>IF(ISBLANK(DaqBook_RAW_Data!AN133),"",DaqBook_RAW_Data!AN133)</f>
        <v/>
      </c>
      <c r="J143" s="167" t="str">
        <f>IF(ISBLANK(DaqBook_RAW_Data!AO133),"",DaqBook_RAW_Data!AO133)</f>
        <v/>
      </c>
      <c r="K143" s="167" t="str">
        <f>IF(ISBLANK(DaqBook_RAW_Data!AP133),"",DaqBook_RAW_Data!AP133)</f>
        <v/>
      </c>
      <c r="L143" s="167" t="str">
        <f>IF(ISBLANK(DaqBook_RAW_Data!AQ133),"",DaqBook_RAW_Data!AQ133)</f>
        <v/>
      </c>
      <c r="M143" s="167" t="str">
        <f>IF(ISBLANK(DaqBook_RAW_Data!AR133),"",DaqBook_RAW_Data!AR133)</f>
        <v/>
      </c>
      <c r="N143" s="167" t="str">
        <f>IF(ISBLANK(DaqBook_RAW_Data!AS133),"",DaqBook_RAW_Data!AS133)</f>
        <v/>
      </c>
      <c r="O143" s="167"/>
      <c r="P143" s="167"/>
    </row>
    <row r="144" spans="1:16" x14ac:dyDescent="0.2">
      <c r="A144" s="58" t="e">
        <f t="shared" si="2"/>
        <v>#VALUE!</v>
      </c>
      <c r="B144" s="144" t="str">
        <f>IF(ISBLANK(DaqBook_RAW_Data!AG134),IF(DaqBook_RAW_Data!A134="","",TIMEVALUE(DaqBook_RAW_Data!A134)),TIMEVALUE(DaqBook_RAW_Data!AG134))</f>
        <v/>
      </c>
      <c r="C144" s="167" t="str">
        <f>IF(ISBLANK(DaqBook_RAW_Data!AH134),"",DaqBook_RAW_Data!AH134)</f>
        <v/>
      </c>
      <c r="D144" s="167" t="str">
        <f>IF(ISBLANK(DaqBook_RAW_Data!AI134),"",DaqBook_RAW_Data!AI134)</f>
        <v/>
      </c>
      <c r="E144" s="167" t="str">
        <f>IF(ISBLANK(DaqBook_RAW_Data!AJ134),"",DaqBook_RAW_Data!AJ134)</f>
        <v/>
      </c>
      <c r="F144" s="167" t="str">
        <f>IF(ISBLANK(DaqBook_RAW_Data!AK134),"",DaqBook_RAW_Data!AK134)</f>
        <v/>
      </c>
      <c r="G144" s="167" t="str">
        <f>IF(ISBLANK(DaqBook_RAW_Data!AL134),"",DaqBook_RAW_Data!AL134)</f>
        <v/>
      </c>
      <c r="H144" s="167" t="str">
        <f>IF(ISBLANK(DaqBook_RAW_Data!AM134),"",DaqBook_RAW_Data!AM134)</f>
        <v/>
      </c>
      <c r="I144" s="167" t="str">
        <f>IF(ISBLANK(DaqBook_RAW_Data!AN134),"",DaqBook_RAW_Data!AN134)</f>
        <v/>
      </c>
      <c r="J144" s="167" t="str">
        <f>IF(ISBLANK(DaqBook_RAW_Data!AO134),"",DaqBook_RAW_Data!AO134)</f>
        <v/>
      </c>
      <c r="K144" s="167" t="str">
        <f>IF(ISBLANK(DaqBook_RAW_Data!AP134),"",DaqBook_RAW_Data!AP134)</f>
        <v/>
      </c>
      <c r="L144" s="167" t="str">
        <f>IF(ISBLANK(DaqBook_RAW_Data!AQ134),"",DaqBook_RAW_Data!AQ134)</f>
        <v/>
      </c>
      <c r="M144" s="167" t="str">
        <f>IF(ISBLANK(DaqBook_RAW_Data!AR134),"",DaqBook_RAW_Data!AR134)</f>
        <v/>
      </c>
      <c r="N144" s="167" t="str">
        <f>IF(ISBLANK(DaqBook_RAW_Data!AS134),"",DaqBook_RAW_Data!AS134)</f>
        <v/>
      </c>
      <c r="O144" s="167"/>
      <c r="P144" s="167"/>
    </row>
    <row r="145" spans="1:16" x14ac:dyDescent="0.2">
      <c r="A145" s="58" t="e">
        <f t="shared" si="2"/>
        <v>#VALUE!</v>
      </c>
      <c r="B145" s="144" t="str">
        <f>IF(ISBLANK(DaqBook_RAW_Data!AG135),IF(DaqBook_RAW_Data!A135="","",TIMEVALUE(DaqBook_RAW_Data!A135)),TIMEVALUE(DaqBook_RAW_Data!AG135))</f>
        <v/>
      </c>
      <c r="C145" s="167" t="str">
        <f>IF(ISBLANK(DaqBook_RAW_Data!AH135),"",DaqBook_RAW_Data!AH135)</f>
        <v/>
      </c>
      <c r="D145" s="167" t="str">
        <f>IF(ISBLANK(DaqBook_RAW_Data!AI135),"",DaqBook_RAW_Data!AI135)</f>
        <v/>
      </c>
      <c r="E145" s="167" t="str">
        <f>IF(ISBLANK(DaqBook_RAW_Data!AJ135),"",DaqBook_RAW_Data!AJ135)</f>
        <v/>
      </c>
      <c r="F145" s="167" t="str">
        <f>IF(ISBLANK(DaqBook_RAW_Data!AK135),"",DaqBook_RAW_Data!AK135)</f>
        <v/>
      </c>
      <c r="G145" s="167" t="str">
        <f>IF(ISBLANK(DaqBook_RAW_Data!AL135),"",DaqBook_RAW_Data!AL135)</f>
        <v/>
      </c>
      <c r="H145" s="167" t="str">
        <f>IF(ISBLANK(DaqBook_RAW_Data!AM135),"",DaqBook_RAW_Data!AM135)</f>
        <v/>
      </c>
      <c r="I145" s="167" t="str">
        <f>IF(ISBLANK(DaqBook_RAW_Data!AN135),"",DaqBook_RAW_Data!AN135)</f>
        <v/>
      </c>
      <c r="J145" s="167" t="str">
        <f>IF(ISBLANK(DaqBook_RAW_Data!AO135),"",DaqBook_RAW_Data!AO135)</f>
        <v/>
      </c>
      <c r="K145" s="167" t="str">
        <f>IF(ISBLANK(DaqBook_RAW_Data!AP135),"",DaqBook_RAW_Data!AP135)</f>
        <v/>
      </c>
      <c r="L145" s="167" t="str">
        <f>IF(ISBLANK(DaqBook_RAW_Data!AQ135),"",DaqBook_RAW_Data!AQ135)</f>
        <v/>
      </c>
      <c r="M145" s="167" t="str">
        <f>IF(ISBLANK(DaqBook_RAW_Data!AR135),"",DaqBook_RAW_Data!AR135)</f>
        <v/>
      </c>
      <c r="N145" s="167" t="str">
        <f>IF(ISBLANK(DaqBook_RAW_Data!AS135),"",DaqBook_RAW_Data!AS135)</f>
        <v/>
      </c>
      <c r="O145" s="167"/>
      <c r="P145" s="167"/>
    </row>
    <row r="146" spans="1:16" x14ac:dyDescent="0.2">
      <c r="A146" s="58" t="e">
        <f t="shared" si="2"/>
        <v>#VALUE!</v>
      </c>
      <c r="B146" s="144" t="str">
        <f>IF(ISBLANK(DaqBook_RAW_Data!AG136),IF(DaqBook_RAW_Data!A136="","",TIMEVALUE(DaqBook_RAW_Data!A136)),TIMEVALUE(DaqBook_RAW_Data!AG136))</f>
        <v/>
      </c>
      <c r="C146" s="167" t="str">
        <f>IF(ISBLANK(DaqBook_RAW_Data!AH136),"",DaqBook_RAW_Data!AH136)</f>
        <v/>
      </c>
      <c r="D146" s="167" t="str">
        <f>IF(ISBLANK(DaqBook_RAW_Data!AI136),"",DaqBook_RAW_Data!AI136)</f>
        <v/>
      </c>
      <c r="E146" s="167" t="str">
        <f>IF(ISBLANK(DaqBook_RAW_Data!AJ136),"",DaqBook_RAW_Data!AJ136)</f>
        <v/>
      </c>
      <c r="F146" s="167" t="str">
        <f>IF(ISBLANK(DaqBook_RAW_Data!AK136),"",DaqBook_RAW_Data!AK136)</f>
        <v/>
      </c>
      <c r="G146" s="167" t="str">
        <f>IF(ISBLANK(DaqBook_RAW_Data!AL136),"",DaqBook_RAW_Data!AL136)</f>
        <v/>
      </c>
      <c r="H146" s="167" t="str">
        <f>IF(ISBLANK(DaqBook_RAW_Data!AM136),"",DaqBook_RAW_Data!AM136)</f>
        <v/>
      </c>
      <c r="I146" s="167" t="str">
        <f>IF(ISBLANK(DaqBook_RAW_Data!AN136),"",DaqBook_RAW_Data!AN136)</f>
        <v/>
      </c>
      <c r="J146" s="167" t="str">
        <f>IF(ISBLANK(DaqBook_RAW_Data!AO136),"",DaqBook_RAW_Data!AO136)</f>
        <v/>
      </c>
      <c r="K146" s="167" t="str">
        <f>IF(ISBLANK(DaqBook_RAW_Data!AP136),"",DaqBook_RAW_Data!AP136)</f>
        <v/>
      </c>
      <c r="L146" s="167" t="str">
        <f>IF(ISBLANK(DaqBook_RAW_Data!AQ136),"",DaqBook_RAW_Data!AQ136)</f>
        <v/>
      </c>
      <c r="M146" s="167" t="str">
        <f>IF(ISBLANK(DaqBook_RAW_Data!AR136),"",DaqBook_RAW_Data!AR136)</f>
        <v/>
      </c>
      <c r="N146" s="167" t="str">
        <f>IF(ISBLANK(DaqBook_RAW_Data!AS136),"",DaqBook_RAW_Data!AS136)</f>
        <v/>
      </c>
      <c r="O146" s="167"/>
      <c r="P146" s="167"/>
    </row>
    <row r="147" spans="1:16" x14ac:dyDescent="0.2">
      <c r="A147" s="58" t="e">
        <f t="shared" si="2"/>
        <v>#VALUE!</v>
      </c>
      <c r="B147" s="144" t="str">
        <f>IF(ISBLANK(DaqBook_RAW_Data!AG137),IF(DaqBook_RAW_Data!A137="","",TIMEVALUE(DaqBook_RAW_Data!A137)),TIMEVALUE(DaqBook_RAW_Data!AG137))</f>
        <v/>
      </c>
      <c r="C147" s="167" t="str">
        <f>IF(ISBLANK(DaqBook_RAW_Data!AH137),"",DaqBook_RAW_Data!AH137)</f>
        <v/>
      </c>
      <c r="D147" s="167" t="str">
        <f>IF(ISBLANK(DaqBook_RAW_Data!AI137),"",DaqBook_RAW_Data!AI137)</f>
        <v/>
      </c>
      <c r="E147" s="167" t="str">
        <f>IF(ISBLANK(DaqBook_RAW_Data!AJ137),"",DaqBook_RAW_Data!AJ137)</f>
        <v/>
      </c>
      <c r="F147" s="167" t="str">
        <f>IF(ISBLANK(DaqBook_RAW_Data!AK137),"",DaqBook_RAW_Data!AK137)</f>
        <v/>
      </c>
      <c r="G147" s="167" t="str">
        <f>IF(ISBLANK(DaqBook_RAW_Data!AL137),"",DaqBook_RAW_Data!AL137)</f>
        <v/>
      </c>
      <c r="H147" s="167" t="str">
        <f>IF(ISBLANK(DaqBook_RAW_Data!AM137),"",DaqBook_RAW_Data!AM137)</f>
        <v/>
      </c>
      <c r="I147" s="167" t="str">
        <f>IF(ISBLANK(DaqBook_RAW_Data!AN137),"",DaqBook_RAW_Data!AN137)</f>
        <v/>
      </c>
      <c r="J147" s="167" t="str">
        <f>IF(ISBLANK(DaqBook_RAW_Data!AO137),"",DaqBook_RAW_Data!AO137)</f>
        <v/>
      </c>
      <c r="K147" s="167" t="str">
        <f>IF(ISBLANK(DaqBook_RAW_Data!AP137),"",DaqBook_RAW_Data!AP137)</f>
        <v/>
      </c>
      <c r="L147" s="167" t="str">
        <f>IF(ISBLANK(DaqBook_RAW_Data!AQ137),"",DaqBook_RAW_Data!AQ137)</f>
        <v/>
      </c>
      <c r="M147" s="167" t="str">
        <f>IF(ISBLANK(DaqBook_RAW_Data!AR137),"",DaqBook_RAW_Data!AR137)</f>
        <v/>
      </c>
      <c r="N147" s="167" t="str">
        <f>IF(ISBLANK(DaqBook_RAW_Data!AS137),"",DaqBook_RAW_Data!AS137)</f>
        <v/>
      </c>
      <c r="O147" s="167"/>
      <c r="P147" s="167"/>
    </row>
    <row r="148" spans="1:16" x14ac:dyDescent="0.2">
      <c r="A148" s="58" t="e">
        <f t="shared" si="2"/>
        <v>#VALUE!</v>
      </c>
      <c r="B148" s="144" t="str">
        <f>IF(ISBLANK(DaqBook_RAW_Data!AG138),IF(DaqBook_RAW_Data!A138="","",TIMEVALUE(DaqBook_RAW_Data!A138)),TIMEVALUE(DaqBook_RAW_Data!AG138))</f>
        <v/>
      </c>
      <c r="C148" s="167" t="str">
        <f>IF(ISBLANK(DaqBook_RAW_Data!AH138),"",DaqBook_RAW_Data!AH138)</f>
        <v/>
      </c>
      <c r="D148" s="167" t="str">
        <f>IF(ISBLANK(DaqBook_RAW_Data!AI138),"",DaqBook_RAW_Data!AI138)</f>
        <v/>
      </c>
      <c r="E148" s="167" t="str">
        <f>IF(ISBLANK(DaqBook_RAW_Data!AJ138),"",DaqBook_RAW_Data!AJ138)</f>
        <v/>
      </c>
      <c r="F148" s="167" t="str">
        <f>IF(ISBLANK(DaqBook_RAW_Data!AK138),"",DaqBook_RAW_Data!AK138)</f>
        <v/>
      </c>
      <c r="G148" s="167" t="str">
        <f>IF(ISBLANK(DaqBook_RAW_Data!AL138),"",DaqBook_RAW_Data!AL138)</f>
        <v/>
      </c>
      <c r="H148" s="167" t="str">
        <f>IF(ISBLANK(DaqBook_RAW_Data!AM138),"",DaqBook_RAW_Data!AM138)</f>
        <v/>
      </c>
      <c r="I148" s="167" t="str">
        <f>IF(ISBLANK(DaqBook_RAW_Data!AN138),"",DaqBook_RAW_Data!AN138)</f>
        <v/>
      </c>
      <c r="J148" s="167" t="str">
        <f>IF(ISBLANK(DaqBook_RAW_Data!AO138),"",DaqBook_RAW_Data!AO138)</f>
        <v/>
      </c>
      <c r="K148" s="167" t="str">
        <f>IF(ISBLANK(DaqBook_RAW_Data!AP138),"",DaqBook_RAW_Data!AP138)</f>
        <v/>
      </c>
      <c r="L148" s="167" t="str">
        <f>IF(ISBLANK(DaqBook_RAW_Data!AQ138),"",DaqBook_RAW_Data!AQ138)</f>
        <v/>
      </c>
      <c r="M148" s="167" t="str">
        <f>IF(ISBLANK(DaqBook_RAW_Data!AR138),"",DaqBook_RAW_Data!AR138)</f>
        <v/>
      </c>
      <c r="N148" s="167" t="str">
        <f>IF(ISBLANK(DaqBook_RAW_Data!AS138),"",DaqBook_RAW_Data!AS138)</f>
        <v/>
      </c>
      <c r="O148" s="167"/>
      <c r="P148" s="167"/>
    </row>
    <row r="149" spans="1:16" x14ac:dyDescent="0.2">
      <c r="A149" s="58" t="e">
        <f t="shared" si="2"/>
        <v>#VALUE!</v>
      </c>
      <c r="B149" s="144" t="str">
        <f>IF(ISBLANK(DaqBook_RAW_Data!AG139),IF(DaqBook_RAW_Data!A139="","",TIMEVALUE(DaqBook_RAW_Data!A139)),TIMEVALUE(DaqBook_RAW_Data!AG139))</f>
        <v/>
      </c>
      <c r="C149" s="167" t="str">
        <f>IF(ISBLANK(DaqBook_RAW_Data!AH139),"",DaqBook_RAW_Data!AH139)</f>
        <v/>
      </c>
      <c r="D149" s="167" t="str">
        <f>IF(ISBLANK(DaqBook_RAW_Data!AI139),"",DaqBook_RAW_Data!AI139)</f>
        <v/>
      </c>
      <c r="E149" s="167" t="str">
        <f>IF(ISBLANK(DaqBook_RAW_Data!AJ139),"",DaqBook_RAW_Data!AJ139)</f>
        <v/>
      </c>
      <c r="F149" s="167" t="str">
        <f>IF(ISBLANK(DaqBook_RAW_Data!AK139),"",DaqBook_RAW_Data!AK139)</f>
        <v/>
      </c>
      <c r="G149" s="167" t="str">
        <f>IF(ISBLANK(DaqBook_RAW_Data!AL139),"",DaqBook_RAW_Data!AL139)</f>
        <v/>
      </c>
      <c r="H149" s="167" t="str">
        <f>IF(ISBLANK(DaqBook_RAW_Data!AM139),"",DaqBook_RAW_Data!AM139)</f>
        <v/>
      </c>
      <c r="I149" s="167" t="str">
        <f>IF(ISBLANK(DaqBook_RAW_Data!AN139),"",DaqBook_RAW_Data!AN139)</f>
        <v/>
      </c>
      <c r="J149" s="167" t="str">
        <f>IF(ISBLANK(DaqBook_RAW_Data!AO139),"",DaqBook_RAW_Data!AO139)</f>
        <v/>
      </c>
      <c r="K149" s="167" t="str">
        <f>IF(ISBLANK(DaqBook_RAW_Data!AP139),"",DaqBook_RAW_Data!AP139)</f>
        <v/>
      </c>
      <c r="L149" s="167" t="str">
        <f>IF(ISBLANK(DaqBook_RAW_Data!AQ139),"",DaqBook_RAW_Data!AQ139)</f>
        <v/>
      </c>
      <c r="M149" s="167" t="str">
        <f>IF(ISBLANK(DaqBook_RAW_Data!AR139),"",DaqBook_RAW_Data!AR139)</f>
        <v/>
      </c>
      <c r="N149" s="167" t="str">
        <f>IF(ISBLANK(DaqBook_RAW_Data!AS139),"",DaqBook_RAW_Data!AS139)</f>
        <v/>
      </c>
      <c r="O149" s="167"/>
      <c r="P149" s="167"/>
    </row>
    <row r="150" spans="1:16" x14ac:dyDescent="0.2">
      <c r="A150" s="58" t="e">
        <f t="shared" si="2"/>
        <v>#VALUE!</v>
      </c>
      <c r="B150" s="144" t="str">
        <f>IF(ISBLANK(DaqBook_RAW_Data!AG140),IF(DaqBook_RAW_Data!A140="","",TIMEVALUE(DaqBook_RAW_Data!A140)),TIMEVALUE(DaqBook_RAW_Data!AG140))</f>
        <v/>
      </c>
      <c r="C150" s="167" t="str">
        <f>IF(ISBLANK(DaqBook_RAW_Data!AH140),"",DaqBook_RAW_Data!AH140)</f>
        <v/>
      </c>
      <c r="D150" s="167" t="str">
        <f>IF(ISBLANK(DaqBook_RAW_Data!AI140),"",DaqBook_RAW_Data!AI140)</f>
        <v/>
      </c>
      <c r="E150" s="167" t="str">
        <f>IF(ISBLANK(DaqBook_RAW_Data!AJ140),"",DaqBook_RAW_Data!AJ140)</f>
        <v/>
      </c>
      <c r="F150" s="167" t="str">
        <f>IF(ISBLANK(DaqBook_RAW_Data!AK140),"",DaqBook_RAW_Data!AK140)</f>
        <v/>
      </c>
      <c r="G150" s="167" t="str">
        <f>IF(ISBLANK(DaqBook_RAW_Data!AL140),"",DaqBook_RAW_Data!AL140)</f>
        <v/>
      </c>
      <c r="H150" s="167" t="str">
        <f>IF(ISBLANK(DaqBook_RAW_Data!AM140),"",DaqBook_RAW_Data!AM140)</f>
        <v/>
      </c>
      <c r="I150" s="167" t="str">
        <f>IF(ISBLANK(DaqBook_RAW_Data!AN140),"",DaqBook_RAW_Data!AN140)</f>
        <v/>
      </c>
      <c r="J150" s="167" t="str">
        <f>IF(ISBLANK(DaqBook_RAW_Data!AO140),"",DaqBook_RAW_Data!AO140)</f>
        <v/>
      </c>
      <c r="K150" s="167" t="str">
        <f>IF(ISBLANK(DaqBook_RAW_Data!AP140),"",DaqBook_RAW_Data!AP140)</f>
        <v/>
      </c>
      <c r="L150" s="167" t="str">
        <f>IF(ISBLANK(DaqBook_RAW_Data!AQ140),"",DaqBook_RAW_Data!AQ140)</f>
        <v/>
      </c>
      <c r="M150" s="167" t="str">
        <f>IF(ISBLANK(DaqBook_RAW_Data!AR140),"",DaqBook_RAW_Data!AR140)</f>
        <v/>
      </c>
      <c r="N150" s="167" t="str">
        <f>IF(ISBLANK(DaqBook_RAW_Data!AS140),"",DaqBook_RAW_Data!AS140)</f>
        <v/>
      </c>
      <c r="O150" s="167"/>
      <c r="P150" s="167"/>
    </row>
    <row r="151" spans="1:16" x14ac:dyDescent="0.2">
      <c r="A151" s="58" t="e">
        <f t="shared" si="2"/>
        <v>#VALUE!</v>
      </c>
      <c r="B151" s="144" t="str">
        <f>IF(ISBLANK(DaqBook_RAW_Data!AG141),IF(DaqBook_RAW_Data!A141="","",TIMEVALUE(DaqBook_RAW_Data!A141)),TIMEVALUE(DaqBook_RAW_Data!AG141))</f>
        <v/>
      </c>
      <c r="C151" s="167" t="str">
        <f>IF(ISBLANK(DaqBook_RAW_Data!AH141),"",DaqBook_RAW_Data!AH141)</f>
        <v/>
      </c>
      <c r="D151" s="167" t="str">
        <f>IF(ISBLANK(DaqBook_RAW_Data!AI141),"",DaqBook_RAW_Data!AI141)</f>
        <v/>
      </c>
      <c r="E151" s="167" t="str">
        <f>IF(ISBLANK(DaqBook_RAW_Data!AJ141),"",DaqBook_RAW_Data!AJ141)</f>
        <v/>
      </c>
      <c r="F151" s="167" t="str">
        <f>IF(ISBLANK(DaqBook_RAW_Data!AK141),"",DaqBook_RAW_Data!AK141)</f>
        <v/>
      </c>
      <c r="G151" s="167" t="str">
        <f>IF(ISBLANK(DaqBook_RAW_Data!AL141),"",DaqBook_RAW_Data!AL141)</f>
        <v/>
      </c>
      <c r="H151" s="167" t="str">
        <f>IF(ISBLANK(DaqBook_RAW_Data!AM141),"",DaqBook_RAW_Data!AM141)</f>
        <v/>
      </c>
      <c r="I151" s="167" t="str">
        <f>IF(ISBLANK(DaqBook_RAW_Data!AN141),"",DaqBook_RAW_Data!AN141)</f>
        <v/>
      </c>
      <c r="J151" s="167" t="str">
        <f>IF(ISBLANK(DaqBook_RAW_Data!AO141),"",DaqBook_RAW_Data!AO141)</f>
        <v/>
      </c>
      <c r="K151" s="167" t="str">
        <f>IF(ISBLANK(DaqBook_RAW_Data!AP141),"",DaqBook_RAW_Data!AP141)</f>
        <v/>
      </c>
      <c r="L151" s="167" t="str">
        <f>IF(ISBLANK(DaqBook_RAW_Data!AQ141),"",DaqBook_RAW_Data!AQ141)</f>
        <v/>
      </c>
      <c r="M151" s="167" t="str">
        <f>IF(ISBLANK(DaqBook_RAW_Data!AR141),"",DaqBook_RAW_Data!AR141)</f>
        <v/>
      </c>
      <c r="N151" s="167" t="str">
        <f>IF(ISBLANK(DaqBook_RAW_Data!AS141),"",DaqBook_RAW_Data!AS141)</f>
        <v/>
      </c>
      <c r="O151" s="167"/>
      <c r="P151" s="167"/>
    </row>
    <row r="152" spans="1:16" x14ac:dyDescent="0.2">
      <c r="A152" s="58" t="e">
        <f t="shared" si="2"/>
        <v>#VALUE!</v>
      </c>
      <c r="B152" s="144" t="str">
        <f>IF(ISBLANK(DaqBook_RAW_Data!AG142),IF(DaqBook_RAW_Data!A142="","",TIMEVALUE(DaqBook_RAW_Data!A142)),TIMEVALUE(DaqBook_RAW_Data!AG142))</f>
        <v/>
      </c>
      <c r="C152" s="167" t="str">
        <f>IF(ISBLANK(DaqBook_RAW_Data!AH142),"",DaqBook_RAW_Data!AH142)</f>
        <v/>
      </c>
      <c r="D152" s="167" t="str">
        <f>IF(ISBLANK(DaqBook_RAW_Data!AI142),"",DaqBook_RAW_Data!AI142)</f>
        <v/>
      </c>
      <c r="E152" s="167" t="str">
        <f>IF(ISBLANK(DaqBook_RAW_Data!AJ142),"",DaqBook_RAW_Data!AJ142)</f>
        <v/>
      </c>
      <c r="F152" s="167" t="str">
        <f>IF(ISBLANK(DaqBook_RAW_Data!AK142),"",DaqBook_RAW_Data!AK142)</f>
        <v/>
      </c>
      <c r="G152" s="167" t="str">
        <f>IF(ISBLANK(DaqBook_RAW_Data!AL142),"",DaqBook_RAW_Data!AL142)</f>
        <v/>
      </c>
      <c r="H152" s="167" t="str">
        <f>IF(ISBLANK(DaqBook_RAW_Data!AM142),"",DaqBook_RAW_Data!AM142)</f>
        <v/>
      </c>
      <c r="I152" s="167" t="str">
        <f>IF(ISBLANK(DaqBook_RAW_Data!AN142),"",DaqBook_RAW_Data!AN142)</f>
        <v/>
      </c>
      <c r="J152" s="167" t="str">
        <f>IF(ISBLANK(DaqBook_RAW_Data!AO142),"",DaqBook_RAW_Data!AO142)</f>
        <v/>
      </c>
      <c r="K152" s="167" t="str">
        <f>IF(ISBLANK(DaqBook_RAW_Data!AP142),"",DaqBook_RAW_Data!AP142)</f>
        <v/>
      </c>
      <c r="L152" s="167" t="str">
        <f>IF(ISBLANK(DaqBook_RAW_Data!AQ142),"",DaqBook_RAW_Data!AQ142)</f>
        <v/>
      </c>
      <c r="M152" s="167" t="str">
        <f>IF(ISBLANK(DaqBook_RAW_Data!AR142),"",DaqBook_RAW_Data!AR142)</f>
        <v/>
      </c>
      <c r="N152" s="167" t="str">
        <f>IF(ISBLANK(DaqBook_RAW_Data!AS142),"",DaqBook_RAW_Data!AS142)</f>
        <v/>
      </c>
      <c r="O152" s="167"/>
      <c r="P152" s="167"/>
    </row>
    <row r="153" spans="1:16" x14ac:dyDescent="0.2">
      <c r="A153" s="58" t="e">
        <f t="shared" si="2"/>
        <v>#VALUE!</v>
      </c>
      <c r="B153" s="144" t="str">
        <f>IF(ISBLANK(DaqBook_RAW_Data!AG143),IF(DaqBook_RAW_Data!A143="","",TIMEVALUE(DaqBook_RAW_Data!A143)),TIMEVALUE(DaqBook_RAW_Data!AG143))</f>
        <v/>
      </c>
      <c r="C153" s="167" t="str">
        <f>IF(ISBLANK(DaqBook_RAW_Data!AH143),"",DaqBook_RAW_Data!AH143)</f>
        <v/>
      </c>
      <c r="D153" s="167" t="str">
        <f>IF(ISBLANK(DaqBook_RAW_Data!AI143),"",DaqBook_RAW_Data!AI143)</f>
        <v/>
      </c>
      <c r="E153" s="167" t="str">
        <f>IF(ISBLANK(DaqBook_RAW_Data!AJ143),"",DaqBook_RAW_Data!AJ143)</f>
        <v/>
      </c>
      <c r="F153" s="167" t="str">
        <f>IF(ISBLANK(DaqBook_RAW_Data!AK143),"",DaqBook_RAW_Data!AK143)</f>
        <v/>
      </c>
      <c r="G153" s="167" t="str">
        <f>IF(ISBLANK(DaqBook_RAW_Data!AL143),"",DaqBook_RAW_Data!AL143)</f>
        <v/>
      </c>
      <c r="H153" s="167" t="str">
        <f>IF(ISBLANK(DaqBook_RAW_Data!AM143),"",DaqBook_RAW_Data!AM143)</f>
        <v/>
      </c>
      <c r="I153" s="167" t="str">
        <f>IF(ISBLANK(DaqBook_RAW_Data!AN143),"",DaqBook_RAW_Data!AN143)</f>
        <v/>
      </c>
      <c r="J153" s="167" t="str">
        <f>IF(ISBLANK(DaqBook_RAW_Data!AO143),"",DaqBook_RAW_Data!AO143)</f>
        <v/>
      </c>
      <c r="K153" s="167" t="str">
        <f>IF(ISBLANK(DaqBook_RAW_Data!AP143),"",DaqBook_RAW_Data!AP143)</f>
        <v/>
      </c>
      <c r="L153" s="167" t="str">
        <f>IF(ISBLANK(DaqBook_RAW_Data!AQ143),"",DaqBook_RAW_Data!AQ143)</f>
        <v/>
      </c>
      <c r="M153" s="167" t="str">
        <f>IF(ISBLANK(DaqBook_RAW_Data!AR143),"",DaqBook_RAW_Data!AR143)</f>
        <v/>
      </c>
      <c r="N153" s="167" t="str">
        <f>IF(ISBLANK(DaqBook_RAW_Data!AS143),"",DaqBook_RAW_Data!AS143)</f>
        <v/>
      </c>
      <c r="O153" s="167"/>
      <c r="P153" s="167"/>
    </row>
    <row r="154" spans="1:16" x14ac:dyDescent="0.2">
      <c r="A154" s="58" t="e">
        <f t="shared" si="2"/>
        <v>#VALUE!</v>
      </c>
      <c r="B154" s="144" t="str">
        <f>IF(ISBLANK(DaqBook_RAW_Data!AG144),IF(DaqBook_RAW_Data!A144="","",TIMEVALUE(DaqBook_RAW_Data!A144)),TIMEVALUE(DaqBook_RAW_Data!AG144))</f>
        <v/>
      </c>
      <c r="C154" s="167" t="str">
        <f>IF(ISBLANK(DaqBook_RAW_Data!AH144),"",DaqBook_RAW_Data!AH144)</f>
        <v/>
      </c>
      <c r="D154" s="167" t="str">
        <f>IF(ISBLANK(DaqBook_RAW_Data!AI144),"",DaqBook_RAW_Data!AI144)</f>
        <v/>
      </c>
      <c r="E154" s="167" t="str">
        <f>IF(ISBLANK(DaqBook_RAW_Data!AJ144),"",DaqBook_RAW_Data!AJ144)</f>
        <v/>
      </c>
      <c r="F154" s="167" t="str">
        <f>IF(ISBLANK(DaqBook_RAW_Data!AK144),"",DaqBook_RAW_Data!AK144)</f>
        <v/>
      </c>
      <c r="G154" s="167" t="str">
        <f>IF(ISBLANK(DaqBook_RAW_Data!AL144),"",DaqBook_RAW_Data!AL144)</f>
        <v/>
      </c>
      <c r="H154" s="167" t="str">
        <f>IF(ISBLANK(DaqBook_RAW_Data!AM144),"",DaqBook_RAW_Data!AM144)</f>
        <v/>
      </c>
      <c r="I154" s="167" t="str">
        <f>IF(ISBLANK(DaqBook_RAW_Data!AN144),"",DaqBook_RAW_Data!AN144)</f>
        <v/>
      </c>
      <c r="J154" s="167" t="str">
        <f>IF(ISBLANK(DaqBook_RAW_Data!AO144),"",DaqBook_RAW_Data!AO144)</f>
        <v/>
      </c>
      <c r="K154" s="167" t="str">
        <f>IF(ISBLANK(DaqBook_RAW_Data!AP144),"",DaqBook_RAW_Data!AP144)</f>
        <v/>
      </c>
      <c r="L154" s="167" t="str">
        <f>IF(ISBLANK(DaqBook_RAW_Data!AQ144),"",DaqBook_RAW_Data!AQ144)</f>
        <v/>
      </c>
      <c r="M154" s="167" t="str">
        <f>IF(ISBLANK(DaqBook_RAW_Data!AR144),"",DaqBook_RAW_Data!AR144)</f>
        <v/>
      </c>
      <c r="N154" s="167" t="str">
        <f>IF(ISBLANK(DaqBook_RAW_Data!AS144),"",DaqBook_RAW_Data!AS144)</f>
        <v/>
      </c>
      <c r="O154" s="167"/>
      <c r="P154" s="167"/>
    </row>
    <row r="155" spans="1:16" x14ac:dyDescent="0.2">
      <c r="A155" s="58" t="e">
        <f t="shared" si="2"/>
        <v>#VALUE!</v>
      </c>
      <c r="B155" s="144" t="str">
        <f>IF(ISBLANK(DaqBook_RAW_Data!AG145),IF(DaqBook_RAW_Data!A145="","",TIMEVALUE(DaqBook_RAW_Data!A145)),TIMEVALUE(DaqBook_RAW_Data!AG145))</f>
        <v/>
      </c>
      <c r="C155" s="167" t="str">
        <f>IF(ISBLANK(DaqBook_RAW_Data!AH145),"",DaqBook_RAW_Data!AH145)</f>
        <v/>
      </c>
      <c r="D155" s="167" t="str">
        <f>IF(ISBLANK(DaqBook_RAW_Data!AI145),"",DaqBook_RAW_Data!AI145)</f>
        <v/>
      </c>
      <c r="E155" s="167" t="str">
        <f>IF(ISBLANK(DaqBook_RAW_Data!AJ145),"",DaqBook_RAW_Data!AJ145)</f>
        <v/>
      </c>
      <c r="F155" s="167" t="str">
        <f>IF(ISBLANK(DaqBook_RAW_Data!AK145),"",DaqBook_RAW_Data!AK145)</f>
        <v/>
      </c>
      <c r="G155" s="167" t="str">
        <f>IF(ISBLANK(DaqBook_RAW_Data!AL145),"",DaqBook_RAW_Data!AL145)</f>
        <v/>
      </c>
      <c r="H155" s="167" t="str">
        <f>IF(ISBLANK(DaqBook_RAW_Data!AM145),"",DaqBook_RAW_Data!AM145)</f>
        <v/>
      </c>
      <c r="I155" s="167" t="str">
        <f>IF(ISBLANK(DaqBook_RAW_Data!AN145),"",DaqBook_RAW_Data!AN145)</f>
        <v/>
      </c>
      <c r="J155" s="167" t="str">
        <f>IF(ISBLANK(DaqBook_RAW_Data!AO145),"",DaqBook_RAW_Data!AO145)</f>
        <v/>
      </c>
      <c r="K155" s="167" t="str">
        <f>IF(ISBLANK(DaqBook_RAW_Data!AP145),"",DaqBook_RAW_Data!AP145)</f>
        <v/>
      </c>
      <c r="L155" s="167" t="str">
        <f>IF(ISBLANK(DaqBook_RAW_Data!AQ145),"",DaqBook_RAW_Data!AQ145)</f>
        <v/>
      </c>
      <c r="M155" s="167" t="str">
        <f>IF(ISBLANK(DaqBook_RAW_Data!AR145),"",DaqBook_RAW_Data!AR145)</f>
        <v/>
      </c>
      <c r="N155" s="167" t="str">
        <f>IF(ISBLANK(DaqBook_RAW_Data!AS145),"",DaqBook_RAW_Data!AS145)</f>
        <v/>
      </c>
      <c r="O155" s="167"/>
      <c r="P155" s="167"/>
    </row>
    <row r="156" spans="1:16" x14ac:dyDescent="0.2">
      <c r="A156" s="58" t="e">
        <f t="shared" si="2"/>
        <v>#VALUE!</v>
      </c>
      <c r="B156" s="144" t="str">
        <f>IF(ISBLANK(DaqBook_RAW_Data!AG146),IF(DaqBook_RAW_Data!A146="","",TIMEVALUE(DaqBook_RAW_Data!A146)),TIMEVALUE(DaqBook_RAW_Data!AG146))</f>
        <v/>
      </c>
      <c r="C156" s="167" t="str">
        <f>IF(ISBLANK(DaqBook_RAW_Data!AH146),"",DaqBook_RAW_Data!AH146)</f>
        <v/>
      </c>
      <c r="D156" s="167" t="str">
        <f>IF(ISBLANK(DaqBook_RAW_Data!AI146),"",DaqBook_RAW_Data!AI146)</f>
        <v/>
      </c>
      <c r="E156" s="167" t="str">
        <f>IF(ISBLANK(DaqBook_RAW_Data!AJ146),"",DaqBook_RAW_Data!AJ146)</f>
        <v/>
      </c>
      <c r="F156" s="167" t="str">
        <f>IF(ISBLANK(DaqBook_RAW_Data!AK146),"",DaqBook_RAW_Data!AK146)</f>
        <v/>
      </c>
      <c r="G156" s="167" t="str">
        <f>IF(ISBLANK(DaqBook_RAW_Data!AL146),"",DaqBook_RAW_Data!AL146)</f>
        <v/>
      </c>
      <c r="H156" s="167" t="str">
        <f>IF(ISBLANK(DaqBook_RAW_Data!AM146),"",DaqBook_RAW_Data!AM146)</f>
        <v/>
      </c>
      <c r="I156" s="167" t="str">
        <f>IF(ISBLANK(DaqBook_RAW_Data!AN146),"",DaqBook_RAW_Data!AN146)</f>
        <v/>
      </c>
      <c r="J156" s="167" t="str">
        <f>IF(ISBLANK(DaqBook_RAW_Data!AO146),"",DaqBook_RAW_Data!AO146)</f>
        <v/>
      </c>
      <c r="K156" s="167" t="str">
        <f>IF(ISBLANK(DaqBook_RAW_Data!AP146),"",DaqBook_RAW_Data!AP146)</f>
        <v/>
      </c>
      <c r="L156" s="167" t="str">
        <f>IF(ISBLANK(DaqBook_RAW_Data!AQ146),"",DaqBook_RAW_Data!AQ146)</f>
        <v/>
      </c>
      <c r="M156" s="167" t="str">
        <f>IF(ISBLANK(DaqBook_RAW_Data!AR146),"",DaqBook_RAW_Data!AR146)</f>
        <v/>
      </c>
      <c r="N156" s="167" t="str">
        <f>IF(ISBLANK(DaqBook_RAW_Data!AS146),"",DaqBook_RAW_Data!AS146)</f>
        <v/>
      </c>
      <c r="O156" s="167"/>
      <c r="P156" s="167"/>
    </row>
    <row r="157" spans="1:16" x14ac:dyDescent="0.2">
      <c r="A157" s="58" t="e">
        <f t="shared" si="2"/>
        <v>#VALUE!</v>
      </c>
      <c r="B157" s="144" t="str">
        <f>IF(ISBLANK(DaqBook_RAW_Data!AG147),IF(DaqBook_RAW_Data!A147="","",TIMEVALUE(DaqBook_RAW_Data!A147)),TIMEVALUE(DaqBook_RAW_Data!AG147))</f>
        <v/>
      </c>
      <c r="C157" s="167" t="str">
        <f>IF(ISBLANK(DaqBook_RAW_Data!AH147),"",DaqBook_RAW_Data!AH147)</f>
        <v/>
      </c>
      <c r="D157" s="167" t="str">
        <f>IF(ISBLANK(DaqBook_RAW_Data!AI147),"",DaqBook_RAW_Data!AI147)</f>
        <v/>
      </c>
      <c r="E157" s="167" t="str">
        <f>IF(ISBLANK(DaqBook_RAW_Data!AJ147),"",DaqBook_RAW_Data!AJ147)</f>
        <v/>
      </c>
      <c r="F157" s="167" t="str">
        <f>IF(ISBLANK(DaqBook_RAW_Data!AK147),"",DaqBook_RAW_Data!AK147)</f>
        <v/>
      </c>
      <c r="G157" s="167" t="str">
        <f>IF(ISBLANK(DaqBook_RAW_Data!AL147),"",DaqBook_RAW_Data!AL147)</f>
        <v/>
      </c>
      <c r="H157" s="167" t="str">
        <f>IF(ISBLANK(DaqBook_RAW_Data!AM147),"",DaqBook_RAW_Data!AM147)</f>
        <v/>
      </c>
      <c r="I157" s="167" t="str">
        <f>IF(ISBLANK(DaqBook_RAW_Data!AN147),"",DaqBook_RAW_Data!AN147)</f>
        <v/>
      </c>
      <c r="J157" s="167" t="str">
        <f>IF(ISBLANK(DaqBook_RAW_Data!AO147),"",DaqBook_RAW_Data!AO147)</f>
        <v/>
      </c>
      <c r="K157" s="167" t="str">
        <f>IF(ISBLANK(DaqBook_RAW_Data!AP147),"",DaqBook_RAW_Data!AP147)</f>
        <v/>
      </c>
      <c r="L157" s="167" t="str">
        <f>IF(ISBLANK(DaqBook_RAW_Data!AQ147),"",DaqBook_RAW_Data!AQ147)</f>
        <v/>
      </c>
      <c r="M157" s="167" t="str">
        <f>IF(ISBLANK(DaqBook_RAW_Data!AR147),"",DaqBook_RAW_Data!AR147)</f>
        <v/>
      </c>
      <c r="N157" s="167" t="str">
        <f>IF(ISBLANK(DaqBook_RAW_Data!AS147),"",DaqBook_RAW_Data!AS147)</f>
        <v/>
      </c>
      <c r="O157" s="167"/>
      <c r="P157" s="167"/>
    </row>
    <row r="158" spans="1:16" x14ac:dyDescent="0.2">
      <c r="A158" s="58" t="e">
        <f t="shared" si="2"/>
        <v>#VALUE!</v>
      </c>
      <c r="B158" s="144" t="str">
        <f>IF(ISBLANK(DaqBook_RAW_Data!AG148),IF(DaqBook_RAW_Data!A148="","",TIMEVALUE(DaqBook_RAW_Data!A148)),TIMEVALUE(DaqBook_RAW_Data!AG148))</f>
        <v/>
      </c>
      <c r="C158" s="167" t="str">
        <f>IF(ISBLANK(DaqBook_RAW_Data!AH148),"",DaqBook_RAW_Data!AH148)</f>
        <v/>
      </c>
      <c r="D158" s="167" t="str">
        <f>IF(ISBLANK(DaqBook_RAW_Data!AI148),"",DaqBook_RAW_Data!AI148)</f>
        <v/>
      </c>
      <c r="E158" s="167" t="str">
        <f>IF(ISBLANK(DaqBook_RAW_Data!AJ148),"",DaqBook_RAW_Data!AJ148)</f>
        <v/>
      </c>
      <c r="F158" s="167" t="str">
        <f>IF(ISBLANK(DaqBook_RAW_Data!AK148),"",DaqBook_RAW_Data!AK148)</f>
        <v/>
      </c>
      <c r="G158" s="167" t="str">
        <f>IF(ISBLANK(DaqBook_RAW_Data!AL148),"",DaqBook_RAW_Data!AL148)</f>
        <v/>
      </c>
      <c r="H158" s="167" t="str">
        <f>IF(ISBLANK(DaqBook_RAW_Data!AM148),"",DaqBook_RAW_Data!AM148)</f>
        <v/>
      </c>
      <c r="I158" s="167" t="str">
        <f>IF(ISBLANK(DaqBook_RAW_Data!AN148),"",DaqBook_RAW_Data!AN148)</f>
        <v/>
      </c>
      <c r="J158" s="167" t="str">
        <f>IF(ISBLANK(DaqBook_RAW_Data!AO148),"",DaqBook_RAW_Data!AO148)</f>
        <v/>
      </c>
      <c r="K158" s="167" t="str">
        <f>IF(ISBLANK(DaqBook_RAW_Data!AP148),"",DaqBook_RAW_Data!AP148)</f>
        <v/>
      </c>
      <c r="L158" s="167" t="str">
        <f>IF(ISBLANK(DaqBook_RAW_Data!AQ148),"",DaqBook_RAW_Data!AQ148)</f>
        <v/>
      </c>
      <c r="M158" s="167" t="str">
        <f>IF(ISBLANK(DaqBook_RAW_Data!AR148),"",DaqBook_RAW_Data!AR148)</f>
        <v/>
      </c>
      <c r="N158" s="167" t="str">
        <f>IF(ISBLANK(DaqBook_RAW_Data!AS148),"",DaqBook_RAW_Data!AS148)</f>
        <v/>
      </c>
      <c r="O158" s="167"/>
      <c r="P158" s="167"/>
    </row>
    <row r="159" spans="1:16" x14ac:dyDescent="0.2">
      <c r="A159" s="58" t="e">
        <f t="shared" si="2"/>
        <v>#VALUE!</v>
      </c>
      <c r="B159" s="144" t="str">
        <f>IF(ISBLANK(DaqBook_RAW_Data!AG149),IF(DaqBook_RAW_Data!A149="","",TIMEVALUE(DaqBook_RAW_Data!A149)),TIMEVALUE(DaqBook_RAW_Data!AG149))</f>
        <v/>
      </c>
      <c r="C159" s="167" t="str">
        <f>IF(ISBLANK(DaqBook_RAW_Data!AH149),"",DaqBook_RAW_Data!AH149)</f>
        <v/>
      </c>
      <c r="D159" s="167" t="str">
        <f>IF(ISBLANK(DaqBook_RAW_Data!AI149),"",DaqBook_RAW_Data!AI149)</f>
        <v/>
      </c>
      <c r="E159" s="167" t="str">
        <f>IF(ISBLANK(DaqBook_RAW_Data!AJ149),"",DaqBook_RAW_Data!AJ149)</f>
        <v/>
      </c>
      <c r="F159" s="167" t="str">
        <f>IF(ISBLANK(DaqBook_RAW_Data!AK149),"",DaqBook_RAW_Data!AK149)</f>
        <v/>
      </c>
      <c r="G159" s="167" t="str">
        <f>IF(ISBLANK(DaqBook_RAW_Data!AL149),"",DaqBook_RAW_Data!AL149)</f>
        <v/>
      </c>
      <c r="H159" s="167" t="str">
        <f>IF(ISBLANK(DaqBook_RAW_Data!AM149),"",DaqBook_RAW_Data!AM149)</f>
        <v/>
      </c>
      <c r="I159" s="167" t="str">
        <f>IF(ISBLANK(DaqBook_RAW_Data!AN149),"",DaqBook_RAW_Data!AN149)</f>
        <v/>
      </c>
      <c r="J159" s="167" t="str">
        <f>IF(ISBLANK(DaqBook_RAW_Data!AO149),"",DaqBook_RAW_Data!AO149)</f>
        <v/>
      </c>
      <c r="K159" s="167" t="str">
        <f>IF(ISBLANK(DaqBook_RAW_Data!AP149),"",DaqBook_RAW_Data!AP149)</f>
        <v/>
      </c>
      <c r="L159" s="167" t="str">
        <f>IF(ISBLANK(DaqBook_RAW_Data!AQ149),"",DaqBook_RAW_Data!AQ149)</f>
        <v/>
      </c>
      <c r="M159" s="167" t="str">
        <f>IF(ISBLANK(DaqBook_RAW_Data!AR149),"",DaqBook_RAW_Data!AR149)</f>
        <v/>
      </c>
      <c r="N159" s="167" t="str">
        <f>IF(ISBLANK(DaqBook_RAW_Data!AS149),"",DaqBook_RAW_Data!AS149)</f>
        <v/>
      </c>
      <c r="O159" s="167"/>
      <c r="P159" s="167"/>
    </row>
    <row r="160" spans="1:16" x14ac:dyDescent="0.2">
      <c r="A160" s="58" t="e">
        <f t="shared" si="2"/>
        <v>#VALUE!</v>
      </c>
      <c r="B160" s="144" t="str">
        <f>IF(ISBLANK(DaqBook_RAW_Data!AG150),IF(DaqBook_RAW_Data!A150="","",TIMEVALUE(DaqBook_RAW_Data!A150)),TIMEVALUE(DaqBook_RAW_Data!AG150))</f>
        <v/>
      </c>
      <c r="C160" s="167" t="str">
        <f>IF(ISBLANK(DaqBook_RAW_Data!AH150),"",DaqBook_RAW_Data!AH150)</f>
        <v/>
      </c>
      <c r="D160" s="167" t="str">
        <f>IF(ISBLANK(DaqBook_RAW_Data!AI150),"",DaqBook_RAW_Data!AI150)</f>
        <v/>
      </c>
      <c r="E160" s="167" t="str">
        <f>IF(ISBLANK(DaqBook_RAW_Data!AJ150),"",DaqBook_RAW_Data!AJ150)</f>
        <v/>
      </c>
      <c r="F160" s="167" t="str">
        <f>IF(ISBLANK(DaqBook_RAW_Data!AK150),"",DaqBook_RAW_Data!AK150)</f>
        <v/>
      </c>
      <c r="G160" s="167" t="str">
        <f>IF(ISBLANK(DaqBook_RAW_Data!AL150),"",DaqBook_RAW_Data!AL150)</f>
        <v/>
      </c>
      <c r="H160" s="167" t="str">
        <f>IF(ISBLANK(DaqBook_RAW_Data!AM150),"",DaqBook_RAW_Data!AM150)</f>
        <v/>
      </c>
      <c r="I160" s="167" t="str">
        <f>IF(ISBLANK(DaqBook_RAW_Data!AN150),"",DaqBook_RAW_Data!AN150)</f>
        <v/>
      </c>
      <c r="J160" s="167" t="str">
        <f>IF(ISBLANK(DaqBook_RAW_Data!AO150),"",DaqBook_RAW_Data!AO150)</f>
        <v/>
      </c>
      <c r="K160" s="167" t="str">
        <f>IF(ISBLANK(DaqBook_RAW_Data!AP150),"",DaqBook_RAW_Data!AP150)</f>
        <v/>
      </c>
      <c r="L160" s="167" t="str">
        <f>IF(ISBLANK(DaqBook_RAW_Data!AQ150),"",DaqBook_RAW_Data!AQ150)</f>
        <v/>
      </c>
      <c r="M160" s="167" t="str">
        <f>IF(ISBLANK(DaqBook_RAW_Data!AR150),"",DaqBook_RAW_Data!AR150)</f>
        <v/>
      </c>
      <c r="N160" s="167" t="str">
        <f>IF(ISBLANK(DaqBook_RAW_Data!AS150),"",DaqBook_RAW_Data!AS150)</f>
        <v/>
      </c>
      <c r="O160" s="167"/>
      <c r="P160" s="167"/>
    </row>
    <row r="161" spans="1:16" x14ac:dyDescent="0.2">
      <c r="A161" s="58" t="e">
        <f t="shared" si="2"/>
        <v>#VALUE!</v>
      </c>
      <c r="B161" s="144" t="str">
        <f>IF(ISBLANK(DaqBook_RAW_Data!AG151),IF(DaqBook_RAW_Data!A151="","",TIMEVALUE(DaqBook_RAW_Data!A151)),TIMEVALUE(DaqBook_RAW_Data!AG151))</f>
        <v/>
      </c>
      <c r="C161" s="167" t="str">
        <f>IF(ISBLANK(DaqBook_RAW_Data!AH151),"",DaqBook_RAW_Data!AH151)</f>
        <v/>
      </c>
      <c r="D161" s="167" t="str">
        <f>IF(ISBLANK(DaqBook_RAW_Data!AI151),"",DaqBook_RAW_Data!AI151)</f>
        <v/>
      </c>
      <c r="E161" s="167" t="str">
        <f>IF(ISBLANK(DaqBook_RAW_Data!AJ151),"",DaqBook_RAW_Data!AJ151)</f>
        <v/>
      </c>
      <c r="F161" s="167" t="str">
        <f>IF(ISBLANK(DaqBook_RAW_Data!AK151),"",DaqBook_RAW_Data!AK151)</f>
        <v/>
      </c>
      <c r="G161" s="167" t="str">
        <f>IF(ISBLANK(DaqBook_RAW_Data!AL151),"",DaqBook_RAW_Data!AL151)</f>
        <v/>
      </c>
      <c r="H161" s="167" t="str">
        <f>IF(ISBLANK(DaqBook_RAW_Data!AM151),"",DaqBook_RAW_Data!AM151)</f>
        <v/>
      </c>
      <c r="I161" s="167" t="str">
        <f>IF(ISBLANK(DaqBook_RAW_Data!AN151),"",DaqBook_RAW_Data!AN151)</f>
        <v/>
      </c>
      <c r="J161" s="167" t="str">
        <f>IF(ISBLANK(DaqBook_RAW_Data!AO151),"",DaqBook_RAW_Data!AO151)</f>
        <v/>
      </c>
      <c r="K161" s="167" t="str">
        <f>IF(ISBLANK(DaqBook_RAW_Data!AP151),"",DaqBook_RAW_Data!AP151)</f>
        <v/>
      </c>
      <c r="L161" s="167" t="str">
        <f>IF(ISBLANK(DaqBook_RAW_Data!AQ151),"",DaqBook_RAW_Data!AQ151)</f>
        <v/>
      </c>
      <c r="M161" s="167" t="str">
        <f>IF(ISBLANK(DaqBook_RAW_Data!AR151),"",DaqBook_RAW_Data!AR151)</f>
        <v/>
      </c>
      <c r="N161" s="167" t="str">
        <f>IF(ISBLANK(DaqBook_RAW_Data!AS151),"",DaqBook_RAW_Data!AS151)</f>
        <v/>
      </c>
      <c r="O161" s="167"/>
      <c r="P161" s="167"/>
    </row>
    <row r="162" spans="1:16" x14ac:dyDescent="0.2">
      <c r="A162" s="58" t="e">
        <f t="shared" si="2"/>
        <v>#VALUE!</v>
      </c>
      <c r="B162" s="144" t="str">
        <f>IF(ISBLANK(DaqBook_RAW_Data!AG152),IF(DaqBook_RAW_Data!A152="","",TIMEVALUE(DaqBook_RAW_Data!A152)),TIMEVALUE(DaqBook_RAW_Data!AG152))</f>
        <v/>
      </c>
      <c r="C162" s="167" t="str">
        <f>IF(ISBLANK(DaqBook_RAW_Data!AH152),"",DaqBook_RAW_Data!AH152)</f>
        <v/>
      </c>
      <c r="D162" s="167" t="str">
        <f>IF(ISBLANK(DaqBook_RAW_Data!AI152),"",DaqBook_RAW_Data!AI152)</f>
        <v/>
      </c>
      <c r="E162" s="167" t="str">
        <f>IF(ISBLANK(DaqBook_RAW_Data!AJ152),"",DaqBook_RAW_Data!AJ152)</f>
        <v/>
      </c>
      <c r="F162" s="167" t="str">
        <f>IF(ISBLANK(DaqBook_RAW_Data!AK152),"",DaqBook_RAW_Data!AK152)</f>
        <v/>
      </c>
      <c r="G162" s="167" t="str">
        <f>IF(ISBLANK(DaqBook_RAW_Data!AL152),"",DaqBook_RAW_Data!AL152)</f>
        <v/>
      </c>
      <c r="H162" s="167" t="str">
        <f>IF(ISBLANK(DaqBook_RAW_Data!AM152),"",DaqBook_RAW_Data!AM152)</f>
        <v/>
      </c>
      <c r="I162" s="167" t="str">
        <f>IF(ISBLANK(DaqBook_RAW_Data!AN152),"",DaqBook_RAW_Data!AN152)</f>
        <v/>
      </c>
      <c r="J162" s="167" t="str">
        <f>IF(ISBLANK(DaqBook_RAW_Data!AO152),"",DaqBook_RAW_Data!AO152)</f>
        <v/>
      </c>
      <c r="K162" s="167" t="str">
        <f>IF(ISBLANK(DaqBook_RAW_Data!AP152),"",DaqBook_RAW_Data!AP152)</f>
        <v/>
      </c>
      <c r="L162" s="167" t="str">
        <f>IF(ISBLANK(DaqBook_RAW_Data!AQ152),"",DaqBook_RAW_Data!AQ152)</f>
        <v/>
      </c>
      <c r="M162" s="167" t="str">
        <f>IF(ISBLANK(DaqBook_RAW_Data!AR152),"",DaqBook_RAW_Data!AR152)</f>
        <v/>
      </c>
      <c r="N162" s="167" t="str">
        <f>IF(ISBLANK(DaqBook_RAW_Data!AS152),"",DaqBook_RAW_Data!AS152)</f>
        <v/>
      </c>
      <c r="O162" s="167"/>
      <c r="P162" s="167"/>
    </row>
    <row r="163" spans="1:16" x14ac:dyDescent="0.2">
      <c r="A163" s="58" t="e">
        <f t="shared" si="2"/>
        <v>#VALUE!</v>
      </c>
      <c r="B163" s="144" t="str">
        <f>IF(ISBLANK(DaqBook_RAW_Data!AG153),IF(DaqBook_RAW_Data!A153="","",TIMEVALUE(DaqBook_RAW_Data!A153)),TIMEVALUE(DaqBook_RAW_Data!AG153))</f>
        <v/>
      </c>
      <c r="C163" s="167" t="str">
        <f>IF(ISBLANK(DaqBook_RAW_Data!AH153),"",DaqBook_RAW_Data!AH153)</f>
        <v/>
      </c>
      <c r="D163" s="167" t="str">
        <f>IF(ISBLANK(DaqBook_RAW_Data!AI153),"",DaqBook_RAW_Data!AI153)</f>
        <v/>
      </c>
      <c r="E163" s="167" t="str">
        <f>IF(ISBLANK(DaqBook_RAW_Data!AJ153),"",DaqBook_RAW_Data!AJ153)</f>
        <v/>
      </c>
      <c r="F163" s="167" t="str">
        <f>IF(ISBLANK(DaqBook_RAW_Data!AK153),"",DaqBook_RAW_Data!AK153)</f>
        <v/>
      </c>
      <c r="G163" s="167" t="str">
        <f>IF(ISBLANK(DaqBook_RAW_Data!AL153),"",DaqBook_RAW_Data!AL153)</f>
        <v/>
      </c>
      <c r="H163" s="167" t="str">
        <f>IF(ISBLANK(DaqBook_RAW_Data!AM153),"",DaqBook_RAW_Data!AM153)</f>
        <v/>
      </c>
      <c r="I163" s="167" t="str">
        <f>IF(ISBLANK(DaqBook_RAW_Data!AN153),"",DaqBook_RAW_Data!AN153)</f>
        <v/>
      </c>
      <c r="J163" s="167" t="str">
        <f>IF(ISBLANK(DaqBook_RAW_Data!AO153),"",DaqBook_RAW_Data!AO153)</f>
        <v/>
      </c>
      <c r="K163" s="167" t="str">
        <f>IF(ISBLANK(DaqBook_RAW_Data!AP153),"",DaqBook_RAW_Data!AP153)</f>
        <v/>
      </c>
      <c r="L163" s="167" t="str">
        <f>IF(ISBLANK(DaqBook_RAW_Data!AQ153),"",DaqBook_RAW_Data!AQ153)</f>
        <v/>
      </c>
      <c r="M163" s="167" t="str">
        <f>IF(ISBLANK(DaqBook_RAW_Data!AR153),"",DaqBook_RAW_Data!AR153)</f>
        <v/>
      </c>
      <c r="N163" s="167" t="str">
        <f>IF(ISBLANK(DaqBook_RAW_Data!AS153),"",DaqBook_RAW_Data!AS153)</f>
        <v/>
      </c>
      <c r="O163" s="167"/>
      <c r="P163" s="167"/>
    </row>
    <row r="164" spans="1:16" x14ac:dyDescent="0.2">
      <c r="A164" s="58" t="e">
        <f t="shared" si="2"/>
        <v>#VALUE!</v>
      </c>
      <c r="B164" s="144" t="str">
        <f>IF(ISBLANK(DaqBook_RAW_Data!AG154),IF(DaqBook_RAW_Data!A154="","",TIMEVALUE(DaqBook_RAW_Data!A154)),TIMEVALUE(DaqBook_RAW_Data!AG154))</f>
        <v/>
      </c>
      <c r="C164" s="167" t="str">
        <f>IF(ISBLANK(DaqBook_RAW_Data!AH154),"",DaqBook_RAW_Data!AH154)</f>
        <v/>
      </c>
      <c r="D164" s="167" t="str">
        <f>IF(ISBLANK(DaqBook_RAW_Data!AI154),"",DaqBook_RAW_Data!AI154)</f>
        <v/>
      </c>
      <c r="E164" s="167" t="str">
        <f>IF(ISBLANK(DaqBook_RAW_Data!AJ154),"",DaqBook_RAW_Data!AJ154)</f>
        <v/>
      </c>
      <c r="F164" s="167" t="str">
        <f>IF(ISBLANK(DaqBook_RAW_Data!AK154),"",DaqBook_RAW_Data!AK154)</f>
        <v/>
      </c>
      <c r="G164" s="167" t="str">
        <f>IF(ISBLANK(DaqBook_RAW_Data!AL154),"",DaqBook_RAW_Data!AL154)</f>
        <v/>
      </c>
      <c r="H164" s="167" t="str">
        <f>IF(ISBLANK(DaqBook_RAW_Data!AM154),"",DaqBook_RAW_Data!AM154)</f>
        <v/>
      </c>
      <c r="I164" s="167" t="str">
        <f>IF(ISBLANK(DaqBook_RAW_Data!AN154),"",DaqBook_RAW_Data!AN154)</f>
        <v/>
      </c>
      <c r="J164" s="167" t="str">
        <f>IF(ISBLANK(DaqBook_RAW_Data!AO154),"",DaqBook_RAW_Data!AO154)</f>
        <v/>
      </c>
      <c r="K164" s="167" t="str">
        <f>IF(ISBLANK(DaqBook_RAW_Data!AP154),"",DaqBook_RAW_Data!AP154)</f>
        <v/>
      </c>
      <c r="L164" s="167" t="str">
        <f>IF(ISBLANK(DaqBook_RAW_Data!AQ154),"",DaqBook_RAW_Data!AQ154)</f>
        <v/>
      </c>
      <c r="M164" s="167" t="str">
        <f>IF(ISBLANK(DaqBook_RAW_Data!AR154),"",DaqBook_RAW_Data!AR154)</f>
        <v/>
      </c>
      <c r="N164" s="167" t="str">
        <f>IF(ISBLANK(DaqBook_RAW_Data!AS154),"",DaqBook_RAW_Data!AS154)</f>
        <v/>
      </c>
      <c r="O164" s="167"/>
      <c r="P164" s="167"/>
    </row>
    <row r="165" spans="1:16" x14ac:dyDescent="0.2">
      <c r="A165" s="58" t="e">
        <f t="shared" si="2"/>
        <v>#VALUE!</v>
      </c>
      <c r="B165" s="144" t="str">
        <f>IF(ISBLANK(DaqBook_RAW_Data!AG155),IF(DaqBook_RAW_Data!A155="","",TIMEVALUE(DaqBook_RAW_Data!A155)),TIMEVALUE(DaqBook_RAW_Data!AG155))</f>
        <v/>
      </c>
      <c r="C165" s="167" t="str">
        <f>IF(ISBLANK(DaqBook_RAW_Data!AH155),"",DaqBook_RAW_Data!AH155)</f>
        <v/>
      </c>
      <c r="D165" s="167" t="str">
        <f>IF(ISBLANK(DaqBook_RAW_Data!AI155),"",DaqBook_RAW_Data!AI155)</f>
        <v/>
      </c>
      <c r="E165" s="167" t="str">
        <f>IF(ISBLANK(DaqBook_RAW_Data!AJ155),"",DaqBook_RAW_Data!AJ155)</f>
        <v/>
      </c>
      <c r="F165" s="167" t="str">
        <f>IF(ISBLANK(DaqBook_RAW_Data!AK155),"",DaqBook_RAW_Data!AK155)</f>
        <v/>
      </c>
      <c r="G165" s="167" t="str">
        <f>IF(ISBLANK(DaqBook_RAW_Data!AL155),"",DaqBook_RAW_Data!AL155)</f>
        <v/>
      </c>
      <c r="H165" s="167" t="str">
        <f>IF(ISBLANK(DaqBook_RAW_Data!AM155),"",DaqBook_RAW_Data!AM155)</f>
        <v/>
      </c>
      <c r="I165" s="167" t="str">
        <f>IF(ISBLANK(DaqBook_RAW_Data!AN155),"",DaqBook_RAW_Data!AN155)</f>
        <v/>
      </c>
      <c r="J165" s="167" t="str">
        <f>IF(ISBLANK(DaqBook_RAW_Data!AO155),"",DaqBook_RAW_Data!AO155)</f>
        <v/>
      </c>
      <c r="K165" s="167" t="str">
        <f>IF(ISBLANK(DaqBook_RAW_Data!AP155),"",DaqBook_RAW_Data!AP155)</f>
        <v/>
      </c>
      <c r="L165" s="167" t="str">
        <f>IF(ISBLANK(DaqBook_RAW_Data!AQ155),"",DaqBook_RAW_Data!AQ155)</f>
        <v/>
      </c>
      <c r="M165" s="167" t="str">
        <f>IF(ISBLANK(DaqBook_RAW_Data!AR155),"",DaqBook_RAW_Data!AR155)</f>
        <v/>
      </c>
      <c r="N165" s="167" t="str">
        <f>IF(ISBLANK(DaqBook_RAW_Data!AS155),"",DaqBook_RAW_Data!AS155)</f>
        <v/>
      </c>
      <c r="O165" s="167"/>
      <c r="P165" s="167"/>
    </row>
    <row r="166" spans="1:16" x14ac:dyDescent="0.2">
      <c r="A166" s="58" t="e">
        <f t="shared" si="2"/>
        <v>#VALUE!</v>
      </c>
      <c r="B166" s="144" t="str">
        <f>IF(ISBLANK(DaqBook_RAW_Data!AG156),IF(DaqBook_RAW_Data!A156="","",TIMEVALUE(DaqBook_RAW_Data!A156)),TIMEVALUE(DaqBook_RAW_Data!AG156))</f>
        <v/>
      </c>
      <c r="C166" s="167" t="str">
        <f>IF(ISBLANK(DaqBook_RAW_Data!AH156),"",DaqBook_RAW_Data!AH156)</f>
        <v/>
      </c>
      <c r="D166" s="167" t="str">
        <f>IF(ISBLANK(DaqBook_RAW_Data!AI156),"",DaqBook_RAW_Data!AI156)</f>
        <v/>
      </c>
      <c r="E166" s="167" t="str">
        <f>IF(ISBLANK(DaqBook_RAW_Data!AJ156),"",DaqBook_RAW_Data!AJ156)</f>
        <v/>
      </c>
      <c r="F166" s="167" t="str">
        <f>IF(ISBLANK(DaqBook_RAW_Data!AK156),"",DaqBook_RAW_Data!AK156)</f>
        <v/>
      </c>
      <c r="G166" s="167" t="str">
        <f>IF(ISBLANK(DaqBook_RAW_Data!AL156),"",DaqBook_RAW_Data!AL156)</f>
        <v/>
      </c>
      <c r="H166" s="167" t="str">
        <f>IF(ISBLANK(DaqBook_RAW_Data!AM156),"",DaqBook_RAW_Data!AM156)</f>
        <v/>
      </c>
      <c r="I166" s="167" t="str">
        <f>IF(ISBLANK(DaqBook_RAW_Data!AN156),"",DaqBook_RAW_Data!AN156)</f>
        <v/>
      </c>
      <c r="J166" s="167" t="str">
        <f>IF(ISBLANK(DaqBook_RAW_Data!AO156),"",DaqBook_RAW_Data!AO156)</f>
        <v/>
      </c>
      <c r="K166" s="167" t="str">
        <f>IF(ISBLANK(DaqBook_RAW_Data!AP156),"",DaqBook_RAW_Data!AP156)</f>
        <v/>
      </c>
      <c r="L166" s="167" t="str">
        <f>IF(ISBLANK(DaqBook_RAW_Data!AQ156),"",DaqBook_RAW_Data!AQ156)</f>
        <v/>
      </c>
      <c r="M166" s="167" t="str">
        <f>IF(ISBLANK(DaqBook_RAW_Data!AR156),"",DaqBook_RAW_Data!AR156)</f>
        <v/>
      </c>
      <c r="N166" s="167" t="str">
        <f>IF(ISBLANK(DaqBook_RAW_Data!AS156),"",DaqBook_RAW_Data!AS156)</f>
        <v/>
      </c>
      <c r="O166" s="167"/>
      <c r="P166" s="167"/>
    </row>
    <row r="167" spans="1:16" x14ac:dyDescent="0.2">
      <c r="A167" s="58" t="e">
        <f t="shared" si="2"/>
        <v>#VALUE!</v>
      </c>
      <c r="B167" s="144" t="str">
        <f>IF(ISBLANK(DaqBook_RAW_Data!AG157),IF(DaqBook_RAW_Data!A157="","",TIMEVALUE(DaqBook_RAW_Data!A157)),TIMEVALUE(DaqBook_RAW_Data!AG157))</f>
        <v/>
      </c>
      <c r="C167" s="167" t="str">
        <f>IF(ISBLANK(DaqBook_RAW_Data!AH157),"",DaqBook_RAW_Data!AH157)</f>
        <v/>
      </c>
      <c r="D167" s="167" t="str">
        <f>IF(ISBLANK(DaqBook_RAW_Data!AI157),"",DaqBook_RAW_Data!AI157)</f>
        <v/>
      </c>
      <c r="E167" s="167" t="str">
        <f>IF(ISBLANK(DaqBook_RAW_Data!AJ157),"",DaqBook_RAW_Data!AJ157)</f>
        <v/>
      </c>
      <c r="F167" s="167" t="str">
        <f>IF(ISBLANK(DaqBook_RAW_Data!AK157),"",DaqBook_RAW_Data!AK157)</f>
        <v/>
      </c>
      <c r="G167" s="167" t="str">
        <f>IF(ISBLANK(DaqBook_RAW_Data!AL157),"",DaqBook_RAW_Data!AL157)</f>
        <v/>
      </c>
      <c r="H167" s="167" t="str">
        <f>IF(ISBLANK(DaqBook_RAW_Data!AM157),"",DaqBook_RAW_Data!AM157)</f>
        <v/>
      </c>
      <c r="I167" s="167" t="str">
        <f>IF(ISBLANK(DaqBook_RAW_Data!AN157),"",DaqBook_RAW_Data!AN157)</f>
        <v/>
      </c>
      <c r="J167" s="167" t="str">
        <f>IF(ISBLANK(DaqBook_RAW_Data!AO157),"",DaqBook_RAW_Data!AO157)</f>
        <v/>
      </c>
      <c r="K167" s="167" t="str">
        <f>IF(ISBLANK(DaqBook_RAW_Data!AP157),"",DaqBook_RAW_Data!AP157)</f>
        <v/>
      </c>
      <c r="L167" s="167" t="str">
        <f>IF(ISBLANK(DaqBook_RAW_Data!AQ157),"",DaqBook_RAW_Data!AQ157)</f>
        <v/>
      </c>
      <c r="M167" s="167" t="str">
        <f>IF(ISBLANK(DaqBook_RAW_Data!AR157),"",DaqBook_RAW_Data!AR157)</f>
        <v/>
      </c>
      <c r="N167" s="167" t="str">
        <f>IF(ISBLANK(DaqBook_RAW_Data!AS157),"",DaqBook_RAW_Data!AS157)</f>
        <v/>
      </c>
      <c r="O167" s="167"/>
      <c r="P167" s="167"/>
    </row>
    <row r="168" spans="1:16" x14ac:dyDescent="0.2">
      <c r="A168" s="58" t="e">
        <f t="shared" si="2"/>
        <v>#VALUE!</v>
      </c>
      <c r="B168" s="144" t="str">
        <f>IF(ISBLANK(DaqBook_RAW_Data!AG158),IF(DaqBook_RAW_Data!A158="","",TIMEVALUE(DaqBook_RAW_Data!A158)),TIMEVALUE(DaqBook_RAW_Data!AG158))</f>
        <v/>
      </c>
      <c r="C168" s="167" t="str">
        <f>IF(ISBLANK(DaqBook_RAW_Data!AH158),"",DaqBook_RAW_Data!AH158)</f>
        <v/>
      </c>
      <c r="D168" s="167" t="str">
        <f>IF(ISBLANK(DaqBook_RAW_Data!AI158),"",DaqBook_RAW_Data!AI158)</f>
        <v/>
      </c>
      <c r="E168" s="167" t="str">
        <f>IF(ISBLANK(DaqBook_RAW_Data!AJ158),"",DaqBook_RAW_Data!AJ158)</f>
        <v/>
      </c>
      <c r="F168" s="167" t="str">
        <f>IF(ISBLANK(DaqBook_RAW_Data!AK158),"",DaqBook_RAW_Data!AK158)</f>
        <v/>
      </c>
      <c r="G168" s="167" t="str">
        <f>IF(ISBLANK(DaqBook_RAW_Data!AL158),"",DaqBook_RAW_Data!AL158)</f>
        <v/>
      </c>
      <c r="H168" s="167" t="str">
        <f>IF(ISBLANK(DaqBook_RAW_Data!AM158),"",DaqBook_RAW_Data!AM158)</f>
        <v/>
      </c>
      <c r="I168" s="167" t="str">
        <f>IF(ISBLANK(DaqBook_RAW_Data!AN158),"",DaqBook_RAW_Data!AN158)</f>
        <v/>
      </c>
      <c r="J168" s="167" t="str">
        <f>IF(ISBLANK(DaqBook_RAW_Data!AO158),"",DaqBook_RAW_Data!AO158)</f>
        <v/>
      </c>
      <c r="K168" s="167" t="str">
        <f>IF(ISBLANK(DaqBook_RAW_Data!AP158),"",DaqBook_RAW_Data!AP158)</f>
        <v/>
      </c>
      <c r="L168" s="167" t="str">
        <f>IF(ISBLANK(DaqBook_RAW_Data!AQ158),"",DaqBook_RAW_Data!AQ158)</f>
        <v/>
      </c>
      <c r="M168" s="167" t="str">
        <f>IF(ISBLANK(DaqBook_RAW_Data!AR158),"",DaqBook_RAW_Data!AR158)</f>
        <v/>
      </c>
      <c r="N168" s="167" t="str">
        <f>IF(ISBLANK(DaqBook_RAW_Data!AS158),"",DaqBook_RAW_Data!AS158)</f>
        <v/>
      </c>
      <c r="O168" s="167"/>
      <c r="P168" s="167"/>
    </row>
    <row r="169" spans="1:16" x14ac:dyDescent="0.2">
      <c r="A169" s="58" t="e">
        <f t="shared" si="2"/>
        <v>#VALUE!</v>
      </c>
      <c r="B169" s="144" t="str">
        <f>IF(ISBLANK(DaqBook_RAW_Data!AG159),IF(DaqBook_RAW_Data!A159="","",TIMEVALUE(DaqBook_RAW_Data!A159)),TIMEVALUE(DaqBook_RAW_Data!AG159))</f>
        <v/>
      </c>
      <c r="C169" s="167" t="str">
        <f>IF(ISBLANK(DaqBook_RAW_Data!AH159),"",DaqBook_RAW_Data!AH159)</f>
        <v/>
      </c>
      <c r="D169" s="167" t="str">
        <f>IF(ISBLANK(DaqBook_RAW_Data!AI159),"",DaqBook_RAW_Data!AI159)</f>
        <v/>
      </c>
      <c r="E169" s="167" t="str">
        <f>IF(ISBLANK(DaqBook_RAW_Data!AJ159),"",DaqBook_RAW_Data!AJ159)</f>
        <v/>
      </c>
      <c r="F169" s="167" t="str">
        <f>IF(ISBLANK(DaqBook_RAW_Data!AK159),"",DaqBook_RAW_Data!AK159)</f>
        <v/>
      </c>
      <c r="G169" s="167" t="str">
        <f>IF(ISBLANK(DaqBook_RAW_Data!AL159),"",DaqBook_RAW_Data!AL159)</f>
        <v/>
      </c>
      <c r="H169" s="167" t="str">
        <f>IF(ISBLANK(DaqBook_RAW_Data!AM159),"",DaqBook_RAW_Data!AM159)</f>
        <v/>
      </c>
      <c r="I169" s="167" t="str">
        <f>IF(ISBLANK(DaqBook_RAW_Data!AN159),"",DaqBook_RAW_Data!AN159)</f>
        <v/>
      </c>
      <c r="J169" s="167" t="str">
        <f>IF(ISBLANK(DaqBook_RAW_Data!AO159),"",DaqBook_RAW_Data!AO159)</f>
        <v/>
      </c>
      <c r="K169" s="167" t="str">
        <f>IF(ISBLANK(DaqBook_RAW_Data!AP159),"",DaqBook_RAW_Data!AP159)</f>
        <v/>
      </c>
      <c r="L169" s="167" t="str">
        <f>IF(ISBLANK(DaqBook_RAW_Data!AQ159),"",DaqBook_RAW_Data!AQ159)</f>
        <v/>
      </c>
      <c r="M169" s="167" t="str">
        <f>IF(ISBLANK(DaqBook_RAW_Data!AR159),"",DaqBook_RAW_Data!AR159)</f>
        <v/>
      </c>
      <c r="N169" s="167" t="str">
        <f>IF(ISBLANK(DaqBook_RAW_Data!AS159),"",DaqBook_RAW_Data!AS159)</f>
        <v/>
      </c>
      <c r="O169" s="167"/>
      <c r="P169" s="167"/>
    </row>
    <row r="170" spans="1:16" x14ac:dyDescent="0.2">
      <c r="A170" s="58" t="e">
        <f t="shared" si="2"/>
        <v>#VALUE!</v>
      </c>
      <c r="B170" s="144" t="str">
        <f>IF(ISBLANK(DaqBook_RAW_Data!AG160),IF(DaqBook_RAW_Data!A160="","",TIMEVALUE(DaqBook_RAW_Data!A160)),TIMEVALUE(DaqBook_RAW_Data!AG160))</f>
        <v/>
      </c>
      <c r="C170" s="167" t="str">
        <f>IF(ISBLANK(DaqBook_RAW_Data!AH160),"",DaqBook_RAW_Data!AH160)</f>
        <v/>
      </c>
      <c r="D170" s="167" t="str">
        <f>IF(ISBLANK(DaqBook_RAW_Data!AI160),"",DaqBook_RAW_Data!AI160)</f>
        <v/>
      </c>
      <c r="E170" s="167" t="str">
        <f>IF(ISBLANK(DaqBook_RAW_Data!AJ160),"",DaqBook_RAW_Data!AJ160)</f>
        <v/>
      </c>
      <c r="F170" s="167" t="str">
        <f>IF(ISBLANK(DaqBook_RAW_Data!AK160),"",DaqBook_RAW_Data!AK160)</f>
        <v/>
      </c>
      <c r="G170" s="167" t="str">
        <f>IF(ISBLANK(DaqBook_RAW_Data!AL160),"",DaqBook_RAW_Data!AL160)</f>
        <v/>
      </c>
      <c r="H170" s="167" t="str">
        <f>IF(ISBLANK(DaqBook_RAW_Data!AM160),"",DaqBook_RAW_Data!AM160)</f>
        <v/>
      </c>
      <c r="I170" s="167" t="str">
        <f>IF(ISBLANK(DaqBook_RAW_Data!AN160),"",DaqBook_RAW_Data!AN160)</f>
        <v/>
      </c>
      <c r="J170" s="167" t="str">
        <f>IF(ISBLANK(DaqBook_RAW_Data!AO160),"",DaqBook_RAW_Data!AO160)</f>
        <v/>
      </c>
      <c r="K170" s="167" t="str">
        <f>IF(ISBLANK(DaqBook_RAW_Data!AP160),"",DaqBook_RAW_Data!AP160)</f>
        <v/>
      </c>
      <c r="L170" s="167" t="str">
        <f>IF(ISBLANK(DaqBook_RAW_Data!AQ160),"",DaqBook_RAW_Data!AQ160)</f>
        <v/>
      </c>
      <c r="M170" s="167" t="str">
        <f>IF(ISBLANK(DaqBook_RAW_Data!AR160),"",DaqBook_RAW_Data!AR160)</f>
        <v/>
      </c>
      <c r="N170" s="167" t="str">
        <f>IF(ISBLANK(DaqBook_RAW_Data!AS160),"",DaqBook_RAW_Data!AS160)</f>
        <v/>
      </c>
      <c r="O170" s="167"/>
      <c r="P170" s="167"/>
    </row>
    <row r="171" spans="1:16" x14ac:dyDescent="0.2">
      <c r="A171" s="58" t="e">
        <f t="shared" si="2"/>
        <v>#VALUE!</v>
      </c>
      <c r="B171" s="144" t="str">
        <f>IF(ISBLANK(DaqBook_RAW_Data!AG161),IF(DaqBook_RAW_Data!A161="","",TIMEVALUE(DaqBook_RAW_Data!A161)),TIMEVALUE(DaqBook_RAW_Data!AG161))</f>
        <v/>
      </c>
      <c r="C171" s="167" t="str">
        <f>IF(ISBLANK(DaqBook_RAW_Data!AH161),"",DaqBook_RAW_Data!AH161)</f>
        <v/>
      </c>
      <c r="D171" s="167" t="str">
        <f>IF(ISBLANK(DaqBook_RAW_Data!AI161),"",DaqBook_RAW_Data!AI161)</f>
        <v/>
      </c>
      <c r="E171" s="167" t="str">
        <f>IF(ISBLANK(DaqBook_RAW_Data!AJ161),"",DaqBook_RAW_Data!AJ161)</f>
        <v/>
      </c>
      <c r="F171" s="167" t="str">
        <f>IF(ISBLANK(DaqBook_RAW_Data!AK161),"",DaqBook_RAW_Data!AK161)</f>
        <v/>
      </c>
      <c r="G171" s="167" t="str">
        <f>IF(ISBLANK(DaqBook_RAW_Data!AL161),"",DaqBook_RAW_Data!AL161)</f>
        <v/>
      </c>
      <c r="H171" s="167" t="str">
        <f>IF(ISBLANK(DaqBook_RAW_Data!AM161),"",DaqBook_RAW_Data!AM161)</f>
        <v/>
      </c>
      <c r="I171" s="167" t="str">
        <f>IF(ISBLANK(DaqBook_RAW_Data!AN161),"",DaqBook_RAW_Data!AN161)</f>
        <v/>
      </c>
      <c r="J171" s="167" t="str">
        <f>IF(ISBLANK(DaqBook_RAW_Data!AO161),"",DaqBook_RAW_Data!AO161)</f>
        <v/>
      </c>
      <c r="K171" s="167" t="str">
        <f>IF(ISBLANK(DaqBook_RAW_Data!AP161),"",DaqBook_RAW_Data!AP161)</f>
        <v/>
      </c>
      <c r="L171" s="167" t="str">
        <f>IF(ISBLANK(DaqBook_RAW_Data!AQ161),"",DaqBook_RAW_Data!AQ161)</f>
        <v/>
      </c>
      <c r="M171" s="167" t="str">
        <f>IF(ISBLANK(DaqBook_RAW_Data!AR161),"",DaqBook_RAW_Data!AR161)</f>
        <v/>
      </c>
      <c r="N171" s="167" t="str">
        <f>IF(ISBLANK(DaqBook_RAW_Data!AS161),"",DaqBook_RAW_Data!AS161)</f>
        <v/>
      </c>
      <c r="O171" s="167"/>
      <c r="P171" s="167"/>
    </row>
    <row r="172" spans="1:16" x14ac:dyDescent="0.2">
      <c r="A172" s="58" t="e">
        <f t="shared" si="2"/>
        <v>#VALUE!</v>
      </c>
      <c r="B172" s="144" t="str">
        <f>IF(ISBLANK(DaqBook_RAW_Data!AG162),IF(DaqBook_RAW_Data!A162="","",TIMEVALUE(DaqBook_RAW_Data!A162)),TIMEVALUE(DaqBook_RAW_Data!AG162))</f>
        <v/>
      </c>
      <c r="C172" s="167" t="str">
        <f>IF(ISBLANK(DaqBook_RAW_Data!AH162),"",DaqBook_RAW_Data!AH162)</f>
        <v/>
      </c>
      <c r="D172" s="167" t="str">
        <f>IF(ISBLANK(DaqBook_RAW_Data!AI162),"",DaqBook_RAW_Data!AI162)</f>
        <v/>
      </c>
      <c r="E172" s="167" t="str">
        <f>IF(ISBLANK(DaqBook_RAW_Data!AJ162),"",DaqBook_RAW_Data!AJ162)</f>
        <v/>
      </c>
      <c r="F172" s="167" t="str">
        <f>IF(ISBLANK(DaqBook_RAW_Data!AK162),"",DaqBook_RAW_Data!AK162)</f>
        <v/>
      </c>
      <c r="G172" s="167" t="str">
        <f>IF(ISBLANK(DaqBook_RAW_Data!AL162),"",DaqBook_RAW_Data!AL162)</f>
        <v/>
      </c>
      <c r="H172" s="167" t="str">
        <f>IF(ISBLANK(DaqBook_RAW_Data!AM162),"",DaqBook_RAW_Data!AM162)</f>
        <v/>
      </c>
      <c r="I172" s="167" t="str">
        <f>IF(ISBLANK(DaqBook_RAW_Data!AN162),"",DaqBook_RAW_Data!AN162)</f>
        <v/>
      </c>
      <c r="J172" s="167" t="str">
        <f>IF(ISBLANK(DaqBook_RAW_Data!AO162),"",DaqBook_RAW_Data!AO162)</f>
        <v/>
      </c>
      <c r="K172" s="167" t="str">
        <f>IF(ISBLANK(DaqBook_RAW_Data!AP162),"",DaqBook_RAW_Data!AP162)</f>
        <v/>
      </c>
      <c r="L172" s="167" t="str">
        <f>IF(ISBLANK(DaqBook_RAW_Data!AQ162),"",DaqBook_RAW_Data!AQ162)</f>
        <v/>
      </c>
      <c r="M172" s="167" t="str">
        <f>IF(ISBLANK(DaqBook_RAW_Data!AR162),"",DaqBook_RAW_Data!AR162)</f>
        <v/>
      </c>
      <c r="N172" s="167" t="str">
        <f>IF(ISBLANK(DaqBook_RAW_Data!AS162),"",DaqBook_RAW_Data!AS162)</f>
        <v/>
      </c>
      <c r="O172" s="167"/>
      <c r="P172" s="167"/>
    </row>
    <row r="173" spans="1:16" x14ac:dyDescent="0.2">
      <c r="A173" s="58" t="e">
        <f t="shared" si="2"/>
        <v>#VALUE!</v>
      </c>
      <c r="B173" s="144" t="str">
        <f>IF(ISBLANK(DaqBook_RAW_Data!AG163),IF(DaqBook_RAW_Data!A163="","",TIMEVALUE(DaqBook_RAW_Data!A163)),TIMEVALUE(DaqBook_RAW_Data!AG163))</f>
        <v/>
      </c>
      <c r="C173" s="167" t="str">
        <f>IF(ISBLANK(DaqBook_RAW_Data!AH163),"",DaqBook_RAW_Data!AH163)</f>
        <v/>
      </c>
      <c r="D173" s="167" t="str">
        <f>IF(ISBLANK(DaqBook_RAW_Data!AI163),"",DaqBook_RAW_Data!AI163)</f>
        <v/>
      </c>
      <c r="E173" s="167" t="str">
        <f>IF(ISBLANK(DaqBook_RAW_Data!AJ163),"",DaqBook_RAW_Data!AJ163)</f>
        <v/>
      </c>
      <c r="F173" s="167" t="str">
        <f>IF(ISBLANK(DaqBook_RAW_Data!AK163),"",DaqBook_RAW_Data!AK163)</f>
        <v/>
      </c>
      <c r="G173" s="167" t="str">
        <f>IF(ISBLANK(DaqBook_RAW_Data!AL163),"",DaqBook_RAW_Data!AL163)</f>
        <v/>
      </c>
      <c r="H173" s="167" t="str">
        <f>IF(ISBLANK(DaqBook_RAW_Data!AM163),"",DaqBook_RAW_Data!AM163)</f>
        <v/>
      </c>
      <c r="I173" s="167" t="str">
        <f>IF(ISBLANK(DaqBook_RAW_Data!AN163),"",DaqBook_RAW_Data!AN163)</f>
        <v/>
      </c>
      <c r="J173" s="167" t="str">
        <f>IF(ISBLANK(DaqBook_RAW_Data!AO163),"",DaqBook_RAW_Data!AO163)</f>
        <v/>
      </c>
      <c r="K173" s="167" t="str">
        <f>IF(ISBLANK(DaqBook_RAW_Data!AP163),"",DaqBook_RAW_Data!AP163)</f>
        <v/>
      </c>
      <c r="L173" s="167" t="str">
        <f>IF(ISBLANK(DaqBook_RAW_Data!AQ163),"",DaqBook_RAW_Data!AQ163)</f>
        <v/>
      </c>
      <c r="M173" s="167" t="str">
        <f>IF(ISBLANK(DaqBook_RAW_Data!AR163),"",DaqBook_RAW_Data!AR163)</f>
        <v/>
      </c>
      <c r="N173" s="167" t="str">
        <f>IF(ISBLANK(DaqBook_RAW_Data!AS163),"",DaqBook_RAW_Data!AS163)</f>
        <v/>
      </c>
      <c r="O173" s="167"/>
      <c r="P173" s="167"/>
    </row>
    <row r="174" spans="1:16" x14ac:dyDescent="0.2">
      <c r="A174" s="58" t="e">
        <f t="shared" si="2"/>
        <v>#VALUE!</v>
      </c>
      <c r="B174" s="144" t="str">
        <f>IF(ISBLANK(DaqBook_RAW_Data!AG164),IF(DaqBook_RAW_Data!A164="","",TIMEVALUE(DaqBook_RAW_Data!A164)),TIMEVALUE(DaqBook_RAW_Data!AG164))</f>
        <v/>
      </c>
      <c r="C174" s="167" t="str">
        <f>IF(ISBLANK(DaqBook_RAW_Data!AH164),"",DaqBook_RAW_Data!AH164)</f>
        <v/>
      </c>
      <c r="D174" s="167" t="str">
        <f>IF(ISBLANK(DaqBook_RAW_Data!AI164),"",DaqBook_RAW_Data!AI164)</f>
        <v/>
      </c>
      <c r="E174" s="167" t="str">
        <f>IF(ISBLANK(DaqBook_RAW_Data!AJ164),"",DaqBook_RAW_Data!AJ164)</f>
        <v/>
      </c>
      <c r="F174" s="167" t="str">
        <f>IF(ISBLANK(DaqBook_RAW_Data!AK164),"",DaqBook_RAW_Data!AK164)</f>
        <v/>
      </c>
      <c r="G174" s="167" t="str">
        <f>IF(ISBLANK(DaqBook_RAW_Data!AL164),"",DaqBook_RAW_Data!AL164)</f>
        <v/>
      </c>
      <c r="H174" s="167" t="str">
        <f>IF(ISBLANK(DaqBook_RAW_Data!AM164),"",DaqBook_RAW_Data!AM164)</f>
        <v/>
      </c>
      <c r="I174" s="167" t="str">
        <f>IF(ISBLANK(DaqBook_RAW_Data!AN164),"",DaqBook_RAW_Data!AN164)</f>
        <v/>
      </c>
      <c r="J174" s="167" t="str">
        <f>IF(ISBLANK(DaqBook_RAW_Data!AO164),"",DaqBook_RAW_Data!AO164)</f>
        <v/>
      </c>
      <c r="K174" s="167" t="str">
        <f>IF(ISBLANK(DaqBook_RAW_Data!AP164),"",DaqBook_RAW_Data!AP164)</f>
        <v/>
      </c>
      <c r="L174" s="167" t="str">
        <f>IF(ISBLANK(DaqBook_RAW_Data!AQ164),"",DaqBook_RAW_Data!AQ164)</f>
        <v/>
      </c>
      <c r="M174" s="167" t="str">
        <f>IF(ISBLANK(DaqBook_RAW_Data!AR164),"",DaqBook_RAW_Data!AR164)</f>
        <v/>
      </c>
      <c r="N174" s="167" t="str">
        <f>IF(ISBLANK(DaqBook_RAW_Data!AS164),"",DaqBook_RAW_Data!AS164)</f>
        <v/>
      </c>
      <c r="O174" s="167"/>
      <c r="P174" s="167"/>
    </row>
    <row r="175" spans="1:16" x14ac:dyDescent="0.2">
      <c r="A175" s="58" t="e">
        <f t="shared" si="2"/>
        <v>#VALUE!</v>
      </c>
      <c r="B175" s="144" t="str">
        <f>IF(ISBLANK(DaqBook_RAW_Data!AG165),IF(DaqBook_RAW_Data!A165="","",TIMEVALUE(DaqBook_RAW_Data!A165)),TIMEVALUE(DaqBook_RAW_Data!AG165))</f>
        <v/>
      </c>
      <c r="C175" s="167" t="str">
        <f>IF(ISBLANK(DaqBook_RAW_Data!AH165),"",DaqBook_RAW_Data!AH165)</f>
        <v/>
      </c>
      <c r="D175" s="167" t="str">
        <f>IF(ISBLANK(DaqBook_RAW_Data!AI165),"",DaqBook_RAW_Data!AI165)</f>
        <v/>
      </c>
      <c r="E175" s="167" t="str">
        <f>IF(ISBLANK(DaqBook_RAW_Data!AJ165),"",DaqBook_RAW_Data!AJ165)</f>
        <v/>
      </c>
      <c r="F175" s="167" t="str">
        <f>IF(ISBLANK(DaqBook_RAW_Data!AK165),"",DaqBook_RAW_Data!AK165)</f>
        <v/>
      </c>
      <c r="G175" s="167" t="str">
        <f>IF(ISBLANK(DaqBook_RAW_Data!AL165),"",DaqBook_RAW_Data!AL165)</f>
        <v/>
      </c>
      <c r="H175" s="167" t="str">
        <f>IF(ISBLANK(DaqBook_RAW_Data!AM165),"",DaqBook_RAW_Data!AM165)</f>
        <v/>
      </c>
      <c r="I175" s="167" t="str">
        <f>IF(ISBLANK(DaqBook_RAW_Data!AN165),"",DaqBook_RAW_Data!AN165)</f>
        <v/>
      </c>
      <c r="J175" s="167" t="str">
        <f>IF(ISBLANK(DaqBook_RAW_Data!AO165),"",DaqBook_RAW_Data!AO165)</f>
        <v/>
      </c>
      <c r="K175" s="167" t="str">
        <f>IF(ISBLANK(DaqBook_RAW_Data!AP165),"",DaqBook_RAW_Data!AP165)</f>
        <v/>
      </c>
      <c r="L175" s="167" t="str">
        <f>IF(ISBLANK(DaqBook_RAW_Data!AQ165),"",DaqBook_RAW_Data!AQ165)</f>
        <v/>
      </c>
      <c r="M175" s="167" t="str">
        <f>IF(ISBLANK(DaqBook_RAW_Data!AR165),"",DaqBook_RAW_Data!AR165)</f>
        <v/>
      </c>
      <c r="N175" s="167" t="str">
        <f>IF(ISBLANK(DaqBook_RAW_Data!AS165),"",DaqBook_RAW_Data!AS165)</f>
        <v/>
      </c>
      <c r="O175" s="167"/>
      <c r="P175" s="167"/>
    </row>
    <row r="176" spans="1:16" x14ac:dyDescent="0.2">
      <c r="A176" s="58" t="e">
        <f t="shared" si="2"/>
        <v>#VALUE!</v>
      </c>
      <c r="B176" s="144" t="str">
        <f>IF(ISBLANK(DaqBook_RAW_Data!AG166),IF(DaqBook_RAW_Data!A166="","",TIMEVALUE(DaqBook_RAW_Data!A166)),TIMEVALUE(DaqBook_RAW_Data!AG166))</f>
        <v/>
      </c>
      <c r="C176" s="167" t="str">
        <f>IF(ISBLANK(DaqBook_RAW_Data!AH166),"",DaqBook_RAW_Data!AH166)</f>
        <v/>
      </c>
      <c r="D176" s="167" t="str">
        <f>IF(ISBLANK(DaqBook_RAW_Data!AI166),"",DaqBook_RAW_Data!AI166)</f>
        <v/>
      </c>
      <c r="E176" s="167" t="str">
        <f>IF(ISBLANK(DaqBook_RAW_Data!AJ166),"",DaqBook_RAW_Data!AJ166)</f>
        <v/>
      </c>
      <c r="F176" s="167" t="str">
        <f>IF(ISBLANK(DaqBook_RAW_Data!AK166),"",DaqBook_RAW_Data!AK166)</f>
        <v/>
      </c>
      <c r="G176" s="167" t="str">
        <f>IF(ISBLANK(DaqBook_RAW_Data!AL166),"",DaqBook_RAW_Data!AL166)</f>
        <v/>
      </c>
      <c r="H176" s="167" t="str">
        <f>IF(ISBLANK(DaqBook_RAW_Data!AM166),"",DaqBook_RAW_Data!AM166)</f>
        <v/>
      </c>
      <c r="I176" s="167" t="str">
        <f>IF(ISBLANK(DaqBook_RAW_Data!AN166),"",DaqBook_RAW_Data!AN166)</f>
        <v/>
      </c>
      <c r="J176" s="167" t="str">
        <f>IF(ISBLANK(DaqBook_RAW_Data!AO166),"",DaqBook_RAW_Data!AO166)</f>
        <v/>
      </c>
      <c r="K176" s="167" t="str">
        <f>IF(ISBLANK(DaqBook_RAW_Data!AP166),"",DaqBook_RAW_Data!AP166)</f>
        <v/>
      </c>
      <c r="L176" s="167" t="str">
        <f>IF(ISBLANK(DaqBook_RAW_Data!AQ166),"",DaqBook_RAW_Data!AQ166)</f>
        <v/>
      </c>
      <c r="M176" s="167" t="str">
        <f>IF(ISBLANK(DaqBook_RAW_Data!AR166),"",DaqBook_RAW_Data!AR166)</f>
        <v/>
      </c>
      <c r="N176" s="167" t="str">
        <f>IF(ISBLANK(DaqBook_RAW_Data!AS166),"",DaqBook_RAW_Data!AS166)</f>
        <v/>
      </c>
      <c r="O176" s="167"/>
      <c r="P176" s="167"/>
    </row>
    <row r="177" spans="1:16" x14ac:dyDescent="0.2">
      <c r="A177" s="58" t="e">
        <f t="shared" si="2"/>
        <v>#VALUE!</v>
      </c>
      <c r="B177" s="144" t="str">
        <f>IF(ISBLANK(DaqBook_RAW_Data!AG167),IF(DaqBook_RAW_Data!A167="","",TIMEVALUE(DaqBook_RAW_Data!A167)),TIMEVALUE(DaqBook_RAW_Data!AG167))</f>
        <v/>
      </c>
      <c r="C177" s="167" t="str">
        <f>IF(ISBLANK(DaqBook_RAW_Data!AH167),"",DaqBook_RAW_Data!AH167)</f>
        <v/>
      </c>
      <c r="D177" s="167" t="str">
        <f>IF(ISBLANK(DaqBook_RAW_Data!AI167),"",DaqBook_RAW_Data!AI167)</f>
        <v/>
      </c>
      <c r="E177" s="167" t="str">
        <f>IF(ISBLANK(DaqBook_RAW_Data!AJ167),"",DaqBook_RAW_Data!AJ167)</f>
        <v/>
      </c>
      <c r="F177" s="167" t="str">
        <f>IF(ISBLANK(DaqBook_RAW_Data!AK167),"",DaqBook_RAW_Data!AK167)</f>
        <v/>
      </c>
      <c r="G177" s="167" t="str">
        <f>IF(ISBLANK(DaqBook_RAW_Data!AL167),"",DaqBook_RAW_Data!AL167)</f>
        <v/>
      </c>
      <c r="H177" s="167" t="str">
        <f>IF(ISBLANK(DaqBook_RAW_Data!AM167),"",DaqBook_RAW_Data!AM167)</f>
        <v/>
      </c>
      <c r="I177" s="167" t="str">
        <f>IF(ISBLANK(DaqBook_RAW_Data!AN167),"",DaqBook_RAW_Data!AN167)</f>
        <v/>
      </c>
      <c r="J177" s="167" t="str">
        <f>IF(ISBLANK(DaqBook_RAW_Data!AO167),"",DaqBook_RAW_Data!AO167)</f>
        <v/>
      </c>
      <c r="K177" s="167" t="str">
        <f>IF(ISBLANK(DaqBook_RAW_Data!AP167),"",DaqBook_RAW_Data!AP167)</f>
        <v/>
      </c>
      <c r="L177" s="167" t="str">
        <f>IF(ISBLANK(DaqBook_RAW_Data!AQ167),"",DaqBook_RAW_Data!AQ167)</f>
        <v/>
      </c>
      <c r="M177" s="167" t="str">
        <f>IF(ISBLANK(DaqBook_RAW_Data!AR167),"",DaqBook_RAW_Data!AR167)</f>
        <v/>
      </c>
      <c r="N177" s="167" t="str">
        <f>IF(ISBLANK(DaqBook_RAW_Data!AS167),"",DaqBook_RAW_Data!AS167)</f>
        <v/>
      </c>
      <c r="O177" s="167"/>
      <c r="P177" s="167"/>
    </row>
    <row r="178" spans="1:16" x14ac:dyDescent="0.2">
      <c r="A178" s="58" t="e">
        <f t="shared" si="2"/>
        <v>#VALUE!</v>
      </c>
      <c r="B178" s="144" t="str">
        <f>IF(ISBLANK(DaqBook_RAW_Data!AG168),IF(DaqBook_RAW_Data!A168="","",TIMEVALUE(DaqBook_RAW_Data!A168)),TIMEVALUE(DaqBook_RAW_Data!AG168))</f>
        <v/>
      </c>
      <c r="C178" s="167" t="str">
        <f>IF(ISBLANK(DaqBook_RAW_Data!AH168),"",DaqBook_RAW_Data!AH168)</f>
        <v/>
      </c>
      <c r="D178" s="167" t="str">
        <f>IF(ISBLANK(DaqBook_RAW_Data!AI168),"",DaqBook_RAW_Data!AI168)</f>
        <v/>
      </c>
      <c r="E178" s="167" t="str">
        <f>IF(ISBLANK(DaqBook_RAW_Data!AJ168),"",DaqBook_RAW_Data!AJ168)</f>
        <v/>
      </c>
      <c r="F178" s="167" t="str">
        <f>IF(ISBLANK(DaqBook_RAW_Data!AK168),"",DaqBook_RAW_Data!AK168)</f>
        <v/>
      </c>
      <c r="G178" s="167" t="str">
        <f>IF(ISBLANK(DaqBook_RAW_Data!AL168),"",DaqBook_RAW_Data!AL168)</f>
        <v/>
      </c>
      <c r="H178" s="167" t="str">
        <f>IF(ISBLANK(DaqBook_RAW_Data!AM168),"",DaqBook_RAW_Data!AM168)</f>
        <v/>
      </c>
      <c r="I178" s="167" t="str">
        <f>IF(ISBLANK(DaqBook_RAW_Data!AN168),"",DaqBook_RAW_Data!AN168)</f>
        <v/>
      </c>
      <c r="J178" s="167" t="str">
        <f>IF(ISBLANK(DaqBook_RAW_Data!AO168),"",DaqBook_RAW_Data!AO168)</f>
        <v/>
      </c>
      <c r="K178" s="167" t="str">
        <f>IF(ISBLANK(DaqBook_RAW_Data!AP168),"",DaqBook_RAW_Data!AP168)</f>
        <v/>
      </c>
      <c r="L178" s="167" t="str">
        <f>IF(ISBLANK(DaqBook_RAW_Data!AQ168),"",DaqBook_RAW_Data!AQ168)</f>
        <v/>
      </c>
      <c r="M178" s="167" t="str">
        <f>IF(ISBLANK(DaqBook_RAW_Data!AR168),"",DaqBook_RAW_Data!AR168)</f>
        <v/>
      </c>
      <c r="N178" s="167" t="str">
        <f>IF(ISBLANK(DaqBook_RAW_Data!AS168),"",DaqBook_RAW_Data!AS168)</f>
        <v/>
      </c>
      <c r="O178" s="167"/>
      <c r="P178" s="167"/>
    </row>
    <row r="179" spans="1:16" x14ac:dyDescent="0.2">
      <c r="A179" s="58" t="e">
        <f t="shared" si="2"/>
        <v>#VALUE!</v>
      </c>
      <c r="B179" s="144" t="str">
        <f>IF(ISBLANK(DaqBook_RAW_Data!AG169),IF(DaqBook_RAW_Data!A169="","",TIMEVALUE(DaqBook_RAW_Data!A169)),TIMEVALUE(DaqBook_RAW_Data!AG169))</f>
        <v/>
      </c>
      <c r="C179" s="167" t="str">
        <f>IF(ISBLANK(DaqBook_RAW_Data!AH169),"",DaqBook_RAW_Data!AH169)</f>
        <v/>
      </c>
      <c r="D179" s="167" t="str">
        <f>IF(ISBLANK(DaqBook_RAW_Data!AI169),"",DaqBook_RAW_Data!AI169)</f>
        <v/>
      </c>
      <c r="E179" s="167" t="str">
        <f>IF(ISBLANK(DaqBook_RAW_Data!AJ169),"",DaqBook_RAW_Data!AJ169)</f>
        <v/>
      </c>
      <c r="F179" s="167" t="str">
        <f>IF(ISBLANK(DaqBook_RAW_Data!AK169),"",DaqBook_RAW_Data!AK169)</f>
        <v/>
      </c>
      <c r="G179" s="167" t="str">
        <f>IF(ISBLANK(DaqBook_RAW_Data!AL169),"",DaqBook_RAW_Data!AL169)</f>
        <v/>
      </c>
      <c r="H179" s="167" t="str">
        <f>IF(ISBLANK(DaqBook_RAW_Data!AM169),"",DaqBook_RAW_Data!AM169)</f>
        <v/>
      </c>
      <c r="I179" s="167" t="str">
        <f>IF(ISBLANK(DaqBook_RAW_Data!AN169),"",DaqBook_RAW_Data!AN169)</f>
        <v/>
      </c>
      <c r="J179" s="167" t="str">
        <f>IF(ISBLANK(DaqBook_RAW_Data!AO169),"",DaqBook_RAW_Data!AO169)</f>
        <v/>
      </c>
      <c r="K179" s="167" t="str">
        <f>IF(ISBLANK(DaqBook_RAW_Data!AP169),"",DaqBook_RAW_Data!AP169)</f>
        <v/>
      </c>
      <c r="L179" s="167" t="str">
        <f>IF(ISBLANK(DaqBook_RAW_Data!AQ169),"",DaqBook_RAW_Data!AQ169)</f>
        <v/>
      </c>
      <c r="M179" s="167" t="str">
        <f>IF(ISBLANK(DaqBook_RAW_Data!AR169),"",DaqBook_RAW_Data!AR169)</f>
        <v/>
      </c>
      <c r="N179" s="167" t="str">
        <f>IF(ISBLANK(DaqBook_RAW_Data!AS169),"",DaqBook_RAW_Data!AS169)</f>
        <v/>
      </c>
      <c r="O179" s="167"/>
      <c r="P179" s="167"/>
    </row>
    <row r="180" spans="1:16" x14ac:dyDescent="0.2">
      <c r="A180" s="58" t="e">
        <f t="shared" si="2"/>
        <v>#VALUE!</v>
      </c>
      <c r="B180" s="144" t="str">
        <f>IF(ISBLANK(DaqBook_RAW_Data!AG170),IF(DaqBook_RAW_Data!A170="","",TIMEVALUE(DaqBook_RAW_Data!A170)),TIMEVALUE(DaqBook_RAW_Data!AG170))</f>
        <v/>
      </c>
      <c r="C180" s="167" t="str">
        <f>IF(ISBLANK(DaqBook_RAW_Data!AH170),"",DaqBook_RAW_Data!AH170)</f>
        <v/>
      </c>
      <c r="D180" s="167" t="str">
        <f>IF(ISBLANK(DaqBook_RAW_Data!AI170),"",DaqBook_RAW_Data!AI170)</f>
        <v/>
      </c>
      <c r="E180" s="167" t="str">
        <f>IF(ISBLANK(DaqBook_RAW_Data!AJ170),"",DaqBook_RAW_Data!AJ170)</f>
        <v/>
      </c>
      <c r="F180" s="167" t="str">
        <f>IF(ISBLANK(DaqBook_RAW_Data!AK170),"",DaqBook_RAW_Data!AK170)</f>
        <v/>
      </c>
      <c r="G180" s="167" t="str">
        <f>IF(ISBLANK(DaqBook_RAW_Data!AL170),"",DaqBook_RAW_Data!AL170)</f>
        <v/>
      </c>
      <c r="H180" s="167" t="str">
        <f>IF(ISBLANK(DaqBook_RAW_Data!AM170),"",DaqBook_RAW_Data!AM170)</f>
        <v/>
      </c>
      <c r="I180" s="167" t="str">
        <f>IF(ISBLANK(DaqBook_RAW_Data!AN170),"",DaqBook_RAW_Data!AN170)</f>
        <v/>
      </c>
      <c r="J180" s="167" t="str">
        <f>IF(ISBLANK(DaqBook_RAW_Data!AO170),"",DaqBook_RAW_Data!AO170)</f>
        <v/>
      </c>
      <c r="K180" s="167" t="str">
        <f>IF(ISBLANK(DaqBook_RAW_Data!AP170),"",DaqBook_RAW_Data!AP170)</f>
        <v/>
      </c>
      <c r="L180" s="167" t="str">
        <f>IF(ISBLANK(DaqBook_RAW_Data!AQ170),"",DaqBook_RAW_Data!AQ170)</f>
        <v/>
      </c>
      <c r="M180" s="167" t="str">
        <f>IF(ISBLANK(DaqBook_RAW_Data!AR170),"",DaqBook_RAW_Data!AR170)</f>
        <v/>
      </c>
      <c r="N180" s="167" t="str">
        <f>IF(ISBLANK(DaqBook_RAW_Data!AS170),"",DaqBook_RAW_Data!AS170)</f>
        <v/>
      </c>
      <c r="O180" s="167"/>
      <c r="P180" s="167"/>
    </row>
    <row r="181" spans="1:16" x14ac:dyDescent="0.2">
      <c r="A181" s="58" t="e">
        <f t="shared" si="2"/>
        <v>#VALUE!</v>
      </c>
      <c r="B181" s="144" t="str">
        <f>IF(ISBLANK(DaqBook_RAW_Data!AG171),IF(DaqBook_RAW_Data!A171="","",TIMEVALUE(DaqBook_RAW_Data!A171)),TIMEVALUE(DaqBook_RAW_Data!AG171))</f>
        <v/>
      </c>
      <c r="C181" s="167" t="str">
        <f>IF(ISBLANK(DaqBook_RAW_Data!AH171),"",DaqBook_RAW_Data!AH171)</f>
        <v/>
      </c>
      <c r="D181" s="167" t="str">
        <f>IF(ISBLANK(DaqBook_RAW_Data!AI171),"",DaqBook_RAW_Data!AI171)</f>
        <v/>
      </c>
      <c r="E181" s="167" t="str">
        <f>IF(ISBLANK(DaqBook_RAW_Data!AJ171),"",DaqBook_RAW_Data!AJ171)</f>
        <v/>
      </c>
      <c r="F181" s="167" t="str">
        <f>IF(ISBLANK(DaqBook_RAW_Data!AK171),"",DaqBook_RAW_Data!AK171)</f>
        <v/>
      </c>
      <c r="G181" s="167" t="str">
        <f>IF(ISBLANK(DaqBook_RAW_Data!AL171),"",DaqBook_RAW_Data!AL171)</f>
        <v/>
      </c>
      <c r="H181" s="167" t="str">
        <f>IF(ISBLANK(DaqBook_RAW_Data!AM171),"",DaqBook_RAW_Data!AM171)</f>
        <v/>
      </c>
      <c r="I181" s="167" t="str">
        <f>IF(ISBLANK(DaqBook_RAW_Data!AN171),"",DaqBook_RAW_Data!AN171)</f>
        <v/>
      </c>
      <c r="J181" s="167" t="str">
        <f>IF(ISBLANK(DaqBook_RAW_Data!AO171),"",DaqBook_RAW_Data!AO171)</f>
        <v/>
      </c>
      <c r="K181" s="167" t="str">
        <f>IF(ISBLANK(DaqBook_RAW_Data!AP171),"",DaqBook_RAW_Data!AP171)</f>
        <v/>
      </c>
      <c r="L181" s="167" t="str">
        <f>IF(ISBLANK(DaqBook_RAW_Data!AQ171),"",DaqBook_RAW_Data!AQ171)</f>
        <v/>
      </c>
      <c r="M181" s="167" t="str">
        <f>IF(ISBLANK(DaqBook_RAW_Data!AR171),"",DaqBook_RAW_Data!AR171)</f>
        <v/>
      </c>
      <c r="N181" s="167" t="str">
        <f>IF(ISBLANK(DaqBook_RAW_Data!AS171),"",DaqBook_RAW_Data!AS171)</f>
        <v/>
      </c>
      <c r="O181" s="167"/>
      <c r="P181" s="167"/>
    </row>
    <row r="182" spans="1:16" x14ac:dyDescent="0.2">
      <c r="A182" s="58" t="e">
        <f t="shared" si="2"/>
        <v>#VALUE!</v>
      </c>
      <c r="B182" s="144" t="str">
        <f>IF(ISBLANK(DaqBook_RAW_Data!AG172),IF(DaqBook_RAW_Data!A172="","",TIMEVALUE(DaqBook_RAW_Data!A172)),TIMEVALUE(DaqBook_RAW_Data!AG172))</f>
        <v/>
      </c>
      <c r="C182" s="167" t="str">
        <f>IF(ISBLANK(DaqBook_RAW_Data!AH172),"",DaqBook_RAW_Data!AH172)</f>
        <v/>
      </c>
      <c r="D182" s="167" t="str">
        <f>IF(ISBLANK(DaqBook_RAW_Data!AI172),"",DaqBook_RAW_Data!AI172)</f>
        <v/>
      </c>
      <c r="E182" s="167" t="str">
        <f>IF(ISBLANK(DaqBook_RAW_Data!AJ172),"",DaqBook_RAW_Data!AJ172)</f>
        <v/>
      </c>
      <c r="F182" s="167" t="str">
        <f>IF(ISBLANK(DaqBook_RAW_Data!AK172),"",DaqBook_RAW_Data!AK172)</f>
        <v/>
      </c>
      <c r="G182" s="167" t="str">
        <f>IF(ISBLANK(DaqBook_RAW_Data!AL172),"",DaqBook_RAW_Data!AL172)</f>
        <v/>
      </c>
      <c r="H182" s="167" t="str">
        <f>IF(ISBLANK(DaqBook_RAW_Data!AM172),"",DaqBook_RAW_Data!AM172)</f>
        <v/>
      </c>
      <c r="I182" s="167" t="str">
        <f>IF(ISBLANK(DaqBook_RAW_Data!AN172),"",DaqBook_RAW_Data!AN172)</f>
        <v/>
      </c>
      <c r="J182" s="167" t="str">
        <f>IF(ISBLANK(DaqBook_RAW_Data!AO172),"",DaqBook_RAW_Data!AO172)</f>
        <v/>
      </c>
      <c r="K182" s="167" t="str">
        <f>IF(ISBLANK(DaqBook_RAW_Data!AP172),"",DaqBook_RAW_Data!AP172)</f>
        <v/>
      </c>
      <c r="L182" s="167" t="str">
        <f>IF(ISBLANK(DaqBook_RAW_Data!AQ172),"",DaqBook_RAW_Data!AQ172)</f>
        <v/>
      </c>
      <c r="M182" s="167" t="str">
        <f>IF(ISBLANK(DaqBook_RAW_Data!AR172),"",DaqBook_RAW_Data!AR172)</f>
        <v/>
      </c>
      <c r="N182" s="167" t="str">
        <f>IF(ISBLANK(DaqBook_RAW_Data!AS172),"",DaqBook_RAW_Data!AS172)</f>
        <v/>
      </c>
      <c r="O182" s="167"/>
      <c r="P182" s="167"/>
    </row>
    <row r="183" spans="1:16" x14ac:dyDescent="0.2">
      <c r="A183" s="58" t="e">
        <f t="shared" si="2"/>
        <v>#VALUE!</v>
      </c>
      <c r="B183" s="144" t="str">
        <f>IF(ISBLANK(DaqBook_RAW_Data!AG173),IF(DaqBook_RAW_Data!A173="","",TIMEVALUE(DaqBook_RAW_Data!A173)),TIMEVALUE(DaqBook_RAW_Data!AG173))</f>
        <v/>
      </c>
      <c r="C183" s="167" t="str">
        <f>IF(ISBLANK(DaqBook_RAW_Data!AH173),"",DaqBook_RAW_Data!AH173)</f>
        <v/>
      </c>
      <c r="D183" s="167" t="str">
        <f>IF(ISBLANK(DaqBook_RAW_Data!AI173),"",DaqBook_RAW_Data!AI173)</f>
        <v/>
      </c>
      <c r="E183" s="167" t="str">
        <f>IF(ISBLANK(DaqBook_RAW_Data!AJ173),"",DaqBook_RAW_Data!AJ173)</f>
        <v/>
      </c>
      <c r="F183" s="167" t="str">
        <f>IF(ISBLANK(DaqBook_RAW_Data!AK173),"",DaqBook_RAW_Data!AK173)</f>
        <v/>
      </c>
      <c r="G183" s="167" t="str">
        <f>IF(ISBLANK(DaqBook_RAW_Data!AL173),"",DaqBook_RAW_Data!AL173)</f>
        <v/>
      </c>
      <c r="H183" s="167" t="str">
        <f>IF(ISBLANK(DaqBook_RAW_Data!AM173),"",DaqBook_RAW_Data!AM173)</f>
        <v/>
      </c>
      <c r="I183" s="167" t="str">
        <f>IF(ISBLANK(DaqBook_RAW_Data!AN173),"",DaqBook_RAW_Data!AN173)</f>
        <v/>
      </c>
      <c r="J183" s="167" t="str">
        <f>IF(ISBLANK(DaqBook_RAW_Data!AO173),"",DaqBook_RAW_Data!AO173)</f>
        <v/>
      </c>
      <c r="K183" s="167" t="str">
        <f>IF(ISBLANK(DaqBook_RAW_Data!AP173),"",DaqBook_RAW_Data!AP173)</f>
        <v/>
      </c>
      <c r="L183" s="167" t="str">
        <f>IF(ISBLANK(DaqBook_RAW_Data!AQ173),"",DaqBook_RAW_Data!AQ173)</f>
        <v/>
      </c>
      <c r="M183" s="167" t="str">
        <f>IF(ISBLANK(DaqBook_RAW_Data!AR173),"",DaqBook_RAW_Data!AR173)</f>
        <v/>
      </c>
      <c r="N183" s="167" t="str">
        <f>IF(ISBLANK(DaqBook_RAW_Data!AS173),"",DaqBook_RAW_Data!AS173)</f>
        <v/>
      </c>
      <c r="O183" s="167"/>
      <c r="P183" s="167"/>
    </row>
    <row r="184" spans="1:16" x14ac:dyDescent="0.2">
      <c r="A184" s="58" t="e">
        <f t="shared" si="2"/>
        <v>#VALUE!</v>
      </c>
      <c r="B184" s="144" t="str">
        <f>IF(ISBLANK(DaqBook_RAW_Data!AG174),IF(DaqBook_RAW_Data!A174="","",TIMEVALUE(DaqBook_RAW_Data!A174)),TIMEVALUE(DaqBook_RAW_Data!AG174))</f>
        <v/>
      </c>
      <c r="C184" s="167" t="str">
        <f>IF(ISBLANK(DaqBook_RAW_Data!AH174),"",DaqBook_RAW_Data!AH174)</f>
        <v/>
      </c>
      <c r="D184" s="167" t="str">
        <f>IF(ISBLANK(DaqBook_RAW_Data!AI174),"",DaqBook_RAW_Data!AI174)</f>
        <v/>
      </c>
      <c r="E184" s="167" t="str">
        <f>IF(ISBLANK(DaqBook_RAW_Data!AJ174),"",DaqBook_RAW_Data!AJ174)</f>
        <v/>
      </c>
      <c r="F184" s="167" t="str">
        <f>IF(ISBLANK(DaqBook_RAW_Data!AK174),"",DaqBook_RAW_Data!AK174)</f>
        <v/>
      </c>
      <c r="G184" s="167" t="str">
        <f>IF(ISBLANK(DaqBook_RAW_Data!AL174),"",DaqBook_RAW_Data!AL174)</f>
        <v/>
      </c>
      <c r="H184" s="167" t="str">
        <f>IF(ISBLANK(DaqBook_RAW_Data!AM174),"",DaqBook_RAW_Data!AM174)</f>
        <v/>
      </c>
      <c r="I184" s="167" t="str">
        <f>IF(ISBLANK(DaqBook_RAW_Data!AN174),"",DaqBook_RAW_Data!AN174)</f>
        <v/>
      </c>
      <c r="J184" s="167" t="str">
        <f>IF(ISBLANK(DaqBook_RAW_Data!AO174),"",DaqBook_RAW_Data!AO174)</f>
        <v/>
      </c>
      <c r="K184" s="167" t="str">
        <f>IF(ISBLANK(DaqBook_RAW_Data!AP174),"",DaqBook_RAW_Data!AP174)</f>
        <v/>
      </c>
      <c r="L184" s="167" t="str">
        <f>IF(ISBLANK(DaqBook_RAW_Data!AQ174),"",DaqBook_RAW_Data!AQ174)</f>
        <v/>
      </c>
      <c r="M184" s="167" t="str">
        <f>IF(ISBLANK(DaqBook_RAW_Data!AR174),"",DaqBook_RAW_Data!AR174)</f>
        <v/>
      </c>
      <c r="N184" s="167" t="str">
        <f>IF(ISBLANK(DaqBook_RAW_Data!AS174),"",DaqBook_RAW_Data!AS174)</f>
        <v/>
      </c>
      <c r="O184" s="167"/>
      <c r="P184" s="167"/>
    </row>
    <row r="185" spans="1:16" x14ac:dyDescent="0.2">
      <c r="A185" s="58" t="e">
        <f t="shared" si="2"/>
        <v>#VALUE!</v>
      </c>
      <c r="B185" s="144" t="str">
        <f>IF(ISBLANK(DaqBook_RAW_Data!AG175),IF(DaqBook_RAW_Data!A175="","",TIMEVALUE(DaqBook_RAW_Data!A175)),TIMEVALUE(DaqBook_RAW_Data!AG175))</f>
        <v/>
      </c>
      <c r="C185" s="167" t="str">
        <f>IF(ISBLANK(DaqBook_RAW_Data!AH175),"",DaqBook_RAW_Data!AH175)</f>
        <v/>
      </c>
      <c r="D185" s="167" t="str">
        <f>IF(ISBLANK(DaqBook_RAW_Data!AI175),"",DaqBook_RAW_Data!AI175)</f>
        <v/>
      </c>
      <c r="E185" s="167" t="str">
        <f>IF(ISBLANK(DaqBook_RAW_Data!AJ175),"",DaqBook_RAW_Data!AJ175)</f>
        <v/>
      </c>
      <c r="F185" s="167" t="str">
        <f>IF(ISBLANK(DaqBook_RAW_Data!AK175),"",DaqBook_RAW_Data!AK175)</f>
        <v/>
      </c>
      <c r="G185" s="167" t="str">
        <f>IF(ISBLANK(DaqBook_RAW_Data!AL175),"",DaqBook_RAW_Data!AL175)</f>
        <v/>
      </c>
      <c r="H185" s="167" t="str">
        <f>IF(ISBLANK(DaqBook_RAW_Data!AM175),"",DaqBook_RAW_Data!AM175)</f>
        <v/>
      </c>
      <c r="I185" s="167" t="str">
        <f>IF(ISBLANK(DaqBook_RAW_Data!AN175),"",DaqBook_RAW_Data!AN175)</f>
        <v/>
      </c>
      <c r="J185" s="167" t="str">
        <f>IF(ISBLANK(DaqBook_RAW_Data!AO175),"",DaqBook_RAW_Data!AO175)</f>
        <v/>
      </c>
      <c r="K185" s="167" t="str">
        <f>IF(ISBLANK(DaqBook_RAW_Data!AP175),"",DaqBook_RAW_Data!AP175)</f>
        <v/>
      </c>
      <c r="L185" s="167" t="str">
        <f>IF(ISBLANK(DaqBook_RAW_Data!AQ175),"",DaqBook_RAW_Data!AQ175)</f>
        <v/>
      </c>
      <c r="M185" s="167" t="str">
        <f>IF(ISBLANK(DaqBook_RAW_Data!AR175),"",DaqBook_RAW_Data!AR175)</f>
        <v/>
      </c>
      <c r="N185" s="167" t="str">
        <f>IF(ISBLANK(DaqBook_RAW_Data!AS175),"",DaqBook_RAW_Data!AS175)</f>
        <v/>
      </c>
      <c r="O185" s="167"/>
      <c r="P185" s="167"/>
    </row>
    <row r="186" spans="1:16" x14ac:dyDescent="0.2">
      <c r="A186" s="58" t="e">
        <f t="shared" si="2"/>
        <v>#VALUE!</v>
      </c>
      <c r="B186" s="144" t="str">
        <f>IF(ISBLANK(DaqBook_RAW_Data!AG176),IF(DaqBook_RAW_Data!A176="","",TIMEVALUE(DaqBook_RAW_Data!A176)),TIMEVALUE(DaqBook_RAW_Data!AG176))</f>
        <v/>
      </c>
      <c r="C186" s="167" t="str">
        <f>IF(ISBLANK(DaqBook_RAW_Data!AH176),"",DaqBook_RAW_Data!AH176)</f>
        <v/>
      </c>
      <c r="D186" s="167" t="str">
        <f>IF(ISBLANK(DaqBook_RAW_Data!AI176),"",DaqBook_RAW_Data!AI176)</f>
        <v/>
      </c>
      <c r="E186" s="167" t="str">
        <f>IF(ISBLANK(DaqBook_RAW_Data!AJ176),"",DaqBook_RAW_Data!AJ176)</f>
        <v/>
      </c>
      <c r="F186" s="167" t="str">
        <f>IF(ISBLANK(DaqBook_RAW_Data!AK176),"",DaqBook_RAW_Data!AK176)</f>
        <v/>
      </c>
      <c r="G186" s="167" t="str">
        <f>IF(ISBLANK(DaqBook_RAW_Data!AL176),"",DaqBook_RAW_Data!AL176)</f>
        <v/>
      </c>
      <c r="H186" s="167" t="str">
        <f>IF(ISBLANK(DaqBook_RAW_Data!AM176),"",DaqBook_RAW_Data!AM176)</f>
        <v/>
      </c>
      <c r="I186" s="167" t="str">
        <f>IF(ISBLANK(DaqBook_RAW_Data!AN176),"",DaqBook_RAW_Data!AN176)</f>
        <v/>
      </c>
      <c r="J186" s="167" t="str">
        <f>IF(ISBLANK(DaqBook_RAW_Data!AO176),"",DaqBook_RAW_Data!AO176)</f>
        <v/>
      </c>
      <c r="K186" s="167" t="str">
        <f>IF(ISBLANK(DaqBook_RAW_Data!AP176),"",DaqBook_RAW_Data!AP176)</f>
        <v/>
      </c>
      <c r="L186" s="167" t="str">
        <f>IF(ISBLANK(DaqBook_RAW_Data!AQ176),"",DaqBook_RAW_Data!AQ176)</f>
        <v/>
      </c>
      <c r="M186" s="167" t="str">
        <f>IF(ISBLANK(DaqBook_RAW_Data!AR176),"",DaqBook_RAW_Data!AR176)</f>
        <v/>
      </c>
      <c r="N186" s="167" t="str">
        <f>IF(ISBLANK(DaqBook_RAW_Data!AS176),"",DaqBook_RAW_Data!AS176)</f>
        <v/>
      </c>
      <c r="O186" s="167"/>
      <c r="P186" s="167"/>
    </row>
    <row r="187" spans="1:16" x14ac:dyDescent="0.2">
      <c r="A187" s="58" t="e">
        <f t="shared" si="2"/>
        <v>#VALUE!</v>
      </c>
      <c r="B187" s="144" t="str">
        <f>IF(ISBLANK(DaqBook_RAW_Data!AG177),IF(DaqBook_RAW_Data!A177="","",TIMEVALUE(DaqBook_RAW_Data!A177)),TIMEVALUE(DaqBook_RAW_Data!AG177))</f>
        <v/>
      </c>
      <c r="C187" s="167" t="str">
        <f>IF(ISBLANK(DaqBook_RAW_Data!AH177),"",DaqBook_RAW_Data!AH177)</f>
        <v/>
      </c>
      <c r="D187" s="167" t="str">
        <f>IF(ISBLANK(DaqBook_RAW_Data!AI177),"",DaqBook_RAW_Data!AI177)</f>
        <v/>
      </c>
      <c r="E187" s="167" t="str">
        <f>IF(ISBLANK(DaqBook_RAW_Data!AJ177),"",DaqBook_RAW_Data!AJ177)</f>
        <v/>
      </c>
      <c r="F187" s="167" t="str">
        <f>IF(ISBLANK(DaqBook_RAW_Data!AK177),"",DaqBook_RAW_Data!AK177)</f>
        <v/>
      </c>
      <c r="G187" s="167" t="str">
        <f>IF(ISBLANK(DaqBook_RAW_Data!AL177),"",DaqBook_RAW_Data!AL177)</f>
        <v/>
      </c>
      <c r="H187" s="167" t="str">
        <f>IF(ISBLANK(DaqBook_RAW_Data!AM177),"",DaqBook_RAW_Data!AM177)</f>
        <v/>
      </c>
      <c r="I187" s="167" t="str">
        <f>IF(ISBLANK(DaqBook_RAW_Data!AN177),"",DaqBook_RAW_Data!AN177)</f>
        <v/>
      </c>
      <c r="J187" s="167" t="str">
        <f>IF(ISBLANK(DaqBook_RAW_Data!AO177),"",DaqBook_RAW_Data!AO177)</f>
        <v/>
      </c>
      <c r="K187" s="167" t="str">
        <f>IF(ISBLANK(DaqBook_RAW_Data!AP177),"",DaqBook_RAW_Data!AP177)</f>
        <v/>
      </c>
      <c r="L187" s="167" t="str">
        <f>IF(ISBLANK(DaqBook_RAW_Data!AQ177),"",DaqBook_RAW_Data!AQ177)</f>
        <v/>
      </c>
      <c r="M187" s="167" t="str">
        <f>IF(ISBLANK(DaqBook_RAW_Data!AR177),"",DaqBook_RAW_Data!AR177)</f>
        <v/>
      </c>
      <c r="N187" s="167" t="str">
        <f>IF(ISBLANK(DaqBook_RAW_Data!AS177),"",DaqBook_RAW_Data!AS177)</f>
        <v/>
      </c>
      <c r="O187" s="167"/>
      <c r="P187" s="167"/>
    </row>
    <row r="188" spans="1:16" x14ac:dyDescent="0.2">
      <c r="A188" s="58" t="e">
        <f t="shared" si="2"/>
        <v>#VALUE!</v>
      </c>
      <c r="B188" s="144" t="str">
        <f>IF(ISBLANK(DaqBook_RAW_Data!AG178),IF(DaqBook_RAW_Data!A178="","",TIMEVALUE(DaqBook_RAW_Data!A178)),TIMEVALUE(DaqBook_RAW_Data!AG178))</f>
        <v/>
      </c>
      <c r="C188" s="167" t="str">
        <f>IF(ISBLANK(DaqBook_RAW_Data!AH178),"",DaqBook_RAW_Data!AH178)</f>
        <v/>
      </c>
      <c r="D188" s="167" t="str">
        <f>IF(ISBLANK(DaqBook_RAW_Data!AI178),"",DaqBook_RAW_Data!AI178)</f>
        <v/>
      </c>
      <c r="E188" s="167" t="str">
        <f>IF(ISBLANK(DaqBook_RAW_Data!AJ178),"",DaqBook_RAW_Data!AJ178)</f>
        <v/>
      </c>
      <c r="F188" s="167" t="str">
        <f>IF(ISBLANK(DaqBook_RAW_Data!AK178),"",DaqBook_RAW_Data!AK178)</f>
        <v/>
      </c>
      <c r="G188" s="167" t="str">
        <f>IF(ISBLANK(DaqBook_RAW_Data!AL178),"",DaqBook_RAW_Data!AL178)</f>
        <v/>
      </c>
      <c r="H188" s="167" t="str">
        <f>IF(ISBLANK(DaqBook_RAW_Data!AM178),"",DaqBook_RAW_Data!AM178)</f>
        <v/>
      </c>
      <c r="I188" s="167" t="str">
        <f>IF(ISBLANK(DaqBook_RAW_Data!AN178),"",DaqBook_RAW_Data!AN178)</f>
        <v/>
      </c>
      <c r="J188" s="167" t="str">
        <f>IF(ISBLANK(DaqBook_RAW_Data!AO178),"",DaqBook_RAW_Data!AO178)</f>
        <v/>
      </c>
      <c r="K188" s="167" t="str">
        <f>IF(ISBLANK(DaqBook_RAW_Data!AP178),"",DaqBook_RAW_Data!AP178)</f>
        <v/>
      </c>
      <c r="L188" s="167" t="str">
        <f>IF(ISBLANK(DaqBook_RAW_Data!AQ178),"",DaqBook_RAW_Data!AQ178)</f>
        <v/>
      </c>
      <c r="M188" s="167" t="str">
        <f>IF(ISBLANK(DaqBook_RAW_Data!AR178),"",DaqBook_RAW_Data!AR178)</f>
        <v/>
      </c>
      <c r="N188" s="167" t="str">
        <f>IF(ISBLANK(DaqBook_RAW_Data!AS178),"",DaqBook_RAW_Data!AS178)</f>
        <v/>
      </c>
      <c r="O188" s="167"/>
      <c r="P188" s="167"/>
    </row>
    <row r="189" spans="1:16" x14ac:dyDescent="0.2">
      <c r="A189" s="58" t="e">
        <f t="shared" si="2"/>
        <v>#VALUE!</v>
      </c>
      <c r="B189" s="144" t="str">
        <f>IF(ISBLANK(DaqBook_RAW_Data!AG179),IF(DaqBook_RAW_Data!A179="","",TIMEVALUE(DaqBook_RAW_Data!A179)),TIMEVALUE(DaqBook_RAW_Data!AG179))</f>
        <v/>
      </c>
      <c r="C189" s="167" t="str">
        <f>IF(ISBLANK(DaqBook_RAW_Data!AH179),"",DaqBook_RAW_Data!AH179)</f>
        <v/>
      </c>
      <c r="D189" s="167" t="str">
        <f>IF(ISBLANK(DaqBook_RAW_Data!AI179),"",DaqBook_RAW_Data!AI179)</f>
        <v/>
      </c>
      <c r="E189" s="167" t="str">
        <f>IF(ISBLANK(DaqBook_RAW_Data!AJ179),"",DaqBook_RAW_Data!AJ179)</f>
        <v/>
      </c>
      <c r="F189" s="167" t="str">
        <f>IF(ISBLANK(DaqBook_RAW_Data!AK179),"",DaqBook_RAW_Data!AK179)</f>
        <v/>
      </c>
      <c r="G189" s="167" t="str">
        <f>IF(ISBLANK(DaqBook_RAW_Data!AL179),"",DaqBook_RAW_Data!AL179)</f>
        <v/>
      </c>
      <c r="H189" s="167" t="str">
        <f>IF(ISBLANK(DaqBook_RAW_Data!AM179),"",DaqBook_RAW_Data!AM179)</f>
        <v/>
      </c>
      <c r="I189" s="167" t="str">
        <f>IF(ISBLANK(DaqBook_RAW_Data!AN179),"",DaqBook_RAW_Data!AN179)</f>
        <v/>
      </c>
      <c r="J189" s="167" t="str">
        <f>IF(ISBLANK(DaqBook_RAW_Data!AO179),"",DaqBook_RAW_Data!AO179)</f>
        <v/>
      </c>
      <c r="K189" s="167" t="str">
        <f>IF(ISBLANK(DaqBook_RAW_Data!AP179),"",DaqBook_RAW_Data!AP179)</f>
        <v/>
      </c>
      <c r="L189" s="167" t="str">
        <f>IF(ISBLANK(DaqBook_RAW_Data!AQ179),"",DaqBook_RAW_Data!AQ179)</f>
        <v/>
      </c>
      <c r="M189" s="167" t="str">
        <f>IF(ISBLANK(DaqBook_RAW_Data!AR179),"",DaqBook_RAW_Data!AR179)</f>
        <v/>
      </c>
      <c r="N189" s="167" t="str">
        <f>IF(ISBLANK(DaqBook_RAW_Data!AS179),"",DaqBook_RAW_Data!AS179)</f>
        <v/>
      </c>
      <c r="O189" s="167"/>
      <c r="P189" s="167"/>
    </row>
    <row r="190" spans="1:16" x14ac:dyDescent="0.2">
      <c r="A190" s="58" t="e">
        <f t="shared" si="2"/>
        <v>#VALUE!</v>
      </c>
      <c r="B190" s="144" t="str">
        <f>IF(ISBLANK(DaqBook_RAW_Data!AG180),IF(DaqBook_RAW_Data!A180="","",TIMEVALUE(DaqBook_RAW_Data!A180)),TIMEVALUE(DaqBook_RAW_Data!AG180))</f>
        <v/>
      </c>
      <c r="C190" s="167" t="str">
        <f>IF(ISBLANK(DaqBook_RAW_Data!AH180),"",DaqBook_RAW_Data!AH180)</f>
        <v/>
      </c>
      <c r="D190" s="167" t="str">
        <f>IF(ISBLANK(DaqBook_RAW_Data!AI180),"",DaqBook_RAW_Data!AI180)</f>
        <v/>
      </c>
      <c r="E190" s="167" t="str">
        <f>IF(ISBLANK(DaqBook_RAW_Data!AJ180),"",DaqBook_RAW_Data!AJ180)</f>
        <v/>
      </c>
      <c r="F190" s="167" t="str">
        <f>IF(ISBLANK(DaqBook_RAW_Data!AK180),"",DaqBook_RAW_Data!AK180)</f>
        <v/>
      </c>
      <c r="G190" s="167" t="str">
        <f>IF(ISBLANK(DaqBook_RAW_Data!AL180),"",DaqBook_RAW_Data!AL180)</f>
        <v/>
      </c>
      <c r="H190" s="167" t="str">
        <f>IF(ISBLANK(DaqBook_RAW_Data!AM180),"",DaqBook_RAW_Data!AM180)</f>
        <v/>
      </c>
      <c r="I190" s="167" t="str">
        <f>IF(ISBLANK(DaqBook_RAW_Data!AN180),"",DaqBook_RAW_Data!AN180)</f>
        <v/>
      </c>
      <c r="J190" s="167" t="str">
        <f>IF(ISBLANK(DaqBook_RAW_Data!AO180),"",DaqBook_RAW_Data!AO180)</f>
        <v/>
      </c>
      <c r="K190" s="167" t="str">
        <f>IF(ISBLANK(DaqBook_RAW_Data!AP180),"",DaqBook_RAW_Data!AP180)</f>
        <v/>
      </c>
      <c r="L190" s="167" t="str">
        <f>IF(ISBLANK(DaqBook_RAW_Data!AQ180),"",DaqBook_RAW_Data!AQ180)</f>
        <v/>
      </c>
      <c r="M190" s="167" t="str">
        <f>IF(ISBLANK(DaqBook_RAW_Data!AR180),"",DaqBook_RAW_Data!AR180)</f>
        <v/>
      </c>
      <c r="N190" s="167" t="str">
        <f>IF(ISBLANK(DaqBook_RAW_Data!AS180),"",DaqBook_RAW_Data!AS180)</f>
        <v/>
      </c>
      <c r="O190" s="167"/>
      <c r="P190" s="167"/>
    </row>
    <row r="191" spans="1:16" x14ac:dyDescent="0.2">
      <c r="A191" s="58" t="e">
        <f t="shared" si="2"/>
        <v>#VALUE!</v>
      </c>
      <c r="B191" s="144" t="str">
        <f>IF(ISBLANK(DaqBook_RAW_Data!AG181),IF(DaqBook_RAW_Data!A181="","",TIMEVALUE(DaqBook_RAW_Data!A181)),TIMEVALUE(DaqBook_RAW_Data!AG181))</f>
        <v/>
      </c>
      <c r="C191" s="167" t="str">
        <f>IF(ISBLANK(DaqBook_RAW_Data!AH181),"",DaqBook_RAW_Data!AH181)</f>
        <v/>
      </c>
      <c r="D191" s="167" t="str">
        <f>IF(ISBLANK(DaqBook_RAW_Data!AI181),"",DaqBook_RAW_Data!AI181)</f>
        <v/>
      </c>
      <c r="E191" s="167" t="str">
        <f>IF(ISBLANK(DaqBook_RAW_Data!AJ181),"",DaqBook_RAW_Data!AJ181)</f>
        <v/>
      </c>
      <c r="F191" s="167" t="str">
        <f>IF(ISBLANK(DaqBook_RAW_Data!AK181),"",DaqBook_RAW_Data!AK181)</f>
        <v/>
      </c>
      <c r="G191" s="167" t="str">
        <f>IF(ISBLANK(DaqBook_RAW_Data!AL181),"",DaqBook_RAW_Data!AL181)</f>
        <v/>
      </c>
      <c r="H191" s="167" t="str">
        <f>IF(ISBLANK(DaqBook_RAW_Data!AM181),"",DaqBook_RAW_Data!AM181)</f>
        <v/>
      </c>
      <c r="I191" s="167" t="str">
        <f>IF(ISBLANK(DaqBook_RAW_Data!AN181),"",DaqBook_RAW_Data!AN181)</f>
        <v/>
      </c>
      <c r="J191" s="167" t="str">
        <f>IF(ISBLANK(DaqBook_RAW_Data!AO181),"",DaqBook_RAW_Data!AO181)</f>
        <v/>
      </c>
      <c r="K191" s="167" t="str">
        <f>IF(ISBLANK(DaqBook_RAW_Data!AP181),"",DaqBook_RAW_Data!AP181)</f>
        <v/>
      </c>
      <c r="L191" s="167" t="str">
        <f>IF(ISBLANK(DaqBook_RAW_Data!AQ181),"",DaqBook_RAW_Data!AQ181)</f>
        <v/>
      </c>
      <c r="M191" s="167" t="str">
        <f>IF(ISBLANK(DaqBook_RAW_Data!AR181),"",DaqBook_RAW_Data!AR181)</f>
        <v/>
      </c>
      <c r="N191" s="167" t="str">
        <f>IF(ISBLANK(DaqBook_RAW_Data!AS181),"",DaqBook_RAW_Data!AS181)</f>
        <v/>
      </c>
      <c r="O191" s="167"/>
      <c r="P191" s="167"/>
    </row>
    <row r="192" spans="1:16" x14ac:dyDescent="0.2">
      <c r="A192" s="58" t="e">
        <f t="shared" si="2"/>
        <v>#VALUE!</v>
      </c>
      <c r="B192" s="144" t="str">
        <f>IF(ISBLANK(DaqBook_RAW_Data!AG182),IF(DaqBook_RAW_Data!A182="","",TIMEVALUE(DaqBook_RAW_Data!A182)),TIMEVALUE(DaqBook_RAW_Data!AG182))</f>
        <v/>
      </c>
      <c r="C192" s="167" t="str">
        <f>IF(ISBLANK(DaqBook_RAW_Data!AH182),"",DaqBook_RAW_Data!AH182)</f>
        <v/>
      </c>
      <c r="D192" s="167" t="str">
        <f>IF(ISBLANK(DaqBook_RAW_Data!AI182),"",DaqBook_RAW_Data!AI182)</f>
        <v/>
      </c>
      <c r="E192" s="167" t="str">
        <f>IF(ISBLANK(DaqBook_RAW_Data!AJ182),"",DaqBook_RAW_Data!AJ182)</f>
        <v/>
      </c>
      <c r="F192" s="167" t="str">
        <f>IF(ISBLANK(DaqBook_RAW_Data!AK182),"",DaqBook_RAW_Data!AK182)</f>
        <v/>
      </c>
      <c r="G192" s="167" t="str">
        <f>IF(ISBLANK(DaqBook_RAW_Data!AL182),"",DaqBook_RAW_Data!AL182)</f>
        <v/>
      </c>
      <c r="H192" s="167" t="str">
        <f>IF(ISBLANK(DaqBook_RAW_Data!AM182),"",DaqBook_RAW_Data!AM182)</f>
        <v/>
      </c>
      <c r="I192" s="167" t="str">
        <f>IF(ISBLANK(DaqBook_RAW_Data!AN182),"",DaqBook_RAW_Data!AN182)</f>
        <v/>
      </c>
      <c r="J192" s="167" t="str">
        <f>IF(ISBLANK(DaqBook_RAW_Data!AO182),"",DaqBook_RAW_Data!AO182)</f>
        <v/>
      </c>
      <c r="K192" s="167" t="str">
        <f>IF(ISBLANK(DaqBook_RAW_Data!AP182),"",DaqBook_RAW_Data!AP182)</f>
        <v/>
      </c>
      <c r="L192" s="167" t="str">
        <f>IF(ISBLANK(DaqBook_RAW_Data!AQ182),"",DaqBook_RAW_Data!AQ182)</f>
        <v/>
      </c>
      <c r="M192" s="167" t="str">
        <f>IF(ISBLANK(DaqBook_RAW_Data!AR182),"",DaqBook_RAW_Data!AR182)</f>
        <v/>
      </c>
      <c r="N192" s="167" t="str">
        <f>IF(ISBLANK(DaqBook_RAW_Data!AS182),"",DaqBook_RAW_Data!AS182)</f>
        <v/>
      </c>
      <c r="O192" s="167"/>
      <c r="P192" s="167"/>
    </row>
    <row r="193" spans="1:16" x14ac:dyDescent="0.2">
      <c r="A193" s="58" t="e">
        <f t="shared" si="2"/>
        <v>#VALUE!</v>
      </c>
      <c r="B193" s="144" t="str">
        <f>IF(ISBLANK(DaqBook_RAW_Data!AG183),IF(DaqBook_RAW_Data!A183="","",TIMEVALUE(DaqBook_RAW_Data!A183)),TIMEVALUE(DaqBook_RAW_Data!AG183))</f>
        <v/>
      </c>
      <c r="C193" s="167" t="str">
        <f>IF(ISBLANK(DaqBook_RAW_Data!AH183),"",DaqBook_RAW_Data!AH183)</f>
        <v/>
      </c>
      <c r="D193" s="167" t="str">
        <f>IF(ISBLANK(DaqBook_RAW_Data!AI183),"",DaqBook_RAW_Data!AI183)</f>
        <v/>
      </c>
      <c r="E193" s="167" t="str">
        <f>IF(ISBLANK(DaqBook_RAW_Data!AJ183),"",DaqBook_RAW_Data!AJ183)</f>
        <v/>
      </c>
      <c r="F193" s="167" t="str">
        <f>IF(ISBLANK(DaqBook_RAW_Data!AK183),"",DaqBook_RAW_Data!AK183)</f>
        <v/>
      </c>
      <c r="G193" s="167" t="str">
        <f>IF(ISBLANK(DaqBook_RAW_Data!AL183),"",DaqBook_RAW_Data!AL183)</f>
        <v/>
      </c>
      <c r="H193" s="167" t="str">
        <f>IF(ISBLANK(DaqBook_RAW_Data!AM183),"",DaqBook_RAW_Data!AM183)</f>
        <v/>
      </c>
      <c r="I193" s="167" t="str">
        <f>IF(ISBLANK(DaqBook_RAW_Data!AN183),"",DaqBook_RAW_Data!AN183)</f>
        <v/>
      </c>
      <c r="J193" s="167" t="str">
        <f>IF(ISBLANK(DaqBook_RAW_Data!AO183),"",DaqBook_RAW_Data!AO183)</f>
        <v/>
      </c>
      <c r="K193" s="167" t="str">
        <f>IF(ISBLANK(DaqBook_RAW_Data!AP183),"",DaqBook_RAW_Data!AP183)</f>
        <v/>
      </c>
      <c r="L193" s="167" t="str">
        <f>IF(ISBLANK(DaqBook_RAW_Data!AQ183),"",DaqBook_RAW_Data!AQ183)</f>
        <v/>
      </c>
      <c r="M193" s="167" t="str">
        <f>IF(ISBLANK(DaqBook_RAW_Data!AR183),"",DaqBook_RAW_Data!AR183)</f>
        <v/>
      </c>
      <c r="N193" s="167" t="str">
        <f>IF(ISBLANK(DaqBook_RAW_Data!AS183),"",DaqBook_RAW_Data!AS183)</f>
        <v/>
      </c>
      <c r="O193" s="167"/>
      <c r="P193" s="167"/>
    </row>
    <row r="194" spans="1:16" x14ac:dyDescent="0.2">
      <c r="A194" s="58" t="e">
        <f t="shared" si="2"/>
        <v>#VALUE!</v>
      </c>
      <c r="B194" s="144" t="str">
        <f>IF(ISBLANK(DaqBook_RAW_Data!AG184),IF(DaqBook_RAW_Data!A184="","",TIMEVALUE(DaqBook_RAW_Data!A184)),TIMEVALUE(DaqBook_RAW_Data!AG184))</f>
        <v/>
      </c>
      <c r="C194" s="167" t="str">
        <f>IF(ISBLANK(DaqBook_RAW_Data!AH184),"",DaqBook_RAW_Data!AH184)</f>
        <v/>
      </c>
      <c r="D194" s="167" t="str">
        <f>IF(ISBLANK(DaqBook_RAW_Data!AI184),"",DaqBook_RAW_Data!AI184)</f>
        <v/>
      </c>
      <c r="E194" s="167" t="str">
        <f>IF(ISBLANK(DaqBook_RAW_Data!AJ184),"",DaqBook_RAW_Data!AJ184)</f>
        <v/>
      </c>
      <c r="F194" s="167" t="str">
        <f>IF(ISBLANK(DaqBook_RAW_Data!AK184),"",DaqBook_RAW_Data!AK184)</f>
        <v/>
      </c>
      <c r="G194" s="167" t="str">
        <f>IF(ISBLANK(DaqBook_RAW_Data!AL184),"",DaqBook_RAW_Data!AL184)</f>
        <v/>
      </c>
      <c r="H194" s="167" t="str">
        <f>IF(ISBLANK(DaqBook_RAW_Data!AM184),"",DaqBook_RAW_Data!AM184)</f>
        <v/>
      </c>
      <c r="I194" s="167" t="str">
        <f>IF(ISBLANK(DaqBook_RAW_Data!AN184),"",DaqBook_RAW_Data!AN184)</f>
        <v/>
      </c>
      <c r="J194" s="167" t="str">
        <f>IF(ISBLANK(DaqBook_RAW_Data!AO184),"",DaqBook_RAW_Data!AO184)</f>
        <v/>
      </c>
      <c r="K194" s="167" t="str">
        <f>IF(ISBLANK(DaqBook_RAW_Data!AP184),"",DaqBook_RAW_Data!AP184)</f>
        <v/>
      </c>
      <c r="L194" s="167" t="str">
        <f>IF(ISBLANK(DaqBook_RAW_Data!AQ184),"",DaqBook_RAW_Data!AQ184)</f>
        <v/>
      </c>
      <c r="M194" s="167" t="str">
        <f>IF(ISBLANK(DaqBook_RAW_Data!AR184),"",DaqBook_RAW_Data!AR184)</f>
        <v/>
      </c>
      <c r="N194" s="167" t="str">
        <f>IF(ISBLANK(DaqBook_RAW_Data!AS184),"",DaqBook_RAW_Data!AS184)</f>
        <v/>
      </c>
      <c r="O194" s="167"/>
      <c r="P194" s="167"/>
    </row>
    <row r="195" spans="1:16" x14ac:dyDescent="0.2">
      <c r="A195" s="58" t="e">
        <f t="shared" si="2"/>
        <v>#VALUE!</v>
      </c>
      <c r="B195" s="144" t="str">
        <f>IF(ISBLANK(DaqBook_RAW_Data!AG185),IF(DaqBook_RAW_Data!A185="","",TIMEVALUE(DaqBook_RAW_Data!A185)),TIMEVALUE(DaqBook_RAW_Data!AG185))</f>
        <v/>
      </c>
      <c r="C195" s="167" t="str">
        <f>IF(ISBLANK(DaqBook_RAW_Data!AH185),"",DaqBook_RAW_Data!AH185)</f>
        <v/>
      </c>
      <c r="D195" s="167" t="str">
        <f>IF(ISBLANK(DaqBook_RAW_Data!AI185),"",DaqBook_RAW_Data!AI185)</f>
        <v/>
      </c>
      <c r="E195" s="167" t="str">
        <f>IF(ISBLANK(DaqBook_RAW_Data!AJ185),"",DaqBook_RAW_Data!AJ185)</f>
        <v/>
      </c>
      <c r="F195" s="167" t="str">
        <f>IF(ISBLANK(DaqBook_RAW_Data!AK185),"",DaqBook_RAW_Data!AK185)</f>
        <v/>
      </c>
      <c r="G195" s="167" t="str">
        <f>IF(ISBLANK(DaqBook_RAW_Data!AL185),"",DaqBook_RAW_Data!AL185)</f>
        <v/>
      </c>
      <c r="H195" s="167" t="str">
        <f>IF(ISBLANK(DaqBook_RAW_Data!AM185),"",DaqBook_RAW_Data!AM185)</f>
        <v/>
      </c>
      <c r="I195" s="167" t="str">
        <f>IF(ISBLANK(DaqBook_RAW_Data!AN185),"",DaqBook_RAW_Data!AN185)</f>
        <v/>
      </c>
      <c r="J195" s="167" t="str">
        <f>IF(ISBLANK(DaqBook_RAW_Data!AO185),"",DaqBook_RAW_Data!AO185)</f>
        <v/>
      </c>
      <c r="K195" s="167" t="str">
        <f>IF(ISBLANK(DaqBook_RAW_Data!AP185),"",DaqBook_RAW_Data!AP185)</f>
        <v/>
      </c>
      <c r="L195" s="167" t="str">
        <f>IF(ISBLANK(DaqBook_RAW_Data!AQ185),"",DaqBook_RAW_Data!AQ185)</f>
        <v/>
      </c>
      <c r="M195" s="167" t="str">
        <f>IF(ISBLANK(DaqBook_RAW_Data!AR185),"",DaqBook_RAW_Data!AR185)</f>
        <v/>
      </c>
      <c r="N195" s="167" t="str">
        <f>IF(ISBLANK(DaqBook_RAW_Data!AS185),"",DaqBook_RAW_Data!AS185)</f>
        <v/>
      </c>
      <c r="O195" s="167"/>
      <c r="P195" s="167"/>
    </row>
    <row r="196" spans="1:16" x14ac:dyDescent="0.2">
      <c r="A196" s="58" t="e">
        <f t="shared" si="2"/>
        <v>#VALUE!</v>
      </c>
      <c r="B196" s="144" t="str">
        <f>IF(ISBLANK(DaqBook_RAW_Data!AG186),IF(DaqBook_RAW_Data!A186="","",TIMEVALUE(DaqBook_RAW_Data!A186)),TIMEVALUE(DaqBook_RAW_Data!AG186))</f>
        <v/>
      </c>
      <c r="C196" s="167" t="str">
        <f>IF(ISBLANK(DaqBook_RAW_Data!AH186),"",DaqBook_RAW_Data!AH186)</f>
        <v/>
      </c>
      <c r="D196" s="167" t="str">
        <f>IF(ISBLANK(DaqBook_RAW_Data!AI186),"",DaqBook_RAW_Data!AI186)</f>
        <v/>
      </c>
      <c r="E196" s="167" t="str">
        <f>IF(ISBLANK(DaqBook_RAW_Data!AJ186),"",DaqBook_RAW_Data!AJ186)</f>
        <v/>
      </c>
      <c r="F196" s="167" t="str">
        <f>IF(ISBLANK(DaqBook_RAW_Data!AK186),"",DaqBook_RAW_Data!AK186)</f>
        <v/>
      </c>
      <c r="G196" s="167" t="str">
        <f>IF(ISBLANK(DaqBook_RAW_Data!AL186),"",DaqBook_RAW_Data!AL186)</f>
        <v/>
      </c>
      <c r="H196" s="167" t="str">
        <f>IF(ISBLANK(DaqBook_RAW_Data!AM186),"",DaqBook_RAW_Data!AM186)</f>
        <v/>
      </c>
      <c r="I196" s="167" t="str">
        <f>IF(ISBLANK(DaqBook_RAW_Data!AN186),"",DaqBook_RAW_Data!AN186)</f>
        <v/>
      </c>
      <c r="J196" s="167" t="str">
        <f>IF(ISBLANK(DaqBook_RAW_Data!AO186),"",DaqBook_RAW_Data!AO186)</f>
        <v/>
      </c>
      <c r="K196" s="167" t="str">
        <f>IF(ISBLANK(DaqBook_RAW_Data!AP186),"",DaqBook_RAW_Data!AP186)</f>
        <v/>
      </c>
      <c r="L196" s="167" t="str">
        <f>IF(ISBLANK(DaqBook_RAW_Data!AQ186),"",DaqBook_RAW_Data!AQ186)</f>
        <v/>
      </c>
      <c r="M196" s="167" t="str">
        <f>IF(ISBLANK(DaqBook_RAW_Data!AR186),"",DaqBook_RAW_Data!AR186)</f>
        <v/>
      </c>
      <c r="N196" s="167" t="str">
        <f>IF(ISBLANK(DaqBook_RAW_Data!AS186),"",DaqBook_RAW_Data!AS186)</f>
        <v/>
      </c>
      <c r="O196" s="167"/>
      <c r="P196" s="167"/>
    </row>
    <row r="197" spans="1:16" x14ac:dyDescent="0.2">
      <c r="A197" s="58" t="e">
        <f t="shared" si="2"/>
        <v>#VALUE!</v>
      </c>
      <c r="B197" s="144" t="str">
        <f>IF(ISBLANK(DaqBook_RAW_Data!AG187),IF(DaqBook_RAW_Data!A187="","",TIMEVALUE(DaqBook_RAW_Data!A187)),TIMEVALUE(DaqBook_RAW_Data!AG187))</f>
        <v/>
      </c>
      <c r="C197" s="167" t="str">
        <f>IF(ISBLANK(DaqBook_RAW_Data!AH187),"",DaqBook_RAW_Data!AH187)</f>
        <v/>
      </c>
      <c r="D197" s="167" t="str">
        <f>IF(ISBLANK(DaqBook_RAW_Data!AI187),"",DaqBook_RAW_Data!AI187)</f>
        <v/>
      </c>
      <c r="E197" s="167" t="str">
        <f>IF(ISBLANK(DaqBook_RAW_Data!AJ187),"",DaqBook_RAW_Data!AJ187)</f>
        <v/>
      </c>
      <c r="F197" s="167" t="str">
        <f>IF(ISBLANK(DaqBook_RAW_Data!AK187),"",DaqBook_RAW_Data!AK187)</f>
        <v/>
      </c>
      <c r="G197" s="167" t="str">
        <f>IF(ISBLANK(DaqBook_RAW_Data!AL187),"",DaqBook_RAW_Data!AL187)</f>
        <v/>
      </c>
      <c r="H197" s="167" t="str">
        <f>IF(ISBLANK(DaqBook_RAW_Data!AM187),"",DaqBook_RAW_Data!AM187)</f>
        <v/>
      </c>
      <c r="I197" s="167" t="str">
        <f>IF(ISBLANK(DaqBook_RAW_Data!AN187),"",DaqBook_RAW_Data!AN187)</f>
        <v/>
      </c>
      <c r="J197" s="167" t="str">
        <f>IF(ISBLANK(DaqBook_RAW_Data!AO187),"",DaqBook_RAW_Data!AO187)</f>
        <v/>
      </c>
      <c r="K197" s="167" t="str">
        <f>IF(ISBLANK(DaqBook_RAW_Data!AP187),"",DaqBook_RAW_Data!AP187)</f>
        <v/>
      </c>
      <c r="L197" s="167" t="str">
        <f>IF(ISBLANK(DaqBook_RAW_Data!AQ187),"",DaqBook_RAW_Data!AQ187)</f>
        <v/>
      </c>
      <c r="M197" s="167" t="str">
        <f>IF(ISBLANK(DaqBook_RAW_Data!AR187),"",DaqBook_RAW_Data!AR187)</f>
        <v/>
      </c>
      <c r="N197" s="167" t="str">
        <f>IF(ISBLANK(DaqBook_RAW_Data!AS187),"",DaqBook_RAW_Data!AS187)</f>
        <v/>
      </c>
      <c r="O197" s="167"/>
      <c r="P197" s="167"/>
    </row>
    <row r="198" spans="1:16" x14ac:dyDescent="0.2">
      <c r="A198" s="58" t="e">
        <f t="shared" si="2"/>
        <v>#VALUE!</v>
      </c>
      <c r="B198" s="144" t="str">
        <f>IF(ISBLANK(DaqBook_RAW_Data!AG188),IF(DaqBook_RAW_Data!A188="","",TIMEVALUE(DaqBook_RAW_Data!A188)),TIMEVALUE(DaqBook_RAW_Data!AG188))</f>
        <v/>
      </c>
      <c r="C198" s="167" t="str">
        <f>IF(ISBLANK(DaqBook_RAW_Data!AH188),"",DaqBook_RAW_Data!AH188)</f>
        <v/>
      </c>
      <c r="D198" s="167" t="str">
        <f>IF(ISBLANK(DaqBook_RAW_Data!AI188),"",DaqBook_RAW_Data!AI188)</f>
        <v/>
      </c>
      <c r="E198" s="167" t="str">
        <f>IF(ISBLANK(DaqBook_RAW_Data!AJ188),"",DaqBook_RAW_Data!AJ188)</f>
        <v/>
      </c>
      <c r="F198" s="167" t="str">
        <f>IF(ISBLANK(DaqBook_RAW_Data!AK188),"",DaqBook_RAW_Data!AK188)</f>
        <v/>
      </c>
      <c r="G198" s="167" t="str">
        <f>IF(ISBLANK(DaqBook_RAW_Data!AL188),"",DaqBook_RAW_Data!AL188)</f>
        <v/>
      </c>
      <c r="H198" s="167" t="str">
        <f>IF(ISBLANK(DaqBook_RAW_Data!AM188),"",DaqBook_RAW_Data!AM188)</f>
        <v/>
      </c>
      <c r="I198" s="167" t="str">
        <f>IF(ISBLANK(DaqBook_RAW_Data!AN188),"",DaqBook_RAW_Data!AN188)</f>
        <v/>
      </c>
      <c r="J198" s="167" t="str">
        <f>IF(ISBLANK(DaqBook_RAW_Data!AO188),"",DaqBook_RAW_Data!AO188)</f>
        <v/>
      </c>
      <c r="K198" s="167" t="str">
        <f>IF(ISBLANK(DaqBook_RAW_Data!AP188),"",DaqBook_RAW_Data!AP188)</f>
        <v/>
      </c>
      <c r="L198" s="167" t="str">
        <f>IF(ISBLANK(DaqBook_RAW_Data!AQ188),"",DaqBook_RAW_Data!AQ188)</f>
        <v/>
      </c>
      <c r="M198" s="167" t="str">
        <f>IF(ISBLANK(DaqBook_RAW_Data!AR188),"",DaqBook_RAW_Data!AR188)</f>
        <v/>
      </c>
      <c r="N198" s="167" t="str">
        <f>IF(ISBLANK(DaqBook_RAW_Data!AS188),"",DaqBook_RAW_Data!AS188)</f>
        <v/>
      </c>
      <c r="O198" s="167"/>
      <c r="P198" s="167"/>
    </row>
    <row r="199" spans="1:16" x14ac:dyDescent="0.2">
      <c r="A199" s="58" t="e">
        <f t="shared" si="2"/>
        <v>#VALUE!</v>
      </c>
      <c r="B199" s="144" t="str">
        <f>IF(ISBLANK(DaqBook_RAW_Data!AG189),IF(DaqBook_RAW_Data!A189="","",TIMEVALUE(DaqBook_RAW_Data!A189)),TIMEVALUE(DaqBook_RAW_Data!AG189))</f>
        <v/>
      </c>
      <c r="C199" s="167" t="str">
        <f>IF(ISBLANK(DaqBook_RAW_Data!AH189),"",DaqBook_RAW_Data!AH189)</f>
        <v/>
      </c>
      <c r="D199" s="167" t="str">
        <f>IF(ISBLANK(DaqBook_RAW_Data!AI189),"",DaqBook_RAW_Data!AI189)</f>
        <v/>
      </c>
      <c r="E199" s="167" t="str">
        <f>IF(ISBLANK(DaqBook_RAW_Data!AJ189),"",DaqBook_RAW_Data!AJ189)</f>
        <v/>
      </c>
      <c r="F199" s="167" t="str">
        <f>IF(ISBLANK(DaqBook_RAW_Data!AK189),"",DaqBook_RAW_Data!AK189)</f>
        <v/>
      </c>
      <c r="G199" s="167" t="str">
        <f>IF(ISBLANK(DaqBook_RAW_Data!AL189),"",DaqBook_RAW_Data!AL189)</f>
        <v/>
      </c>
      <c r="H199" s="167" t="str">
        <f>IF(ISBLANK(DaqBook_RAW_Data!AM189),"",DaqBook_RAW_Data!AM189)</f>
        <v/>
      </c>
      <c r="I199" s="167" t="str">
        <f>IF(ISBLANK(DaqBook_RAW_Data!AN189),"",DaqBook_RAW_Data!AN189)</f>
        <v/>
      </c>
      <c r="J199" s="167" t="str">
        <f>IF(ISBLANK(DaqBook_RAW_Data!AO189),"",DaqBook_RAW_Data!AO189)</f>
        <v/>
      </c>
      <c r="K199" s="167" t="str">
        <f>IF(ISBLANK(DaqBook_RAW_Data!AP189),"",DaqBook_RAW_Data!AP189)</f>
        <v/>
      </c>
      <c r="L199" s="167" t="str">
        <f>IF(ISBLANK(DaqBook_RAW_Data!AQ189),"",DaqBook_RAW_Data!AQ189)</f>
        <v/>
      </c>
      <c r="M199" s="167" t="str">
        <f>IF(ISBLANK(DaqBook_RAW_Data!AR189),"",DaqBook_RAW_Data!AR189)</f>
        <v/>
      </c>
      <c r="N199" s="167" t="str">
        <f>IF(ISBLANK(DaqBook_RAW_Data!AS189),"",DaqBook_RAW_Data!AS189)</f>
        <v/>
      </c>
      <c r="O199" s="167"/>
      <c r="P199" s="167"/>
    </row>
    <row r="200" spans="1:16" x14ac:dyDescent="0.2">
      <c r="A200" s="58" t="e">
        <f t="shared" si="2"/>
        <v>#VALUE!</v>
      </c>
      <c r="B200" s="144" t="str">
        <f>IF(ISBLANK(DaqBook_RAW_Data!AG190),IF(DaqBook_RAW_Data!A190="","",TIMEVALUE(DaqBook_RAW_Data!A190)),TIMEVALUE(DaqBook_RAW_Data!AG190))</f>
        <v/>
      </c>
      <c r="C200" s="167" t="str">
        <f>IF(ISBLANK(DaqBook_RAW_Data!AH190),"",DaqBook_RAW_Data!AH190)</f>
        <v/>
      </c>
      <c r="D200" s="167" t="str">
        <f>IF(ISBLANK(DaqBook_RAW_Data!AI190),"",DaqBook_RAW_Data!AI190)</f>
        <v/>
      </c>
      <c r="E200" s="167" t="str">
        <f>IF(ISBLANK(DaqBook_RAW_Data!AJ190),"",DaqBook_RAW_Data!AJ190)</f>
        <v/>
      </c>
      <c r="F200" s="167" t="str">
        <f>IF(ISBLANK(DaqBook_RAW_Data!AK190),"",DaqBook_RAW_Data!AK190)</f>
        <v/>
      </c>
      <c r="G200" s="167" t="str">
        <f>IF(ISBLANK(DaqBook_RAW_Data!AL190),"",DaqBook_RAW_Data!AL190)</f>
        <v/>
      </c>
      <c r="H200" s="167" t="str">
        <f>IF(ISBLANK(DaqBook_RAW_Data!AM190),"",DaqBook_RAW_Data!AM190)</f>
        <v/>
      </c>
      <c r="I200" s="167" t="str">
        <f>IF(ISBLANK(DaqBook_RAW_Data!AN190),"",DaqBook_RAW_Data!AN190)</f>
        <v/>
      </c>
      <c r="J200" s="167" t="str">
        <f>IF(ISBLANK(DaqBook_RAW_Data!AO190),"",DaqBook_RAW_Data!AO190)</f>
        <v/>
      </c>
      <c r="K200" s="167" t="str">
        <f>IF(ISBLANK(DaqBook_RAW_Data!AP190),"",DaqBook_RAW_Data!AP190)</f>
        <v/>
      </c>
      <c r="L200" s="167" t="str">
        <f>IF(ISBLANK(DaqBook_RAW_Data!AQ190),"",DaqBook_RAW_Data!AQ190)</f>
        <v/>
      </c>
      <c r="M200" s="167" t="str">
        <f>IF(ISBLANK(DaqBook_RAW_Data!AR190),"",DaqBook_RAW_Data!AR190)</f>
        <v/>
      </c>
      <c r="N200" s="167" t="str">
        <f>IF(ISBLANK(DaqBook_RAW_Data!AS190),"",DaqBook_RAW_Data!AS190)</f>
        <v/>
      </c>
      <c r="O200" s="167"/>
      <c r="P200" s="167"/>
    </row>
    <row r="201" spans="1:16" x14ac:dyDescent="0.2">
      <c r="A201" s="58" t="e">
        <f t="shared" si="2"/>
        <v>#VALUE!</v>
      </c>
      <c r="B201" s="144" t="str">
        <f>IF(ISBLANK(DaqBook_RAW_Data!AG191),IF(DaqBook_RAW_Data!A191="","",TIMEVALUE(DaqBook_RAW_Data!A191)),TIMEVALUE(DaqBook_RAW_Data!AG191))</f>
        <v/>
      </c>
      <c r="C201" s="167" t="str">
        <f>IF(ISBLANK(DaqBook_RAW_Data!AH191),"",DaqBook_RAW_Data!AH191)</f>
        <v/>
      </c>
      <c r="D201" s="167" t="str">
        <f>IF(ISBLANK(DaqBook_RAW_Data!AI191),"",DaqBook_RAW_Data!AI191)</f>
        <v/>
      </c>
      <c r="E201" s="167" t="str">
        <f>IF(ISBLANK(DaqBook_RAW_Data!AJ191),"",DaqBook_RAW_Data!AJ191)</f>
        <v/>
      </c>
      <c r="F201" s="167" t="str">
        <f>IF(ISBLANK(DaqBook_RAW_Data!AK191),"",DaqBook_RAW_Data!AK191)</f>
        <v/>
      </c>
      <c r="G201" s="167" t="str">
        <f>IF(ISBLANK(DaqBook_RAW_Data!AL191),"",DaqBook_RAW_Data!AL191)</f>
        <v/>
      </c>
      <c r="H201" s="167" t="str">
        <f>IF(ISBLANK(DaqBook_RAW_Data!AM191),"",DaqBook_RAW_Data!AM191)</f>
        <v/>
      </c>
      <c r="I201" s="167" t="str">
        <f>IF(ISBLANK(DaqBook_RAW_Data!AN191),"",DaqBook_RAW_Data!AN191)</f>
        <v/>
      </c>
      <c r="J201" s="167" t="str">
        <f>IF(ISBLANK(DaqBook_RAW_Data!AO191),"",DaqBook_RAW_Data!AO191)</f>
        <v/>
      </c>
      <c r="K201" s="167" t="str">
        <f>IF(ISBLANK(DaqBook_RAW_Data!AP191),"",DaqBook_RAW_Data!AP191)</f>
        <v/>
      </c>
      <c r="L201" s="167" t="str">
        <f>IF(ISBLANK(DaqBook_RAW_Data!AQ191),"",DaqBook_RAW_Data!AQ191)</f>
        <v/>
      </c>
      <c r="M201" s="167" t="str">
        <f>IF(ISBLANK(DaqBook_RAW_Data!AR191),"",DaqBook_RAW_Data!AR191)</f>
        <v/>
      </c>
      <c r="N201" s="167" t="str">
        <f>IF(ISBLANK(DaqBook_RAW_Data!AS191),"",DaqBook_RAW_Data!AS191)</f>
        <v/>
      </c>
      <c r="O201" s="167"/>
      <c r="P201" s="167"/>
    </row>
    <row r="202" spans="1:16" x14ac:dyDescent="0.2">
      <c r="A202" s="58" t="e">
        <f t="shared" si="2"/>
        <v>#VALUE!</v>
      </c>
      <c r="B202" s="144" t="str">
        <f>IF(ISBLANK(DaqBook_RAW_Data!AG192),IF(DaqBook_RAW_Data!A192="","",TIMEVALUE(DaqBook_RAW_Data!A192)),TIMEVALUE(DaqBook_RAW_Data!AG192))</f>
        <v/>
      </c>
      <c r="C202" s="167" t="str">
        <f>IF(ISBLANK(DaqBook_RAW_Data!AH192),"",DaqBook_RAW_Data!AH192)</f>
        <v/>
      </c>
      <c r="D202" s="167" t="str">
        <f>IF(ISBLANK(DaqBook_RAW_Data!AI192),"",DaqBook_RAW_Data!AI192)</f>
        <v/>
      </c>
      <c r="E202" s="167" t="str">
        <f>IF(ISBLANK(DaqBook_RAW_Data!AJ192),"",DaqBook_RAW_Data!AJ192)</f>
        <v/>
      </c>
      <c r="F202" s="167" t="str">
        <f>IF(ISBLANK(DaqBook_RAW_Data!AK192),"",DaqBook_RAW_Data!AK192)</f>
        <v/>
      </c>
      <c r="G202" s="167" t="str">
        <f>IF(ISBLANK(DaqBook_RAW_Data!AL192),"",DaqBook_RAW_Data!AL192)</f>
        <v/>
      </c>
      <c r="H202" s="167" t="str">
        <f>IF(ISBLANK(DaqBook_RAW_Data!AM192),"",DaqBook_RAW_Data!AM192)</f>
        <v/>
      </c>
      <c r="I202" s="167" t="str">
        <f>IF(ISBLANK(DaqBook_RAW_Data!AN192),"",DaqBook_RAW_Data!AN192)</f>
        <v/>
      </c>
      <c r="J202" s="167" t="str">
        <f>IF(ISBLANK(DaqBook_RAW_Data!AO192),"",DaqBook_RAW_Data!AO192)</f>
        <v/>
      </c>
      <c r="K202" s="167" t="str">
        <f>IF(ISBLANK(DaqBook_RAW_Data!AP192),"",DaqBook_RAW_Data!AP192)</f>
        <v/>
      </c>
      <c r="L202" s="167" t="str">
        <f>IF(ISBLANK(DaqBook_RAW_Data!AQ192),"",DaqBook_RAW_Data!AQ192)</f>
        <v/>
      </c>
      <c r="M202" s="167" t="str">
        <f>IF(ISBLANK(DaqBook_RAW_Data!AR192),"",DaqBook_RAW_Data!AR192)</f>
        <v/>
      </c>
      <c r="N202" s="167" t="str">
        <f>IF(ISBLANK(DaqBook_RAW_Data!AS192),"",DaqBook_RAW_Data!AS192)</f>
        <v/>
      </c>
      <c r="O202" s="167"/>
      <c r="P202" s="167"/>
    </row>
    <row r="203" spans="1:16" x14ac:dyDescent="0.2">
      <c r="A203" s="58" t="e">
        <f t="shared" si="2"/>
        <v>#VALUE!</v>
      </c>
      <c r="B203" s="144" t="str">
        <f>IF(ISBLANK(DaqBook_RAW_Data!AG193),IF(DaqBook_RAW_Data!A193="","",TIMEVALUE(DaqBook_RAW_Data!A193)),TIMEVALUE(DaqBook_RAW_Data!AG193))</f>
        <v/>
      </c>
      <c r="C203" s="167" t="str">
        <f>IF(ISBLANK(DaqBook_RAW_Data!AH193),"",DaqBook_RAW_Data!AH193)</f>
        <v/>
      </c>
      <c r="D203" s="167" t="str">
        <f>IF(ISBLANK(DaqBook_RAW_Data!AI193),"",DaqBook_RAW_Data!AI193)</f>
        <v/>
      </c>
      <c r="E203" s="167" t="str">
        <f>IF(ISBLANK(DaqBook_RAW_Data!AJ193),"",DaqBook_RAW_Data!AJ193)</f>
        <v/>
      </c>
      <c r="F203" s="167" t="str">
        <f>IF(ISBLANK(DaqBook_RAW_Data!AK193),"",DaqBook_RAW_Data!AK193)</f>
        <v/>
      </c>
      <c r="G203" s="167" t="str">
        <f>IF(ISBLANK(DaqBook_RAW_Data!AL193),"",DaqBook_RAW_Data!AL193)</f>
        <v/>
      </c>
      <c r="H203" s="167" t="str">
        <f>IF(ISBLANK(DaqBook_RAW_Data!AM193),"",DaqBook_RAW_Data!AM193)</f>
        <v/>
      </c>
      <c r="I203" s="167" t="str">
        <f>IF(ISBLANK(DaqBook_RAW_Data!AN193),"",DaqBook_RAW_Data!AN193)</f>
        <v/>
      </c>
      <c r="J203" s="167" t="str">
        <f>IF(ISBLANK(DaqBook_RAW_Data!AO193),"",DaqBook_RAW_Data!AO193)</f>
        <v/>
      </c>
      <c r="K203" s="167" t="str">
        <f>IF(ISBLANK(DaqBook_RAW_Data!AP193),"",DaqBook_RAW_Data!AP193)</f>
        <v/>
      </c>
      <c r="L203" s="167" t="str">
        <f>IF(ISBLANK(DaqBook_RAW_Data!AQ193),"",DaqBook_RAW_Data!AQ193)</f>
        <v/>
      </c>
      <c r="M203" s="167" t="str">
        <f>IF(ISBLANK(DaqBook_RAW_Data!AR193),"",DaqBook_RAW_Data!AR193)</f>
        <v/>
      </c>
      <c r="N203" s="167" t="str">
        <f>IF(ISBLANK(DaqBook_RAW_Data!AS193),"",DaqBook_RAW_Data!AS193)</f>
        <v/>
      </c>
      <c r="O203" s="167"/>
      <c r="P203" s="167"/>
    </row>
    <row r="204" spans="1:16" x14ac:dyDescent="0.2">
      <c r="A204" s="58" t="e">
        <f t="shared" si="2"/>
        <v>#VALUE!</v>
      </c>
      <c r="B204" s="144" t="str">
        <f>IF(ISBLANK(DaqBook_RAW_Data!AG194),IF(DaqBook_RAW_Data!A194="","",TIMEVALUE(DaqBook_RAW_Data!A194)),TIMEVALUE(DaqBook_RAW_Data!AG194))</f>
        <v/>
      </c>
      <c r="C204" s="167" t="str">
        <f>IF(ISBLANK(DaqBook_RAW_Data!AH194),"",DaqBook_RAW_Data!AH194)</f>
        <v/>
      </c>
      <c r="D204" s="167" t="str">
        <f>IF(ISBLANK(DaqBook_RAW_Data!AI194),"",DaqBook_RAW_Data!AI194)</f>
        <v/>
      </c>
      <c r="E204" s="167" t="str">
        <f>IF(ISBLANK(DaqBook_RAW_Data!AJ194),"",DaqBook_RAW_Data!AJ194)</f>
        <v/>
      </c>
      <c r="F204" s="167" t="str">
        <f>IF(ISBLANK(DaqBook_RAW_Data!AK194),"",DaqBook_RAW_Data!AK194)</f>
        <v/>
      </c>
      <c r="G204" s="167" t="str">
        <f>IF(ISBLANK(DaqBook_RAW_Data!AL194),"",DaqBook_RAW_Data!AL194)</f>
        <v/>
      </c>
      <c r="H204" s="167" t="str">
        <f>IF(ISBLANK(DaqBook_RAW_Data!AM194),"",DaqBook_RAW_Data!AM194)</f>
        <v/>
      </c>
      <c r="I204" s="167" t="str">
        <f>IF(ISBLANK(DaqBook_RAW_Data!AN194),"",DaqBook_RAW_Data!AN194)</f>
        <v/>
      </c>
      <c r="J204" s="167" t="str">
        <f>IF(ISBLANK(DaqBook_RAW_Data!AO194),"",DaqBook_RAW_Data!AO194)</f>
        <v/>
      </c>
      <c r="K204" s="167" t="str">
        <f>IF(ISBLANK(DaqBook_RAW_Data!AP194),"",DaqBook_RAW_Data!AP194)</f>
        <v/>
      </c>
      <c r="L204" s="167" t="str">
        <f>IF(ISBLANK(DaqBook_RAW_Data!AQ194),"",DaqBook_RAW_Data!AQ194)</f>
        <v/>
      </c>
      <c r="M204" s="167" t="str">
        <f>IF(ISBLANK(DaqBook_RAW_Data!AR194),"",DaqBook_RAW_Data!AR194)</f>
        <v/>
      </c>
      <c r="N204" s="167" t="str">
        <f>IF(ISBLANK(DaqBook_RAW_Data!AS194),"",DaqBook_RAW_Data!AS194)</f>
        <v/>
      </c>
      <c r="O204" s="167"/>
      <c r="P204" s="167"/>
    </row>
    <row r="205" spans="1:16" x14ac:dyDescent="0.2">
      <c r="A205" s="58" t="e">
        <f t="shared" si="2"/>
        <v>#VALUE!</v>
      </c>
      <c r="B205" s="144" t="str">
        <f>IF(ISBLANK(DaqBook_RAW_Data!AG195),IF(DaqBook_RAW_Data!A195="","",TIMEVALUE(DaqBook_RAW_Data!A195)),TIMEVALUE(DaqBook_RAW_Data!AG195))</f>
        <v/>
      </c>
      <c r="C205" s="167" t="str">
        <f>IF(ISBLANK(DaqBook_RAW_Data!AH195),"",DaqBook_RAW_Data!AH195)</f>
        <v/>
      </c>
      <c r="D205" s="167" t="str">
        <f>IF(ISBLANK(DaqBook_RAW_Data!AI195),"",DaqBook_RAW_Data!AI195)</f>
        <v/>
      </c>
      <c r="E205" s="167" t="str">
        <f>IF(ISBLANK(DaqBook_RAW_Data!AJ195),"",DaqBook_RAW_Data!AJ195)</f>
        <v/>
      </c>
      <c r="F205" s="167" t="str">
        <f>IF(ISBLANK(DaqBook_RAW_Data!AK195),"",DaqBook_RAW_Data!AK195)</f>
        <v/>
      </c>
      <c r="G205" s="167" t="str">
        <f>IF(ISBLANK(DaqBook_RAW_Data!AL195),"",DaqBook_RAW_Data!AL195)</f>
        <v/>
      </c>
      <c r="H205" s="167" t="str">
        <f>IF(ISBLANK(DaqBook_RAW_Data!AM195),"",DaqBook_RAW_Data!AM195)</f>
        <v/>
      </c>
      <c r="I205" s="167" t="str">
        <f>IF(ISBLANK(DaqBook_RAW_Data!AN195),"",DaqBook_RAW_Data!AN195)</f>
        <v/>
      </c>
      <c r="J205" s="167" t="str">
        <f>IF(ISBLANK(DaqBook_RAW_Data!AO195),"",DaqBook_RAW_Data!AO195)</f>
        <v/>
      </c>
      <c r="K205" s="167" t="str">
        <f>IF(ISBLANK(DaqBook_RAW_Data!AP195),"",DaqBook_RAW_Data!AP195)</f>
        <v/>
      </c>
      <c r="L205" s="167" t="str">
        <f>IF(ISBLANK(DaqBook_RAW_Data!AQ195),"",DaqBook_RAW_Data!AQ195)</f>
        <v/>
      </c>
      <c r="M205" s="167" t="str">
        <f>IF(ISBLANK(DaqBook_RAW_Data!AR195),"",DaqBook_RAW_Data!AR195)</f>
        <v/>
      </c>
      <c r="N205" s="167" t="str">
        <f>IF(ISBLANK(DaqBook_RAW_Data!AS195),"",DaqBook_RAW_Data!AS195)</f>
        <v/>
      </c>
      <c r="O205" s="167"/>
      <c r="P205" s="167"/>
    </row>
    <row r="206" spans="1:16" x14ac:dyDescent="0.2">
      <c r="A206" s="58" t="e">
        <f t="shared" si="2"/>
        <v>#VALUE!</v>
      </c>
      <c r="B206" s="144" t="str">
        <f>IF(ISBLANK(DaqBook_RAW_Data!AG196),IF(DaqBook_RAW_Data!A196="","",TIMEVALUE(DaqBook_RAW_Data!A196)),TIMEVALUE(DaqBook_RAW_Data!AG196))</f>
        <v/>
      </c>
      <c r="C206" s="167" t="str">
        <f>IF(ISBLANK(DaqBook_RAW_Data!AH196),"",DaqBook_RAW_Data!AH196)</f>
        <v/>
      </c>
      <c r="D206" s="167" t="str">
        <f>IF(ISBLANK(DaqBook_RAW_Data!AI196),"",DaqBook_RAW_Data!AI196)</f>
        <v/>
      </c>
      <c r="E206" s="167" t="str">
        <f>IF(ISBLANK(DaqBook_RAW_Data!AJ196),"",DaqBook_RAW_Data!AJ196)</f>
        <v/>
      </c>
      <c r="F206" s="167" t="str">
        <f>IF(ISBLANK(DaqBook_RAW_Data!AK196),"",DaqBook_RAW_Data!AK196)</f>
        <v/>
      </c>
      <c r="G206" s="167" t="str">
        <f>IF(ISBLANK(DaqBook_RAW_Data!AL196),"",DaqBook_RAW_Data!AL196)</f>
        <v/>
      </c>
      <c r="H206" s="167" t="str">
        <f>IF(ISBLANK(DaqBook_RAW_Data!AM196),"",DaqBook_RAW_Data!AM196)</f>
        <v/>
      </c>
      <c r="I206" s="167" t="str">
        <f>IF(ISBLANK(DaqBook_RAW_Data!AN196),"",DaqBook_RAW_Data!AN196)</f>
        <v/>
      </c>
      <c r="J206" s="167" t="str">
        <f>IF(ISBLANK(DaqBook_RAW_Data!AO196),"",DaqBook_RAW_Data!AO196)</f>
        <v/>
      </c>
      <c r="K206" s="167" t="str">
        <f>IF(ISBLANK(DaqBook_RAW_Data!AP196),"",DaqBook_RAW_Data!AP196)</f>
        <v/>
      </c>
      <c r="L206" s="167" t="str">
        <f>IF(ISBLANK(DaqBook_RAW_Data!AQ196),"",DaqBook_RAW_Data!AQ196)</f>
        <v/>
      </c>
      <c r="M206" s="167" t="str">
        <f>IF(ISBLANK(DaqBook_RAW_Data!AR196),"",DaqBook_RAW_Data!AR196)</f>
        <v/>
      </c>
      <c r="N206" s="167" t="str">
        <f>IF(ISBLANK(DaqBook_RAW_Data!AS196),"",DaqBook_RAW_Data!AS196)</f>
        <v/>
      </c>
      <c r="O206" s="167"/>
      <c r="P206" s="167"/>
    </row>
    <row r="207" spans="1:16" x14ac:dyDescent="0.2">
      <c r="A207" s="58" t="e">
        <f t="shared" ref="A207:A270" si="3">HOUR(B207)&amp;":"&amp;MINUTE(B207)</f>
        <v>#VALUE!</v>
      </c>
      <c r="B207" s="144" t="str">
        <f>IF(ISBLANK(DaqBook_RAW_Data!AG197),IF(DaqBook_RAW_Data!A197="","",TIMEVALUE(DaqBook_RAW_Data!A197)),TIMEVALUE(DaqBook_RAW_Data!AG197))</f>
        <v/>
      </c>
      <c r="C207" s="167" t="str">
        <f>IF(ISBLANK(DaqBook_RAW_Data!AH197),"",DaqBook_RAW_Data!AH197)</f>
        <v/>
      </c>
      <c r="D207" s="167" t="str">
        <f>IF(ISBLANK(DaqBook_RAW_Data!AI197),"",DaqBook_RAW_Data!AI197)</f>
        <v/>
      </c>
      <c r="E207" s="167" t="str">
        <f>IF(ISBLANK(DaqBook_RAW_Data!AJ197),"",DaqBook_RAW_Data!AJ197)</f>
        <v/>
      </c>
      <c r="F207" s="167" t="str">
        <f>IF(ISBLANK(DaqBook_RAW_Data!AK197),"",DaqBook_RAW_Data!AK197)</f>
        <v/>
      </c>
      <c r="G207" s="167" t="str">
        <f>IF(ISBLANK(DaqBook_RAW_Data!AL197),"",DaqBook_RAW_Data!AL197)</f>
        <v/>
      </c>
      <c r="H207" s="167" t="str">
        <f>IF(ISBLANK(DaqBook_RAW_Data!AM197),"",DaqBook_RAW_Data!AM197)</f>
        <v/>
      </c>
      <c r="I207" s="167" t="str">
        <f>IF(ISBLANK(DaqBook_RAW_Data!AN197),"",DaqBook_RAW_Data!AN197)</f>
        <v/>
      </c>
      <c r="J207" s="167" t="str">
        <f>IF(ISBLANK(DaqBook_RAW_Data!AO197),"",DaqBook_RAW_Data!AO197)</f>
        <v/>
      </c>
      <c r="K207" s="167" t="str">
        <f>IF(ISBLANK(DaqBook_RAW_Data!AP197),"",DaqBook_RAW_Data!AP197)</f>
        <v/>
      </c>
      <c r="L207" s="167" t="str">
        <f>IF(ISBLANK(DaqBook_RAW_Data!AQ197),"",DaqBook_RAW_Data!AQ197)</f>
        <v/>
      </c>
      <c r="M207" s="167" t="str">
        <f>IF(ISBLANK(DaqBook_RAW_Data!AR197),"",DaqBook_RAW_Data!AR197)</f>
        <v/>
      </c>
      <c r="N207" s="167" t="str">
        <f>IF(ISBLANK(DaqBook_RAW_Data!AS197),"",DaqBook_RAW_Data!AS197)</f>
        <v/>
      </c>
      <c r="O207" s="167"/>
      <c r="P207" s="167"/>
    </row>
    <row r="208" spans="1:16" x14ac:dyDescent="0.2">
      <c r="A208" s="58" t="e">
        <f t="shared" si="3"/>
        <v>#VALUE!</v>
      </c>
      <c r="B208" s="144" t="str">
        <f>IF(ISBLANK(DaqBook_RAW_Data!AG198),IF(DaqBook_RAW_Data!A198="","",TIMEVALUE(DaqBook_RAW_Data!A198)),TIMEVALUE(DaqBook_RAW_Data!AG198))</f>
        <v/>
      </c>
      <c r="C208" s="167" t="str">
        <f>IF(ISBLANK(DaqBook_RAW_Data!AH198),"",DaqBook_RAW_Data!AH198)</f>
        <v/>
      </c>
      <c r="D208" s="167" t="str">
        <f>IF(ISBLANK(DaqBook_RAW_Data!AI198),"",DaqBook_RAW_Data!AI198)</f>
        <v/>
      </c>
      <c r="E208" s="167" t="str">
        <f>IF(ISBLANK(DaqBook_RAW_Data!AJ198),"",DaqBook_RAW_Data!AJ198)</f>
        <v/>
      </c>
      <c r="F208" s="167" t="str">
        <f>IF(ISBLANK(DaqBook_RAW_Data!AK198),"",DaqBook_RAW_Data!AK198)</f>
        <v/>
      </c>
      <c r="G208" s="167" t="str">
        <f>IF(ISBLANK(DaqBook_RAW_Data!AL198),"",DaqBook_RAW_Data!AL198)</f>
        <v/>
      </c>
      <c r="H208" s="167" t="str">
        <f>IF(ISBLANK(DaqBook_RAW_Data!AM198),"",DaqBook_RAW_Data!AM198)</f>
        <v/>
      </c>
      <c r="I208" s="167" t="str">
        <f>IF(ISBLANK(DaqBook_RAW_Data!AN198),"",DaqBook_RAW_Data!AN198)</f>
        <v/>
      </c>
      <c r="J208" s="167" t="str">
        <f>IF(ISBLANK(DaqBook_RAW_Data!AO198),"",DaqBook_RAW_Data!AO198)</f>
        <v/>
      </c>
      <c r="K208" s="167" t="str">
        <f>IF(ISBLANK(DaqBook_RAW_Data!AP198),"",DaqBook_RAW_Data!AP198)</f>
        <v/>
      </c>
      <c r="L208" s="167" t="str">
        <f>IF(ISBLANK(DaqBook_RAW_Data!AQ198),"",DaqBook_RAW_Data!AQ198)</f>
        <v/>
      </c>
      <c r="M208" s="167" t="str">
        <f>IF(ISBLANK(DaqBook_RAW_Data!AR198),"",DaqBook_RAW_Data!AR198)</f>
        <v/>
      </c>
      <c r="N208" s="167" t="str">
        <f>IF(ISBLANK(DaqBook_RAW_Data!AS198),"",DaqBook_RAW_Data!AS198)</f>
        <v/>
      </c>
      <c r="O208" s="167"/>
      <c r="P208" s="167"/>
    </row>
    <row r="209" spans="1:16" x14ac:dyDescent="0.2">
      <c r="A209" s="58" t="e">
        <f t="shared" si="3"/>
        <v>#VALUE!</v>
      </c>
      <c r="B209" s="144" t="str">
        <f>IF(ISBLANK(DaqBook_RAW_Data!AG199),IF(DaqBook_RAW_Data!A199="","",TIMEVALUE(DaqBook_RAW_Data!A199)),TIMEVALUE(DaqBook_RAW_Data!AG199))</f>
        <v/>
      </c>
      <c r="C209" s="167" t="str">
        <f>IF(ISBLANK(DaqBook_RAW_Data!AH199),"",DaqBook_RAW_Data!AH199)</f>
        <v/>
      </c>
      <c r="D209" s="167" t="str">
        <f>IF(ISBLANK(DaqBook_RAW_Data!AI199),"",DaqBook_RAW_Data!AI199)</f>
        <v/>
      </c>
      <c r="E209" s="167" t="str">
        <f>IF(ISBLANK(DaqBook_RAW_Data!AJ199),"",DaqBook_RAW_Data!AJ199)</f>
        <v/>
      </c>
      <c r="F209" s="167" t="str">
        <f>IF(ISBLANK(DaqBook_RAW_Data!AK199),"",DaqBook_RAW_Data!AK199)</f>
        <v/>
      </c>
      <c r="G209" s="167" t="str">
        <f>IF(ISBLANK(DaqBook_RAW_Data!AL199),"",DaqBook_RAW_Data!AL199)</f>
        <v/>
      </c>
      <c r="H209" s="167" t="str">
        <f>IF(ISBLANK(DaqBook_RAW_Data!AM199),"",DaqBook_RAW_Data!AM199)</f>
        <v/>
      </c>
      <c r="I209" s="167" t="str">
        <f>IF(ISBLANK(DaqBook_RAW_Data!AN199),"",DaqBook_RAW_Data!AN199)</f>
        <v/>
      </c>
      <c r="J209" s="167" t="str">
        <f>IF(ISBLANK(DaqBook_RAW_Data!AO199),"",DaqBook_RAW_Data!AO199)</f>
        <v/>
      </c>
      <c r="K209" s="167" t="str">
        <f>IF(ISBLANK(DaqBook_RAW_Data!AP199),"",DaqBook_RAW_Data!AP199)</f>
        <v/>
      </c>
      <c r="L209" s="167" t="str">
        <f>IF(ISBLANK(DaqBook_RAW_Data!AQ199),"",DaqBook_RAW_Data!AQ199)</f>
        <v/>
      </c>
      <c r="M209" s="167" t="str">
        <f>IF(ISBLANK(DaqBook_RAW_Data!AR199),"",DaqBook_RAW_Data!AR199)</f>
        <v/>
      </c>
      <c r="N209" s="167" t="str">
        <f>IF(ISBLANK(DaqBook_RAW_Data!AS199),"",DaqBook_RAW_Data!AS199)</f>
        <v/>
      </c>
      <c r="O209" s="167"/>
      <c r="P209" s="167"/>
    </row>
    <row r="210" spans="1:16" x14ac:dyDescent="0.2">
      <c r="A210" s="58" t="e">
        <f t="shared" si="3"/>
        <v>#VALUE!</v>
      </c>
      <c r="B210" s="144" t="str">
        <f>IF(ISBLANK(DaqBook_RAW_Data!AG200),IF(DaqBook_RAW_Data!A200="","",TIMEVALUE(DaqBook_RAW_Data!A200)),TIMEVALUE(DaqBook_RAW_Data!AG200))</f>
        <v/>
      </c>
      <c r="C210" s="167" t="str">
        <f>IF(ISBLANK(DaqBook_RAW_Data!AH200),"",DaqBook_RAW_Data!AH200)</f>
        <v/>
      </c>
      <c r="D210" s="167" t="str">
        <f>IF(ISBLANK(DaqBook_RAW_Data!AI200),"",DaqBook_RAW_Data!AI200)</f>
        <v/>
      </c>
      <c r="E210" s="167" t="str">
        <f>IF(ISBLANK(DaqBook_RAW_Data!AJ200),"",DaqBook_RAW_Data!AJ200)</f>
        <v/>
      </c>
      <c r="F210" s="167" t="str">
        <f>IF(ISBLANK(DaqBook_RAW_Data!AK200),"",DaqBook_RAW_Data!AK200)</f>
        <v/>
      </c>
      <c r="G210" s="167" t="str">
        <f>IF(ISBLANK(DaqBook_RAW_Data!AL200),"",DaqBook_RAW_Data!AL200)</f>
        <v/>
      </c>
      <c r="H210" s="167" t="str">
        <f>IF(ISBLANK(DaqBook_RAW_Data!AM200),"",DaqBook_RAW_Data!AM200)</f>
        <v/>
      </c>
      <c r="I210" s="167" t="str">
        <f>IF(ISBLANK(DaqBook_RAW_Data!AN200),"",DaqBook_RAW_Data!AN200)</f>
        <v/>
      </c>
      <c r="J210" s="167" t="str">
        <f>IF(ISBLANK(DaqBook_RAW_Data!AO200),"",DaqBook_RAW_Data!AO200)</f>
        <v/>
      </c>
      <c r="K210" s="167" t="str">
        <f>IF(ISBLANK(DaqBook_RAW_Data!AP200),"",DaqBook_RAW_Data!AP200)</f>
        <v/>
      </c>
      <c r="L210" s="167" t="str">
        <f>IF(ISBLANK(DaqBook_RAW_Data!AQ200),"",DaqBook_RAW_Data!AQ200)</f>
        <v/>
      </c>
      <c r="M210" s="167" t="str">
        <f>IF(ISBLANK(DaqBook_RAW_Data!AR200),"",DaqBook_RAW_Data!AR200)</f>
        <v/>
      </c>
      <c r="N210" s="167" t="str">
        <f>IF(ISBLANK(DaqBook_RAW_Data!AS200),"",DaqBook_RAW_Data!AS200)</f>
        <v/>
      </c>
      <c r="O210" s="167"/>
      <c r="P210" s="167"/>
    </row>
    <row r="211" spans="1:16" x14ac:dyDescent="0.2">
      <c r="A211" s="58" t="e">
        <f t="shared" si="3"/>
        <v>#VALUE!</v>
      </c>
      <c r="B211" s="144" t="str">
        <f>IF(ISBLANK(DaqBook_RAW_Data!AG201),IF(DaqBook_RAW_Data!A201="","",TIMEVALUE(DaqBook_RAW_Data!A201)),TIMEVALUE(DaqBook_RAW_Data!AG201))</f>
        <v/>
      </c>
      <c r="C211" s="167" t="str">
        <f>IF(ISBLANK(DaqBook_RAW_Data!AH201),"",DaqBook_RAW_Data!AH201)</f>
        <v/>
      </c>
      <c r="D211" s="167" t="str">
        <f>IF(ISBLANK(DaqBook_RAW_Data!AI201),"",DaqBook_RAW_Data!AI201)</f>
        <v/>
      </c>
      <c r="E211" s="167" t="str">
        <f>IF(ISBLANK(DaqBook_RAW_Data!AJ201),"",DaqBook_RAW_Data!AJ201)</f>
        <v/>
      </c>
      <c r="F211" s="167" t="str">
        <f>IF(ISBLANK(DaqBook_RAW_Data!AK201),"",DaqBook_RAW_Data!AK201)</f>
        <v/>
      </c>
      <c r="G211" s="167" t="str">
        <f>IF(ISBLANK(DaqBook_RAW_Data!AL201),"",DaqBook_RAW_Data!AL201)</f>
        <v/>
      </c>
      <c r="H211" s="167" t="str">
        <f>IF(ISBLANK(DaqBook_RAW_Data!AM201),"",DaqBook_RAW_Data!AM201)</f>
        <v/>
      </c>
      <c r="I211" s="167" t="str">
        <f>IF(ISBLANK(DaqBook_RAW_Data!AN201),"",DaqBook_RAW_Data!AN201)</f>
        <v/>
      </c>
      <c r="J211" s="167" t="str">
        <f>IF(ISBLANK(DaqBook_RAW_Data!AO201),"",DaqBook_RAW_Data!AO201)</f>
        <v/>
      </c>
      <c r="K211" s="167" t="str">
        <f>IF(ISBLANK(DaqBook_RAW_Data!AP201),"",DaqBook_RAW_Data!AP201)</f>
        <v/>
      </c>
      <c r="L211" s="167" t="str">
        <f>IF(ISBLANK(DaqBook_RAW_Data!AQ201),"",DaqBook_RAW_Data!AQ201)</f>
        <v/>
      </c>
      <c r="M211" s="167" t="str">
        <f>IF(ISBLANK(DaqBook_RAW_Data!AR201),"",DaqBook_RAW_Data!AR201)</f>
        <v/>
      </c>
      <c r="N211" s="167" t="str">
        <f>IF(ISBLANK(DaqBook_RAW_Data!AS201),"",DaqBook_RAW_Data!AS201)</f>
        <v/>
      </c>
      <c r="O211" s="167"/>
      <c r="P211" s="167"/>
    </row>
    <row r="212" spans="1:16" x14ac:dyDescent="0.2">
      <c r="A212" s="58" t="e">
        <f t="shared" si="3"/>
        <v>#VALUE!</v>
      </c>
      <c r="B212" s="144" t="str">
        <f>IF(ISBLANK(DaqBook_RAW_Data!AG202),IF(DaqBook_RAW_Data!A202="","",TIMEVALUE(DaqBook_RAW_Data!A202)),TIMEVALUE(DaqBook_RAW_Data!AG202))</f>
        <v/>
      </c>
      <c r="C212" s="167" t="str">
        <f>IF(ISBLANK(DaqBook_RAW_Data!AH202),"",DaqBook_RAW_Data!AH202)</f>
        <v/>
      </c>
      <c r="D212" s="167" t="str">
        <f>IF(ISBLANK(DaqBook_RAW_Data!AI202),"",DaqBook_RAW_Data!AI202)</f>
        <v/>
      </c>
      <c r="E212" s="167" t="str">
        <f>IF(ISBLANK(DaqBook_RAW_Data!AJ202),"",DaqBook_RAW_Data!AJ202)</f>
        <v/>
      </c>
      <c r="F212" s="167" t="str">
        <f>IF(ISBLANK(DaqBook_RAW_Data!AK202),"",DaqBook_RAW_Data!AK202)</f>
        <v/>
      </c>
      <c r="G212" s="167" t="str">
        <f>IF(ISBLANK(DaqBook_RAW_Data!AL202),"",DaqBook_RAW_Data!AL202)</f>
        <v/>
      </c>
      <c r="H212" s="167" t="str">
        <f>IF(ISBLANK(DaqBook_RAW_Data!AM202),"",DaqBook_RAW_Data!AM202)</f>
        <v/>
      </c>
      <c r="I212" s="167" t="str">
        <f>IF(ISBLANK(DaqBook_RAW_Data!AN202),"",DaqBook_RAW_Data!AN202)</f>
        <v/>
      </c>
      <c r="J212" s="167" t="str">
        <f>IF(ISBLANK(DaqBook_RAW_Data!AO202),"",DaqBook_RAW_Data!AO202)</f>
        <v/>
      </c>
      <c r="K212" s="167" t="str">
        <f>IF(ISBLANK(DaqBook_RAW_Data!AP202),"",DaqBook_RAW_Data!AP202)</f>
        <v/>
      </c>
      <c r="L212" s="167" t="str">
        <f>IF(ISBLANK(DaqBook_RAW_Data!AQ202),"",DaqBook_RAW_Data!AQ202)</f>
        <v/>
      </c>
      <c r="M212" s="167" t="str">
        <f>IF(ISBLANK(DaqBook_RAW_Data!AR202),"",DaqBook_RAW_Data!AR202)</f>
        <v/>
      </c>
      <c r="N212" s="167" t="str">
        <f>IF(ISBLANK(DaqBook_RAW_Data!AS202),"",DaqBook_RAW_Data!AS202)</f>
        <v/>
      </c>
      <c r="O212" s="167"/>
      <c r="P212" s="167"/>
    </row>
    <row r="213" spans="1:16" x14ac:dyDescent="0.2">
      <c r="A213" s="58" t="e">
        <f t="shared" si="3"/>
        <v>#VALUE!</v>
      </c>
      <c r="B213" s="144" t="str">
        <f>IF(ISBLANK(DaqBook_RAW_Data!AG203),IF(DaqBook_RAW_Data!A203="","",TIMEVALUE(DaqBook_RAW_Data!A203)),TIMEVALUE(DaqBook_RAW_Data!AG203))</f>
        <v/>
      </c>
      <c r="C213" s="167" t="str">
        <f>IF(ISBLANK(DaqBook_RAW_Data!AH203),"",DaqBook_RAW_Data!AH203)</f>
        <v/>
      </c>
      <c r="D213" s="167" t="str">
        <f>IF(ISBLANK(DaqBook_RAW_Data!AI203),"",DaqBook_RAW_Data!AI203)</f>
        <v/>
      </c>
      <c r="E213" s="167" t="str">
        <f>IF(ISBLANK(DaqBook_RAW_Data!AJ203),"",DaqBook_RAW_Data!AJ203)</f>
        <v/>
      </c>
      <c r="F213" s="167" t="str">
        <f>IF(ISBLANK(DaqBook_RAW_Data!AK203),"",DaqBook_RAW_Data!AK203)</f>
        <v/>
      </c>
      <c r="G213" s="167" t="str">
        <f>IF(ISBLANK(DaqBook_RAW_Data!AL203),"",DaqBook_RAW_Data!AL203)</f>
        <v/>
      </c>
      <c r="H213" s="167" t="str">
        <f>IF(ISBLANK(DaqBook_RAW_Data!AM203),"",DaqBook_RAW_Data!AM203)</f>
        <v/>
      </c>
      <c r="I213" s="167" t="str">
        <f>IF(ISBLANK(DaqBook_RAW_Data!AN203),"",DaqBook_RAW_Data!AN203)</f>
        <v/>
      </c>
      <c r="J213" s="167" t="str">
        <f>IF(ISBLANK(DaqBook_RAW_Data!AO203),"",DaqBook_RAW_Data!AO203)</f>
        <v/>
      </c>
      <c r="K213" s="167" t="str">
        <f>IF(ISBLANK(DaqBook_RAW_Data!AP203),"",DaqBook_RAW_Data!AP203)</f>
        <v/>
      </c>
      <c r="L213" s="167" t="str">
        <f>IF(ISBLANK(DaqBook_RAW_Data!AQ203),"",DaqBook_RAW_Data!AQ203)</f>
        <v/>
      </c>
      <c r="M213" s="167" t="str">
        <f>IF(ISBLANK(DaqBook_RAW_Data!AR203),"",DaqBook_RAW_Data!AR203)</f>
        <v/>
      </c>
      <c r="N213" s="167" t="str">
        <f>IF(ISBLANK(DaqBook_RAW_Data!AS203),"",DaqBook_RAW_Data!AS203)</f>
        <v/>
      </c>
      <c r="O213" s="167"/>
      <c r="P213" s="167"/>
    </row>
    <row r="214" spans="1:16" x14ac:dyDescent="0.2">
      <c r="A214" s="58" t="e">
        <f t="shared" si="3"/>
        <v>#VALUE!</v>
      </c>
      <c r="B214" s="144" t="str">
        <f>IF(ISBLANK(DaqBook_RAW_Data!AG204),IF(DaqBook_RAW_Data!A204="","",TIMEVALUE(DaqBook_RAW_Data!A204)),TIMEVALUE(DaqBook_RAW_Data!AG204))</f>
        <v/>
      </c>
      <c r="C214" s="167" t="str">
        <f>IF(ISBLANK(DaqBook_RAW_Data!AH204),"",DaqBook_RAW_Data!AH204)</f>
        <v/>
      </c>
      <c r="D214" s="167" t="str">
        <f>IF(ISBLANK(DaqBook_RAW_Data!AI204),"",DaqBook_RAW_Data!AI204)</f>
        <v/>
      </c>
      <c r="E214" s="167" t="str">
        <f>IF(ISBLANK(DaqBook_RAW_Data!AJ204),"",DaqBook_RAW_Data!AJ204)</f>
        <v/>
      </c>
      <c r="F214" s="167" t="str">
        <f>IF(ISBLANK(DaqBook_RAW_Data!AK204),"",DaqBook_RAW_Data!AK204)</f>
        <v/>
      </c>
      <c r="G214" s="167" t="str">
        <f>IF(ISBLANK(DaqBook_RAW_Data!AL204),"",DaqBook_RAW_Data!AL204)</f>
        <v/>
      </c>
      <c r="H214" s="167" t="str">
        <f>IF(ISBLANK(DaqBook_RAW_Data!AM204),"",DaqBook_RAW_Data!AM204)</f>
        <v/>
      </c>
      <c r="I214" s="167" t="str">
        <f>IF(ISBLANK(DaqBook_RAW_Data!AN204),"",DaqBook_RAW_Data!AN204)</f>
        <v/>
      </c>
      <c r="J214" s="167" t="str">
        <f>IF(ISBLANK(DaqBook_RAW_Data!AO204),"",DaqBook_RAW_Data!AO204)</f>
        <v/>
      </c>
      <c r="K214" s="167" t="str">
        <f>IF(ISBLANK(DaqBook_RAW_Data!AP204),"",DaqBook_RAW_Data!AP204)</f>
        <v/>
      </c>
      <c r="L214" s="167" t="str">
        <f>IF(ISBLANK(DaqBook_RAW_Data!AQ204),"",DaqBook_RAW_Data!AQ204)</f>
        <v/>
      </c>
      <c r="M214" s="167" t="str">
        <f>IF(ISBLANK(DaqBook_RAW_Data!AR204),"",DaqBook_RAW_Data!AR204)</f>
        <v/>
      </c>
      <c r="N214" s="167" t="str">
        <f>IF(ISBLANK(DaqBook_RAW_Data!AS204),"",DaqBook_RAW_Data!AS204)</f>
        <v/>
      </c>
      <c r="O214" s="167"/>
      <c r="P214" s="167"/>
    </row>
    <row r="215" spans="1:16" x14ac:dyDescent="0.2">
      <c r="A215" s="58" t="e">
        <f t="shared" si="3"/>
        <v>#VALUE!</v>
      </c>
      <c r="B215" s="144" t="str">
        <f>IF(ISBLANK(DaqBook_RAW_Data!AG205),IF(DaqBook_RAW_Data!A205="","",TIMEVALUE(DaqBook_RAW_Data!A205)),TIMEVALUE(DaqBook_RAW_Data!AG205))</f>
        <v/>
      </c>
      <c r="C215" s="167" t="str">
        <f>IF(ISBLANK(DaqBook_RAW_Data!AH205),"",DaqBook_RAW_Data!AH205)</f>
        <v/>
      </c>
      <c r="D215" s="167" t="str">
        <f>IF(ISBLANK(DaqBook_RAW_Data!AI205),"",DaqBook_RAW_Data!AI205)</f>
        <v/>
      </c>
      <c r="E215" s="167" t="str">
        <f>IF(ISBLANK(DaqBook_RAW_Data!AJ205),"",DaqBook_RAW_Data!AJ205)</f>
        <v/>
      </c>
      <c r="F215" s="167" t="str">
        <f>IF(ISBLANK(DaqBook_RAW_Data!AK205),"",DaqBook_RAW_Data!AK205)</f>
        <v/>
      </c>
      <c r="G215" s="167" t="str">
        <f>IF(ISBLANK(DaqBook_RAW_Data!AL205),"",DaqBook_RAW_Data!AL205)</f>
        <v/>
      </c>
      <c r="H215" s="167" t="str">
        <f>IF(ISBLANK(DaqBook_RAW_Data!AM205),"",DaqBook_RAW_Data!AM205)</f>
        <v/>
      </c>
      <c r="I215" s="167" t="str">
        <f>IF(ISBLANK(DaqBook_RAW_Data!AN205),"",DaqBook_RAW_Data!AN205)</f>
        <v/>
      </c>
      <c r="J215" s="167" t="str">
        <f>IF(ISBLANK(DaqBook_RAW_Data!AO205),"",DaqBook_RAW_Data!AO205)</f>
        <v/>
      </c>
      <c r="K215" s="167" t="str">
        <f>IF(ISBLANK(DaqBook_RAW_Data!AP205),"",DaqBook_RAW_Data!AP205)</f>
        <v/>
      </c>
      <c r="L215" s="167" t="str">
        <f>IF(ISBLANK(DaqBook_RAW_Data!AQ205),"",DaqBook_RAW_Data!AQ205)</f>
        <v/>
      </c>
      <c r="M215" s="167" t="str">
        <f>IF(ISBLANK(DaqBook_RAW_Data!AR205),"",DaqBook_RAW_Data!AR205)</f>
        <v/>
      </c>
      <c r="N215" s="167" t="str">
        <f>IF(ISBLANK(DaqBook_RAW_Data!AS205),"",DaqBook_RAW_Data!AS205)</f>
        <v/>
      </c>
      <c r="O215" s="167"/>
      <c r="P215" s="167"/>
    </row>
    <row r="216" spans="1:16" x14ac:dyDescent="0.2">
      <c r="A216" s="58" t="e">
        <f t="shared" si="3"/>
        <v>#VALUE!</v>
      </c>
      <c r="B216" s="144" t="str">
        <f>IF(ISBLANK(DaqBook_RAW_Data!AG206),IF(DaqBook_RAW_Data!A206="","",TIMEVALUE(DaqBook_RAW_Data!A206)),TIMEVALUE(DaqBook_RAW_Data!AG206))</f>
        <v/>
      </c>
      <c r="C216" s="167" t="str">
        <f>IF(ISBLANK(DaqBook_RAW_Data!AH206),"",DaqBook_RAW_Data!AH206)</f>
        <v/>
      </c>
      <c r="D216" s="167" t="str">
        <f>IF(ISBLANK(DaqBook_RAW_Data!AI206),"",DaqBook_RAW_Data!AI206)</f>
        <v/>
      </c>
      <c r="E216" s="167" t="str">
        <f>IF(ISBLANK(DaqBook_RAW_Data!AJ206),"",DaqBook_RAW_Data!AJ206)</f>
        <v/>
      </c>
      <c r="F216" s="167" t="str">
        <f>IF(ISBLANK(DaqBook_RAW_Data!AK206),"",DaqBook_RAW_Data!AK206)</f>
        <v/>
      </c>
      <c r="G216" s="167" t="str">
        <f>IF(ISBLANK(DaqBook_RAW_Data!AL206),"",DaqBook_RAW_Data!AL206)</f>
        <v/>
      </c>
      <c r="H216" s="167" t="str">
        <f>IF(ISBLANK(DaqBook_RAW_Data!AM206),"",DaqBook_RAW_Data!AM206)</f>
        <v/>
      </c>
      <c r="I216" s="167" t="str">
        <f>IF(ISBLANK(DaqBook_RAW_Data!AN206),"",DaqBook_RAW_Data!AN206)</f>
        <v/>
      </c>
      <c r="J216" s="167" t="str">
        <f>IF(ISBLANK(DaqBook_RAW_Data!AO206),"",DaqBook_RAW_Data!AO206)</f>
        <v/>
      </c>
      <c r="K216" s="167" t="str">
        <f>IF(ISBLANK(DaqBook_RAW_Data!AP206),"",DaqBook_RAW_Data!AP206)</f>
        <v/>
      </c>
      <c r="L216" s="167" t="str">
        <f>IF(ISBLANK(DaqBook_RAW_Data!AQ206),"",DaqBook_RAW_Data!AQ206)</f>
        <v/>
      </c>
      <c r="M216" s="167" t="str">
        <f>IF(ISBLANK(DaqBook_RAW_Data!AR206),"",DaqBook_RAW_Data!AR206)</f>
        <v/>
      </c>
      <c r="N216" s="167" t="str">
        <f>IF(ISBLANK(DaqBook_RAW_Data!AS206),"",DaqBook_RAW_Data!AS206)</f>
        <v/>
      </c>
      <c r="O216" s="167"/>
      <c r="P216" s="167"/>
    </row>
    <row r="217" spans="1:16" x14ac:dyDescent="0.2">
      <c r="A217" s="58" t="e">
        <f t="shared" si="3"/>
        <v>#VALUE!</v>
      </c>
      <c r="B217" s="144" t="str">
        <f>IF(ISBLANK(DaqBook_RAW_Data!AG207),IF(DaqBook_RAW_Data!A207="","",TIMEVALUE(DaqBook_RAW_Data!A207)),TIMEVALUE(DaqBook_RAW_Data!AG207))</f>
        <v/>
      </c>
      <c r="C217" s="167" t="str">
        <f>IF(ISBLANK(DaqBook_RAW_Data!AH207),"",DaqBook_RAW_Data!AH207)</f>
        <v/>
      </c>
      <c r="D217" s="167" t="str">
        <f>IF(ISBLANK(DaqBook_RAW_Data!AI207),"",DaqBook_RAW_Data!AI207)</f>
        <v/>
      </c>
      <c r="E217" s="167" t="str">
        <f>IF(ISBLANK(DaqBook_RAW_Data!AJ207),"",DaqBook_RAW_Data!AJ207)</f>
        <v/>
      </c>
      <c r="F217" s="167" t="str">
        <f>IF(ISBLANK(DaqBook_RAW_Data!AK207),"",DaqBook_RAW_Data!AK207)</f>
        <v/>
      </c>
      <c r="G217" s="167" t="str">
        <f>IF(ISBLANK(DaqBook_RAW_Data!AL207),"",DaqBook_RAW_Data!AL207)</f>
        <v/>
      </c>
      <c r="H217" s="167" t="str">
        <f>IF(ISBLANK(DaqBook_RAW_Data!AM207),"",DaqBook_RAW_Data!AM207)</f>
        <v/>
      </c>
      <c r="I217" s="167" t="str">
        <f>IF(ISBLANK(DaqBook_RAW_Data!AN207),"",DaqBook_RAW_Data!AN207)</f>
        <v/>
      </c>
      <c r="J217" s="167" t="str">
        <f>IF(ISBLANK(DaqBook_RAW_Data!AO207),"",DaqBook_RAW_Data!AO207)</f>
        <v/>
      </c>
      <c r="K217" s="167" t="str">
        <f>IF(ISBLANK(DaqBook_RAW_Data!AP207),"",DaqBook_RAW_Data!AP207)</f>
        <v/>
      </c>
      <c r="L217" s="167" t="str">
        <f>IF(ISBLANK(DaqBook_RAW_Data!AQ207),"",DaqBook_RAW_Data!AQ207)</f>
        <v/>
      </c>
      <c r="M217" s="167" t="str">
        <f>IF(ISBLANK(DaqBook_RAW_Data!AR207),"",DaqBook_RAW_Data!AR207)</f>
        <v/>
      </c>
      <c r="N217" s="167" t="str">
        <f>IF(ISBLANK(DaqBook_RAW_Data!AS207),"",DaqBook_RAW_Data!AS207)</f>
        <v/>
      </c>
      <c r="O217" s="167"/>
      <c r="P217" s="167"/>
    </row>
    <row r="218" spans="1:16" x14ac:dyDescent="0.2">
      <c r="A218" s="58" t="e">
        <f t="shared" si="3"/>
        <v>#VALUE!</v>
      </c>
      <c r="B218" s="144" t="str">
        <f>IF(ISBLANK(DaqBook_RAW_Data!AG208),IF(DaqBook_RAW_Data!A208="","",TIMEVALUE(DaqBook_RAW_Data!A208)),TIMEVALUE(DaqBook_RAW_Data!AG208))</f>
        <v/>
      </c>
      <c r="C218" s="167" t="str">
        <f>IF(ISBLANK(DaqBook_RAW_Data!AH208),"",DaqBook_RAW_Data!AH208)</f>
        <v/>
      </c>
      <c r="D218" s="167" t="str">
        <f>IF(ISBLANK(DaqBook_RAW_Data!AI208),"",DaqBook_RAW_Data!AI208)</f>
        <v/>
      </c>
      <c r="E218" s="167" t="str">
        <f>IF(ISBLANK(DaqBook_RAW_Data!AJ208),"",DaqBook_RAW_Data!AJ208)</f>
        <v/>
      </c>
      <c r="F218" s="167" t="str">
        <f>IF(ISBLANK(DaqBook_RAW_Data!AK208),"",DaqBook_RAW_Data!AK208)</f>
        <v/>
      </c>
      <c r="G218" s="167" t="str">
        <f>IF(ISBLANK(DaqBook_RAW_Data!AL208),"",DaqBook_RAW_Data!AL208)</f>
        <v/>
      </c>
      <c r="H218" s="167" t="str">
        <f>IF(ISBLANK(DaqBook_RAW_Data!AM208),"",DaqBook_RAW_Data!AM208)</f>
        <v/>
      </c>
      <c r="I218" s="167" t="str">
        <f>IF(ISBLANK(DaqBook_RAW_Data!AN208),"",DaqBook_RAW_Data!AN208)</f>
        <v/>
      </c>
      <c r="J218" s="167" t="str">
        <f>IF(ISBLANK(DaqBook_RAW_Data!AO208),"",DaqBook_RAW_Data!AO208)</f>
        <v/>
      </c>
      <c r="K218" s="167" t="str">
        <f>IF(ISBLANK(DaqBook_RAW_Data!AP208),"",DaqBook_RAW_Data!AP208)</f>
        <v/>
      </c>
      <c r="L218" s="167" t="str">
        <f>IF(ISBLANK(DaqBook_RAW_Data!AQ208),"",DaqBook_RAW_Data!AQ208)</f>
        <v/>
      </c>
      <c r="M218" s="167" t="str">
        <f>IF(ISBLANK(DaqBook_RAW_Data!AR208),"",DaqBook_RAW_Data!AR208)</f>
        <v/>
      </c>
      <c r="N218" s="167" t="str">
        <f>IF(ISBLANK(DaqBook_RAW_Data!AS208),"",DaqBook_RAW_Data!AS208)</f>
        <v/>
      </c>
      <c r="O218" s="167"/>
      <c r="P218" s="167"/>
    </row>
    <row r="219" spans="1:16" x14ac:dyDescent="0.2">
      <c r="A219" s="58" t="e">
        <f t="shared" si="3"/>
        <v>#VALUE!</v>
      </c>
      <c r="B219" s="144" t="str">
        <f>IF(ISBLANK(DaqBook_RAW_Data!AG209),IF(DaqBook_RAW_Data!A209="","",TIMEVALUE(DaqBook_RAW_Data!A209)),TIMEVALUE(DaqBook_RAW_Data!AG209))</f>
        <v/>
      </c>
      <c r="C219" s="167" t="str">
        <f>IF(ISBLANK(DaqBook_RAW_Data!AH209),"",DaqBook_RAW_Data!AH209)</f>
        <v/>
      </c>
      <c r="D219" s="167" t="str">
        <f>IF(ISBLANK(DaqBook_RAW_Data!AI209),"",DaqBook_RAW_Data!AI209)</f>
        <v/>
      </c>
      <c r="E219" s="167" t="str">
        <f>IF(ISBLANK(DaqBook_RAW_Data!AJ209),"",DaqBook_RAW_Data!AJ209)</f>
        <v/>
      </c>
      <c r="F219" s="167" t="str">
        <f>IF(ISBLANK(DaqBook_RAW_Data!AK209),"",DaqBook_RAW_Data!AK209)</f>
        <v/>
      </c>
      <c r="G219" s="167" t="str">
        <f>IF(ISBLANK(DaqBook_RAW_Data!AL209),"",DaqBook_RAW_Data!AL209)</f>
        <v/>
      </c>
      <c r="H219" s="167" t="str">
        <f>IF(ISBLANK(DaqBook_RAW_Data!AM209),"",DaqBook_RAW_Data!AM209)</f>
        <v/>
      </c>
      <c r="I219" s="167" t="str">
        <f>IF(ISBLANK(DaqBook_RAW_Data!AN209),"",DaqBook_RAW_Data!AN209)</f>
        <v/>
      </c>
      <c r="J219" s="167" t="str">
        <f>IF(ISBLANK(DaqBook_RAW_Data!AO209),"",DaqBook_RAW_Data!AO209)</f>
        <v/>
      </c>
      <c r="K219" s="167" t="str">
        <f>IF(ISBLANK(DaqBook_RAW_Data!AP209),"",DaqBook_RAW_Data!AP209)</f>
        <v/>
      </c>
      <c r="L219" s="167" t="str">
        <f>IF(ISBLANK(DaqBook_RAW_Data!AQ209),"",DaqBook_RAW_Data!AQ209)</f>
        <v/>
      </c>
      <c r="M219" s="167" t="str">
        <f>IF(ISBLANK(DaqBook_RAW_Data!AR209),"",DaqBook_RAW_Data!AR209)</f>
        <v/>
      </c>
      <c r="N219" s="167" t="str">
        <f>IF(ISBLANK(DaqBook_RAW_Data!AS209),"",DaqBook_RAW_Data!AS209)</f>
        <v/>
      </c>
      <c r="O219" s="167"/>
      <c r="P219" s="167"/>
    </row>
    <row r="220" spans="1:16" x14ac:dyDescent="0.2">
      <c r="A220" s="58" t="e">
        <f t="shared" si="3"/>
        <v>#VALUE!</v>
      </c>
      <c r="B220" s="144" t="str">
        <f>IF(ISBLANK(DaqBook_RAW_Data!AG210),IF(DaqBook_RAW_Data!A210="","",TIMEVALUE(DaqBook_RAW_Data!A210)),TIMEVALUE(DaqBook_RAW_Data!AG210))</f>
        <v/>
      </c>
      <c r="C220" s="167" t="str">
        <f>IF(ISBLANK(DaqBook_RAW_Data!AH210),"",DaqBook_RAW_Data!AH210)</f>
        <v/>
      </c>
      <c r="D220" s="167" t="str">
        <f>IF(ISBLANK(DaqBook_RAW_Data!AI210),"",DaqBook_RAW_Data!AI210)</f>
        <v/>
      </c>
      <c r="E220" s="167" t="str">
        <f>IF(ISBLANK(DaqBook_RAW_Data!AJ210),"",DaqBook_RAW_Data!AJ210)</f>
        <v/>
      </c>
      <c r="F220" s="167" t="str">
        <f>IF(ISBLANK(DaqBook_RAW_Data!AK210),"",DaqBook_RAW_Data!AK210)</f>
        <v/>
      </c>
      <c r="G220" s="167" t="str">
        <f>IF(ISBLANK(DaqBook_RAW_Data!AL210),"",DaqBook_RAW_Data!AL210)</f>
        <v/>
      </c>
      <c r="H220" s="167" t="str">
        <f>IF(ISBLANK(DaqBook_RAW_Data!AM210),"",DaqBook_RAW_Data!AM210)</f>
        <v/>
      </c>
      <c r="I220" s="167" t="str">
        <f>IF(ISBLANK(DaqBook_RAW_Data!AN210),"",DaqBook_RAW_Data!AN210)</f>
        <v/>
      </c>
      <c r="J220" s="167" t="str">
        <f>IF(ISBLANK(DaqBook_RAW_Data!AO210),"",DaqBook_RAW_Data!AO210)</f>
        <v/>
      </c>
      <c r="K220" s="167" t="str">
        <f>IF(ISBLANK(DaqBook_RAW_Data!AP210),"",DaqBook_RAW_Data!AP210)</f>
        <v/>
      </c>
      <c r="L220" s="167" t="str">
        <f>IF(ISBLANK(DaqBook_RAW_Data!AQ210),"",DaqBook_RAW_Data!AQ210)</f>
        <v/>
      </c>
      <c r="M220" s="167" t="str">
        <f>IF(ISBLANK(DaqBook_RAW_Data!AR210),"",DaqBook_RAW_Data!AR210)</f>
        <v/>
      </c>
      <c r="N220" s="167" t="str">
        <f>IF(ISBLANK(DaqBook_RAW_Data!AS210),"",DaqBook_RAW_Data!AS210)</f>
        <v/>
      </c>
      <c r="O220" s="167"/>
      <c r="P220" s="167"/>
    </row>
    <row r="221" spans="1:16" x14ac:dyDescent="0.2">
      <c r="A221" s="58" t="e">
        <f t="shared" si="3"/>
        <v>#VALUE!</v>
      </c>
      <c r="B221" s="144" t="str">
        <f>IF(ISBLANK(DaqBook_RAW_Data!AG211),IF(DaqBook_RAW_Data!A211="","",TIMEVALUE(DaqBook_RAW_Data!A211)),TIMEVALUE(DaqBook_RAW_Data!AG211))</f>
        <v/>
      </c>
      <c r="C221" s="167" t="str">
        <f>IF(ISBLANK(DaqBook_RAW_Data!AH211),"",DaqBook_RAW_Data!AH211)</f>
        <v/>
      </c>
      <c r="D221" s="167" t="str">
        <f>IF(ISBLANK(DaqBook_RAW_Data!AI211),"",DaqBook_RAW_Data!AI211)</f>
        <v/>
      </c>
      <c r="E221" s="167" t="str">
        <f>IF(ISBLANK(DaqBook_RAW_Data!AJ211),"",DaqBook_RAW_Data!AJ211)</f>
        <v/>
      </c>
      <c r="F221" s="167" t="str">
        <f>IF(ISBLANK(DaqBook_RAW_Data!AK211),"",DaqBook_RAW_Data!AK211)</f>
        <v/>
      </c>
      <c r="G221" s="167" t="str">
        <f>IF(ISBLANK(DaqBook_RAW_Data!AL211),"",DaqBook_RAW_Data!AL211)</f>
        <v/>
      </c>
      <c r="H221" s="167" t="str">
        <f>IF(ISBLANK(DaqBook_RAW_Data!AM211),"",DaqBook_RAW_Data!AM211)</f>
        <v/>
      </c>
      <c r="I221" s="167" t="str">
        <f>IF(ISBLANK(DaqBook_RAW_Data!AN211),"",DaqBook_RAW_Data!AN211)</f>
        <v/>
      </c>
      <c r="J221" s="167" t="str">
        <f>IF(ISBLANK(DaqBook_RAW_Data!AO211),"",DaqBook_RAW_Data!AO211)</f>
        <v/>
      </c>
      <c r="K221" s="167" t="str">
        <f>IF(ISBLANK(DaqBook_RAW_Data!AP211),"",DaqBook_RAW_Data!AP211)</f>
        <v/>
      </c>
      <c r="L221" s="167" t="str">
        <f>IF(ISBLANK(DaqBook_RAW_Data!AQ211),"",DaqBook_RAW_Data!AQ211)</f>
        <v/>
      </c>
      <c r="M221" s="167" t="str">
        <f>IF(ISBLANK(DaqBook_RAW_Data!AR211),"",DaqBook_RAW_Data!AR211)</f>
        <v/>
      </c>
      <c r="N221" s="167" t="str">
        <f>IF(ISBLANK(DaqBook_RAW_Data!AS211),"",DaqBook_RAW_Data!AS211)</f>
        <v/>
      </c>
      <c r="O221" s="167"/>
      <c r="P221" s="167"/>
    </row>
    <row r="222" spans="1:16" x14ac:dyDescent="0.2">
      <c r="A222" s="58" t="e">
        <f t="shared" si="3"/>
        <v>#VALUE!</v>
      </c>
      <c r="B222" s="144" t="str">
        <f>IF(ISBLANK(DaqBook_RAW_Data!AG212),IF(DaqBook_RAW_Data!A212="","",TIMEVALUE(DaqBook_RAW_Data!A212)),TIMEVALUE(DaqBook_RAW_Data!AG212))</f>
        <v/>
      </c>
      <c r="C222" s="167" t="str">
        <f>IF(ISBLANK(DaqBook_RAW_Data!AH212),"",DaqBook_RAW_Data!AH212)</f>
        <v/>
      </c>
      <c r="D222" s="167" t="str">
        <f>IF(ISBLANK(DaqBook_RAW_Data!AI212),"",DaqBook_RAW_Data!AI212)</f>
        <v/>
      </c>
      <c r="E222" s="167" t="str">
        <f>IF(ISBLANK(DaqBook_RAW_Data!AJ212),"",DaqBook_RAW_Data!AJ212)</f>
        <v/>
      </c>
      <c r="F222" s="167" t="str">
        <f>IF(ISBLANK(DaqBook_RAW_Data!AK212),"",DaqBook_RAW_Data!AK212)</f>
        <v/>
      </c>
      <c r="G222" s="167" t="str">
        <f>IF(ISBLANK(DaqBook_RAW_Data!AL212),"",DaqBook_RAW_Data!AL212)</f>
        <v/>
      </c>
      <c r="H222" s="167" t="str">
        <f>IF(ISBLANK(DaqBook_RAW_Data!AM212),"",DaqBook_RAW_Data!AM212)</f>
        <v/>
      </c>
      <c r="I222" s="167" t="str">
        <f>IF(ISBLANK(DaqBook_RAW_Data!AN212),"",DaqBook_RAW_Data!AN212)</f>
        <v/>
      </c>
      <c r="J222" s="167" t="str">
        <f>IF(ISBLANK(DaqBook_RAW_Data!AO212),"",DaqBook_RAW_Data!AO212)</f>
        <v/>
      </c>
      <c r="K222" s="167" t="str">
        <f>IF(ISBLANK(DaqBook_RAW_Data!AP212),"",DaqBook_RAW_Data!AP212)</f>
        <v/>
      </c>
      <c r="L222" s="167" t="str">
        <f>IF(ISBLANK(DaqBook_RAW_Data!AQ212),"",DaqBook_RAW_Data!AQ212)</f>
        <v/>
      </c>
      <c r="M222" s="167" t="str">
        <f>IF(ISBLANK(DaqBook_RAW_Data!AR212),"",DaqBook_RAW_Data!AR212)</f>
        <v/>
      </c>
      <c r="N222" s="167" t="str">
        <f>IF(ISBLANK(DaqBook_RAW_Data!AS212),"",DaqBook_RAW_Data!AS212)</f>
        <v/>
      </c>
      <c r="O222" s="167"/>
      <c r="P222" s="167"/>
    </row>
    <row r="223" spans="1:16" x14ac:dyDescent="0.2">
      <c r="A223" s="58" t="e">
        <f t="shared" si="3"/>
        <v>#VALUE!</v>
      </c>
      <c r="B223" s="144" t="str">
        <f>IF(ISBLANK(DaqBook_RAW_Data!AG213),IF(DaqBook_RAW_Data!A213="","",TIMEVALUE(DaqBook_RAW_Data!A213)),TIMEVALUE(DaqBook_RAW_Data!AG213))</f>
        <v/>
      </c>
      <c r="C223" s="167" t="str">
        <f>IF(ISBLANK(DaqBook_RAW_Data!AH213),"",DaqBook_RAW_Data!AH213)</f>
        <v/>
      </c>
      <c r="D223" s="167" t="str">
        <f>IF(ISBLANK(DaqBook_RAW_Data!AI213),"",DaqBook_RAW_Data!AI213)</f>
        <v/>
      </c>
      <c r="E223" s="167" t="str">
        <f>IF(ISBLANK(DaqBook_RAW_Data!AJ213),"",DaqBook_RAW_Data!AJ213)</f>
        <v/>
      </c>
      <c r="F223" s="167" t="str">
        <f>IF(ISBLANK(DaqBook_RAW_Data!AK213),"",DaqBook_RAW_Data!AK213)</f>
        <v/>
      </c>
      <c r="G223" s="167" t="str">
        <f>IF(ISBLANK(DaqBook_RAW_Data!AL213),"",DaqBook_RAW_Data!AL213)</f>
        <v/>
      </c>
      <c r="H223" s="167" t="str">
        <f>IF(ISBLANK(DaqBook_RAW_Data!AM213),"",DaqBook_RAW_Data!AM213)</f>
        <v/>
      </c>
      <c r="I223" s="167" t="str">
        <f>IF(ISBLANK(DaqBook_RAW_Data!AN213),"",DaqBook_RAW_Data!AN213)</f>
        <v/>
      </c>
      <c r="J223" s="167" t="str">
        <f>IF(ISBLANK(DaqBook_RAW_Data!AO213),"",DaqBook_RAW_Data!AO213)</f>
        <v/>
      </c>
      <c r="K223" s="167" t="str">
        <f>IF(ISBLANK(DaqBook_RAW_Data!AP213),"",DaqBook_RAW_Data!AP213)</f>
        <v/>
      </c>
      <c r="L223" s="167" t="str">
        <f>IF(ISBLANK(DaqBook_RAW_Data!AQ213),"",DaqBook_RAW_Data!AQ213)</f>
        <v/>
      </c>
      <c r="M223" s="167" t="str">
        <f>IF(ISBLANK(DaqBook_RAW_Data!AR213),"",DaqBook_RAW_Data!AR213)</f>
        <v/>
      </c>
      <c r="N223" s="167" t="str">
        <f>IF(ISBLANK(DaqBook_RAW_Data!AS213),"",DaqBook_RAW_Data!AS213)</f>
        <v/>
      </c>
      <c r="O223" s="167"/>
      <c r="P223" s="167"/>
    </row>
    <row r="224" spans="1:16" x14ac:dyDescent="0.2">
      <c r="A224" s="58" t="e">
        <f t="shared" si="3"/>
        <v>#VALUE!</v>
      </c>
      <c r="B224" s="144" t="str">
        <f>IF(ISBLANK(DaqBook_RAW_Data!AG214),IF(DaqBook_RAW_Data!A214="","",TIMEVALUE(DaqBook_RAW_Data!A214)),TIMEVALUE(DaqBook_RAW_Data!AG214))</f>
        <v/>
      </c>
      <c r="C224" s="167" t="str">
        <f>IF(ISBLANK(DaqBook_RAW_Data!AH214),"",DaqBook_RAW_Data!AH214)</f>
        <v/>
      </c>
      <c r="D224" s="167" t="str">
        <f>IF(ISBLANK(DaqBook_RAW_Data!AI214),"",DaqBook_RAW_Data!AI214)</f>
        <v/>
      </c>
      <c r="E224" s="167" t="str">
        <f>IF(ISBLANK(DaqBook_RAW_Data!AJ214),"",DaqBook_RAW_Data!AJ214)</f>
        <v/>
      </c>
      <c r="F224" s="167" t="str">
        <f>IF(ISBLANK(DaqBook_RAW_Data!AK214),"",DaqBook_RAW_Data!AK214)</f>
        <v/>
      </c>
      <c r="G224" s="167" t="str">
        <f>IF(ISBLANK(DaqBook_RAW_Data!AL214),"",DaqBook_RAW_Data!AL214)</f>
        <v/>
      </c>
      <c r="H224" s="167" t="str">
        <f>IF(ISBLANK(DaqBook_RAW_Data!AM214),"",DaqBook_RAW_Data!AM214)</f>
        <v/>
      </c>
      <c r="I224" s="167" t="str">
        <f>IF(ISBLANK(DaqBook_RAW_Data!AN214),"",DaqBook_RAW_Data!AN214)</f>
        <v/>
      </c>
      <c r="J224" s="167" t="str">
        <f>IF(ISBLANK(DaqBook_RAW_Data!AO214),"",DaqBook_RAW_Data!AO214)</f>
        <v/>
      </c>
      <c r="K224" s="167" t="str">
        <f>IF(ISBLANK(DaqBook_RAW_Data!AP214),"",DaqBook_RAW_Data!AP214)</f>
        <v/>
      </c>
      <c r="L224" s="167" t="str">
        <f>IF(ISBLANK(DaqBook_RAW_Data!AQ214),"",DaqBook_RAW_Data!AQ214)</f>
        <v/>
      </c>
      <c r="M224" s="167" t="str">
        <f>IF(ISBLANK(DaqBook_RAW_Data!AR214),"",DaqBook_RAW_Data!AR214)</f>
        <v/>
      </c>
      <c r="N224" s="167" t="str">
        <f>IF(ISBLANK(DaqBook_RAW_Data!AS214),"",DaqBook_RAW_Data!AS214)</f>
        <v/>
      </c>
      <c r="O224" s="167"/>
      <c r="P224" s="167"/>
    </row>
    <row r="225" spans="1:16" x14ac:dyDescent="0.2">
      <c r="A225" s="58" t="e">
        <f t="shared" si="3"/>
        <v>#VALUE!</v>
      </c>
      <c r="B225" s="144" t="str">
        <f>IF(ISBLANK(DaqBook_RAW_Data!AG215),IF(DaqBook_RAW_Data!A215="","",TIMEVALUE(DaqBook_RAW_Data!A215)),TIMEVALUE(DaqBook_RAW_Data!AG215))</f>
        <v/>
      </c>
      <c r="C225" s="167" t="str">
        <f>IF(ISBLANK(DaqBook_RAW_Data!AH215),"",DaqBook_RAW_Data!AH215)</f>
        <v/>
      </c>
      <c r="D225" s="167" t="str">
        <f>IF(ISBLANK(DaqBook_RAW_Data!AI215),"",DaqBook_RAW_Data!AI215)</f>
        <v/>
      </c>
      <c r="E225" s="167" t="str">
        <f>IF(ISBLANK(DaqBook_RAW_Data!AJ215),"",DaqBook_RAW_Data!AJ215)</f>
        <v/>
      </c>
      <c r="F225" s="167" t="str">
        <f>IF(ISBLANK(DaqBook_RAW_Data!AK215),"",DaqBook_RAW_Data!AK215)</f>
        <v/>
      </c>
      <c r="G225" s="167" t="str">
        <f>IF(ISBLANK(DaqBook_RAW_Data!AL215),"",DaqBook_RAW_Data!AL215)</f>
        <v/>
      </c>
      <c r="H225" s="167" t="str">
        <f>IF(ISBLANK(DaqBook_RAW_Data!AM215),"",DaqBook_RAW_Data!AM215)</f>
        <v/>
      </c>
      <c r="I225" s="167" t="str">
        <f>IF(ISBLANK(DaqBook_RAW_Data!AN215),"",DaqBook_RAW_Data!AN215)</f>
        <v/>
      </c>
      <c r="J225" s="167" t="str">
        <f>IF(ISBLANK(DaqBook_RAW_Data!AO215),"",DaqBook_RAW_Data!AO215)</f>
        <v/>
      </c>
      <c r="K225" s="167" t="str">
        <f>IF(ISBLANK(DaqBook_RAW_Data!AP215),"",DaqBook_RAW_Data!AP215)</f>
        <v/>
      </c>
      <c r="L225" s="167" t="str">
        <f>IF(ISBLANK(DaqBook_RAW_Data!AQ215),"",DaqBook_RAW_Data!AQ215)</f>
        <v/>
      </c>
      <c r="M225" s="167" t="str">
        <f>IF(ISBLANK(DaqBook_RAW_Data!AR215),"",DaqBook_RAW_Data!AR215)</f>
        <v/>
      </c>
      <c r="N225" s="167" t="str">
        <f>IF(ISBLANK(DaqBook_RAW_Data!AS215),"",DaqBook_RAW_Data!AS215)</f>
        <v/>
      </c>
      <c r="O225" s="167"/>
      <c r="P225" s="167"/>
    </row>
    <row r="226" spans="1:16" x14ac:dyDescent="0.2">
      <c r="A226" s="58" t="e">
        <f t="shared" si="3"/>
        <v>#VALUE!</v>
      </c>
      <c r="B226" s="144" t="str">
        <f>IF(ISBLANK(DaqBook_RAW_Data!AG216),IF(DaqBook_RAW_Data!A216="","",TIMEVALUE(DaqBook_RAW_Data!A216)),TIMEVALUE(DaqBook_RAW_Data!AG216))</f>
        <v/>
      </c>
      <c r="C226" s="167" t="str">
        <f>IF(ISBLANK(DaqBook_RAW_Data!AH216),"",DaqBook_RAW_Data!AH216)</f>
        <v/>
      </c>
      <c r="D226" s="167" t="str">
        <f>IF(ISBLANK(DaqBook_RAW_Data!AI216),"",DaqBook_RAW_Data!AI216)</f>
        <v/>
      </c>
      <c r="E226" s="167" t="str">
        <f>IF(ISBLANK(DaqBook_RAW_Data!AJ216),"",DaqBook_RAW_Data!AJ216)</f>
        <v/>
      </c>
      <c r="F226" s="167" t="str">
        <f>IF(ISBLANK(DaqBook_RAW_Data!AK216),"",DaqBook_RAW_Data!AK216)</f>
        <v/>
      </c>
      <c r="G226" s="167" t="str">
        <f>IF(ISBLANK(DaqBook_RAW_Data!AL216),"",DaqBook_RAW_Data!AL216)</f>
        <v/>
      </c>
      <c r="H226" s="167" t="str">
        <f>IF(ISBLANK(DaqBook_RAW_Data!AM216),"",DaqBook_RAW_Data!AM216)</f>
        <v/>
      </c>
      <c r="I226" s="167" t="str">
        <f>IF(ISBLANK(DaqBook_RAW_Data!AN216),"",DaqBook_RAW_Data!AN216)</f>
        <v/>
      </c>
      <c r="J226" s="167" t="str">
        <f>IF(ISBLANK(DaqBook_RAW_Data!AO216),"",DaqBook_RAW_Data!AO216)</f>
        <v/>
      </c>
      <c r="K226" s="167" t="str">
        <f>IF(ISBLANK(DaqBook_RAW_Data!AP216),"",DaqBook_RAW_Data!AP216)</f>
        <v/>
      </c>
      <c r="L226" s="167" t="str">
        <f>IF(ISBLANK(DaqBook_RAW_Data!AQ216),"",DaqBook_RAW_Data!AQ216)</f>
        <v/>
      </c>
      <c r="M226" s="167" t="str">
        <f>IF(ISBLANK(DaqBook_RAW_Data!AR216),"",DaqBook_RAW_Data!AR216)</f>
        <v/>
      </c>
      <c r="N226" s="167" t="str">
        <f>IF(ISBLANK(DaqBook_RAW_Data!AS216),"",DaqBook_RAW_Data!AS216)</f>
        <v/>
      </c>
      <c r="O226" s="167"/>
      <c r="P226" s="167"/>
    </row>
    <row r="227" spans="1:16" x14ac:dyDescent="0.2">
      <c r="A227" s="58" t="e">
        <f t="shared" si="3"/>
        <v>#VALUE!</v>
      </c>
      <c r="B227" s="144" t="str">
        <f>IF(ISBLANK(DaqBook_RAW_Data!AG217),IF(DaqBook_RAW_Data!A217="","",TIMEVALUE(DaqBook_RAW_Data!A217)),TIMEVALUE(DaqBook_RAW_Data!AG217))</f>
        <v/>
      </c>
      <c r="C227" s="167" t="str">
        <f>IF(ISBLANK(DaqBook_RAW_Data!AH217),"",DaqBook_RAW_Data!AH217)</f>
        <v/>
      </c>
      <c r="D227" s="167" t="str">
        <f>IF(ISBLANK(DaqBook_RAW_Data!AI217),"",DaqBook_RAW_Data!AI217)</f>
        <v/>
      </c>
      <c r="E227" s="167" t="str">
        <f>IF(ISBLANK(DaqBook_RAW_Data!AJ217),"",DaqBook_RAW_Data!AJ217)</f>
        <v/>
      </c>
      <c r="F227" s="167" t="str">
        <f>IF(ISBLANK(DaqBook_RAW_Data!AK217),"",DaqBook_RAW_Data!AK217)</f>
        <v/>
      </c>
      <c r="G227" s="167" t="str">
        <f>IF(ISBLANK(DaqBook_RAW_Data!AL217),"",DaqBook_RAW_Data!AL217)</f>
        <v/>
      </c>
      <c r="H227" s="167" t="str">
        <f>IF(ISBLANK(DaqBook_RAW_Data!AM217),"",DaqBook_RAW_Data!AM217)</f>
        <v/>
      </c>
      <c r="I227" s="167" t="str">
        <f>IF(ISBLANK(DaqBook_RAW_Data!AN217),"",DaqBook_RAW_Data!AN217)</f>
        <v/>
      </c>
      <c r="J227" s="167" t="str">
        <f>IF(ISBLANK(DaqBook_RAW_Data!AO217),"",DaqBook_RAW_Data!AO217)</f>
        <v/>
      </c>
      <c r="K227" s="167" t="str">
        <f>IF(ISBLANK(DaqBook_RAW_Data!AP217),"",DaqBook_RAW_Data!AP217)</f>
        <v/>
      </c>
      <c r="L227" s="167" t="str">
        <f>IF(ISBLANK(DaqBook_RAW_Data!AQ217),"",DaqBook_RAW_Data!AQ217)</f>
        <v/>
      </c>
      <c r="M227" s="167" t="str">
        <f>IF(ISBLANK(DaqBook_RAW_Data!AR217),"",DaqBook_RAW_Data!AR217)</f>
        <v/>
      </c>
      <c r="N227" s="167" t="str">
        <f>IF(ISBLANK(DaqBook_RAW_Data!AS217),"",DaqBook_RAW_Data!AS217)</f>
        <v/>
      </c>
      <c r="O227" s="167"/>
      <c r="P227" s="167"/>
    </row>
    <row r="228" spans="1:16" x14ac:dyDescent="0.2">
      <c r="A228" s="58" t="e">
        <f t="shared" si="3"/>
        <v>#VALUE!</v>
      </c>
      <c r="B228" s="144" t="str">
        <f>IF(ISBLANK(DaqBook_RAW_Data!AG218),IF(DaqBook_RAW_Data!A218="","",TIMEVALUE(DaqBook_RAW_Data!A218)),TIMEVALUE(DaqBook_RAW_Data!AG218))</f>
        <v/>
      </c>
      <c r="C228" s="167" t="str">
        <f>IF(ISBLANK(DaqBook_RAW_Data!AH218),"",DaqBook_RAW_Data!AH218)</f>
        <v/>
      </c>
      <c r="D228" s="167" t="str">
        <f>IF(ISBLANK(DaqBook_RAW_Data!AI218),"",DaqBook_RAW_Data!AI218)</f>
        <v/>
      </c>
      <c r="E228" s="167" t="str">
        <f>IF(ISBLANK(DaqBook_RAW_Data!AJ218),"",DaqBook_RAW_Data!AJ218)</f>
        <v/>
      </c>
      <c r="F228" s="167" t="str">
        <f>IF(ISBLANK(DaqBook_RAW_Data!AK218),"",DaqBook_RAW_Data!AK218)</f>
        <v/>
      </c>
      <c r="G228" s="167" t="str">
        <f>IF(ISBLANK(DaqBook_RAW_Data!AL218),"",DaqBook_RAW_Data!AL218)</f>
        <v/>
      </c>
      <c r="H228" s="167" t="str">
        <f>IF(ISBLANK(DaqBook_RAW_Data!AM218),"",DaqBook_RAW_Data!AM218)</f>
        <v/>
      </c>
      <c r="I228" s="167" t="str">
        <f>IF(ISBLANK(DaqBook_RAW_Data!AN218),"",DaqBook_RAW_Data!AN218)</f>
        <v/>
      </c>
      <c r="J228" s="167" t="str">
        <f>IF(ISBLANK(DaqBook_RAW_Data!AO218),"",DaqBook_RAW_Data!AO218)</f>
        <v/>
      </c>
      <c r="K228" s="167" t="str">
        <f>IF(ISBLANK(DaqBook_RAW_Data!AP218),"",DaqBook_RAW_Data!AP218)</f>
        <v/>
      </c>
      <c r="L228" s="167" t="str">
        <f>IF(ISBLANK(DaqBook_RAW_Data!AQ218),"",DaqBook_RAW_Data!AQ218)</f>
        <v/>
      </c>
      <c r="M228" s="167" t="str">
        <f>IF(ISBLANK(DaqBook_RAW_Data!AR218),"",DaqBook_RAW_Data!AR218)</f>
        <v/>
      </c>
      <c r="N228" s="167" t="str">
        <f>IF(ISBLANK(DaqBook_RAW_Data!AS218),"",DaqBook_RAW_Data!AS218)</f>
        <v/>
      </c>
      <c r="O228" s="167"/>
      <c r="P228" s="167"/>
    </row>
    <row r="229" spans="1:16" x14ac:dyDescent="0.2">
      <c r="A229" s="58" t="e">
        <f t="shared" si="3"/>
        <v>#VALUE!</v>
      </c>
      <c r="B229" s="144" t="str">
        <f>IF(ISBLANK(DaqBook_RAW_Data!AG219),IF(DaqBook_RAW_Data!A219="","",TIMEVALUE(DaqBook_RAW_Data!A219)),TIMEVALUE(DaqBook_RAW_Data!AG219))</f>
        <v/>
      </c>
      <c r="C229" s="167" t="str">
        <f>IF(ISBLANK(DaqBook_RAW_Data!AH219),"",DaqBook_RAW_Data!AH219)</f>
        <v/>
      </c>
      <c r="D229" s="167" t="str">
        <f>IF(ISBLANK(DaqBook_RAW_Data!AI219),"",DaqBook_RAW_Data!AI219)</f>
        <v/>
      </c>
      <c r="E229" s="167" t="str">
        <f>IF(ISBLANK(DaqBook_RAW_Data!AJ219),"",DaqBook_RAW_Data!AJ219)</f>
        <v/>
      </c>
      <c r="F229" s="167" t="str">
        <f>IF(ISBLANK(DaqBook_RAW_Data!AK219),"",DaqBook_RAW_Data!AK219)</f>
        <v/>
      </c>
      <c r="G229" s="167" t="str">
        <f>IF(ISBLANK(DaqBook_RAW_Data!AL219),"",DaqBook_RAW_Data!AL219)</f>
        <v/>
      </c>
      <c r="H229" s="167" t="str">
        <f>IF(ISBLANK(DaqBook_RAW_Data!AM219),"",DaqBook_RAW_Data!AM219)</f>
        <v/>
      </c>
      <c r="I229" s="167" t="str">
        <f>IF(ISBLANK(DaqBook_RAW_Data!AN219),"",DaqBook_RAW_Data!AN219)</f>
        <v/>
      </c>
      <c r="J229" s="167" t="str">
        <f>IF(ISBLANK(DaqBook_RAW_Data!AO219),"",DaqBook_RAW_Data!AO219)</f>
        <v/>
      </c>
      <c r="K229" s="167" t="str">
        <f>IF(ISBLANK(DaqBook_RAW_Data!AP219),"",DaqBook_RAW_Data!AP219)</f>
        <v/>
      </c>
      <c r="L229" s="167" t="str">
        <f>IF(ISBLANK(DaqBook_RAW_Data!AQ219),"",DaqBook_RAW_Data!AQ219)</f>
        <v/>
      </c>
      <c r="M229" s="167" t="str">
        <f>IF(ISBLANK(DaqBook_RAW_Data!AR219),"",DaqBook_RAW_Data!AR219)</f>
        <v/>
      </c>
      <c r="N229" s="167" t="str">
        <f>IF(ISBLANK(DaqBook_RAW_Data!AS219),"",DaqBook_RAW_Data!AS219)</f>
        <v/>
      </c>
      <c r="O229" s="167"/>
      <c r="P229" s="167"/>
    </row>
    <row r="230" spans="1:16" x14ac:dyDescent="0.2">
      <c r="A230" s="58" t="e">
        <f t="shared" si="3"/>
        <v>#VALUE!</v>
      </c>
      <c r="B230" s="144" t="str">
        <f>IF(ISBLANK(DaqBook_RAW_Data!AG220),IF(DaqBook_RAW_Data!A220="","",TIMEVALUE(DaqBook_RAW_Data!A220)),TIMEVALUE(DaqBook_RAW_Data!AG220))</f>
        <v/>
      </c>
      <c r="C230" s="167" t="str">
        <f>IF(ISBLANK(DaqBook_RAW_Data!AH220),"",DaqBook_RAW_Data!AH220)</f>
        <v/>
      </c>
      <c r="D230" s="167" t="str">
        <f>IF(ISBLANK(DaqBook_RAW_Data!AI220),"",DaqBook_RAW_Data!AI220)</f>
        <v/>
      </c>
      <c r="E230" s="167" t="str">
        <f>IF(ISBLANK(DaqBook_RAW_Data!AJ220),"",DaqBook_RAW_Data!AJ220)</f>
        <v/>
      </c>
      <c r="F230" s="167" t="str">
        <f>IF(ISBLANK(DaqBook_RAW_Data!AK220),"",DaqBook_RAW_Data!AK220)</f>
        <v/>
      </c>
      <c r="G230" s="167" t="str">
        <f>IF(ISBLANK(DaqBook_RAW_Data!AL220),"",DaqBook_RAW_Data!AL220)</f>
        <v/>
      </c>
      <c r="H230" s="167" t="str">
        <f>IF(ISBLANK(DaqBook_RAW_Data!AM220),"",DaqBook_RAW_Data!AM220)</f>
        <v/>
      </c>
      <c r="I230" s="167" t="str">
        <f>IF(ISBLANK(DaqBook_RAW_Data!AN220),"",DaqBook_RAW_Data!AN220)</f>
        <v/>
      </c>
      <c r="J230" s="167" t="str">
        <f>IF(ISBLANK(DaqBook_RAW_Data!AO220),"",DaqBook_RAW_Data!AO220)</f>
        <v/>
      </c>
      <c r="K230" s="167" t="str">
        <f>IF(ISBLANK(DaqBook_RAW_Data!AP220),"",DaqBook_RAW_Data!AP220)</f>
        <v/>
      </c>
      <c r="L230" s="167" t="str">
        <f>IF(ISBLANK(DaqBook_RAW_Data!AQ220),"",DaqBook_RAW_Data!AQ220)</f>
        <v/>
      </c>
      <c r="M230" s="167" t="str">
        <f>IF(ISBLANK(DaqBook_RAW_Data!AR220),"",DaqBook_RAW_Data!AR220)</f>
        <v/>
      </c>
      <c r="N230" s="167" t="str">
        <f>IF(ISBLANK(DaqBook_RAW_Data!AS220),"",DaqBook_RAW_Data!AS220)</f>
        <v/>
      </c>
      <c r="O230" s="167"/>
      <c r="P230" s="167"/>
    </row>
    <row r="231" spans="1:16" x14ac:dyDescent="0.2">
      <c r="A231" s="58" t="e">
        <f t="shared" si="3"/>
        <v>#VALUE!</v>
      </c>
      <c r="B231" s="144" t="str">
        <f>IF(ISBLANK(DaqBook_RAW_Data!AG221),IF(DaqBook_RAW_Data!A221="","",TIMEVALUE(DaqBook_RAW_Data!A221)),TIMEVALUE(DaqBook_RAW_Data!AG221))</f>
        <v/>
      </c>
      <c r="C231" s="167" t="str">
        <f>IF(ISBLANK(DaqBook_RAW_Data!AH221),"",DaqBook_RAW_Data!AH221)</f>
        <v/>
      </c>
      <c r="D231" s="167" t="str">
        <f>IF(ISBLANK(DaqBook_RAW_Data!AI221),"",DaqBook_RAW_Data!AI221)</f>
        <v/>
      </c>
      <c r="E231" s="167" t="str">
        <f>IF(ISBLANK(DaqBook_RAW_Data!AJ221),"",DaqBook_RAW_Data!AJ221)</f>
        <v/>
      </c>
      <c r="F231" s="167" t="str">
        <f>IF(ISBLANK(DaqBook_RAW_Data!AK221),"",DaqBook_RAW_Data!AK221)</f>
        <v/>
      </c>
      <c r="G231" s="167" t="str">
        <f>IF(ISBLANK(DaqBook_RAW_Data!AL221),"",DaqBook_RAW_Data!AL221)</f>
        <v/>
      </c>
      <c r="H231" s="167" t="str">
        <f>IF(ISBLANK(DaqBook_RAW_Data!AM221),"",DaqBook_RAW_Data!AM221)</f>
        <v/>
      </c>
      <c r="I231" s="167" t="str">
        <f>IF(ISBLANK(DaqBook_RAW_Data!AN221),"",DaqBook_RAW_Data!AN221)</f>
        <v/>
      </c>
      <c r="J231" s="167" t="str">
        <f>IF(ISBLANK(DaqBook_RAW_Data!AO221),"",DaqBook_RAW_Data!AO221)</f>
        <v/>
      </c>
      <c r="K231" s="167" t="str">
        <f>IF(ISBLANK(DaqBook_RAW_Data!AP221),"",DaqBook_RAW_Data!AP221)</f>
        <v/>
      </c>
      <c r="L231" s="167" t="str">
        <f>IF(ISBLANK(DaqBook_RAW_Data!AQ221),"",DaqBook_RAW_Data!AQ221)</f>
        <v/>
      </c>
      <c r="M231" s="167" t="str">
        <f>IF(ISBLANK(DaqBook_RAW_Data!AR221),"",DaqBook_RAW_Data!AR221)</f>
        <v/>
      </c>
      <c r="N231" s="167" t="str">
        <f>IF(ISBLANK(DaqBook_RAW_Data!AS221),"",DaqBook_RAW_Data!AS221)</f>
        <v/>
      </c>
      <c r="O231" s="167"/>
      <c r="P231" s="167"/>
    </row>
    <row r="232" spans="1:16" x14ac:dyDescent="0.2">
      <c r="A232" s="58" t="e">
        <f t="shared" si="3"/>
        <v>#VALUE!</v>
      </c>
      <c r="B232" s="144" t="str">
        <f>IF(ISBLANK(DaqBook_RAW_Data!AG222),IF(DaqBook_RAW_Data!A222="","",TIMEVALUE(DaqBook_RAW_Data!A222)),TIMEVALUE(DaqBook_RAW_Data!AG222))</f>
        <v/>
      </c>
      <c r="C232" s="167" t="str">
        <f>IF(ISBLANK(DaqBook_RAW_Data!AH222),"",DaqBook_RAW_Data!AH222)</f>
        <v/>
      </c>
      <c r="D232" s="167" t="str">
        <f>IF(ISBLANK(DaqBook_RAW_Data!AI222),"",DaqBook_RAW_Data!AI222)</f>
        <v/>
      </c>
      <c r="E232" s="167" t="str">
        <f>IF(ISBLANK(DaqBook_RAW_Data!AJ222),"",DaqBook_RAW_Data!AJ222)</f>
        <v/>
      </c>
      <c r="F232" s="167" t="str">
        <f>IF(ISBLANK(DaqBook_RAW_Data!AK222),"",DaqBook_RAW_Data!AK222)</f>
        <v/>
      </c>
      <c r="G232" s="167" t="str">
        <f>IF(ISBLANK(DaqBook_RAW_Data!AL222),"",DaqBook_RAW_Data!AL222)</f>
        <v/>
      </c>
      <c r="H232" s="167" t="str">
        <f>IF(ISBLANK(DaqBook_RAW_Data!AM222),"",DaqBook_RAW_Data!AM222)</f>
        <v/>
      </c>
      <c r="I232" s="167" t="str">
        <f>IF(ISBLANK(DaqBook_RAW_Data!AN222),"",DaqBook_RAW_Data!AN222)</f>
        <v/>
      </c>
      <c r="J232" s="167" t="str">
        <f>IF(ISBLANK(DaqBook_RAW_Data!AO222),"",DaqBook_RAW_Data!AO222)</f>
        <v/>
      </c>
      <c r="K232" s="167" t="str">
        <f>IF(ISBLANK(DaqBook_RAW_Data!AP222),"",DaqBook_RAW_Data!AP222)</f>
        <v/>
      </c>
      <c r="L232" s="167" t="str">
        <f>IF(ISBLANK(DaqBook_RAW_Data!AQ222),"",DaqBook_RAW_Data!AQ222)</f>
        <v/>
      </c>
      <c r="M232" s="167" t="str">
        <f>IF(ISBLANK(DaqBook_RAW_Data!AR222),"",DaqBook_RAW_Data!AR222)</f>
        <v/>
      </c>
      <c r="N232" s="167" t="str">
        <f>IF(ISBLANK(DaqBook_RAW_Data!AS222),"",DaqBook_RAW_Data!AS222)</f>
        <v/>
      </c>
      <c r="O232" s="167"/>
      <c r="P232" s="167"/>
    </row>
    <row r="233" spans="1:16" x14ac:dyDescent="0.2">
      <c r="A233" s="58" t="e">
        <f t="shared" si="3"/>
        <v>#VALUE!</v>
      </c>
      <c r="B233" s="144" t="str">
        <f>IF(ISBLANK(DaqBook_RAW_Data!AG223),IF(DaqBook_RAW_Data!A223="","",TIMEVALUE(DaqBook_RAW_Data!A223)),TIMEVALUE(DaqBook_RAW_Data!AG223))</f>
        <v/>
      </c>
      <c r="C233" s="167" t="str">
        <f>IF(ISBLANK(DaqBook_RAW_Data!AH223),"",DaqBook_RAW_Data!AH223)</f>
        <v/>
      </c>
      <c r="D233" s="167" t="str">
        <f>IF(ISBLANK(DaqBook_RAW_Data!AI223),"",DaqBook_RAW_Data!AI223)</f>
        <v/>
      </c>
      <c r="E233" s="167" t="str">
        <f>IF(ISBLANK(DaqBook_RAW_Data!AJ223),"",DaqBook_RAW_Data!AJ223)</f>
        <v/>
      </c>
      <c r="F233" s="167" t="str">
        <f>IF(ISBLANK(DaqBook_RAW_Data!AK223),"",DaqBook_RAW_Data!AK223)</f>
        <v/>
      </c>
      <c r="G233" s="167" t="str">
        <f>IF(ISBLANK(DaqBook_RAW_Data!AL223),"",DaqBook_RAW_Data!AL223)</f>
        <v/>
      </c>
      <c r="H233" s="167" t="str">
        <f>IF(ISBLANK(DaqBook_RAW_Data!AM223),"",DaqBook_RAW_Data!AM223)</f>
        <v/>
      </c>
      <c r="I233" s="167" t="str">
        <f>IF(ISBLANK(DaqBook_RAW_Data!AN223),"",DaqBook_RAW_Data!AN223)</f>
        <v/>
      </c>
      <c r="J233" s="167" t="str">
        <f>IF(ISBLANK(DaqBook_RAW_Data!AO223),"",DaqBook_RAW_Data!AO223)</f>
        <v/>
      </c>
      <c r="K233" s="167" t="str">
        <f>IF(ISBLANK(DaqBook_RAW_Data!AP223),"",DaqBook_RAW_Data!AP223)</f>
        <v/>
      </c>
      <c r="L233" s="167" t="str">
        <f>IF(ISBLANK(DaqBook_RAW_Data!AQ223),"",DaqBook_RAW_Data!AQ223)</f>
        <v/>
      </c>
      <c r="M233" s="167" t="str">
        <f>IF(ISBLANK(DaqBook_RAW_Data!AR223),"",DaqBook_RAW_Data!AR223)</f>
        <v/>
      </c>
      <c r="N233" s="167" t="str">
        <f>IF(ISBLANK(DaqBook_RAW_Data!AS223),"",DaqBook_RAW_Data!AS223)</f>
        <v/>
      </c>
      <c r="O233" s="167"/>
      <c r="P233" s="167"/>
    </row>
    <row r="234" spans="1:16" x14ac:dyDescent="0.2">
      <c r="A234" s="58" t="e">
        <f t="shared" si="3"/>
        <v>#VALUE!</v>
      </c>
      <c r="B234" s="144" t="str">
        <f>IF(ISBLANK(DaqBook_RAW_Data!AG224),IF(DaqBook_RAW_Data!A224="","",TIMEVALUE(DaqBook_RAW_Data!A224)),TIMEVALUE(DaqBook_RAW_Data!AG224))</f>
        <v/>
      </c>
      <c r="C234" s="167" t="str">
        <f>IF(ISBLANK(DaqBook_RAW_Data!AH224),"",DaqBook_RAW_Data!AH224)</f>
        <v/>
      </c>
      <c r="D234" s="167" t="str">
        <f>IF(ISBLANK(DaqBook_RAW_Data!AI224),"",DaqBook_RAW_Data!AI224)</f>
        <v/>
      </c>
      <c r="E234" s="167" t="str">
        <f>IF(ISBLANK(DaqBook_RAW_Data!AJ224),"",DaqBook_RAW_Data!AJ224)</f>
        <v/>
      </c>
      <c r="F234" s="167" t="str">
        <f>IF(ISBLANK(DaqBook_RAW_Data!AK224),"",DaqBook_RAW_Data!AK224)</f>
        <v/>
      </c>
      <c r="G234" s="167" t="str">
        <f>IF(ISBLANK(DaqBook_RAW_Data!AL224),"",DaqBook_RAW_Data!AL224)</f>
        <v/>
      </c>
      <c r="H234" s="167" t="str">
        <f>IF(ISBLANK(DaqBook_RAW_Data!AM224),"",DaqBook_RAW_Data!AM224)</f>
        <v/>
      </c>
      <c r="I234" s="167" t="str">
        <f>IF(ISBLANK(DaqBook_RAW_Data!AN224),"",DaqBook_RAW_Data!AN224)</f>
        <v/>
      </c>
      <c r="J234" s="167" t="str">
        <f>IF(ISBLANK(DaqBook_RAW_Data!AO224),"",DaqBook_RAW_Data!AO224)</f>
        <v/>
      </c>
      <c r="K234" s="167" t="str">
        <f>IF(ISBLANK(DaqBook_RAW_Data!AP224),"",DaqBook_RAW_Data!AP224)</f>
        <v/>
      </c>
      <c r="L234" s="167" t="str">
        <f>IF(ISBLANK(DaqBook_RAW_Data!AQ224),"",DaqBook_RAW_Data!AQ224)</f>
        <v/>
      </c>
      <c r="M234" s="167" t="str">
        <f>IF(ISBLANK(DaqBook_RAW_Data!AR224),"",DaqBook_RAW_Data!AR224)</f>
        <v/>
      </c>
      <c r="N234" s="167" t="str">
        <f>IF(ISBLANK(DaqBook_RAW_Data!AS224),"",DaqBook_RAW_Data!AS224)</f>
        <v/>
      </c>
      <c r="O234" s="167"/>
      <c r="P234" s="167"/>
    </row>
    <row r="235" spans="1:16" x14ac:dyDescent="0.2">
      <c r="A235" s="58" t="e">
        <f t="shared" si="3"/>
        <v>#VALUE!</v>
      </c>
      <c r="B235" s="144" t="str">
        <f>IF(ISBLANK(DaqBook_RAW_Data!AG225),IF(DaqBook_RAW_Data!A225="","",TIMEVALUE(DaqBook_RAW_Data!A225)),TIMEVALUE(DaqBook_RAW_Data!AG225))</f>
        <v/>
      </c>
      <c r="C235" s="167" t="str">
        <f>IF(ISBLANK(DaqBook_RAW_Data!AH225),"",DaqBook_RAW_Data!AH225)</f>
        <v/>
      </c>
      <c r="D235" s="167" t="str">
        <f>IF(ISBLANK(DaqBook_RAW_Data!AI225),"",DaqBook_RAW_Data!AI225)</f>
        <v/>
      </c>
      <c r="E235" s="167" t="str">
        <f>IF(ISBLANK(DaqBook_RAW_Data!AJ225),"",DaqBook_RAW_Data!AJ225)</f>
        <v/>
      </c>
      <c r="F235" s="167" t="str">
        <f>IF(ISBLANK(DaqBook_RAW_Data!AK225),"",DaqBook_RAW_Data!AK225)</f>
        <v/>
      </c>
      <c r="G235" s="167" t="str">
        <f>IF(ISBLANK(DaqBook_RAW_Data!AL225),"",DaqBook_RAW_Data!AL225)</f>
        <v/>
      </c>
      <c r="H235" s="167" t="str">
        <f>IF(ISBLANK(DaqBook_RAW_Data!AM225),"",DaqBook_RAW_Data!AM225)</f>
        <v/>
      </c>
      <c r="I235" s="167" t="str">
        <f>IF(ISBLANK(DaqBook_RAW_Data!AN225),"",DaqBook_RAW_Data!AN225)</f>
        <v/>
      </c>
      <c r="J235" s="167" t="str">
        <f>IF(ISBLANK(DaqBook_RAW_Data!AO225),"",DaqBook_RAW_Data!AO225)</f>
        <v/>
      </c>
      <c r="K235" s="167" t="str">
        <f>IF(ISBLANK(DaqBook_RAW_Data!AP225),"",DaqBook_RAW_Data!AP225)</f>
        <v/>
      </c>
      <c r="L235" s="167" t="str">
        <f>IF(ISBLANK(DaqBook_RAW_Data!AQ225),"",DaqBook_RAW_Data!AQ225)</f>
        <v/>
      </c>
      <c r="M235" s="167" t="str">
        <f>IF(ISBLANK(DaqBook_RAW_Data!AR225),"",DaqBook_RAW_Data!AR225)</f>
        <v/>
      </c>
      <c r="N235" s="167" t="str">
        <f>IF(ISBLANK(DaqBook_RAW_Data!AS225),"",DaqBook_RAW_Data!AS225)</f>
        <v/>
      </c>
      <c r="O235" s="167"/>
      <c r="P235" s="167"/>
    </row>
    <row r="236" spans="1:16" x14ac:dyDescent="0.2">
      <c r="A236" s="58" t="e">
        <f t="shared" si="3"/>
        <v>#VALUE!</v>
      </c>
      <c r="B236" s="144" t="str">
        <f>IF(ISBLANK(DaqBook_RAW_Data!AG226),IF(DaqBook_RAW_Data!A226="","",TIMEVALUE(DaqBook_RAW_Data!A226)),TIMEVALUE(DaqBook_RAW_Data!AG226))</f>
        <v/>
      </c>
      <c r="C236" s="167" t="str">
        <f>IF(ISBLANK(DaqBook_RAW_Data!AH226),"",DaqBook_RAW_Data!AH226)</f>
        <v/>
      </c>
      <c r="D236" s="167" t="str">
        <f>IF(ISBLANK(DaqBook_RAW_Data!AI226),"",DaqBook_RAW_Data!AI226)</f>
        <v/>
      </c>
      <c r="E236" s="167" t="str">
        <f>IF(ISBLANK(DaqBook_RAW_Data!AJ226),"",DaqBook_RAW_Data!AJ226)</f>
        <v/>
      </c>
      <c r="F236" s="167" t="str">
        <f>IF(ISBLANK(DaqBook_RAW_Data!AK226),"",DaqBook_RAW_Data!AK226)</f>
        <v/>
      </c>
      <c r="G236" s="167" t="str">
        <f>IF(ISBLANK(DaqBook_RAW_Data!AL226),"",DaqBook_RAW_Data!AL226)</f>
        <v/>
      </c>
      <c r="H236" s="167" t="str">
        <f>IF(ISBLANK(DaqBook_RAW_Data!AM226),"",DaqBook_RAW_Data!AM226)</f>
        <v/>
      </c>
      <c r="I236" s="167" t="str">
        <f>IF(ISBLANK(DaqBook_RAW_Data!AN226),"",DaqBook_RAW_Data!AN226)</f>
        <v/>
      </c>
      <c r="J236" s="167" t="str">
        <f>IF(ISBLANK(DaqBook_RAW_Data!AO226),"",DaqBook_RAW_Data!AO226)</f>
        <v/>
      </c>
      <c r="K236" s="167" t="str">
        <f>IF(ISBLANK(DaqBook_RAW_Data!AP226),"",DaqBook_RAW_Data!AP226)</f>
        <v/>
      </c>
      <c r="L236" s="167" t="str">
        <f>IF(ISBLANK(DaqBook_RAW_Data!AQ226),"",DaqBook_RAW_Data!AQ226)</f>
        <v/>
      </c>
      <c r="M236" s="167" t="str">
        <f>IF(ISBLANK(DaqBook_RAW_Data!AR226),"",DaqBook_RAW_Data!AR226)</f>
        <v/>
      </c>
      <c r="N236" s="167" t="str">
        <f>IF(ISBLANK(DaqBook_RAW_Data!AS226),"",DaqBook_RAW_Data!AS226)</f>
        <v/>
      </c>
      <c r="O236" s="167"/>
      <c r="P236" s="167"/>
    </row>
    <row r="237" spans="1:16" x14ac:dyDescent="0.2">
      <c r="A237" s="58" t="e">
        <f t="shared" si="3"/>
        <v>#VALUE!</v>
      </c>
      <c r="B237" s="144" t="str">
        <f>IF(ISBLANK(DaqBook_RAW_Data!AG227),IF(DaqBook_RAW_Data!A227="","",TIMEVALUE(DaqBook_RAW_Data!A227)),TIMEVALUE(DaqBook_RAW_Data!AG227))</f>
        <v/>
      </c>
      <c r="C237" s="167" t="str">
        <f>IF(ISBLANK(DaqBook_RAW_Data!AH227),"",DaqBook_RAW_Data!AH227)</f>
        <v/>
      </c>
      <c r="D237" s="167" t="str">
        <f>IF(ISBLANK(DaqBook_RAW_Data!AI227),"",DaqBook_RAW_Data!AI227)</f>
        <v/>
      </c>
      <c r="E237" s="167" t="str">
        <f>IF(ISBLANK(DaqBook_RAW_Data!AJ227),"",DaqBook_RAW_Data!AJ227)</f>
        <v/>
      </c>
      <c r="F237" s="167" t="str">
        <f>IF(ISBLANK(DaqBook_RAW_Data!AK227),"",DaqBook_RAW_Data!AK227)</f>
        <v/>
      </c>
      <c r="G237" s="167" t="str">
        <f>IF(ISBLANK(DaqBook_RAW_Data!AL227),"",DaqBook_RAW_Data!AL227)</f>
        <v/>
      </c>
      <c r="H237" s="167" t="str">
        <f>IF(ISBLANK(DaqBook_RAW_Data!AM227),"",DaqBook_RAW_Data!AM227)</f>
        <v/>
      </c>
      <c r="I237" s="167" t="str">
        <f>IF(ISBLANK(DaqBook_RAW_Data!AN227),"",DaqBook_RAW_Data!AN227)</f>
        <v/>
      </c>
      <c r="J237" s="167" t="str">
        <f>IF(ISBLANK(DaqBook_RAW_Data!AO227),"",DaqBook_RAW_Data!AO227)</f>
        <v/>
      </c>
      <c r="K237" s="167" t="str">
        <f>IF(ISBLANK(DaqBook_RAW_Data!AP227),"",DaqBook_RAW_Data!AP227)</f>
        <v/>
      </c>
      <c r="L237" s="167" t="str">
        <f>IF(ISBLANK(DaqBook_RAW_Data!AQ227),"",DaqBook_RAW_Data!AQ227)</f>
        <v/>
      </c>
      <c r="M237" s="167" t="str">
        <f>IF(ISBLANK(DaqBook_RAW_Data!AR227),"",DaqBook_RAW_Data!AR227)</f>
        <v/>
      </c>
      <c r="N237" s="167" t="str">
        <f>IF(ISBLANK(DaqBook_RAW_Data!AS227),"",DaqBook_RAW_Data!AS227)</f>
        <v/>
      </c>
      <c r="O237" s="167"/>
      <c r="P237" s="167"/>
    </row>
    <row r="238" spans="1:16" x14ac:dyDescent="0.2">
      <c r="A238" s="58" t="e">
        <f t="shared" si="3"/>
        <v>#VALUE!</v>
      </c>
      <c r="B238" s="144" t="str">
        <f>IF(ISBLANK(DaqBook_RAW_Data!AG228),IF(DaqBook_RAW_Data!A228="","",TIMEVALUE(DaqBook_RAW_Data!A228)),TIMEVALUE(DaqBook_RAW_Data!AG228))</f>
        <v/>
      </c>
      <c r="C238" s="167" t="str">
        <f>IF(ISBLANK(DaqBook_RAW_Data!AH228),"",DaqBook_RAW_Data!AH228)</f>
        <v/>
      </c>
      <c r="D238" s="167" t="str">
        <f>IF(ISBLANK(DaqBook_RAW_Data!AI228),"",DaqBook_RAW_Data!AI228)</f>
        <v/>
      </c>
      <c r="E238" s="167" t="str">
        <f>IF(ISBLANK(DaqBook_RAW_Data!AJ228),"",DaqBook_RAW_Data!AJ228)</f>
        <v/>
      </c>
      <c r="F238" s="167" t="str">
        <f>IF(ISBLANK(DaqBook_RAW_Data!AK228),"",DaqBook_RAW_Data!AK228)</f>
        <v/>
      </c>
      <c r="G238" s="167" t="str">
        <f>IF(ISBLANK(DaqBook_RAW_Data!AL228),"",DaqBook_RAW_Data!AL228)</f>
        <v/>
      </c>
      <c r="H238" s="167" t="str">
        <f>IF(ISBLANK(DaqBook_RAW_Data!AM228),"",DaqBook_RAW_Data!AM228)</f>
        <v/>
      </c>
      <c r="I238" s="167" t="str">
        <f>IF(ISBLANK(DaqBook_RAW_Data!AN228),"",DaqBook_RAW_Data!AN228)</f>
        <v/>
      </c>
      <c r="J238" s="167" t="str">
        <f>IF(ISBLANK(DaqBook_RAW_Data!AO228),"",DaqBook_RAW_Data!AO228)</f>
        <v/>
      </c>
      <c r="K238" s="167" t="str">
        <f>IF(ISBLANK(DaqBook_RAW_Data!AP228),"",DaqBook_RAW_Data!AP228)</f>
        <v/>
      </c>
      <c r="L238" s="167" t="str">
        <f>IF(ISBLANK(DaqBook_RAW_Data!AQ228),"",DaqBook_RAW_Data!AQ228)</f>
        <v/>
      </c>
      <c r="M238" s="167" t="str">
        <f>IF(ISBLANK(DaqBook_RAW_Data!AR228),"",DaqBook_RAW_Data!AR228)</f>
        <v/>
      </c>
      <c r="N238" s="167" t="str">
        <f>IF(ISBLANK(DaqBook_RAW_Data!AS228),"",DaqBook_RAW_Data!AS228)</f>
        <v/>
      </c>
      <c r="O238" s="167"/>
      <c r="P238" s="167"/>
    </row>
    <row r="239" spans="1:16" x14ac:dyDescent="0.2">
      <c r="A239" s="58" t="e">
        <f t="shared" si="3"/>
        <v>#VALUE!</v>
      </c>
      <c r="B239" s="144" t="str">
        <f>IF(ISBLANK(DaqBook_RAW_Data!AG229),IF(DaqBook_RAW_Data!A229="","",TIMEVALUE(DaqBook_RAW_Data!A229)),TIMEVALUE(DaqBook_RAW_Data!AG229))</f>
        <v/>
      </c>
      <c r="C239" s="167" t="str">
        <f>IF(ISBLANK(DaqBook_RAW_Data!AH229),"",DaqBook_RAW_Data!AH229)</f>
        <v/>
      </c>
      <c r="D239" s="167" t="str">
        <f>IF(ISBLANK(DaqBook_RAW_Data!AI229),"",DaqBook_RAW_Data!AI229)</f>
        <v/>
      </c>
      <c r="E239" s="167" t="str">
        <f>IF(ISBLANK(DaqBook_RAW_Data!AJ229),"",DaqBook_RAW_Data!AJ229)</f>
        <v/>
      </c>
      <c r="F239" s="167" t="str">
        <f>IF(ISBLANK(DaqBook_RAW_Data!AK229),"",DaqBook_RAW_Data!AK229)</f>
        <v/>
      </c>
      <c r="G239" s="167" t="str">
        <f>IF(ISBLANK(DaqBook_RAW_Data!AL229),"",DaqBook_RAW_Data!AL229)</f>
        <v/>
      </c>
      <c r="H239" s="167" t="str">
        <f>IF(ISBLANK(DaqBook_RAW_Data!AM229),"",DaqBook_RAW_Data!AM229)</f>
        <v/>
      </c>
      <c r="I239" s="167" t="str">
        <f>IF(ISBLANK(DaqBook_RAW_Data!AN229),"",DaqBook_RAW_Data!AN229)</f>
        <v/>
      </c>
      <c r="J239" s="167" t="str">
        <f>IF(ISBLANK(DaqBook_RAW_Data!AO229),"",DaqBook_RAW_Data!AO229)</f>
        <v/>
      </c>
      <c r="K239" s="167" t="str">
        <f>IF(ISBLANK(DaqBook_RAW_Data!AP229),"",DaqBook_RAW_Data!AP229)</f>
        <v/>
      </c>
      <c r="L239" s="167" t="str">
        <f>IF(ISBLANK(DaqBook_RAW_Data!AQ229),"",DaqBook_RAW_Data!AQ229)</f>
        <v/>
      </c>
      <c r="M239" s="167" t="str">
        <f>IF(ISBLANK(DaqBook_RAW_Data!AR229),"",DaqBook_RAW_Data!AR229)</f>
        <v/>
      </c>
      <c r="N239" s="167" t="str">
        <f>IF(ISBLANK(DaqBook_RAW_Data!AS229),"",DaqBook_RAW_Data!AS229)</f>
        <v/>
      </c>
      <c r="O239" s="167"/>
      <c r="P239" s="167"/>
    </row>
    <row r="240" spans="1:16" x14ac:dyDescent="0.2">
      <c r="A240" s="58" t="e">
        <f t="shared" si="3"/>
        <v>#VALUE!</v>
      </c>
      <c r="B240" s="144" t="str">
        <f>IF(ISBLANK(DaqBook_RAW_Data!AG230),IF(DaqBook_RAW_Data!A230="","",TIMEVALUE(DaqBook_RAW_Data!A230)),TIMEVALUE(DaqBook_RAW_Data!AG230))</f>
        <v/>
      </c>
      <c r="C240" s="167" t="str">
        <f>IF(ISBLANK(DaqBook_RAW_Data!AH230),"",DaqBook_RAW_Data!AH230)</f>
        <v/>
      </c>
      <c r="D240" s="167" t="str">
        <f>IF(ISBLANK(DaqBook_RAW_Data!AI230),"",DaqBook_RAW_Data!AI230)</f>
        <v/>
      </c>
      <c r="E240" s="167" t="str">
        <f>IF(ISBLANK(DaqBook_RAW_Data!AJ230),"",DaqBook_RAW_Data!AJ230)</f>
        <v/>
      </c>
      <c r="F240" s="167" t="str">
        <f>IF(ISBLANK(DaqBook_RAW_Data!AK230),"",DaqBook_RAW_Data!AK230)</f>
        <v/>
      </c>
      <c r="G240" s="167" t="str">
        <f>IF(ISBLANK(DaqBook_RAW_Data!AL230),"",DaqBook_RAW_Data!AL230)</f>
        <v/>
      </c>
      <c r="H240" s="167" t="str">
        <f>IF(ISBLANK(DaqBook_RAW_Data!AM230),"",DaqBook_RAW_Data!AM230)</f>
        <v/>
      </c>
      <c r="I240" s="167" t="str">
        <f>IF(ISBLANK(DaqBook_RAW_Data!AN230),"",DaqBook_RAW_Data!AN230)</f>
        <v/>
      </c>
      <c r="J240" s="167" t="str">
        <f>IF(ISBLANK(DaqBook_RAW_Data!AO230),"",DaqBook_RAW_Data!AO230)</f>
        <v/>
      </c>
      <c r="K240" s="167" t="str">
        <f>IF(ISBLANK(DaqBook_RAW_Data!AP230),"",DaqBook_RAW_Data!AP230)</f>
        <v/>
      </c>
      <c r="L240" s="167" t="str">
        <f>IF(ISBLANK(DaqBook_RAW_Data!AQ230),"",DaqBook_RAW_Data!AQ230)</f>
        <v/>
      </c>
      <c r="M240" s="167" t="str">
        <f>IF(ISBLANK(DaqBook_RAW_Data!AR230),"",DaqBook_RAW_Data!AR230)</f>
        <v/>
      </c>
      <c r="N240" s="167" t="str">
        <f>IF(ISBLANK(DaqBook_RAW_Data!AS230),"",DaqBook_RAW_Data!AS230)</f>
        <v/>
      </c>
      <c r="O240" s="167"/>
      <c r="P240" s="167"/>
    </row>
    <row r="241" spans="1:16" x14ac:dyDescent="0.2">
      <c r="A241" s="58" t="e">
        <f t="shared" si="3"/>
        <v>#VALUE!</v>
      </c>
      <c r="B241" s="144" t="str">
        <f>IF(ISBLANK(DaqBook_RAW_Data!AG231),IF(DaqBook_RAW_Data!A231="","",TIMEVALUE(DaqBook_RAW_Data!A231)),TIMEVALUE(DaqBook_RAW_Data!AG231))</f>
        <v/>
      </c>
      <c r="C241" s="167" t="str">
        <f>IF(ISBLANK(DaqBook_RAW_Data!AH231),"",DaqBook_RAW_Data!AH231)</f>
        <v/>
      </c>
      <c r="D241" s="167" t="str">
        <f>IF(ISBLANK(DaqBook_RAW_Data!AI231),"",DaqBook_RAW_Data!AI231)</f>
        <v/>
      </c>
      <c r="E241" s="167" t="str">
        <f>IF(ISBLANK(DaqBook_RAW_Data!AJ231),"",DaqBook_RAW_Data!AJ231)</f>
        <v/>
      </c>
      <c r="F241" s="167" t="str">
        <f>IF(ISBLANK(DaqBook_RAW_Data!AK231),"",DaqBook_RAW_Data!AK231)</f>
        <v/>
      </c>
      <c r="G241" s="167" t="str">
        <f>IF(ISBLANK(DaqBook_RAW_Data!AL231),"",DaqBook_RAW_Data!AL231)</f>
        <v/>
      </c>
      <c r="H241" s="167" t="str">
        <f>IF(ISBLANK(DaqBook_RAW_Data!AM231),"",DaqBook_RAW_Data!AM231)</f>
        <v/>
      </c>
      <c r="I241" s="167" t="str">
        <f>IF(ISBLANK(DaqBook_RAW_Data!AN231),"",DaqBook_RAW_Data!AN231)</f>
        <v/>
      </c>
      <c r="J241" s="167" t="str">
        <f>IF(ISBLANK(DaqBook_RAW_Data!AO231),"",DaqBook_RAW_Data!AO231)</f>
        <v/>
      </c>
      <c r="K241" s="167" t="str">
        <f>IF(ISBLANK(DaqBook_RAW_Data!AP231),"",DaqBook_RAW_Data!AP231)</f>
        <v/>
      </c>
      <c r="L241" s="167" t="str">
        <f>IF(ISBLANK(DaqBook_RAW_Data!AQ231),"",DaqBook_RAW_Data!AQ231)</f>
        <v/>
      </c>
      <c r="M241" s="167" t="str">
        <f>IF(ISBLANK(DaqBook_RAW_Data!AR231),"",DaqBook_RAW_Data!AR231)</f>
        <v/>
      </c>
      <c r="N241" s="167" t="str">
        <f>IF(ISBLANK(DaqBook_RAW_Data!AS231),"",DaqBook_RAW_Data!AS231)</f>
        <v/>
      </c>
      <c r="O241" s="167"/>
      <c r="P241" s="167"/>
    </row>
    <row r="242" spans="1:16" x14ac:dyDescent="0.2">
      <c r="A242" s="58" t="e">
        <f t="shared" si="3"/>
        <v>#VALUE!</v>
      </c>
      <c r="B242" s="144" t="str">
        <f>IF(ISBLANK(DaqBook_RAW_Data!AG232),IF(DaqBook_RAW_Data!A232="","",TIMEVALUE(DaqBook_RAW_Data!A232)),TIMEVALUE(DaqBook_RAW_Data!AG232))</f>
        <v/>
      </c>
      <c r="C242" s="167" t="str">
        <f>IF(ISBLANK(DaqBook_RAW_Data!AH232),"",DaqBook_RAW_Data!AH232)</f>
        <v/>
      </c>
      <c r="D242" s="167" t="str">
        <f>IF(ISBLANK(DaqBook_RAW_Data!AI232),"",DaqBook_RAW_Data!AI232)</f>
        <v/>
      </c>
      <c r="E242" s="167" t="str">
        <f>IF(ISBLANK(DaqBook_RAW_Data!AJ232),"",DaqBook_RAW_Data!AJ232)</f>
        <v/>
      </c>
      <c r="F242" s="167" t="str">
        <f>IF(ISBLANK(DaqBook_RAW_Data!AK232),"",DaqBook_RAW_Data!AK232)</f>
        <v/>
      </c>
      <c r="G242" s="167" t="str">
        <f>IF(ISBLANK(DaqBook_RAW_Data!AL232),"",DaqBook_RAW_Data!AL232)</f>
        <v/>
      </c>
      <c r="H242" s="167" t="str">
        <f>IF(ISBLANK(DaqBook_RAW_Data!AM232),"",DaqBook_RAW_Data!AM232)</f>
        <v/>
      </c>
      <c r="I242" s="167" t="str">
        <f>IF(ISBLANK(DaqBook_RAW_Data!AN232),"",DaqBook_RAW_Data!AN232)</f>
        <v/>
      </c>
      <c r="J242" s="167" t="str">
        <f>IF(ISBLANK(DaqBook_RAW_Data!AO232),"",DaqBook_RAW_Data!AO232)</f>
        <v/>
      </c>
      <c r="K242" s="167" t="str">
        <f>IF(ISBLANK(DaqBook_RAW_Data!AP232),"",DaqBook_RAW_Data!AP232)</f>
        <v/>
      </c>
      <c r="L242" s="167" t="str">
        <f>IF(ISBLANK(DaqBook_RAW_Data!AQ232),"",DaqBook_RAW_Data!AQ232)</f>
        <v/>
      </c>
      <c r="M242" s="167" t="str">
        <f>IF(ISBLANK(DaqBook_RAW_Data!AR232),"",DaqBook_RAW_Data!AR232)</f>
        <v/>
      </c>
      <c r="N242" s="167" t="str">
        <f>IF(ISBLANK(DaqBook_RAW_Data!AS232),"",DaqBook_RAW_Data!AS232)</f>
        <v/>
      </c>
      <c r="O242" s="167"/>
      <c r="P242" s="167"/>
    </row>
    <row r="243" spans="1:16" x14ac:dyDescent="0.2">
      <c r="A243" s="58" t="e">
        <f t="shared" si="3"/>
        <v>#VALUE!</v>
      </c>
      <c r="B243" s="144" t="str">
        <f>IF(ISBLANK(DaqBook_RAW_Data!AG233),IF(DaqBook_RAW_Data!A233="","",TIMEVALUE(DaqBook_RAW_Data!A233)),TIMEVALUE(DaqBook_RAW_Data!AG233))</f>
        <v/>
      </c>
      <c r="C243" s="167" t="str">
        <f>IF(ISBLANK(DaqBook_RAW_Data!AH233),"",DaqBook_RAW_Data!AH233)</f>
        <v/>
      </c>
      <c r="D243" s="167" t="str">
        <f>IF(ISBLANK(DaqBook_RAW_Data!AI233),"",DaqBook_RAW_Data!AI233)</f>
        <v/>
      </c>
      <c r="E243" s="167" t="str">
        <f>IF(ISBLANK(DaqBook_RAW_Data!AJ233),"",DaqBook_RAW_Data!AJ233)</f>
        <v/>
      </c>
      <c r="F243" s="167" t="str">
        <f>IF(ISBLANK(DaqBook_RAW_Data!AK233),"",DaqBook_RAW_Data!AK233)</f>
        <v/>
      </c>
      <c r="G243" s="167" t="str">
        <f>IF(ISBLANK(DaqBook_RAW_Data!AL233),"",DaqBook_RAW_Data!AL233)</f>
        <v/>
      </c>
      <c r="H243" s="167" t="str">
        <f>IF(ISBLANK(DaqBook_RAW_Data!AM233),"",DaqBook_RAW_Data!AM233)</f>
        <v/>
      </c>
      <c r="I243" s="167" t="str">
        <f>IF(ISBLANK(DaqBook_RAW_Data!AN233),"",DaqBook_RAW_Data!AN233)</f>
        <v/>
      </c>
      <c r="J243" s="167" t="str">
        <f>IF(ISBLANK(DaqBook_RAW_Data!AO233),"",DaqBook_RAW_Data!AO233)</f>
        <v/>
      </c>
      <c r="K243" s="167" t="str">
        <f>IF(ISBLANK(DaqBook_RAW_Data!AP233),"",DaqBook_RAW_Data!AP233)</f>
        <v/>
      </c>
      <c r="L243" s="167" t="str">
        <f>IF(ISBLANK(DaqBook_RAW_Data!AQ233),"",DaqBook_RAW_Data!AQ233)</f>
        <v/>
      </c>
      <c r="M243" s="167" t="str">
        <f>IF(ISBLANK(DaqBook_RAW_Data!AR233),"",DaqBook_RAW_Data!AR233)</f>
        <v/>
      </c>
      <c r="N243" s="167" t="str">
        <f>IF(ISBLANK(DaqBook_RAW_Data!AS233),"",DaqBook_RAW_Data!AS233)</f>
        <v/>
      </c>
      <c r="O243" s="167"/>
      <c r="P243" s="167"/>
    </row>
    <row r="244" spans="1:16" x14ac:dyDescent="0.2">
      <c r="A244" s="58" t="e">
        <f t="shared" si="3"/>
        <v>#VALUE!</v>
      </c>
      <c r="B244" s="144" t="str">
        <f>IF(ISBLANK(DaqBook_RAW_Data!AG234),IF(DaqBook_RAW_Data!A234="","",TIMEVALUE(DaqBook_RAW_Data!A234)),TIMEVALUE(DaqBook_RAW_Data!AG234))</f>
        <v/>
      </c>
      <c r="C244" s="167" t="str">
        <f>IF(ISBLANK(DaqBook_RAW_Data!AH234),"",DaqBook_RAW_Data!AH234)</f>
        <v/>
      </c>
      <c r="D244" s="167" t="str">
        <f>IF(ISBLANK(DaqBook_RAW_Data!AI234),"",DaqBook_RAW_Data!AI234)</f>
        <v/>
      </c>
      <c r="E244" s="167" t="str">
        <f>IF(ISBLANK(DaqBook_RAW_Data!AJ234),"",DaqBook_RAW_Data!AJ234)</f>
        <v/>
      </c>
      <c r="F244" s="167" t="str">
        <f>IF(ISBLANK(DaqBook_RAW_Data!AK234),"",DaqBook_RAW_Data!AK234)</f>
        <v/>
      </c>
      <c r="G244" s="167" t="str">
        <f>IF(ISBLANK(DaqBook_RAW_Data!AL234),"",DaqBook_RAW_Data!AL234)</f>
        <v/>
      </c>
      <c r="H244" s="167" t="str">
        <f>IF(ISBLANK(DaqBook_RAW_Data!AM234),"",DaqBook_RAW_Data!AM234)</f>
        <v/>
      </c>
      <c r="I244" s="167" t="str">
        <f>IF(ISBLANK(DaqBook_RAW_Data!AN234),"",DaqBook_RAW_Data!AN234)</f>
        <v/>
      </c>
      <c r="J244" s="167" t="str">
        <f>IF(ISBLANK(DaqBook_RAW_Data!AO234),"",DaqBook_RAW_Data!AO234)</f>
        <v/>
      </c>
      <c r="K244" s="167" t="str">
        <f>IF(ISBLANK(DaqBook_RAW_Data!AP234),"",DaqBook_RAW_Data!AP234)</f>
        <v/>
      </c>
      <c r="L244" s="167" t="str">
        <f>IF(ISBLANK(DaqBook_RAW_Data!AQ234),"",DaqBook_RAW_Data!AQ234)</f>
        <v/>
      </c>
      <c r="M244" s="167" t="str">
        <f>IF(ISBLANK(DaqBook_RAW_Data!AR234),"",DaqBook_RAW_Data!AR234)</f>
        <v/>
      </c>
      <c r="N244" s="167" t="str">
        <f>IF(ISBLANK(DaqBook_RAW_Data!AS234),"",DaqBook_RAW_Data!AS234)</f>
        <v/>
      </c>
      <c r="O244" s="167"/>
      <c r="P244" s="167"/>
    </row>
    <row r="245" spans="1:16" x14ac:dyDescent="0.2">
      <c r="A245" s="58" t="e">
        <f t="shared" si="3"/>
        <v>#VALUE!</v>
      </c>
      <c r="B245" s="144" t="str">
        <f>IF(ISBLANK(DaqBook_RAW_Data!AG235),IF(DaqBook_RAW_Data!A235="","",TIMEVALUE(DaqBook_RAW_Data!A235)),TIMEVALUE(DaqBook_RAW_Data!AG235))</f>
        <v/>
      </c>
      <c r="C245" s="167" t="str">
        <f>IF(ISBLANK(DaqBook_RAW_Data!AH235),"",DaqBook_RAW_Data!AH235)</f>
        <v/>
      </c>
      <c r="D245" s="167" t="str">
        <f>IF(ISBLANK(DaqBook_RAW_Data!AI235),"",DaqBook_RAW_Data!AI235)</f>
        <v/>
      </c>
      <c r="E245" s="167" t="str">
        <f>IF(ISBLANK(DaqBook_RAW_Data!AJ235),"",DaqBook_RAW_Data!AJ235)</f>
        <v/>
      </c>
      <c r="F245" s="167" t="str">
        <f>IF(ISBLANK(DaqBook_RAW_Data!AK235),"",DaqBook_RAW_Data!AK235)</f>
        <v/>
      </c>
      <c r="G245" s="167" t="str">
        <f>IF(ISBLANK(DaqBook_RAW_Data!AL235),"",DaqBook_RAW_Data!AL235)</f>
        <v/>
      </c>
      <c r="H245" s="167" t="str">
        <f>IF(ISBLANK(DaqBook_RAW_Data!AM235),"",DaqBook_RAW_Data!AM235)</f>
        <v/>
      </c>
      <c r="I245" s="167" t="str">
        <f>IF(ISBLANK(DaqBook_RAW_Data!AN235),"",DaqBook_RAW_Data!AN235)</f>
        <v/>
      </c>
      <c r="J245" s="167" t="str">
        <f>IF(ISBLANK(DaqBook_RAW_Data!AO235),"",DaqBook_RAW_Data!AO235)</f>
        <v/>
      </c>
      <c r="K245" s="167" t="str">
        <f>IF(ISBLANK(DaqBook_RAW_Data!AP235),"",DaqBook_RAW_Data!AP235)</f>
        <v/>
      </c>
      <c r="L245" s="167" t="str">
        <f>IF(ISBLANK(DaqBook_RAW_Data!AQ235),"",DaqBook_RAW_Data!AQ235)</f>
        <v/>
      </c>
      <c r="M245" s="167" t="str">
        <f>IF(ISBLANK(DaqBook_RAW_Data!AR235),"",DaqBook_RAW_Data!AR235)</f>
        <v/>
      </c>
      <c r="N245" s="167" t="str">
        <f>IF(ISBLANK(DaqBook_RAW_Data!AS235),"",DaqBook_RAW_Data!AS235)</f>
        <v/>
      </c>
      <c r="O245" s="167"/>
      <c r="P245" s="167"/>
    </row>
    <row r="246" spans="1:16" x14ac:dyDescent="0.2">
      <c r="A246" s="58" t="e">
        <f t="shared" si="3"/>
        <v>#VALUE!</v>
      </c>
      <c r="B246" s="144" t="str">
        <f>IF(ISBLANK(DaqBook_RAW_Data!AG236),IF(DaqBook_RAW_Data!A236="","",TIMEVALUE(DaqBook_RAW_Data!A236)),TIMEVALUE(DaqBook_RAW_Data!AG236))</f>
        <v/>
      </c>
      <c r="C246" s="167" t="str">
        <f>IF(ISBLANK(DaqBook_RAW_Data!AH236),"",DaqBook_RAW_Data!AH236)</f>
        <v/>
      </c>
      <c r="D246" s="167" t="str">
        <f>IF(ISBLANK(DaqBook_RAW_Data!AI236),"",DaqBook_RAW_Data!AI236)</f>
        <v/>
      </c>
      <c r="E246" s="167" t="str">
        <f>IF(ISBLANK(DaqBook_RAW_Data!AJ236),"",DaqBook_RAW_Data!AJ236)</f>
        <v/>
      </c>
      <c r="F246" s="167" t="str">
        <f>IF(ISBLANK(DaqBook_RAW_Data!AK236),"",DaqBook_RAW_Data!AK236)</f>
        <v/>
      </c>
      <c r="G246" s="167" t="str">
        <f>IF(ISBLANK(DaqBook_RAW_Data!AL236),"",DaqBook_RAW_Data!AL236)</f>
        <v/>
      </c>
      <c r="H246" s="167" t="str">
        <f>IF(ISBLANK(DaqBook_RAW_Data!AM236),"",DaqBook_RAW_Data!AM236)</f>
        <v/>
      </c>
      <c r="I246" s="167" t="str">
        <f>IF(ISBLANK(DaqBook_RAW_Data!AN236),"",DaqBook_RAW_Data!AN236)</f>
        <v/>
      </c>
      <c r="J246" s="167" t="str">
        <f>IF(ISBLANK(DaqBook_RAW_Data!AO236),"",DaqBook_RAW_Data!AO236)</f>
        <v/>
      </c>
      <c r="K246" s="167" t="str">
        <f>IF(ISBLANK(DaqBook_RAW_Data!AP236),"",DaqBook_RAW_Data!AP236)</f>
        <v/>
      </c>
      <c r="L246" s="167" t="str">
        <f>IF(ISBLANK(DaqBook_RAW_Data!AQ236),"",DaqBook_RAW_Data!AQ236)</f>
        <v/>
      </c>
      <c r="M246" s="167" t="str">
        <f>IF(ISBLANK(DaqBook_RAW_Data!AR236),"",DaqBook_RAW_Data!AR236)</f>
        <v/>
      </c>
      <c r="N246" s="167" t="str">
        <f>IF(ISBLANK(DaqBook_RAW_Data!AS236),"",DaqBook_RAW_Data!AS236)</f>
        <v/>
      </c>
      <c r="O246" s="167"/>
      <c r="P246" s="167"/>
    </row>
    <row r="247" spans="1:16" x14ac:dyDescent="0.2">
      <c r="A247" s="58" t="e">
        <f t="shared" si="3"/>
        <v>#VALUE!</v>
      </c>
      <c r="B247" s="144" t="str">
        <f>IF(ISBLANK(DaqBook_RAW_Data!AG237),IF(DaqBook_RAW_Data!A237="","",TIMEVALUE(DaqBook_RAW_Data!A237)),TIMEVALUE(DaqBook_RAW_Data!AG237))</f>
        <v/>
      </c>
      <c r="C247" s="167" t="str">
        <f>IF(ISBLANK(DaqBook_RAW_Data!AH237),"",DaqBook_RAW_Data!AH237)</f>
        <v/>
      </c>
      <c r="D247" s="167" t="str">
        <f>IF(ISBLANK(DaqBook_RAW_Data!AI237),"",DaqBook_RAW_Data!AI237)</f>
        <v/>
      </c>
      <c r="E247" s="167" t="str">
        <f>IF(ISBLANK(DaqBook_RAW_Data!AJ237),"",DaqBook_RAW_Data!AJ237)</f>
        <v/>
      </c>
      <c r="F247" s="167" t="str">
        <f>IF(ISBLANK(DaqBook_RAW_Data!AK237),"",DaqBook_RAW_Data!AK237)</f>
        <v/>
      </c>
      <c r="G247" s="167" t="str">
        <f>IF(ISBLANK(DaqBook_RAW_Data!AL237),"",DaqBook_RAW_Data!AL237)</f>
        <v/>
      </c>
      <c r="H247" s="167" t="str">
        <f>IF(ISBLANK(DaqBook_RAW_Data!AM237),"",DaqBook_RAW_Data!AM237)</f>
        <v/>
      </c>
      <c r="I247" s="167" t="str">
        <f>IF(ISBLANK(DaqBook_RAW_Data!AN237),"",DaqBook_RAW_Data!AN237)</f>
        <v/>
      </c>
      <c r="J247" s="167" t="str">
        <f>IF(ISBLANK(DaqBook_RAW_Data!AO237),"",DaqBook_RAW_Data!AO237)</f>
        <v/>
      </c>
      <c r="K247" s="167" t="str">
        <f>IF(ISBLANK(DaqBook_RAW_Data!AP237),"",DaqBook_RAW_Data!AP237)</f>
        <v/>
      </c>
      <c r="L247" s="167" t="str">
        <f>IF(ISBLANK(DaqBook_RAW_Data!AQ237),"",DaqBook_RAW_Data!AQ237)</f>
        <v/>
      </c>
      <c r="M247" s="167" t="str">
        <f>IF(ISBLANK(DaqBook_RAW_Data!AR237),"",DaqBook_RAW_Data!AR237)</f>
        <v/>
      </c>
      <c r="N247" s="167" t="str">
        <f>IF(ISBLANK(DaqBook_RAW_Data!AS237),"",DaqBook_RAW_Data!AS237)</f>
        <v/>
      </c>
      <c r="O247" s="167"/>
      <c r="P247" s="167"/>
    </row>
    <row r="248" spans="1:16" x14ac:dyDescent="0.2">
      <c r="A248" s="58" t="e">
        <f t="shared" si="3"/>
        <v>#VALUE!</v>
      </c>
      <c r="B248" s="144" t="str">
        <f>IF(ISBLANK(DaqBook_RAW_Data!AG238),IF(DaqBook_RAW_Data!A238="","",TIMEVALUE(DaqBook_RAW_Data!A238)),TIMEVALUE(DaqBook_RAW_Data!AG238))</f>
        <v/>
      </c>
      <c r="C248" s="167" t="str">
        <f>IF(ISBLANK(DaqBook_RAW_Data!AH238),"",DaqBook_RAW_Data!AH238)</f>
        <v/>
      </c>
      <c r="D248" s="167" t="str">
        <f>IF(ISBLANK(DaqBook_RAW_Data!AI238),"",DaqBook_RAW_Data!AI238)</f>
        <v/>
      </c>
      <c r="E248" s="167" t="str">
        <f>IF(ISBLANK(DaqBook_RAW_Data!AJ238),"",DaqBook_RAW_Data!AJ238)</f>
        <v/>
      </c>
      <c r="F248" s="167" t="str">
        <f>IF(ISBLANK(DaqBook_RAW_Data!AK238),"",DaqBook_RAW_Data!AK238)</f>
        <v/>
      </c>
      <c r="G248" s="167" t="str">
        <f>IF(ISBLANK(DaqBook_RAW_Data!AL238),"",DaqBook_RAW_Data!AL238)</f>
        <v/>
      </c>
      <c r="H248" s="167" t="str">
        <f>IF(ISBLANK(DaqBook_RAW_Data!AM238),"",DaqBook_RAW_Data!AM238)</f>
        <v/>
      </c>
      <c r="I248" s="167" t="str">
        <f>IF(ISBLANK(DaqBook_RAW_Data!AN238),"",DaqBook_RAW_Data!AN238)</f>
        <v/>
      </c>
      <c r="J248" s="167" t="str">
        <f>IF(ISBLANK(DaqBook_RAW_Data!AO238),"",DaqBook_RAW_Data!AO238)</f>
        <v/>
      </c>
      <c r="K248" s="167" t="str">
        <f>IF(ISBLANK(DaqBook_RAW_Data!AP238),"",DaqBook_RAW_Data!AP238)</f>
        <v/>
      </c>
      <c r="L248" s="167" t="str">
        <f>IF(ISBLANK(DaqBook_RAW_Data!AQ238),"",DaqBook_RAW_Data!AQ238)</f>
        <v/>
      </c>
      <c r="M248" s="167" t="str">
        <f>IF(ISBLANK(DaqBook_RAW_Data!AR238),"",DaqBook_RAW_Data!AR238)</f>
        <v/>
      </c>
      <c r="N248" s="167" t="str">
        <f>IF(ISBLANK(DaqBook_RAW_Data!AS238),"",DaqBook_RAW_Data!AS238)</f>
        <v/>
      </c>
      <c r="O248" s="167"/>
      <c r="P248" s="167"/>
    </row>
    <row r="249" spans="1:16" x14ac:dyDescent="0.2">
      <c r="A249" s="58" t="e">
        <f t="shared" si="3"/>
        <v>#VALUE!</v>
      </c>
      <c r="B249" s="144" t="str">
        <f>IF(ISBLANK(DaqBook_RAW_Data!AG239),IF(DaqBook_RAW_Data!A239="","",TIMEVALUE(DaqBook_RAW_Data!A239)),TIMEVALUE(DaqBook_RAW_Data!AG239))</f>
        <v/>
      </c>
      <c r="C249" s="167" t="str">
        <f>IF(ISBLANK(DaqBook_RAW_Data!AH239),"",DaqBook_RAW_Data!AH239)</f>
        <v/>
      </c>
      <c r="D249" s="167" t="str">
        <f>IF(ISBLANK(DaqBook_RAW_Data!AI239),"",DaqBook_RAW_Data!AI239)</f>
        <v/>
      </c>
      <c r="E249" s="167" t="str">
        <f>IF(ISBLANK(DaqBook_RAW_Data!AJ239),"",DaqBook_RAW_Data!AJ239)</f>
        <v/>
      </c>
      <c r="F249" s="167" t="str">
        <f>IF(ISBLANK(DaqBook_RAW_Data!AK239),"",DaqBook_RAW_Data!AK239)</f>
        <v/>
      </c>
      <c r="G249" s="167" t="str">
        <f>IF(ISBLANK(DaqBook_RAW_Data!AL239),"",DaqBook_RAW_Data!AL239)</f>
        <v/>
      </c>
      <c r="H249" s="167" t="str">
        <f>IF(ISBLANK(DaqBook_RAW_Data!AM239),"",DaqBook_RAW_Data!AM239)</f>
        <v/>
      </c>
      <c r="I249" s="167" t="str">
        <f>IF(ISBLANK(DaqBook_RAW_Data!AN239),"",DaqBook_RAW_Data!AN239)</f>
        <v/>
      </c>
      <c r="J249" s="167" t="str">
        <f>IF(ISBLANK(DaqBook_RAW_Data!AO239),"",DaqBook_RAW_Data!AO239)</f>
        <v/>
      </c>
      <c r="K249" s="167" t="str">
        <f>IF(ISBLANK(DaqBook_RAW_Data!AP239),"",DaqBook_RAW_Data!AP239)</f>
        <v/>
      </c>
      <c r="L249" s="167" t="str">
        <f>IF(ISBLANK(DaqBook_RAW_Data!AQ239),"",DaqBook_RAW_Data!AQ239)</f>
        <v/>
      </c>
      <c r="M249" s="167" t="str">
        <f>IF(ISBLANK(DaqBook_RAW_Data!AR239),"",DaqBook_RAW_Data!AR239)</f>
        <v/>
      </c>
      <c r="N249" s="167" t="str">
        <f>IF(ISBLANK(DaqBook_RAW_Data!AS239),"",DaqBook_RAW_Data!AS239)</f>
        <v/>
      </c>
      <c r="O249" s="167"/>
      <c r="P249" s="167"/>
    </row>
    <row r="250" spans="1:16" x14ac:dyDescent="0.2">
      <c r="A250" s="58" t="e">
        <f t="shared" si="3"/>
        <v>#VALUE!</v>
      </c>
      <c r="B250" s="144" t="str">
        <f>IF(ISBLANK(DaqBook_RAW_Data!AG240),IF(DaqBook_RAW_Data!A240="","",TIMEVALUE(DaqBook_RAW_Data!A240)),TIMEVALUE(DaqBook_RAW_Data!AG240))</f>
        <v/>
      </c>
      <c r="C250" s="167" t="str">
        <f>IF(ISBLANK(DaqBook_RAW_Data!AH240),"",DaqBook_RAW_Data!AH240)</f>
        <v/>
      </c>
      <c r="D250" s="167" t="str">
        <f>IF(ISBLANK(DaqBook_RAW_Data!AI240),"",DaqBook_RAW_Data!AI240)</f>
        <v/>
      </c>
      <c r="E250" s="167" t="str">
        <f>IF(ISBLANK(DaqBook_RAW_Data!AJ240),"",DaqBook_RAW_Data!AJ240)</f>
        <v/>
      </c>
      <c r="F250" s="167" t="str">
        <f>IF(ISBLANK(DaqBook_RAW_Data!AK240),"",DaqBook_RAW_Data!AK240)</f>
        <v/>
      </c>
      <c r="G250" s="167" t="str">
        <f>IF(ISBLANK(DaqBook_RAW_Data!AL240),"",DaqBook_RAW_Data!AL240)</f>
        <v/>
      </c>
      <c r="H250" s="167" t="str">
        <f>IF(ISBLANK(DaqBook_RAW_Data!AM240),"",DaqBook_RAW_Data!AM240)</f>
        <v/>
      </c>
      <c r="I250" s="167" t="str">
        <f>IF(ISBLANK(DaqBook_RAW_Data!AN240),"",DaqBook_RAW_Data!AN240)</f>
        <v/>
      </c>
      <c r="J250" s="167" t="str">
        <f>IF(ISBLANK(DaqBook_RAW_Data!AO240),"",DaqBook_RAW_Data!AO240)</f>
        <v/>
      </c>
      <c r="K250" s="167" t="str">
        <f>IF(ISBLANK(DaqBook_RAW_Data!AP240),"",DaqBook_RAW_Data!AP240)</f>
        <v/>
      </c>
      <c r="L250" s="167" t="str">
        <f>IF(ISBLANK(DaqBook_RAW_Data!AQ240),"",DaqBook_RAW_Data!AQ240)</f>
        <v/>
      </c>
      <c r="M250" s="167" t="str">
        <f>IF(ISBLANK(DaqBook_RAW_Data!AR240),"",DaqBook_RAW_Data!AR240)</f>
        <v/>
      </c>
      <c r="N250" s="167" t="str">
        <f>IF(ISBLANK(DaqBook_RAW_Data!AS240),"",DaqBook_RAW_Data!AS240)</f>
        <v/>
      </c>
      <c r="O250" s="167"/>
      <c r="P250" s="167"/>
    </row>
    <row r="251" spans="1:16" x14ac:dyDescent="0.2">
      <c r="A251" s="58" t="e">
        <f t="shared" si="3"/>
        <v>#VALUE!</v>
      </c>
      <c r="B251" s="144" t="str">
        <f>IF(ISBLANK(DaqBook_RAW_Data!AG241),IF(DaqBook_RAW_Data!A241="","",TIMEVALUE(DaqBook_RAW_Data!A241)),TIMEVALUE(DaqBook_RAW_Data!AG241))</f>
        <v/>
      </c>
      <c r="C251" s="167" t="str">
        <f>IF(ISBLANK(DaqBook_RAW_Data!AH241),"",DaqBook_RAW_Data!AH241)</f>
        <v/>
      </c>
      <c r="D251" s="167" t="str">
        <f>IF(ISBLANK(DaqBook_RAW_Data!AI241),"",DaqBook_RAW_Data!AI241)</f>
        <v/>
      </c>
      <c r="E251" s="167" t="str">
        <f>IF(ISBLANK(DaqBook_RAW_Data!AJ241),"",DaqBook_RAW_Data!AJ241)</f>
        <v/>
      </c>
      <c r="F251" s="167" t="str">
        <f>IF(ISBLANK(DaqBook_RAW_Data!AK241),"",DaqBook_RAW_Data!AK241)</f>
        <v/>
      </c>
      <c r="G251" s="167" t="str">
        <f>IF(ISBLANK(DaqBook_RAW_Data!AL241),"",DaqBook_RAW_Data!AL241)</f>
        <v/>
      </c>
      <c r="H251" s="167" t="str">
        <f>IF(ISBLANK(DaqBook_RAW_Data!AM241),"",DaqBook_RAW_Data!AM241)</f>
        <v/>
      </c>
      <c r="I251" s="167" t="str">
        <f>IF(ISBLANK(DaqBook_RAW_Data!AN241),"",DaqBook_RAW_Data!AN241)</f>
        <v/>
      </c>
      <c r="J251" s="167" t="str">
        <f>IF(ISBLANK(DaqBook_RAW_Data!AO241),"",DaqBook_RAW_Data!AO241)</f>
        <v/>
      </c>
      <c r="K251" s="167" t="str">
        <f>IF(ISBLANK(DaqBook_RAW_Data!AP241),"",DaqBook_RAW_Data!AP241)</f>
        <v/>
      </c>
      <c r="L251" s="167" t="str">
        <f>IF(ISBLANK(DaqBook_RAW_Data!AQ241),"",DaqBook_RAW_Data!AQ241)</f>
        <v/>
      </c>
      <c r="M251" s="167" t="str">
        <f>IF(ISBLANK(DaqBook_RAW_Data!AR241),"",DaqBook_RAW_Data!AR241)</f>
        <v/>
      </c>
      <c r="N251" s="167" t="str">
        <f>IF(ISBLANK(DaqBook_RAW_Data!AS241),"",DaqBook_RAW_Data!AS241)</f>
        <v/>
      </c>
      <c r="O251" s="167"/>
      <c r="P251" s="167"/>
    </row>
    <row r="252" spans="1:16" x14ac:dyDescent="0.2">
      <c r="A252" s="58" t="e">
        <f t="shared" si="3"/>
        <v>#VALUE!</v>
      </c>
      <c r="B252" s="144" t="str">
        <f>IF(ISBLANK(DaqBook_RAW_Data!AG242),IF(DaqBook_RAW_Data!A242="","",TIMEVALUE(DaqBook_RAW_Data!A242)),TIMEVALUE(DaqBook_RAW_Data!AG242))</f>
        <v/>
      </c>
      <c r="C252" s="167" t="str">
        <f>IF(ISBLANK(DaqBook_RAW_Data!AH242),"",DaqBook_RAW_Data!AH242)</f>
        <v/>
      </c>
      <c r="D252" s="167" t="str">
        <f>IF(ISBLANK(DaqBook_RAW_Data!AI242),"",DaqBook_RAW_Data!AI242)</f>
        <v/>
      </c>
      <c r="E252" s="167" t="str">
        <f>IF(ISBLANK(DaqBook_RAW_Data!AJ242),"",DaqBook_RAW_Data!AJ242)</f>
        <v/>
      </c>
      <c r="F252" s="167" t="str">
        <f>IF(ISBLANK(DaqBook_RAW_Data!AK242),"",DaqBook_RAW_Data!AK242)</f>
        <v/>
      </c>
      <c r="G252" s="167" t="str">
        <f>IF(ISBLANK(DaqBook_RAW_Data!AL242),"",DaqBook_RAW_Data!AL242)</f>
        <v/>
      </c>
      <c r="H252" s="167" t="str">
        <f>IF(ISBLANK(DaqBook_RAW_Data!AM242),"",DaqBook_RAW_Data!AM242)</f>
        <v/>
      </c>
      <c r="I252" s="167" t="str">
        <f>IF(ISBLANK(DaqBook_RAW_Data!AN242),"",DaqBook_RAW_Data!AN242)</f>
        <v/>
      </c>
      <c r="J252" s="167" t="str">
        <f>IF(ISBLANK(DaqBook_RAW_Data!AO242),"",DaqBook_RAW_Data!AO242)</f>
        <v/>
      </c>
      <c r="K252" s="167" t="str">
        <f>IF(ISBLANK(DaqBook_RAW_Data!AP242),"",DaqBook_RAW_Data!AP242)</f>
        <v/>
      </c>
      <c r="L252" s="167" t="str">
        <f>IF(ISBLANK(DaqBook_RAW_Data!AQ242),"",DaqBook_RAW_Data!AQ242)</f>
        <v/>
      </c>
      <c r="M252" s="167" t="str">
        <f>IF(ISBLANK(DaqBook_RAW_Data!AR242),"",DaqBook_RAW_Data!AR242)</f>
        <v/>
      </c>
      <c r="N252" s="167" t="str">
        <f>IF(ISBLANK(DaqBook_RAW_Data!AS242),"",DaqBook_RAW_Data!AS242)</f>
        <v/>
      </c>
      <c r="O252" s="167"/>
      <c r="P252" s="167"/>
    </row>
    <row r="253" spans="1:16" x14ac:dyDescent="0.2">
      <c r="A253" s="58" t="e">
        <f t="shared" si="3"/>
        <v>#VALUE!</v>
      </c>
      <c r="B253" s="144" t="str">
        <f>IF(ISBLANK(DaqBook_RAW_Data!AG243),IF(DaqBook_RAW_Data!A243="","",TIMEVALUE(DaqBook_RAW_Data!A243)),TIMEVALUE(DaqBook_RAW_Data!AG243))</f>
        <v/>
      </c>
      <c r="C253" s="167" t="str">
        <f>IF(ISBLANK(DaqBook_RAW_Data!AH243),"",DaqBook_RAW_Data!AH243)</f>
        <v/>
      </c>
      <c r="D253" s="167" t="str">
        <f>IF(ISBLANK(DaqBook_RAW_Data!AI243),"",DaqBook_RAW_Data!AI243)</f>
        <v/>
      </c>
      <c r="E253" s="167" t="str">
        <f>IF(ISBLANK(DaqBook_RAW_Data!AJ243),"",DaqBook_RAW_Data!AJ243)</f>
        <v/>
      </c>
      <c r="F253" s="167" t="str">
        <f>IF(ISBLANK(DaqBook_RAW_Data!AK243),"",DaqBook_RAW_Data!AK243)</f>
        <v/>
      </c>
      <c r="G253" s="167" t="str">
        <f>IF(ISBLANK(DaqBook_RAW_Data!AL243),"",DaqBook_RAW_Data!AL243)</f>
        <v/>
      </c>
      <c r="H253" s="167" t="str">
        <f>IF(ISBLANK(DaqBook_RAW_Data!AM243),"",DaqBook_RAW_Data!AM243)</f>
        <v/>
      </c>
      <c r="I253" s="167" t="str">
        <f>IF(ISBLANK(DaqBook_RAW_Data!AN243),"",DaqBook_RAW_Data!AN243)</f>
        <v/>
      </c>
      <c r="J253" s="167" t="str">
        <f>IF(ISBLANK(DaqBook_RAW_Data!AO243),"",DaqBook_RAW_Data!AO243)</f>
        <v/>
      </c>
      <c r="K253" s="167" t="str">
        <f>IF(ISBLANK(DaqBook_RAW_Data!AP243),"",DaqBook_RAW_Data!AP243)</f>
        <v/>
      </c>
      <c r="L253" s="167" t="str">
        <f>IF(ISBLANK(DaqBook_RAW_Data!AQ243),"",DaqBook_RAW_Data!AQ243)</f>
        <v/>
      </c>
      <c r="M253" s="167" t="str">
        <f>IF(ISBLANK(DaqBook_RAW_Data!AR243),"",DaqBook_RAW_Data!AR243)</f>
        <v/>
      </c>
      <c r="N253" s="167" t="str">
        <f>IF(ISBLANK(DaqBook_RAW_Data!AS243),"",DaqBook_RAW_Data!AS243)</f>
        <v/>
      </c>
      <c r="O253" s="167"/>
      <c r="P253" s="167"/>
    </row>
    <row r="254" spans="1:16" x14ac:dyDescent="0.2">
      <c r="A254" s="58" t="e">
        <f t="shared" si="3"/>
        <v>#VALUE!</v>
      </c>
      <c r="B254" s="144" t="str">
        <f>IF(ISBLANK(DaqBook_RAW_Data!AG244),IF(DaqBook_RAW_Data!A244="","",TIMEVALUE(DaqBook_RAW_Data!A244)),TIMEVALUE(DaqBook_RAW_Data!AG244))</f>
        <v/>
      </c>
      <c r="C254" s="167" t="str">
        <f>IF(ISBLANK(DaqBook_RAW_Data!AH244),"",DaqBook_RAW_Data!AH244)</f>
        <v/>
      </c>
      <c r="D254" s="167" t="str">
        <f>IF(ISBLANK(DaqBook_RAW_Data!AI244),"",DaqBook_RAW_Data!AI244)</f>
        <v/>
      </c>
      <c r="E254" s="167" t="str">
        <f>IF(ISBLANK(DaqBook_RAW_Data!AJ244),"",DaqBook_RAW_Data!AJ244)</f>
        <v/>
      </c>
      <c r="F254" s="167" t="str">
        <f>IF(ISBLANK(DaqBook_RAW_Data!AK244),"",DaqBook_RAW_Data!AK244)</f>
        <v/>
      </c>
      <c r="G254" s="167" t="str">
        <f>IF(ISBLANK(DaqBook_RAW_Data!AL244),"",DaqBook_RAW_Data!AL244)</f>
        <v/>
      </c>
      <c r="H254" s="167" t="str">
        <f>IF(ISBLANK(DaqBook_RAW_Data!AM244),"",DaqBook_RAW_Data!AM244)</f>
        <v/>
      </c>
      <c r="I254" s="167" t="str">
        <f>IF(ISBLANK(DaqBook_RAW_Data!AN244),"",DaqBook_RAW_Data!AN244)</f>
        <v/>
      </c>
      <c r="J254" s="167" t="str">
        <f>IF(ISBLANK(DaqBook_RAW_Data!AO244),"",DaqBook_RAW_Data!AO244)</f>
        <v/>
      </c>
      <c r="K254" s="167" t="str">
        <f>IF(ISBLANK(DaqBook_RAW_Data!AP244),"",DaqBook_RAW_Data!AP244)</f>
        <v/>
      </c>
      <c r="L254" s="167" t="str">
        <f>IF(ISBLANK(DaqBook_RAW_Data!AQ244),"",DaqBook_RAW_Data!AQ244)</f>
        <v/>
      </c>
      <c r="M254" s="167" t="str">
        <f>IF(ISBLANK(DaqBook_RAW_Data!AR244),"",DaqBook_RAW_Data!AR244)</f>
        <v/>
      </c>
      <c r="N254" s="167" t="str">
        <f>IF(ISBLANK(DaqBook_RAW_Data!AS244),"",DaqBook_RAW_Data!AS244)</f>
        <v/>
      </c>
      <c r="O254" s="167"/>
      <c r="P254" s="167"/>
    </row>
    <row r="255" spans="1:16" x14ac:dyDescent="0.2">
      <c r="A255" s="58" t="e">
        <f t="shared" si="3"/>
        <v>#VALUE!</v>
      </c>
      <c r="B255" s="144" t="str">
        <f>IF(ISBLANK(DaqBook_RAW_Data!AG245),IF(DaqBook_RAW_Data!A245="","",TIMEVALUE(DaqBook_RAW_Data!A245)),TIMEVALUE(DaqBook_RAW_Data!AG245))</f>
        <v/>
      </c>
      <c r="C255" s="167" t="str">
        <f>IF(ISBLANK(DaqBook_RAW_Data!AH245),"",DaqBook_RAW_Data!AH245)</f>
        <v/>
      </c>
      <c r="D255" s="167" t="str">
        <f>IF(ISBLANK(DaqBook_RAW_Data!AI245),"",DaqBook_RAW_Data!AI245)</f>
        <v/>
      </c>
      <c r="E255" s="167" t="str">
        <f>IF(ISBLANK(DaqBook_RAW_Data!AJ245),"",DaqBook_RAW_Data!AJ245)</f>
        <v/>
      </c>
      <c r="F255" s="167" t="str">
        <f>IF(ISBLANK(DaqBook_RAW_Data!AK245),"",DaqBook_RAW_Data!AK245)</f>
        <v/>
      </c>
      <c r="G255" s="167" t="str">
        <f>IF(ISBLANK(DaqBook_RAW_Data!AL245),"",DaqBook_RAW_Data!AL245)</f>
        <v/>
      </c>
      <c r="H255" s="167" t="str">
        <f>IF(ISBLANK(DaqBook_RAW_Data!AM245),"",DaqBook_RAW_Data!AM245)</f>
        <v/>
      </c>
      <c r="I255" s="167" t="str">
        <f>IF(ISBLANK(DaqBook_RAW_Data!AN245),"",DaqBook_RAW_Data!AN245)</f>
        <v/>
      </c>
      <c r="J255" s="167" t="str">
        <f>IF(ISBLANK(DaqBook_RAW_Data!AO245),"",DaqBook_RAW_Data!AO245)</f>
        <v/>
      </c>
      <c r="K255" s="167" t="str">
        <f>IF(ISBLANK(DaqBook_RAW_Data!AP245),"",DaqBook_RAW_Data!AP245)</f>
        <v/>
      </c>
      <c r="L255" s="167" t="str">
        <f>IF(ISBLANK(DaqBook_RAW_Data!AQ245),"",DaqBook_RAW_Data!AQ245)</f>
        <v/>
      </c>
      <c r="M255" s="167" t="str">
        <f>IF(ISBLANK(DaqBook_RAW_Data!AR245),"",DaqBook_RAW_Data!AR245)</f>
        <v/>
      </c>
      <c r="N255" s="167" t="str">
        <f>IF(ISBLANK(DaqBook_RAW_Data!AS245),"",DaqBook_RAW_Data!AS245)</f>
        <v/>
      </c>
      <c r="O255" s="167"/>
      <c r="P255" s="167"/>
    </row>
    <row r="256" spans="1:16" x14ac:dyDescent="0.2">
      <c r="A256" s="58" t="e">
        <f t="shared" si="3"/>
        <v>#VALUE!</v>
      </c>
      <c r="B256" s="144" t="str">
        <f>IF(ISBLANK(DaqBook_RAW_Data!AG246),IF(DaqBook_RAW_Data!A246="","",TIMEVALUE(DaqBook_RAW_Data!A246)),TIMEVALUE(DaqBook_RAW_Data!AG246))</f>
        <v/>
      </c>
      <c r="C256" s="167" t="str">
        <f>IF(ISBLANK(DaqBook_RAW_Data!AH246),"",DaqBook_RAW_Data!AH246)</f>
        <v/>
      </c>
      <c r="D256" s="167" t="str">
        <f>IF(ISBLANK(DaqBook_RAW_Data!AI246),"",DaqBook_RAW_Data!AI246)</f>
        <v/>
      </c>
      <c r="E256" s="167" t="str">
        <f>IF(ISBLANK(DaqBook_RAW_Data!AJ246),"",DaqBook_RAW_Data!AJ246)</f>
        <v/>
      </c>
      <c r="F256" s="167" t="str">
        <f>IF(ISBLANK(DaqBook_RAW_Data!AK246),"",DaqBook_RAW_Data!AK246)</f>
        <v/>
      </c>
      <c r="G256" s="167" t="str">
        <f>IF(ISBLANK(DaqBook_RAW_Data!AL246),"",DaqBook_RAW_Data!AL246)</f>
        <v/>
      </c>
      <c r="H256" s="167" t="str">
        <f>IF(ISBLANK(DaqBook_RAW_Data!AM246),"",DaqBook_RAW_Data!AM246)</f>
        <v/>
      </c>
      <c r="I256" s="167" t="str">
        <f>IF(ISBLANK(DaqBook_RAW_Data!AN246),"",DaqBook_RAW_Data!AN246)</f>
        <v/>
      </c>
      <c r="J256" s="167" t="str">
        <f>IF(ISBLANK(DaqBook_RAW_Data!AO246),"",DaqBook_RAW_Data!AO246)</f>
        <v/>
      </c>
      <c r="K256" s="167" t="str">
        <f>IF(ISBLANK(DaqBook_RAW_Data!AP246),"",DaqBook_RAW_Data!AP246)</f>
        <v/>
      </c>
      <c r="L256" s="167" t="str">
        <f>IF(ISBLANK(DaqBook_RAW_Data!AQ246),"",DaqBook_RAW_Data!AQ246)</f>
        <v/>
      </c>
      <c r="M256" s="167" t="str">
        <f>IF(ISBLANK(DaqBook_RAW_Data!AR246),"",DaqBook_RAW_Data!AR246)</f>
        <v/>
      </c>
      <c r="N256" s="167" t="str">
        <f>IF(ISBLANK(DaqBook_RAW_Data!AS246),"",DaqBook_RAW_Data!AS246)</f>
        <v/>
      </c>
      <c r="O256" s="167"/>
      <c r="P256" s="167"/>
    </row>
    <row r="257" spans="1:16" x14ac:dyDescent="0.2">
      <c r="A257" s="58" t="e">
        <f t="shared" si="3"/>
        <v>#VALUE!</v>
      </c>
      <c r="B257" s="144" t="str">
        <f>IF(ISBLANK(DaqBook_RAW_Data!AG247),IF(DaqBook_RAW_Data!A247="","",TIMEVALUE(DaqBook_RAW_Data!A247)),TIMEVALUE(DaqBook_RAW_Data!AG247))</f>
        <v/>
      </c>
      <c r="C257" s="167" t="str">
        <f>IF(ISBLANK(DaqBook_RAW_Data!AH247),"",DaqBook_RAW_Data!AH247)</f>
        <v/>
      </c>
      <c r="D257" s="167" t="str">
        <f>IF(ISBLANK(DaqBook_RAW_Data!AI247),"",DaqBook_RAW_Data!AI247)</f>
        <v/>
      </c>
      <c r="E257" s="167" t="str">
        <f>IF(ISBLANK(DaqBook_RAW_Data!AJ247),"",DaqBook_RAW_Data!AJ247)</f>
        <v/>
      </c>
      <c r="F257" s="167" t="str">
        <f>IF(ISBLANK(DaqBook_RAW_Data!AK247),"",DaqBook_RAW_Data!AK247)</f>
        <v/>
      </c>
      <c r="G257" s="167" t="str">
        <f>IF(ISBLANK(DaqBook_RAW_Data!AL247),"",DaqBook_RAW_Data!AL247)</f>
        <v/>
      </c>
      <c r="H257" s="167" t="str">
        <f>IF(ISBLANK(DaqBook_RAW_Data!AM247),"",DaqBook_RAW_Data!AM247)</f>
        <v/>
      </c>
      <c r="I257" s="167" t="str">
        <f>IF(ISBLANK(DaqBook_RAW_Data!AN247),"",DaqBook_RAW_Data!AN247)</f>
        <v/>
      </c>
      <c r="J257" s="167" t="str">
        <f>IF(ISBLANK(DaqBook_RAW_Data!AO247),"",DaqBook_RAW_Data!AO247)</f>
        <v/>
      </c>
      <c r="K257" s="167" t="str">
        <f>IF(ISBLANK(DaqBook_RAW_Data!AP247),"",DaqBook_RAW_Data!AP247)</f>
        <v/>
      </c>
      <c r="L257" s="167" t="str">
        <f>IF(ISBLANK(DaqBook_RAW_Data!AQ247),"",DaqBook_RAW_Data!AQ247)</f>
        <v/>
      </c>
      <c r="M257" s="167" t="str">
        <f>IF(ISBLANK(DaqBook_RAW_Data!AR247),"",DaqBook_RAW_Data!AR247)</f>
        <v/>
      </c>
      <c r="N257" s="167" t="str">
        <f>IF(ISBLANK(DaqBook_RAW_Data!AS247),"",DaqBook_RAW_Data!AS247)</f>
        <v/>
      </c>
      <c r="O257" s="167"/>
      <c r="P257" s="167"/>
    </row>
    <row r="258" spans="1:16" x14ac:dyDescent="0.2">
      <c r="A258" s="58" t="e">
        <f t="shared" si="3"/>
        <v>#VALUE!</v>
      </c>
      <c r="B258" s="144" t="str">
        <f>IF(ISBLANK(DaqBook_RAW_Data!AG248),IF(DaqBook_RAW_Data!A248="","",TIMEVALUE(DaqBook_RAW_Data!A248)),TIMEVALUE(DaqBook_RAW_Data!AG248))</f>
        <v/>
      </c>
      <c r="C258" s="167" t="str">
        <f>IF(ISBLANK(DaqBook_RAW_Data!AH248),"",DaqBook_RAW_Data!AH248)</f>
        <v/>
      </c>
      <c r="D258" s="167" t="str">
        <f>IF(ISBLANK(DaqBook_RAW_Data!AI248),"",DaqBook_RAW_Data!AI248)</f>
        <v/>
      </c>
      <c r="E258" s="167" t="str">
        <f>IF(ISBLANK(DaqBook_RAW_Data!AJ248),"",DaqBook_RAW_Data!AJ248)</f>
        <v/>
      </c>
      <c r="F258" s="167" t="str">
        <f>IF(ISBLANK(DaqBook_RAW_Data!AK248),"",DaqBook_RAW_Data!AK248)</f>
        <v/>
      </c>
      <c r="G258" s="167" t="str">
        <f>IF(ISBLANK(DaqBook_RAW_Data!AL248),"",DaqBook_RAW_Data!AL248)</f>
        <v/>
      </c>
      <c r="H258" s="167" t="str">
        <f>IF(ISBLANK(DaqBook_RAW_Data!AM248),"",DaqBook_RAW_Data!AM248)</f>
        <v/>
      </c>
      <c r="I258" s="167" t="str">
        <f>IF(ISBLANK(DaqBook_RAW_Data!AN248),"",DaqBook_RAW_Data!AN248)</f>
        <v/>
      </c>
      <c r="J258" s="167" t="str">
        <f>IF(ISBLANK(DaqBook_RAW_Data!AO248),"",DaqBook_RAW_Data!AO248)</f>
        <v/>
      </c>
      <c r="K258" s="167" t="str">
        <f>IF(ISBLANK(DaqBook_RAW_Data!AP248),"",DaqBook_RAW_Data!AP248)</f>
        <v/>
      </c>
      <c r="L258" s="167" t="str">
        <f>IF(ISBLANK(DaqBook_RAW_Data!AQ248),"",DaqBook_RAW_Data!AQ248)</f>
        <v/>
      </c>
      <c r="M258" s="167" t="str">
        <f>IF(ISBLANK(DaqBook_RAW_Data!AR248),"",DaqBook_RAW_Data!AR248)</f>
        <v/>
      </c>
      <c r="N258" s="167" t="str">
        <f>IF(ISBLANK(DaqBook_RAW_Data!AS248),"",DaqBook_RAW_Data!AS248)</f>
        <v/>
      </c>
      <c r="O258" s="167"/>
      <c r="P258" s="167"/>
    </row>
    <row r="259" spans="1:16" x14ac:dyDescent="0.2">
      <c r="A259" s="58" t="e">
        <f t="shared" si="3"/>
        <v>#VALUE!</v>
      </c>
      <c r="B259" s="144" t="str">
        <f>IF(ISBLANK(DaqBook_RAW_Data!AG249),IF(DaqBook_RAW_Data!A249="","",TIMEVALUE(DaqBook_RAW_Data!A249)),TIMEVALUE(DaqBook_RAW_Data!AG249))</f>
        <v/>
      </c>
      <c r="C259" s="167" t="str">
        <f>IF(ISBLANK(DaqBook_RAW_Data!AH249),"",DaqBook_RAW_Data!AH249)</f>
        <v/>
      </c>
      <c r="D259" s="167" t="str">
        <f>IF(ISBLANK(DaqBook_RAW_Data!AI249),"",DaqBook_RAW_Data!AI249)</f>
        <v/>
      </c>
      <c r="E259" s="167" t="str">
        <f>IF(ISBLANK(DaqBook_RAW_Data!AJ249),"",DaqBook_RAW_Data!AJ249)</f>
        <v/>
      </c>
      <c r="F259" s="167" t="str">
        <f>IF(ISBLANK(DaqBook_RAW_Data!AK249),"",DaqBook_RAW_Data!AK249)</f>
        <v/>
      </c>
      <c r="G259" s="167" t="str">
        <f>IF(ISBLANK(DaqBook_RAW_Data!AL249),"",DaqBook_RAW_Data!AL249)</f>
        <v/>
      </c>
      <c r="H259" s="167" t="str">
        <f>IF(ISBLANK(DaqBook_RAW_Data!AM249),"",DaqBook_RAW_Data!AM249)</f>
        <v/>
      </c>
      <c r="I259" s="167" t="str">
        <f>IF(ISBLANK(DaqBook_RAW_Data!AN249),"",DaqBook_RAW_Data!AN249)</f>
        <v/>
      </c>
      <c r="J259" s="167" t="str">
        <f>IF(ISBLANK(DaqBook_RAW_Data!AO249),"",DaqBook_RAW_Data!AO249)</f>
        <v/>
      </c>
      <c r="K259" s="167" t="str">
        <f>IF(ISBLANK(DaqBook_RAW_Data!AP249),"",DaqBook_RAW_Data!AP249)</f>
        <v/>
      </c>
      <c r="L259" s="167" t="str">
        <f>IF(ISBLANK(DaqBook_RAW_Data!AQ249),"",DaqBook_RAW_Data!AQ249)</f>
        <v/>
      </c>
      <c r="M259" s="167" t="str">
        <f>IF(ISBLANK(DaqBook_RAW_Data!AR249),"",DaqBook_RAW_Data!AR249)</f>
        <v/>
      </c>
      <c r="N259" s="167" t="str">
        <f>IF(ISBLANK(DaqBook_RAW_Data!AS249),"",DaqBook_RAW_Data!AS249)</f>
        <v/>
      </c>
      <c r="O259" s="167"/>
      <c r="P259" s="167"/>
    </row>
    <row r="260" spans="1:16" x14ac:dyDescent="0.2">
      <c r="A260" s="58" t="e">
        <f t="shared" si="3"/>
        <v>#VALUE!</v>
      </c>
      <c r="B260" s="144" t="str">
        <f>IF(ISBLANK(DaqBook_RAW_Data!AG250),IF(DaqBook_RAW_Data!A250="","",TIMEVALUE(DaqBook_RAW_Data!A250)),TIMEVALUE(DaqBook_RAW_Data!AG250))</f>
        <v/>
      </c>
      <c r="C260" s="167" t="str">
        <f>IF(ISBLANK(DaqBook_RAW_Data!AH250),"",DaqBook_RAW_Data!AH250)</f>
        <v/>
      </c>
      <c r="D260" s="167" t="str">
        <f>IF(ISBLANK(DaqBook_RAW_Data!AI250),"",DaqBook_RAW_Data!AI250)</f>
        <v/>
      </c>
      <c r="E260" s="167" t="str">
        <f>IF(ISBLANK(DaqBook_RAW_Data!AJ250),"",DaqBook_RAW_Data!AJ250)</f>
        <v/>
      </c>
      <c r="F260" s="167" t="str">
        <f>IF(ISBLANK(DaqBook_RAW_Data!AK250),"",DaqBook_RAW_Data!AK250)</f>
        <v/>
      </c>
      <c r="G260" s="167" t="str">
        <f>IF(ISBLANK(DaqBook_RAW_Data!AL250),"",DaqBook_RAW_Data!AL250)</f>
        <v/>
      </c>
      <c r="H260" s="167" t="str">
        <f>IF(ISBLANK(DaqBook_RAW_Data!AM250),"",DaqBook_RAW_Data!AM250)</f>
        <v/>
      </c>
      <c r="I260" s="167" t="str">
        <f>IF(ISBLANK(DaqBook_RAW_Data!AN250),"",DaqBook_RAW_Data!AN250)</f>
        <v/>
      </c>
      <c r="J260" s="167" t="str">
        <f>IF(ISBLANK(DaqBook_RAW_Data!AO250),"",DaqBook_RAW_Data!AO250)</f>
        <v/>
      </c>
      <c r="K260" s="167" t="str">
        <f>IF(ISBLANK(DaqBook_RAW_Data!AP250),"",DaqBook_RAW_Data!AP250)</f>
        <v/>
      </c>
      <c r="L260" s="167" t="str">
        <f>IF(ISBLANK(DaqBook_RAW_Data!AQ250),"",DaqBook_RAW_Data!AQ250)</f>
        <v/>
      </c>
      <c r="M260" s="167" t="str">
        <f>IF(ISBLANK(DaqBook_RAW_Data!AR250),"",DaqBook_RAW_Data!AR250)</f>
        <v/>
      </c>
      <c r="N260" s="167" t="str">
        <f>IF(ISBLANK(DaqBook_RAW_Data!AS250),"",DaqBook_RAW_Data!AS250)</f>
        <v/>
      </c>
      <c r="O260" s="167"/>
      <c r="P260" s="167"/>
    </row>
    <row r="261" spans="1:16" x14ac:dyDescent="0.2">
      <c r="A261" s="58" t="e">
        <f t="shared" si="3"/>
        <v>#VALUE!</v>
      </c>
      <c r="B261" s="144" t="str">
        <f>IF(ISBLANK(DaqBook_RAW_Data!AG251),IF(DaqBook_RAW_Data!A251="","",TIMEVALUE(DaqBook_RAW_Data!A251)),TIMEVALUE(DaqBook_RAW_Data!AG251))</f>
        <v/>
      </c>
      <c r="C261" s="167" t="str">
        <f>IF(ISBLANK(DaqBook_RAW_Data!AH251),"",DaqBook_RAW_Data!AH251)</f>
        <v/>
      </c>
      <c r="D261" s="167" t="str">
        <f>IF(ISBLANK(DaqBook_RAW_Data!AI251),"",DaqBook_RAW_Data!AI251)</f>
        <v/>
      </c>
      <c r="E261" s="167" t="str">
        <f>IF(ISBLANK(DaqBook_RAW_Data!AJ251),"",DaqBook_RAW_Data!AJ251)</f>
        <v/>
      </c>
      <c r="F261" s="167" t="str">
        <f>IF(ISBLANK(DaqBook_RAW_Data!AK251),"",DaqBook_RAW_Data!AK251)</f>
        <v/>
      </c>
      <c r="G261" s="167" t="str">
        <f>IF(ISBLANK(DaqBook_RAW_Data!AL251),"",DaqBook_RAW_Data!AL251)</f>
        <v/>
      </c>
      <c r="H261" s="167" t="str">
        <f>IF(ISBLANK(DaqBook_RAW_Data!AM251),"",DaqBook_RAW_Data!AM251)</f>
        <v/>
      </c>
      <c r="I261" s="167" t="str">
        <f>IF(ISBLANK(DaqBook_RAW_Data!AN251),"",DaqBook_RAW_Data!AN251)</f>
        <v/>
      </c>
      <c r="J261" s="167" t="str">
        <f>IF(ISBLANK(DaqBook_RAW_Data!AO251),"",DaqBook_RAW_Data!AO251)</f>
        <v/>
      </c>
      <c r="K261" s="167" t="str">
        <f>IF(ISBLANK(DaqBook_RAW_Data!AP251),"",DaqBook_RAW_Data!AP251)</f>
        <v/>
      </c>
      <c r="L261" s="167" t="str">
        <f>IF(ISBLANK(DaqBook_RAW_Data!AQ251),"",DaqBook_RAW_Data!AQ251)</f>
        <v/>
      </c>
      <c r="M261" s="167" t="str">
        <f>IF(ISBLANK(DaqBook_RAW_Data!AR251),"",DaqBook_RAW_Data!AR251)</f>
        <v/>
      </c>
      <c r="N261" s="167" t="str">
        <f>IF(ISBLANK(DaqBook_RAW_Data!AS251),"",DaqBook_RAW_Data!AS251)</f>
        <v/>
      </c>
      <c r="O261" s="167"/>
      <c r="P261" s="167"/>
    </row>
    <row r="262" spans="1:16" x14ac:dyDescent="0.2">
      <c r="A262" s="58" t="e">
        <f t="shared" si="3"/>
        <v>#VALUE!</v>
      </c>
      <c r="B262" s="144" t="str">
        <f>IF(ISBLANK(DaqBook_RAW_Data!AG252),IF(DaqBook_RAW_Data!A252="","",TIMEVALUE(DaqBook_RAW_Data!A252)),TIMEVALUE(DaqBook_RAW_Data!AG252))</f>
        <v/>
      </c>
      <c r="C262" s="167" t="str">
        <f>IF(ISBLANK(DaqBook_RAW_Data!AH252),"",DaqBook_RAW_Data!AH252)</f>
        <v/>
      </c>
      <c r="D262" s="167" t="str">
        <f>IF(ISBLANK(DaqBook_RAW_Data!AI252),"",DaqBook_RAW_Data!AI252)</f>
        <v/>
      </c>
      <c r="E262" s="167" t="str">
        <f>IF(ISBLANK(DaqBook_RAW_Data!AJ252),"",DaqBook_RAW_Data!AJ252)</f>
        <v/>
      </c>
      <c r="F262" s="167" t="str">
        <f>IF(ISBLANK(DaqBook_RAW_Data!AK252),"",DaqBook_RAW_Data!AK252)</f>
        <v/>
      </c>
      <c r="G262" s="167" t="str">
        <f>IF(ISBLANK(DaqBook_RAW_Data!AL252),"",DaqBook_RAW_Data!AL252)</f>
        <v/>
      </c>
      <c r="H262" s="167" t="str">
        <f>IF(ISBLANK(DaqBook_RAW_Data!AM252),"",DaqBook_RAW_Data!AM252)</f>
        <v/>
      </c>
      <c r="I262" s="167" t="str">
        <f>IF(ISBLANK(DaqBook_RAW_Data!AN252),"",DaqBook_RAW_Data!AN252)</f>
        <v/>
      </c>
      <c r="J262" s="167" t="str">
        <f>IF(ISBLANK(DaqBook_RAW_Data!AO252),"",DaqBook_RAW_Data!AO252)</f>
        <v/>
      </c>
      <c r="K262" s="167" t="str">
        <f>IF(ISBLANK(DaqBook_RAW_Data!AP252),"",DaqBook_RAW_Data!AP252)</f>
        <v/>
      </c>
      <c r="L262" s="167" t="str">
        <f>IF(ISBLANK(DaqBook_RAW_Data!AQ252),"",DaqBook_RAW_Data!AQ252)</f>
        <v/>
      </c>
      <c r="M262" s="167" t="str">
        <f>IF(ISBLANK(DaqBook_RAW_Data!AR252),"",DaqBook_RAW_Data!AR252)</f>
        <v/>
      </c>
      <c r="N262" s="167" t="str">
        <f>IF(ISBLANK(DaqBook_RAW_Data!AS252),"",DaqBook_RAW_Data!AS252)</f>
        <v/>
      </c>
      <c r="O262" s="167"/>
      <c r="P262" s="167"/>
    </row>
    <row r="263" spans="1:16" x14ac:dyDescent="0.2">
      <c r="A263" s="58" t="e">
        <f t="shared" si="3"/>
        <v>#VALUE!</v>
      </c>
      <c r="B263" s="144" t="str">
        <f>IF(ISBLANK(DaqBook_RAW_Data!AG253),IF(DaqBook_RAW_Data!A253="","",TIMEVALUE(DaqBook_RAW_Data!A253)),TIMEVALUE(DaqBook_RAW_Data!AG253))</f>
        <v/>
      </c>
      <c r="C263" s="167" t="str">
        <f>IF(ISBLANK(DaqBook_RAW_Data!AH253),"",DaqBook_RAW_Data!AH253)</f>
        <v/>
      </c>
      <c r="D263" s="167" t="str">
        <f>IF(ISBLANK(DaqBook_RAW_Data!AI253),"",DaqBook_RAW_Data!AI253)</f>
        <v/>
      </c>
      <c r="E263" s="167" t="str">
        <f>IF(ISBLANK(DaqBook_RAW_Data!AJ253),"",DaqBook_RAW_Data!AJ253)</f>
        <v/>
      </c>
      <c r="F263" s="167" t="str">
        <f>IF(ISBLANK(DaqBook_RAW_Data!AK253),"",DaqBook_RAW_Data!AK253)</f>
        <v/>
      </c>
      <c r="G263" s="167" t="str">
        <f>IF(ISBLANK(DaqBook_RAW_Data!AL253),"",DaqBook_RAW_Data!AL253)</f>
        <v/>
      </c>
      <c r="H263" s="167" t="str">
        <f>IF(ISBLANK(DaqBook_RAW_Data!AM253),"",DaqBook_RAW_Data!AM253)</f>
        <v/>
      </c>
      <c r="I263" s="167" t="str">
        <f>IF(ISBLANK(DaqBook_RAW_Data!AN253),"",DaqBook_RAW_Data!AN253)</f>
        <v/>
      </c>
      <c r="J263" s="167" t="str">
        <f>IF(ISBLANK(DaqBook_RAW_Data!AO253),"",DaqBook_RAW_Data!AO253)</f>
        <v/>
      </c>
      <c r="K263" s="167" t="str">
        <f>IF(ISBLANK(DaqBook_RAW_Data!AP253),"",DaqBook_RAW_Data!AP253)</f>
        <v/>
      </c>
      <c r="L263" s="167" t="str">
        <f>IF(ISBLANK(DaqBook_RAW_Data!AQ253),"",DaqBook_RAW_Data!AQ253)</f>
        <v/>
      </c>
      <c r="M263" s="167" t="str">
        <f>IF(ISBLANK(DaqBook_RAW_Data!AR253),"",DaqBook_RAW_Data!AR253)</f>
        <v/>
      </c>
      <c r="N263" s="167" t="str">
        <f>IF(ISBLANK(DaqBook_RAW_Data!AS253),"",DaqBook_RAW_Data!AS253)</f>
        <v/>
      </c>
      <c r="O263" s="167"/>
      <c r="P263" s="167"/>
    </row>
    <row r="264" spans="1:16" x14ac:dyDescent="0.2">
      <c r="A264" s="58" t="e">
        <f t="shared" si="3"/>
        <v>#VALUE!</v>
      </c>
      <c r="B264" s="144" t="str">
        <f>IF(ISBLANK(DaqBook_RAW_Data!AG254),IF(DaqBook_RAW_Data!A254="","",TIMEVALUE(DaqBook_RAW_Data!A254)),TIMEVALUE(DaqBook_RAW_Data!AG254))</f>
        <v/>
      </c>
      <c r="C264" s="167" t="str">
        <f>IF(ISBLANK(DaqBook_RAW_Data!AH254),"",DaqBook_RAW_Data!AH254)</f>
        <v/>
      </c>
      <c r="D264" s="167" t="str">
        <f>IF(ISBLANK(DaqBook_RAW_Data!AI254),"",DaqBook_RAW_Data!AI254)</f>
        <v/>
      </c>
      <c r="E264" s="167" t="str">
        <f>IF(ISBLANK(DaqBook_RAW_Data!AJ254),"",DaqBook_RAW_Data!AJ254)</f>
        <v/>
      </c>
      <c r="F264" s="167" t="str">
        <f>IF(ISBLANK(DaqBook_RAW_Data!AK254),"",DaqBook_RAW_Data!AK254)</f>
        <v/>
      </c>
      <c r="G264" s="167" t="str">
        <f>IF(ISBLANK(DaqBook_RAW_Data!AL254),"",DaqBook_RAW_Data!AL254)</f>
        <v/>
      </c>
      <c r="H264" s="167" t="str">
        <f>IF(ISBLANK(DaqBook_RAW_Data!AM254),"",DaqBook_RAW_Data!AM254)</f>
        <v/>
      </c>
      <c r="I264" s="167" t="str">
        <f>IF(ISBLANK(DaqBook_RAW_Data!AN254),"",DaqBook_RAW_Data!AN254)</f>
        <v/>
      </c>
      <c r="J264" s="167" t="str">
        <f>IF(ISBLANK(DaqBook_RAW_Data!AO254),"",DaqBook_RAW_Data!AO254)</f>
        <v/>
      </c>
      <c r="K264" s="167" t="str">
        <f>IF(ISBLANK(DaqBook_RAW_Data!AP254),"",DaqBook_RAW_Data!AP254)</f>
        <v/>
      </c>
      <c r="L264" s="167" t="str">
        <f>IF(ISBLANK(DaqBook_RAW_Data!AQ254),"",DaqBook_RAW_Data!AQ254)</f>
        <v/>
      </c>
      <c r="M264" s="167" t="str">
        <f>IF(ISBLANK(DaqBook_RAW_Data!AR254),"",DaqBook_RAW_Data!AR254)</f>
        <v/>
      </c>
      <c r="N264" s="167" t="str">
        <f>IF(ISBLANK(DaqBook_RAW_Data!AS254),"",DaqBook_RAW_Data!AS254)</f>
        <v/>
      </c>
      <c r="O264" s="167"/>
      <c r="P264" s="167"/>
    </row>
    <row r="265" spans="1:16" x14ac:dyDescent="0.2">
      <c r="A265" s="58" t="e">
        <f t="shared" si="3"/>
        <v>#VALUE!</v>
      </c>
      <c r="B265" s="144" t="str">
        <f>IF(ISBLANK(DaqBook_RAW_Data!AG255),IF(DaqBook_RAW_Data!A255="","",TIMEVALUE(DaqBook_RAW_Data!A255)),TIMEVALUE(DaqBook_RAW_Data!AG255))</f>
        <v/>
      </c>
      <c r="C265" s="167" t="str">
        <f>IF(ISBLANK(DaqBook_RAW_Data!AH255),"",DaqBook_RAW_Data!AH255)</f>
        <v/>
      </c>
      <c r="D265" s="167" t="str">
        <f>IF(ISBLANK(DaqBook_RAW_Data!AI255),"",DaqBook_RAW_Data!AI255)</f>
        <v/>
      </c>
      <c r="E265" s="167" t="str">
        <f>IF(ISBLANK(DaqBook_RAW_Data!AJ255),"",DaqBook_RAW_Data!AJ255)</f>
        <v/>
      </c>
      <c r="F265" s="167" t="str">
        <f>IF(ISBLANK(DaqBook_RAW_Data!AK255),"",DaqBook_RAW_Data!AK255)</f>
        <v/>
      </c>
      <c r="G265" s="167" t="str">
        <f>IF(ISBLANK(DaqBook_RAW_Data!AL255),"",DaqBook_RAW_Data!AL255)</f>
        <v/>
      </c>
      <c r="H265" s="167" t="str">
        <f>IF(ISBLANK(DaqBook_RAW_Data!AM255),"",DaqBook_RAW_Data!AM255)</f>
        <v/>
      </c>
      <c r="I265" s="167" t="str">
        <f>IF(ISBLANK(DaqBook_RAW_Data!AN255),"",DaqBook_RAW_Data!AN255)</f>
        <v/>
      </c>
      <c r="J265" s="167" t="str">
        <f>IF(ISBLANK(DaqBook_RAW_Data!AO255),"",DaqBook_RAW_Data!AO255)</f>
        <v/>
      </c>
      <c r="K265" s="167" t="str">
        <f>IF(ISBLANK(DaqBook_RAW_Data!AP255),"",DaqBook_RAW_Data!AP255)</f>
        <v/>
      </c>
      <c r="L265" s="167" t="str">
        <f>IF(ISBLANK(DaqBook_RAW_Data!AQ255),"",DaqBook_RAW_Data!AQ255)</f>
        <v/>
      </c>
      <c r="M265" s="167" t="str">
        <f>IF(ISBLANK(DaqBook_RAW_Data!AR255),"",DaqBook_RAW_Data!AR255)</f>
        <v/>
      </c>
      <c r="N265" s="167" t="str">
        <f>IF(ISBLANK(DaqBook_RAW_Data!AS255),"",DaqBook_RAW_Data!AS255)</f>
        <v/>
      </c>
      <c r="O265" s="167"/>
      <c r="P265" s="167"/>
    </row>
    <row r="266" spans="1:16" x14ac:dyDescent="0.2">
      <c r="A266" s="58" t="e">
        <f t="shared" si="3"/>
        <v>#VALUE!</v>
      </c>
      <c r="B266" s="144" t="str">
        <f>IF(ISBLANK(DaqBook_RAW_Data!AG256),IF(DaqBook_RAW_Data!A256="","",TIMEVALUE(DaqBook_RAW_Data!A256)),TIMEVALUE(DaqBook_RAW_Data!AG256))</f>
        <v/>
      </c>
      <c r="C266" s="167" t="str">
        <f>IF(ISBLANK(DaqBook_RAW_Data!AH256),"",DaqBook_RAW_Data!AH256)</f>
        <v/>
      </c>
      <c r="D266" s="167" t="str">
        <f>IF(ISBLANK(DaqBook_RAW_Data!AI256),"",DaqBook_RAW_Data!AI256)</f>
        <v/>
      </c>
      <c r="E266" s="167" t="str">
        <f>IF(ISBLANK(DaqBook_RAW_Data!AJ256),"",DaqBook_RAW_Data!AJ256)</f>
        <v/>
      </c>
      <c r="F266" s="167" t="str">
        <f>IF(ISBLANK(DaqBook_RAW_Data!AK256),"",DaqBook_RAW_Data!AK256)</f>
        <v/>
      </c>
      <c r="G266" s="167" t="str">
        <f>IF(ISBLANK(DaqBook_RAW_Data!AL256),"",DaqBook_RAW_Data!AL256)</f>
        <v/>
      </c>
      <c r="H266" s="167" t="str">
        <f>IF(ISBLANK(DaqBook_RAW_Data!AM256),"",DaqBook_RAW_Data!AM256)</f>
        <v/>
      </c>
      <c r="I266" s="167" t="str">
        <f>IF(ISBLANK(DaqBook_RAW_Data!AN256),"",DaqBook_RAW_Data!AN256)</f>
        <v/>
      </c>
      <c r="J266" s="167" t="str">
        <f>IF(ISBLANK(DaqBook_RAW_Data!AO256),"",DaqBook_RAW_Data!AO256)</f>
        <v/>
      </c>
      <c r="K266" s="167" t="str">
        <f>IF(ISBLANK(DaqBook_RAW_Data!AP256),"",DaqBook_RAW_Data!AP256)</f>
        <v/>
      </c>
      <c r="L266" s="167" t="str">
        <f>IF(ISBLANK(DaqBook_RAW_Data!AQ256),"",DaqBook_RAW_Data!AQ256)</f>
        <v/>
      </c>
      <c r="M266" s="167" t="str">
        <f>IF(ISBLANK(DaqBook_RAW_Data!AR256),"",DaqBook_RAW_Data!AR256)</f>
        <v/>
      </c>
      <c r="N266" s="167" t="str">
        <f>IF(ISBLANK(DaqBook_RAW_Data!AS256),"",DaqBook_RAW_Data!AS256)</f>
        <v/>
      </c>
      <c r="O266" s="167"/>
      <c r="P266" s="167"/>
    </row>
    <row r="267" spans="1:16" x14ac:dyDescent="0.2">
      <c r="A267" s="58" t="e">
        <f t="shared" si="3"/>
        <v>#VALUE!</v>
      </c>
      <c r="B267" s="144" t="str">
        <f>IF(ISBLANK(DaqBook_RAW_Data!AG257),IF(DaqBook_RAW_Data!A257="","",TIMEVALUE(DaqBook_RAW_Data!A257)),TIMEVALUE(DaqBook_RAW_Data!AG257))</f>
        <v/>
      </c>
      <c r="C267" s="167" t="str">
        <f>IF(ISBLANK(DaqBook_RAW_Data!AH257),"",DaqBook_RAW_Data!AH257)</f>
        <v/>
      </c>
      <c r="D267" s="167" t="str">
        <f>IF(ISBLANK(DaqBook_RAW_Data!AI257),"",DaqBook_RAW_Data!AI257)</f>
        <v/>
      </c>
      <c r="E267" s="167" t="str">
        <f>IF(ISBLANK(DaqBook_RAW_Data!AJ257),"",DaqBook_RAW_Data!AJ257)</f>
        <v/>
      </c>
      <c r="F267" s="167" t="str">
        <f>IF(ISBLANK(DaqBook_RAW_Data!AK257),"",DaqBook_RAW_Data!AK257)</f>
        <v/>
      </c>
      <c r="G267" s="167" t="str">
        <f>IF(ISBLANK(DaqBook_RAW_Data!AL257),"",DaqBook_RAW_Data!AL257)</f>
        <v/>
      </c>
      <c r="H267" s="167" t="str">
        <f>IF(ISBLANK(DaqBook_RAW_Data!AM257),"",DaqBook_RAW_Data!AM257)</f>
        <v/>
      </c>
      <c r="I267" s="167" t="str">
        <f>IF(ISBLANK(DaqBook_RAW_Data!AN257),"",DaqBook_RAW_Data!AN257)</f>
        <v/>
      </c>
      <c r="J267" s="167" t="str">
        <f>IF(ISBLANK(DaqBook_RAW_Data!AO257),"",DaqBook_RAW_Data!AO257)</f>
        <v/>
      </c>
      <c r="K267" s="167" t="str">
        <f>IF(ISBLANK(DaqBook_RAW_Data!AP257),"",DaqBook_RAW_Data!AP257)</f>
        <v/>
      </c>
      <c r="L267" s="167" t="str">
        <f>IF(ISBLANK(DaqBook_RAW_Data!AQ257),"",DaqBook_RAW_Data!AQ257)</f>
        <v/>
      </c>
      <c r="M267" s="167" t="str">
        <f>IF(ISBLANK(DaqBook_RAW_Data!AR257),"",DaqBook_RAW_Data!AR257)</f>
        <v/>
      </c>
      <c r="N267" s="167" t="str">
        <f>IF(ISBLANK(DaqBook_RAW_Data!AS257),"",DaqBook_RAW_Data!AS257)</f>
        <v/>
      </c>
      <c r="O267" s="167"/>
      <c r="P267" s="167"/>
    </row>
    <row r="268" spans="1:16" x14ac:dyDescent="0.2">
      <c r="A268" s="58" t="e">
        <f t="shared" si="3"/>
        <v>#VALUE!</v>
      </c>
      <c r="B268" s="144" t="str">
        <f>IF(ISBLANK(DaqBook_RAW_Data!AG258),IF(DaqBook_RAW_Data!A258="","",TIMEVALUE(DaqBook_RAW_Data!A258)),TIMEVALUE(DaqBook_RAW_Data!AG258))</f>
        <v/>
      </c>
      <c r="C268" s="167" t="str">
        <f>IF(ISBLANK(DaqBook_RAW_Data!AH258),"",DaqBook_RAW_Data!AH258)</f>
        <v/>
      </c>
      <c r="D268" s="167" t="str">
        <f>IF(ISBLANK(DaqBook_RAW_Data!AI258),"",DaqBook_RAW_Data!AI258)</f>
        <v/>
      </c>
      <c r="E268" s="167" t="str">
        <f>IF(ISBLANK(DaqBook_RAW_Data!AJ258),"",DaqBook_RAW_Data!AJ258)</f>
        <v/>
      </c>
      <c r="F268" s="167" t="str">
        <f>IF(ISBLANK(DaqBook_RAW_Data!AK258),"",DaqBook_RAW_Data!AK258)</f>
        <v/>
      </c>
      <c r="G268" s="167" t="str">
        <f>IF(ISBLANK(DaqBook_RAW_Data!AL258),"",DaqBook_RAW_Data!AL258)</f>
        <v/>
      </c>
      <c r="H268" s="167" t="str">
        <f>IF(ISBLANK(DaqBook_RAW_Data!AM258),"",DaqBook_RAW_Data!AM258)</f>
        <v/>
      </c>
      <c r="I268" s="167" t="str">
        <f>IF(ISBLANK(DaqBook_RAW_Data!AN258),"",DaqBook_RAW_Data!AN258)</f>
        <v/>
      </c>
      <c r="J268" s="167" t="str">
        <f>IF(ISBLANK(DaqBook_RAW_Data!AO258),"",DaqBook_RAW_Data!AO258)</f>
        <v/>
      </c>
      <c r="K268" s="167" t="str">
        <f>IF(ISBLANK(DaqBook_RAW_Data!AP258),"",DaqBook_RAW_Data!AP258)</f>
        <v/>
      </c>
      <c r="L268" s="167" t="str">
        <f>IF(ISBLANK(DaqBook_RAW_Data!AQ258),"",DaqBook_RAW_Data!AQ258)</f>
        <v/>
      </c>
      <c r="M268" s="167" t="str">
        <f>IF(ISBLANK(DaqBook_RAW_Data!AR258),"",DaqBook_RAW_Data!AR258)</f>
        <v/>
      </c>
      <c r="N268" s="167" t="str">
        <f>IF(ISBLANK(DaqBook_RAW_Data!AS258),"",DaqBook_RAW_Data!AS258)</f>
        <v/>
      </c>
      <c r="O268" s="167"/>
      <c r="P268" s="167"/>
    </row>
    <row r="269" spans="1:16" x14ac:dyDescent="0.2">
      <c r="A269" s="58" t="e">
        <f t="shared" si="3"/>
        <v>#VALUE!</v>
      </c>
      <c r="B269" s="144" t="str">
        <f>IF(ISBLANK(DaqBook_RAW_Data!AG259),IF(DaqBook_RAW_Data!A259="","",TIMEVALUE(DaqBook_RAW_Data!A259)),TIMEVALUE(DaqBook_RAW_Data!AG259))</f>
        <v/>
      </c>
      <c r="C269" s="167" t="str">
        <f>IF(ISBLANK(DaqBook_RAW_Data!AH259),"",DaqBook_RAW_Data!AH259)</f>
        <v/>
      </c>
      <c r="D269" s="167" t="str">
        <f>IF(ISBLANK(DaqBook_RAW_Data!AI259),"",DaqBook_RAW_Data!AI259)</f>
        <v/>
      </c>
      <c r="E269" s="167" t="str">
        <f>IF(ISBLANK(DaqBook_RAW_Data!AJ259),"",DaqBook_RAW_Data!AJ259)</f>
        <v/>
      </c>
      <c r="F269" s="167" t="str">
        <f>IF(ISBLANK(DaqBook_RAW_Data!AK259),"",DaqBook_RAW_Data!AK259)</f>
        <v/>
      </c>
      <c r="G269" s="167" t="str">
        <f>IF(ISBLANK(DaqBook_RAW_Data!AL259),"",DaqBook_RAW_Data!AL259)</f>
        <v/>
      </c>
      <c r="H269" s="167" t="str">
        <f>IF(ISBLANK(DaqBook_RAW_Data!AM259),"",DaqBook_RAW_Data!AM259)</f>
        <v/>
      </c>
      <c r="I269" s="167" t="str">
        <f>IF(ISBLANK(DaqBook_RAW_Data!AN259),"",DaqBook_RAW_Data!AN259)</f>
        <v/>
      </c>
      <c r="J269" s="167" t="str">
        <f>IF(ISBLANK(DaqBook_RAW_Data!AO259),"",DaqBook_RAW_Data!AO259)</f>
        <v/>
      </c>
      <c r="K269" s="167" t="str">
        <f>IF(ISBLANK(DaqBook_RAW_Data!AP259),"",DaqBook_RAW_Data!AP259)</f>
        <v/>
      </c>
      <c r="L269" s="167" t="str">
        <f>IF(ISBLANK(DaqBook_RAW_Data!AQ259),"",DaqBook_RAW_Data!AQ259)</f>
        <v/>
      </c>
      <c r="M269" s="167" t="str">
        <f>IF(ISBLANK(DaqBook_RAW_Data!AR259),"",DaqBook_RAW_Data!AR259)</f>
        <v/>
      </c>
      <c r="N269" s="167" t="str">
        <f>IF(ISBLANK(DaqBook_RAW_Data!AS259),"",DaqBook_RAW_Data!AS259)</f>
        <v/>
      </c>
      <c r="O269" s="167"/>
      <c r="P269" s="167"/>
    </row>
    <row r="270" spans="1:16" x14ac:dyDescent="0.2">
      <c r="A270" s="58" t="e">
        <f t="shared" si="3"/>
        <v>#VALUE!</v>
      </c>
      <c r="B270" s="144" t="str">
        <f>IF(ISBLANK(DaqBook_RAW_Data!AG260),IF(DaqBook_RAW_Data!A260="","",TIMEVALUE(DaqBook_RAW_Data!A260)),TIMEVALUE(DaqBook_RAW_Data!AG260))</f>
        <v/>
      </c>
      <c r="C270" s="167" t="str">
        <f>IF(ISBLANK(DaqBook_RAW_Data!AH260),"",DaqBook_RAW_Data!AH260)</f>
        <v/>
      </c>
      <c r="D270" s="167" t="str">
        <f>IF(ISBLANK(DaqBook_RAW_Data!AI260),"",DaqBook_RAW_Data!AI260)</f>
        <v/>
      </c>
      <c r="E270" s="167" t="str">
        <f>IF(ISBLANK(DaqBook_RAW_Data!AJ260),"",DaqBook_RAW_Data!AJ260)</f>
        <v/>
      </c>
      <c r="F270" s="167" t="str">
        <f>IF(ISBLANK(DaqBook_RAW_Data!AK260),"",DaqBook_RAW_Data!AK260)</f>
        <v/>
      </c>
      <c r="G270" s="167" t="str">
        <f>IF(ISBLANK(DaqBook_RAW_Data!AL260),"",DaqBook_RAW_Data!AL260)</f>
        <v/>
      </c>
      <c r="H270" s="167" t="str">
        <f>IF(ISBLANK(DaqBook_RAW_Data!AM260),"",DaqBook_RAW_Data!AM260)</f>
        <v/>
      </c>
      <c r="I270" s="167" t="str">
        <f>IF(ISBLANK(DaqBook_RAW_Data!AN260),"",DaqBook_RAW_Data!AN260)</f>
        <v/>
      </c>
      <c r="J270" s="167" t="str">
        <f>IF(ISBLANK(DaqBook_RAW_Data!AO260),"",DaqBook_RAW_Data!AO260)</f>
        <v/>
      </c>
      <c r="K270" s="167" t="str">
        <f>IF(ISBLANK(DaqBook_RAW_Data!AP260),"",DaqBook_RAW_Data!AP260)</f>
        <v/>
      </c>
      <c r="L270" s="167" t="str">
        <f>IF(ISBLANK(DaqBook_RAW_Data!AQ260),"",DaqBook_RAW_Data!AQ260)</f>
        <v/>
      </c>
      <c r="M270" s="167" t="str">
        <f>IF(ISBLANK(DaqBook_RAW_Data!AR260),"",DaqBook_RAW_Data!AR260)</f>
        <v/>
      </c>
      <c r="N270" s="167" t="str">
        <f>IF(ISBLANK(DaqBook_RAW_Data!AS260),"",DaqBook_RAW_Data!AS260)</f>
        <v/>
      </c>
      <c r="O270" s="167"/>
      <c r="P270" s="167"/>
    </row>
    <row r="271" spans="1:16" x14ac:dyDescent="0.2">
      <c r="A271" s="58" t="e">
        <f t="shared" ref="A271:A334" si="4">HOUR(B271)&amp;":"&amp;MINUTE(B271)</f>
        <v>#VALUE!</v>
      </c>
      <c r="B271" s="144" t="str">
        <f>IF(ISBLANK(DaqBook_RAW_Data!AG261),IF(DaqBook_RAW_Data!A261="","",TIMEVALUE(DaqBook_RAW_Data!A261)),TIMEVALUE(DaqBook_RAW_Data!AG261))</f>
        <v/>
      </c>
      <c r="C271" s="167" t="str">
        <f>IF(ISBLANK(DaqBook_RAW_Data!AH261),"",DaqBook_RAW_Data!AH261)</f>
        <v/>
      </c>
      <c r="D271" s="167" t="str">
        <f>IF(ISBLANK(DaqBook_RAW_Data!AI261),"",DaqBook_RAW_Data!AI261)</f>
        <v/>
      </c>
      <c r="E271" s="167" t="str">
        <f>IF(ISBLANK(DaqBook_RAW_Data!AJ261),"",DaqBook_RAW_Data!AJ261)</f>
        <v/>
      </c>
      <c r="F271" s="167" t="str">
        <f>IF(ISBLANK(DaqBook_RAW_Data!AK261),"",DaqBook_RAW_Data!AK261)</f>
        <v/>
      </c>
      <c r="G271" s="167" t="str">
        <f>IF(ISBLANK(DaqBook_RAW_Data!AL261),"",DaqBook_RAW_Data!AL261)</f>
        <v/>
      </c>
      <c r="H271" s="167" t="str">
        <f>IF(ISBLANK(DaqBook_RAW_Data!AM261),"",DaqBook_RAW_Data!AM261)</f>
        <v/>
      </c>
      <c r="I271" s="167" t="str">
        <f>IF(ISBLANK(DaqBook_RAW_Data!AN261),"",DaqBook_RAW_Data!AN261)</f>
        <v/>
      </c>
      <c r="J271" s="167" t="str">
        <f>IF(ISBLANK(DaqBook_RAW_Data!AO261),"",DaqBook_RAW_Data!AO261)</f>
        <v/>
      </c>
      <c r="K271" s="167" t="str">
        <f>IF(ISBLANK(DaqBook_RAW_Data!AP261),"",DaqBook_RAW_Data!AP261)</f>
        <v/>
      </c>
      <c r="L271" s="167" t="str">
        <f>IF(ISBLANK(DaqBook_RAW_Data!AQ261),"",DaqBook_RAW_Data!AQ261)</f>
        <v/>
      </c>
      <c r="M271" s="167" t="str">
        <f>IF(ISBLANK(DaqBook_RAW_Data!AR261),"",DaqBook_RAW_Data!AR261)</f>
        <v/>
      </c>
      <c r="N271" s="167" t="str">
        <f>IF(ISBLANK(DaqBook_RAW_Data!AS261),"",DaqBook_RAW_Data!AS261)</f>
        <v/>
      </c>
      <c r="O271" s="167"/>
      <c r="P271" s="167"/>
    </row>
    <row r="272" spans="1:16" x14ac:dyDescent="0.2">
      <c r="A272" s="58" t="e">
        <f t="shared" si="4"/>
        <v>#VALUE!</v>
      </c>
      <c r="B272" s="144" t="str">
        <f>IF(ISBLANK(DaqBook_RAW_Data!AG262),IF(DaqBook_RAW_Data!A262="","",TIMEVALUE(DaqBook_RAW_Data!A262)),TIMEVALUE(DaqBook_RAW_Data!AG262))</f>
        <v/>
      </c>
      <c r="C272" s="167" t="str">
        <f>IF(ISBLANK(DaqBook_RAW_Data!AH262),"",DaqBook_RAW_Data!AH262)</f>
        <v/>
      </c>
      <c r="D272" s="167" t="str">
        <f>IF(ISBLANK(DaqBook_RAW_Data!AI262),"",DaqBook_RAW_Data!AI262)</f>
        <v/>
      </c>
      <c r="E272" s="167" t="str">
        <f>IF(ISBLANK(DaqBook_RAW_Data!AJ262),"",DaqBook_RAW_Data!AJ262)</f>
        <v/>
      </c>
      <c r="F272" s="167" t="str">
        <f>IF(ISBLANK(DaqBook_RAW_Data!AK262),"",DaqBook_RAW_Data!AK262)</f>
        <v/>
      </c>
      <c r="G272" s="167" t="str">
        <f>IF(ISBLANK(DaqBook_RAW_Data!AL262),"",DaqBook_RAW_Data!AL262)</f>
        <v/>
      </c>
      <c r="H272" s="167" t="str">
        <f>IF(ISBLANK(DaqBook_RAW_Data!AM262),"",DaqBook_RAW_Data!AM262)</f>
        <v/>
      </c>
      <c r="I272" s="167" t="str">
        <f>IF(ISBLANK(DaqBook_RAW_Data!AN262),"",DaqBook_RAW_Data!AN262)</f>
        <v/>
      </c>
      <c r="J272" s="167" t="str">
        <f>IF(ISBLANK(DaqBook_RAW_Data!AO262),"",DaqBook_RAW_Data!AO262)</f>
        <v/>
      </c>
      <c r="K272" s="167" t="str">
        <f>IF(ISBLANK(DaqBook_RAW_Data!AP262),"",DaqBook_RAW_Data!AP262)</f>
        <v/>
      </c>
      <c r="L272" s="167" t="str">
        <f>IF(ISBLANK(DaqBook_RAW_Data!AQ262),"",DaqBook_RAW_Data!AQ262)</f>
        <v/>
      </c>
      <c r="M272" s="167" t="str">
        <f>IF(ISBLANK(DaqBook_RAW_Data!AR262),"",DaqBook_RAW_Data!AR262)</f>
        <v/>
      </c>
      <c r="N272" s="167" t="str">
        <f>IF(ISBLANK(DaqBook_RAW_Data!AS262),"",DaqBook_RAW_Data!AS262)</f>
        <v/>
      </c>
      <c r="O272" s="167"/>
      <c r="P272" s="167"/>
    </row>
    <row r="273" spans="1:16" x14ac:dyDescent="0.2">
      <c r="A273" s="58" t="e">
        <f t="shared" si="4"/>
        <v>#VALUE!</v>
      </c>
      <c r="B273" s="144" t="str">
        <f>IF(ISBLANK(DaqBook_RAW_Data!AG263),IF(DaqBook_RAW_Data!A263="","",TIMEVALUE(DaqBook_RAW_Data!A263)),TIMEVALUE(DaqBook_RAW_Data!AG263))</f>
        <v/>
      </c>
      <c r="C273" s="167" t="str">
        <f>IF(ISBLANK(DaqBook_RAW_Data!AH263),"",DaqBook_RAW_Data!AH263)</f>
        <v/>
      </c>
      <c r="D273" s="167" t="str">
        <f>IF(ISBLANK(DaqBook_RAW_Data!AI263),"",DaqBook_RAW_Data!AI263)</f>
        <v/>
      </c>
      <c r="E273" s="167" t="str">
        <f>IF(ISBLANK(DaqBook_RAW_Data!AJ263),"",DaqBook_RAW_Data!AJ263)</f>
        <v/>
      </c>
      <c r="F273" s="167" t="str">
        <f>IF(ISBLANK(DaqBook_RAW_Data!AK263),"",DaqBook_RAW_Data!AK263)</f>
        <v/>
      </c>
      <c r="G273" s="167" t="str">
        <f>IF(ISBLANK(DaqBook_RAW_Data!AL263),"",DaqBook_RAW_Data!AL263)</f>
        <v/>
      </c>
      <c r="H273" s="167" t="str">
        <f>IF(ISBLANK(DaqBook_RAW_Data!AM263),"",DaqBook_RAW_Data!AM263)</f>
        <v/>
      </c>
      <c r="I273" s="167" t="str">
        <f>IF(ISBLANK(DaqBook_RAW_Data!AN263),"",DaqBook_RAW_Data!AN263)</f>
        <v/>
      </c>
      <c r="J273" s="167" t="str">
        <f>IF(ISBLANK(DaqBook_RAW_Data!AO263),"",DaqBook_RAW_Data!AO263)</f>
        <v/>
      </c>
      <c r="K273" s="167" t="str">
        <f>IF(ISBLANK(DaqBook_RAW_Data!AP263),"",DaqBook_RAW_Data!AP263)</f>
        <v/>
      </c>
      <c r="L273" s="167" t="str">
        <f>IF(ISBLANK(DaqBook_RAW_Data!AQ263),"",DaqBook_RAW_Data!AQ263)</f>
        <v/>
      </c>
      <c r="M273" s="167" t="str">
        <f>IF(ISBLANK(DaqBook_RAW_Data!AR263),"",DaqBook_RAW_Data!AR263)</f>
        <v/>
      </c>
      <c r="N273" s="167" t="str">
        <f>IF(ISBLANK(DaqBook_RAW_Data!AS263),"",DaqBook_RAW_Data!AS263)</f>
        <v/>
      </c>
      <c r="O273" s="167"/>
      <c r="P273" s="167"/>
    </row>
    <row r="274" spans="1:16" x14ac:dyDescent="0.2">
      <c r="A274" s="58" t="e">
        <f t="shared" si="4"/>
        <v>#VALUE!</v>
      </c>
      <c r="B274" s="144" t="str">
        <f>IF(ISBLANK(DaqBook_RAW_Data!AG264),IF(DaqBook_RAW_Data!A264="","",TIMEVALUE(DaqBook_RAW_Data!A264)),TIMEVALUE(DaqBook_RAW_Data!AG264))</f>
        <v/>
      </c>
      <c r="C274" s="167" t="str">
        <f>IF(ISBLANK(DaqBook_RAW_Data!AH264),"",DaqBook_RAW_Data!AH264)</f>
        <v/>
      </c>
      <c r="D274" s="167" t="str">
        <f>IF(ISBLANK(DaqBook_RAW_Data!AI264),"",DaqBook_RAW_Data!AI264)</f>
        <v/>
      </c>
      <c r="E274" s="167" t="str">
        <f>IF(ISBLANK(DaqBook_RAW_Data!AJ264),"",DaqBook_RAW_Data!AJ264)</f>
        <v/>
      </c>
      <c r="F274" s="167" t="str">
        <f>IF(ISBLANK(DaqBook_RAW_Data!AK264),"",DaqBook_RAW_Data!AK264)</f>
        <v/>
      </c>
      <c r="G274" s="167" t="str">
        <f>IF(ISBLANK(DaqBook_RAW_Data!AL264),"",DaqBook_RAW_Data!AL264)</f>
        <v/>
      </c>
      <c r="H274" s="167" t="str">
        <f>IF(ISBLANK(DaqBook_RAW_Data!AM264),"",DaqBook_RAW_Data!AM264)</f>
        <v/>
      </c>
      <c r="I274" s="167" t="str">
        <f>IF(ISBLANK(DaqBook_RAW_Data!AN264),"",DaqBook_RAW_Data!AN264)</f>
        <v/>
      </c>
      <c r="J274" s="167" t="str">
        <f>IF(ISBLANK(DaqBook_RAW_Data!AO264),"",DaqBook_RAW_Data!AO264)</f>
        <v/>
      </c>
      <c r="K274" s="167" t="str">
        <f>IF(ISBLANK(DaqBook_RAW_Data!AP264),"",DaqBook_RAW_Data!AP264)</f>
        <v/>
      </c>
      <c r="L274" s="167" t="str">
        <f>IF(ISBLANK(DaqBook_RAW_Data!AQ264),"",DaqBook_RAW_Data!AQ264)</f>
        <v/>
      </c>
      <c r="M274" s="167" t="str">
        <f>IF(ISBLANK(DaqBook_RAW_Data!AR264),"",DaqBook_RAW_Data!AR264)</f>
        <v/>
      </c>
      <c r="N274" s="167" t="str">
        <f>IF(ISBLANK(DaqBook_RAW_Data!AS264),"",DaqBook_RAW_Data!AS264)</f>
        <v/>
      </c>
      <c r="O274" s="167"/>
      <c r="P274" s="167"/>
    </row>
    <row r="275" spans="1:16" x14ac:dyDescent="0.2">
      <c r="A275" s="58" t="e">
        <f t="shared" si="4"/>
        <v>#VALUE!</v>
      </c>
      <c r="B275" s="144" t="str">
        <f>IF(ISBLANK(DaqBook_RAW_Data!AG265),IF(DaqBook_RAW_Data!A265="","",TIMEVALUE(DaqBook_RAW_Data!A265)),TIMEVALUE(DaqBook_RAW_Data!AG265))</f>
        <v/>
      </c>
      <c r="C275" s="167" t="str">
        <f>IF(ISBLANK(DaqBook_RAW_Data!AH265),"",DaqBook_RAW_Data!AH265)</f>
        <v/>
      </c>
      <c r="D275" s="167" t="str">
        <f>IF(ISBLANK(DaqBook_RAW_Data!AI265),"",DaqBook_RAW_Data!AI265)</f>
        <v/>
      </c>
      <c r="E275" s="167" t="str">
        <f>IF(ISBLANK(DaqBook_RAW_Data!AJ265),"",DaqBook_RAW_Data!AJ265)</f>
        <v/>
      </c>
      <c r="F275" s="167" t="str">
        <f>IF(ISBLANK(DaqBook_RAW_Data!AK265),"",DaqBook_RAW_Data!AK265)</f>
        <v/>
      </c>
      <c r="G275" s="167" t="str">
        <f>IF(ISBLANK(DaqBook_RAW_Data!AL265),"",DaqBook_RAW_Data!AL265)</f>
        <v/>
      </c>
      <c r="H275" s="167" t="str">
        <f>IF(ISBLANK(DaqBook_RAW_Data!AM265),"",DaqBook_RAW_Data!AM265)</f>
        <v/>
      </c>
      <c r="I275" s="167" t="str">
        <f>IF(ISBLANK(DaqBook_RAW_Data!AN265),"",DaqBook_RAW_Data!AN265)</f>
        <v/>
      </c>
      <c r="J275" s="167" t="str">
        <f>IF(ISBLANK(DaqBook_RAW_Data!AO265),"",DaqBook_RAW_Data!AO265)</f>
        <v/>
      </c>
      <c r="K275" s="167" t="str">
        <f>IF(ISBLANK(DaqBook_RAW_Data!AP265),"",DaqBook_RAW_Data!AP265)</f>
        <v/>
      </c>
      <c r="L275" s="167" t="str">
        <f>IF(ISBLANK(DaqBook_RAW_Data!AQ265),"",DaqBook_RAW_Data!AQ265)</f>
        <v/>
      </c>
      <c r="M275" s="167" t="str">
        <f>IF(ISBLANK(DaqBook_RAW_Data!AR265),"",DaqBook_RAW_Data!AR265)</f>
        <v/>
      </c>
      <c r="N275" s="167" t="str">
        <f>IF(ISBLANK(DaqBook_RAW_Data!AS265),"",DaqBook_RAW_Data!AS265)</f>
        <v/>
      </c>
      <c r="O275" s="167"/>
      <c r="P275" s="167"/>
    </row>
    <row r="276" spans="1:16" x14ac:dyDescent="0.2">
      <c r="A276" s="58" t="e">
        <f t="shared" si="4"/>
        <v>#VALUE!</v>
      </c>
      <c r="B276" s="144" t="str">
        <f>IF(ISBLANK(DaqBook_RAW_Data!AG266),IF(DaqBook_RAW_Data!A266="","",TIMEVALUE(DaqBook_RAW_Data!A266)),TIMEVALUE(DaqBook_RAW_Data!AG266))</f>
        <v/>
      </c>
      <c r="C276" s="167" t="str">
        <f>IF(ISBLANK(DaqBook_RAW_Data!AH266),"",DaqBook_RAW_Data!AH266)</f>
        <v/>
      </c>
      <c r="D276" s="167" t="str">
        <f>IF(ISBLANK(DaqBook_RAW_Data!AI266),"",DaqBook_RAW_Data!AI266)</f>
        <v/>
      </c>
      <c r="E276" s="167" t="str">
        <f>IF(ISBLANK(DaqBook_RAW_Data!AJ266),"",DaqBook_RAW_Data!AJ266)</f>
        <v/>
      </c>
      <c r="F276" s="167" t="str">
        <f>IF(ISBLANK(DaqBook_RAW_Data!AK266),"",DaqBook_RAW_Data!AK266)</f>
        <v/>
      </c>
      <c r="G276" s="167" t="str">
        <f>IF(ISBLANK(DaqBook_RAW_Data!AL266),"",DaqBook_RAW_Data!AL266)</f>
        <v/>
      </c>
      <c r="H276" s="167" t="str">
        <f>IF(ISBLANK(DaqBook_RAW_Data!AM266),"",DaqBook_RAW_Data!AM266)</f>
        <v/>
      </c>
      <c r="I276" s="167" t="str">
        <f>IF(ISBLANK(DaqBook_RAW_Data!AN266),"",DaqBook_RAW_Data!AN266)</f>
        <v/>
      </c>
      <c r="J276" s="167" t="str">
        <f>IF(ISBLANK(DaqBook_RAW_Data!AO266),"",DaqBook_RAW_Data!AO266)</f>
        <v/>
      </c>
      <c r="K276" s="167" t="str">
        <f>IF(ISBLANK(DaqBook_RAW_Data!AP266),"",DaqBook_RAW_Data!AP266)</f>
        <v/>
      </c>
      <c r="L276" s="167" t="str">
        <f>IF(ISBLANK(DaqBook_RAW_Data!AQ266),"",DaqBook_RAW_Data!AQ266)</f>
        <v/>
      </c>
      <c r="M276" s="167" t="str">
        <f>IF(ISBLANK(DaqBook_RAW_Data!AR266),"",DaqBook_RAW_Data!AR266)</f>
        <v/>
      </c>
      <c r="N276" s="167" t="str">
        <f>IF(ISBLANK(DaqBook_RAW_Data!AS266),"",DaqBook_RAW_Data!AS266)</f>
        <v/>
      </c>
      <c r="O276" s="167"/>
      <c r="P276" s="167"/>
    </row>
    <row r="277" spans="1:16" x14ac:dyDescent="0.2">
      <c r="A277" s="58" t="e">
        <f t="shared" si="4"/>
        <v>#VALUE!</v>
      </c>
      <c r="B277" s="144" t="str">
        <f>IF(ISBLANK(DaqBook_RAW_Data!AG267),IF(DaqBook_RAW_Data!A267="","",TIMEVALUE(DaqBook_RAW_Data!A267)),TIMEVALUE(DaqBook_RAW_Data!AG267))</f>
        <v/>
      </c>
      <c r="C277" s="167" t="str">
        <f>IF(ISBLANK(DaqBook_RAW_Data!AH267),"",DaqBook_RAW_Data!AH267)</f>
        <v/>
      </c>
      <c r="D277" s="167" t="str">
        <f>IF(ISBLANK(DaqBook_RAW_Data!AI267),"",DaqBook_RAW_Data!AI267)</f>
        <v/>
      </c>
      <c r="E277" s="167" t="str">
        <f>IF(ISBLANK(DaqBook_RAW_Data!AJ267),"",DaqBook_RAW_Data!AJ267)</f>
        <v/>
      </c>
      <c r="F277" s="167" t="str">
        <f>IF(ISBLANK(DaqBook_RAW_Data!AK267),"",DaqBook_RAW_Data!AK267)</f>
        <v/>
      </c>
      <c r="G277" s="167" t="str">
        <f>IF(ISBLANK(DaqBook_RAW_Data!AL267),"",DaqBook_RAW_Data!AL267)</f>
        <v/>
      </c>
      <c r="H277" s="167" t="str">
        <f>IF(ISBLANK(DaqBook_RAW_Data!AM267),"",DaqBook_RAW_Data!AM267)</f>
        <v/>
      </c>
      <c r="I277" s="167" t="str">
        <f>IF(ISBLANK(DaqBook_RAW_Data!AN267),"",DaqBook_RAW_Data!AN267)</f>
        <v/>
      </c>
      <c r="J277" s="167" t="str">
        <f>IF(ISBLANK(DaqBook_RAW_Data!AO267),"",DaqBook_RAW_Data!AO267)</f>
        <v/>
      </c>
      <c r="K277" s="167" t="str">
        <f>IF(ISBLANK(DaqBook_RAW_Data!AP267),"",DaqBook_RAW_Data!AP267)</f>
        <v/>
      </c>
      <c r="L277" s="167" t="str">
        <f>IF(ISBLANK(DaqBook_RAW_Data!AQ267),"",DaqBook_RAW_Data!AQ267)</f>
        <v/>
      </c>
      <c r="M277" s="167" t="str">
        <f>IF(ISBLANK(DaqBook_RAW_Data!AR267),"",DaqBook_RAW_Data!AR267)</f>
        <v/>
      </c>
      <c r="N277" s="167" t="str">
        <f>IF(ISBLANK(DaqBook_RAW_Data!AS267),"",DaqBook_RAW_Data!AS267)</f>
        <v/>
      </c>
      <c r="O277" s="167"/>
      <c r="P277" s="167"/>
    </row>
    <row r="278" spans="1:16" x14ac:dyDescent="0.2">
      <c r="A278" s="58" t="e">
        <f t="shared" si="4"/>
        <v>#VALUE!</v>
      </c>
      <c r="B278" s="144" t="str">
        <f>IF(ISBLANK(DaqBook_RAW_Data!AG268),IF(DaqBook_RAW_Data!A268="","",TIMEVALUE(DaqBook_RAW_Data!A268)),TIMEVALUE(DaqBook_RAW_Data!AG268))</f>
        <v/>
      </c>
      <c r="C278" s="167" t="str">
        <f>IF(ISBLANK(DaqBook_RAW_Data!AH268),"",DaqBook_RAW_Data!AH268)</f>
        <v/>
      </c>
      <c r="D278" s="167" t="str">
        <f>IF(ISBLANK(DaqBook_RAW_Data!AI268),"",DaqBook_RAW_Data!AI268)</f>
        <v/>
      </c>
      <c r="E278" s="167" t="str">
        <f>IF(ISBLANK(DaqBook_RAW_Data!AJ268),"",DaqBook_RAW_Data!AJ268)</f>
        <v/>
      </c>
      <c r="F278" s="167" t="str">
        <f>IF(ISBLANK(DaqBook_RAW_Data!AK268),"",DaqBook_RAW_Data!AK268)</f>
        <v/>
      </c>
      <c r="G278" s="167" t="str">
        <f>IF(ISBLANK(DaqBook_RAW_Data!AL268),"",DaqBook_RAW_Data!AL268)</f>
        <v/>
      </c>
      <c r="H278" s="167" t="str">
        <f>IF(ISBLANK(DaqBook_RAW_Data!AM268),"",DaqBook_RAW_Data!AM268)</f>
        <v/>
      </c>
      <c r="I278" s="167" t="str">
        <f>IF(ISBLANK(DaqBook_RAW_Data!AN268),"",DaqBook_RAW_Data!AN268)</f>
        <v/>
      </c>
      <c r="J278" s="167" t="str">
        <f>IF(ISBLANK(DaqBook_RAW_Data!AO268),"",DaqBook_RAW_Data!AO268)</f>
        <v/>
      </c>
      <c r="K278" s="167" t="str">
        <f>IF(ISBLANK(DaqBook_RAW_Data!AP268),"",DaqBook_RAW_Data!AP268)</f>
        <v/>
      </c>
      <c r="L278" s="167" t="str">
        <f>IF(ISBLANK(DaqBook_RAW_Data!AQ268),"",DaqBook_RAW_Data!AQ268)</f>
        <v/>
      </c>
      <c r="M278" s="167" t="str">
        <f>IF(ISBLANK(DaqBook_RAW_Data!AR268),"",DaqBook_RAW_Data!AR268)</f>
        <v/>
      </c>
      <c r="N278" s="167" t="str">
        <f>IF(ISBLANK(DaqBook_RAW_Data!AS268),"",DaqBook_RAW_Data!AS268)</f>
        <v/>
      </c>
      <c r="O278" s="167"/>
      <c r="P278" s="167"/>
    </row>
    <row r="279" spans="1:16" x14ac:dyDescent="0.2">
      <c r="A279" s="58" t="e">
        <f t="shared" si="4"/>
        <v>#VALUE!</v>
      </c>
      <c r="B279" s="144" t="str">
        <f>IF(ISBLANK(DaqBook_RAW_Data!AG269),IF(DaqBook_RAW_Data!A269="","",TIMEVALUE(DaqBook_RAW_Data!A269)),TIMEVALUE(DaqBook_RAW_Data!AG269))</f>
        <v/>
      </c>
      <c r="C279" s="167" t="str">
        <f>IF(ISBLANK(DaqBook_RAW_Data!AH269),"",DaqBook_RAW_Data!AH269)</f>
        <v/>
      </c>
      <c r="D279" s="167" t="str">
        <f>IF(ISBLANK(DaqBook_RAW_Data!AI269),"",DaqBook_RAW_Data!AI269)</f>
        <v/>
      </c>
      <c r="E279" s="167" t="str">
        <f>IF(ISBLANK(DaqBook_RAW_Data!AJ269),"",DaqBook_RAW_Data!AJ269)</f>
        <v/>
      </c>
      <c r="F279" s="167" t="str">
        <f>IF(ISBLANK(DaqBook_RAW_Data!AK269),"",DaqBook_RAW_Data!AK269)</f>
        <v/>
      </c>
      <c r="G279" s="167" t="str">
        <f>IF(ISBLANK(DaqBook_RAW_Data!AL269),"",DaqBook_RAW_Data!AL269)</f>
        <v/>
      </c>
      <c r="H279" s="167" t="str">
        <f>IF(ISBLANK(DaqBook_RAW_Data!AM269),"",DaqBook_RAW_Data!AM269)</f>
        <v/>
      </c>
      <c r="I279" s="167" t="str">
        <f>IF(ISBLANK(DaqBook_RAW_Data!AN269),"",DaqBook_RAW_Data!AN269)</f>
        <v/>
      </c>
      <c r="J279" s="167" t="str">
        <f>IF(ISBLANK(DaqBook_RAW_Data!AO269),"",DaqBook_RAW_Data!AO269)</f>
        <v/>
      </c>
      <c r="K279" s="167" t="str">
        <f>IF(ISBLANK(DaqBook_RAW_Data!AP269),"",DaqBook_RAW_Data!AP269)</f>
        <v/>
      </c>
      <c r="L279" s="167" t="str">
        <f>IF(ISBLANK(DaqBook_RAW_Data!AQ269),"",DaqBook_RAW_Data!AQ269)</f>
        <v/>
      </c>
      <c r="M279" s="167" t="str">
        <f>IF(ISBLANK(DaqBook_RAW_Data!AR269),"",DaqBook_RAW_Data!AR269)</f>
        <v/>
      </c>
      <c r="N279" s="167" t="str">
        <f>IF(ISBLANK(DaqBook_RAW_Data!AS269),"",DaqBook_RAW_Data!AS269)</f>
        <v/>
      </c>
      <c r="O279" s="167"/>
      <c r="P279" s="167"/>
    </row>
    <row r="280" spans="1:16" x14ac:dyDescent="0.2">
      <c r="A280" s="58" t="e">
        <f t="shared" si="4"/>
        <v>#VALUE!</v>
      </c>
      <c r="B280" s="144" t="str">
        <f>IF(ISBLANK(DaqBook_RAW_Data!AG270),IF(DaqBook_RAW_Data!A270="","",TIMEVALUE(DaqBook_RAW_Data!A270)),TIMEVALUE(DaqBook_RAW_Data!AG270))</f>
        <v/>
      </c>
      <c r="C280" s="167" t="str">
        <f>IF(ISBLANK(DaqBook_RAW_Data!AH270),"",DaqBook_RAW_Data!AH270)</f>
        <v/>
      </c>
      <c r="D280" s="167" t="str">
        <f>IF(ISBLANK(DaqBook_RAW_Data!AI270),"",DaqBook_RAW_Data!AI270)</f>
        <v/>
      </c>
      <c r="E280" s="167" t="str">
        <f>IF(ISBLANK(DaqBook_RAW_Data!AJ270),"",DaqBook_RAW_Data!AJ270)</f>
        <v/>
      </c>
      <c r="F280" s="167" t="str">
        <f>IF(ISBLANK(DaqBook_RAW_Data!AK270),"",DaqBook_RAW_Data!AK270)</f>
        <v/>
      </c>
      <c r="G280" s="167" t="str">
        <f>IF(ISBLANK(DaqBook_RAW_Data!AL270),"",DaqBook_RAW_Data!AL270)</f>
        <v/>
      </c>
      <c r="H280" s="167" t="str">
        <f>IF(ISBLANK(DaqBook_RAW_Data!AM270),"",DaqBook_RAW_Data!AM270)</f>
        <v/>
      </c>
      <c r="I280" s="167" t="str">
        <f>IF(ISBLANK(DaqBook_RAW_Data!AN270),"",DaqBook_RAW_Data!AN270)</f>
        <v/>
      </c>
      <c r="J280" s="167" t="str">
        <f>IF(ISBLANK(DaqBook_RAW_Data!AO270),"",DaqBook_RAW_Data!AO270)</f>
        <v/>
      </c>
      <c r="K280" s="167" t="str">
        <f>IF(ISBLANK(DaqBook_RAW_Data!AP270),"",DaqBook_RAW_Data!AP270)</f>
        <v/>
      </c>
      <c r="L280" s="167" t="str">
        <f>IF(ISBLANK(DaqBook_RAW_Data!AQ270),"",DaqBook_RAW_Data!AQ270)</f>
        <v/>
      </c>
      <c r="M280" s="167" t="str">
        <f>IF(ISBLANK(DaqBook_RAW_Data!AR270),"",DaqBook_RAW_Data!AR270)</f>
        <v/>
      </c>
      <c r="N280" s="167" t="str">
        <f>IF(ISBLANK(DaqBook_RAW_Data!AS270),"",DaqBook_RAW_Data!AS270)</f>
        <v/>
      </c>
      <c r="O280" s="167"/>
      <c r="P280" s="167"/>
    </row>
    <row r="281" spans="1:16" x14ac:dyDescent="0.2">
      <c r="A281" s="58" t="e">
        <f t="shared" si="4"/>
        <v>#VALUE!</v>
      </c>
      <c r="B281" s="144" t="str">
        <f>IF(ISBLANK(DaqBook_RAW_Data!AG271),IF(DaqBook_RAW_Data!A271="","",TIMEVALUE(DaqBook_RAW_Data!A271)),TIMEVALUE(DaqBook_RAW_Data!AG271))</f>
        <v/>
      </c>
      <c r="C281" s="167" t="str">
        <f>IF(ISBLANK(DaqBook_RAW_Data!AH271),"",DaqBook_RAW_Data!AH271)</f>
        <v/>
      </c>
      <c r="D281" s="167" t="str">
        <f>IF(ISBLANK(DaqBook_RAW_Data!AI271),"",DaqBook_RAW_Data!AI271)</f>
        <v/>
      </c>
      <c r="E281" s="167" t="str">
        <f>IF(ISBLANK(DaqBook_RAW_Data!AJ271),"",DaqBook_RAW_Data!AJ271)</f>
        <v/>
      </c>
      <c r="F281" s="167" t="str">
        <f>IF(ISBLANK(DaqBook_RAW_Data!AK271),"",DaqBook_RAW_Data!AK271)</f>
        <v/>
      </c>
      <c r="G281" s="167" t="str">
        <f>IF(ISBLANK(DaqBook_RAW_Data!AL271),"",DaqBook_RAW_Data!AL271)</f>
        <v/>
      </c>
      <c r="H281" s="167" t="str">
        <f>IF(ISBLANK(DaqBook_RAW_Data!AM271),"",DaqBook_RAW_Data!AM271)</f>
        <v/>
      </c>
      <c r="I281" s="167" t="str">
        <f>IF(ISBLANK(DaqBook_RAW_Data!AN271),"",DaqBook_RAW_Data!AN271)</f>
        <v/>
      </c>
      <c r="J281" s="167" t="str">
        <f>IF(ISBLANK(DaqBook_RAW_Data!AO271),"",DaqBook_RAW_Data!AO271)</f>
        <v/>
      </c>
      <c r="K281" s="167" t="str">
        <f>IF(ISBLANK(DaqBook_RAW_Data!AP271),"",DaqBook_RAW_Data!AP271)</f>
        <v/>
      </c>
      <c r="L281" s="167" t="str">
        <f>IF(ISBLANK(DaqBook_RAW_Data!AQ271),"",DaqBook_RAW_Data!AQ271)</f>
        <v/>
      </c>
      <c r="M281" s="167" t="str">
        <f>IF(ISBLANK(DaqBook_RAW_Data!AR271),"",DaqBook_RAW_Data!AR271)</f>
        <v/>
      </c>
      <c r="N281" s="167" t="str">
        <f>IF(ISBLANK(DaqBook_RAW_Data!AS271),"",DaqBook_RAW_Data!AS271)</f>
        <v/>
      </c>
      <c r="O281" s="167"/>
      <c r="P281" s="167"/>
    </row>
    <row r="282" spans="1:16" x14ac:dyDescent="0.2">
      <c r="A282" s="58" t="e">
        <f t="shared" si="4"/>
        <v>#VALUE!</v>
      </c>
      <c r="B282" s="144" t="str">
        <f>IF(ISBLANK(DaqBook_RAW_Data!AG272),IF(DaqBook_RAW_Data!A272="","",TIMEVALUE(DaqBook_RAW_Data!A272)),TIMEVALUE(DaqBook_RAW_Data!AG272))</f>
        <v/>
      </c>
      <c r="C282" s="167" t="str">
        <f>IF(ISBLANK(DaqBook_RAW_Data!AH272),"",DaqBook_RAW_Data!AH272)</f>
        <v/>
      </c>
      <c r="D282" s="167" t="str">
        <f>IF(ISBLANK(DaqBook_RAW_Data!AI272),"",DaqBook_RAW_Data!AI272)</f>
        <v/>
      </c>
      <c r="E282" s="167" t="str">
        <f>IF(ISBLANK(DaqBook_RAW_Data!AJ272),"",DaqBook_RAW_Data!AJ272)</f>
        <v/>
      </c>
      <c r="F282" s="167" t="str">
        <f>IF(ISBLANK(DaqBook_RAW_Data!AK272),"",DaqBook_RAW_Data!AK272)</f>
        <v/>
      </c>
      <c r="G282" s="167" t="str">
        <f>IF(ISBLANK(DaqBook_RAW_Data!AL272),"",DaqBook_RAW_Data!AL272)</f>
        <v/>
      </c>
      <c r="H282" s="167" t="str">
        <f>IF(ISBLANK(DaqBook_RAW_Data!AM272),"",DaqBook_RAW_Data!AM272)</f>
        <v/>
      </c>
      <c r="I282" s="167" t="str">
        <f>IF(ISBLANK(DaqBook_RAW_Data!AN272),"",DaqBook_RAW_Data!AN272)</f>
        <v/>
      </c>
      <c r="J282" s="167" t="str">
        <f>IF(ISBLANK(DaqBook_RAW_Data!AO272),"",DaqBook_RAW_Data!AO272)</f>
        <v/>
      </c>
      <c r="K282" s="167" t="str">
        <f>IF(ISBLANK(DaqBook_RAW_Data!AP272),"",DaqBook_RAW_Data!AP272)</f>
        <v/>
      </c>
      <c r="L282" s="167" t="str">
        <f>IF(ISBLANK(DaqBook_RAW_Data!AQ272),"",DaqBook_RAW_Data!AQ272)</f>
        <v/>
      </c>
      <c r="M282" s="167" t="str">
        <f>IF(ISBLANK(DaqBook_RAW_Data!AR272),"",DaqBook_RAW_Data!AR272)</f>
        <v/>
      </c>
      <c r="N282" s="167" t="str">
        <f>IF(ISBLANK(DaqBook_RAW_Data!AS272),"",DaqBook_RAW_Data!AS272)</f>
        <v/>
      </c>
      <c r="O282" s="167"/>
      <c r="P282" s="167"/>
    </row>
    <row r="283" spans="1:16" x14ac:dyDescent="0.2">
      <c r="A283" s="58" t="e">
        <f t="shared" si="4"/>
        <v>#VALUE!</v>
      </c>
      <c r="B283" s="144" t="str">
        <f>IF(ISBLANK(DaqBook_RAW_Data!AG273),IF(DaqBook_RAW_Data!A273="","",TIMEVALUE(DaqBook_RAW_Data!A273)),TIMEVALUE(DaqBook_RAW_Data!AG273))</f>
        <v/>
      </c>
      <c r="C283" s="167" t="str">
        <f>IF(ISBLANK(DaqBook_RAW_Data!AH273),"",DaqBook_RAW_Data!AH273)</f>
        <v/>
      </c>
      <c r="D283" s="167" t="str">
        <f>IF(ISBLANK(DaqBook_RAW_Data!AI273),"",DaqBook_RAW_Data!AI273)</f>
        <v/>
      </c>
      <c r="E283" s="167" t="str">
        <f>IF(ISBLANK(DaqBook_RAW_Data!AJ273),"",DaqBook_RAW_Data!AJ273)</f>
        <v/>
      </c>
      <c r="F283" s="167" t="str">
        <f>IF(ISBLANK(DaqBook_RAW_Data!AK273),"",DaqBook_RAW_Data!AK273)</f>
        <v/>
      </c>
      <c r="G283" s="167" t="str">
        <f>IF(ISBLANK(DaqBook_RAW_Data!AL273),"",DaqBook_RAW_Data!AL273)</f>
        <v/>
      </c>
      <c r="H283" s="167" t="str">
        <f>IF(ISBLANK(DaqBook_RAW_Data!AM273),"",DaqBook_RAW_Data!AM273)</f>
        <v/>
      </c>
      <c r="I283" s="167" t="str">
        <f>IF(ISBLANK(DaqBook_RAW_Data!AN273),"",DaqBook_RAW_Data!AN273)</f>
        <v/>
      </c>
      <c r="J283" s="167" t="str">
        <f>IF(ISBLANK(DaqBook_RAW_Data!AO273),"",DaqBook_RAW_Data!AO273)</f>
        <v/>
      </c>
      <c r="K283" s="167" t="str">
        <f>IF(ISBLANK(DaqBook_RAW_Data!AP273),"",DaqBook_RAW_Data!AP273)</f>
        <v/>
      </c>
      <c r="L283" s="167" t="str">
        <f>IF(ISBLANK(DaqBook_RAW_Data!AQ273),"",DaqBook_RAW_Data!AQ273)</f>
        <v/>
      </c>
      <c r="M283" s="167" t="str">
        <f>IF(ISBLANK(DaqBook_RAW_Data!AR273),"",DaqBook_RAW_Data!AR273)</f>
        <v/>
      </c>
      <c r="N283" s="167" t="str">
        <f>IF(ISBLANK(DaqBook_RAW_Data!AS273),"",DaqBook_RAW_Data!AS273)</f>
        <v/>
      </c>
      <c r="O283" s="167"/>
      <c r="P283" s="167"/>
    </row>
    <row r="284" spans="1:16" x14ac:dyDescent="0.2">
      <c r="A284" s="58" t="e">
        <f t="shared" si="4"/>
        <v>#VALUE!</v>
      </c>
      <c r="B284" s="144" t="str">
        <f>IF(ISBLANK(DaqBook_RAW_Data!AG274),IF(DaqBook_RAW_Data!A274="","",TIMEVALUE(DaqBook_RAW_Data!A274)),TIMEVALUE(DaqBook_RAW_Data!AG274))</f>
        <v/>
      </c>
      <c r="C284" s="167" t="str">
        <f>IF(ISBLANK(DaqBook_RAW_Data!AH274),"",DaqBook_RAW_Data!AH274)</f>
        <v/>
      </c>
      <c r="D284" s="167" t="str">
        <f>IF(ISBLANK(DaqBook_RAW_Data!AI274),"",DaqBook_RAW_Data!AI274)</f>
        <v/>
      </c>
      <c r="E284" s="167" t="str">
        <f>IF(ISBLANK(DaqBook_RAW_Data!AJ274),"",DaqBook_RAW_Data!AJ274)</f>
        <v/>
      </c>
      <c r="F284" s="167" t="str">
        <f>IF(ISBLANK(DaqBook_RAW_Data!AK274),"",DaqBook_RAW_Data!AK274)</f>
        <v/>
      </c>
      <c r="G284" s="167" t="str">
        <f>IF(ISBLANK(DaqBook_RAW_Data!AL274),"",DaqBook_RAW_Data!AL274)</f>
        <v/>
      </c>
      <c r="H284" s="167" t="str">
        <f>IF(ISBLANK(DaqBook_RAW_Data!AM274),"",DaqBook_RAW_Data!AM274)</f>
        <v/>
      </c>
      <c r="I284" s="167" t="str">
        <f>IF(ISBLANK(DaqBook_RAW_Data!AN274),"",DaqBook_RAW_Data!AN274)</f>
        <v/>
      </c>
      <c r="J284" s="167" t="str">
        <f>IF(ISBLANK(DaqBook_RAW_Data!AO274),"",DaqBook_RAW_Data!AO274)</f>
        <v/>
      </c>
      <c r="K284" s="167" t="str">
        <f>IF(ISBLANK(DaqBook_RAW_Data!AP274),"",DaqBook_RAW_Data!AP274)</f>
        <v/>
      </c>
      <c r="L284" s="167" t="str">
        <f>IF(ISBLANK(DaqBook_RAW_Data!AQ274),"",DaqBook_RAW_Data!AQ274)</f>
        <v/>
      </c>
      <c r="M284" s="167" t="str">
        <f>IF(ISBLANK(DaqBook_RAW_Data!AR274),"",DaqBook_RAW_Data!AR274)</f>
        <v/>
      </c>
      <c r="N284" s="167" t="str">
        <f>IF(ISBLANK(DaqBook_RAW_Data!AS274),"",DaqBook_RAW_Data!AS274)</f>
        <v/>
      </c>
      <c r="O284" s="167"/>
      <c r="P284" s="167"/>
    </row>
    <row r="285" spans="1:16" x14ac:dyDescent="0.2">
      <c r="A285" s="58" t="e">
        <f t="shared" si="4"/>
        <v>#VALUE!</v>
      </c>
      <c r="B285" s="144" t="str">
        <f>IF(ISBLANK(DaqBook_RAW_Data!AG275),IF(DaqBook_RAW_Data!A275="","",TIMEVALUE(DaqBook_RAW_Data!A275)),TIMEVALUE(DaqBook_RAW_Data!AG275))</f>
        <v/>
      </c>
      <c r="C285" s="167" t="str">
        <f>IF(ISBLANK(DaqBook_RAW_Data!AH275),"",DaqBook_RAW_Data!AH275)</f>
        <v/>
      </c>
      <c r="D285" s="167" t="str">
        <f>IF(ISBLANK(DaqBook_RAW_Data!AI275),"",DaqBook_RAW_Data!AI275)</f>
        <v/>
      </c>
      <c r="E285" s="167" t="str">
        <f>IF(ISBLANK(DaqBook_RAW_Data!AJ275),"",DaqBook_RAW_Data!AJ275)</f>
        <v/>
      </c>
      <c r="F285" s="167" t="str">
        <f>IF(ISBLANK(DaqBook_RAW_Data!AK275),"",DaqBook_RAW_Data!AK275)</f>
        <v/>
      </c>
      <c r="G285" s="167" t="str">
        <f>IF(ISBLANK(DaqBook_RAW_Data!AL275),"",DaqBook_RAW_Data!AL275)</f>
        <v/>
      </c>
      <c r="H285" s="167" t="str">
        <f>IF(ISBLANK(DaqBook_RAW_Data!AM275),"",DaqBook_RAW_Data!AM275)</f>
        <v/>
      </c>
      <c r="I285" s="167" t="str">
        <f>IF(ISBLANK(DaqBook_RAW_Data!AN275),"",DaqBook_RAW_Data!AN275)</f>
        <v/>
      </c>
      <c r="J285" s="167" t="str">
        <f>IF(ISBLANK(DaqBook_RAW_Data!AO275),"",DaqBook_RAW_Data!AO275)</f>
        <v/>
      </c>
      <c r="K285" s="167" t="str">
        <f>IF(ISBLANK(DaqBook_RAW_Data!AP275),"",DaqBook_RAW_Data!AP275)</f>
        <v/>
      </c>
      <c r="L285" s="167" t="str">
        <f>IF(ISBLANK(DaqBook_RAW_Data!AQ275),"",DaqBook_RAW_Data!AQ275)</f>
        <v/>
      </c>
      <c r="M285" s="167" t="str">
        <f>IF(ISBLANK(DaqBook_RAW_Data!AR275),"",DaqBook_RAW_Data!AR275)</f>
        <v/>
      </c>
      <c r="N285" s="167" t="str">
        <f>IF(ISBLANK(DaqBook_RAW_Data!AS275),"",DaqBook_RAW_Data!AS275)</f>
        <v/>
      </c>
      <c r="O285" s="167"/>
      <c r="P285" s="167"/>
    </row>
    <row r="286" spans="1:16" x14ac:dyDescent="0.2">
      <c r="A286" s="58" t="e">
        <f t="shared" si="4"/>
        <v>#VALUE!</v>
      </c>
      <c r="B286" s="144" t="str">
        <f>IF(ISBLANK(DaqBook_RAW_Data!AG276),IF(DaqBook_RAW_Data!A276="","",TIMEVALUE(DaqBook_RAW_Data!A276)),TIMEVALUE(DaqBook_RAW_Data!AG276))</f>
        <v/>
      </c>
      <c r="C286" s="167" t="str">
        <f>IF(ISBLANK(DaqBook_RAW_Data!AH276),"",DaqBook_RAW_Data!AH276)</f>
        <v/>
      </c>
      <c r="D286" s="167" t="str">
        <f>IF(ISBLANK(DaqBook_RAW_Data!AI276),"",DaqBook_RAW_Data!AI276)</f>
        <v/>
      </c>
      <c r="E286" s="167" t="str">
        <f>IF(ISBLANK(DaqBook_RAW_Data!AJ276),"",DaqBook_RAW_Data!AJ276)</f>
        <v/>
      </c>
      <c r="F286" s="167" t="str">
        <f>IF(ISBLANK(DaqBook_RAW_Data!AK276),"",DaqBook_RAW_Data!AK276)</f>
        <v/>
      </c>
      <c r="G286" s="167" t="str">
        <f>IF(ISBLANK(DaqBook_RAW_Data!AL276),"",DaqBook_RAW_Data!AL276)</f>
        <v/>
      </c>
      <c r="H286" s="167" t="str">
        <f>IF(ISBLANK(DaqBook_RAW_Data!AM276),"",DaqBook_RAW_Data!AM276)</f>
        <v/>
      </c>
      <c r="I286" s="167" t="str">
        <f>IF(ISBLANK(DaqBook_RAW_Data!AN276),"",DaqBook_RAW_Data!AN276)</f>
        <v/>
      </c>
      <c r="J286" s="167" t="str">
        <f>IF(ISBLANK(DaqBook_RAW_Data!AO276),"",DaqBook_RAW_Data!AO276)</f>
        <v/>
      </c>
      <c r="K286" s="167" t="str">
        <f>IF(ISBLANK(DaqBook_RAW_Data!AP276),"",DaqBook_RAW_Data!AP276)</f>
        <v/>
      </c>
      <c r="L286" s="167" t="str">
        <f>IF(ISBLANK(DaqBook_RAW_Data!AQ276),"",DaqBook_RAW_Data!AQ276)</f>
        <v/>
      </c>
      <c r="M286" s="167" t="str">
        <f>IF(ISBLANK(DaqBook_RAW_Data!AR276),"",DaqBook_RAW_Data!AR276)</f>
        <v/>
      </c>
      <c r="N286" s="167" t="str">
        <f>IF(ISBLANK(DaqBook_RAW_Data!AS276),"",DaqBook_RAW_Data!AS276)</f>
        <v/>
      </c>
      <c r="O286" s="167"/>
      <c r="P286" s="167"/>
    </row>
    <row r="287" spans="1:16" x14ac:dyDescent="0.2">
      <c r="A287" s="58" t="e">
        <f t="shared" si="4"/>
        <v>#VALUE!</v>
      </c>
      <c r="B287" s="144" t="str">
        <f>IF(ISBLANK(DaqBook_RAW_Data!AG277),IF(DaqBook_RAW_Data!A277="","",TIMEVALUE(DaqBook_RAW_Data!A277)),TIMEVALUE(DaqBook_RAW_Data!AG277))</f>
        <v/>
      </c>
      <c r="C287" s="167" t="str">
        <f>IF(ISBLANK(DaqBook_RAW_Data!AH277),"",DaqBook_RAW_Data!AH277)</f>
        <v/>
      </c>
      <c r="D287" s="167" t="str">
        <f>IF(ISBLANK(DaqBook_RAW_Data!AI277),"",DaqBook_RAW_Data!AI277)</f>
        <v/>
      </c>
      <c r="E287" s="167" t="str">
        <f>IF(ISBLANK(DaqBook_RAW_Data!AJ277),"",DaqBook_RAW_Data!AJ277)</f>
        <v/>
      </c>
      <c r="F287" s="167" t="str">
        <f>IF(ISBLANK(DaqBook_RAW_Data!AK277),"",DaqBook_RAW_Data!AK277)</f>
        <v/>
      </c>
      <c r="G287" s="167" t="str">
        <f>IF(ISBLANK(DaqBook_RAW_Data!AL277),"",DaqBook_RAW_Data!AL277)</f>
        <v/>
      </c>
      <c r="H287" s="167" t="str">
        <f>IF(ISBLANK(DaqBook_RAW_Data!AM277),"",DaqBook_RAW_Data!AM277)</f>
        <v/>
      </c>
      <c r="I287" s="167" t="str">
        <f>IF(ISBLANK(DaqBook_RAW_Data!AN277),"",DaqBook_RAW_Data!AN277)</f>
        <v/>
      </c>
      <c r="J287" s="167" t="str">
        <f>IF(ISBLANK(DaqBook_RAW_Data!AO277),"",DaqBook_RAW_Data!AO277)</f>
        <v/>
      </c>
      <c r="K287" s="167" t="str">
        <f>IF(ISBLANK(DaqBook_RAW_Data!AP277),"",DaqBook_RAW_Data!AP277)</f>
        <v/>
      </c>
      <c r="L287" s="167" t="str">
        <f>IF(ISBLANK(DaqBook_RAW_Data!AQ277),"",DaqBook_RAW_Data!AQ277)</f>
        <v/>
      </c>
      <c r="M287" s="167" t="str">
        <f>IF(ISBLANK(DaqBook_RAW_Data!AR277),"",DaqBook_RAW_Data!AR277)</f>
        <v/>
      </c>
      <c r="N287" s="167" t="str">
        <f>IF(ISBLANK(DaqBook_RAW_Data!AS277),"",DaqBook_RAW_Data!AS277)</f>
        <v/>
      </c>
      <c r="O287" s="167"/>
      <c r="P287" s="167"/>
    </row>
    <row r="288" spans="1:16" x14ac:dyDescent="0.2">
      <c r="A288" s="58" t="e">
        <f t="shared" si="4"/>
        <v>#VALUE!</v>
      </c>
      <c r="B288" s="144" t="str">
        <f>IF(ISBLANK(DaqBook_RAW_Data!AG278),IF(DaqBook_RAW_Data!A278="","",TIMEVALUE(DaqBook_RAW_Data!A278)),TIMEVALUE(DaqBook_RAW_Data!AG278))</f>
        <v/>
      </c>
      <c r="C288" s="167" t="str">
        <f>IF(ISBLANK(DaqBook_RAW_Data!AH278),"",DaqBook_RAW_Data!AH278)</f>
        <v/>
      </c>
      <c r="D288" s="167" t="str">
        <f>IF(ISBLANK(DaqBook_RAW_Data!AI278),"",DaqBook_RAW_Data!AI278)</f>
        <v/>
      </c>
      <c r="E288" s="167" t="str">
        <f>IF(ISBLANK(DaqBook_RAW_Data!AJ278),"",DaqBook_RAW_Data!AJ278)</f>
        <v/>
      </c>
      <c r="F288" s="167" t="str">
        <f>IF(ISBLANK(DaqBook_RAW_Data!AK278),"",DaqBook_RAW_Data!AK278)</f>
        <v/>
      </c>
      <c r="G288" s="167" t="str">
        <f>IF(ISBLANK(DaqBook_RAW_Data!AL278),"",DaqBook_RAW_Data!AL278)</f>
        <v/>
      </c>
      <c r="H288" s="167" t="str">
        <f>IF(ISBLANK(DaqBook_RAW_Data!AM278),"",DaqBook_RAW_Data!AM278)</f>
        <v/>
      </c>
      <c r="I288" s="167" t="str">
        <f>IF(ISBLANK(DaqBook_RAW_Data!AN278),"",DaqBook_RAW_Data!AN278)</f>
        <v/>
      </c>
      <c r="J288" s="167" t="str">
        <f>IF(ISBLANK(DaqBook_RAW_Data!AO278),"",DaqBook_RAW_Data!AO278)</f>
        <v/>
      </c>
      <c r="K288" s="167" t="str">
        <f>IF(ISBLANK(DaqBook_RAW_Data!AP278),"",DaqBook_RAW_Data!AP278)</f>
        <v/>
      </c>
      <c r="L288" s="167" t="str">
        <f>IF(ISBLANK(DaqBook_RAW_Data!AQ278),"",DaqBook_RAW_Data!AQ278)</f>
        <v/>
      </c>
      <c r="M288" s="167" t="str">
        <f>IF(ISBLANK(DaqBook_RAW_Data!AR278),"",DaqBook_RAW_Data!AR278)</f>
        <v/>
      </c>
      <c r="N288" s="167" t="str">
        <f>IF(ISBLANK(DaqBook_RAW_Data!AS278),"",DaqBook_RAW_Data!AS278)</f>
        <v/>
      </c>
      <c r="O288" s="167"/>
      <c r="P288" s="167"/>
    </row>
    <row r="289" spans="1:16" x14ac:dyDescent="0.2">
      <c r="A289" s="58" t="e">
        <f t="shared" si="4"/>
        <v>#VALUE!</v>
      </c>
      <c r="B289" s="144" t="str">
        <f>IF(ISBLANK(DaqBook_RAW_Data!AG279),IF(DaqBook_RAW_Data!A279="","",TIMEVALUE(DaqBook_RAW_Data!A279)),TIMEVALUE(DaqBook_RAW_Data!AG279))</f>
        <v/>
      </c>
      <c r="C289" s="167" t="str">
        <f>IF(ISBLANK(DaqBook_RAW_Data!AH279),"",DaqBook_RAW_Data!AH279)</f>
        <v/>
      </c>
      <c r="D289" s="167" t="str">
        <f>IF(ISBLANK(DaqBook_RAW_Data!AI279),"",DaqBook_RAW_Data!AI279)</f>
        <v/>
      </c>
      <c r="E289" s="167" t="str">
        <f>IF(ISBLANK(DaqBook_RAW_Data!AJ279),"",DaqBook_RAW_Data!AJ279)</f>
        <v/>
      </c>
      <c r="F289" s="167" t="str">
        <f>IF(ISBLANK(DaqBook_RAW_Data!AK279),"",DaqBook_RAW_Data!AK279)</f>
        <v/>
      </c>
      <c r="G289" s="167" t="str">
        <f>IF(ISBLANK(DaqBook_RAW_Data!AL279),"",DaqBook_RAW_Data!AL279)</f>
        <v/>
      </c>
      <c r="H289" s="167" t="str">
        <f>IF(ISBLANK(DaqBook_RAW_Data!AM279),"",DaqBook_RAW_Data!AM279)</f>
        <v/>
      </c>
      <c r="I289" s="167" t="str">
        <f>IF(ISBLANK(DaqBook_RAW_Data!AN279),"",DaqBook_RAW_Data!AN279)</f>
        <v/>
      </c>
      <c r="J289" s="167" t="str">
        <f>IF(ISBLANK(DaqBook_RAW_Data!AO279),"",DaqBook_RAW_Data!AO279)</f>
        <v/>
      </c>
      <c r="K289" s="167" t="str">
        <f>IF(ISBLANK(DaqBook_RAW_Data!AP279),"",DaqBook_RAW_Data!AP279)</f>
        <v/>
      </c>
      <c r="L289" s="167" t="str">
        <f>IF(ISBLANK(DaqBook_RAW_Data!AQ279),"",DaqBook_RAW_Data!AQ279)</f>
        <v/>
      </c>
      <c r="M289" s="167" t="str">
        <f>IF(ISBLANK(DaqBook_RAW_Data!AR279),"",DaqBook_RAW_Data!AR279)</f>
        <v/>
      </c>
      <c r="N289" s="167" t="str">
        <f>IF(ISBLANK(DaqBook_RAW_Data!AS279),"",DaqBook_RAW_Data!AS279)</f>
        <v/>
      </c>
      <c r="O289" s="167"/>
      <c r="P289" s="167"/>
    </row>
    <row r="290" spans="1:16" x14ac:dyDescent="0.2">
      <c r="A290" s="58" t="e">
        <f t="shared" si="4"/>
        <v>#VALUE!</v>
      </c>
      <c r="B290" s="144" t="str">
        <f>IF(ISBLANK(DaqBook_RAW_Data!AG280),IF(DaqBook_RAW_Data!A280="","",TIMEVALUE(DaqBook_RAW_Data!A280)),TIMEVALUE(DaqBook_RAW_Data!AG280))</f>
        <v/>
      </c>
      <c r="C290" s="167" t="str">
        <f>IF(ISBLANK(DaqBook_RAW_Data!AH280),"",DaqBook_RAW_Data!AH280)</f>
        <v/>
      </c>
      <c r="D290" s="167" t="str">
        <f>IF(ISBLANK(DaqBook_RAW_Data!AI280),"",DaqBook_RAW_Data!AI280)</f>
        <v/>
      </c>
      <c r="E290" s="167" t="str">
        <f>IF(ISBLANK(DaqBook_RAW_Data!AJ280),"",DaqBook_RAW_Data!AJ280)</f>
        <v/>
      </c>
      <c r="F290" s="167" t="str">
        <f>IF(ISBLANK(DaqBook_RAW_Data!AK280),"",DaqBook_RAW_Data!AK280)</f>
        <v/>
      </c>
      <c r="G290" s="167" t="str">
        <f>IF(ISBLANK(DaqBook_RAW_Data!AL280),"",DaqBook_RAW_Data!AL280)</f>
        <v/>
      </c>
      <c r="H290" s="167" t="str">
        <f>IF(ISBLANK(DaqBook_RAW_Data!AM280),"",DaqBook_RAW_Data!AM280)</f>
        <v/>
      </c>
      <c r="I290" s="167" t="str">
        <f>IF(ISBLANK(DaqBook_RAW_Data!AN280),"",DaqBook_RAW_Data!AN280)</f>
        <v/>
      </c>
      <c r="J290" s="167" t="str">
        <f>IF(ISBLANK(DaqBook_RAW_Data!AO280),"",DaqBook_RAW_Data!AO280)</f>
        <v/>
      </c>
      <c r="K290" s="167" t="str">
        <f>IF(ISBLANK(DaqBook_RAW_Data!AP280),"",DaqBook_RAW_Data!AP280)</f>
        <v/>
      </c>
      <c r="L290" s="167" t="str">
        <f>IF(ISBLANK(DaqBook_RAW_Data!AQ280),"",DaqBook_RAW_Data!AQ280)</f>
        <v/>
      </c>
      <c r="M290" s="167" t="str">
        <f>IF(ISBLANK(DaqBook_RAW_Data!AR280),"",DaqBook_RAW_Data!AR280)</f>
        <v/>
      </c>
      <c r="N290" s="167" t="str">
        <f>IF(ISBLANK(DaqBook_RAW_Data!AS280),"",DaqBook_RAW_Data!AS280)</f>
        <v/>
      </c>
      <c r="O290" s="167"/>
      <c r="P290" s="167"/>
    </row>
    <row r="291" spans="1:16" x14ac:dyDescent="0.2">
      <c r="A291" s="58" t="e">
        <f t="shared" si="4"/>
        <v>#VALUE!</v>
      </c>
      <c r="B291" s="144" t="str">
        <f>IF(ISBLANK(DaqBook_RAW_Data!AG281),IF(DaqBook_RAW_Data!A281="","",TIMEVALUE(DaqBook_RAW_Data!A281)),TIMEVALUE(DaqBook_RAW_Data!AG281))</f>
        <v/>
      </c>
      <c r="C291" s="167" t="str">
        <f>IF(ISBLANK(DaqBook_RAW_Data!AH281),"",DaqBook_RAW_Data!AH281)</f>
        <v/>
      </c>
      <c r="D291" s="167" t="str">
        <f>IF(ISBLANK(DaqBook_RAW_Data!AI281),"",DaqBook_RAW_Data!AI281)</f>
        <v/>
      </c>
      <c r="E291" s="167" t="str">
        <f>IF(ISBLANK(DaqBook_RAW_Data!AJ281),"",DaqBook_RAW_Data!AJ281)</f>
        <v/>
      </c>
      <c r="F291" s="167" t="str">
        <f>IF(ISBLANK(DaqBook_RAW_Data!AK281),"",DaqBook_RAW_Data!AK281)</f>
        <v/>
      </c>
      <c r="G291" s="167" t="str">
        <f>IF(ISBLANK(DaqBook_RAW_Data!AL281),"",DaqBook_RAW_Data!AL281)</f>
        <v/>
      </c>
      <c r="H291" s="167" t="str">
        <f>IF(ISBLANK(DaqBook_RAW_Data!AM281),"",DaqBook_RAW_Data!AM281)</f>
        <v/>
      </c>
      <c r="I291" s="167" t="str">
        <f>IF(ISBLANK(DaqBook_RAW_Data!AN281),"",DaqBook_RAW_Data!AN281)</f>
        <v/>
      </c>
      <c r="J291" s="167" t="str">
        <f>IF(ISBLANK(DaqBook_RAW_Data!AO281),"",DaqBook_RAW_Data!AO281)</f>
        <v/>
      </c>
      <c r="K291" s="167" t="str">
        <f>IF(ISBLANK(DaqBook_RAW_Data!AP281),"",DaqBook_RAW_Data!AP281)</f>
        <v/>
      </c>
      <c r="L291" s="167" t="str">
        <f>IF(ISBLANK(DaqBook_RAW_Data!AQ281),"",DaqBook_RAW_Data!AQ281)</f>
        <v/>
      </c>
      <c r="M291" s="167" t="str">
        <f>IF(ISBLANK(DaqBook_RAW_Data!AR281),"",DaqBook_RAW_Data!AR281)</f>
        <v/>
      </c>
      <c r="N291" s="167" t="str">
        <f>IF(ISBLANK(DaqBook_RAW_Data!AS281),"",DaqBook_RAW_Data!AS281)</f>
        <v/>
      </c>
      <c r="O291" s="167"/>
      <c r="P291" s="167"/>
    </row>
    <row r="292" spans="1:16" x14ac:dyDescent="0.2">
      <c r="A292" s="58" t="e">
        <f t="shared" si="4"/>
        <v>#VALUE!</v>
      </c>
      <c r="B292" s="144" t="str">
        <f>IF(ISBLANK(DaqBook_RAW_Data!AG282),IF(DaqBook_RAW_Data!A282="","",TIMEVALUE(DaqBook_RAW_Data!A282)),TIMEVALUE(DaqBook_RAW_Data!AG282))</f>
        <v/>
      </c>
      <c r="C292" s="167" t="str">
        <f>IF(ISBLANK(DaqBook_RAW_Data!AH282),"",DaqBook_RAW_Data!AH282)</f>
        <v/>
      </c>
      <c r="D292" s="167" t="str">
        <f>IF(ISBLANK(DaqBook_RAW_Data!AI282),"",DaqBook_RAW_Data!AI282)</f>
        <v/>
      </c>
      <c r="E292" s="167" t="str">
        <f>IF(ISBLANK(DaqBook_RAW_Data!AJ282),"",DaqBook_RAW_Data!AJ282)</f>
        <v/>
      </c>
      <c r="F292" s="167" t="str">
        <f>IF(ISBLANK(DaqBook_RAW_Data!AK282),"",DaqBook_RAW_Data!AK282)</f>
        <v/>
      </c>
      <c r="G292" s="167" t="str">
        <f>IF(ISBLANK(DaqBook_RAW_Data!AL282),"",DaqBook_RAW_Data!AL282)</f>
        <v/>
      </c>
      <c r="H292" s="167" t="str">
        <f>IF(ISBLANK(DaqBook_RAW_Data!AM282),"",DaqBook_RAW_Data!AM282)</f>
        <v/>
      </c>
      <c r="I292" s="167" t="str">
        <f>IF(ISBLANK(DaqBook_RAW_Data!AN282),"",DaqBook_RAW_Data!AN282)</f>
        <v/>
      </c>
      <c r="J292" s="167" t="str">
        <f>IF(ISBLANK(DaqBook_RAW_Data!AO282),"",DaqBook_RAW_Data!AO282)</f>
        <v/>
      </c>
      <c r="K292" s="167" t="str">
        <f>IF(ISBLANK(DaqBook_RAW_Data!AP282),"",DaqBook_RAW_Data!AP282)</f>
        <v/>
      </c>
      <c r="L292" s="167" t="str">
        <f>IF(ISBLANK(DaqBook_RAW_Data!AQ282),"",DaqBook_RAW_Data!AQ282)</f>
        <v/>
      </c>
      <c r="M292" s="167" t="str">
        <f>IF(ISBLANK(DaqBook_RAW_Data!AR282),"",DaqBook_RAW_Data!AR282)</f>
        <v/>
      </c>
      <c r="N292" s="167" t="str">
        <f>IF(ISBLANK(DaqBook_RAW_Data!AS282),"",DaqBook_RAW_Data!AS282)</f>
        <v/>
      </c>
      <c r="O292" s="167"/>
      <c r="P292" s="167"/>
    </row>
    <row r="293" spans="1:16" x14ac:dyDescent="0.2">
      <c r="A293" s="58" t="e">
        <f t="shared" si="4"/>
        <v>#VALUE!</v>
      </c>
      <c r="B293" s="144" t="str">
        <f>IF(ISBLANK(DaqBook_RAW_Data!AG283),IF(DaqBook_RAW_Data!A283="","",TIMEVALUE(DaqBook_RAW_Data!A283)),TIMEVALUE(DaqBook_RAW_Data!AG283))</f>
        <v/>
      </c>
      <c r="C293" s="167" t="str">
        <f>IF(ISBLANK(DaqBook_RAW_Data!AH283),"",DaqBook_RAW_Data!AH283)</f>
        <v/>
      </c>
      <c r="D293" s="167" t="str">
        <f>IF(ISBLANK(DaqBook_RAW_Data!AI283),"",DaqBook_RAW_Data!AI283)</f>
        <v/>
      </c>
      <c r="E293" s="167" t="str">
        <f>IF(ISBLANK(DaqBook_RAW_Data!AJ283),"",DaqBook_RAW_Data!AJ283)</f>
        <v/>
      </c>
      <c r="F293" s="167" t="str">
        <f>IF(ISBLANK(DaqBook_RAW_Data!AK283),"",DaqBook_RAW_Data!AK283)</f>
        <v/>
      </c>
      <c r="G293" s="167" t="str">
        <f>IF(ISBLANK(DaqBook_RAW_Data!AL283),"",DaqBook_RAW_Data!AL283)</f>
        <v/>
      </c>
      <c r="H293" s="167" t="str">
        <f>IF(ISBLANK(DaqBook_RAW_Data!AM283),"",DaqBook_RAW_Data!AM283)</f>
        <v/>
      </c>
      <c r="I293" s="167" t="str">
        <f>IF(ISBLANK(DaqBook_RAW_Data!AN283),"",DaqBook_RAW_Data!AN283)</f>
        <v/>
      </c>
      <c r="J293" s="167" t="str">
        <f>IF(ISBLANK(DaqBook_RAW_Data!AO283),"",DaqBook_RAW_Data!AO283)</f>
        <v/>
      </c>
      <c r="K293" s="167" t="str">
        <f>IF(ISBLANK(DaqBook_RAW_Data!AP283),"",DaqBook_RAW_Data!AP283)</f>
        <v/>
      </c>
      <c r="L293" s="167" t="str">
        <f>IF(ISBLANK(DaqBook_RAW_Data!AQ283),"",DaqBook_RAW_Data!AQ283)</f>
        <v/>
      </c>
      <c r="M293" s="167" t="str">
        <f>IF(ISBLANK(DaqBook_RAW_Data!AR283),"",DaqBook_RAW_Data!AR283)</f>
        <v/>
      </c>
      <c r="N293" s="167" t="str">
        <f>IF(ISBLANK(DaqBook_RAW_Data!AS283),"",DaqBook_RAW_Data!AS283)</f>
        <v/>
      </c>
      <c r="O293" s="167"/>
      <c r="P293" s="167"/>
    </row>
    <row r="294" spans="1:16" x14ac:dyDescent="0.2">
      <c r="A294" s="58" t="e">
        <f t="shared" si="4"/>
        <v>#VALUE!</v>
      </c>
      <c r="B294" s="144" t="str">
        <f>IF(ISBLANK(DaqBook_RAW_Data!AG284),IF(DaqBook_RAW_Data!A284="","",TIMEVALUE(DaqBook_RAW_Data!A284)),TIMEVALUE(DaqBook_RAW_Data!AG284))</f>
        <v/>
      </c>
      <c r="C294" s="167" t="str">
        <f>IF(ISBLANK(DaqBook_RAW_Data!AH284),"",DaqBook_RAW_Data!AH284)</f>
        <v/>
      </c>
      <c r="D294" s="167" t="str">
        <f>IF(ISBLANK(DaqBook_RAW_Data!AI284),"",DaqBook_RAW_Data!AI284)</f>
        <v/>
      </c>
      <c r="E294" s="167" t="str">
        <f>IF(ISBLANK(DaqBook_RAW_Data!AJ284),"",DaqBook_RAW_Data!AJ284)</f>
        <v/>
      </c>
      <c r="F294" s="167" t="str">
        <f>IF(ISBLANK(DaqBook_RAW_Data!AK284),"",DaqBook_RAW_Data!AK284)</f>
        <v/>
      </c>
      <c r="G294" s="167" t="str">
        <f>IF(ISBLANK(DaqBook_RAW_Data!AL284),"",DaqBook_RAW_Data!AL284)</f>
        <v/>
      </c>
      <c r="H294" s="167" t="str">
        <f>IF(ISBLANK(DaqBook_RAW_Data!AM284),"",DaqBook_RAW_Data!AM284)</f>
        <v/>
      </c>
      <c r="I294" s="167" t="str">
        <f>IF(ISBLANK(DaqBook_RAW_Data!AN284),"",DaqBook_RAW_Data!AN284)</f>
        <v/>
      </c>
      <c r="J294" s="167" t="str">
        <f>IF(ISBLANK(DaqBook_RAW_Data!AO284),"",DaqBook_RAW_Data!AO284)</f>
        <v/>
      </c>
      <c r="K294" s="167" t="str">
        <f>IF(ISBLANK(DaqBook_RAW_Data!AP284),"",DaqBook_RAW_Data!AP284)</f>
        <v/>
      </c>
      <c r="L294" s="167" t="str">
        <f>IF(ISBLANK(DaqBook_RAW_Data!AQ284),"",DaqBook_RAW_Data!AQ284)</f>
        <v/>
      </c>
      <c r="M294" s="167" t="str">
        <f>IF(ISBLANK(DaqBook_RAW_Data!AR284),"",DaqBook_RAW_Data!AR284)</f>
        <v/>
      </c>
      <c r="N294" s="167" t="str">
        <f>IF(ISBLANK(DaqBook_RAW_Data!AS284),"",DaqBook_RAW_Data!AS284)</f>
        <v/>
      </c>
      <c r="O294" s="167"/>
      <c r="P294" s="167"/>
    </row>
    <row r="295" spans="1:16" x14ac:dyDescent="0.2">
      <c r="A295" s="58" t="e">
        <f t="shared" si="4"/>
        <v>#VALUE!</v>
      </c>
      <c r="B295" s="144" t="str">
        <f>IF(ISBLANK(DaqBook_RAW_Data!AG285),IF(DaqBook_RAW_Data!A285="","",TIMEVALUE(DaqBook_RAW_Data!A285)),TIMEVALUE(DaqBook_RAW_Data!AG285))</f>
        <v/>
      </c>
      <c r="C295" s="167" t="str">
        <f>IF(ISBLANK(DaqBook_RAW_Data!AH285),"",DaqBook_RAW_Data!AH285)</f>
        <v/>
      </c>
      <c r="D295" s="167" t="str">
        <f>IF(ISBLANK(DaqBook_RAW_Data!AI285),"",DaqBook_RAW_Data!AI285)</f>
        <v/>
      </c>
      <c r="E295" s="167" t="str">
        <f>IF(ISBLANK(DaqBook_RAW_Data!AJ285),"",DaqBook_RAW_Data!AJ285)</f>
        <v/>
      </c>
      <c r="F295" s="167" t="str">
        <f>IF(ISBLANK(DaqBook_RAW_Data!AK285),"",DaqBook_RAW_Data!AK285)</f>
        <v/>
      </c>
      <c r="G295" s="167" t="str">
        <f>IF(ISBLANK(DaqBook_RAW_Data!AL285),"",DaqBook_RAW_Data!AL285)</f>
        <v/>
      </c>
      <c r="H295" s="167" t="str">
        <f>IF(ISBLANK(DaqBook_RAW_Data!AM285),"",DaqBook_RAW_Data!AM285)</f>
        <v/>
      </c>
      <c r="I295" s="167" t="str">
        <f>IF(ISBLANK(DaqBook_RAW_Data!AN285),"",DaqBook_RAW_Data!AN285)</f>
        <v/>
      </c>
      <c r="J295" s="167" t="str">
        <f>IF(ISBLANK(DaqBook_RAW_Data!AO285),"",DaqBook_RAW_Data!AO285)</f>
        <v/>
      </c>
      <c r="K295" s="167" t="str">
        <f>IF(ISBLANK(DaqBook_RAW_Data!AP285),"",DaqBook_RAW_Data!AP285)</f>
        <v/>
      </c>
      <c r="L295" s="167" t="str">
        <f>IF(ISBLANK(DaqBook_RAW_Data!AQ285),"",DaqBook_RAW_Data!AQ285)</f>
        <v/>
      </c>
      <c r="M295" s="167" t="str">
        <f>IF(ISBLANK(DaqBook_RAW_Data!AR285),"",DaqBook_RAW_Data!AR285)</f>
        <v/>
      </c>
      <c r="N295" s="167" t="str">
        <f>IF(ISBLANK(DaqBook_RAW_Data!AS285),"",DaqBook_RAW_Data!AS285)</f>
        <v/>
      </c>
      <c r="O295" s="167"/>
      <c r="P295" s="167"/>
    </row>
    <row r="296" spans="1:16" x14ac:dyDescent="0.2">
      <c r="A296" s="58" t="e">
        <f t="shared" si="4"/>
        <v>#VALUE!</v>
      </c>
      <c r="B296" s="144" t="str">
        <f>IF(ISBLANK(DaqBook_RAW_Data!AG286),IF(DaqBook_RAW_Data!A286="","",TIMEVALUE(DaqBook_RAW_Data!A286)),TIMEVALUE(DaqBook_RAW_Data!AG286))</f>
        <v/>
      </c>
      <c r="C296" s="167" t="str">
        <f>IF(ISBLANK(DaqBook_RAW_Data!AH286),"",DaqBook_RAW_Data!AH286)</f>
        <v/>
      </c>
      <c r="D296" s="167" t="str">
        <f>IF(ISBLANK(DaqBook_RAW_Data!AI286),"",DaqBook_RAW_Data!AI286)</f>
        <v/>
      </c>
      <c r="E296" s="167" t="str">
        <f>IF(ISBLANK(DaqBook_RAW_Data!AJ286),"",DaqBook_RAW_Data!AJ286)</f>
        <v/>
      </c>
      <c r="F296" s="167" t="str">
        <f>IF(ISBLANK(DaqBook_RAW_Data!AK286),"",DaqBook_RAW_Data!AK286)</f>
        <v/>
      </c>
      <c r="G296" s="167" t="str">
        <f>IF(ISBLANK(DaqBook_RAW_Data!AL286),"",DaqBook_RAW_Data!AL286)</f>
        <v/>
      </c>
      <c r="H296" s="167" t="str">
        <f>IF(ISBLANK(DaqBook_RAW_Data!AM286),"",DaqBook_RAW_Data!AM286)</f>
        <v/>
      </c>
      <c r="I296" s="167" t="str">
        <f>IF(ISBLANK(DaqBook_RAW_Data!AN286),"",DaqBook_RAW_Data!AN286)</f>
        <v/>
      </c>
      <c r="J296" s="167" t="str">
        <f>IF(ISBLANK(DaqBook_RAW_Data!AO286),"",DaqBook_RAW_Data!AO286)</f>
        <v/>
      </c>
      <c r="K296" s="167" t="str">
        <f>IF(ISBLANK(DaqBook_RAW_Data!AP286),"",DaqBook_RAW_Data!AP286)</f>
        <v/>
      </c>
      <c r="L296" s="167" t="str">
        <f>IF(ISBLANK(DaqBook_RAW_Data!AQ286),"",DaqBook_RAW_Data!AQ286)</f>
        <v/>
      </c>
      <c r="M296" s="167" t="str">
        <f>IF(ISBLANK(DaqBook_RAW_Data!AR286),"",DaqBook_RAW_Data!AR286)</f>
        <v/>
      </c>
      <c r="N296" s="167" t="str">
        <f>IF(ISBLANK(DaqBook_RAW_Data!AS286),"",DaqBook_RAW_Data!AS286)</f>
        <v/>
      </c>
      <c r="O296" s="167"/>
      <c r="P296" s="167"/>
    </row>
    <row r="297" spans="1:16" x14ac:dyDescent="0.2">
      <c r="A297" s="58" t="e">
        <f t="shared" si="4"/>
        <v>#VALUE!</v>
      </c>
      <c r="B297" s="144" t="str">
        <f>IF(ISBLANK(DaqBook_RAW_Data!AG287),IF(DaqBook_RAW_Data!A287="","",TIMEVALUE(DaqBook_RAW_Data!A287)),TIMEVALUE(DaqBook_RAW_Data!AG287))</f>
        <v/>
      </c>
      <c r="C297" s="167" t="str">
        <f>IF(ISBLANK(DaqBook_RAW_Data!AH287),"",DaqBook_RAW_Data!AH287)</f>
        <v/>
      </c>
      <c r="D297" s="167" t="str">
        <f>IF(ISBLANK(DaqBook_RAW_Data!AI287),"",DaqBook_RAW_Data!AI287)</f>
        <v/>
      </c>
      <c r="E297" s="167" t="str">
        <f>IF(ISBLANK(DaqBook_RAW_Data!AJ287),"",DaqBook_RAW_Data!AJ287)</f>
        <v/>
      </c>
      <c r="F297" s="167" t="str">
        <f>IF(ISBLANK(DaqBook_RAW_Data!AK287),"",DaqBook_RAW_Data!AK287)</f>
        <v/>
      </c>
      <c r="G297" s="167" t="str">
        <f>IF(ISBLANK(DaqBook_RAW_Data!AL287),"",DaqBook_RAW_Data!AL287)</f>
        <v/>
      </c>
      <c r="H297" s="167" t="str">
        <f>IF(ISBLANK(DaqBook_RAW_Data!AM287),"",DaqBook_RAW_Data!AM287)</f>
        <v/>
      </c>
      <c r="I297" s="167" t="str">
        <f>IF(ISBLANK(DaqBook_RAW_Data!AN287),"",DaqBook_RAW_Data!AN287)</f>
        <v/>
      </c>
      <c r="J297" s="167" t="str">
        <f>IF(ISBLANK(DaqBook_RAW_Data!AO287),"",DaqBook_RAW_Data!AO287)</f>
        <v/>
      </c>
      <c r="K297" s="167" t="str">
        <f>IF(ISBLANK(DaqBook_RAW_Data!AP287),"",DaqBook_RAW_Data!AP287)</f>
        <v/>
      </c>
      <c r="L297" s="167" t="str">
        <f>IF(ISBLANK(DaqBook_RAW_Data!AQ287),"",DaqBook_RAW_Data!AQ287)</f>
        <v/>
      </c>
      <c r="M297" s="167" t="str">
        <f>IF(ISBLANK(DaqBook_RAW_Data!AR287),"",DaqBook_RAW_Data!AR287)</f>
        <v/>
      </c>
      <c r="N297" s="167" t="str">
        <f>IF(ISBLANK(DaqBook_RAW_Data!AS287),"",DaqBook_RAW_Data!AS287)</f>
        <v/>
      </c>
      <c r="O297" s="167"/>
      <c r="P297" s="167"/>
    </row>
    <row r="298" spans="1:16" x14ac:dyDescent="0.2">
      <c r="A298" s="58" t="e">
        <f t="shared" si="4"/>
        <v>#VALUE!</v>
      </c>
      <c r="B298" s="144" t="str">
        <f>IF(ISBLANK(DaqBook_RAW_Data!AG288),IF(DaqBook_RAW_Data!A288="","",TIMEVALUE(DaqBook_RAW_Data!A288)),TIMEVALUE(DaqBook_RAW_Data!AG288))</f>
        <v/>
      </c>
      <c r="C298" s="167" t="str">
        <f>IF(ISBLANK(DaqBook_RAW_Data!AH288),"",DaqBook_RAW_Data!AH288)</f>
        <v/>
      </c>
      <c r="D298" s="167" t="str">
        <f>IF(ISBLANK(DaqBook_RAW_Data!AI288),"",DaqBook_RAW_Data!AI288)</f>
        <v/>
      </c>
      <c r="E298" s="167" t="str">
        <f>IF(ISBLANK(DaqBook_RAW_Data!AJ288),"",DaqBook_RAW_Data!AJ288)</f>
        <v/>
      </c>
      <c r="F298" s="167" t="str">
        <f>IF(ISBLANK(DaqBook_RAW_Data!AK288),"",DaqBook_RAW_Data!AK288)</f>
        <v/>
      </c>
      <c r="G298" s="167" t="str">
        <f>IF(ISBLANK(DaqBook_RAW_Data!AL288),"",DaqBook_RAW_Data!AL288)</f>
        <v/>
      </c>
      <c r="H298" s="167" t="str">
        <f>IF(ISBLANK(DaqBook_RAW_Data!AM288),"",DaqBook_RAW_Data!AM288)</f>
        <v/>
      </c>
      <c r="I298" s="167" t="str">
        <f>IF(ISBLANK(DaqBook_RAW_Data!AN288),"",DaqBook_RAW_Data!AN288)</f>
        <v/>
      </c>
      <c r="J298" s="167" t="str">
        <f>IF(ISBLANK(DaqBook_RAW_Data!AO288),"",DaqBook_RAW_Data!AO288)</f>
        <v/>
      </c>
      <c r="K298" s="167" t="str">
        <f>IF(ISBLANK(DaqBook_RAW_Data!AP288),"",DaqBook_RAW_Data!AP288)</f>
        <v/>
      </c>
      <c r="L298" s="167" t="str">
        <f>IF(ISBLANK(DaqBook_RAW_Data!AQ288),"",DaqBook_RAW_Data!AQ288)</f>
        <v/>
      </c>
      <c r="M298" s="167" t="str">
        <f>IF(ISBLANK(DaqBook_RAW_Data!AR288),"",DaqBook_RAW_Data!AR288)</f>
        <v/>
      </c>
      <c r="N298" s="167" t="str">
        <f>IF(ISBLANK(DaqBook_RAW_Data!AS288),"",DaqBook_RAW_Data!AS288)</f>
        <v/>
      </c>
      <c r="O298" s="167"/>
      <c r="P298" s="167"/>
    </row>
    <row r="299" spans="1:16" x14ac:dyDescent="0.2">
      <c r="A299" s="58" t="e">
        <f t="shared" si="4"/>
        <v>#VALUE!</v>
      </c>
      <c r="B299" s="144" t="str">
        <f>IF(ISBLANK(DaqBook_RAW_Data!AG289),IF(DaqBook_RAW_Data!A289="","",TIMEVALUE(DaqBook_RAW_Data!A289)),TIMEVALUE(DaqBook_RAW_Data!AG289))</f>
        <v/>
      </c>
      <c r="C299" s="167" t="str">
        <f>IF(ISBLANK(DaqBook_RAW_Data!AH289),"",DaqBook_RAW_Data!AH289)</f>
        <v/>
      </c>
      <c r="D299" s="167" t="str">
        <f>IF(ISBLANK(DaqBook_RAW_Data!AI289),"",DaqBook_RAW_Data!AI289)</f>
        <v/>
      </c>
      <c r="E299" s="167" t="str">
        <f>IF(ISBLANK(DaqBook_RAW_Data!AJ289),"",DaqBook_RAW_Data!AJ289)</f>
        <v/>
      </c>
      <c r="F299" s="167" t="str">
        <f>IF(ISBLANK(DaqBook_RAW_Data!AK289),"",DaqBook_RAW_Data!AK289)</f>
        <v/>
      </c>
      <c r="G299" s="167" t="str">
        <f>IF(ISBLANK(DaqBook_RAW_Data!AL289),"",DaqBook_RAW_Data!AL289)</f>
        <v/>
      </c>
      <c r="H299" s="167" t="str">
        <f>IF(ISBLANK(DaqBook_RAW_Data!AM289),"",DaqBook_RAW_Data!AM289)</f>
        <v/>
      </c>
      <c r="I299" s="167" t="str">
        <f>IF(ISBLANK(DaqBook_RAW_Data!AN289),"",DaqBook_RAW_Data!AN289)</f>
        <v/>
      </c>
      <c r="J299" s="167" t="str">
        <f>IF(ISBLANK(DaqBook_RAW_Data!AO289),"",DaqBook_RAW_Data!AO289)</f>
        <v/>
      </c>
      <c r="K299" s="167" t="str">
        <f>IF(ISBLANK(DaqBook_RAW_Data!AP289),"",DaqBook_RAW_Data!AP289)</f>
        <v/>
      </c>
      <c r="L299" s="167" t="str">
        <f>IF(ISBLANK(DaqBook_RAW_Data!AQ289),"",DaqBook_RAW_Data!AQ289)</f>
        <v/>
      </c>
      <c r="M299" s="167" t="str">
        <f>IF(ISBLANK(DaqBook_RAW_Data!AR289),"",DaqBook_RAW_Data!AR289)</f>
        <v/>
      </c>
      <c r="N299" s="167" t="str">
        <f>IF(ISBLANK(DaqBook_RAW_Data!AS289),"",DaqBook_RAW_Data!AS289)</f>
        <v/>
      </c>
      <c r="O299" s="167"/>
      <c r="P299" s="167"/>
    </row>
    <row r="300" spans="1:16" x14ac:dyDescent="0.2">
      <c r="A300" s="58" t="e">
        <f t="shared" si="4"/>
        <v>#VALUE!</v>
      </c>
      <c r="B300" s="144" t="str">
        <f>IF(ISBLANK(DaqBook_RAW_Data!AG290),IF(DaqBook_RAW_Data!A290="","",TIMEVALUE(DaqBook_RAW_Data!A290)),TIMEVALUE(DaqBook_RAW_Data!AG290))</f>
        <v/>
      </c>
      <c r="C300" s="167" t="str">
        <f>IF(ISBLANK(DaqBook_RAW_Data!AH290),"",DaqBook_RAW_Data!AH290)</f>
        <v/>
      </c>
      <c r="D300" s="167" t="str">
        <f>IF(ISBLANK(DaqBook_RAW_Data!AI290),"",DaqBook_RAW_Data!AI290)</f>
        <v/>
      </c>
      <c r="E300" s="167" t="str">
        <f>IF(ISBLANK(DaqBook_RAW_Data!AJ290),"",DaqBook_RAW_Data!AJ290)</f>
        <v/>
      </c>
      <c r="F300" s="167" t="str">
        <f>IF(ISBLANK(DaqBook_RAW_Data!AK290),"",DaqBook_RAW_Data!AK290)</f>
        <v/>
      </c>
      <c r="G300" s="167" t="str">
        <f>IF(ISBLANK(DaqBook_RAW_Data!AL290),"",DaqBook_RAW_Data!AL290)</f>
        <v/>
      </c>
      <c r="H300" s="167" t="str">
        <f>IF(ISBLANK(DaqBook_RAW_Data!AM290),"",DaqBook_RAW_Data!AM290)</f>
        <v/>
      </c>
      <c r="I300" s="167" t="str">
        <f>IF(ISBLANK(DaqBook_RAW_Data!AN290),"",DaqBook_RAW_Data!AN290)</f>
        <v/>
      </c>
      <c r="J300" s="167" t="str">
        <f>IF(ISBLANK(DaqBook_RAW_Data!AO290),"",DaqBook_RAW_Data!AO290)</f>
        <v/>
      </c>
      <c r="K300" s="167" t="str">
        <f>IF(ISBLANK(DaqBook_RAW_Data!AP290),"",DaqBook_RAW_Data!AP290)</f>
        <v/>
      </c>
      <c r="L300" s="167" t="str">
        <f>IF(ISBLANK(DaqBook_RAW_Data!AQ290),"",DaqBook_RAW_Data!AQ290)</f>
        <v/>
      </c>
      <c r="M300" s="167" t="str">
        <f>IF(ISBLANK(DaqBook_RAW_Data!AR290),"",DaqBook_RAW_Data!AR290)</f>
        <v/>
      </c>
      <c r="N300" s="167" t="str">
        <f>IF(ISBLANK(DaqBook_RAW_Data!AS290),"",DaqBook_RAW_Data!AS290)</f>
        <v/>
      </c>
      <c r="O300" s="167"/>
      <c r="P300" s="167"/>
    </row>
    <row r="301" spans="1:16" x14ac:dyDescent="0.2">
      <c r="A301" s="58" t="e">
        <f t="shared" si="4"/>
        <v>#VALUE!</v>
      </c>
      <c r="B301" s="144" t="str">
        <f>IF(ISBLANK(DaqBook_RAW_Data!AG291),IF(DaqBook_RAW_Data!A291="","",TIMEVALUE(DaqBook_RAW_Data!A291)),TIMEVALUE(DaqBook_RAW_Data!AG291))</f>
        <v/>
      </c>
      <c r="C301" s="167" t="str">
        <f>IF(ISBLANK(DaqBook_RAW_Data!AH291),"",DaqBook_RAW_Data!AH291)</f>
        <v/>
      </c>
      <c r="D301" s="167" t="str">
        <f>IF(ISBLANK(DaqBook_RAW_Data!AI291),"",DaqBook_RAW_Data!AI291)</f>
        <v/>
      </c>
      <c r="E301" s="167" t="str">
        <f>IF(ISBLANK(DaqBook_RAW_Data!AJ291),"",DaqBook_RAW_Data!AJ291)</f>
        <v/>
      </c>
      <c r="F301" s="167" t="str">
        <f>IF(ISBLANK(DaqBook_RAW_Data!AK291),"",DaqBook_RAW_Data!AK291)</f>
        <v/>
      </c>
      <c r="G301" s="167" t="str">
        <f>IF(ISBLANK(DaqBook_RAW_Data!AL291),"",DaqBook_RAW_Data!AL291)</f>
        <v/>
      </c>
      <c r="H301" s="167" t="str">
        <f>IF(ISBLANK(DaqBook_RAW_Data!AM291),"",DaqBook_RAW_Data!AM291)</f>
        <v/>
      </c>
      <c r="I301" s="167" t="str">
        <f>IF(ISBLANK(DaqBook_RAW_Data!AN291),"",DaqBook_RAW_Data!AN291)</f>
        <v/>
      </c>
      <c r="J301" s="167" t="str">
        <f>IF(ISBLANK(DaqBook_RAW_Data!AO291),"",DaqBook_RAW_Data!AO291)</f>
        <v/>
      </c>
      <c r="K301" s="167" t="str">
        <f>IF(ISBLANK(DaqBook_RAW_Data!AP291),"",DaqBook_RAW_Data!AP291)</f>
        <v/>
      </c>
      <c r="L301" s="167" t="str">
        <f>IF(ISBLANK(DaqBook_RAW_Data!AQ291),"",DaqBook_RAW_Data!AQ291)</f>
        <v/>
      </c>
      <c r="M301" s="167" t="str">
        <f>IF(ISBLANK(DaqBook_RAW_Data!AR291),"",DaqBook_RAW_Data!AR291)</f>
        <v/>
      </c>
      <c r="N301" s="167" t="str">
        <f>IF(ISBLANK(DaqBook_RAW_Data!AS291),"",DaqBook_RAW_Data!AS291)</f>
        <v/>
      </c>
      <c r="O301" s="167"/>
      <c r="P301" s="167"/>
    </row>
    <row r="302" spans="1:16" x14ac:dyDescent="0.2">
      <c r="A302" s="58" t="e">
        <f t="shared" si="4"/>
        <v>#VALUE!</v>
      </c>
      <c r="B302" s="144" t="str">
        <f>IF(ISBLANK(DaqBook_RAW_Data!AG292),IF(DaqBook_RAW_Data!A292="","",TIMEVALUE(DaqBook_RAW_Data!A292)),TIMEVALUE(DaqBook_RAW_Data!AG292))</f>
        <v/>
      </c>
      <c r="C302" s="167" t="str">
        <f>IF(ISBLANK(DaqBook_RAW_Data!AH292),"",DaqBook_RAW_Data!AH292)</f>
        <v/>
      </c>
      <c r="D302" s="167" t="str">
        <f>IF(ISBLANK(DaqBook_RAW_Data!AI292),"",DaqBook_RAW_Data!AI292)</f>
        <v/>
      </c>
      <c r="E302" s="167" t="str">
        <f>IF(ISBLANK(DaqBook_RAW_Data!AJ292),"",DaqBook_RAW_Data!AJ292)</f>
        <v/>
      </c>
      <c r="F302" s="167" t="str">
        <f>IF(ISBLANK(DaqBook_RAW_Data!AK292),"",DaqBook_RAW_Data!AK292)</f>
        <v/>
      </c>
      <c r="G302" s="167" t="str">
        <f>IF(ISBLANK(DaqBook_RAW_Data!AL292),"",DaqBook_RAW_Data!AL292)</f>
        <v/>
      </c>
      <c r="H302" s="167" t="str">
        <f>IF(ISBLANK(DaqBook_RAW_Data!AM292),"",DaqBook_RAW_Data!AM292)</f>
        <v/>
      </c>
      <c r="I302" s="167" t="str">
        <f>IF(ISBLANK(DaqBook_RAW_Data!AN292),"",DaqBook_RAW_Data!AN292)</f>
        <v/>
      </c>
      <c r="J302" s="167" t="str">
        <f>IF(ISBLANK(DaqBook_RAW_Data!AO292),"",DaqBook_RAW_Data!AO292)</f>
        <v/>
      </c>
      <c r="K302" s="167" t="str">
        <f>IF(ISBLANK(DaqBook_RAW_Data!AP292),"",DaqBook_RAW_Data!AP292)</f>
        <v/>
      </c>
      <c r="L302" s="167" t="str">
        <f>IF(ISBLANK(DaqBook_RAW_Data!AQ292),"",DaqBook_RAW_Data!AQ292)</f>
        <v/>
      </c>
      <c r="M302" s="167" t="str">
        <f>IF(ISBLANK(DaqBook_RAW_Data!AR292),"",DaqBook_RAW_Data!AR292)</f>
        <v/>
      </c>
      <c r="N302" s="167" t="str">
        <f>IF(ISBLANK(DaqBook_RAW_Data!AS292),"",DaqBook_RAW_Data!AS292)</f>
        <v/>
      </c>
      <c r="O302" s="167"/>
      <c r="P302" s="167"/>
    </row>
    <row r="303" spans="1:16" x14ac:dyDescent="0.2">
      <c r="A303" s="58" t="e">
        <f t="shared" si="4"/>
        <v>#VALUE!</v>
      </c>
      <c r="B303" s="144" t="str">
        <f>IF(ISBLANK(DaqBook_RAW_Data!AG293),IF(DaqBook_RAW_Data!A293="","",TIMEVALUE(DaqBook_RAW_Data!A293)),TIMEVALUE(DaqBook_RAW_Data!AG293))</f>
        <v/>
      </c>
      <c r="C303" s="167" t="str">
        <f>IF(ISBLANK(DaqBook_RAW_Data!AH293),"",DaqBook_RAW_Data!AH293)</f>
        <v/>
      </c>
      <c r="D303" s="167" t="str">
        <f>IF(ISBLANK(DaqBook_RAW_Data!AI293),"",DaqBook_RAW_Data!AI293)</f>
        <v/>
      </c>
      <c r="E303" s="167" t="str">
        <f>IF(ISBLANK(DaqBook_RAW_Data!AJ293),"",DaqBook_RAW_Data!AJ293)</f>
        <v/>
      </c>
      <c r="F303" s="167" t="str">
        <f>IF(ISBLANK(DaqBook_RAW_Data!AK293),"",DaqBook_RAW_Data!AK293)</f>
        <v/>
      </c>
      <c r="G303" s="167" t="str">
        <f>IF(ISBLANK(DaqBook_RAW_Data!AL293),"",DaqBook_RAW_Data!AL293)</f>
        <v/>
      </c>
      <c r="H303" s="167" t="str">
        <f>IF(ISBLANK(DaqBook_RAW_Data!AM293),"",DaqBook_RAW_Data!AM293)</f>
        <v/>
      </c>
      <c r="I303" s="167" t="str">
        <f>IF(ISBLANK(DaqBook_RAW_Data!AN293),"",DaqBook_RAW_Data!AN293)</f>
        <v/>
      </c>
      <c r="J303" s="167" t="str">
        <f>IF(ISBLANK(DaqBook_RAW_Data!AO293),"",DaqBook_RAW_Data!AO293)</f>
        <v/>
      </c>
      <c r="K303" s="167" t="str">
        <f>IF(ISBLANK(DaqBook_RAW_Data!AP293),"",DaqBook_RAW_Data!AP293)</f>
        <v/>
      </c>
      <c r="L303" s="167" t="str">
        <f>IF(ISBLANK(DaqBook_RAW_Data!AQ293),"",DaqBook_RAW_Data!AQ293)</f>
        <v/>
      </c>
      <c r="M303" s="167" t="str">
        <f>IF(ISBLANK(DaqBook_RAW_Data!AR293),"",DaqBook_RAW_Data!AR293)</f>
        <v/>
      </c>
      <c r="N303" s="167" t="str">
        <f>IF(ISBLANK(DaqBook_RAW_Data!AS293),"",DaqBook_RAW_Data!AS293)</f>
        <v/>
      </c>
      <c r="O303" s="167"/>
      <c r="P303" s="167"/>
    </row>
    <row r="304" spans="1:16" x14ac:dyDescent="0.2">
      <c r="A304" s="58" t="e">
        <f t="shared" si="4"/>
        <v>#VALUE!</v>
      </c>
      <c r="B304" s="144" t="str">
        <f>IF(ISBLANK(DaqBook_RAW_Data!AG294),IF(DaqBook_RAW_Data!A294="","",TIMEVALUE(DaqBook_RAW_Data!A294)),TIMEVALUE(DaqBook_RAW_Data!AG294))</f>
        <v/>
      </c>
      <c r="C304" s="167" t="str">
        <f>IF(ISBLANK(DaqBook_RAW_Data!AH294),"",DaqBook_RAW_Data!AH294)</f>
        <v/>
      </c>
      <c r="D304" s="167" t="str">
        <f>IF(ISBLANK(DaqBook_RAW_Data!AI294),"",DaqBook_RAW_Data!AI294)</f>
        <v/>
      </c>
      <c r="E304" s="167" t="str">
        <f>IF(ISBLANK(DaqBook_RAW_Data!AJ294),"",DaqBook_RAW_Data!AJ294)</f>
        <v/>
      </c>
      <c r="F304" s="167" t="str">
        <f>IF(ISBLANK(DaqBook_RAW_Data!AK294),"",DaqBook_RAW_Data!AK294)</f>
        <v/>
      </c>
      <c r="G304" s="167" t="str">
        <f>IF(ISBLANK(DaqBook_RAW_Data!AL294),"",DaqBook_RAW_Data!AL294)</f>
        <v/>
      </c>
      <c r="H304" s="167" t="str">
        <f>IF(ISBLANK(DaqBook_RAW_Data!AM294),"",DaqBook_RAW_Data!AM294)</f>
        <v/>
      </c>
      <c r="I304" s="167" t="str">
        <f>IF(ISBLANK(DaqBook_RAW_Data!AN294),"",DaqBook_RAW_Data!AN294)</f>
        <v/>
      </c>
      <c r="J304" s="167" t="str">
        <f>IF(ISBLANK(DaqBook_RAW_Data!AO294),"",DaqBook_RAW_Data!AO294)</f>
        <v/>
      </c>
      <c r="K304" s="167" t="str">
        <f>IF(ISBLANK(DaqBook_RAW_Data!AP294),"",DaqBook_RAW_Data!AP294)</f>
        <v/>
      </c>
      <c r="L304" s="167" t="str">
        <f>IF(ISBLANK(DaqBook_RAW_Data!AQ294),"",DaqBook_RAW_Data!AQ294)</f>
        <v/>
      </c>
      <c r="M304" s="167" t="str">
        <f>IF(ISBLANK(DaqBook_RAW_Data!AR294),"",DaqBook_RAW_Data!AR294)</f>
        <v/>
      </c>
      <c r="N304" s="167" t="str">
        <f>IF(ISBLANK(DaqBook_RAW_Data!AS294),"",DaqBook_RAW_Data!AS294)</f>
        <v/>
      </c>
      <c r="O304" s="167"/>
      <c r="P304" s="167"/>
    </row>
    <row r="305" spans="1:16" x14ac:dyDescent="0.2">
      <c r="A305" s="58" t="e">
        <f t="shared" si="4"/>
        <v>#VALUE!</v>
      </c>
      <c r="B305" s="144" t="str">
        <f>IF(ISBLANK(DaqBook_RAW_Data!AG295),IF(DaqBook_RAW_Data!A295="","",TIMEVALUE(DaqBook_RAW_Data!A295)),TIMEVALUE(DaqBook_RAW_Data!AG295))</f>
        <v/>
      </c>
      <c r="C305" s="167" t="str">
        <f>IF(ISBLANK(DaqBook_RAW_Data!AH295),"",DaqBook_RAW_Data!AH295)</f>
        <v/>
      </c>
      <c r="D305" s="167" t="str">
        <f>IF(ISBLANK(DaqBook_RAW_Data!AI295),"",DaqBook_RAW_Data!AI295)</f>
        <v/>
      </c>
      <c r="E305" s="167" t="str">
        <f>IF(ISBLANK(DaqBook_RAW_Data!AJ295),"",DaqBook_RAW_Data!AJ295)</f>
        <v/>
      </c>
      <c r="F305" s="167" t="str">
        <f>IF(ISBLANK(DaqBook_RAW_Data!AK295),"",DaqBook_RAW_Data!AK295)</f>
        <v/>
      </c>
      <c r="G305" s="167" t="str">
        <f>IF(ISBLANK(DaqBook_RAW_Data!AL295),"",DaqBook_RAW_Data!AL295)</f>
        <v/>
      </c>
      <c r="H305" s="167" t="str">
        <f>IF(ISBLANK(DaqBook_RAW_Data!AM295),"",DaqBook_RAW_Data!AM295)</f>
        <v/>
      </c>
      <c r="I305" s="167" t="str">
        <f>IF(ISBLANK(DaqBook_RAW_Data!AN295),"",DaqBook_RAW_Data!AN295)</f>
        <v/>
      </c>
      <c r="J305" s="167" t="str">
        <f>IF(ISBLANK(DaqBook_RAW_Data!AO295),"",DaqBook_RAW_Data!AO295)</f>
        <v/>
      </c>
      <c r="K305" s="167" t="str">
        <f>IF(ISBLANK(DaqBook_RAW_Data!AP295),"",DaqBook_RAW_Data!AP295)</f>
        <v/>
      </c>
      <c r="L305" s="167" t="str">
        <f>IF(ISBLANK(DaqBook_RAW_Data!AQ295),"",DaqBook_RAW_Data!AQ295)</f>
        <v/>
      </c>
      <c r="M305" s="167" t="str">
        <f>IF(ISBLANK(DaqBook_RAW_Data!AR295),"",DaqBook_RAW_Data!AR295)</f>
        <v/>
      </c>
      <c r="N305" s="167" t="str">
        <f>IF(ISBLANK(DaqBook_RAW_Data!AS295),"",DaqBook_RAW_Data!AS295)</f>
        <v/>
      </c>
      <c r="O305" s="167"/>
      <c r="P305" s="167"/>
    </row>
    <row r="306" spans="1:16" x14ac:dyDescent="0.2">
      <c r="A306" s="58" t="e">
        <f t="shared" si="4"/>
        <v>#VALUE!</v>
      </c>
      <c r="B306" s="144" t="str">
        <f>IF(ISBLANK(DaqBook_RAW_Data!AG296),IF(DaqBook_RAW_Data!A296="","",TIMEVALUE(DaqBook_RAW_Data!A296)),TIMEVALUE(DaqBook_RAW_Data!AG296))</f>
        <v/>
      </c>
      <c r="C306" s="167" t="str">
        <f>IF(ISBLANK(DaqBook_RAW_Data!AH296),"",DaqBook_RAW_Data!AH296)</f>
        <v/>
      </c>
      <c r="D306" s="167" t="str">
        <f>IF(ISBLANK(DaqBook_RAW_Data!AI296),"",DaqBook_RAW_Data!AI296)</f>
        <v/>
      </c>
      <c r="E306" s="167" t="str">
        <f>IF(ISBLANK(DaqBook_RAW_Data!AJ296),"",DaqBook_RAW_Data!AJ296)</f>
        <v/>
      </c>
      <c r="F306" s="167" t="str">
        <f>IF(ISBLANK(DaqBook_RAW_Data!AK296),"",DaqBook_RAW_Data!AK296)</f>
        <v/>
      </c>
      <c r="G306" s="167" t="str">
        <f>IF(ISBLANK(DaqBook_RAW_Data!AL296),"",DaqBook_RAW_Data!AL296)</f>
        <v/>
      </c>
      <c r="H306" s="167" t="str">
        <f>IF(ISBLANK(DaqBook_RAW_Data!AM296),"",DaqBook_RAW_Data!AM296)</f>
        <v/>
      </c>
      <c r="I306" s="167" t="str">
        <f>IF(ISBLANK(DaqBook_RAW_Data!AN296),"",DaqBook_RAW_Data!AN296)</f>
        <v/>
      </c>
      <c r="J306" s="167" t="str">
        <f>IF(ISBLANK(DaqBook_RAW_Data!AO296),"",DaqBook_RAW_Data!AO296)</f>
        <v/>
      </c>
      <c r="K306" s="167" t="str">
        <f>IF(ISBLANK(DaqBook_RAW_Data!AP296),"",DaqBook_RAW_Data!AP296)</f>
        <v/>
      </c>
      <c r="L306" s="167" t="str">
        <f>IF(ISBLANK(DaqBook_RAW_Data!AQ296),"",DaqBook_RAW_Data!AQ296)</f>
        <v/>
      </c>
      <c r="M306" s="167" t="str">
        <f>IF(ISBLANK(DaqBook_RAW_Data!AR296),"",DaqBook_RAW_Data!AR296)</f>
        <v/>
      </c>
      <c r="N306" s="167" t="str">
        <f>IF(ISBLANK(DaqBook_RAW_Data!AS296),"",DaqBook_RAW_Data!AS296)</f>
        <v/>
      </c>
      <c r="O306" s="167"/>
      <c r="P306" s="167"/>
    </row>
    <row r="307" spans="1:16" x14ac:dyDescent="0.2">
      <c r="A307" s="58" t="e">
        <f t="shared" si="4"/>
        <v>#VALUE!</v>
      </c>
      <c r="B307" s="144" t="str">
        <f>IF(ISBLANK(DaqBook_RAW_Data!AG297),IF(DaqBook_RAW_Data!A297="","",TIMEVALUE(DaqBook_RAW_Data!A297)),TIMEVALUE(DaqBook_RAW_Data!AG297))</f>
        <v/>
      </c>
      <c r="C307" s="167" t="str">
        <f>IF(ISBLANK(DaqBook_RAW_Data!AH297),"",DaqBook_RAW_Data!AH297)</f>
        <v/>
      </c>
      <c r="D307" s="167" t="str">
        <f>IF(ISBLANK(DaqBook_RAW_Data!AI297),"",DaqBook_RAW_Data!AI297)</f>
        <v/>
      </c>
      <c r="E307" s="167" t="str">
        <f>IF(ISBLANK(DaqBook_RAW_Data!AJ297),"",DaqBook_RAW_Data!AJ297)</f>
        <v/>
      </c>
      <c r="F307" s="167" t="str">
        <f>IF(ISBLANK(DaqBook_RAW_Data!AK297),"",DaqBook_RAW_Data!AK297)</f>
        <v/>
      </c>
      <c r="G307" s="167" t="str">
        <f>IF(ISBLANK(DaqBook_RAW_Data!AL297),"",DaqBook_RAW_Data!AL297)</f>
        <v/>
      </c>
      <c r="H307" s="167" t="str">
        <f>IF(ISBLANK(DaqBook_RAW_Data!AM297),"",DaqBook_RAW_Data!AM297)</f>
        <v/>
      </c>
      <c r="I307" s="167" t="str">
        <f>IF(ISBLANK(DaqBook_RAW_Data!AN297),"",DaqBook_RAW_Data!AN297)</f>
        <v/>
      </c>
      <c r="J307" s="167" t="str">
        <f>IF(ISBLANK(DaqBook_RAW_Data!AO297),"",DaqBook_RAW_Data!AO297)</f>
        <v/>
      </c>
      <c r="K307" s="167" t="str">
        <f>IF(ISBLANK(DaqBook_RAW_Data!AP297),"",DaqBook_RAW_Data!AP297)</f>
        <v/>
      </c>
      <c r="L307" s="167" t="str">
        <f>IF(ISBLANK(DaqBook_RAW_Data!AQ297),"",DaqBook_RAW_Data!AQ297)</f>
        <v/>
      </c>
      <c r="M307" s="167" t="str">
        <f>IF(ISBLANK(DaqBook_RAW_Data!AR297),"",DaqBook_RAW_Data!AR297)</f>
        <v/>
      </c>
      <c r="N307" s="167" t="str">
        <f>IF(ISBLANK(DaqBook_RAW_Data!AS297),"",DaqBook_RAW_Data!AS297)</f>
        <v/>
      </c>
      <c r="O307" s="167"/>
      <c r="P307" s="167"/>
    </row>
    <row r="308" spans="1:16" x14ac:dyDescent="0.2">
      <c r="A308" s="58" t="e">
        <f t="shared" si="4"/>
        <v>#VALUE!</v>
      </c>
      <c r="B308" s="144" t="str">
        <f>IF(ISBLANK(DaqBook_RAW_Data!AG298),IF(DaqBook_RAW_Data!A298="","",TIMEVALUE(DaqBook_RAW_Data!A298)),TIMEVALUE(DaqBook_RAW_Data!AG298))</f>
        <v/>
      </c>
      <c r="C308" s="167" t="str">
        <f>IF(ISBLANK(DaqBook_RAW_Data!AH298),"",DaqBook_RAW_Data!AH298)</f>
        <v/>
      </c>
      <c r="D308" s="167" t="str">
        <f>IF(ISBLANK(DaqBook_RAW_Data!AI298),"",DaqBook_RAW_Data!AI298)</f>
        <v/>
      </c>
      <c r="E308" s="167" t="str">
        <f>IF(ISBLANK(DaqBook_RAW_Data!AJ298),"",DaqBook_RAW_Data!AJ298)</f>
        <v/>
      </c>
      <c r="F308" s="167" t="str">
        <f>IF(ISBLANK(DaqBook_RAW_Data!AK298),"",DaqBook_RAW_Data!AK298)</f>
        <v/>
      </c>
      <c r="G308" s="167" t="str">
        <f>IF(ISBLANK(DaqBook_RAW_Data!AL298),"",DaqBook_RAW_Data!AL298)</f>
        <v/>
      </c>
      <c r="H308" s="167" t="str">
        <f>IF(ISBLANK(DaqBook_RAW_Data!AM298),"",DaqBook_RAW_Data!AM298)</f>
        <v/>
      </c>
      <c r="I308" s="167" t="str">
        <f>IF(ISBLANK(DaqBook_RAW_Data!AN298),"",DaqBook_RAW_Data!AN298)</f>
        <v/>
      </c>
      <c r="J308" s="167" t="str">
        <f>IF(ISBLANK(DaqBook_RAW_Data!AO298),"",DaqBook_RAW_Data!AO298)</f>
        <v/>
      </c>
      <c r="K308" s="167" t="str">
        <f>IF(ISBLANK(DaqBook_RAW_Data!AP298),"",DaqBook_RAW_Data!AP298)</f>
        <v/>
      </c>
      <c r="L308" s="167" t="str">
        <f>IF(ISBLANK(DaqBook_RAW_Data!AQ298),"",DaqBook_RAW_Data!AQ298)</f>
        <v/>
      </c>
      <c r="M308" s="167" t="str">
        <f>IF(ISBLANK(DaqBook_RAW_Data!AR298),"",DaqBook_RAW_Data!AR298)</f>
        <v/>
      </c>
      <c r="N308" s="167" t="str">
        <f>IF(ISBLANK(DaqBook_RAW_Data!AS298),"",DaqBook_RAW_Data!AS298)</f>
        <v/>
      </c>
      <c r="O308" s="167"/>
      <c r="P308" s="167"/>
    </row>
    <row r="309" spans="1:16" x14ac:dyDescent="0.2">
      <c r="A309" s="58" t="e">
        <f t="shared" si="4"/>
        <v>#VALUE!</v>
      </c>
      <c r="B309" s="144" t="str">
        <f>IF(ISBLANK(DaqBook_RAW_Data!AG299),IF(DaqBook_RAW_Data!A299="","",TIMEVALUE(DaqBook_RAW_Data!A299)),TIMEVALUE(DaqBook_RAW_Data!AG299))</f>
        <v/>
      </c>
      <c r="C309" s="167" t="str">
        <f>IF(ISBLANK(DaqBook_RAW_Data!AH299),"",DaqBook_RAW_Data!AH299)</f>
        <v/>
      </c>
      <c r="D309" s="167" t="str">
        <f>IF(ISBLANK(DaqBook_RAW_Data!AI299),"",DaqBook_RAW_Data!AI299)</f>
        <v/>
      </c>
      <c r="E309" s="167" t="str">
        <f>IF(ISBLANK(DaqBook_RAW_Data!AJ299),"",DaqBook_RAW_Data!AJ299)</f>
        <v/>
      </c>
      <c r="F309" s="167" t="str">
        <f>IF(ISBLANK(DaqBook_RAW_Data!AK299),"",DaqBook_RAW_Data!AK299)</f>
        <v/>
      </c>
      <c r="G309" s="167" t="str">
        <f>IF(ISBLANK(DaqBook_RAW_Data!AL299),"",DaqBook_RAW_Data!AL299)</f>
        <v/>
      </c>
      <c r="H309" s="167" t="str">
        <f>IF(ISBLANK(DaqBook_RAW_Data!AM299),"",DaqBook_RAW_Data!AM299)</f>
        <v/>
      </c>
      <c r="I309" s="167" t="str">
        <f>IF(ISBLANK(DaqBook_RAW_Data!AN299),"",DaqBook_RAW_Data!AN299)</f>
        <v/>
      </c>
      <c r="J309" s="167" t="str">
        <f>IF(ISBLANK(DaqBook_RAW_Data!AO299),"",DaqBook_RAW_Data!AO299)</f>
        <v/>
      </c>
      <c r="K309" s="167" t="str">
        <f>IF(ISBLANK(DaqBook_RAW_Data!AP299),"",DaqBook_RAW_Data!AP299)</f>
        <v/>
      </c>
      <c r="L309" s="167" t="str">
        <f>IF(ISBLANK(DaqBook_RAW_Data!AQ299),"",DaqBook_RAW_Data!AQ299)</f>
        <v/>
      </c>
      <c r="M309" s="167" t="str">
        <f>IF(ISBLANK(DaqBook_RAW_Data!AR299),"",DaqBook_RAW_Data!AR299)</f>
        <v/>
      </c>
      <c r="N309" s="167" t="str">
        <f>IF(ISBLANK(DaqBook_RAW_Data!AS299),"",DaqBook_RAW_Data!AS299)</f>
        <v/>
      </c>
      <c r="O309" s="167"/>
      <c r="P309" s="167"/>
    </row>
    <row r="310" spans="1:16" x14ac:dyDescent="0.2">
      <c r="A310" s="58" t="e">
        <f t="shared" si="4"/>
        <v>#VALUE!</v>
      </c>
      <c r="B310" s="144" t="str">
        <f>IF(ISBLANK(DaqBook_RAW_Data!AG300),IF(DaqBook_RAW_Data!A300="","",TIMEVALUE(DaqBook_RAW_Data!A300)),TIMEVALUE(DaqBook_RAW_Data!AG300))</f>
        <v/>
      </c>
      <c r="C310" s="167" t="str">
        <f>IF(ISBLANK(DaqBook_RAW_Data!AH300),"",DaqBook_RAW_Data!AH300)</f>
        <v/>
      </c>
      <c r="D310" s="167" t="str">
        <f>IF(ISBLANK(DaqBook_RAW_Data!AI300),"",DaqBook_RAW_Data!AI300)</f>
        <v/>
      </c>
      <c r="E310" s="167" t="str">
        <f>IF(ISBLANK(DaqBook_RAW_Data!AJ300),"",DaqBook_RAW_Data!AJ300)</f>
        <v/>
      </c>
      <c r="F310" s="167" t="str">
        <f>IF(ISBLANK(DaqBook_RAW_Data!AK300),"",DaqBook_RAW_Data!AK300)</f>
        <v/>
      </c>
      <c r="G310" s="167" t="str">
        <f>IF(ISBLANK(DaqBook_RAW_Data!AL300),"",DaqBook_RAW_Data!AL300)</f>
        <v/>
      </c>
      <c r="H310" s="167" t="str">
        <f>IF(ISBLANK(DaqBook_RAW_Data!AM300),"",DaqBook_RAW_Data!AM300)</f>
        <v/>
      </c>
      <c r="I310" s="167" t="str">
        <f>IF(ISBLANK(DaqBook_RAW_Data!AN300),"",DaqBook_RAW_Data!AN300)</f>
        <v/>
      </c>
      <c r="J310" s="167" t="str">
        <f>IF(ISBLANK(DaqBook_RAW_Data!AO300),"",DaqBook_RAW_Data!AO300)</f>
        <v/>
      </c>
      <c r="K310" s="167" t="str">
        <f>IF(ISBLANK(DaqBook_RAW_Data!AP300),"",DaqBook_RAW_Data!AP300)</f>
        <v/>
      </c>
      <c r="L310" s="167" t="str">
        <f>IF(ISBLANK(DaqBook_RAW_Data!AQ300),"",DaqBook_RAW_Data!AQ300)</f>
        <v/>
      </c>
      <c r="M310" s="167" t="str">
        <f>IF(ISBLANK(DaqBook_RAW_Data!AR300),"",DaqBook_RAW_Data!AR300)</f>
        <v/>
      </c>
      <c r="N310" s="167" t="str">
        <f>IF(ISBLANK(DaqBook_RAW_Data!AS300),"",DaqBook_RAW_Data!AS300)</f>
        <v/>
      </c>
      <c r="O310" s="167"/>
      <c r="P310" s="167"/>
    </row>
    <row r="311" spans="1:16" x14ac:dyDescent="0.2">
      <c r="A311" s="58" t="e">
        <f t="shared" si="4"/>
        <v>#VALUE!</v>
      </c>
      <c r="B311" s="144" t="str">
        <f>IF(ISBLANK(DaqBook_RAW_Data!AG301),IF(DaqBook_RAW_Data!A301="","",TIMEVALUE(DaqBook_RAW_Data!A301)),TIMEVALUE(DaqBook_RAW_Data!AG301))</f>
        <v/>
      </c>
      <c r="C311" s="167" t="str">
        <f>IF(ISBLANK(DaqBook_RAW_Data!AH301),"",DaqBook_RAW_Data!AH301)</f>
        <v/>
      </c>
      <c r="D311" s="167" t="str">
        <f>IF(ISBLANK(DaqBook_RAW_Data!AI301),"",DaqBook_RAW_Data!AI301)</f>
        <v/>
      </c>
      <c r="E311" s="167" t="str">
        <f>IF(ISBLANK(DaqBook_RAW_Data!AJ301),"",DaqBook_RAW_Data!AJ301)</f>
        <v/>
      </c>
      <c r="F311" s="167" t="str">
        <f>IF(ISBLANK(DaqBook_RAW_Data!AK301),"",DaqBook_RAW_Data!AK301)</f>
        <v/>
      </c>
      <c r="G311" s="167" t="str">
        <f>IF(ISBLANK(DaqBook_RAW_Data!AL301),"",DaqBook_RAW_Data!AL301)</f>
        <v/>
      </c>
      <c r="H311" s="167" t="str">
        <f>IF(ISBLANK(DaqBook_RAW_Data!AM301),"",DaqBook_RAW_Data!AM301)</f>
        <v/>
      </c>
      <c r="I311" s="167" t="str">
        <f>IF(ISBLANK(DaqBook_RAW_Data!AN301),"",DaqBook_RAW_Data!AN301)</f>
        <v/>
      </c>
      <c r="J311" s="167" t="str">
        <f>IF(ISBLANK(DaqBook_RAW_Data!AO301),"",DaqBook_RAW_Data!AO301)</f>
        <v/>
      </c>
      <c r="K311" s="167" t="str">
        <f>IF(ISBLANK(DaqBook_RAW_Data!AP301),"",DaqBook_RAW_Data!AP301)</f>
        <v/>
      </c>
      <c r="L311" s="167" t="str">
        <f>IF(ISBLANK(DaqBook_RAW_Data!AQ301),"",DaqBook_RAW_Data!AQ301)</f>
        <v/>
      </c>
      <c r="M311" s="167" t="str">
        <f>IF(ISBLANK(DaqBook_RAW_Data!AR301),"",DaqBook_RAW_Data!AR301)</f>
        <v/>
      </c>
      <c r="N311" s="167" t="str">
        <f>IF(ISBLANK(DaqBook_RAW_Data!AS301),"",DaqBook_RAW_Data!AS301)</f>
        <v/>
      </c>
      <c r="O311" s="167"/>
      <c r="P311" s="167"/>
    </row>
    <row r="312" spans="1:16" x14ac:dyDescent="0.2">
      <c r="A312" s="58" t="e">
        <f t="shared" si="4"/>
        <v>#VALUE!</v>
      </c>
      <c r="B312" s="144" t="str">
        <f>IF(ISBLANK(DaqBook_RAW_Data!AG302),IF(DaqBook_RAW_Data!A302="","",TIMEVALUE(DaqBook_RAW_Data!A302)),TIMEVALUE(DaqBook_RAW_Data!AG302))</f>
        <v/>
      </c>
      <c r="C312" s="167" t="str">
        <f>IF(ISBLANK(DaqBook_RAW_Data!AH302),"",DaqBook_RAW_Data!AH302)</f>
        <v/>
      </c>
      <c r="D312" s="167" t="str">
        <f>IF(ISBLANK(DaqBook_RAW_Data!AI302),"",DaqBook_RAW_Data!AI302)</f>
        <v/>
      </c>
      <c r="E312" s="167" t="str">
        <f>IF(ISBLANK(DaqBook_RAW_Data!AJ302),"",DaqBook_RAW_Data!AJ302)</f>
        <v/>
      </c>
      <c r="F312" s="167" t="str">
        <f>IF(ISBLANK(DaqBook_RAW_Data!AK302),"",DaqBook_RAW_Data!AK302)</f>
        <v/>
      </c>
      <c r="G312" s="167" t="str">
        <f>IF(ISBLANK(DaqBook_RAW_Data!AL302),"",DaqBook_RAW_Data!AL302)</f>
        <v/>
      </c>
      <c r="H312" s="167" t="str">
        <f>IF(ISBLANK(DaqBook_RAW_Data!AM302),"",DaqBook_RAW_Data!AM302)</f>
        <v/>
      </c>
      <c r="I312" s="167" t="str">
        <f>IF(ISBLANK(DaqBook_RAW_Data!AN302),"",DaqBook_RAW_Data!AN302)</f>
        <v/>
      </c>
      <c r="J312" s="167" t="str">
        <f>IF(ISBLANK(DaqBook_RAW_Data!AO302),"",DaqBook_RAW_Data!AO302)</f>
        <v/>
      </c>
      <c r="K312" s="167" t="str">
        <f>IF(ISBLANK(DaqBook_RAW_Data!AP302),"",DaqBook_RAW_Data!AP302)</f>
        <v/>
      </c>
      <c r="L312" s="167" t="str">
        <f>IF(ISBLANK(DaqBook_RAW_Data!AQ302),"",DaqBook_RAW_Data!AQ302)</f>
        <v/>
      </c>
      <c r="M312" s="167" t="str">
        <f>IF(ISBLANK(DaqBook_RAW_Data!AR302),"",DaqBook_RAW_Data!AR302)</f>
        <v/>
      </c>
      <c r="N312" s="167" t="str">
        <f>IF(ISBLANK(DaqBook_RAW_Data!AS302),"",DaqBook_RAW_Data!AS302)</f>
        <v/>
      </c>
      <c r="O312" s="167"/>
      <c r="P312" s="167"/>
    </row>
    <row r="313" spans="1:16" x14ac:dyDescent="0.2">
      <c r="A313" s="58" t="e">
        <f t="shared" si="4"/>
        <v>#VALUE!</v>
      </c>
      <c r="B313" s="144" t="str">
        <f>IF(ISBLANK(DaqBook_RAW_Data!AG303),IF(DaqBook_RAW_Data!A303="","",TIMEVALUE(DaqBook_RAW_Data!A303)),TIMEVALUE(DaqBook_RAW_Data!AG303))</f>
        <v/>
      </c>
      <c r="C313" s="167" t="str">
        <f>IF(ISBLANK(DaqBook_RAW_Data!AH303),"",DaqBook_RAW_Data!AH303)</f>
        <v/>
      </c>
      <c r="D313" s="167" t="str">
        <f>IF(ISBLANK(DaqBook_RAW_Data!AI303),"",DaqBook_RAW_Data!AI303)</f>
        <v/>
      </c>
      <c r="E313" s="167" t="str">
        <f>IF(ISBLANK(DaqBook_RAW_Data!AJ303),"",DaqBook_RAW_Data!AJ303)</f>
        <v/>
      </c>
      <c r="F313" s="167" t="str">
        <f>IF(ISBLANK(DaqBook_RAW_Data!AK303),"",DaqBook_RAW_Data!AK303)</f>
        <v/>
      </c>
      <c r="G313" s="167" t="str">
        <f>IF(ISBLANK(DaqBook_RAW_Data!AL303),"",DaqBook_RAW_Data!AL303)</f>
        <v/>
      </c>
      <c r="H313" s="167" t="str">
        <f>IF(ISBLANK(DaqBook_RAW_Data!AM303),"",DaqBook_RAW_Data!AM303)</f>
        <v/>
      </c>
      <c r="I313" s="167" t="str">
        <f>IF(ISBLANK(DaqBook_RAW_Data!AN303),"",DaqBook_RAW_Data!AN303)</f>
        <v/>
      </c>
      <c r="J313" s="167" t="str">
        <f>IF(ISBLANK(DaqBook_RAW_Data!AO303),"",DaqBook_RAW_Data!AO303)</f>
        <v/>
      </c>
      <c r="K313" s="167" t="str">
        <f>IF(ISBLANK(DaqBook_RAW_Data!AP303),"",DaqBook_RAW_Data!AP303)</f>
        <v/>
      </c>
      <c r="L313" s="167" t="str">
        <f>IF(ISBLANK(DaqBook_RAW_Data!AQ303),"",DaqBook_RAW_Data!AQ303)</f>
        <v/>
      </c>
      <c r="M313" s="167" t="str">
        <f>IF(ISBLANK(DaqBook_RAW_Data!AR303),"",DaqBook_RAW_Data!AR303)</f>
        <v/>
      </c>
      <c r="N313" s="167" t="str">
        <f>IF(ISBLANK(DaqBook_RAW_Data!AS303),"",DaqBook_RAW_Data!AS303)</f>
        <v/>
      </c>
      <c r="O313" s="167"/>
      <c r="P313" s="167"/>
    </row>
    <row r="314" spans="1:16" x14ac:dyDescent="0.2">
      <c r="A314" s="58" t="e">
        <f t="shared" si="4"/>
        <v>#VALUE!</v>
      </c>
      <c r="B314" s="144" t="str">
        <f>IF(ISBLANK(DaqBook_RAW_Data!AG304),IF(DaqBook_RAW_Data!A304="","",TIMEVALUE(DaqBook_RAW_Data!A304)),TIMEVALUE(DaqBook_RAW_Data!AG304))</f>
        <v/>
      </c>
      <c r="C314" s="167" t="str">
        <f>IF(ISBLANK(DaqBook_RAW_Data!AH304),"",DaqBook_RAW_Data!AH304)</f>
        <v/>
      </c>
      <c r="D314" s="167" t="str">
        <f>IF(ISBLANK(DaqBook_RAW_Data!AI304),"",DaqBook_RAW_Data!AI304)</f>
        <v/>
      </c>
      <c r="E314" s="167" t="str">
        <f>IF(ISBLANK(DaqBook_RAW_Data!AJ304),"",DaqBook_RAW_Data!AJ304)</f>
        <v/>
      </c>
      <c r="F314" s="167" t="str">
        <f>IF(ISBLANK(DaqBook_RAW_Data!AK304),"",DaqBook_RAW_Data!AK304)</f>
        <v/>
      </c>
      <c r="G314" s="167" t="str">
        <f>IF(ISBLANK(DaqBook_RAW_Data!AL304),"",DaqBook_RAW_Data!AL304)</f>
        <v/>
      </c>
      <c r="H314" s="167" t="str">
        <f>IF(ISBLANK(DaqBook_RAW_Data!AM304),"",DaqBook_RAW_Data!AM304)</f>
        <v/>
      </c>
      <c r="I314" s="167" t="str">
        <f>IF(ISBLANK(DaqBook_RAW_Data!AN304),"",DaqBook_RAW_Data!AN304)</f>
        <v/>
      </c>
      <c r="J314" s="167" t="str">
        <f>IF(ISBLANK(DaqBook_RAW_Data!AO304),"",DaqBook_RAW_Data!AO304)</f>
        <v/>
      </c>
      <c r="K314" s="167" t="str">
        <f>IF(ISBLANK(DaqBook_RAW_Data!AP304),"",DaqBook_RAW_Data!AP304)</f>
        <v/>
      </c>
      <c r="L314" s="167" t="str">
        <f>IF(ISBLANK(DaqBook_RAW_Data!AQ304),"",DaqBook_RAW_Data!AQ304)</f>
        <v/>
      </c>
      <c r="M314" s="167" t="str">
        <f>IF(ISBLANK(DaqBook_RAW_Data!AR304),"",DaqBook_RAW_Data!AR304)</f>
        <v/>
      </c>
      <c r="N314" s="167" t="str">
        <f>IF(ISBLANK(DaqBook_RAW_Data!AS304),"",DaqBook_RAW_Data!AS304)</f>
        <v/>
      </c>
      <c r="O314" s="167"/>
      <c r="P314" s="167"/>
    </row>
    <row r="315" spans="1:16" x14ac:dyDescent="0.2">
      <c r="A315" s="58" t="e">
        <f t="shared" si="4"/>
        <v>#VALUE!</v>
      </c>
      <c r="B315" s="144" t="str">
        <f>IF(ISBLANK(DaqBook_RAW_Data!AG305),IF(DaqBook_RAW_Data!A305="","",TIMEVALUE(DaqBook_RAW_Data!A305)),TIMEVALUE(DaqBook_RAW_Data!AG305))</f>
        <v/>
      </c>
      <c r="C315" s="167" t="str">
        <f>IF(ISBLANK(DaqBook_RAW_Data!AH305),"",DaqBook_RAW_Data!AH305)</f>
        <v/>
      </c>
      <c r="D315" s="167" t="str">
        <f>IF(ISBLANK(DaqBook_RAW_Data!AI305),"",DaqBook_RAW_Data!AI305)</f>
        <v/>
      </c>
      <c r="E315" s="167" t="str">
        <f>IF(ISBLANK(DaqBook_RAW_Data!AJ305),"",DaqBook_RAW_Data!AJ305)</f>
        <v/>
      </c>
      <c r="F315" s="167" t="str">
        <f>IF(ISBLANK(DaqBook_RAW_Data!AK305),"",DaqBook_RAW_Data!AK305)</f>
        <v/>
      </c>
      <c r="G315" s="167" t="str">
        <f>IF(ISBLANK(DaqBook_RAW_Data!AL305),"",DaqBook_RAW_Data!AL305)</f>
        <v/>
      </c>
      <c r="H315" s="167" t="str">
        <f>IF(ISBLANK(DaqBook_RAW_Data!AM305),"",DaqBook_RAW_Data!AM305)</f>
        <v/>
      </c>
      <c r="I315" s="167" t="str">
        <f>IF(ISBLANK(DaqBook_RAW_Data!AN305),"",DaqBook_RAW_Data!AN305)</f>
        <v/>
      </c>
      <c r="J315" s="167" t="str">
        <f>IF(ISBLANK(DaqBook_RAW_Data!AO305),"",DaqBook_RAW_Data!AO305)</f>
        <v/>
      </c>
      <c r="K315" s="167" t="str">
        <f>IF(ISBLANK(DaqBook_RAW_Data!AP305),"",DaqBook_RAW_Data!AP305)</f>
        <v/>
      </c>
      <c r="L315" s="167" t="str">
        <f>IF(ISBLANK(DaqBook_RAW_Data!AQ305),"",DaqBook_RAW_Data!AQ305)</f>
        <v/>
      </c>
      <c r="M315" s="167" t="str">
        <f>IF(ISBLANK(DaqBook_RAW_Data!AR305),"",DaqBook_RAW_Data!AR305)</f>
        <v/>
      </c>
      <c r="N315" s="167" t="str">
        <f>IF(ISBLANK(DaqBook_RAW_Data!AS305),"",DaqBook_RAW_Data!AS305)</f>
        <v/>
      </c>
      <c r="O315" s="167"/>
      <c r="P315" s="167"/>
    </row>
    <row r="316" spans="1:16" x14ac:dyDescent="0.2">
      <c r="A316" s="58" t="e">
        <f t="shared" si="4"/>
        <v>#VALUE!</v>
      </c>
      <c r="B316" s="144" t="str">
        <f>IF(ISBLANK(DaqBook_RAW_Data!AG306),IF(DaqBook_RAW_Data!A306="","",TIMEVALUE(DaqBook_RAW_Data!A306)),TIMEVALUE(DaqBook_RAW_Data!AG306))</f>
        <v/>
      </c>
      <c r="C316" s="167" t="str">
        <f>IF(ISBLANK(DaqBook_RAW_Data!AH306),"",DaqBook_RAW_Data!AH306)</f>
        <v/>
      </c>
      <c r="D316" s="167" t="str">
        <f>IF(ISBLANK(DaqBook_RAW_Data!AI306),"",DaqBook_RAW_Data!AI306)</f>
        <v/>
      </c>
      <c r="E316" s="167" t="str">
        <f>IF(ISBLANK(DaqBook_RAW_Data!AJ306),"",DaqBook_RAW_Data!AJ306)</f>
        <v/>
      </c>
      <c r="F316" s="167" t="str">
        <f>IF(ISBLANK(DaqBook_RAW_Data!AK306),"",DaqBook_RAW_Data!AK306)</f>
        <v/>
      </c>
      <c r="G316" s="167" t="str">
        <f>IF(ISBLANK(DaqBook_RAW_Data!AL306),"",DaqBook_RAW_Data!AL306)</f>
        <v/>
      </c>
      <c r="H316" s="167" t="str">
        <f>IF(ISBLANK(DaqBook_RAW_Data!AM306),"",DaqBook_RAW_Data!AM306)</f>
        <v/>
      </c>
      <c r="I316" s="167" t="str">
        <f>IF(ISBLANK(DaqBook_RAW_Data!AN306),"",DaqBook_RAW_Data!AN306)</f>
        <v/>
      </c>
      <c r="J316" s="167" t="str">
        <f>IF(ISBLANK(DaqBook_RAW_Data!AO306),"",DaqBook_RAW_Data!AO306)</f>
        <v/>
      </c>
      <c r="K316" s="167" t="str">
        <f>IF(ISBLANK(DaqBook_RAW_Data!AP306),"",DaqBook_RAW_Data!AP306)</f>
        <v/>
      </c>
      <c r="L316" s="167" t="str">
        <f>IF(ISBLANK(DaqBook_RAW_Data!AQ306),"",DaqBook_RAW_Data!AQ306)</f>
        <v/>
      </c>
      <c r="M316" s="167" t="str">
        <f>IF(ISBLANK(DaqBook_RAW_Data!AR306),"",DaqBook_RAW_Data!AR306)</f>
        <v/>
      </c>
      <c r="N316" s="167" t="str">
        <f>IF(ISBLANK(DaqBook_RAW_Data!AS306),"",DaqBook_RAW_Data!AS306)</f>
        <v/>
      </c>
      <c r="O316" s="167"/>
      <c r="P316" s="167"/>
    </row>
    <row r="317" spans="1:16" x14ac:dyDescent="0.2">
      <c r="A317" s="58" t="e">
        <f t="shared" si="4"/>
        <v>#VALUE!</v>
      </c>
      <c r="B317" s="144" t="str">
        <f>IF(ISBLANK(DaqBook_RAW_Data!AG307),IF(DaqBook_RAW_Data!A307="","",TIMEVALUE(DaqBook_RAW_Data!A307)),TIMEVALUE(DaqBook_RAW_Data!AG307))</f>
        <v/>
      </c>
      <c r="C317" s="167" t="str">
        <f>IF(ISBLANK(DaqBook_RAW_Data!AH307),"",DaqBook_RAW_Data!AH307)</f>
        <v/>
      </c>
      <c r="D317" s="167" t="str">
        <f>IF(ISBLANK(DaqBook_RAW_Data!AI307),"",DaqBook_RAW_Data!AI307)</f>
        <v/>
      </c>
      <c r="E317" s="167" t="str">
        <f>IF(ISBLANK(DaqBook_RAW_Data!AJ307),"",DaqBook_RAW_Data!AJ307)</f>
        <v/>
      </c>
      <c r="F317" s="167" t="str">
        <f>IF(ISBLANK(DaqBook_RAW_Data!AK307),"",DaqBook_RAW_Data!AK307)</f>
        <v/>
      </c>
      <c r="G317" s="167" t="str">
        <f>IF(ISBLANK(DaqBook_RAW_Data!AL307),"",DaqBook_RAW_Data!AL307)</f>
        <v/>
      </c>
      <c r="H317" s="167" t="str">
        <f>IF(ISBLANK(DaqBook_RAW_Data!AM307),"",DaqBook_RAW_Data!AM307)</f>
        <v/>
      </c>
      <c r="I317" s="167" t="str">
        <f>IF(ISBLANK(DaqBook_RAW_Data!AN307),"",DaqBook_RAW_Data!AN307)</f>
        <v/>
      </c>
      <c r="J317" s="167" t="str">
        <f>IF(ISBLANK(DaqBook_RAW_Data!AO307),"",DaqBook_RAW_Data!AO307)</f>
        <v/>
      </c>
      <c r="K317" s="167" t="str">
        <f>IF(ISBLANK(DaqBook_RAW_Data!AP307),"",DaqBook_RAW_Data!AP307)</f>
        <v/>
      </c>
      <c r="L317" s="167" t="str">
        <f>IF(ISBLANK(DaqBook_RAW_Data!AQ307),"",DaqBook_RAW_Data!AQ307)</f>
        <v/>
      </c>
      <c r="M317" s="167" t="str">
        <f>IF(ISBLANK(DaqBook_RAW_Data!AR307),"",DaqBook_RAW_Data!AR307)</f>
        <v/>
      </c>
      <c r="N317" s="167" t="str">
        <f>IF(ISBLANK(DaqBook_RAW_Data!AS307),"",DaqBook_RAW_Data!AS307)</f>
        <v/>
      </c>
      <c r="O317" s="167"/>
      <c r="P317" s="167"/>
    </row>
    <row r="318" spans="1:16" x14ac:dyDescent="0.2">
      <c r="A318" s="58" t="e">
        <f t="shared" si="4"/>
        <v>#VALUE!</v>
      </c>
      <c r="B318" s="144" t="str">
        <f>IF(ISBLANK(DaqBook_RAW_Data!AG308),IF(DaqBook_RAW_Data!A308="","",TIMEVALUE(DaqBook_RAW_Data!A308)),TIMEVALUE(DaqBook_RAW_Data!AG308))</f>
        <v/>
      </c>
      <c r="C318" s="167" t="str">
        <f>IF(ISBLANK(DaqBook_RAW_Data!AH308),"",DaqBook_RAW_Data!AH308)</f>
        <v/>
      </c>
      <c r="D318" s="167" t="str">
        <f>IF(ISBLANK(DaqBook_RAW_Data!AI308),"",DaqBook_RAW_Data!AI308)</f>
        <v/>
      </c>
      <c r="E318" s="167" t="str">
        <f>IF(ISBLANK(DaqBook_RAW_Data!AJ308),"",DaqBook_RAW_Data!AJ308)</f>
        <v/>
      </c>
      <c r="F318" s="167" t="str">
        <f>IF(ISBLANK(DaqBook_RAW_Data!AK308),"",DaqBook_RAW_Data!AK308)</f>
        <v/>
      </c>
      <c r="G318" s="167" t="str">
        <f>IF(ISBLANK(DaqBook_RAW_Data!AL308),"",DaqBook_RAW_Data!AL308)</f>
        <v/>
      </c>
      <c r="H318" s="167" t="str">
        <f>IF(ISBLANK(DaqBook_RAW_Data!AM308),"",DaqBook_RAW_Data!AM308)</f>
        <v/>
      </c>
      <c r="I318" s="167" t="str">
        <f>IF(ISBLANK(DaqBook_RAW_Data!AN308),"",DaqBook_RAW_Data!AN308)</f>
        <v/>
      </c>
      <c r="J318" s="167" t="str">
        <f>IF(ISBLANK(DaqBook_RAW_Data!AO308),"",DaqBook_RAW_Data!AO308)</f>
        <v/>
      </c>
      <c r="K318" s="167" t="str">
        <f>IF(ISBLANK(DaqBook_RAW_Data!AP308),"",DaqBook_RAW_Data!AP308)</f>
        <v/>
      </c>
      <c r="L318" s="167" t="str">
        <f>IF(ISBLANK(DaqBook_RAW_Data!AQ308),"",DaqBook_RAW_Data!AQ308)</f>
        <v/>
      </c>
      <c r="M318" s="167" t="str">
        <f>IF(ISBLANK(DaqBook_RAW_Data!AR308),"",DaqBook_RAW_Data!AR308)</f>
        <v/>
      </c>
      <c r="N318" s="167" t="str">
        <f>IF(ISBLANK(DaqBook_RAW_Data!AS308),"",DaqBook_RAW_Data!AS308)</f>
        <v/>
      </c>
      <c r="O318" s="167"/>
      <c r="P318" s="167"/>
    </row>
    <row r="319" spans="1:16" x14ac:dyDescent="0.2">
      <c r="A319" s="58" t="e">
        <f t="shared" si="4"/>
        <v>#VALUE!</v>
      </c>
      <c r="B319" s="144" t="str">
        <f>IF(ISBLANK(DaqBook_RAW_Data!AG309),IF(DaqBook_RAW_Data!A309="","",TIMEVALUE(DaqBook_RAW_Data!A309)),TIMEVALUE(DaqBook_RAW_Data!AG309))</f>
        <v/>
      </c>
      <c r="C319" s="167" t="str">
        <f>IF(ISBLANK(DaqBook_RAW_Data!AH309),"",DaqBook_RAW_Data!AH309)</f>
        <v/>
      </c>
      <c r="D319" s="167" t="str">
        <f>IF(ISBLANK(DaqBook_RAW_Data!AI309),"",DaqBook_RAW_Data!AI309)</f>
        <v/>
      </c>
      <c r="E319" s="167" t="str">
        <f>IF(ISBLANK(DaqBook_RAW_Data!AJ309),"",DaqBook_RAW_Data!AJ309)</f>
        <v/>
      </c>
      <c r="F319" s="167" t="str">
        <f>IF(ISBLANK(DaqBook_RAW_Data!AK309),"",DaqBook_RAW_Data!AK309)</f>
        <v/>
      </c>
      <c r="G319" s="167" t="str">
        <f>IF(ISBLANK(DaqBook_RAW_Data!AL309),"",DaqBook_RAW_Data!AL309)</f>
        <v/>
      </c>
      <c r="H319" s="167" t="str">
        <f>IF(ISBLANK(DaqBook_RAW_Data!AM309),"",DaqBook_RAW_Data!AM309)</f>
        <v/>
      </c>
      <c r="I319" s="167" t="str">
        <f>IF(ISBLANK(DaqBook_RAW_Data!AN309),"",DaqBook_RAW_Data!AN309)</f>
        <v/>
      </c>
      <c r="J319" s="167" t="str">
        <f>IF(ISBLANK(DaqBook_RAW_Data!AO309),"",DaqBook_RAW_Data!AO309)</f>
        <v/>
      </c>
      <c r="K319" s="167" t="str">
        <f>IF(ISBLANK(DaqBook_RAW_Data!AP309),"",DaqBook_RAW_Data!AP309)</f>
        <v/>
      </c>
      <c r="L319" s="167" t="str">
        <f>IF(ISBLANK(DaqBook_RAW_Data!AQ309),"",DaqBook_RAW_Data!AQ309)</f>
        <v/>
      </c>
      <c r="M319" s="167" t="str">
        <f>IF(ISBLANK(DaqBook_RAW_Data!AR309),"",DaqBook_RAW_Data!AR309)</f>
        <v/>
      </c>
      <c r="N319" s="167" t="str">
        <f>IF(ISBLANK(DaqBook_RAW_Data!AS309),"",DaqBook_RAW_Data!AS309)</f>
        <v/>
      </c>
      <c r="O319" s="167"/>
      <c r="P319" s="167"/>
    </row>
    <row r="320" spans="1:16" x14ac:dyDescent="0.2">
      <c r="A320" s="58" t="e">
        <f t="shared" si="4"/>
        <v>#VALUE!</v>
      </c>
      <c r="B320" s="144" t="str">
        <f>IF(ISBLANK(DaqBook_RAW_Data!AG310),IF(DaqBook_RAW_Data!A310="","",TIMEVALUE(DaqBook_RAW_Data!A310)),TIMEVALUE(DaqBook_RAW_Data!AG310))</f>
        <v/>
      </c>
      <c r="C320" s="167" t="str">
        <f>IF(ISBLANK(DaqBook_RAW_Data!AH310),"",DaqBook_RAW_Data!AH310)</f>
        <v/>
      </c>
      <c r="D320" s="167" t="str">
        <f>IF(ISBLANK(DaqBook_RAW_Data!AI310),"",DaqBook_RAW_Data!AI310)</f>
        <v/>
      </c>
      <c r="E320" s="167" t="str">
        <f>IF(ISBLANK(DaqBook_RAW_Data!AJ310),"",DaqBook_RAW_Data!AJ310)</f>
        <v/>
      </c>
      <c r="F320" s="167" t="str">
        <f>IF(ISBLANK(DaqBook_RAW_Data!AK310),"",DaqBook_RAW_Data!AK310)</f>
        <v/>
      </c>
      <c r="G320" s="167" t="str">
        <f>IF(ISBLANK(DaqBook_RAW_Data!AL310),"",DaqBook_RAW_Data!AL310)</f>
        <v/>
      </c>
      <c r="H320" s="167" t="str">
        <f>IF(ISBLANK(DaqBook_RAW_Data!AM310),"",DaqBook_RAW_Data!AM310)</f>
        <v/>
      </c>
      <c r="I320" s="167" t="str">
        <f>IF(ISBLANK(DaqBook_RAW_Data!AN310),"",DaqBook_RAW_Data!AN310)</f>
        <v/>
      </c>
      <c r="J320" s="167" t="str">
        <f>IF(ISBLANK(DaqBook_RAW_Data!AO310),"",DaqBook_RAW_Data!AO310)</f>
        <v/>
      </c>
      <c r="K320" s="167" t="str">
        <f>IF(ISBLANK(DaqBook_RAW_Data!AP310),"",DaqBook_RAW_Data!AP310)</f>
        <v/>
      </c>
      <c r="L320" s="167" t="str">
        <f>IF(ISBLANK(DaqBook_RAW_Data!AQ310),"",DaqBook_RAW_Data!AQ310)</f>
        <v/>
      </c>
      <c r="M320" s="167" t="str">
        <f>IF(ISBLANK(DaqBook_RAW_Data!AR310),"",DaqBook_RAW_Data!AR310)</f>
        <v/>
      </c>
      <c r="N320" s="167" t="str">
        <f>IF(ISBLANK(DaqBook_RAW_Data!AS310),"",DaqBook_RAW_Data!AS310)</f>
        <v/>
      </c>
      <c r="O320" s="167"/>
      <c r="P320" s="167"/>
    </row>
    <row r="321" spans="1:16" x14ac:dyDescent="0.2">
      <c r="A321" s="58" t="e">
        <f t="shared" si="4"/>
        <v>#VALUE!</v>
      </c>
      <c r="B321" s="144" t="str">
        <f>IF(ISBLANK(DaqBook_RAW_Data!AG311),IF(DaqBook_RAW_Data!A311="","",TIMEVALUE(DaqBook_RAW_Data!A311)),TIMEVALUE(DaqBook_RAW_Data!AG311))</f>
        <v/>
      </c>
      <c r="C321" s="167" t="str">
        <f>IF(ISBLANK(DaqBook_RAW_Data!AH311),"",DaqBook_RAW_Data!AH311)</f>
        <v/>
      </c>
      <c r="D321" s="167" t="str">
        <f>IF(ISBLANK(DaqBook_RAW_Data!AI311),"",DaqBook_RAW_Data!AI311)</f>
        <v/>
      </c>
      <c r="E321" s="167" t="str">
        <f>IF(ISBLANK(DaqBook_RAW_Data!AJ311),"",DaqBook_RAW_Data!AJ311)</f>
        <v/>
      </c>
      <c r="F321" s="167" t="str">
        <f>IF(ISBLANK(DaqBook_RAW_Data!AK311),"",DaqBook_RAW_Data!AK311)</f>
        <v/>
      </c>
      <c r="G321" s="167" t="str">
        <f>IF(ISBLANK(DaqBook_RAW_Data!AL311),"",DaqBook_RAW_Data!AL311)</f>
        <v/>
      </c>
      <c r="H321" s="167" t="str">
        <f>IF(ISBLANK(DaqBook_RAW_Data!AM311),"",DaqBook_RAW_Data!AM311)</f>
        <v/>
      </c>
      <c r="I321" s="167" t="str">
        <f>IF(ISBLANK(DaqBook_RAW_Data!AN311),"",DaqBook_RAW_Data!AN311)</f>
        <v/>
      </c>
      <c r="J321" s="167" t="str">
        <f>IF(ISBLANK(DaqBook_RAW_Data!AO311),"",DaqBook_RAW_Data!AO311)</f>
        <v/>
      </c>
      <c r="K321" s="167" t="str">
        <f>IF(ISBLANK(DaqBook_RAW_Data!AP311),"",DaqBook_RAW_Data!AP311)</f>
        <v/>
      </c>
      <c r="L321" s="167" t="str">
        <f>IF(ISBLANK(DaqBook_RAW_Data!AQ311),"",DaqBook_RAW_Data!AQ311)</f>
        <v/>
      </c>
      <c r="M321" s="167" t="str">
        <f>IF(ISBLANK(DaqBook_RAW_Data!AR311),"",DaqBook_RAW_Data!AR311)</f>
        <v/>
      </c>
      <c r="N321" s="167" t="str">
        <f>IF(ISBLANK(DaqBook_RAW_Data!AS311),"",DaqBook_RAW_Data!AS311)</f>
        <v/>
      </c>
      <c r="O321" s="167"/>
      <c r="P321" s="167"/>
    </row>
    <row r="322" spans="1:16" x14ac:dyDescent="0.2">
      <c r="A322" s="58" t="e">
        <f t="shared" si="4"/>
        <v>#VALUE!</v>
      </c>
      <c r="B322" s="144" t="str">
        <f>IF(ISBLANK(DaqBook_RAW_Data!AG312),IF(DaqBook_RAW_Data!A312="","",TIMEVALUE(DaqBook_RAW_Data!A312)),TIMEVALUE(DaqBook_RAW_Data!AG312))</f>
        <v/>
      </c>
      <c r="C322" s="167" t="str">
        <f>IF(ISBLANK(DaqBook_RAW_Data!AH312),"",DaqBook_RAW_Data!AH312)</f>
        <v/>
      </c>
      <c r="D322" s="167" t="str">
        <f>IF(ISBLANK(DaqBook_RAW_Data!AI312),"",DaqBook_RAW_Data!AI312)</f>
        <v/>
      </c>
      <c r="E322" s="167" t="str">
        <f>IF(ISBLANK(DaqBook_RAW_Data!AJ312),"",DaqBook_RAW_Data!AJ312)</f>
        <v/>
      </c>
      <c r="F322" s="167" t="str">
        <f>IF(ISBLANK(DaqBook_RAW_Data!AK312),"",DaqBook_RAW_Data!AK312)</f>
        <v/>
      </c>
      <c r="G322" s="167" t="str">
        <f>IF(ISBLANK(DaqBook_RAW_Data!AL312),"",DaqBook_RAW_Data!AL312)</f>
        <v/>
      </c>
      <c r="H322" s="167" t="str">
        <f>IF(ISBLANK(DaqBook_RAW_Data!AM312),"",DaqBook_RAW_Data!AM312)</f>
        <v/>
      </c>
      <c r="I322" s="167" t="str">
        <f>IF(ISBLANK(DaqBook_RAW_Data!AN312),"",DaqBook_RAW_Data!AN312)</f>
        <v/>
      </c>
      <c r="J322" s="167" t="str">
        <f>IF(ISBLANK(DaqBook_RAW_Data!AO312),"",DaqBook_RAW_Data!AO312)</f>
        <v/>
      </c>
      <c r="K322" s="167" t="str">
        <f>IF(ISBLANK(DaqBook_RAW_Data!AP312),"",DaqBook_RAW_Data!AP312)</f>
        <v/>
      </c>
      <c r="L322" s="167" t="str">
        <f>IF(ISBLANK(DaqBook_RAW_Data!AQ312),"",DaqBook_RAW_Data!AQ312)</f>
        <v/>
      </c>
      <c r="M322" s="167" t="str">
        <f>IF(ISBLANK(DaqBook_RAW_Data!AR312),"",DaqBook_RAW_Data!AR312)</f>
        <v/>
      </c>
      <c r="N322" s="167" t="str">
        <f>IF(ISBLANK(DaqBook_RAW_Data!AS312),"",DaqBook_RAW_Data!AS312)</f>
        <v/>
      </c>
      <c r="O322" s="167"/>
      <c r="P322" s="167"/>
    </row>
    <row r="323" spans="1:16" x14ac:dyDescent="0.2">
      <c r="A323" s="58" t="e">
        <f t="shared" si="4"/>
        <v>#VALUE!</v>
      </c>
      <c r="B323" s="144" t="str">
        <f>IF(ISBLANK(DaqBook_RAW_Data!AG313),IF(DaqBook_RAW_Data!A313="","",TIMEVALUE(DaqBook_RAW_Data!A313)),TIMEVALUE(DaqBook_RAW_Data!AG313))</f>
        <v/>
      </c>
      <c r="C323" s="167" t="str">
        <f>IF(ISBLANK(DaqBook_RAW_Data!AH313),"",DaqBook_RAW_Data!AH313)</f>
        <v/>
      </c>
      <c r="D323" s="167" t="str">
        <f>IF(ISBLANK(DaqBook_RAW_Data!AI313),"",DaqBook_RAW_Data!AI313)</f>
        <v/>
      </c>
      <c r="E323" s="167" t="str">
        <f>IF(ISBLANK(DaqBook_RAW_Data!AJ313),"",DaqBook_RAW_Data!AJ313)</f>
        <v/>
      </c>
      <c r="F323" s="167" t="str">
        <f>IF(ISBLANK(DaqBook_RAW_Data!AK313),"",DaqBook_RAW_Data!AK313)</f>
        <v/>
      </c>
      <c r="G323" s="167" t="str">
        <f>IF(ISBLANK(DaqBook_RAW_Data!AL313),"",DaqBook_RAW_Data!AL313)</f>
        <v/>
      </c>
      <c r="H323" s="167" t="str">
        <f>IF(ISBLANK(DaqBook_RAW_Data!AM313),"",DaqBook_RAW_Data!AM313)</f>
        <v/>
      </c>
      <c r="I323" s="167" t="str">
        <f>IF(ISBLANK(DaqBook_RAW_Data!AN313),"",DaqBook_RAW_Data!AN313)</f>
        <v/>
      </c>
      <c r="J323" s="167" t="str">
        <f>IF(ISBLANK(DaqBook_RAW_Data!AO313),"",DaqBook_RAW_Data!AO313)</f>
        <v/>
      </c>
      <c r="K323" s="167" t="str">
        <f>IF(ISBLANK(DaqBook_RAW_Data!AP313),"",DaqBook_RAW_Data!AP313)</f>
        <v/>
      </c>
      <c r="L323" s="167" t="str">
        <f>IF(ISBLANK(DaqBook_RAW_Data!AQ313),"",DaqBook_RAW_Data!AQ313)</f>
        <v/>
      </c>
      <c r="M323" s="167" t="str">
        <f>IF(ISBLANK(DaqBook_RAW_Data!AR313),"",DaqBook_RAW_Data!AR313)</f>
        <v/>
      </c>
      <c r="N323" s="167" t="str">
        <f>IF(ISBLANK(DaqBook_RAW_Data!AS313),"",DaqBook_RAW_Data!AS313)</f>
        <v/>
      </c>
      <c r="O323" s="167"/>
      <c r="P323" s="167"/>
    </row>
    <row r="324" spans="1:16" x14ac:dyDescent="0.2">
      <c r="A324" s="58" t="e">
        <f t="shared" si="4"/>
        <v>#VALUE!</v>
      </c>
      <c r="B324" s="144" t="str">
        <f>IF(ISBLANK(DaqBook_RAW_Data!AG314),IF(DaqBook_RAW_Data!A314="","",TIMEVALUE(DaqBook_RAW_Data!A314)),TIMEVALUE(DaqBook_RAW_Data!AG314))</f>
        <v/>
      </c>
      <c r="C324" s="167" t="str">
        <f>IF(ISBLANK(DaqBook_RAW_Data!AH314),"",DaqBook_RAW_Data!AH314)</f>
        <v/>
      </c>
      <c r="D324" s="167" t="str">
        <f>IF(ISBLANK(DaqBook_RAW_Data!AI314),"",DaqBook_RAW_Data!AI314)</f>
        <v/>
      </c>
      <c r="E324" s="167" t="str">
        <f>IF(ISBLANK(DaqBook_RAW_Data!AJ314),"",DaqBook_RAW_Data!AJ314)</f>
        <v/>
      </c>
      <c r="F324" s="167" t="str">
        <f>IF(ISBLANK(DaqBook_RAW_Data!AK314),"",DaqBook_RAW_Data!AK314)</f>
        <v/>
      </c>
      <c r="G324" s="167" t="str">
        <f>IF(ISBLANK(DaqBook_RAW_Data!AL314),"",DaqBook_RAW_Data!AL314)</f>
        <v/>
      </c>
      <c r="H324" s="167" t="str">
        <f>IF(ISBLANK(DaqBook_RAW_Data!AM314),"",DaqBook_RAW_Data!AM314)</f>
        <v/>
      </c>
      <c r="I324" s="167" t="str">
        <f>IF(ISBLANK(DaqBook_RAW_Data!AN314),"",DaqBook_RAW_Data!AN314)</f>
        <v/>
      </c>
      <c r="J324" s="167" t="str">
        <f>IF(ISBLANK(DaqBook_RAW_Data!AO314),"",DaqBook_RAW_Data!AO314)</f>
        <v/>
      </c>
      <c r="K324" s="167" t="str">
        <f>IF(ISBLANK(DaqBook_RAW_Data!AP314),"",DaqBook_RAW_Data!AP314)</f>
        <v/>
      </c>
      <c r="L324" s="167" t="str">
        <f>IF(ISBLANK(DaqBook_RAW_Data!AQ314),"",DaqBook_RAW_Data!AQ314)</f>
        <v/>
      </c>
      <c r="M324" s="167" t="str">
        <f>IF(ISBLANK(DaqBook_RAW_Data!AR314),"",DaqBook_RAW_Data!AR314)</f>
        <v/>
      </c>
      <c r="N324" s="167" t="str">
        <f>IF(ISBLANK(DaqBook_RAW_Data!AS314),"",DaqBook_RAW_Data!AS314)</f>
        <v/>
      </c>
      <c r="O324" s="167"/>
      <c r="P324" s="167"/>
    </row>
    <row r="325" spans="1:16" x14ac:dyDescent="0.2">
      <c r="A325" s="58" t="e">
        <f t="shared" si="4"/>
        <v>#VALUE!</v>
      </c>
      <c r="B325" s="144" t="str">
        <f>IF(ISBLANK(DaqBook_RAW_Data!AG315),IF(DaqBook_RAW_Data!A315="","",TIMEVALUE(DaqBook_RAW_Data!A315)),TIMEVALUE(DaqBook_RAW_Data!AG315))</f>
        <v/>
      </c>
      <c r="C325" s="167" t="str">
        <f>IF(ISBLANK(DaqBook_RAW_Data!AH315),"",DaqBook_RAW_Data!AH315)</f>
        <v/>
      </c>
      <c r="D325" s="167" t="str">
        <f>IF(ISBLANK(DaqBook_RAW_Data!AI315),"",DaqBook_RAW_Data!AI315)</f>
        <v/>
      </c>
      <c r="E325" s="167" t="str">
        <f>IF(ISBLANK(DaqBook_RAW_Data!AJ315),"",DaqBook_RAW_Data!AJ315)</f>
        <v/>
      </c>
      <c r="F325" s="167" t="str">
        <f>IF(ISBLANK(DaqBook_RAW_Data!AK315),"",DaqBook_RAW_Data!AK315)</f>
        <v/>
      </c>
      <c r="G325" s="167" t="str">
        <f>IF(ISBLANK(DaqBook_RAW_Data!AL315),"",DaqBook_RAW_Data!AL315)</f>
        <v/>
      </c>
      <c r="H325" s="167" t="str">
        <f>IF(ISBLANK(DaqBook_RAW_Data!AM315),"",DaqBook_RAW_Data!AM315)</f>
        <v/>
      </c>
      <c r="I325" s="167" t="str">
        <f>IF(ISBLANK(DaqBook_RAW_Data!AN315),"",DaqBook_RAW_Data!AN315)</f>
        <v/>
      </c>
      <c r="J325" s="167" t="str">
        <f>IF(ISBLANK(DaqBook_RAW_Data!AO315),"",DaqBook_RAW_Data!AO315)</f>
        <v/>
      </c>
      <c r="K325" s="167" t="str">
        <f>IF(ISBLANK(DaqBook_RAW_Data!AP315),"",DaqBook_RAW_Data!AP315)</f>
        <v/>
      </c>
      <c r="L325" s="167" t="str">
        <f>IF(ISBLANK(DaqBook_RAW_Data!AQ315),"",DaqBook_RAW_Data!AQ315)</f>
        <v/>
      </c>
      <c r="M325" s="167" t="str">
        <f>IF(ISBLANK(DaqBook_RAW_Data!AR315),"",DaqBook_RAW_Data!AR315)</f>
        <v/>
      </c>
      <c r="N325" s="167" t="str">
        <f>IF(ISBLANK(DaqBook_RAW_Data!AS315),"",DaqBook_RAW_Data!AS315)</f>
        <v/>
      </c>
      <c r="O325" s="167"/>
      <c r="P325" s="167"/>
    </row>
    <row r="326" spans="1:16" x14ac:dyDescent="0.2">
      <c r="A326" s="58" t="e">
        <f t="shared" si="4"/>
        <v>#VALUE!</v>
      </c>
      <c r="B326" s="144" t="str">
        <f>IF(ISBLANK(DaqBook_RAW_Data!AG316),IF(DaqBook_RAW_Data!A316="","",TIMEVALUE(DaqBook_RAW_Data!A316)),TIMEVALUE(DaqBook_RAW_Data!AG316))</f>
        <v/>
      </c>
      <c r="C326" s="167" t="str">
        <f>IF(ISBLANK(DaqBook_RAW_Data!AH316),"",DaqBook_RAW_Data!AH316)</f>
        <v/>
      </c>
      <c r="D326" s="167" t="str">
        <f>IF(ISBLANK(DaqBook_RAW_Data!AI316),"",DaqBook_RAW_Data!AI316)</f>
        <v/>
      </c>
      <c r="E326" s="167" t="str">
        <f>IF(ISBLANK(DaqBook_RAW_Data!AJ316),"",DaqBook_RAW_Data!AJ316)</f>
        <v/>
      </c>
      <c r="F326" s="167" t="str">
        <f>IF(ISBLANK(DaqBook_RAW_Data!AK316),"",DaqBook_RAW_Data!AK316)</f>
        <v/>
      </c>
      <c r="G326" s="167" t="str">
        <f>IF(ISBLANK(DaqBook_RAW_Data!AL316),"",DaqBook_RAW_Data!AL316)</f>
        <v/>
      </c>
      <c r="H326" s="167" t="str">
        <f>IF(ISBLANK(DaqBook_RAW_Data!AM316),"",DaqBook_RAW_Data!AM316)</f>
        <v/>
      </c>
      <c r="I326" s="167" t="str">
        <f>IF(ISBLANK(DaqBook_RAW_Data!AN316),"",DaqBook_RAW_Data!AN316)</f>
        <v/>
      </c>
      <c r="J326" s="167" t="str">
        <f>IF(ISBLANK(DaqBook_RAW_Data!AO316),"",DaqBook_RAW_Data!AO316)</f>
        <v/>
      </c>
      <c r="K326" s="167" t="str">
        <f>IF(ISBLANK(DaqBook_RAW_Data!AP316),"",DaqBook_RAW_Data!AP316)</f>
        <v/>
      </c>
      <c r="L326" s="167" t="str">
        <f>IF(ISBLANK(DaqBook_RAW_Data!AQ316),"",DaqBook_RAW_Data!AQ316)</f>
        <v/>
      </c>
      <c r="M326" s="167" t="str">
        <f>IF(ISBLANK(DaqBook_RAW_Data!AR316),"",DaqBook_RAW_Data!AR316)</f>
        <v/>
      </c>
      <c r="N326" s="167" t="str">
        <f>IF(ISBLANK(DaqBook_RAW_Data!AS316),"",DaqBook_RAW_Data!AS316)</f>
        <v/>
      </c>
      <c r="O326" s="167"/>
      <c r="P326" s="167"/>
    </row>
    <row r="327" spans="1:16" x14ac:dyDescent="0.2">
      <c r="A327" s="58" t="e">
        <f t="shared" si="4"/>
        <v>#VALUE!</v>
      </c>
      <c r="B327" s="144" t="str">
        <f>IF(ISBLANK(DaqBook_RAW_Data!AG317),IF(DaqBook_RAW_Data!A317="","",TIMEVALUE(DaqBook_RAW_Data!A317)),TIMEVALUE(DaqBook_RAW_Data!AG317))</f>
        <v/>
      </c>
      <c r="C327" s="167" t="str">
        <f>IF(ISBLANK(DaqBook_RAW_Data!AH317),"",DaqBook_RAW_Data!AH317)</f>
        <v/>
      </c>
      <c r="D327" s="167" t="str">
        <f>IF(ISBLANK(DaqBook_RAW_Data!AI317),"",DaqBook_RAW_Data!AI317)</f>
        <v/>
      </c>
      <c r="E327" s="167" t="str">
        <f>IF(ISBLANK(DaqBook_RAW_Data!AJ317),"",DaqBook_RAW_Data!AJ317)</f>
        <v/>
      </c>
      <c r="F327" s="167" t="str">
        <f>IF(ISBLANK(DaqBook_RAW_Data!AK317),"",DaqBook_RAW_Data!AK317)</f>
        <v/>
      </c>
      <c r="G327" s="167" t="str">
        <f>IF(ISBLANK(DaqBook_RAW_Data!AL317),"",DaqBook_RAW_Data!AL317)</f>
        <v/>
      </c>
      <c r="H327" s="167" t="str">
        <f>IF(ISBLANK(DaqBook_RAW_Data!AM317),"",DaqBook_RAW_Data!AM317)</f>
        <v/>
      </c>
      <c r="I327" s="167" t="str">
        <f>IF(ISBLANK(DaqBook_RAW_Data!AN317),"",DaqBook_RAW_Data!AN317)</f>
        <v/>
      </c>
      <c r="J327" s="167" t="str">
        <f>IF(ISBLANK(DaqBook_RAW_Data!AO317),"",DaqBook_RAW_Data!AO317)</f>
        <v/>
      </c>
      <c r="K327" s="167" t="str">
        <f>IF(ISBLANK(DaqBook_RAW_Data!AP317),"",DaqBook_RAW_Data!AP317)</f>
        <v/>
      </c>
      <c r="L327" s="167" t="str">
        <f>IF(ISBLANK(DaqBook_RAW_Data!AQ317),"",DaqBook_RAW_Data!AQ317)</f>
        <v/>
      </c>
      <c r="M327" s="167" t="str">
        <f>IF(ISBLANK(DaqBook_RAW_Data!AR317),"",DaqBook_RAW_Data!AR317)</f>
        <v/>
      </c>
      <c r="N327" s="167" t="str">
        <f>IF(ISBLANK(DaqBook_RAW_Data!AS317),"",DaqBook_RAW_Data!AS317)</f>
        <v/>
      </c>
      <c r="O327" s="167"/>
      <c r="P327" s="167"/>
    </row>
    <row r="328" spans="1:16" x14ac:dyDescent="0.2">
      <c r="A328" s="58" t="e">
        <f t="shared" si="4"/>
        <v>#VALUE!</v>
      </c>
      <c r="B328" s="144" t="str">
        <f>IF(ISBLANK(DaqBook_RAW_Data!AG318),IF(DaqBook_RAW_Data!A318="","",TIMEVALUE(DaqBook_RAW_Data!A318)),TIMEVALUE(DaqBook_RAW_Data!AG318))</f>
        <v/>
      </c>
      <c r="C328" s="167" t="str">
        <f>IF(ISBLANK(DaqBook_RAW_Data!AH318),"",DaqBook_RAW_Data!AH318)</f>
        <v/>
      </c>
      <c r="D328" s="167" t="str">
        <f>IF(ISBLANK(DaqBook_RAW_Data!AI318),"",DaqBook_RAW_Data!AI318)</f>
        <v/>
      </c>
      <c r="E328" s="167" t="str">
        <f>IF(ISBLANK(DaqBook_RAW_Data!AJ318),"",DaqBook_RAW_Data!AJ318)</f>
        <v/>
      </c>
      <c r="F328" s="167" t="str">
        <f>IF(ISBLANK(DaqBook_RAW_Data!AK318),"",DaqBook_RAW_Data!AK318)</f>
        <v/>
      </c>
      <c r="G328" s="167" t="str">
        <f>IF(ISBLANK(DaqBook_RAW_Data!AL318),"",DaqBook_RAW_Data!AL318)</f>
        <v/>
      </c>
      <c r="H328" s="167" t="str">
        <f>IF(ISBLANK(DaqBook_RAW_Data!AM318),"",DaqBook_RAW_Data!AM318)</f>
        <v/>
      </c>
      <c r="I328" s="167" t="str">
        <f>IF(ISBLANK(DaqBook_RAW_Data!AN318),"",DaqBook_RAW_Data!AN318)</f>
        <v/>
      </c>
      <c r="J328" s="167" t="str">
        <f>IF(ISBLANK(DaqBook_RAW_Data!AO318),"",DaqBook_RAW_Data!AO318)</f>
        <v/>
      </c>
      <c r="K328" s="167" t="str">
        <f>IF(ISBLANK(DaqBook_RAW_Data!AP318),"",DaqBook_RAW_Data!AP318)</f>
        <v/>
      </c>
      <c r="L328" s="167" t="str">
        <f>IF(ISBLANK(DaqBook_RAW_Data!AQ318),"",DaqBook_RAW_Data!AQ318)</f>
        <v/>
      </c>
      <c r="M328" s="167" t="str">
        <f>IF(ISBLANK(DaqBook_RAW_Data!AR318),"",DaqBook_RAW_Data!AR318)</f>
        <v/>
      </c>
      <c r="N328" s="167" t="str">
        <f>IF(ISBLANK(DaqBook_RAW_Data!AS318),"",DaqBook_RAW_Data!AS318)</f>
        <v/>
      </c>
      <c r="O328" s="167"/>
      <c r="P328" s="167"/>
    </row>
    <row r="329" spans="1:16" x14ac:dyDescent="0.2">
      <c r="A329" s="58" t="e">
        <f t="shared" si="4"/>
        <v>#VALUE!</v>
      </c>
      <c r="B329" s="144" t="str">
        <f>IF(ISBLANK(DaqBook_RAW_Data!AG319),IF(DaqBook_RAW_Data!A319="","",TIMEVALUE(DaqBook_RAW_Data!A319)),TIMEVALUE(DaqBook_RAW_Data!AG319))</f>
        <v/>
      </c>
      <c r="C329" s="167" t="str">
        <f>IF(ISBLANK(DaqBook_RAW_Data!AH319),"",DaqBook_RAW_Data!AH319)</f>
        <v/>
      </c>
      <c r="D329" s="167" t="str">
        <f>IF(ISBLANK(DaqBook_RAW_Data!AI319),"",DaqBook_RAW_Data!AI319)</f>
        <v/>
      </c>
      <c r="E329" s="167" t="str">
        <f>IF(ISBLANK(DaqBook_RAW_Data!AJ319),"",DaqBook_RAW_Data!AJ319)</f>
        <v/>
      </c>
      <c r="F329" s="167" t="str">
        <f>IF(ISBLANK(DaqBook_RAW_Data!AK319),"",DaqBook_RAW_Data!AK319)</f>
        <v/>
      </c>
      <c r="G329" s="167" t="str">
        <f>IF(ISBLANK(DaqBook_RAW_Data!AL319),"",DaqBook_RAW_Data!AL319)</f>
        <v/>
      </c>
      <c r="H329" s="167" t="str">
        <f>IF(ISBLANK(DaqBook_RAW_Data!AM319),"",DaqBook_RAW_Data!AM319)</f>
        <v/>
      </c>
      <c r="I329" s="167" t="str">
        <f>IF(ISBLANK(DaqBook_RAW_Data!AN319),"",DaqBook_RAW_Data!AN319)</f>
        <v/>
      </c>
      <c r="J329" s="167" t="str">
        <f>IF(ISBLANK(DaqBook_RAW_Data!AO319),"",DaqBook_RAW_Data!AO319)</f>
        <v/>
      </c>
      <c r="K329" s="167" t="str">
        <f>IF(ISBLANK(DaqBook_RAW_Data!AP319),"",DaqBook_RAW_Data!AP319)</f>
        <v/>
      </c>
      <c r="L329" s="167" t="str">
        <f>IF(ISBLANK(DaqBook_RAW_Data!AQ319),"",DaqBook_RAW_Data!AQ319)</f>
        <v/>
      </c>
      <c r="M329" s="167" t="str">
        <f>IF(ISBLANK(DaqBook_RAW_Data!AR319),"",DaqBook_RAW_Data!AR319)</f>
        <v/>
      </c>
      <c r="N329" s="167" t="str">
        <f>IF(ISBLANK(DaqBook_RAW_Data!AS319),"",DaqBook_RAW_Data!AS319)</f>
        <v/>
      </c>
      <c r="O329" s="167"/>
      <c r="P329" s="167"/>
    </row>
    <row r="330" spans="1:16" x14ac:dyDescent="0.2">
      <c r="A330" s="58" t="e">
        <f t="shared" si="4"/>
        <v>#VALUE!</v>
      </c>
      <c r="B330" s="144" t="str">
        <f>IF(ISBLANK(DaqBook_RAW_Data!AG320),IF(DaqBook_RAW_Data!A320="","",TIMEVALUE(DaqBook_RAW_Data!A320)),TIMEVALUE(DaqBook_RAW_Data!AG320))</f>
        <v/>
      </c>
      <c r="C330" s="167" t="str">
        <f>IF(ISBLANK(DaqBook_RAW_Data!AH320),"",DaqBook_RAW_Data!AH320)</f>
        <v/>
      </c>
      <c r="D330" s="167" t="str">
        <f>IF(ISBLANK(DaqBook_RAW_Data!AI320),"",DaqBook_RAW_Data!AI320)</f>
        <v/>
      </c>
      <c r="E330" s="167" t="str">
        <f>IF(ISBLANK(DaqBook_RAW_Data!AJ320),"",DaqBook_RAW_Data!AJ320)</f>
        <v/>
      </c>
      <c r="F330" s="167" t="str">
        <f>IF(ISBLANK(DaqBook_RAW_Data!AK320),"",DaqBook_RAW_Data!AK320)</f>
        <v/>
      </c>
      <c r="G330" s="167" t="str">
        <f>IF(ISBLANK(DaqBook_RAW_Data!AL320),"",DaqBook_RAW_Data!AL320)</f>
        <v/>
      </c>
      <c r="H330" s="167" t="str">
        <f>IF(ISBLANK(DaqBook_RAW_Data!AM320),"",DaqBook_RAW_Data!AM320)</f>
        <v/>
      </c>
      <c r="I330" s="167" t="str">
        <f>IF(ISBLANK(DaqBook_RAW_Data!AN320),"",DaqBook_RAW_Data!AN320)</f>
        <v/>
      </c>
      <c r="J330" s="167" t="str">
        <f>IF(ISBLANK(DaqBook_RAW_Data!AO320),"",DaqBook_RAW_Data!AO320)</f>
        <v/>
      </c>
      <c r="K330" s="167" t="str">
        <f>IF(ISBLANK(DaqBook_RAW_Data!AP320),"",DaqBook_RAW_Data!AP320)</f>
        <v/>
      </c>
      <c r="L330" s="167" t="str">
        <f>IF(ISBLANK(DaqBook_RAW_Data!AQ320),"",DaqBook_RAW_Data!AQ320)</f>
        <v/>
      </c>
      <c r="M330" s="167" t="str">
        <f>IF(ISBLANK(DaqBook_RAW_Data!AR320),"",DaqBook_RAW_Data!AR320)</f>
        <v/>
      </c>
      <c r="N330" s="167" t="str">
        <f>IF(ISBLANK(DaqBook_RAW_Data!AS320),"",DaqBook_RAW_Data!AS320)</f>
        <v/>
      </c>
      <c r="O330" s="167"/>
      <c r="P330" s="167"/>
    </row>
    <row r="331" spans="1:16" x14ac:dyDescent="0.2">
      <c r="A331" s="58" t="e">
        <f t="shared" si="4"/>
        <v>#VALUE!</v>
      </c>
      <c r="B331" s="144" t="str">
        <f>IF(ISBLANK(DaqBook_RAW_Data!AG321),IF(DaqBook_RAW_Data!A321="","",TIMEVALUE(DaqBook_RAW_Data!A321)),TIMEVALUE(DaqBook_RAW_Data!AG321))</f>
        <v/>
      </c>
      <c r="C331" s="167" t="str">
        <f>IF(ISBLANK(DaqBook_RAW_Data!AH321),"",DaqBook_RAW_Data!AH321)</f>
        <v/>
      </c>
      <c r="D331" s="167" t="str">
        <f>IF(ISBLANK(DaqBook_RAW_Data!AI321),"",DaqBook_RAW_Data!AI321)</f>
        <v/>
      </c>
      <c r="E331" s="167" t="str">
        <f>IF(ISBLANK(DaqBook_RAW_Data!AJ321),"",DaqBook_RAW_Data!AJ321)</f>
        <v/>
      </c>
      <c r="F331" s="167" t="str">
        <f>IF(ISBLANK(DaqBook_RAW_Data!AK321),"",DaqBook_RAW_Data!AK321)</f>
        <v/>
      </c>
      <c r="G331" s="167" t="str">
        <f>IF(ISBLANK(DaqBook_RAW_Data!AL321),"",DaqBook_RAW_Data!AL321)</f>
        <v/>
      </c>
      <c r="H331" s="167" t="str">
        <f>IF(ISBLANK(DaqBook_RAW_Data!AM321),"",DaqBook_RAW_Data!AM321)</f>
        <v/>
      </c>
      <c r="I331" s="167" t="str">
        <f>IF(ISBLANK(DaqBook_RAW_Data!AN321),"",DaqBook_RAW_Data!AN321)</f>
        <v/>
      </c>
      <c r="J331" s="167" t="str">
        <f>IF(ISBLANK(DaqBook_RAW_Data!AO321),"",DaqBook_RAW_Data!AO321)</f>
        <v/>
      </c>
      <c r="K331" s="167" t="str">
        <f>IF(ISBLANK(DaqBook_RAW_Data!AP321),"",DaqBook_RAW_Data!AP321)</f>
        <v/>
      </c>
      <c r="L331" s="167" t="str">
        <f>IF(ISBLANK(DaqBook_RAW_Data!AQ321),"",DaqBook_RAW_Data!AQ321)</f>
        <v/>
      </c>
      <c r="M331" s="167" t="str">
        <f>IF(ISBLANK(DaqBook_RAW_Data!AR321),"",DaqBook_RAW_Data!AR321)</f>
        <v/>
      </c>
      <c r="N331" s="167" t="str">
        <f>IF(ISBLANK(DaqBook_RAW_Data!AS321),"",DaqBook_RAW_Data!AS321)</f>
        <v/>
      </c>
      <c r="O331" s="167"/>
      <c r="P331" s="167"/>
    </row>
    <row r="332" spans="1:16" x14ac:dyDescent="0.2">
      <c r="A332" s="58" t="e">
        <f t="shared" si="4"/>
        <v>#VALUE!</v>
      </c>
      <c r="B332" s="144" t="str">
        <f>IF(ISBLANK(DaqBook_RAW_Data!AG322),IF(DaqBook_RAW_Data!A322="","",TIMEVALUE(DaqBook_RAW_Data!A322)),TIMEVALUE(DaqBook_RAW_Data!AG322))</f>
        <v/>
      </c>
      <c r="C332" s="167" t="str">
        <f>IF(ISBLANK(DaqBook_RAW_Data!AH322),"",DaqBook_RAW_Data!AH322)</f>
        <v/>
      </c>
      <c r="D332" s="167" t="str">
        <f>IF(ISBLANK(DaqBook_RAW_Data!AI322),"",DaqBook_RAW_Data!AI322)</f>
        <v/>
      </c>
      <c r="E332" s="167" t="str">
        <f>IF(ISBLANK(DaqBook_RAW_Data!AJ322),"",DaqBook_RAW_Data!AJ322)</f>
        <v/>
      </c>
      <c r="F332" s="167" t="str">
        <f>IF(ISBLANK(DaqBook_RAW_Data!AK322),"",DaqBook_RAW_Data!AK322)</f>
        <v/>
      </c>
      <c r="G332" s="167" t="str">
        <f>IF(ISBLANK(DaqBook_RAW_Data!AL322),"",DaqBook_RAW_Data!AL322)</f>
        <v/>
      </c>
      <c r="H332" s="167" t="str">
        <f>IF(ISBLANK(DaqBook_RAW_Data!AM322),"",DaqBook_RAW_Data!AM322)</f>
        <v/>
      </c>
      <c r="I332" s="167" t="str">
        <f>IF(ISBLANK(DaqBook_RAW_Data!AN322),"",DaqBook_RAW_Data!AN322)</f>
        <v/>
      </c>
      <c r="J332" s="167" t="str">
        <f>IF(ISBLANK(DaqBook_RAW_Data!AO322),"",DaqBook_RAW_Data!AO322)</f>
        <v/>
      </c>
      <c r="K332" s="167" t="str">
        <f>IF(ISBLANK(DaqBook_RAW_Data!AP322),"",DaqBook_RAW_Data!AP322)</f>
        <v/>
      </c>
      <c r="L332" s="167" t="str">
        <f>IF(ISBLANK(DaqBook_RAW_Data!AQ322),"",DaqBook_RAW_Data!AQ322)</f>
        <v/>
      </c>
      <c r="M332" s="167" t="str">
        <f>IF(ISBLANK(DaqBook_RAW_Data!AR322),"",DaqBook_RAW_Data!AR322)</f>
        <v/>
      </c>
      <c r="N332" s="167" t="str">
        <f>IF(ISBLANK(DaqBook_RAW_Data!AS322),"",DaqBook_RAW_Data!AS322)</f>
        <v/>
      </c>
      <c r="O332" s="167"/>
      <c r="P332" s="167"/>
    </row>
    <row r="333" spans="1:16" x14ac:dyDescent="0.2">
      <c r="A333" s="58" t="e">
        <f t="shared" si="4"/>
        <v>#VALUE!</v>
      </c>
      <c r="B333" s="144" t="str">
        <f>IF(ISBLANK(DaqBook_RAW_Data!AG323),IF(DaqBook_RAW_Data!A323="","",TIMEVALUE(DaqBook_RAW_Data!A323)),TIMEVALUE(DaqBook_RAW_Data!AG323))</f>
        <v/>
      </c>
      <c r="C333" s="167" t="str">
        <f>IF(ISBLANK(DaqBook_RAW_Data!AH323),"",DaqBook_RAW_Data!AH323)</f>
        <v/>
      </c>
      <c r="D333" s="167" t="str">
        <f>IF(ISBLANK(DaqBook_RAW_Data!AI323),"",DaqBook_RAW_Data!AI323)</f>
        <v/>
      </c>
      <c r="E333" s="167" t="str">
        <f>IF(ISBLANK(DaqBook_RAW_Data!AJ323),"",DaqBook_RAW_Data!AJ323)</f>
        <v/>
      </c>
      <c r="F333" s="167" t="str">
        <f>IF(ISBLANK(DaqBook_RAW_Data!AK323),"",DaqBook_RAW_Data!AK323)</f>
        <v/>
      </c>
      <c r="G333" s="167" t="str">
        <f>IF(ISBLANK(DaqBook_RAW_Data!AL323),"",DaqBook_RAW_Data!AL323)</f>
        <v/>
      </c>
      <c r="H333" s="167" t="str">
        <f>IF(ISBLANK(DaqBook_RAW_Data!AM323),"",DaqBook_RAW_Data!AM323)</f>
        <v/>
      </c>
      <c r="I333" s="167" t="str">
        <f>IF(ISBLANK(DaqBook_RAW_Data!AN323),"",DaqBook_RAW_Data!AN323)</f>
        <v/>
      </c>
      <c r="J333" s="167" t="str">
        <f>IF(ISBLANK(DaqBook_RAW_Data!AO323),"",DaqBook_RAW_Data!AO323)</f>
        <v/>
      </c>
      <c r="K333" s="167" t="str">
        <f>IF(ISBLANK(DaqBook_RAW_Data!AP323),"",DaqBook_RAW_Data!AP323)</f>
        <v/>
      </c>
      <c r="L333" s="167" t="str">
        <f>IF(ISBLANK(DaqBook_RAW_Data!AQ323),"",DaqBook_RAW_Data!AQ323)</f>
        <v/>
      </c>
      <c r="M333" s="167" t="str">
        <f>IF(ISBLANK(DaqBook_RAW_Data!AR323),"",DaqBook_RAW_Data!AR323)</f>
        <v/>
      </c>
      <c r="N333" s="167" t="str">
        <f>IF(ISBLANK(DaqBook_RAW_Data!AS323),"",DaqBook_RAW_Data!AS323)</f>
        <v/>
      </c>
      <c r="O333" s="167"/>
      <c r="P333" s="167"/>
    </row>
    <row r="334" spans="1:16" x14ac:dyDescent="0.2">
      <c r="A334" s="58" t="e">
        <f t="shared" si="4"/>
        <v>#VALUE!</v>
      </c>
      <c r="B334" s="144" t="str">
        <f>IF(ISBLANK(DaqBook_RAW_Data!AG324),IF(DaqBook_RAW_Data!A324="","",TIMEVALUE(DaqBook_RAW_Data!A324)),TIMEVALUE(DaqBook_RAW_Data!AG324))</f>
        <v/>
      </c>
      <c r="C334" s="167" t="str">
        <f>IF(ISBLANK(DaqBook_RAW_Data!AH324),"",DaqBook_RAW_Data!AH324)</f>
        <v/>
      </c>
      <c r="D334" s="167" t="str">
        <f>IF(ISBLANK(DaqBook_RAW_Data!AI324),"",DaqBook_RAW_Data!AI324)</f>
        <v/>
      </c>
      <c r="E334" s="167" t="str">
        <f>IF(ISBLANK(DaqBook_RAW_Data!AJ324),"",DaqBook_RAW_Data!AJ324)</f>
        <v/>
      </c>
      <c r="F334" s="167" t="str">
        <f>IF(ISBLANK(DaqBook_RAW_Data!AK324),"",DaqBook_RAW_Data!AK324)</f>
        <v/>
      </c>
      <c r="G334" s="167" t="str">
        <f>IF(ISBLANK(DaqBook_RAW_Data!AL324),"",DaqBook_RAW_Data!AL324)</f>
        <v/>
      </c>
      <c r="H334" s="167" t="str">
        <f>IF(ISBLANK(DaqBook_RAW_Data!AM324),"",DaqBook_RAW_Data!AM324)</f>
        <v/>
      </c>
      <c r="I334" s="167" t="str">
        <f>IF(ISBLANK(DaqBook_RAW_Data!AN324),"",DaqBook_RAW_Data!AN324)</f>
        <v/>
      </c>
      <c r="J334" s="167" t="str">
        <f>IF(ISBLANK(DaqBook_RAW_Data!AO324),"",DaqBook_RAW_Data!AO324)</f>
        <v/>
      </c>
      <c r="K334" s="167" t="str">
        <f>IF(ISBLANK(DaqBook_RAW_Data!AP324),"",DaqBook_RAW_Data!AP324)</f>
        <v/>
      </c>
      <c r="L334" s="167" t="str">
        <f>IF(ISBLANK(DaqBook_RAW_Data!AQ324),"",DaqBook_RAW_Data!AQ324)</f>
        <v/>
      </c>
      <c r="M334" s="167" t="str">
        <f>IF(ISBLANK(DaqBook_RAW_Data!AR324),"",DaqBook_RAW_Data!AR324)</f>
        <v/>
      </c>
      <c r="N334" s="167" t="str">
        <f>IF(ISBLANK(DaqBook_RAW_Data!AS324),"",DaqBook_RAW_Data!AS324)</f>
        <v/>
      </c>
      <c r="O334" s="167"/>
      <c r="P334" s="167"/>
    </row>
    <row r="335" spans="1:16" x14ac:dyDescent="0.2">
      <c r="A335" s="58" t="e">
        <f t="shared" ref="A335:A398" si="5">HOUR(B335)&amp;":"&amp;MINUTE(B335)</f>
        <v>#VALUE!</v>
      </c>
      <c r="B335" s="144" t="str">
        <f>IF(ISBLANK(DaqBook_RAW_Data!AG325),IF(DaqBook_RAW_Data!A325="","",TIMEVALUE(DaqBook_RAW_Data!A325)),TIMEVALUE(DaqBook_RAW_Data!AG325))</f>
        <v/>
      </c>
      <c r="C335" s="167" t="str">
        <f>IF(ISBLANK(DaqBook_RAW_Data!AH325),"",DaqBook_RAW_Data!AH325)</f>
        <v/>
      </c>
      <c r="D335" s="167" t="str">
        <f>IF(ISBLANK(DaqBook_RAW_Data!AI325),"",DaqBook_RAW_Data!AI325)</f>
        <v/>
      </c>
      <c r="E335" s="167" t="str">
        <f>IF(ISBLANK(DaqBook_RAW_Data!AJ325),"",DaqBook_RAW_Data!AJ325)</f>
        <v/>
      </c>
      <c r="F335" s="167" t="str">
        <f>IF(ISBLANK(DaqBook_RAW_Data!AK325),"",DaqBook_RAW_Data!AK325)</f>
        <v/>
      </c>
      <c r="G335" s="167" t="str">
        <f>IF(ISBLANK(DaqBook_RAW_Data!AL325),"",DaqBook_RAW_Data!AL325)</f>
        <v/>
      </c>
      <c r="H335" s="167" t="str">
        <f>IF(ISBLANK(DaqBook_RAW_Data!AM325),"",DaqBook_RAW_Data!AM325)</f>
        <v/>
      </c>
      <c r="I335" s="167" t="str">
        <f>IF(ISBLANK(DaqBook_RAW_Data!AN325),"",DaqBook_RAW_Data!AN325)</f>
        <v/>
      </c>
      <c r="J335" s="167" t="str">
        <f>IF(ISBLANK(DaqBook_RAW_Data!AO325),"",DaqBook_RAW_Data!AO325)</f>
        <v/>
      </c>
      <c r="K335" s="167" t="str">
        <f>IF(ISBLANK(DaqBook_RAW_Data!AP325),"",DaqBook_RAW_Data!AP325)</f>
        <v/>
      </c>
      <c r="L335" s="167" t="str">
        <f>IF(ISBLANK(DaqBook_RAW_Data!AQ325),"",DaqBook_RAW_Data!AQ325)</f>
        <v/>
      </c>
      <c r="M335" s="167" t="str">
        <f>IF(ISBLANK(DaqBook_RAW_Data!AR325),"",DaqBook_RAW_Data!AR325)</f>
        <v/>
      </c>
      <c r="N335" s="167" t="str">
        <f>IF(ISBLANK(DaqBook_RAW_Data!AS325),"",DaqBook_RAW_Data!AS325)</f>
        <v/>
      </c>
      <c r="O335" s="167"/>
      <c r="P335" s="167"/>
    </row>
    <row r="336" spans="1:16" x14ac:dyDescent="0.2">
      <c r="A336" s="58" t="e">
        <f t="shared" si="5"/>
        <v>#VALUE!</v>
      </c>
      <c r="B336" s="144" t="str">
        <f>IF(ISBLANK(DaqBook_RAW_Data!AG326),IF(DaqBook_RAW_Data!A326="","",TIMEVALUE(DaqBook_RAW_Data!A326)),TIMEVALUE(DaqBook_RAW_Data!AG326))</f>
        <v/>
      </c>
      <c r="C336" s="167" t="str">
        <f>IF(ISBLANK(DaqBook_RAW_Data!AH326),"",DaqBook_RAW_Data!AH326)</f>
        <v/>
      </c>
      <c r="D336" s="167" t="str">
        <f>IF(ISBLANK(DaqBook_RAW_Data!AI326),"",DaqBook_RAW_Data!AI326)</f>
        <v/>
      </c>
      <c r="E336" s="167" t="str">
        <f>IF(ISBLANK(DaqBook_RAW_Data!AJ326),"",DaqBook_RAW_Data!AJ326)</f>
        <v/>
      </c>
      <c r="F336" s="167" t="str">
        <f>IF(ISBLANK(DaqBook_RAW_Data!AK326),"",DaqBook_RAW_Data!AK326)</f>
        <v/>
      </c>
      <c r="G336" s="167" t="str">
        <f>IF(ISBLANK(DaqBook_RAW_Data!AL326),"",DaqBook_RAW_Data!AL326)</f>
        <v/>
      </c>
      <c r="H336" s="167" t="str">
        <f>IF(ISBLANK(DaqBook_RAW_Data!AM326),"",DaqBook_RAW_Data!AM326)</f>
        <v/>
      </c>
      <c r="I336" s="167" t="str">
        <f>IF(ISBLANK(DaqBook_RAW_Data!AN326),"",DaqBook_RAW_Data!AN326)</f>
        <v/>
      </c>
      <c r="J336" s="167" t="str">
        <f>IF(ISBLANK(DaqBook_RAW_Data!AO326),"",DaqBook_RAW_Data!AO326)</f>
        <v/>
      </c>
      <c r="K336" s="167" t="str">
        <f>IF(ISBLANK(DaqBook_RAW_Data!AP326),"",DaqBook_RAW_Data!AP326)</f>
        <v/>
      </c>
      <c r="L336" s="167" t="str">
        <f>IF(ISBLANK(DaqBook_RAW_Data!AQ326),"",DaqBook_RAW_Data!AQ326)</f>
        <v/>
      </c>
      <c r="M336" s="167" t="str">
        <f>IF(ISBLANK(DaqBook_RAW_Data!AR326),"",DaqBook_RAW_Data!AR326)</f>
        <v/>
      </c>
      <c r="N336" s="167" t="str">
        <f>IF(ISBLANK(DaqBook_RAW_Data!AS326),"",DaqBook_RAW_Data!AS326)</f>
        <v/>
      </c>
      <c r="O336" s="167"/>
      <c r="P336" s="167"/>
    </row>
    <row r="337" spans="1:16" x14ac:dyDescent="0.2">
      <c r="A337" s="58" t="e">
        <f t="shared" si="5"/>
        <v>#VALUE!</v>
      </c>
      <c r="B337" s="144" t="str">
        <f>IF(ISBLANK(DaqBook_RAW_Data!AG327),IF(DaqBook_RAW_Data!A327="","",TIMEVALUE(DaqBook_RAW_Data!A327)),TIMEVALUE(DaqBook_RAW_Data!AG327))</f>
        <v/>
      </c>
      <c r="C337" s="167" t="str">
        <f>IF(ISBLANK(DaqBook_RAW_Data!AH327),"",DaqBook_RAW_Data!AH327)</f>
        <v/>
      </c>
      <c r="D337" s="167" t="str">
        <f>IF(ISBLANK(DaqBook_RAW_Data!AI327),"",DaqBook_RAW_Data!AI327)</f>
        <v/>
      </c>
      <c r="E337" s="167" t="str">
        <f>IF(ISBLANK(DaqBook_RAW_Data!AJ327),"",DaqBook_RAW_Data!AJ327)</f>
        <v/>
      </c>
      <c r="F337" s="167" t="str">
        <f>IF(ISBLANK(DaqBook_RAW_Data!AK327),"",DaqBook_RAW_Data!AK327)</f>
        <v/>
      </c>
      <c r="G337" s="167" t="str">
        <f>IF(ISBLANK(DaqBook_RAW_Data!AL327),"",DaqBook_RAW_Data!AL327)</f>
        <v/>
      </c>
      <c r="H337" s="167" t="str">
        <f>IF(ISBLANK(DaqBook_RAW_Data!AM327),"",DaqBook_RAW_Data!AM327)</f>
        <v/>
      </c>
      <c r="I337" s="167" t="str">
        <f>IF(ISBLANK(DaqBook_RAW_Data!AN327),"",DaqBook_RAW_Data!AN327)</f>
        <v/>
      </c>
      <c r="J337" s="167" t="str">
        <f>IF(ISBLANK(DaqBook_RAW_Data!AO327),"",DaqBook_RAW_Data!AO327)</f>
        <v/>
      </c>
      <c r="K337" s="167" t="str">
        <f>IF(ISBLANK(DaqBook_RAW_Data!AP327),"",DaqBook_RAW_Data!AP327)</f>
        <v/>
      </c>
      <c r="L337" s="167" t="str">
        <f>IF(ISBLANK(DaqBook_RAW_Data!AQ327),"",DaqBook_RAW_Data!AQ327)</f>
        <v/>
      </c>
      <c r="M337" s="167" t="str">
        <f>IF(ISBLANK(DaqBook_RAW_Data!AR327),"",DaqBook_RAW_Data!AR327)</f>
        <v/>
      </c>
      <c r="N337" s="167" t="str">
        <f>IF(ISBLANK(DaqBook_RAW_Data!AS327),"",DaqBook_RAW_Data!AS327)</f>
        <v/>
      </c>
      <c r="O337" s="167"/>
      <c r="P337" s="167"/>
    </row>
    <row r="338" spans="1:16" x14ac:dyDescent="0.2">
      <c r="A338" s="58" t="e">
        <f t="shared" si="5"/>
        <v>#VALUE!</v>
      </c>
      <c r="B338" s="144" t="str">
        <f>IF(ISBLANK(DaqBook_RAW_Data!AG328),IF(DaqBook_RAW_Data!A328="","",TIMEVALUE(DaqBook_RAW_Data!A328)),TIMEVALUE(DaqBook_RAW_Data!AG328))</f>
        <v/>
      </c>
      <c r="C338" s="167" t="str">
        <f>IF(ISBLANK(DaqBook_RAW_Data!AH328),"",DaqBook_RAW_Data!AH328)</f>
        <v/>
      </c>
      <c r="D338" s="167" t="str">
        <f>IF(ISBLANK(DaqBook_RAW_Data!AI328),"",DaqBook_RAW_Data!AI328)</f>
        <v/>
      </c>
      <c r="E338" s="167" t="str">
        <f>IF(ISBLANK(DaqBook_RAW_Data!AJ328),"",DaqBook_RAW_Data!AJ328)</f>
        <v/>
      </c>
      <c r="F338" s="167" t="str">
        <f>IF(ISBLANK(DaqBook_RAW_Data!AK328),"",DaqBook_RAW_Data!AK328)</f>
        <v/>
      </c>
      <c r="G338" s="167" t="str">
        <f>IF(ISBLANK(DaqBook_RAW_Data!AL328),"",DaqBook_RAW_Data!AL328)</f>
        <v/>
      </c>
      <c r="H338" s="167" t="str">
        <f>IF(ISBLANK(DaqBook_RAW_Data!AM328),"",DaqBook_RAW_Data!AM328)</f>
        <v/>
      </c>
      <c r="I338" s="167" t="str">
        <f>IF(ISBLANK(DaqBook_RAW_Data!AN328),"",DaqBook_RAW_Data!AN328)</f>
        <v/>
      </c>
      <c r="J338" s="167" t="str">
        <f>IF(ISBLANK(DaqBook_RAW_Data!AO328),"",DaqBook_RAW_Data!AO328)</f>
        <v/>
      </c>
      <c r="K338" s="167" t="str">
        <f>IF(ISBLANK(DaqBook_RAW_Data!AP328),"",DaqBook_RAW_Data!AP328)</f>
        <v/>
      </c>
      <c r="L338" s="167" t="str">
        <f>IF(ISBLANK(DaqBook_RAW_Data!AQ328),"",DaqBook_RAW_Data!AQ328)</f>
        <v/>
      </c>
      <c r="M338" s="167" t="str">
        <f>IF(ISBLANK(DaqBook_RAW_Data!AR328),"",DaqBook_RAW_Data!AR328)</f>
        <v/>
      </c>
      <c r="N338" s="167" t="str">
        <f>IF(ISBLANK(DaqBook_RAW_Data!AS328),"",DaqBook_RAW_Data!AS328)</f>
        <v/>
      </c>
      <c r="O338" s="167"/>
      <c r="P338" s="167"/>
    </row>
    <row r="339" spans="1:16" x14ac:dyDescent="0.2">
      <c r="A339" s="58" t="e">
        <f t="shared" si="5"/>
        <v>#VALUE!</v>
      </c>
      <c r="B339" s="144" t="str">
        <f>IF(ISBLANK(DaqBook_RAW_Data!AG329),IF(DaqBook_RAW_Data!A329="","",TIMEVALUE(DaqBook_RAW_Data!A329)),TIMEVALUE(DaqBook_RAW_Data!AG329))</f>
        <v/>
      </c>
      <c r="C339" s="167" t="str">
        <f>IF(ISBLANK(DaqBook_RAW_Data!AH329),"",DaqBook_RAW_Data!AH329)</f>
        <v/>
      </c>
      <c r="D339" s="167" t="str">
        <f>IF(ISBLANK(DaqBook_RAW_Data!AI329),"",DaqBook_RAW_Data!AI329)</f>
        <v/>
      </c>
      <c r="E339" s="167" t="str">
        <f>IF(ISBLANK(DaqBook_RAW_Data!AJ329),"",DaqBook_RAW_Data!AJ329)</f>
        <v/>
      </c>
      <c r="F339" s="167" t="str">
        <f>IF(ISBLANK(DaqBook_RAW_Data!AK329),"",DaqBook_RAW_Data!AK329)</f>
        <v/>
      </c>
      <c r="G339" s="167" t="str">
        <f>IF(ISBLANK(DaqBook_RAW_Data!AL329),"",DaqBook_RAW_Data!AL329)</f>
        <v/>
      </c>
      <c r="H339" s="167" t="str">
        <f>IF(ISBLANK(DaqBook_RAW_Data!AM329),"",DaqBook_RAW_Data!AM329)</f>
        <v/>
      </c>
      <c r="I339" s="167" t="str">
        <f>IF(ISBLANK(DaqBook_RAW_Data!AN329),"",DaqBook_RAW_Data!AN329)</f>
        <v/>
      </c>
      <c r="J339" s="167" t="str">
        <f>IF(ISBLANK(DaqBook_RAW_Data!AO329),"",DaqBook_RAW_Data!AO329)</f>
        <v/>
      </c>
      <c r="K339" s="167" t="str">
        <f>IF(ISBLANK(DaqBook_RAW_Data!AP329),"",DaqBook_RAW_Data!AP329)</f>
        <v/>
      </c>
      <c r="L339" s="167" t="str">
        <f>IF(ISBLANK(DaqBook_RAW_Data!AQ329),"",DaqBook_RAW_Data!AQ329)</f>
        <v/>
      </c>
      <c r="M339" s="167" t="str">
        <f>IF(ISBLANK(DaqBook_RAW_Data!AR329),"",DaqBook_RAW_Data!AR329)</f>
        <v/>
      </c>
      <c r="N339" s="167" t="str">
        <f>IF(ISBLANK(DaqBook_RAW_Data!AS329),"",DaqBook_RAW_Data!AS329)</f>
        <v/>
      </c>
      <c r="O339" s="167"/>
      <c r="P339" s="167"/>
    </row>
    <row r="340" spans="1:16" x14ac:dyDescent="0.2">
      <c r="A340" s="58" t="e">
        <f t="shared" si="5"/>
        <v>#VALUE!</v>
      </c>
      <c r="B340" s="144" t="str">
        <f>IF(ISBLANK(DaqBook_RAW_Data!AG330),IF(DaqBook_RAW_Data!A330="","",TIMEVALUE(DaqBook_RAW_Data!A330)),TIMEVALUE(DaqBook_RAW_Data!AG330))</f>
        <v/>
      </c>
      <c r="C340" s="167" t="str">
        <f>IF(ISBLANK(DaqBook_RAW_Data!AH330),"",DaqBook_RAW_Data!AH330)</f>
        <v/>
      </c>
      <c r="D340" s="167" t="str">
        <f>IF(ISBLANK(DaqBook_RAW_Data!AI330),"",DaqBook_RAW_Data!AI330)</f>
        <v/>
      </c>
      <c r="E340" s="167" t="str">
        <f>IF(ISBLANK(DaqBook_RAW_Data!AJ330),"",DaqBook_RAW_Data!AJ330)</f>
        <v/>
      </c>
      <c r="F340" s="167" t="str">
        <f>IF(ISBLANK(DaqBook_RAW_Data!AK330),"",DaqBook_RAW_Data!AK330)</f>
        <v/>
      </c>
      <c r="G340" s="167" t="str">
        <f>IF(ISBLANK(DaqBook_RAW_Data!AL330),"",DaqBook_RAW_Data!AL330)</f>
        <v/>
      </c>
      <c r="H340" s="167" t="str">
        <f>IF(ISBLANK(DaqBook_RAW_Data!AM330),"",DaqBook_RAW_Data!AM330)</f>
        <v/>
      </c>
      <c r="I340" s="167" t="str">
        <f>IF(ISBLANK(DaqBook_RAW_Data!AN330),"",DaqBook_RAW_Data!AN330)</f>
        <v/>
      </c>
      <c r="J340" s="167" t="str">
        <f>IF(ISBLANK(DaqBook_RAW_Data!AO330),"",DaqBook_RAW_Data!AO330)</f>
        <v/>
      </c>
      <c r="K340" s="167" t="str">
        <f>IF(ISBLANK(DaqBook_RAW_Data!AP330),"",DaqBook_RAW_Data!AP330)</f>
        <v/>
      </c>
      <c r="L340" s="167" t="str">
        <f>IF(ISBLANK(DaqBook_RAW_Data!AQ330),"",DaqBook_RAW_Data!AQ330)</f>
        <v/>
      </c>
      <c r="M340" s="167" t="str">
        <f>IF(ISBLANK(DaqBook_RAW_Data!AR330),"",DaqBook_RAW_Data!AR330)</f>
        <v/>
      </c>
      <c r="N340" s="167" t="str">
        <f>IF(ISBLANK(DaqBook_RAW_Data!AS330),"",DaqBook_RAW_Data!AS330)</f>
        <v/>
      </c>
      <c r="O340" s="167"/>
      <c r="P340" s="167"/>
    </row>
    <row r="341" spans="1:16" x14ac:dyDescent="0.2">
      <c r="A341" s="58" t="e">
        <f t="shared" si="5"/>
        <v>#VALUE!</v>
      </c>
      <c r="B341" s="144" t="str">
        <f>IF(ISBLANK(DaqBook_RAW_Data!AG331),IF(DaqBook_RAW_Data!A331="","",TIMEVALUE(DaqBook_RAW_Data!A331)),TIMEVALUE(DaqBook_RAW_Data!AG331))</f>
        <v/>
      </c>
      <c r="C341" s="167" t="str">
        <f>IF(ISBLANK(DaqBook_RAW_Data!AH331),"",DaqBook_RAW_Data!AH331)</f>
        <v/>
      </c>
      <c r="D341" s="167" t="str">
        <f>IF(ISBLANK(DaqBook_RAW_Data!AI331),"",DaqBook_RAW_Data!AI331)</f>
        <v/>
      </c>
      <c r="E341" s="167" t="str">
        <f>IF(ISBLANK(DaqBook_RAW_Data!AJ331),"",DaqBook_RAW_Data!AJ331)</f>
        <v/>
      </c>
      <c r="F341" s="167" t="str">
        <f>IF(ISBLANK(DaqBook_RAW_Data!AK331),"",DaqBook_RAW_Data!AK331)</f>
        <v/>
      </c>
      <c r="G341" s="167" t="str">
        <f>IF(ISBLANK(DaqBook_RAW_Data!AL331),"",DaqBook_RAW_Data!AL331)</f>
        <v/>
      </c>
      <c r="H341" s="167" t="str">
        <f>IF(ISBLANK(DaqBook_RAW_Data!AM331),"",DaqBook_RAW_Data!AM331)</f>
        <v/>
      </c>
      <c r="I341" s="167" t="str">
        <f>IF(ISBLANK(DaqBook_RAW_Data!AN331),"",DaqBook_RAW_Data!AN331)</f>
        <v/>
      </c>
      <c r="J341" s="167" t="str">
        <f>IF(ISBLANK(DaqBook_RAW_Data!AO331),"",DaqBook_RAW_Data!AO331)</f>
        <v/>
      </c>
      <c r="K341" s="167" t="str">
        <f>IF(ISBLANK(DaqBook_RAW_Data!AP331),"",DaqBook_RAW_Data!AP331)</f>
        <v/>
      </c>
      <c r="L341" s="167" t="str">
        <f>IF(ISBLANK(DaqBook_RAW_Data!AQ331),"",DaqBook_RAW_Data!AQ331)</f>
        <v/>
      </c>
      <c r="M341" s="167" t="str">
        <f>IF(ISBLANK(DaqBook_RAW_Data!AR331),"",DaqBook_RAW_Data!AR331)</f>
        <v/>
      </c>
      <c r="N341" s="167" t="str">
        <f>IF(ISBLANK(DaqBook_RAW_Data!AS331),"",DaqBook_RAW_Data!AS331)</f>
        <v/>
      </c>
      <c r="O341" s="167"/>
      <c r="P341" s="167"/>
    </row>
    <row r="342" spans="1:16" x14ac:dyDescent="0.2">
      <c r="A342" s="58" t="e">
        <f t="shared" si="5"/>
        <v>#VALUE!</v>
      </c>
      <c r="B342" s="144" t="str">
        <f>IF(ISBLANK(DaqBook_RAW_Data!AG332),IF(DaqBook_RAW_Data!A332="","",TIMEVALUE(DaqBook_RAW_Data!A332)),TIMEVALUE(DaqBook_RAW_Data!AG332))</f>
        <v/>
      </c>
      <c r="C342" s="167" t="str">
        <f>IF(ISBLANK(DaqBook_RAW_Data!AH332),"",DaqBook_RAW_Data!AH332)</f>
        <v/>
      </c>
      <c r="D342" s="167" t="str">
        <f>IF(ISBLANK(DaqBook_RAW_Data!AI332),"",DaqBook_RAW_Data!AI332)</f>
        <v/>
      </c>
      <c r="E342" s="167" t="str">
        <f>IF(ISBLANK(DaqBook_RAW_Data!AJ332),"",DaqBook_RAW_Data!AJ332)</f>
        <v/>
      </c>
      <c r="F342" s="167" t="str">
        <f>IF(ISBLANK(DaqBook_RAW_Data!AK332),"",DaqBook_RAW_Data!AK332)</f>
        <v/>
      </c>
      <c r="G342" s="167" t="str">
        <f>IF(ISBLANK(DaqBook_RAW_Data!AL332),"",DaqBook_RAW_Data!AL332)</f>
        <v/>
      </c>
      <c r="H342" s="167" t="str">
        <f>IF(ISBLANK(DaqBook_RAW_Data!AM332),"",DaqBook_RAW_Data!AM332)</f>
        <v/>
      </c>
      <c r="I342" s="167" t="str">
        <f>IF(ISBLANK(DaqBook_RAW_Data!AN332),"",DaqBook_RAW_Data!AN332)</f>
        <v/>
      </c>
      <c r="J342" s="167" t="str">
        <f>IF(ISBLANK(DaqBook_RAW_Data!AO332),"",DaqBook_RAW_Data!AO332)</f>
        <v/>
      </c>
      <c r="K342" s="167" t="str">
        <f>IF(ISBLANK(DaqBook_RAW_Data!AP332),"",DaqBook_RAW_Data!AP332)</f>
        <v/>
      </c>
      <c r="L342" s="167" t="str">
        <f>IF(ISBLANK(DaqBook_RAW_Data!AQ332),"",DaqBook_RAW_Data!AQ332)</f>
        <v/>
      </c>
      <c r="M342" s="167" t="str">
        <f>IF(ISBLANK(DaqBook_RAW_Data!AR332),"",DaqBook_RAW_Data!AR332)</f>
        <v/>
      </c>
      <c r="N342" s="167" t="str">
        <f>IF(ISBLANK(DaqBook_RAW_Data!AS332),"",DaqBook_RAW_Data!AS332)</f>
        <v/>
      </c>
      <c r="O342" s="167"/>
      <c r="P342" s="167"/>
    </row>
    <row r="343" spans="1:16" x14ac:dyDescent="0.2">
      <c r="A343" s="58" t="e">
        <f t="shared" si="5"/>
        <v>#VALUE!</v>
      </c>
      <c r="B343" s="144" t="str">
        <f>IF(ISBLANK(DaqBook_RAW_Data!AG333),IF(DaqBook_RAW_Data!A333="","",TIMEVALUE(DaqBook_RAW_Data!A333)),TIMEVALUE(DaqBook_RAW_Data!AG333))</f>
        <v/>
      </c>
      <c r="C343" s="167" t="str">
        <f>IF(ISBLANK(DaqBook_RAW_Data!AH333),"",DaqBook_RAW_Data!AH333)</f>
        <v/>
      </c>
      <c r="D343" s="167" t="str">
        <f>IF(ISBLANK(DaqBook_RAW_Data!AI333),"",DaqBook_RAW_Data!AI333)</f>
        <v/>
      </c>
      <c r="E343" s="167" t="str">
        <f>IF(ISBLANK(DaqBook_RAW_Data!AJ333),"",DaqBook_RAW_Data!AJ333)</f>
        <v/>
      </c>
      <c r="F343" s="167" t="str">
        <f>IF(ISBLANK(DaqBook_RAW_Data!AK333),"",DaqBook_RAW_Data!AK333)</f>
        <v/>
      </c>
      <c r="G343" s="167" t="str">
        <f>IF(ISBLANK(DaqBook_RAW_Data!AL333),"",DaqBook_RAW_Data!AL333)</f>
        <v/>
      </c>
      <c r="H343" s="167" t="str">
        <f>IF(ISBLANK(DaqBook_RAW_Data!AM333),"",DaqBook_RAW_Data!AM333)</f>
        <v/>
      </c>
      <c r="I343" s="167" t="str">
        <f>IF(ISBLANK(DaqBook_RAW_Data!AN333),"",DaqBook_RAW_Data!AN333)</f>
        <v/>
      </c>
      <c r="J343" s="167" t="str">
        <f>IF(ISBLANK(DaqBook_RAW_Data!AO333),"",DaqBook_RAW_Data!AO333)</f>
        <v/>
      </c>
      <c r="K343" s="167" t="str">
        <f>IF(ISBLANK(DaqBook_RAW_Data!AP333),"",DaqBook_RAW_Data!AP333)</f>
        <v/>
      </c>
      <c r="L343" s="167" t="str">
        <f>IF(ISBLANK(DaqBook_RAW_Data!AQ333),"",DaqBook_RAW_Data!AQ333)</f>
        <v/>
      </c>
      <c r="M343" s="167" t="str">
        <f>IF(ISBLANK(DaqBook_RAW_Data!AR333),"",DaqBook_RAW_Data!AR333)</f>
        <v/>
      </c>
      <c r="N343" s="167" t="str">
        <f>IF(ISBLANK(DaqBook_RAW_Data!AS333),"",DaqBook_RAW_Data!AS333)</f>
        <v/>
      </c>
      <c r="O343" s="167"/>
      <c r="P343" s="167"/>
    </row>
    <row r="344" spans="1:16" x14ac:dyDescent="0.2">
      <c r="A344" s="58" t="e">
        <f t="shared" si="5"/>
        <v>#VALUE!</v>
      </c>
      <c r="B344" s="144" t="str">
        <f>IF(ISBLANK(DaqBook_RAW_Data!AG334),IF(DaqBook_RAW_Data!A334="","",TIMEVALUE(DaqBook_RAW_Data!A334)),TIMEVALUE(DaqBook_RAW_Data!AG334))</f>
        <v/>
      </c>
      <c r="C344" s="167" t="str">
        <f>IF(ISBLANK(DaqBook_RAW_Data!AH334),"",DaqBook_RAW_Data!AH334)</f>
        <v/>
      </c>
      <c r="D344" s="167" t="str">
        <f>IF(ISBLANK(DaqBook_RAW_Data!AI334),"",DaqBook_RAW_Data!AI334)</f>
        <v/>
      </c>
      <c r="E344" s="167" t="str">
        <f>IF(ISBLANK(DaqBook_RAW_Data!AJ334),"",DaqBook_RAW_Data!AJ334)</f>
        <v/>
      </c>
      <c r="F344" s="167" t="str">
        <f>IF(ISBLANK(DaqBook_RAW_Data!AK334),"",DaqBook_RAW_Data!AK334)</f>
        <v/>
      </c>
      <c r="G344" s="167" t="str">
        <f>IF(ISBLANK(DaqBook_RAW_Data!AL334),"",DaqBook_RAW_Data!AL334)</f>
        <v/>
      </c>
      <c r="H344" s="167" t="str">
        <f>IF(ISBLANK(DaqBook_RAW_Data!AM334),"",DaqBook_RAW_Data!AM334)</f>
        <v/>
      </c>
      <c r="I344" s="167" t="str">
        <f>IF(ISBLANK(DaqBook_RAW_Data!AN334),"",DaqBook_RAW_Data!AN334)</f>
        <v/>
      </c>
      <c r="J344" s="167" t="str">
        <f>IF(ISBLANK(DaqBook_RAW_Data!AO334),"",DaqBook_RAW_Data!AO334)</f>
        <v/>
      </c>
      <c r="K344" s="167" t="str">
        <f>IF(ISBLANK(DaqBook_RAW_Data!AP334),"",DaqBook_RAW_Data!AP334)</f>
        <v/>
      </c>
      <c r="L344" s="167" t="str">
        <f>IF(ISBLANK(DaqBook_RAW_Data!AQ334),"",DaqBook_RAW_Data!AQ334)</f>
        <v/>
      </c>
      <c r="M344" s="167" t="str">
        <f>IF(ISBLANK(DaqBook_RAW_Data!AR334),"",DaqBook_RAW_Data!AR334)</f>
        <v/>
      </c>
      <c r="N344" s="167" t="str">
        <f>IF(ISBLANK(DaqBook_RAW_Data!AS334),"",DaqBook_RAW_Data!AS334)</f>
        <v/>
      </c>
      <c r="O344" s="167"/>
      <c r="P344" s="167"/>
    </row>
    <row r="345" spans="1:16" x14ac:dyDescent="0.2">
      <c r="A345" s="58" t="e">
        <f t="shared" si="5"/>
        <v>#VALUE!</v>
      </c>
      <c r="B345" s="144" t="str">
        <f>IF(ISBLANK(DaqBook_RAW_Data!AG335),IF(DaqBook_RAW_Data!A335="","",TIMEVALUE(DaqBook_RAW_Data!A335)),TIMEVALUE(DaqBook_RAW_Data!AG335))</f>
        <v/>
      </c>
      <c r="C345" s="167" t="str">
        <f>IF(ISBLANK(DaqBook_RAW_Data!AH335),"",DaqBook_RAW_Data!AH335)</f>
        <v/>
      </c>
      <c r="D345" s="167" t="str">
        <f>IF(ISBLANK(DaqBook_RAW_Data!AI335),"",DaqBook_RAW_Data!AI335)</f>
        <v/>
      </c>
      <c r="E345" s="167" t="str">
        <f>IF(ISBLANK(DaqBook_RAW_Data!AJ335),"",DaqBook_RAW_Data!AJ335)</f>
        <v/>
      </c>
      <c r="F345" s="167" t="str">
        <f>IF(ISBLANK(DaqBook_RAW_Data!AK335),"",DaqBook_RAW_Data!AK335)</f>
        <v/>
      </c>
      <c r="G345" s="167" t="str">
        <f>IF(ISBLANK(DaqBook_RAW_Data!AL335),"",DaqBook_RAW_Data!AL335)</f>
        <v/>
      </c>
      <c r="H345" s="167" t="str">
        <f>IF(ISBLANK(DaqBook_RAW_Data!AM335),"",DaqBook_RAW_Data!AM335)</f>
        <v/>
      </c>
      <c r="I345" s="167" t="str">
        <f>IF(ISBLANK(DaqBook_RAW_Data!AN335),"",DaqBook_RAW_Data!AN335)</f>
        <v/>
      </c>
      <c r="J345" s="167" t="str">
        <f>IF(ISBLANK(DaqBook_RAW_Data!AO335),"",DaqBook_RAW_Data!AO335)</f>
        <v/>
      </c>
      <c r="K345" s="167" t="str">
        <f>IF(ISBLANK(DaqBook_RAW_Data!AP335),"",DaqBook_RAW_Data!AP335)</f>
        <v/>
      </c>
      <c r="L345" s="167" t="str">
        <f>IF(ISBLANK(DaqBook_RAW_Data!AQ335),"",DaqBook_RAW_Data!AQ335)</f>
        <v/>
      </c>
      <c r="M345" s="167" t="str">
        <f>IF(ISBLANK(DaqBook_RAW_Data!AR335),"",DaqBook_RAW_Data!AR335)</f>
        <v/>
      </c>
      <c r="N345" s="167" t="str">
        <f>IF(ISBLANK(DaqBook_RAW_Data!AS335),"",DaqBook_RAW_Data!AS335)</f>
        <v/>
      </c>
      <c r="O345" s="167"/>
      <c r="P345" s="167"/>
    </row>
    <row r="346" spans="1:16" x14ac:dyDescent="0.2">
      <c r="A346" s="58" t="e">
        <f t="shared" si="5"/>
        <v>#VALUE!</v>
      </c>
      <c r="B346" s="144" t="str">
        <f>IF(ISBLANK(DaqBook_RAW_Data!AG336),IF(DaqBook_RAW_Data!A336="","",TIMEVALUE(DaqBook_RAW_Data!A336)),TIMEVALUE(DaqBook_RAW_Data!AG336))</f>
        <v/>
      </c>
      <c r="C346" s="167" t="str">
        <f>IF(ISBLANK(DaqBook_RAW_Data!AH336),"",DaqBook_RAW_Data!AH336)</f>
        <v/>
      </c>
      <c r="D346" s="167" t="str">
        <f>IF(ISBLANK(DaqBook_RAW_Data!AI336),"",DaqBook_RAW_Data!AI336)</f>
        <v/>
      </c>
      <c r="E346" s="167" t="str">
        <f>IF(ISBLANK(DaqBook_RAW_Data!AJ336),"",DaqBook_RAW_Data!AJ336)</f>
        <v/>
      </c>
      <c r="F346" s="167" t="str">
        <f>IF(ISBLANK(DaqBook_RAW_Data!AK336),"",DaqBook_RAW_Data!AK336)</f>
        <v/>
      </c>
      <c r="G346" s="167" t="str">
        <f>IF(ISBLANK(DaqBook_RAW_Data!AL336),"",DaqBook_RAW_Data!AL336)</f>
        <v/>
      </c>
      <c r="H346" s="167" t="str">
        <f>IF(ISBLANK(DaqBook_RAW_Data!AM336),"",DaqBook_RAW_Data!AM336)</f>
        <v/>
      </c>
      <c r="I346" s="167" t="str">
        <f>IF(ISBLANK(DaqBook_RAW_Data!AN336),"",DaqBook_RAW_Data!AN336)</f>
        <v/>
      </c>
      <c r="J346" s="167" t="str">
        <f>IF(ISBLANK(DaqBook_RAW_Data!AO336),"",DaqBook_RAW_Data!AO336)</f>
        <v/>
      </c>
      <c r="K346" s="167" t="str">
        <f>IF(ISBLANK(DaqBook_RAW_Data!AP336),"",DaqBook_RAW_Data!AP336)</f>
        <v/>
      </c>
      <c r="L346" s="167" t="str">
        <f>IF(ISBLANK(DaqBook_RAW_Data!AQ336),"",DaqBook_RAW_Data!AQ336)</f>
        <v/>
      </c>
      <c r="M346" s="167" t="str">
        <f>IF(ISBLANK(DaqBook_RAW_Data!AR336),"",DaqBook_RAW_Data!AR336)</f>
        <v/>
      </c>
      <c r="N346" s="167" t="str">
        <f>IF(ISBLANK(DaqBook_RAW_Data!AS336),"",DaqBook_RAW_Data!AS336)</f>
        <v/>
      </c>
      <c r="O346" s="167"/>
      <c r="P346" s="167"/>
    </row>
    <row r="347" spans="1:16" x14ac:dyDescent="0.2">
      <c r="A347" s="58" t="e">
        <f t="shared" si="5"/>
        <v>#VALUE!</v>
      </c>
      <c r="B347" s="144" t="str">
        <f>IF(ISBLANK(DaqBook_RAW_Data!AG337),IF(DaqBook_RAW_Data!A337="","",TIMEVALUE(DaqBook_RAW_Data!A337)),TIMEVALUE(DaqBook_RAW_Data!AG337))</f>
        <v/>
      </c>
      <c r="C347" s="167" t="str">
        <f>IF(ISBLANK(DaqBook_RAW_Data!AH337),"",DaqBook_RAW_Data!AH337)</f>
        <v/>
      </c>
      <c r="D347" s="167" t="str">
        <f>IF(ISBLANK(DaqBook_RAW_Data!AI337),"",DaqBook_RAW_Data!AI337)</f>
        <v/>
      </c>
      <c r="E347" s="167" t="str">
        <f>IF(ISBLANK(DaqBook_RAW_Data!AJ337),"",DaqBook_RAW_Data!AJ337)</f>
        <v/>
      </c>
      <c r="F347" s="167" t="str">
        <f>IF(ISBLANK(DaqBook_RAW_Data!AK337),"",DaqBook_RAW_Data!AK337)</f>
        <v/>
      </c>
      <c r="G347" s="167" t="str">
        <f>IF(ISBLANK(DaqBook_RAW_Data!AL337),"",DaqBook_RAW_Data!AL337)</f>
        <v/>
      </c>
      <c r="H347" s="167" t="str">
        <f>IF(ISBLANK(DaqBook_RAW_Data!AM337),"",DaqBook_RAW_Data!AM337)</f>
        <v/>
      </c>
      <c r="I347" s="167" t="str">
        <f>IF(ISBLANK(DaqBook_RAW_Data!AN337),"",DaqBook_RAW_Data!AN337)</f>
        <v/>
      </c>
      <c r="J347" s="167" t="str">
        <f>IF(ISBLANK(DaqBook_RAW_Data!AO337),"",DaqBook_RAW_Data!AO337)</f>
        <v/>
      </c>
      <c r="K347" s="167" t="str">
        <f>IF(ISBLANK(DaqBook_RAW_Data!AP337),"",DaqBook_RAW_Data!AP337)</f>
        <v/>
      </c>
      <c r="L347" s="167" t="str">
        <f>IF(ISBLANK(DaqBook_RAW_Data!AQ337),"",DaqBook_RAW_Data!AQ337)</f>
        <v/>
      </c>
      <c r="M347" s="167" t="str">
        <f>IF(ISBLANK(DaqBook_RAW_Data!AR337),"",DaqBook_RAW_Data!AR337)</f>
        <v/>
      </c>
      <c r="N347" s="167" t="str">
        <f>IF(ISBLANK(DaqBook_RAW_Data!AS337),"",DaqBook_RAW_Data!AS337)</f>
        <v/>
      </c>
      <c r="O347" s="167"/>
      <c r="P347" s="167"/>
    </row>
    <row r="348" spans="1:16" x14ac:dyDescent="0.2">
      <c r="A348" s="58" t="e">
        <f t="shared" si="5"/>
        <v>#VALUE!</v>
      </c>
      <c r="B348" s="144" t="str">
        <f>IF(ISBLANK(DaqBook_RAW_Data!AG338),IF(DaqBook_RAW_Data!A338="","",TIMEVALUE(DaqBook_RAW_Data!A338)),TIMEVALUE(DaqBook_RAW_Data!AG338))</f>
        <v/>
      </c>
      <c r="C348" s="167" t="str">
        <f>IF(ISBLANK(DaqBook_RAW_Data!AH338),"",DaqBook_RAW_Data!AH338)</f>
        <v/>
      </c>
      <c r="D348" s="167" t="str">
        <f>IF(ISBLANK(DaqBook_RAW_Data!AI338),"",DaqBook_RAW_Data!AI338)</f>
        <v/>
      </c>
      <c r="E348" s="167" t="str">
        <f>IF(ISBLANK(DaqBook_RAW_Data!AJ338),"",DaqBook_RAW_Data!AJ338)</f>
        <v/>
      </c>
      <c r="F348" s="167" t="str">
        <f>IF(ISBLANK(DaqBook_RAW_Data!AK338),"",DaqBook_RAW_Data!AK338)</f>
        <v/>
      </c>
      <c r="G348" s="167" t="str">
        <f>IF(ISBLANK(DaqBook_RAW_Data!AL338),"",DaqBook_RAW_Data!AL338)</f>
        <v/>
      </c>
      <c r="H348" s="167" t="str">
        <f>IF(ISBLANK(DaqBook_RAW_Data!AM338),"",DaqBook_RAW_Data!AM338)</f>
        <v/>
      </c>
      <c r="I348" s="167" t="str">
        <f>IF(ISBLANK(DaqBook_RAW_Data!AN338),"",DaqBook_RAW_Data!AN338)</f>
        <v/>
      </c>
      <c r="J348" s="167" t="str">
        <f>IF(ISBLANK(DaqBook_RAW_Data!AO338),"",DaqBook_RAW_Data!AO338)</f>
        <v/>
      </c>
      <c r="K348" s="167" t="str">
        <f>IF(ISBLANK(DaqBook_RAW_Data!AP338),"",DaqBook_RAW_Data!AP338)</f>
        <v/>
      </c>
      <c r="L348" s="167" t="str">
        <f>IF(ISBLANK(DaqBook_RAW_Data!AQ338),"",DaqBook_RAW_Data!AQ338)</f>
        <v/>
      </c>
      <c r="M348" s="167" t="str">
        <f>IF(ISBLANK(DaqBook_RAW_Data!AR338),"",DaqBook_RAW_Data!AR338)</f>
        <v/>
      </c>
      <c r="N348" s="167" t="str">
        <f>IF(ISBLANK(DaqBook_RAW_Data!AS338),"",DaqBook_RAW_Data!AS338)</f>
        <v/>
      </c>
      <c r="O348" s="167"/>
      <c r="P348" s="167"/>
    </row>
    <row r="349" spans="1:16" x14ac:dyDescent="0.2">
      <c r="A349" s="58" t="e">
        <f t="shared" si="5"/>
        <v>#VALUE!</v>
      </c>
      <c r="B349" s="144" t="str">
        <f>IF(ISBLANK(DaqBook_RAW_Data!AG339),IF(DaqBook_RAW_Data!A339="","",TIMEVALUE(DaqBook_RAW_Data!A339)),TIMEVALUE(DaqBook_RAW_Data!AG339))</f>
        <v/>
      </c>
      <c r="C349" s="167" t="str">
        <f>IF(ISBLANK(DaqBook_RAW_Data!AH339),"",DaqBook_RAW_Data!AH339)</f>
        <v/>
      </c>
      <c r="D349" s="167" t="str">
        <f>IF(ISBLANK(DaqBook_RAW_Data!AI339),"",DaqBook_RAW_Data!AI339)</f>
        <v/>
      </c>
      <c r="E349" s="167" t="str">
        <f>IF(ISBLANK(DaqBook_RAW_Data!AJ339),"",DaqBook_RAW_Data!AJ339)</f>
        <v/>
      </c>
      <c r="F349" s="167" t="str">
        <f>IF(ISBLANK(DaqBook_RAW_Data!AK339),"",DaqBook_RAW_Data!AK339)</f>
        <v/>
      </c>
      <c r="G349" s="167" t="str">
        <f>IF(ISBLANK(DaqBook_RAW_Data!AL339),"",DaqBook_RAW_Data!AL339)</f>
        <v/>
      </c>
      <c r="H349" s="167" t="str">
        <f>IF(ISBLANK(DaqBook_RAW_Data!AM339),"",DaqBook_RAW_Data!AM339)</f>
        <v/>
      </c>
      <c r="I349" s="167" t="str">
        <f>IF(ISBLANK(DaqBook_RAW_Data!AN339),"",DaqBook_RAW_Data!AN339)</f>
        <v/>
      </c>
      <c r="J349" s="167" t="str">
        <f>IF(ISBLANK(DaqBook_RAW_Data!AO339),"",DaqBook_RAW_Data!AO339)</f>
        <v/>
      </c>
      <c r="K349" s="167" t="str">
        <f>IF(ISBLANK(DaqBook_RAW_Data!AP339),"",DaqBook_RAW_Data!AP339)</f>
        <v/>
      </c>
      <c r="L349" s="167" t="str">
        <f>IF(ISBLANK(DaqBook_RAW_Data!AQ339),"",DaqBook_RAW_Data!AQ339)</f>
        <v/>
      </c>
      <c r="M349" s="167" t="str">
        <f>IF(ISBLANK(DaqBook_RAW_Data!AR339),"",DaqBook_RAW_Data!AR339)</f>
        <v/>
      </c>
      <c r="N349" s="167" t="str">
        <f>IF(ISBLANK(DaqBook_RAW_Data!AS339),"",DaqBook_RAW_Data!AS339)</f>
        <v/>
      </c>
      <c r="O349" s="167"/>
      <c r="P349" s="167"/>
    </row>
    <row r="350" spans="1:16" x14ac:dyDescent="0.2">
      <c r="A350" s="58" t="e">
        <f t="shared" si="5"/>
        <v>#VALUE!</v>
      </c>
      <c r="B350" s="144" t="str">
        <f>IF(ISBLANK(DaqBook_RAW_Data!AG340),IF(DaqBook_RAW_Data!A340="","",TIMEVALUE(DaqBook_RAW_Data!A340)),TIMEVALUE(DaqBook_RAW_Data!AG340))</f>
        <v/>
      </c>
      <c r="C350" s="167" t="str">
        <f>IF(ISBLANK(DaqBook_RAW_Data!AH340),"",DaqBook_RAW_Data!AH340)</f>
        <v/>
      </c>
      <c r="D350" s="167" t="str">
        <f>IF(ISBLANK(DaqBook_RAW_Data!AI340),"",DaqBook_RAW_Data!AI340)</f>
        <v/>
      </c>
      <c r="E350" s="167" t="str">
        <f>IF(ISBLANK(DaqBook_RAW_Data!AJ340),"",DaqBook_RAW_Data!AJ340)</f>
        <v/>
      </c>
      <c r="F350" s="167" t="str">
        <f>IF(ISBLANK(DaqBook_RAW_Data!AK340),"",DaqBook_RAW_Data!AK340)</f>
        <v/>
      </c>
      <c r="G350" s="167" t="str">
        <f>IF(ISBLANK(DaqBook_RAW_Data!AL340),"",DaqBook_RAW_Data!AL340)</f>
        <v/>
      </c>
      <c r="H350" s="167" t="str">
        <f>IF(ISBLANK(DaqBook_RAW_Data!AM340),"",DaqBook_RAW_Data!AM340)</f>
        <v/>
      </c>
      <c r="I350" s="167" t="str">
        <f>IF(ISBLANK(DaqBook_RAW_Data!AN340),"",DaqBook_RAW_Data!AN340)</f>
        <v/>
      </c>
      <c r="J350" s="167" t="str">
        <f>IF(ISBLANK(DaqBook_RAW_Data!AO340),"",DaqBook_RAW_Data!AO340)</f>
        <v/>
      </c>
      <c r="K350" s="167" t="str">
        <f>IF(ISBLANK(DaqBook_RAW_Data!AP340),"",DaqBook_RAW_Data!AP340)</f>
        <v/>
      </c>
      <c r="L350" s="167" t="str">
        <f>IF(ISBLANK(DaqBook_RAW_Data!AQ340),"",DaqBook_RAW_Data!AQ340)</f>
        <v/>
      </c>
      <c r="M350" s="167" t="str">
        <f>IF(ISBLANK(DaqBook_RAW_Data!AR340),"",DaqBook_RAW_Data!AR340)</f>
        <v/>
      </c>
      <c r="N350" s="167" t="str">
        <f>IF(ISBLANK(DaqBook_RAW_Data!AS340),"",DaqBook_RAW_Data!AS340)</f>
        <v/>
      </c>
      <c r="O350" s="167"/>
      <c r="P350" s="167"/>
    </row>
    <row r="351" spans="1:16" x14ac:dyDescent="0.2">
      <c r="A351" s="58" t="e">
        <f t="shared" si="5"/>
        <v>#VALUE!</v>
      </c>
      <c r="B351" s="144" t="str">
        <f>IF(ISBLANK(DaqBook_RAW_Data!AG341),IF(DaqBook_RAW_Data!A341="","",TIMEVALUE(DaqBook_RAW_Data!A341)),TIMEVALUE(DaqBook_RAW_Data!AG341))</f>
        <v/>
      </c>
      <c r="C351" s="167" t="str">
        <f>IF(ISBLANK(DaqBook_RAW_Data!AH341),"",DaqBook_RAW_Data!AH341)</f>
        <v/>
      </c>
      <c r="D351" s="167" t="str">
        <f>IF(ISBLANK(DaqBook_RAW_Data!AI341),"",DaqBook_RAW_Data!AI341)</f>
        <v/>
      </c>
      <c r="E351" s="167" t="str">
        <f>IF(ISBLANK(DaqBook_RAW_Data!AJ341),"",DaqBook_RAW_Data!AJ341)</f>
        <v/>
      </c>
      <c r="F351" s="167" t="str">
        <f>IF(ISBLANK(DaqBook_RAW_Data!AK341),"",DaqBook_RAW_Data!AK341)</f>
        <v/>
      </c>
      <c r="G351" s="167" t="str">
        <f>IF(ISBLANK(DaqBook_RAW_Data!AL341),"",DaqBook_RAW_Data!AL341)</f>
        <v/>
      </c>
      <c r="H351" s="167" t="str">
        <f>IF(ISBLANK(DaqBook_RAW_Data!AM341),"",DaqBook_RAW_Data!AM341)</f>
        <v/>
      </c>
      <c r="I351" s="167" t="str">
        <f>IF(ISBLANK(DaqBook_RAW_Data!AN341),"",DaqBook_RAW_Data!AN341)</f>
        <v/>
      </c>
      <c r="J351" s="167" t="str">
        <f>IF(ISBLANK(DaqBook_RAW_Data!AO341),"",DaqBook_RAW_Data!AO341)</f>
        <v/>
      </c>
      <c r="K351" s="167" t="str">
        <f>IF(ISBLANK(DaqBook_RAW_Data!AP341),"",DaqBook_RAW_Data!AP341)</f>
        <v/>
      </c>
      <c r="L351" s="167" t="str">
        <f>IF(ISBLANK(DaqBook_RAW_Data!AQ341),"",DaqBook_RAW_Data!AQ341)</f>
        <v/>
      </c>
      <c r="M351" s="167" t="str">
        <f>IF(ISBLANK(DaqBook_RAW_Data!AR341),"",DaqBook_RAW_Data!AR341)</f>
        <v/>
      </c>
      <c r="N351" s="167" t="str">
        <f>IF(ISBLANK(DaqBook_RAW_Data!AS341),"",DaqBook_RAW_Data!AS341)</f>
        <v/>
      </c>
      <c r="O351" s="167"/>
      <c r="P351" s="167"/>
    </row>
    <row r="352" spans="1:16" x14ac:dyDescent="0.2">
      <c r="A352" s="58" t="e">
        <f t="shared" si="5"/>
        <v>#VALUE!</v>
      </c>
      <c r="B352" s="144" t="str">
        <f>IF(ISBLANK(DaqBook_RAW_Data!AG342),IF(DaqBook_RAW_Data!A342="","",TIMEVALUE(DaqBook_RAW_Data!A342)),TIMEVALUE(DaqBook_RAW_Data!AG342))</f>
        <v/>
      </c>
      <c r="C352" s="167" t="str">
        <f>IF(ISBLANK(DaqBook_RAW_Data!AH342),"",DaqBook_RAW_Data!AH342)</f>
        <v/>
      </c>
      <c r="D352" s="167" t="str">
        <f>IF(ISBLANK(DaqBook_RAW_Data!AI342),"",DaqBook_RAW_Data!AI342)</f>
        <v/>
      </c>
      <c r="E352" s="167" t="str">
        <f>IF(ISBLANK(DaqBook_RAW_Data!AJ342),"",DaqBook_RAW_Data!AJ342)</f>
        <v/>
      </c>
      <c r="F352" s="167" t="str">
        <f>IF(ISBLANK(DaqBook_RAW_Data!AK342),"",DaqBook_RAW_Data!AK342)</f>
        <v/>
      </c>
      <c r="G352" s="167" t="str">
        <f>IF(ISBLANK(DaqBook_RAW_Data!AL342),"",DaqBook_RAW_Data!AL342)</f>
        <v/>
      </c>
      <c r="H352" s="167" t="str">
        <f>IF(ISBLANK(DaqBook_RAW_Data!AM342),"",DaqBook_RAW_Data!AM342)</f>
        <v/>
      </c>
      <c r="I352" s="167" t="str">
        <f>IF(ISBLANK(DaqBook_RAW_Data!AN342),"",DaqBook_RAW_Data!AN342)</f>
        <v/>
      </c>
      <c r="J352" s="167" t="str">
        <f>IF(ISBLANK(DaqBook_RAW_Data!AO342),"",DaqBook_RAW_Data!AO342)</f>
        <v/>
      </c>
      <c r="K352" s="167" t="str">
        <f>IF(ISBLANK(DaqBook_RAW_Data!AP342),"",DaqBook_RAW_Data!AP342)</f>
        <v/>
      </c>
      <c r="L352" s="167" t="str">
        <f>IF(ISBLANK(DaqBook_RAW_Data!AQ342),"",DaqBook_RAW_Data!AQ342)</f>
        <v/>
      </c>
      <c r="M352" s="167" t="str">
        <f>IF(ISBLANK(DaqBook_RAW_Data!AR342),"",DaqBook_RAW_Data!AR342)</f>
        <v/>
      </c>
      <c r="N352" s="167" t="str">
        <f>IF(ISBLANK(DaqBook_RAW_Data!AS342),"",DaqBook_RAW_Data!AS342)</f>
        <v/>
      </c>
      <c r="O352" s="167"/>
      <c r="P352" s="167"/>
    </row>
    <row r="353" spans="1:16" x14ac:dyDescent="0.2">
      <c r="A353" s="58" t="e">
        <f t="shared" si="5"/>
        <v>#VALUE!</v>
      </c>
      <c r="B353" s="144" t="str">
        <f>IF(ISBLANK(DaqBook_RAW_Data!AG343),IF(DaqBook_RAW_Data!A343="","",TIMEVALUE(DaqBook_RAW_Data!A343)),TIMEVALUE(DaqBook_RAW_Data!AG343))</f>
        <v/>
      </c>
      <c r="C353" s="167" t="str">
        <f>IF(ISBLANK(DaqBook_RAW_Data!AH343),"",DaqBook_RAW_Data!AH343)</f>
        <v/>
      </c>
      <c r="D353" s="167" t="str">
        <f>IF(ISBLANK(DaqBook_RAW_Data!AI343),"",DaqBook_RAW_Data!AI343)</f>
        <v/>
      </c>
      <c r="E353" s="167" t="str">
        <f>IF(ISBLANK(DaqBook_RAW_Data!AJ343),"",DaqBook_RAW_Data!AJ343)</f>
        <v/>
      </c>
      <c r="F353" s="167" t="str">
        <f>IF(ISBLANK(DaqBook_RAW_Data!AK343),"",DaqBook_RAW_Data!AK343)</f>
        <v/>
      </c>
      <c r="G353" s="167" t="str">
        <f>IF(ISBLANK(DaqBook_RAW_Data!AL343),"",DaqBook_RAW_Data!AL343)</f>
        <v/>
      </c>
      <c r="H353" s="167" t="str">
        <f>IF(ISBLANK(DaqBook_RAW_Data!AM343),"",DaqBook_RAW_Data!AM343)</f>
        <v/>
      </c>
      <c r="I353" s="167" t="str">
        <f>IF(ISBLANK(DaqBook_RAW_Data!AN343),"",DaqBook_RAW_Data!AN343)</f>
        <v/>
      </c>
      <c r="J353" s="167" t="str">
        <f>IF(ISBLANK(DaqBook_RAW_Data!AO343),"",DaqBook_RAW_Data!AO343)</f>
        <v/>
      </c>
      <c r="K353" s="167" t="str">
        <f>IF(ISBLANK(DaqBook_RAW_Data!AP343),"",DaqBook_RAW_Data!AP343)</f>
        <v/>
      </c>
      <c r="L353" s="167" t="str">
        <f>IF(ISBLANK(DaqBook_RAW_Data!AQ343),"",DaqBook_RAW_Data!AQ343)</f>
        <v/>
      </c>
      <c r="M353" s="167" t="str">
        <f>IF(ISBLANK(DaqBook_RAW_Data!AR343),"",DaqBook_RAW_Data!AR343)</f>
        <v/>
      </c>
      <c r="N353" s="167" t="str">
        <f>IF(ISBLANK(DaqBook_RAW_Data!AS343),"",DaqBook_RAW_Data!AS343)</f>
        <v/>
      </c>
      <c r="O353" s="167"/>
      <c r="P353" s="167"/>
    </row>
    <row r="354" spans="1:16" x14ac:dyDescent="0.2">
      <c r="A354" s="58" t="e">
        <f t="shared" si="5"/>
        <v>#VALUE!</v>
      </c>
      <c r="B354" s="144" t="str">
        <f>IF(ISBLANK(DaqBook_RAW_Data!AG344),IF(DaqBook_RAW_Data!A344="","",TIMEVALUE(DaqBook_RAW_Data!A344)),TIMEVALUE(DaqBook_RAW_Data!AG344))</f>
        <v/>
      </c>
      <c r="C354" s="167" t="str">
        <f>IF(ISBLANK(DaqBook_RAW_Data!AH344),"",DaqBook_RAW_Data!AH344)</f>
        <v/>
      </c>
      <c r="D354" s="167" t="str">
        <f>IF(ISBLANK(DaqBook_RAW_Data!AI344),"",DaqBook_RAW_Data!AI344)</f>
        <v/>
      </c>
      <c r="E354" s="167" t="str">
        <f>IF(ISBLANK(DaqBook_RAW_Data!AJ344),"",DaqBook_RAW_Data!AJ344)</f>
        <v/>
      </c>
      <c r="F354" s="167" t="str">
        <f>IF(ISBLANK(DaqBook_RAW_Data!AK344),"",DaqBook_RAW_Data!AK344)</f>
        <v/>
      </c>
      <c r="G354" s="167" t="str">
        <f>IF(ISBLANK(DaqBook_RAW_Data!AL344),"",DaqBook_RAW_Data!AL344)</f>
        <v/>
      </c>
      <c r="H354" s="167" t="str">
        <f>IF(ISBLANK(DaqBook_RAW_Data!AM344),"",DaqBook_RAW_Data!AM344)</f>
        <v/>
      </c>
      <c r="I354" s="167" t="str">
        <f>IF(ISBLANK(DaqBook_RAW_Data!AN344),"",DaqBook_RAW_Data!AN344)</f>
        <v/>
      </c>
      <c r="J354" s="167" t="str">
        <f>IF(ISBLANK(DaqBook_RAW_Data!AO344),"",DaqBook_RAW_Data!AO344)</f>
        <v/>
      </c>
      <c r="K354" s="167" t="str">
        <f>IF(ISBLANK(DaqBook_RAW_Data!AP344),"",DaqBook_RAW_Data!AP344)</f>
        <v/>
      </c>
      <c r="L354" s="167" t="str">
        <f>IF(ISBLANK(DaqBook_RAW_Data!AQ344),"",DaqBook_RAW_Data!AQ344)</f>
        <v/>
      </c>
      <c r="M354" s="167" t="str">
        <f>IF(ISBLANK(DaqBook_RAW_Data!AR344),"",DaqBook_RAW_Data!AR344)</f>
        <v/>
      </c>
      <c r="N354" s="167" t="str">
        <f>IF(ISBLANK(DaqBook_RAW_Data!AS344),"",DaqBook_RAW_Data!AS344)</f>
        <v/>
      </c>
      <c r="O354" s="167"/>
      <c r="P354" s="167"/>
    </row>
    <row r="355" spans="1:16" x14ac:dyDescent="0.2">
      <c r="A355" s="58" t="e">
        <f t="shared" si="5"/>
        <v>#VALUE!</v>
      </c>
      <c r="B355" s="144" t="str">
        <f>IF(ISBLANK(DaqBook_RAW_Data!AG345),IF(DaqBook_RAW_Data!A345="","",TIMEVALUE(DaqBook_RAW_Data!A345)),TIMEVALUE(DaqBook_RAW_Data!AG345))</f>
        <v/>
      </c>
      <c r="C355" s="167" t="str">
        <f>IF(ISBLANK(DaqBook_RAW_Data!AH345),"",DaqBook_RAW_Data!AH345)</f>
        <v/>
      </c>
      <c r="D355" s="167" t="str">
        <f>IF(ISBLANK(DaqBook_RAW_Data!AI345),"",DaqBook_RAW_Data!AI345)</f>
        <v/>
      </c>
      <c r="E355" s="167" t="str">
        <f>IF(ISBLANK(DaqBook_RAW_Data!AJ345),"",DaqBook_RAW_Data!AJ345)</f>
        <v/>
      </c>
      <c r="F355" s="167" t="str">
        <f>IF(ISBLANK(DaqBook_RAW_Data!AK345),"",DaqBook_RAW_Data!AK345)</f>
        <v/>
      </c>
      <c r="G355" s="167" t="str">
        <f>IF(ISBLANK(DaqBook_RAW_Data!AL345),"",DaqBook_RAW_Data!AL345)</f>
        <v/>
      </c>
      <c r="H355" s="167" t="str">
        <f>IF(ISBLANK(DaqBook_RAW_Data!AM345),"",DaqBook_RAW_Data!AM345)</f>
        <v/>
      </c>
      <c r="I355" s="167" t="str">
        <f>IF(ISBLANK(DaqBook_RAW_Data!AN345),"",DaqBook_RAW_Data!AN345)</f>
        <v/>
      </c>
      <c r="J355" s="167" t="str">
        <f>IF(ISBLANK(DaqBook_RAW_Data!AO345),"",DaqBook_RAW_Data!AO345)</f>
        <v/>
      </c>
      <c r="K355" s="167" t="str">
        <f>IF(ISBLANK(DaqBook_RAW_Data!AP345),"",DaqBook_RAW_Data!AP345)</f>
        <v/>
      </c>
      <c r="L355" s="167" t="str">
        <f>IF(ISBLANK(DaqBook_RAW_Data!AQ345),"",DaqBook_RAW_Data!AQ345)</f>
        <v/>
      </c>
      <c r="M355" s="167" t="str">
        <f>IF(ISBLANK(DaqBook_RAW_Data!AR345),"",DaqBook_RAW_Data!AR345)</f>
        <v/>
      </c>
      <c r="N355" s="167" t="str">
        <f>IF(ISBLANK(DaqBook_RAW_Data!AS345),"",DaqBook_RAW_Data!AS345)</f>
        <v/>
      </c>
      <c r="O355" s="167"/>
      <c r="P355" s="167"/>
    </row>
    <row r="356" spans="1:16" x14ac:dyDescent="0.2">
      <c r="A356" s="58" t="e">
        <f t="shared" si="5"/>
        <v>#VALUE!</v>
      </c>
      <c r="B356" s="144" t="str">
        <f>IF(ISBLANK(DaqBook_RAW_Data!AG346),IF(DaqBook_RAW_Data!A346="","",TIMEVALUE(DaqBook_RAW_Data!A346)),TIMEVALUE(DaqBook_RAW_Data!AG346))</f>
        <v/>
      </c>
      <c r="C356" s="167" t="str">
        <f>IF(ISBLANK(DaqBook_RAW_Data!AH346),"",DaqBook_RAW_Data!AH346)</f>
        <v/>
      </c>
      <c r="D356" s="167" t="str">
        <f>IF(ISBLANK(DaqBook_RAW_Data!AI346),"",DaqBook_RAW_Data!AI346)</f>
        <v/>
      </c>
      <c r="E356" s="167" t="str">
        <f>IF(ISBLANK(DaqBook_RAW_Data!AJ346),"",DaqBook_RAW_Data!AJ346)</f>
        <v/>
      </c>
      <c r="F356" s="167" t="str">
        <f>IF(ISBLANK(DaqBook_RAW_Data!AK346),"",DaqBook_RAW_Data!AK346)</f>
        <v/>
      </c>
      <c r="G356" s="167" t="str">
        <f>IF(ISBLANK(DaqBook_RAW_Data!AL346),"",DaqBook_RAW_Data!AL346)</f>
        <v/>
      </c>
      <c r="H356" s="167" t="str">
        <f>IF(ISBLANK(DaqBook_RAW_Data!AM346),"",DaqBook_RAW_Data!AM346)</f>
        <v/>
      </c>
      <c r="I356" s="167" t="str">
        <f>IF(ISBLANK(DaqBook_RAW_Data!AN346),"",DaqBook_RAW_Data!AN346)</f>
        <v/>
      </c>
      <c r="J356" s="167" t="str">
        <f>IF(ISBLANK(DaqBook_RAW_Data!AO346),"",DaqBook_RAW_Data!AO346)</f>
        <v/>
      </c>
      <c r="K356" s="167" t="str">
        <f>IF(ISBLANK(DaqBook_RAW_Data!AP346),"",DaqBook_RAW_Data!AP346)</f>
        <v/>
      </c>
      <c r="L356" s="167" t="str">
        <f>IF(ISBLANK(DaqBook_RAW_Data!AQ346),"",DaqBook_RAW_Data!AQ346)</f>
        <v/>
      </c>
      <c r="M356" s="167" t="str">
        <f>IF(ISBLANK(DaqBook_RAW_Data!AR346),"",DaqBook_RAW_Data!AR346)</f>
        <v/>
      </c>
      <c r="N356" s="167" t="str">
        <f>IF(ISBLANK(DaqBook_RAW_Data!AS346),"",DaqBook_RAW_Data!AS346)</f>
        <v/>
      </c>
      <c r="O356" s="167"/>
      <c r="P356" s="167"/>
    </row>
    <row r="357" spans="1:16" x14ac:dyDescent="0.2">
      <c r="A357" s="58" t="e">
        <f t="shared" si="5"/>
        <v>#VALUE!</v>
      </c>
      <c r="B357" s="144" t="str">
        <f>IF(ISBLANK(DaqBook_RAW_Data!AG347),IF(DaqBook_RAW_Data!A347="","",TIMEVALUE(DaqBook_RAW_Data!A347)),TIMEVALUE(DaqBook_RAW_Data!AG347))</f>
        <v/>
      </c>
      <c r="C357" s="167" t="str">
        <f>IF(ISBLANK(DaqBook_RAW_Data!AH347),"",DaqBook_RAW_Data!AH347)</f>
        <v/>
      </c>
      <c r="D357" s="167" t="str">
        <f>IF(ISBLANK(DaqBook_RAW_Data!AI347),"",DaqBook_RAW_Data!AI347)</f>
        <v/>
      </c>
      <c r="E357" s="167" t="str">
        <f>IF(ISBLANK(DaqBook_RAW_Data!AJ347),"",DaqBook_RAW_Data!AJ347)</f>
        <v/>
      </c>
      <c r="F357" s="167" t="str">
        <f>IF(ISBLANK(DaqBook_RAW_Data!AK347),"",DaqBook_RAW_Data!AK347)</f>
        <v/>
      </c>
      <c r="G357" s="167" t="str">
        <f>IF(ISBLANK(DaqBook_RAW_Data!AL347),"",DaqBook_RAW_Data!AL347)</f>
        <v/>
      </c>
      <c r="H357" s="167" t="str">
        <f>IF(ISBLANK(DaqBook_RAW_Data!AM347),"",DaqBook_RAW_Data!AM347)</f>
        <v/>
      </c>
      <c r="I357" s="167" t="str">
        <f>IF(ISBLANK(DaqBook_RAW_Data!AN347),"",DaqBook_RAW_Data!AN347)</f>
        <v/>
      </c>
      <c r="J357" s="167" t="str">
        <f>IF(ISBLANK(DaqBook_RAW_Data!AO347),"",DaqBook_RAW_Data!AO347)</f>
        <v/>
      </c>
      <c r="K357" s="167" t="str">
        <f>IF(ISBLANK(DaqBook_RAW_Data!AP347),"",DaqBook_RAW_Data!AP347)</f>
        <v/>
      </c>
      <c r="L357" s="167" t="str">
        <f>IF(ISBLANK(DaqBook_RAW_Data!AQ347),"",DaqBook_RAW_Data!AQ347)</f>
        <v/>
      </c>
      <c r="M357" s="167" t="str">
        <f>IF(ISBLANK(DaqBook_RAW_Data!AR347),"",DaqBook_RAW_Data!AR347)</f>
        <v/>
      </c>
      <c r="N357" s="167" t="str">
        <f>IF(ISBLANK(DaqBook_RAW_Data!AS347),"",DaqBook_RAW_Data!AS347)</f>
        <v/>
      </c>
      <c r="O357" s="167"/>
      <c r="P357" s="167"/>
    </row>
    <row r="358" spans="1:16" x14ac:dyDescent="0.2">
      <c r="A358" s="58" t="e">
        <f t="shared" si="5"/>
        <v>#VALUE!</v>
      </c>
      <c r="B358" s="144" t="str">
        <f>IF(ISBLANK(DaqBook_RAW_Data!AG348),IF(DaqBook_RAW_Data!A348="","",TIMEVALUE(DaqBook_RAW_Data!A348)),TIMEVALUE(DaqBook_RAW_Data!AG348))</f>
        <v/>
      </c>
      <c r="C358" s="167" t="str">
        <f>IF(ISBLANK(DaqBook_RAW_Data!AH348),"",DaqBook_RAW_Data!AH348)</f>
        <v/>
      </c>
      <c r="D358" s="167" t="str">
        <f>IF(ISBLANK(DaqBook_RAW_Data!AI348),"",DaqBook_RAW_Data!AI348)</f>
        <v/>
      </c>
      <c r="E358" s="167" t="str">
        <f>IF(ISBLANK(DaqBook_RAW_Data!AJ348),"",DaqBook_RAW_Data!AJ348)</f>
        <v/>
      </c>
      <c r="F358" s="167" t="str">
        <f>IF(ISBLANK(DaqBook_RAW_Data!AK348),"",DaqBook_RAW_Data!AK348)</f>
        <v/>
      </c>
      <c r="G358" s="167" t="str">
        <f>IF(ISBLANK(DaqBook_RAW_Data!AL348),"",DaqBook_RAW_Data!AL348)</f>
        <v/>
      </c>
      <c r="H358" s="167" t="str">
        <f>IF(ISBLANK(DaqBook_RAW_Data!AM348),"",DaqBook_RAW_Data!AM348)</f>
        <v/>
      </c>
      <c r="I358" s="167" t="str">
        <f>IF(ISBLANK(DaqBook_RAW_Data!AN348),"",DaqBook_RAW_Data!AN348)</f>
        <v/>
      </c>
      <c r="J358" s="167" t="str">
        <f>IF(ISBLANK(DaqBook_RAW_Data!AO348),"",DaqBook_RAW_Data!AO348)</f>
        <v/>
      </c>
      <c r="K358" s="167" t="str">
        <f>IF(ISBLANK(DaqBook_RAW_Data!AP348),"",DaqBook_RAW_Data!AP348)</f>
        <v/>
      </c>
      <c r="L358" s="167" t="str">
        <f>IF(ISBLANK(DaqBook_RAW_Data!AQ348),"",DaqBook_RAW_Data!AQ348)</f>
        <v/>
      </c>
      <c r="M358" s="167" t="str">
        <f>IF(ISBLANK(DaqBook_RAW_Data!AR348),"",DaqBook_RAW_Data!AR348)</f>
        <v/>
      </c>
      <c r="N358" s="167" t="str">
        <f>IF(ISBLANK(DaqBook_RAW_Data!AS348),"",DaqBook_RAW_Data!AS348)</f>
        <v/>
      </c>
      <c r="O358" s="167"/>
      <c r="P358" s="167"/>
    </row>
    <row r="359" spans="1:16" x14ac:dyDescent="0.2">
      <c r="A359" s="58" t="e">
        <f t="shared" si="5"/>
        <v>#VALUE!</v>
      </c>
      <c r="B359" s="144" t="str">
        <f>IF(ISBLANK(DaqBook_RAW_Data!AG349),IF(DaqBook_RAW_Data!A349="","",TIMEVALUE(DaqBook_RAW_Data!A349)),TIMEVALUE(DaqBook_RAW_Data!AG349))</f>
        <v/>
      </c>
      <c r="C359" s="167" t="str">
        <f>IF(ISBLANK(DaqBook_RAW_Data!AH349),"",DaqBook_RAW_Data!AH349)</f>
        <v/>
      </c>
      <c r="D359" s="167" t="str">
        <f>IF(ISBLANK(DaqBook_RAW_Data!AI349),"",DaqBook_RAW_Data!AI349)</f>
        <v/>
      </c>
      <c r="E359" s="167" t="str">
        <f>IF(ISBLANK(DaqBook_RAW_Data!AJ349),"",DaqBook_RAW_Data!AJ349)</f>
        <v/>
      </c>
      <c r="F359" s="167" t="str">
        <f>IF(ISBLANK(DaqBook_RAW_Data!AK349),"",DaqBook_RAW_Data!AK349)</f>
        <v/>
      </c>
      <c r="G359" s="167" t="str">
        <f>IF(ISBLANK(DaqBook_RAW_Data!AL349),"",DaqBook_RAW_Data!AL349)</f>
        <v/>
      </c>
      <c r="H359" s="167" t="str">
        <f>IF(ISBLANK(DaqBook_RAW_Data!AM349),"",DaqBook_RAW_Data!AM349)</f>
        <v/>
      </c>
      <c r="I359" s="167" t="str">
        <f>IF(ISBLANK(DaqBook_RAW_Data!AN349),"",DaqBook_RAW_Data!AN349)</f>
        <v/>
      </c>
      <c r="J359" s="167" t="str">
        <f>IF(ISBLANK(DaqBook_RAW_Data!AO349),"",DaqBook_RAW_Data!AO349)</f>
        <v/>
      </c>
      <c r="K359" s="167" t="str">
        <f>IF(ISBLANK(DaqBook_RAW_Data!AP349),"",DaqBook_RAW_Data!AP349)</f>
        <v/>
      </c>
      <c r="L359" s="167" t="str">
        <f>IF(ISBLANK(DaqBook_RAW_Data!AQ349),"",DaqBook_RAW_Data!AQ349)</f>
        <v/>
      </c>
      <c r="M359" s="167" t="str">
        <f>IF(ISBLANK(DaqBook_RAW_Data!AR349),"",DaqBook_RAW_Data!AR349)</f>
        <v/>
      </c>
      <c r="N359" s="167" t="str">
        <f>IF(ISBLANK(DaqBook_RAW_Data!AS349),"",DaqBook_RAW_Data!AS349)</f>
        <v/>
      </c>
      <c r="O359" s="167"/>
      <c r="P359" s="167"/>
    </row>
    <row r="360" spans="1:16" x14ac:dyDescent="0.2">
      <c r="A360" s="58" t="e">
        <f t="shared" si="5"/>
        <v>#VALUE!</v>
      </c>
      <c r="B360" s="144" t="str">
        <f>IF(ISBLANK(DaqBook_RAW_Data!AG350),IF(DaqBook_RAW_Data!A350="","",TIMEVALUE(DaqBook_RAW_Data!A350)),TIMEVALUE(DaqBook_RAW_Data!AG350))</f>
        <v/>
      </c>
      <c r="C360" s="167" t="str">
        <f>IF(ISBLANK(DaqBook_RAW_Data!AH350),"",DaqBook_RAW_Data!AH350)</f>
        <v/>
      </c>
      <c r="D360" s="167" t="str">
        <f>IF(ISBLANK(DaqBook_RAW_Data!AI350),"",DaqBook_RAW_Data!AI350)</f>
        <v/>
      </c>
      <c r="E360" s="167" t="str">
        <f>IF(ISBLANK(DaqBook_RAW_Data!AJ350),"",DaqBook_RAW_Data!AJ350)</f>
        <v/>
      </c>
      <c r="F360" s="167" t="str">
        <f>IF(ISBLANK(DaqBook_RAW_Data!AK350),"",DaqBook_RAW_Data!AK350)</f>
        <v/>
      </c>
      <c r="G360" s="167" t="str">
        <f>IF(ISBLANK(DaqBook_RAW_Data!AL350),"",DaqBook_RAW_Data!AL350)</f>
        <v/>
      </c>
      <c r="H360" s="167" t="str">
        <f>IF(ISBLANK(DaqBook_RAW_Data!AM350),"",DaqBook_RAW_Data!AM350)</f>
        <v/>
      </c>
      <c r="I360" s="167" t="str">
        <f>IF(ISBLANK(DaqBook_RAW_Data!AN350),"",DaqBook_RAW_Data!AN350)</f>
        <v/>
      </c>
      <c r="J360" s="167" t="str">
        <f>IF(ISBLANK(DaqBook_RAW_Data!AO350),"",DaqBook_RAW_Data!AO350)</f>
        <v/>
      </c>
      <c r="K360" s="167" t="str">
        <f>IF(ISBLANK(DaqBook_RAW_Data!AP350),"",DaqBook_RAW_Data!AP350)</f>
        <v/>
      </c>
      <c r="L360" s="167" t="str">
        <f>IF(ISBLANK(DaqBook_RAW_Data!AQ350),"",DaqBook_RAW_Data!AQ350)</f>
        <v/>
      </c>
      <c r="M360" s="167" t="str">
        <f>IF(ISBLANK(DaqBook_RAW_Data!AR350),"",DaqBook_RAW_Data!AR350)</f>
        <v/>
      </c>
      <c r="N360" s="167" t="str">
        <f>IF(ISBLANK(DaqBook_RAW_Data!AS350),"",DaqBook_RAW_Data!AS350)</f>
        <v/>
      </c>
      <c r="O360" s="167"/>
      <c r="P360" s="167"/>
    </row>
    <row r="361" spans="1:16" x14ac:dyDescent="0.2">
      <c r="A361" s="58" t="e">
        <f t="shared" si="5"/>
        <v>#VALUE!</v>
      </c>
      <c r="B361" s="144" t="str">
        <f>IF(ISBLANK(DaqBook_RAW_Data!AG351),IF(DaqBook_RAW_Data!A351="","",TIMEVALUE(DaqBook_RAW_Data!A351)),TIMEVALUE(DaqBook_RAW_Data!AG351))</f>
        <v/>
      </c>
      <c r="C361" s="167" t="str">
        <f>IF(ISBLANK(DaqBook_RAW_Data!AH351),"",DaqBook_RAW_Data!AH351)</f>
        <v/>
      </c>
      <c r="D361" s="167" t="str">
        <f>IF(ISBLANK(DaqBook_RAW_Data!AI351),"",DaqBook_RAW_Data!AI351)</f>
        <v/>
      </c>
      <c r="E361" s="167" t="str">
        <f>IF(ISBLANK(DaqBook_RAW_Data!AJ351),"",DaqBook_RAW_Data!AJ351)</f>
        <v/>
      </c>
      <c r="F361" s="167" t="str">
        <f>IF(ISBLANK(DaqBook_RAW_Data!AK351),"",DaqBook_RAW_Data!AK351)</f>
        <v/>
      </c>
      <c r="G361" s="167" t="str">
        <f>IF(ISBLANK(DaqBook_RAW_Data!AL351),"",DaqBook_RAW_Data!AL351)</f>
        <v/>
      </c>
      <c r="H361" s="167" t="str">
        <f>IF(ISBLANK(DaqBook_RAW_Data!AM351),"",DaqBook_RAW_Data!AM351)</f>
        <v/>
      </c>
      <c r="I361" s="167" t="str">
        <f>IF(ISBLANK(DaqBook_RAW_Data!AN351),"",DaqBook_RAW_Data!AN351)</f>
        <v/>
      </c>
      <c r="J361" s="167" t="str">
        <f>IF(ISBLANK(DaqBook_RAW_Data!AO351),"",DaqBook_RAW_Data!AO351)</f>
        <v/>
      </c>
      <c r="K361" s="167" t="str">
        <f>IF(ISBLANK(DaqBook_RAW_Data!AP351),"",DaqBook_RAW_Data!AP351)</f>
        <v/>
      </c>
      <c r="L361" s="167" t="str">
        <f>IF(ISBLANK(DaqBook_RAW_Data!AQ351),"",DaqBook_RAW_Data!AQ351)</f>
        <v/>
      </c>
      <c r="M361" s="167" t="str">
        <f>IF(ISBLANK(DaqBook_RAW_Data!AR351),"",DaqBook_RAW_Data!AR351)</f>
        <v/>
      </c>
      <c r="N361" s="167" t="str">
        <f>IF(ISBLANK(DaqBook_RAW_Data!AS351),"",DaqBook_RAW_Data!AS351)</f>
        <v/>
      </c>
      <c r="O361" s="167"/>
      <c r="P361" s="167"/>
    </row>
    <row r="362" spans="1:16" x14ac:dyDescent="0.2">
      <c r="A362" s="58" t="e">
        <f t="shared" si="5"/>
        <v>#VALUE!</v>
      </c>
      <c r="B362" s="144" t="str">
        <f>IF(ISBLANK(DaqBook_RAW_Data!AG352),IF(DaqBook_RAW_Data!A352="","",TIMEVALUE(DaqBook_RAW_Data!A352)),TIMEVALUE(DaqBook_RAW_Data!AG352))</f>
        <v/>
      </c>
      <c r="C362" s="167" t="str">
        <f>IF(ISBLANK(DaqBook_RAW_Data!AH352),"",DaqBook_RAW_Data!AH352)</f>
        <v/>
      </c>
      <c r="D362" s="167" t="str">
        <f>IF(ISBLANK(DaqBook_RAW_Data!AI352),"",DaqBook_RAW_Data!AI352)</f>
        <v/>
      </c>
      <c r="E362" s="167" t="str">
        <f>IF(ISBLANK(DaqBook_RAW_Data!AJ352),"",DaqBook_RAW_Data!AJ352)</f>
        <v/>
      </c>
      <c r="F362" s="167" t="str">
        <f>IF(ISBLANK(DaqBook_RAW_Data!AK352),"",DaqBook_RAW_Data!AK352)</f>
        <v/>
      </c>
      <c r="G362" s="167" t="str">
        <f>IF(ISBLANK(DaqBook_RAW_Data!AL352),"",DaqBook_RAW_Data!AL352)</f>
        <v/>
      </c>
      <c r="H362" s="167" t="str">
        <f>IF(ISBLANK(DaqBook_RAW_Data!AM352),"",DaqBook_RAW_Data!AM352)</f>
        <v/>
      </c>
      <c r="I362" s="167" t="str">
        <f>IF(ISBLANK(DaqBook_RAW_Data!AN352),"",DaqBook_RAW_Data!AN352)</f>
        <v/>
      </c>
      <c r="J362" s="167" t="str">
        <f>IF(ISBLANK(DaqBook_RAW_Data!AO352),"",DaqBook_RAW_Data!AO352)</f>
        <v/>
      </c>
      <c r="K362" s="167" t="str">
        <f>IF(ISBLANK(DaqBook_RAW_Data!AP352),"",DaqBook_RAW_Data!AP352)</f>
        <v/>
      </c>
      <c r="L362" s="167" t="str">
        <f>IF(ISBLANK(DaqBook_RAW_Data!AQ352),"",DaqBook_RAW_Data!AQ352)</f>
        <v/>
      </c>
      <c r="M362" s="167" t="str">
        <f>IF(ISBLANK(DaqBook_RAW_Data!AR352),"",DaqBook_RAW_Data!AR352)</f>
        <v/>
      </c>
      <c r="N362" s="167" t="str">
        <f>IF(ISBLANK(DaqBook_RAW_Data!AS352),"",DaqBook_RAW_Data!AS352)</f>
        <v/>
      </c>
      <c r="O362" s="167"/>
      <c r="P362" s="167"/>
    </row>
    <row r="363" spans="1:16" x14ac:dyDescent="0.2">
      <c r="A363" s="58" t="e">
        <f t="shared" si="5"/>
        <v>#VALUE!</v>
      </c>
      <c r="B363" s="144" t="str">
        <f>IF(ISBLANK(DaqBook_RAW_Data!AG353),IF(DaqBook_RAW_Data!A353="","",TIMEVALUE(DaqBook_RAW_Data!A353)),TIMEVALUE(DaqBook_RAW_Data!AG353))</f>
        <v/>
      </c>
      <c r="C363" s="167" t="str">
        <f>IF(ISBLANK(DaqBook_RAW_Data!AH353),"",DaqBook_RAW_Data!AH353)</f>
        <v/>
      </c>
      <c r="D363" s="167" t="str">
        <f>IF(ISBLANK(DaqBook_RAW_Data!AI353),"",DaqBook_RAW_Data!AI353)</f>
        <v/>
      </c>
      <c r="E363" s="167" t="str">
        <f>IF(ISBLANK(DaqBook_RAW_Data!AJ353),"",DaqBook_RAW_Data!AJ353)</f>
        <v/>
      </c>
      <c r="F363" s="167" t="str">
        <f>IF(ISBLANK(DaqBook_RAW_Data!AK353),"",DaqBook_RAW_Data!AK353)</f>
        <v/>
      </c>
      <c r="G363" s="167" t="str">
        <f>IF(ISBLANK(DaqBook_RAW_Data!AL353),"",DaqBook_RAW_Data!AL353)</f>
        <v/>
      </c>
      <c r="H363" s="167" t="str">
        <f>IF(ISBLANK(DaqBook_RAW_Data!AM353),"",DaqBook_RAW_Data!AM353)</f>
        <v/>
      </c>
      <c r="I363" s="167" t="str">
        <f>IF(ISBLANK(DaqBook_RAW_Data!AN353),"",DaqBook_RAW_Data!AN353)</f>
        <v/>
      </c>
      <c r="J363" s="167" t="str">
        <f>IF(ISBLANK(DaqBook_RAW_Data!AO353),"",DaqBook_RAW_Data!AO353)</f>
        <v/>
      </c>
      <c r="K363" s="167" t="str">
        <f>IF(ISBLANK(DaqBook_RAW_Data!AP353),"",DaqBook_RAW_Data!AP353)</f>
        <v/>
      </c>
      <c r="L363" s="167" t="str">
        <f>IF(ISBLANK(DaqBook_RAW_Data!AQ353),"",DaqBook_RAW_Data!AQ353)</f>
        <v/>
      </c>
      <c r="M363" s="167" t="str">
        <f>IF(ISBLANK(DaqBook_RAW_Data!AR353),"",DaqBook_RAW_Data!AR353)</f>
        <v/>
      </c>
      <c r="N363" s="167" t="str">
        <f>IF(ISBLANK(DaqBook_RAW_Data!AS353),"",DaqBook_RAW_Data!AS353)</f>
        <v/>
      </c>
      <c r="O363" s="167"/>
      <c r="P363" s="167"/>
    </row>
    <row r="364" spans="1:16" x14ac:dyDescent="0.2">
      <c r="A364" s="58" t="e">
        <f t="shared" si="5"/>
        <v>#VALUE!</v>
      </c>
      <c r="B364" s="144" t="str">
        <f>IF(ISBLANK(DaqBook_RAW_Data!AG354),IF(DaqBook_RAW_Data!A354="","",TIMEVALUE(DaqBook_RAW_Data!A354)),TIMEVALUE(DaqBook_RAW_Data!AG354))</f>
        <v/>
      </c>
      <c r="C364" s="167" t="str">
        <f>IF(ISBLANK(DaqBook_RAW_Data!AH354),"",DaqBook_RAW_Data!AH354)</f>
        <v/>
      </c>
      <c r="D364" s="167" t="str">
        <f>IF(ISBLANK(DaqBook_RAW_Data!AI354),"",DaqBook_RAW_Data!AI354)</f>
        <v/>
      </c>
      <c r="E364" s="167" t="str">
        <f>IF(ISBLANK(DaqBook_RAW_Data!AJ354),"",DaqBook_RAW_Data!AJ354)</f>
        <v/>
      </c>
      <c r="F364" s="167" t="str">
        <f>IF(ISBLANK(DaqBook_RAW_Data!AK354),"",DaqBook_RAW_Data!AK354)</f>
        <v/>
      </c>
      <c r="G364" s="167" t="str">
        <f>IF(ISBLANK(DaqBook_RAW_Data!AL354),"",DaqBook_RAW_Data!AL354)</f>
        <v/>
      </c>
      <c r="H364" s="167" t="str">
        <f>IF(ISBLANK(DaqBook_RAW_Data!AM354),"",DaqBook_RAW_Data!AM354)</f>
        <v/>
      </c>
      <c r="I364" s="167" t="str">
        <f>IF(ISBLANK(DaqBook_RAW_Data!AN354),"",DaqBook_RAW_Data!AN354)</f>
        <v/>
      </c>
      <c r="J364" s="167" t="str">
        <f>IF(ISBLANK(DaqBook_RAW_Data!AO354),"",DaqBook_RAW_Data!AO354)</f>
        <v/>
      </c>
      <c r="K364" s="167" t="str">
        <f>IF(ISBLANK(DaqBook_RAW_Data!AP354),"",DaqBook_RAW_Data!AP354)</f>
        <v/>
      </c>
      <c r="L364" s="167" t="str">
        <f>IF(ISBLANK(DaqBook_RAW_Data!AQ354),"",DaqBook_RAW_Data!AQ354)</f>
        <v/>
      </c>
      <c r="M364" s="167" t="str">
        <f>IF(ISBLANK(DaqBook_RAW_Data!AR354),"",DaqBook_RAW_Data!AR354)</f>
        <v/>
      </c>
      <c r="N364" s="167" t="str">
        <f>IF(ISBLANK(DaqBook_RAW_Data!AS354),"",DaqBook_RAW_Data!AS354)</f>
        <v/>
      </c>
      <c r="O364" s="167"/>
      <c r="P364" s="167"/>
    </row>
    <row r="365" spans="1:16" x14ac:dyDescent="0.2">
      <c r="A365" s="58" t="e">
        <f t="shared" si="5"/>
        <v>#VALUE!</v>
      </c>
      <c r="B365" s="144" t="str">
        <f>IF(ISBLANK(DaqBook_RAW_Data!AG355),IF(DaqBook_RAW_Data!A355="","",TIMEVALUE(DaqBook_RAW_Data!A355)),TIMEVALUE(DaqBook_RAW_Data!AG355))</f>
        <v/>
      </c>
      <c r="C365" s="167" t="str">
        <f>IF(ISBLANK(DaqBook_RAW_Data!AH355),"",DaqBook_RAW_Data!AH355)</f>
        <v/>
      </c>
      <c r="D365" s="167" t="str">
        <f>IF(ISBLANK(DaqBook_RAW_Data!AI355),"",DaqBook_RAW_Data!AI355)</f>
        <v/>
      </c>
      <c r="E365" s="167" t="str">
        <f>IF(ISBLANK(DaqBook_RAW_Data!AJ355),"",DaqBook_RAW_Data!AJ355)</f>
        <v/>
      </c>
      <c r="F365" s="167" t="str">
        <f>IF(ISBLANK(DaqBook_RAW_Data!AK355),"",DaqBook_RAW_Data!AK355)</f>
        <v/>
      </c>
      <c r="G365" s="167" t="str">
        <f>IF(ISBLANK(DaqBook_RAW_Data!AL355),"",DaqBook_RAW_Data!AL355)</f>
        <v/>
      </c>
      <c r="H365" s="167" t="str">
        <f>IF(ISBLANK(DaqBook_RAW_Data!AM355),"",DaqBook_RAW_Data!AM355)</f>
        <v/>
      </c>
      <c r="I365" s="167" t="str">
        <f>IF(ISBLANK(DaqBook_RAW_Data!AN355),"",DaqBook_RAW_Data!AN355)</f>
        <v/>
      </c>
      <c r="J365" s="167" t="str">
        <f>IF(ISBLANK(DaqBook_RAW_Data!AO355),"",DaqBook_RAW_Data!AO355)</f>
        <v/>
      </c>
      <c r="K365" s="167" t="str">
        <f>IF(ISBLANK(DaqBook_RAW_Data!AP355),"",DaqBook_RAW_Data!AP355)</f>
        <v/>
      </c>
      <c r="L365" s="167" t="str">
        <f>IF(ISBLANK(DaqBook_RAW_Data!AQ355),"",DaqBook_RAW_Data!AQ355)</f>
        <v/>
      </c>
      <c r="M365" s="167" t="str">
        <f>IF(ISBLANK(DaqBook_RAW_Data!AR355),"",DaqBook_RAW_Data!AR355)</f>
        <v/>
      </c>
      <c r="N365" s="167" t="str">
        <f>IF(ISBLANK(DaqBook_RAW_Data!AS355),"",DaqBook_RAW_Data!AS355)</f>
        <v/>
      </c>
      <c r="O365" s="167"/>
      <c r="P365" s="167"/>
    </row>
    <row r="366" spans="1:16" x14ac:dyDescent="0.2">
      <c r="A366" s="58" t="e">
        <f t="shared" si="5"/>
        <v>#VALUE!</v>
      </c>
      <c r="B366" s="144" t="str">
        <f>IF(ISBLANK(DaqBook_RAW_Data!AG356),IF(DaqBook_RAW_Data!A356="","",TIMEVALUE(DaqBook_RAW_Data!A356)),TIMEVALUE(DaqBook_RAW_Data!AG356))</f>
        <v/>
      </c>
      <c r="C366" s="167" t="str">
        <f>IF(ISBLANK(DaqBook_RAW_Data!AH356),"",DaqBook_RAW_Data!AH356)</f>
        <v/>
      </c>
      <c r="D366" s="167" t="str">
        <f>IF(ISBLANK(DaqBook_RAW_Data!AI356),"",DaqBook_RAW_Data!AI356)</f>
        <v/>
      </c>
      <c r="E366" s="167" t="str">
        <f>IF(ISBLANK(DaqBook_RAW_Data!AJ356),"",DaqBook_RAW_Data!AJ356)</f>
        <v/>
      </c>
      <c r="F366" s="167" t="str">
        <f>IF(ISBLANK(DaqBook_RAW_Data!AK356),"",DaqBook_RAW_Data!AK356)</f>
        <v/>
      </c>
      <c r="G366" s="167" t="str">
        <f>IF(ISBLANK(DaqBook_RAW_Data!AL356),"",DaqBook_RAW_Data!AL356)</f>
        <v/>
      </c>
      <c r="H366" s="167" t="str">
        <f>IF(ISBLANK(DaqBook_RAW_Data!AM356),"",DaqBook_RAW_Data!AM356)</f>
        <v/>
      </c>
      <c r="I366" s="167" t="str">
        <f>IF(ISBLANK(DaqBook_RAW_Data!AN356),"",DaqBook_RAW_Data!AN356)</f>
        <v/>
      </c>
      <c r="J366" s="167" t="str">
        <f>IF(ISBLANK(DaqBook_RAW_Data!AO356),"",DaqBook_RAW_Data!AO356)</f>
        <v/>
      </c>
      <c r="K366" s="167" t="str">
        <f>IF(ISBLANK(DaqBook_RAW_Data!AP356),"",DaqBook_RAW_Data!AP356)</f>
        <v/>
      </c>
      <c r="L366" s="167" t="str">
        <f>IF(ISBLANK(DaqBook_RAW_Data!AQ356),"",DaqBook_RAW_Data!AQ356)</f>
        <v/>
      </c>
      <c r="M366" s="167" t="str">
        <f>IF(ISBLANK(DaqBook_RAW_Data!AR356),"",DaqBook_RAW_Data!AR356)</f>
        <v/>
      </c>
      <c r="N366" s="167" t="str">
        <f>IF(ISBLANK(DaqBook_RAW_Data!AS356),"",DaqBook_RAW_Data!AS356)</f>
        <v/>
      </c>
      <c r="O366" s="167"/>
      <c r="P366" s="167"/>
    </row>
    <row r="367" spans="1:16" x14ac:dyDescent="0.2">
      <c r="A367" s="58" t="e">
        <f t="shared" si="5"/>
        <v>#VALUE!</v>
      </c>
      <c r="B367" s="144" t="str">
        <f>IF(ISBLANK(DaqBook_RAW_Data!AG357),IF(DaqBook_RAW_Data!A357="","",TIMEVALUE(DaqBook_RAW_Data!A357)),TIMEVALUE(DaqBook_RAW_Data!AG357))</f>
        <v/>
      </c>
      <c r="C367" s="167" t="str">
        <f>IF(ISBLANK(DaqBook_RAW_Data!AH357),"",DaqBook_RAW_Data!AH357)</f>
        <v/>
      </c>
      <c r="D367" s="167" t="str">
        <f>IF(ISBLANK(DaqBook_RAW_Data!AI357),"",DaqBook_RAW_Data!AI357)</f>
        <v/>
      </c>
      <c r="E367" s="167" t="str">
        <f>IF(ISBLANK(DaqBook_RAW_Data!AJ357),"",DaqBook_RAW_Data!AJ357)</f>
        <v/>
      </c>
      <c r="F367" s="167" t="str">
        <f>IF(ISBLANK(DaqBook_RAW_Data!AK357),"",DaqBook_RAW_Data!AK357)</f>
        <v/>
      </c>
      <c r="G367" s="167" t="str">
        <f>IF(ISBLANK(DaqBook_RAW_Data!AL357),"",DaqBook_RAW_Data!AL357)</f>
        <v/>
      </c>
      <c r="H367" s="167" t="str">
        <f>IF(ISBLANK(DaqBook_RAW_Data!AM357),"",DaqBook_RAW_Data!AM357)</f>
        <v/>
      </c>
      <c r="I367" s="167" t="str">
        <f>IF(ISBLANK(DaqBook_RAW_Data!AN357),"",DaqBook_RAW_Data!AN357)</f>
        <v/>
      </c>
      <c r="J367" s="167" t="str">
        <f>IF(ISBLANK(DaqBook_RAW_Data!AO357),"",DaqBook_RAW_Data!AO357)</f>
        <v/>
      </c>
      <c r="K367" s="167" t="str">
        <f>IF(ISBLANK(DaqBook_RAW_Data!AP357),"",DaqBook_RAW_Data!AP357)</f>
        <v/>
      </c>
      <c r="L367" s="167" t="str">
        <f>IF(ISBLANK(DaqBook_RAW_Data!AQ357),"",DaqBook_RAW_Data!AQ357)</f>
        <v/>
      </c>
      <c r="M367" s="167" t="str">
        <f>IF(ISBLANK(DaqBook_RAW_Data!AR357),"",DaqBook_RAW_Data!AR357)</f>
        <v/>
      </c>
      <c r="N367" s="167" t="str">
        <f>IF(ISBLANK(DaqBook_RAW_Data!AS357),"",DaqBook_RAW_Data!AS357)</f>
        <v/>
      </c>
      <c r="O367" s="167"/>
      <c r="P367" s="167"/>
    </row>
    <row r="368" spans="1:16" x14ac:dyDescent="0.2">
      <c r="A368" s="58" t="e">
        <f t="shared" si="5"/>
        <v>#VALUE!</v>
      </c>
      <c r="B368" s="144" t="str">
        <f>IF(ISBLANK(DaqBook_RAW_Data!AG358),IF(DaqBook_RAW_Data!A358="","",TIMEVALUE(DaqBook_RAW_Data!A358)),TIMEVALUE(DaqBook_RAW_Data!AG358))</f>
        <v/>
      </c>
      <c r="C368" s="167" t="str">
        <f>IF(ISBLANK(DaqBook_RAW_Data!AH358),"",DaqBook_RAW_Data!AH358)</f>
        <v/>
      </c>
      <c r="D368" s="167" t="str">
        <f>IF(ISBLANK(DaqBook_RAW_Data!AI358),"",DaqBook_RAW_Data!AI358)</f>
        <v/>
      </c>
      <c r="E368" s="167" t="str">
        <f>IF(ISBLANK(DaqBook_RAW_Data!AJ358),"",DaqBook_RAW_Data!AJ358)</f>
        <v/>
      </c>
      <c r="F368" s="167" t="str">
        <f>IF(ISBLANK(DaqBook_RAW_Data!AK358),"",DaqBook_RAW_Data!AK358)</f>
        <v/>
      </c>
      <c r="G368" s="167" t="str">
        <f>IF(ISBLANK(DaqBook_RAW_Data!AL358),"",DaqBook_RAW_Data!AL358)</f>
        <v/>
      </c>
      <c r="H368" s="167" t="str">
        <f>IF(ISBLANK(DaqBook_RAW_Data!AM358),"",DaqBook_RAW_Data!AM358)</f>
        <v/>
      </c>
      <c r="I368" s="167" t="str">
        <f>IF(ISBLANK(DaqBook_RAW_Data!AN358),"",DaqBook_RAW_Data!AN358)</f>
        <v/>
      </c>
      <c r="J368" s="167" t="str">
        <f>IF(ISBLANK(DaqBook_RAW_Data!AO358),"",DaqBook_RAW_Data!AO358)</f>
        <v/>
      </c>
      <c r="K368" s="167" t="str">
        <f>IF(ISBLANK(DaqBook_RAW_Data!AP358),"",DaqBook_RAW_Data!AP358)</f>
        <v/>
      </c>
      <c r="L368" s="167" t="str">
        <f>IF(ISBLANK(DaqBook_RAW_Data!AQ358),"",DaqBook_RAW_Data!AQ358)</f>
        <v/>
      </c>
      <c r="M368" s="167" t="str">
        <f>IF(ISBLANK(DaqBook_RAW_Data!AR358),"",DaqBook_RAW_Data!AR358)</f>
        <v/>
      </c>
      <c r="N368" s="167" t="str">
        <f>IF(ISBLANK(DaqBook_RAW_Data!AS358),"",DaqBook_RAW_Data!AS358)</f>
        <v/>
      </c>
      <c r="O368" s="167"/>
      <c r="P368" s="167"/>
    </row>
    <row r="369" spans="1:16" x14ac:dyDescent="0.2">
      <c r="A369" s="58" t="e">
        <f t="shared" si="5"/>
        <v>#VALUE!</v>
      </c>
      <c r="B369" s="144" t="str">
        <f>IF(ISBLANK(DaqBook_RAW_Data!AG359),IF(DaqBook_RAW_Data!A359="","",TIMEVALUE(DaqBook_RAW_Data!A359)),TIMEVALUE(DaqBook_RAW_Data!AG359))</f>
        <v/>
      </c>
      <c r="C369" s="167" t="str">
        <f>IF(ISBLANK(DaqBook_RAW_Data!AH359),"",DaqBook_RAW_Data!AH359)</f>
        <v/>
      </c>
      <c r="D369" s="167" t="str">
        <f>IF(ISBLANK(DaqBook_RAW_Data!AI359),"",DaqBook_RAW_Data!AI359)</f>
        <v/>
      </c>
      <c r="E369" s="167" t="str">
        <f>IF(ISBLANK(DaqBook_RAW_Data!AJ359),"",DaqBook_RAW_Data!AJ359)</f>
        <v/>
      </c>
      <c r="F369" s="167" t="str">
        <f>IF(ISBLANK(DaqBook_RAW_Data!AK359),"",DaqBook_RAW_Data!AK359)</f>
        <v/>
      </c>
      <c r="G369" s="167" t="str">
        <f>IF(ISBLANK(DaqBook_RAW_Data!AL359),"",DaqBook_RAW_Data!AL359)</f>
        <v/>
      </c>
      <c r="H369" s="167" t="str">
        <f>IF(ISBLANK(DaqBook_RAW_Data!AM359),"",DaqBook_RAW_Data!AM359)</f>
        <v/>
      </c>
      <c r="I369" s="167" t="str">
        <f>IF(ISBLANK(DaqBook_RAW_Data!AN359),"",DaqBook_RAW_Data!AN359)</f>
        <v/>
      </c>
      <c r="J369" s="167" t="str">
        <f>IF(ISBLANK(DaqBook_RAW_Data!AO359),"",DaqBook_RAW_Data!AO359)</f>
        <v/>
      </c>
      <c r="K369" s="167" t="str">
        <f>IF(ISBLANK(DaqBook_RAW_Data!AP359),"",DaqBook_RAW_Data!AP359)</f>
        <v/>
      </c>
      <c r="L369" s="167" t="str">
        <f>IF(ISBLANK(DaqBook_RAW_Data!AQ359),"",DaqBook_RAW_Data!AQ359)</f>
        <v/>
      </c>
      <c r="M369" s="167" t="str">
        <f>IF(ISBLANK(DaqBook_RAW_Data!AR359),"",DaqBook_RAW_Data!AR359)</f>
        <v/>
      </c>
      <c r="N369" s="167" t="str">
        <f>IF(ISBLANK(DaqBook_RAW_Data!AS359),"",DaqBook_RAW_Data!AS359)</f>
        <v/>
      </c>
      <c r="O369" s="167"/>
      <c r="P369" s="167"/>
    </row>
    <row r="370" spans="1:16" x14ac:dyDescent="0.2">
      <c r="A370" s="58" t="e">
        <f t="shared" si="5"/>
        <v>#VALUE!</v>
      </c>
      <c r="B370" s="144" t="str">
        <f>IF(ISBLANK(DaqBook_RAW_Data!AG360),IF(DaqBook_RAW_Data!A360="","",TIMEVALUE(DaqBook_RAW_Data!A360)),TIMEVALUE(DaqBook_RAW_Data!AG360))</f>
        <v/>
      </c>
      <c r="C370" s="167" t="str">
        <f>IF(ISBLANK(DaqBook_RAW_Data!AH360),"",DaqBook_RAW_Data!AH360)</f>
        <v/>
      </c>
      <c r="D370" s="167" t="str">
        <f>IF(ISBLANK(DaqBook_RAW_Data!AI360),"",DaqBook_RAW_Data!AI360)</f>
        <v/>
      </c>
      <c r="E370" s="167" t="str">
        <f>IF(ISBLANK(DaqBook_RAW_Data!AJ360),"",DaqBook_RAW_Data!AJ360)</f>
        <v/>
      </c>
      <c r="F370" s="167" t="str">
        <f>IF(ISBLANK(DaqBook_RAW_Data!AK360),"",DaqBook_RAW_Data!AK360)</f>
        <v/>
      </c>
      <c r="G370" s="167" t="str">
        <f>IF(ISBLANK(DaqBook_RAW_Data!AL360),"",DaqBook_RAW_Data!AL360)</f>
        <v/>
      </c>
      <c r="H370" s="167" t="str">
        <f>IF(ISBLANK(DaqBook_RAW_Data!AM360),"",DaqBook_RAW_Data!AM360)</f>
        <v/>
      </c>
      <c r="I370" s="167" t="str">
        <f>IF(ISBLANK(DaqBook_RAW_Data!AN360),"",DaqBook_RAW_Data!AN360)</f>
        <v/>
      </c>
      <c r="J370" s="167" t="str">
        <f>IF(ISBLANK(DaqBook_RAW_Data!AO360),"",DaqBook_RAW_Data!AO360)</f>
        <v/>
      </c>
      <c r="K370" s="167" t="str">
        <f>IF(ISBLANK(DaqBook_RAW_Data!AP360),"",DaqBook_RAW_Data!AP360)</f>
        <v/>
      </c>
      <c r="L370" s="167" t="str">
        <f>IF(ISBLANK(DaqBook_RAW_Data!AQ360),"",DaqBook_RAW_Data!AQ360)</f>
        <v/>
      </c>
      <c r="M370" s="167" t="str">
        <f>IF(ISBLANK(DaqBook_RAW_Data!AR360),"",DaqBook_RAW_Data!AR360)</f>
        <v/>
      </c>
      <c r="N370" s="167" t="str">
        <f>IF(ISBLANK(DaqBook_RAW_Data!AS360),"",DaqBook_RAW_Data!AS360)</f>
        <v/>
      </c>
      <c r="O370" s="167"/>
      <c r="P370" s="167"/>
    </row>
    <row r="371" spans="1:16" x14ac:dyDescent="0.2">
      <c r="A371" s="58" t="e">
        <f t="shared" si="5"/>
        <v>#VALUE!</v>
      </c>
      <c r="B371" s="144" t="str">
        <f>IF(ISBLANK(DaqBook_RAW_Data!AG361),IF(DaqBook_RAW_Data!A361="","",TIMEVALUE(DaqBook_RAW_Data!A361)),TIMEVALUE(DaqBook_RAW_Data!AG361))</f>
        <v/>
      </c>
      <c r="C371" s="167" t="str">
        <f>IF(ISBLANK(DaqBook_RAW_Data!AH361),"",DaqBook_RAW_Data!AH361)</f>
        <v/>
      </c>
      <c r="D371" s="167" t="str">
        <f>IF(ISBLANK(DaqBook_RAW_Data!AI361),"",DaqBook_RAW_Data!AI361)</f>
        <v/>
      </c>
      <c r="E371" s="167" t="str">
        <f>IF(ISBLANK(DaqBook_RAW_Data!AJ361),"",DaqBook_RAW_Data!AJ361)</f>
        <v/>
      </c>
      <c r="F371" s="167" t="str">
        <f>IF(ISBLANK(DaqBook_RAW_Data!AK361),"",DaqBook_RAW_Data!AK361)</f>
        <v/>
      </c>
      <c r="G371" s="167" t="str">
        <f>IF(ISBLANK(DaqBook_RAW_Data!AL361),"",DaqBook_RAW_Data!AL361)</f>
        <v/>
      </c>
      <c r="H371" s="167" t="str">
        <f>IF(ISBLANK(DaqBook_RAW_Data!AM361),"",DaqBook_RAW_Data!AM361)</f>
        <v/>
      </c>
      <c r="I371" s="167" t="str">
        <f>IF(ISBLANK(DaqBook_RAW_Data!AN361),"",DaqBook_RAW_Data!AN361)</f>
        <v/>
      </c>
      <c r="J371" s="167" t="str">
        <f>IF(ISBLANK(DaqBook_RAW_Data!AO361),"",DaqBook_RAW_Data!AO361)</f>
        <v/>
      </c>
      <c r="K371" s="167" t="str">
        <f>IF(ISBLANK(DaqBook_RAW_Data!AP361),"",DaqBook_RAW_Data!AP361)</f>
        <v/>
      </c>
      <c r="L371" s="167" t="str">
        <f>IF(ISBLANK(DaqBook_RAW_Data!AQ361),"",DaqBook_RAW_Data!AQ361)</f>
        <v/>
      </c>
      <c r="M371" s="167" t="str">
        <f>IF(ISBLANK(DaqBook_RAW_Data!AR361),"",DaqBook_RAW_Data!AR361)</f>
        <v/>
      </c>
      <c r="N371" s="167" t="str">
        <f>IF(ISBLANK(DaqBook_RAW_Data!AS361),"",DaqBook_RAW_Data!AS361)</f>
        <v/>
      </c>
      <c r="O371" s="167"/>
      <c r="P371" s="167"/>
    </row>
    <row r="372" spans="1:16" x14ac:dyDescent="0.2">
      <c r="A372" s="58" t="e">
        <f t="shared" si="5"/>
        <v>#VALUE!</v>
      </c>
      <c r="B372" s="144" t="str">
        <f>IF(ISBLANK(DaqBook_RAW_Data!AG362),IF(DaqBook_RAW_Data!A362="","",TIMEVALUE(DaqBook_RAW_Data!A362)),TIMEVALUE(DaqBook_RAW_Data!AG362))</f>
        <v/>
      </c>
      <c r="C372" s="167" t="str">
        <f>IF(ISBLANK(DaqBook_RAW_Data!AH362),"",DaqBook_RAW_Data!AH362)</f>
        <v/>
      </c>
      <c r="D372" s="167" t="str">
        <f>IF(ISBLANK(DaqBook_RAW_Data!AI362),"",DaqBook_RAW_Data!AI362)</f>
        <v/>
      </c>
      <c r="E372" s="167" t="str">
        <f>IF(ISBLANK(DaqBook_RAW_Data!AJ362),"",DaqBook_RAW_Data!AJ362)</f>
        <v/>
      </c>
      <c r="F372" s="167" t="str">
        <f>IF(ISBLANK(DaqBook_RAW_Data!AK362),"",DaqBook_RAW_Data!AK362)</f>
        <v/>
      </c>
      <c r="G372" s="167" t="str">
        <f>IF(ISBLANK(DaqBook_RAW_Data!AL362),"",DaqBook_RAW_Data!AL362)</f>
        <v/>
      </c>
      <c r="H372" s="167" t="str">
        <f>IF(ISBLANK(DaqBook_RAW_Data!AM362),"",DaqBook_RAW_Data!AM362)</f>
        <v/>
      </c>
      <c r="I372" s="167" t="str">
        <f>IF(ISBLANK(DaqBook_RAW_Data!AN362),"",DaqBook_RAW_Data!AN362)</f>
        <v/>
      </c>
      <c r="J372" s="167" t="str">
        <f>IF(ISBLANK(DaqBook_RAW_Data!AO362),"",DaqBook_RAW_Data!AO362)</f>
        <v/>
      </c>
      <c r="K372" s="167" t="str">
        <f>IF(ISBLANK(DaqBook_RAW_Data!AP362),"",DaqBook_RAW_Data!AP362)</f>
        <v/>
      </c>
      <c r="L372" s="167" t="str">
        <f>IF(ISBLANK(DaqBook_RAW_Data!AQ362),"",DaqBook_RAW_Data!AQ362)</f>
        <v/>
      </c>
      <c r="M372" s="167" t="str">
        <f>IF(ISBLANK(DaqBook_RAW_Data!AR362),"",DaqBook_RAW_Data!AR362)</f>
        <v/>
      </c>
      <c r="N372" s="167" t="str">
        <f>IF(ISBLANK(DaqBook_RAW_Data!AS362),"",DaqBook_RAW_Data!AS362)</f>
        <v/>
      </c>
      <c r="O372" s="167"/>
      <c r="P372" s="167"/>
    </row>
    <row r="373" spans="1:16" x14ac:dyDescent="0.2">
      <c r="A373" s="58" t="e">
        <f t="shared" si="5"/>
        <v>#VALUE!</v>
      </c>
      <c r="B373" s="144" t="str">
        <f>IF(ISBLANK(DaqBook_RAW_Data!AG363),IF(DaqBook_RAW_Data!A363="","",TIMEVALUE(DaqBook_RAW_Data!A363)),TIMEVALUE(DaqBook_RAW_Data!AG363))</f>
        <v/>
      </c>
      <c r="C373" s="167" t="str">
        <f>IF(ISBLANK(DaqBook_RAW_Data!AH363),"",DaqBook_RAW_Data!AH363)</f>
        <v/>
      </c>
      <c r="D373" s="167" t="str">
        <f>IF(ISBLANK(DaqBook_RAW_Data!AI363),"",DaqBook_RAW_Data!AI363)</f>
        <v/>
      </c>
      <c r="E373" s="167" t="str">
        <f>IF(ISBLANK(DaqBook_RAW_Data!AJ363),"",DaqBook_RAW_Data!AJ363)</f>
        <v/>
      </c>
      <c r="F373" s="167" t="str">
        <f>IF(ISBLANK(DaqBook_RAW_Data!AK363),"",DaqBook_RAW_Data!AK363)</f>
        <v/>
      </c>
      <c r="G373" s="167" t="str">
        <f>IF(ISBLANK(DaqBook_RAW_Data!AL363),"",DaqBook_RAW_Data!AL363)</f>
        <v/>
      </c>
      <c r="H373" s="167" t="str">
        <f>IF(ISBLANK(DaqBook_RAW_Data!AM363),"",DaqBook_RAW_Data!AM363)</f>
        <v/>
      </c>
      <c r="I373" s="167" t="str">
        <f>IF(ISBLANK(DaqBook_RAW_Data!AN363),"",DaqBook_RAW_Data!AN363)</f>
        <v/>
      </c>
      <c r="J373" s="167" t="str">
        <f>IF(ISBLANK(DaqBook_RAW_Data!AO363),"",DaqBook_RAW_Data!AO363)</f>
        <v/>
      </c>
      <c r="K373" s="167" t="str">
        <f>IF(ISBLANK(DaqBook_RAW_Data!AP363),"",DaqBook_RAW_Data!AP363)</f>
        <v/>
      </c>
      <c r="L373" s="167" t="str">
        <f>IF(ISBLANK(DaqBook_RAW_Data!AQ363),"",DaqBook_RAW_Data!AQ363)</f>
        <v/>
      </c>
      <c r="M373" s="167" t="str">
        <f>IF(ISBLANK(DaqBook_RAW_Data!AR363),"",DaqBook_RAW_Data!AR363)</f>
        <v/>
      </c>
      <c r="N373" s="167" t="str">
        <f>IF(ISBLANK(DaqBook_RAW_Data!AS363),"",DaqBook_RAW_Data!AS363)</f>
        <v/>
      </c>
      <c r="O373" s="167"/>
      <c r="P373" s="167"/>
    </row>
    <row r="374" spans="1:16" x14ac:dyDescent="0.2">
      <c r="A374" s="58" t="e">
        <f t="shared" si="5"/>
        <v>#VALUE!</v>
      </c>
      <c r="B374" s="144" t="str">
        <f>IF(ISBLANK(DaqBook_RAW_Data!AG364),IF(DaqBook_RAW_Data!A364="","",TIMEVALUE(DaqBook_RAW_Data!A364)),TIMEVALUE(DaqBook_RAW_Data!AG364))</f>
        <v/>
      </c>
      <c r="C374" s="167" t="str">
        <f>IF(ISBLANK(DaqBook_RAW_Data!AH364),"",DaqBook_RAW_Data!AH364)</f>
        <v/>
      </c>
      <c r="D374" s="167" t="str">
        <f>IF(ISBLANK(DaqBook_RAW_Data!AI364),"",DaqBook_RAW_Data!AI364)</f>
        <v/>
      </c>
      <c r="E374" s="167" t="str">
        <f>IF(ISBLANK(DaqBook_RAW_Data!AJ364),"",DaqBook_RAW_Data!AJ364)</f>
        <v/>
      </c>
      <c r="F374" s="167" t="str">
        <f>IF(ISBLANK(DaqBook_RAW_Data!AK364),"",DaqBook_RAW_Data!AK364)</f>
        <v/>
      </c>
      <c r="G374" s="167" t="str">
        <f>IF(ISBLANK(DaqBook_RAW_Data!AL364),"",DaqBook_RAW_Data!AL364)</f>
        <v/>
      </c>
      <c r="H374" s="167" t="str">
        <f>IF(ISBLANK(DaqBook_RAW_Data!AM364),"",DaqBook_RAW_Data!AM364)</f>
        <v/>
      </c>
      <c r="I374" s="167" t="str">
        <f>IF(ISBLANK(DaqBook_RAW_Data!AN364),"",DaqBook_RAW_Data!AN364)</f>
        <v/>
      </c>
      <c r="J374" s="167" t="str">
        <f>IF(ISBLANK(DaqBook_RAW_Data!AO364),"",DaqBook_RAW_Data!AO364)</f>
        <v/>
      </c>
      <c r="K374" s="167" t="str">
        <f>IF(ISBLANK(DaqBook_RAW_Data!AP364),"",DaqBook_RAW_Data!AP364)</f>
        <v/>
      </c>
      <c r="L374" s="167" t="str">
        <f>IF(ISBLANK(DaqBook_RAW_Data!AQ364),"",DaqBook_RAW_Data!AQ364)</f>
        <v/>
      </c>
      <c r="M374" s="167" t="str">
        <f>IF(ISBLANK(DaqBook_RAW_Data!AR364),"",DaqBook_RAW_Data!AR364)</f>
        <v/>
      </c>
      <c r="N374" s="167" t="str">
        <f>IF(ISBLANK(DaqBook_RAW_Data!AS364),"",DaqBook_RAW_Data!AS364)</f>
        <v/>
      </c>
      <c r="O374" s="167"/>
      <c r="P374" s="167"/>
    </row>
    <row r="375" spans="1:16" x14ac:dyDescent="0.2">
      <c r="A375" s="58" t="e">
        <f t="shared" si="5"/>
        <v>#VALUE!</v>
      </c>
      <c r="B375" s="144" t="str">
        <f>IF(ISBLANK(DaqBook_RAW_Data!AG365),IF(DaqBook_RAW_Data!A365="","",TIMEVALUE(DaqBook_RAW_Data!A365)),TIMEVALUE(DaqBook_RAW_Data!AG365))</f>
        <v/>
      </c>
      <c r="C375" s="167" t="str">
        <f>IF(ISBLANK(DaqBook_RAW_Data!AH365),"",DaqBook_RAW_Data!AH365)</f>
        <v/>
      </c>
      <c r="D375" s="167" t="str">
        <f>IF(ISBLANK(DaqBook_RAW_Data!AI365),"",DaqBook_RAW_Data!AI365)</f>
        <v/>
      </c>
      <c r="E375" s="167" t="str">
        <f>IF(ISBLANK(DaqBook_RAW_Data!AJ365),"",DaqBook_RAW_Data!AJ365)</f>
        <v/>
      </c>
      <c r="F375" s="167" t="str">
        <f>IF(ISBLANK(DaqBook_RAW_Data!AK365),"",DaqBook_RAW_Data!AK365)</f>
        <v/>
      </c>
      <c r="G375" s="167" t="str">
        <f>IF(ISBLANK(DaqBook_RAW_Data!AL365),"",DaqBook_RAW_Data!AL365)</f>
        <v/>
      </c>
      <c r="H375" s="167" t="str">
        <f>IF(ISBLANK(DaqBook_RAW_Data!AM365),"",DaqBook_RAW_Data!AM365)</f>
        <v/>
      </c>
      <c r="I375" s="167" t="str">
        <f>IF(ISBLANK(DaqBook_RAW_Data!AN365),"",DaqBook_RAW_Data!AN365)</f>
        <v/>
      </c>
      <c r="J375" s="167" t="str">
        <f>IF(ISBLANK(DaqBook_RAW_Data!AO365),"",DaqBook_RAW_Data!AO365)</f>
        <v/>
      </c>
      <c r="K375" s="167" t="str">
        <f>IF(ISBLANK(DaqBook_RAW_Data!AP365),"",DaqBook_RAW_Data!AP365)</f>
        <v/>
      </c>
      <c r="L375" s="167" t="str">
        <f>IF(ISBLANK(DaqBook_RAW_Data!AQ365),"",DaqBook_RAW_Data!AQ365)</f>
        <v/>
      </c>
      <c r="M375" s="167" t="str">
        <f>IF(ISBLANK(DaqBook_RAW_Data!AR365),"",DaqBook_RAW_Data!AR365)</f>
        <v/>
      </c>
      <c r="N375" s="167" t="str">
        <f>IF(ISBLANK(DaqBook_RAW_Data!AS365),"",DaqBook_RAW_Data!AS365)</f>
        <v/>
      </c>
      <c r="O375" s="167"/>
      <c r="P375" s="167"/>
    </row>
    <row r="376" spans="1:16" x14ac:dyDescent="0.2">
      <c r="A376" s="58" t="e">
        <f t="shared" si="5"/>
        <v>#VALUE!</v>
      </c>
      <c r="B376" s="144" t="str">
        <f>IF(ISBLANK(DaqBook_RAW_Data!AG366),IF(DaqBook_RAW_Data!A366="","",TIMEVALUE(DaqBook_RAW_Data!A366)),TIMEVALUE(DaqBook_RAW_Data!AG366))</f>
        <v/>
      </c>
      <c r="C376" s="167" t="str">
        <f>IF(ISBLANK(DaqBook_RAW_Data!AH366),"",DaqBook_RAW_Data!AH366)</f>
        <v/>
      </c>
      <c r="D376" s="167" t="str">
        <f>IF(ISBLANK(DaqBook_RAW_Data!AI366),"",DaqBook_RAW_Data!AI366)</f>
        <v/>
      </c>
      <c r="E376" s="167" t="str">
        <f>IF(ISBLANK(DaqBook_RAW_Data!AJ366),"",DaqBook_RAW_Data!AJ366)</f>
        <v/>
      </c>
      <c r="F376" s="167" t="str">
        <f>IF(ISBLANK(DaqBook_RAW_Data!AK366),"",DaqBook_RAW_Data!AK366)</f>
        <v/>
      </c>
      <c r="G376" s="167" t="str">
        <f>IF(ISBLANK(DaqBook_RAW_Data!AL366),"",DaqBook_RAW_Data!AL366)</f>
        <v/>
      </c>
      <c r="H376" s="167" t="str">
        <f>IF(ISBLANK(DaqBook_RAW_Data!AM366),"",DaqBook_RAW_Data!AM366)</f>
        <v/>
      </c>
      <c r="I376" s="167" t="str">
        <f>IF(ISBLANK(DaqBook_RAW_Data!AN366),"",DaqBook_RAW_Data!AN366)</f>
        <v/>
      </c>
      <c r="J376" s="167" t="str">
        <f>IF(ISBLANK(DaqBook_RAW_Data!AO366),"",DaqBook_RAW_Data!AO366)</f>
        <v/>
      </c>
      <c r="K376" s="167" t="str">
        <f>IF(ISBLANK(DaqBook_RAW_Data!AP366),"",DaqBook_RAW_Data!AP366)</f>
        <v/>
      </c>
      <c r="L376" s="167" t="str">
        <f>IF(ISBLANK(DaqBook_RAW_Data!AQ366),"",DaqBook_RAW_Data!AQ366)</f>
        <v/>
      </c>
      <c r="M376" s="167" t="str">
        <f>IF(ISBLANK(DaqBook_RAW_Data!AR366),"",DaqBook_RAW_Data!AR366)</f>
        <v/>
      </c>
      <c r="N376" s="167" t="str">
        <f>IF(ISBLANK(DaqBook_RAW_Data!AS366),"",DaqBook_RAW_Data!AS366)</f>
        <v/>
      </c>
      <c r="O376" s="167"/>
      <c r="P376" s="167"/>
    </row>
    <row r="377" spans="1:16" x14ac:dyDescent="0.2">
      <c r="A377" s="58" t="e">
        <f t="shared" si="5"/>
        <v>#VALUE!</v>
      </c>
      <c r="B377" s="144" t="str">
        <f>IF(ISBLANK(DaqBook_RAW_Data!AG367),IF(DaqBook_RAW_Data!A367="","",TIMEVALUE(DaqBook_RAW_Data!A367)),TIMEVALUE(DaqBook_RAW_Data!AG367))</f>
        <v/>
      </c>
      <c r="C377" s="167" t="str">
        <f>IF(ISBLANK(DaqBook_RAW_Data!AH367),"",DaqBook_RAW_Data!AH367)</f>
        <v/>
      </c>
      <c r="D377" s="167" t="str">
        <f>IF(ISBLANK(DaqBook_RAW_Data!AI367),"",DaqBook_RAW_Data!AI367)</f>
        <v/>
      </c>
      <c r="E377" s="167" t="str">
        <f>IF(ISBLANK(DaqBook_RAW_Data!AJ367),"",DaqBook_RAW_Data!AJ367)</f>
        <v/>
      </c>
      <c r="F377" s="167" t="str">
        <f>IF(ISBLANK(DaqBook_RAW_Data!AK367),"",DaqBook_RAW_Data!AK367)</f>
        <v/>
      </c>
      <c r="G377" s="167" t="str">
        <f>IF(ISBLANK(DaqBook_RAW_Data!AL367),"",DaqBook_RAW_Data!AL367)</f>
        <v/>
      </c>
      <c r="H377" s="167" t="str">
        <f>IF(ISBLANK(DaqBook_RAW_Data!AM367),"",DaqBook_RAW_Data!AM367)</f>
        <v/>
      </c>
      <c r="I377" s="167" t="str">
        <f>IF(ISBLANK(DaqBook_RAW_Data!AN367),"",DaqBook_RAW_Data!AN367)</f>
        <v/>
      </c>
      <c r="J377" s="167" t="str">
        <f>IF(ISBLANK(DaqBook_RAW_Data!AO367),"",DaqBook_RAW_Data!AO367)</f>
        <v/>
      </c>
      <c r="K377" s="167" t="str">
        <f>IF(ISBLANK(DaqBook_RAW_Data!AP367),"",DaqBook_RAW_Data!AP367)</f>
        <v/>
      </c>
      <c r="L377" s="167" t="str">
        <f>IF(ISBLANK(DaqBook_RAW_Data!AQ367),"",DaqBook_RAW_Data!AQ367)</f>
        <v/>
      </c>
      <c r="M377" s="167" t="str">
        <f>IF(ISBLANK(DaqBook_RAW_Data!AR367),"",DaqBook_RAW_Data!AR367)</f>
        <v/>
      </c>
      <c r="N377" s="167" t="str">
        <f>IF(ISBLANK(DaqBook_RAW_Data!AS367),"",DaqBook_RAW_Data!AS367)</f>
        <v/>
      </c>
      <c r="O377" s="167"/>
      <c r="P377" s="167"/>
    </row>
    <row r="378" spans="1:16" x14ac:dyDescent="0.2">
      <c r="A378" s="58" t="e">
        <f t="shared" si="5"/>
        <v>#VALUE!</v>
      </c>
      <c r="B378" s="144" t="str">
        <f>IF(ISBLANK(DaqBook_RAW_Data!AG368),IF(DaqBook_RAW_Data!A368="","",TIMEVALUE(DaqBook_RAW_Data!A368)),TIMEVALUE(DaqBook_RAW_Data!AG368))</f>
        <v/>
      </c>
      <c r="C378" s="167" t="str">
        <f>IF(ISBLANK(DaqBook_RAW_Data!AH368),"",DaqBook_RAW_Data!AH368)</f>
        <v/>
      </c>
      <c r="D378" s="167" t="str">
        <f>IF(ISBLANK(DaqBook_RAW_Data!AI368),"",DaqBook_RAW_Data!AI368)</f>
        <v/>
      </c>
      <c r="E378" s="167" t="str">
        <f>IF(ISBLANK(DaqBook_RAW_Data!AJ368),"",DaqBook_RAW_Data!AJ368)</f>
        <v/>
      </c>
      <c r="F378" s="167" t="str">
        <f>IF(ISBLANK(DaqBook_RAW_Data!AK368),"",DaqBook_RAW_Data!AK368)</f>
        <v/>
      </c>
      <c r="G378" s="167" t="str">
        <f>IF(ISBLANK(DaqBook_RAW_Data!AL368),"",DaqBook_RAW_Data!AL368)</f>
        <v/>
      </c>
      <c r="H378" s="167" t="str">
        <f>IF(ISBLANK(DaqBook_RAW_Data!AM368),"",DaqBook_RAW_Data!AM368)</f>
        <v/>
      </c>
      <c r="I378" s="167" t="str">
        <f>IF(ISBLANK(DaqBook_RAW_Data!AN368),"",DaqBook_RAW_Data!AN368)</f>
        <v/>
      </c>
      <c r="J378" s="167" t="str">
        <f>IF(ISBLANK(DaqBook_RAW_Data!AO368),"",DaqBook_RAW_Data!AO368)</f>
        <v/>
      </c>
      <c r="K378" s="167" t="str">
        <f>IF(ISBLANK(DaqBook_RAW_Data!AP368),"",DaqBook_RAW_Data!AP368)</f>
        <v/>
      </c>
      <c r="L378" s="167" t="str">
        <f>IF(ISBLANK(DaqBook_RAW_Data!AQ368),"",DaqBook_RAW_Data!AQ368)</f>
        <v/>
      </c>
      <c r="M378" s="167" t="str">
        <f>IF(ISBLANK(DaqBook_RAW_Data!AR368),"",DaqBook_RAW_Data!AR368)</f>
        <v/>
      </c>
      <c r="N378" s="167" t="str">
        <f>IF(ISBLANK(DaqBook_RAW_Data!AS368),"",DaqBook_RAW_Data!AS368)</f>
        <v/>
      </c>
      <c r="O378" s="167"/>
      <c r="P378" s="167"/>
    </row>
    <row r="379" spans="1:16" x14ac:dyDescent="0.2">
      <c r="A379" s="58" t="e">
        <f t="shared" si="5"/>
        <v>#VALUE!</v>
      </c>
      <c r="B379" s="144" t="str">
        <f>IF(ISBLANK(DaqBook_RAW_Data!AG369),IF(DaqBook_RAW_Data!A369="","",TIMEVALUE(DaqBook_RAW_Data!A369)),TIMEVALUE(DaqBook_RAW_Data!AG369))</f>
        <v/>
      </c>
      <c r="C379" s="167" t="str">
        <f>IF(ISBLANK(DaqBook_RAW_Data!AH369),"",DaqBook_RAW_Data!AH369)</f>
        <v/>
      </c>
      <c r="D379" s="167" t="str">
        <f>IF(ISBLANK(DaqBook_RAW_Data!AI369),"",DaqBook_RAW_Data!AI369)</f>
        <v/>
      </c>
      <c r="E379" s="167" t="str">
        <f>IF(ISBLANK(DaqBook_RAW_Data!AJ369),"",DaqBook_RAW_Data!AJ369)</f>
        <v/>
      </c>
      <c r="F379" s="167" t="str">
        <f>IF(ISBLANK(DaqBook_RAW_Data!AK369),"",DaqBook_RAW_Data!AK369)</f>
        <v/>
      </c>
      <c r="G379" s="167" t="str">
        <f>IF(ISBLANK(DaqBook_RAW_Data!AL369),"",DaqBook_RAW_Data!AL369)</f>
        <v/>
      </c>
      <c r="H379" s="167" t="str">
        <f>IF(ISBLANK(DaqBook_RAW_Data!AM369),"",DaqBook_RAW_Data!AM369)</f>
        <v/>
      </c>
      <c r="I379" s="167" t="str">
        <f>IF(ISBLANK(DaqBook_RAW_Data!AN369),"",DaqBook_RAW_Data!AN369)</f>
        <v/>
      </c>
      <c r="J379" s="167" t="str">
        <f>IF(ISBLANK(DaqBook_RAW_Data!AO369),"",DaqBook_RAW_Data!AO369)</f>
        <v/>
      </c>
      <c r="K379" s="167" t="str">
        <f>IF(ISBLANK(DaqBook_RAW_Data!AP369),"",DaqBook_RAW_Data!AP369)</f>
        <v/>
      </c>
      <c r="L379" s="167" t="str">
        <f>IF(ISBLANK(DaqBook_RAW_Data!AQ369),"",DaqBook_RAW_Data!AQ369)</f>
        <v/>
      </c>
      <c r="M379" s="167" t="str">
        <f>IF(ISBLANK(DaqBook_RAW_Data!AR369),"",DaqBook_RAW_Data!AR369)</f>
        <v/>
      </c>
      <c r="N379" s="167" t="str">
        <f>IF(ISBLANK(DaqBook_RAW_Data!AS369),"",DaqBook_RAW_Data!AS369)</f>
        <v/>
      </c>
      <c r="O379" s="167"/>
      <c r="P379" s="167"/>
    </row>
    <row r="380" spans="1:16" x14ac:dyDescent="0.2">
      <c r="A380" s="58" t="e">
        <f t="shared" si="5"/>
        <v>#VALUE!</v>
      </c>
      <c r="B380" s="144" t="str">
        <f>IF(ISBLANK(DaqBook_RAW_Data!AG370),IF(DaqBook_RAW_Data!A370="","",TIMEVALUE(DaqBook_RAW_Data!A370)),TIMEVALUE(DaqBook_RAW_Data!AG370))</f>
        <v/>
      </c>
      <c r="C380" s="167" t="str">
        <f>IF(ISBLANK(DaqBook_RAW_Data!AH370),"",DaqBook_RAW_Data!AH370)</f>
        <v/>
      </c>
      <c r="D380" s="167" t="str">
        <f>IF(ISBLANK(DaqBook_RAW_Data!AI370),"",DaqBook_RAW_Data!AI370)</f>
        <v/>
      </c>
      <c r="E380" s="167" t="str">
        <f>IF(ISBLANK(DaqBook_RAW_Data!AJ370),"",DaqBook_RAW_Data!AJ370)</f>
        <v/>
      </c>
      <c r="F380" s="167" t="str">
        <f>IF(ISBLANK(DaqBook_RAW_Data!AK370),"",DaqBook_RAW_Data!AK370)</f>
        <v/>
      </c>
      <c r="G380" s="167" t="str">
        <f>IF(ISBLANK(DaqBook_RAW_Data!AL370),"",DaqBook_RAW_Data!AL370)</f>
        <v/>
      </c>
      <c r="H380" s="167" t="str">
        <f>IF(ISBLANK(DaqBook_RAW_Data!AM370),"",DaqBook_RAW_Data!AM370)</f>
        <v/>
      </c>
      <c r="I380" s="167" t="str">
        <f>IF(ISBLANK(DaqBook_RAW_Data!AN370),"",DaqBook_RAW_Data!AN370)</f>
        <v/>
      </c>
      <c r="J380" s="167" t="str">
        <f>IF(ISBLANK(DaqBook_RAW_Data!AO370),"",DaqBook_RAW_Data!AO370)</f>
        <v/>
      </c>
      <c r="K380" s="167" t="str">
        <f>IF(ISBLANK(DaqBook_RAW_Data!AP370),"",DaqBook_RAW_Data!AP370)</f>
        <v/>
      </c>
      <c r="L380" s="167" t="str">
        <f>IF(ISBLANK(DaqBook_RAW_Data!AQ370),"",DaqBook_RAW_Data!AQ370)</f>
        <v/>
      </c>
      <c r="M380" s="167" t="str">
        <f>IF(ISBLANK(DaqBook_RAW_Data!AR370),"",DaqBook_RAW_Data!AR370)</f>
        <v/>
      </c>
      <c r="N380" s="167" t="str">
        <f>IF(ISBLANK(DaqBook_RAW_Data!AS370),"",DaqBook_RAW_Data!AS370)</f>
        <v/>
      </c>
      <c r="O380" s="167"/>
      <c r="P380" s="167"/>
    </row>
    <row r="381" spans="1:16" x14ac:dyDescent="0.2">
      <c r="A381" s="58" t="e">
        <f t="shared" si="5"/>
        <v>#VALUE!</v>
      </c>
      <c r="B381" s="144" t="str">
        <f>IF(ISBLANK(DaqBook_RAW_Data!AG371),IF(DaqBook_RAW_Data!A371="","",TIMEVALUE(DaqBook_RAW_Data!A371)),TIMEVALUE(DaqBook_RAW_Data!AG371))</f>
        <v/>
      </c>
      <c r="C381" s="167" t="str">
        <f>IF(ISBLANK(DaqBook_RAW_Data!AH371),"",DaqBook_RAW_Data!AH371)</f>
        <v/>
      </c>
      <c r="D381" s="167" t="str">
        <f>IF(ISBLANK(DaqBook_RAW_Data!AI371),"",DaqBook_RAW_Data!AI371)</f>
        <v/>
      </c>
      <c r="E381" s="167" t="str">
        <f>IF(ISBLANK(DaqBook_RAW_Data!AJ371),"",DaqBook_RAW_Data!AJ371)</f>
        <v/>
      </c>
      <c r="F381" s="167" t="str">
        <f>IF(ISBLANK(DaqBook_RAW_Data!AK371),"",DaqBook_RAW_Data!AK371)</f>
        <v/>
      </c>
      <c r="G381" s="167" t="str">
        <f>IF(ISBLANK(DaqBook_RAW_Data!AL371),"",DaqBook_RAW_Data!AL371)</f>
        <v/>
      </c>
      <c r="H381" s="167" t="str">
        <f>IF(ISBLANK(DaqBook_RAW_Data!AM371),"",DaqBook_RAW_Data!AM371)</f>
        <v/>
      </c>
      <c r="I381" s="167" t="str">
        <f>IF(ISBLANK(DaqBook_RAW_Data!AN371),"",DaqBook_RAW_Data!AN371)</f>
        <v/>
      </c>
      <c r="J381" s="167" t="str">
        <f>IF(ISBLANK(DaqBook_RAW_Data!AO371),"",DaqBook_RAW_Data!AO371)</f>
        <v/>
      </c>
      <c r="K381" s="167" t="str">
        <f>IF(ISBLANK(DaqBook_RAW_Data!AP371),"",DaqBook_RAW_Data!AP371)</f>
        <v/>
      </c>
      <c r="L381" s="167" t="str">
        <f>IF(ISBLANK(DaqBook_RAW_Data!AQ371),"",DaqBook_RAW_Data!AQ371)</f>
        <v/>
      </c>
      <c r="M381" s="167" t="str">
        <f>IF(ISBLANK(DaqBook_RAW_Data!AR371),"",DaqBook_RAW_Data!AR371)</f>
        <v/>
      </c>
      <c r="N381" s="167" t="str">
        <f>IF(ISBLANK(DaqBook_RAW_Data!AS371),"",DaqBook_RAW_Data!AS371)</f>
        <v/>
      </c>
      <c r="O381" s="167"/>
      <c r="P381" s="167"/>
    </row>
    <row r="382" spans="1:16" x14ac:dyDescent="0.2">
      <c r="A382" s="58" t="e">
        <f t="shared" si="5"/>
        <v>#VALUE!</v>
      </c>
      <c r="B382" s="144" t="str">
        <f>IF(ISBLANK(DaqBook_RAW_Data!AG372),IF(DaqBook_RAW_Data!A372="","",TIMEVALUE(DaqBook_RAW_Data!A372)),TIMEVALUE(DaqBook_RAW_Data!AG372))</f>
        <v/>
      </c>
      <c r="C382" s="167" t="str">
        <f>IF(ISBLANK(DaqBook_RAW_Data!AH372),"",DaqBook_RAW_Data!AH372)</f>
        <v/>
      </c>
      <c r="D382" s="167" t="str">
        <f>IF(ISBLANK(DaqBook_RAW_Data!AI372),"",DaqBook_RAW_Data!AI372)</f>
        <v/>
      </c>
      <c r="E382" s="167" t="str">
        <f>IF(ISBLANK(DaqBook_RAW_Data!AJ372),"",DaqBook_RAW_Data!AJ372)</f>
        <v/>
      </c>
      <c r="F382" s="167" t="str">
        <f>IF(ISBLANK(DaqBook_RAW_Data!AK372),"",DaqBook_RAW_Data!AK372)</f>
        <v/>
      </c>
      <c r="G382" s="167" t="str">
        <f>IF(ISBLANK(DaqBook_RAW_Data!AL372),"",DaqBook_RAW_Data!AL372)</f>
        <v/>
      </c>
      <c r="H382" s="167" t="str">
        <f>IF(ISBLANK(DaqBook_RAW_Data!AM372),"",DaqBook_RAW_Data!AM372)</f>
        <v/>
      </c>
      <c r="I382" s="167" t="str">
        <f>IF(ISBLANK(DaqBook_RAW_Data!AN372),"",DaqBook_RAW_Data!AN372)</f>
        <v/>
      </c>
      <c r="J382" s="167" t="str">
        <f>IF(ISBLANK(DaqBook_RAW_Data!AO372),"",DaqBook_RAW_Data!AO372)</f>
        <v/>
      </c>
      <c r="K382" s="167" t="str">
        <f>IF(ISBLANK(DaqBook_RAW_Data!AP372),"",DaqBook_RAW_Data!AP372)</f>
        <v/>
      </c>
      <c r="L382" s="167" t="str">
        <f>IF(ISBLANK(DaqBook_RAW_Data!AQ372),"",DaqBook_RAW_Data!AQ372)</f>
        <v/>
      </c>
      <c r="M382" s="167" t="str">
        <f>IF(ISBLANK(DaqBook_RAW_Data!AR372),"",DaqBook_RAW_Data!AR372)</f>
        <v/>
      </c>
      <c r="N382" s="167" t="str">
        <f>IF(ISBLANK(DaqBook_RAW_Data!AS372),"",DaqBook_RAW_Data!AS372)</f>
        <v/>
      </c>
      <c r="O382" s="167"/>
      <c r="P382" s="167"/>
    </row>
    <row r="383" spans="1:16" x14ac:dyDescent="0.2">
      <c r="A383" s="58" t="e">
        <f t="shared" si="5"/>
        <v>#VALUE!</v>
      </c>
      <c r="B383" s="144" t="str">
        <f>IF(ISBLANK(DaqBook_RAW_Data!AG373),IF(DaqBook_RAW_Data!A373="","",TIMEVALUE(DaqBook_RAW_Data!A373)),TIMEVALUE(DaqBook_RAW_Data!AG373))</f>
        <v/>
      </c>
      <c r="C383" s="167" t="str">
        <f>IF(ISBLANK(DaqBook_RAW_Data!AH373),"",DaqBook_RAW_Data!AH373)</f>
        <v/>
      </c>
      <c r="D383" s="167" t="str">
        <f>IF(ISBLANK(DaqBook_RAW_Data!AI373),"",DaqBook_RAW_Data!AI373)</f>
        <v/>
      </c>
      <c r="E383" s="167" t="str">
        <f>IF(ISBLANK(DaqBook_RAW_Data!AJ373),"",DaqBook_RAW_Data!AJ373)</f>
        <v/>
      </c>
      <c r="F383" s="167" t="str">
        <f>IF(ISBLANK(DaqBook_RAW_Data!AK373),"",DaqBook_RAW_Data!AK373)</f>
        <v/>
      </c>
      <c r="G383" s="167" t="str">
        <f>IF(ISBLANK(DaqBook_RAW_Data!AL373),"",DaqBook_RAW_Data!AL373)</f>
        <v/>
      </c>
      <c r="H383" s="167" t="str">
        <f>IF(ISBLANK(DaqBook_RAW_Data!AM373),"",DaqBook_RAW_Data!AM373)</f>
        <v/>
      </c>
      <c r="I383" s="167" t="str">
        <f>IF(ISBLANK(DaqBook_RAW_Data!AN373),"",DaqBook_RAW_Data!AN373)</f>
        <v/>
      </c>
      <c r="J383" s="167" t="str">
        <f>IF(ISBLANK(DaqBook_RAW_Data!AO373),"",DaqBook_RAW_Data!AO373)</f>
        <v/>
      </c>
      <c r="K383" s="167" t="str">
        <f>IF(ISBLANK(DaqBook_RAW_Data!AP373),"",DaqBook_RAW_Data!AP373)</f>
        <v/>
      </c>
      <c r="L383" s="167" t="str">
        <f>IF(ISBLANK(DaqBook_RAW_Data!AQ373),"",DaqBook_RAW_Data!AQ373)</f>
        <v/>
      </c>
      <c r="M383" s="167" t="str">
        <f>IF(ISBLANK(DaqBook_RAW_Data!AR373),"",DaqBook_RAW_Data!AR373)</f>
        <v/>
      </c>
      <c r="N383" s="167" t="str">
        <f>IF(ISBLANK(DaqBook_RAW_Data!AS373),"",DaqBook_RAW_Data!AS373)</f>
        <v/>
      </c>
      <c r="O383" s="167"/>
      <c r="P383" s="167"/>
    </row>
    <row r="384" spans="1:16" x14ac:dyDescent="0.2">
      <c r="A384" s="58" t="e">
        <f t="shared" si="5"/>
        <v>#VALUE!</v>
      </c>
      <c r="B384" s="144" t="str">
        <f>IF(ISBLANK(DaqBook_RAW_Data!AG374),IF(DaqBook_RAW_Data!A374="","",TIMEVALUE(DaqBook_RAW_Data!A374)),TIMEVALUE(DaqBook_RAW_Data!AG374))</f>
        <v/>
      </c>
      <c r="C384" s="167" t="str">
        <f>IF(ISBLANK(DaqBook_RAW_Data!AH374),"",DaqBook_RAW_Data!AH374)</f>
        <v/>
      </c>
      <c r="D384" s="167" t="str">
        <f>IF(ISBLANK(DaqBook_RAW_Data!AI374),"",DaqBook_RAW_Data!AI374)</f>
        <v/>
      </c>
      <c r="E384" s="167" t="str">
        <f>IF(ISBLANK(DaqBook_RAW_Data!AJ374),"",DaqBook_RAW_Data!AJ374)</f>
        <v/>
      </c>
      <c r="F384" s="167" t="str">
        <f>IF(ISBLANK(DaqBook_RAW_Data!AK374),"",DaqBook_RAW_Data!AK374)</f>
        <v/>
      </c>
      <c r="G384" s="167" t="str">
        <f>IF(ISBLANK(DaqBook_RAW_Data!AL374),"",DaqBook_RAW_Data!AL374)</f>
        <v/>
      </c>
      <c r="H384" s="167" t="str">
        <f>IF(ISBLANK(DaqBook_RAW_Data!AM374),"",DaqBook_RAW_Data!AM374)</f>
        <v/>
      </c>
      <c r="I384" s="167" t="str">
        <f>IF(ISBLANK(DaqBook_RAW_Data!AN374),"",DaqBook_RAW_Data!AN374)</f>
        <v/>
      </c>
      <c r="J384" s="167" t="str">
        <f>IF(ISBLANK(DaqBook_RAW_Data!AO374),"",DaqBook_RAW_Data!AO374)</f>
        <v/>
      </c>
      <c r="K384" s="167" t="str">
        <f>IF(ISBLANK(DaqBook_RAW_Data!AP374),"",DaqBook_RAW_Data!AP374)</f>
        <v/>
      </c>
      <c r="L384" s="167" t="str">
        <f>IF(ISBLANK(DaqBook_RAW_Data!AQ374),"",DaqBook_RAW_Data!AQ374)</f>
        <v/>
      </c>
      <c r="M384" s="167" t="str">
        <f>IF(ISBLANK(DaqBook_RAW_Data!AR374),"",DaqBook_RAW_Data!AR374)</f>
        <v/>
      </c>
      <c r="N384" s="167" t="str">
        <f>IF(ISBLANK(DaqBook_RAW_Data!AS374),"",DaqBook_RAW_Data!AS374)</f>
        <v/>
      </c>
      <c r="O384" s="167"/>
      <c r="P384" s="167"/>
    </row>
    <row r="385" spans="1:16" x14ac:dyDescent="0.2">
      <c r="A385" s="58" t="e">
        <f t="shared" si="5"/>
        <v>#VALUE!</v>
      </c>
      <c r="B385" s="144" t="str">
        <f>IF(ISBLANK(DaqBook_RAW_Data!AG375),IF(DaqBook_RAW_Data!A375="","",TIMEVALUE(DaqBook_RAW_Data!A375)),TIMEVALUE(DaqBook_RAW_Data!AG375))</f>
        <v/>
      </c>
      <c r="C385" s="167" t="str">
        <f>IF(ISBLANK(DaqBook_RAW_Data!AH375),"",DaqBook_RAW_Data!AH375)</f>
        <v/>
      </c>
      <c r="D385" s="167" t="str">
        <f>IF(ISBLANK(DaqBook_RAW_Data!AI375),"",DaqBook_RAW_Data!AI375)</f>
        <v/>
      </c>
      <c r="E385" s="167" t="str">
        <f>IF(ISBLANK(DaqBook_RAW_Data!AJ375),"",DaqBook_RAW_Data!AJ375)</f>
        <v/>
      </c>
      <c r="F385" s="167" t="str">
        <f>IF(ISBLANK(DaqBook_RAW_Data!AK375),"",DaqBook_RAW_Data!AK375)</f>
        <v/>
      </c>
      <c r="G385" s="167" t="str">
        <f>IF(ISBLANK(DaqBook_RAW_Data!AL375),"",DaqBook_RAW_Data!AL375)</f>
        <v/>
      </c>
      <c r="H385" s="167" t="str">
        <f>IF(ISBLANK(DaqBook_RAW_Data!AM375),"",DaqBook_RAW_Data!AM375)</f>
        <v/>
      </c>
      <c r="I385" s="167" t="str">
        <f>IF(ISBLANK(DaqBook_RAW_Data!AN375),"",DaqBook_RAW_Data!AN375)</f>
        <v/>
      </c>
      <c r="J385" s="167" t="str">
        <f>IF(ISBLANK(DaqBook_RAW_Data!AO375),"",DaqBook_RAW_Data!AO375)</f>
        <v/>
      </c>
      <c r="K385" s="167" t="str">
        <f>IF(ISBLANK(DaqBook_RAW_Data!AP375),"",DaqBook_RAW_Data!AP375)</f>
        <v/>
      </c>
      <c r="L385" s="167" t="str">
        <f>IF(ISBLANK(DaqBook_RAW_Data!AQ375),"",DaqBook_RAW_Data!AQ375)</f>
        <v/>
      </c>
      <c r="M385" s="167" t="str">
        <f>IF(ISBLANK(DaqBook_RAW_Data!AR375),"",DaqBook_RAW_Data!AR375)</f>
        <v/>
      </c>
      <c r="N385" s="167" t="str">
        <f>IF(ISBLANK(DaqBook_RAW_Data!AS375),"",DaqBook_RAW_Data!AS375)</f>
        <v/>
      </c>
      <c r="O385" s="167"/>
      <c r="P385" s="167"/>
    </row>
    <row r="386" spans="1:16" x14ac:dyDescent="0.2">
      <c r="A386" s="58" t="e">
        <f t="shared" si="5"/>
        <v>#VALUE!</v>
      </c>
      <c r="B386" s="144" t="str">
        <f>IF(ISBLANK(DaqBook_RAW_Data!AG376),IF(DaqBook_RAW_Data!A376="","",TIMEVALUE(DaqBook_RAW_Data!A376)),TIMEVALUE(DaqBook_RAW_Data!AG376))</f>
        <v/>
      </c>
      <c r="C386" s="167" t="str">
        <f>IF(ISBLANK(DaqBook_RAW_Data!AH376),"",DaqBook_RAW_Data!AH376)</f>
        <v/>
      </c>
      <c r="D386" s="167" t="str">
        <f>IF(ISBLANK(DaqBook_RAW_Data!AI376),"",DaqBook_RAW_Data!AI376)</f>
        <v/>
      </c>
      <c r="E386" s="167" t="str">
        <f>IF(ISBLANK(DaqBook_RAW_Data!AJ376),"",DaqBook_RAW_Data!AJ376)</f>
        <v/>
      </c>
      <c r="F386" s="167" t="str">
        <f>IF(ISBLANK(DaqBook_RAW_Data!AK376),"",DaqBook_RAW_Data!AK376)</f>
        <v/>
      </c>
      <c r="G386" s="167" t="str">
        <f>IF(ISBLANK(DaqBook_RAW_Data!AL376),"",DaqBook_RAW_Data!AL376)</f>
        <v/>
      </c>
      <c r="H386" s="167" t="str">
        <f>IF(ISBLANK(DaqBook_RAW_Data!AM376),"",DaqBook_RAW_Data!AM376)</f>
        <v/>
      </c>
      <c r="I386" s="167" t="str">
        <f>IF(ISBLANK(DaqBook_RAW_Data!AN376),"",DaqBook_RAW_Data!AN376)</f>
        <v/>
      </c>
      <c r="J386" s="167" t="str">
        <f>IF(ISBLANK(DaqBook_RAW_Data!AO376),"",DaqBook_RAW_Data!AO376)</f>
        <v/>
      </c>
      <c r="K386" s="167" t="str">
        <f>IF(ISBLANK(DaqBook_RAW_Data!AP376),"",DaqBook_RAW_Data!AP376)</f>
        <v/>
      </c>
      <c r="L386" s="167" t="str">
        <f>IF(ISBLANK(DaqBook_RAW_Data!AQ376),"",DaqBook_RAW_Data!AQ376)</f>
        <v/>
      </c>
      <c r="M386" s="167" t="str">
        <f>IF(ISBLANK(DaqBook_RAW_Data!AR376),"",DaqBook_RAW_Data!AR376)</f>
        <v/>
      </c>
      <c r="N386" s="167" t="str">
        <f>IF(ISBLANK(DaqBook_RAW_Data!AS376),"",DaqBook_RAW_Data!AS376)</f>
        <v/>
      </c>
      <c r="O386" s="167"/>
      <c r="P386" s="167"/>
    </row>
    <row r="387" spans="1:16" x14ac:dyDescent="0.2">
      <c r="A387" s="58" t="e">
        <f t="shared" si="5"/>
        <v>#VALUE!</v>
      </c>
      <c r="B387" s="144" t="str">
        <f>IF(ISBLANK(DaqBook_RAW_Data!AG377),IF(DaqBook_RAW_Data!A377="","",TIMEVALUE(DaqBook_RAW_Data!A377)),TIMEVALUE(DaqBook_RAW_Data!AG377))</f>
        <v/>
      </c>
      <c r="C387" s="167" t="str">
        <f>IF(ISBLANK(DaqBook_RAW_Data!AH377),"",DaqBook_RAW_Data!AH377)</f>
        <v/>
      </c>
      <c r="D387" s="167" t="str">
        <f>IF(ISBLANK(DaqBook_RAW_Data!AI377),"",DaqBook_RAW_Data!AI377)</f>
        <v/>
      </c>
      <c r="E387" s="167" t="str">
        <f>IF(ISBLANK(DaqBook_RAW_Data!AJ377),"",DaqBook_RAW_Data!AJ377)</f>
        <v/>
      </c>
      <c r="F387" s="167" t="str">
        <f>IF(ISBLANK(DaqBook_RAW_Data!AK377),"",DaqBook_RAW_Data!AK377)</f>
        <v/>
      </c>
      <c r="G387" s="167" t="str">
        <f>IF(ISBLANK(DaqBook_RAW_Data!AL377),"",DaqBook_RAW_Data!AL377)</f>
        <v/>
      </c>
      <c r="H387" s="167" t="str">
        <f>IF(ISBLANK(DaqBook_RAW_Data!AM377),"",DaqBook_RAW_Data!AM377)</f>
        <v/>
      </c>
      <c r="I387" s="167" t="str">
        <f>IF(ISBLANK(DaqBook_RAW_Data!AN377),"",DaqBook_RAW_Data!AN377)</f>
        <v/>
      </c>
      <c r="J387" s="167" t="str">
        <f>IF(ISBLANK(DaqBook_RAW_Data!AO377),"",DaqBook_RAW_Data!AO377)</f>
        <v/>
      </c>
      <c r="K387" s="167" t="str">
        <f>IF(ISBLANK(DaqBook_RAW_Data!AP377),"",DaqBook_RAW_Data!AP377)</f>
        <v/>
      </c>
      <c r="L387" s="167" t="str">
        <f>IF(ISBLANK(DaqBook_RAW_Data!AQ377),"",DaqBook_RAW_Data!AQ377)</f>
        <v/>
      </c>
      <c r="M387" s="167" t="str">
        <f>IF(ISBLANK(DaqBook_RAW_Data!AR377),"",DaqBook_RAW_Data!AR377)</f>
        <v/>
      </c>
      <c r="N387" s="167" t="str">
        <f>IF(ISBLANK(DaqBook_RAW_Data!AS377),"",DaqBook_RAW_Data!AS377)</f>
        <v/>
      </c>
      <c r="O387" s="167"/>
      <c r="P387" s="167"/>
    </row>
    <row r="388" spans="1:16" x14ac:dyDescent="0.2">
      <c r="A388" s="58" t="e">
        <f t="shared" si="5"/>
        <v>#VALUE!</v>
      </c>
      <c r="B388" s="144" t="str">
        <f>IF(ISBLANK(DaqBook_RAW_Data!AG378),IF(DaqBook_RAW_Data!A378="","",TIMEVALUE(DaqBook_RAW_Data!A378)),TIMEVALUE(DaqBook_RAW_Data!AG378))</f>
        <v/>
      </c>
      <c r="C388" s="167" t="str">
        <f>IF(ISBLANK(DaqBook_RAW_Data!AH378),"",DaqBook_RAW_Data!AH378)</f>
        <v/>
      </c>
      <c r="D388" s="167" t="str">
        <f>IF(ISBLANK(DaqBook_RAW_Data!AI378),"",DaqBook_RAW_Data!AI378)</f>
        <v/>
      </c>
      <c r="E388" s="167" t="str">
        <f>IF(ISBLANK(DaqBook_RAW_Data!AJ378),"",DaqBook_RAW_Data!AJ378)</f>
        <v/>
      </c>
      <c r="F388" s="167" t="str">
        <f>IF(ISBLANK(DaqBook_RAW_Data!AK378),"",DaqBook_RAW_Data!AK378)</f>
        <v/>
      </c>
      <c r="G388" s="167" t="str">
        <f>IF(ISBLANK(DaqBook_RAW_Data!AL378),"",DaqBook_RAW_Data!AL378)</f>
        <v/>
      </c>
      <c r="H388" s="167" t="str">
        <f>IF(ISBLANK(DaqBook_RAW_Data!AM378),"",DaqBook_RAW_Data!AM378)</f>
        <v/>
      </c>
      <c r="I388" s="167" t="str">
        <f>IF(ISBLANK(DaqBook_RAW_Data!AN378),"",DaqBook_RAW_Data!AN378)</f>
        <v/>
      </c>
      <c r="J388" s="167" t="str">
        <f>IF(ISBLANK(DaqBook_RAW_Data!AO378),"",DaqBook_RAW_Data!AO378)</f>
        <v/>
      </c>
      <c r="K388" s="167" t="str">
        <f>IF(ISBLANK(DaqBook_RAW_Data!AP378),"",DaqBook_RAW_Data!AP378)</f>
        <v/>
      </c>
      <c r="L388" s="167" t="str">
        <f>IF(ISBLANK(DaqBook_RAW_Data!AQ378),"",DaqBook_RAW_Data!AQ378)</f>
        <v/>
      </c>
      <c r="M388" s="167" t="str">
        <f>IF(ISBLANK(DaqBook_RAW_Data!AR378),"",DaqBook_RAW_Data!AR378)</f>
        <v/>
      </c>
      <c r="N388" s="167" t="str">
        <f>IF(ISBLANK(DaqBook_RAW_Data!AS378),"",DaqBook_RAW_Data!AS378)</f>
        <v/>
      </c>
      <c r="O388" s="167"/>
      <c r="P388" s="167"/>
    </row>
    <row r="389" spans="1:16" x14ac:dyDescent="0.2">
      <c r="A389" s="58" t="e">
        <f t="shared" si="5"/>
        <v>#VALUE!</v>
      </c>
      <c r="B389" s="144" t="str">
        <f>IF(ISBLANK(DaqBook_RAW_Data!AG379),IF(DaqBook_RAW_Data!A379="","",TIMEVALUE(DaqBook_RAW_Data!A379)),TIMEVALUE(DaqBook_RAW_Data!AG379))</f>
        <v/>
      </c>
      <c r="C389" s="167" t="str">
        <f>IF(ISBLANK(DaqBook_RAW_Data!AH379),"",DaqBook_RAW_Data!AH379)</f>
        <v/>
      </c>
      <c r="D389" s="167" t="str">
        <f>IF(ISBLANK(DaqBook_RAW_Data!AI379),"",DaqBook_RAW_Data!AI379)</f>
        <v/>
      </c>
      <c r="E389" s="167" t="str">
        <f>IF(ISBLANK(DaqBook_RAW_Data!AJ379),"",DaqBook_RAW_Data!AJ379)</f>
        <v/>
      </c>
      <c r="F389" s="167" t="str">
        <f>IF(ISBLANK(DaqBook_RAW_Data!AK379),"",DaqBook_RAW_Data!AK379)</f>
        <v/>
      </c>
      <c r="G389" s="167" t="str">
        <f>IF(ISBLANK(DaqBook_RAW_Data!AL379),"",DaqBook_RAW_Data!AL379)</f>
        <v/>
      </c>
      <c r="H389" s="167" t="str">
        <f>IF(ISBLANK(DaqBook_RAW_Data!AM379),"",DaqBook_RAW_Data!AM379)</f>
        <v/>
      </c>
      <c r="I389" s="167" t="str">
        <f>IF(ISBLANK(DaqBook_RAW_Data!AN379),"",DaqBook_RAW_Data!AN379)</f>
        <v/>
      </c>
      <c r="J389" s="167" t="str">
        <f>IF(ISBLANK(DaqBook_RAW_Data!AO379),"",DaqBook_RAW_Data!AO379)</f>
        <v/>
      </c>
      <c r="K389" s="167" t="str">
        <f>IF(ISBLANK(DaqBook_RAW_Data!AP379),"",DaqBook_RAW_Data!AP379)</f>
        <v/>
      </c>
      <c r="L389" s="167" t="str">
        <f>IF(ISBLANK(DaqBook_RAW_Data!AQ379),"",DaqBook_RAW_Data!AQ379)</f>
        <v/>
      </c>
      <c r="M389" s="167" t="str">
        <f>IF(ISBLANK(DaqBook_RAW_Data!AR379),"",DaqBook_RAW_Data!AR379)</f>
        <v/>
      </c>
      <c r="N389" s="167" t="str">
        <f>IF(ISBLANK(DaqBook_RAW_Data!AS379),"",DaqBook_RAW_Data!AS379)</f>
        <v/>
      </c>
      <c r="O389" s="167"/>
      <c r="P389" s="167"/>
    </row>
    <row r="390" spans="1:16" x14ac:dyDescent="0.2">
      <c r="A390" s="58" t="e">
        <f t="shared" si="5"/>
        <v>#VALUE!</v>
      </c>
      <c r="B390" s="144" t="str">
        <f>IF(ISBLANK(DaqBook_RAW_Data!AG380),IF(DaqBook_RAW_Data!A380="","",TIMEVALUE(DaqBook_RAW_Data!A380)),TIMEVALUE(DaqBook_RAW_Data!AG380))</f>
        <v/>
      </c>
      <c r="C390" s="167" t="str">
        <f>IF(ISBLANK(DaqBook_RAW_Data!AH380),"",DaqBook_RAW_Data!AH380)</f>
        <v/>
      </c>
      <c r="D390" s="167" t="str">
        <f>IF(ISBLANK(DaqBook_RAW_Data!AI380),"",DaqBook_RAW_Data!AI380)</f>
        <v/>
      </c>
      <c r="E390" s="167" t="str">
        <f>IF(ISBLANK(DaqBook_RAW_Data!AJ380),"",DaqBook_RAW_Data!AJ380)</f>
        <v/>
      </c>
      <c r="F390" s="167" t="str">
        <f>IF(ISBLANK(DaqBook_RAW_Data!AK380),"",DaqBook_RAW_Data!AK380)</f>
        <v/>
      </c>
      <c r="G390" s="167" t="str">
        <f>IF(ISBLANK(DaqBook_RAW_Data!AL380),"",DaqBook_RAW_Data!AL380)</f>
        <v/>
      </c>
      <c r="H390" s="167" t="str">
        <f>IF(ISBLANK(DaqBook_RAW_Data!AM380),"",DaqBook_RAW_Data!AM380)</f>
        <v/>
      </c>
      <c r="I390" s="167" t="str">
        <f>IF(ISBLANK(DaqBook_RAW_Data!AN380),"",DaqBook_RAW_Data!AN380)</f>
        <v/>
      </c>
      <c r="J390" s="167" t="str">
        <f>IF(ISBLANK(DaqBook_RAW_Data!AO380),"",DaqBook_RAW_Data!AO380)</f>
        <v/>
      </c>
      <c r="K390" s="167" t="str">
        <f>IF(ISBLANK(DaqBook_RAW_Data!AP380),"",DaqBook_RAW_Data!AP380)</f>
        <v/>
      </c>
      <c r="L390" s="167" t="str">
        <f>IF(ISBLANK(DaqBook_RAW_Data!AQ380),"",DaqBook_RAW_Data!AQ380)</f>
        <v/>
      </c>
      <c r="M390" s="167" t="str">
        <f>IF(ISBLANK(DaqBook_RAW_Data!AR380),"",DaqBook_RAW_Data!AR380)</f>
        <v/>
      </c>
      <c r="N390" s="167" t="str">
        <f>IF(ISBLANK(DaqBook_RAW_Data!AS380),"",DaqBook_RAW_Data!AS380)</f>
        <v/>
      </c>
      <c r="O390" s="167"/>
      <c r="P390" s="167"/>
    </row>
    <row r="391" spans="1:16" x14ac:dyDescent="0.2">
      <c r="A391" s="58" t="e">
        <f t="shared" si="5"/>
        <v>#VALUE!</v>
      </c>
      <c r="B391" s="144" t="str">
        <f>IF(ISBLANK(DaqBook_RAW_Data!AG381),IF(DaqBook_RAW_Data!A381="","",TIMEVALUE(DaqBook_RAW_Data!A381)),TIMEVALUE(DaqBook_RAW_Data!AG381))</f>
        <v/>
      </c>
      <c r="C391" s="167" t="str">
        <f>IF(ISBLANK(DaqBook_RAW_Data!AH381),"",DaqBook_RAW_Data!AH381)</f>
        <v/>
      </c>
      <c r="D391" s="167" t="str">
        <f>IF(ISBLANK(DaqBook_RAW_Data!AI381),"",DaqBook_RAW_Data!AI381)</f>
        <v/>
      </c>
      <c r="E391" s="167" t="str">
        <f>IF(ISBLANK(DaqBook_RAW_Data!AJ381),"",DaqBook_RAW_Data!AJ381)</f>
        <v/>
      </c>
      <c r="F391" s="167" t="str">
        <f>IF(ISBLANK(DaqBook_RAW_Data!AK381),"",DaqBook_RAW_Data!AK381)</f>
        <v/>
      </c>
      <c r="G391" s="167" t="str">
        <f>IF(ISBLANK(DaqBook_RAW_Data!AL381),"",DaqBook_RAW_Data!AL381)</f>
        <v/>
      </c>
      <c r="H391" s="167" t="str">
        <f>IF(ISBLANK(DaqBook_RAW_Data!AM381),"",DaqBook_RAW_Data!AM381)</f>
        <v/>
      </c>
      <c r="I391" s="167" t="str">
        <f>IF(ISBLANK(DaqBook_RAW_Data!AN381),"",DaqBook_RAW_Data!AN381)</f>
        <v/>
      </c>
      <c r="J391" s="167" t="str">
        <f>IF(ISBLANK(DaqBook_RAW_Data!AO381),"",DaqBook_RAW_Data!AO381)</f>
        <v/>
      </c>
      <c r="K391" s="167" t="str">
        <f>IF(ISBLANK(DaqBook_RAW_Data!AP381),"",DaqBook_RAW_Data!AP381)</f>
        <v/>
      </c>
      <c r="L391" s="167" t="str">
        <f>IF(ISBLANK(DaqBook_RAW_Data!AQ381),"",DaqBook_RAW_Data!AQ381)</f>
        <v/>
      </c>
      <c r="M391" s="167" t="str">
        <f>IF(ISBLANK(DaqBook_RAW_Data!AR381),"",DaqBook_RAW_Data!AR381)</f>
        <v/>
      </c>
      <c r="N391" s="167" t="str">
        <f>IF(ISBLANK(DaqBook_RAW_Data!AS381),"",DaqBook_RAW_Data!AS381)</f>
        <v/>
      </c>
      <c r="O391" s="167"/>
      <c r="P391" s="167"/>
    </row>
    <row r="392" spans="1:16" x14ac:dyDescent="0.2">
      <c r="A392" s="58" t="e">
        <f t="shared" si="5"/>
        <v>#VALUE!</v>
      </c>
      <c r="B392" s="144" t="str">
        <f>IF(ISBLANK(DaqBook_RAW_Data!AG382),IF(DaqBook_RAW_Data!A382="","",TIMEVALUE(DaqBook_RAW_Data!A382)),TIMEVALUE(DaqBook_RAW_Data!AG382))</f>
        <v/>
      </c>
      <c r="C392" s="167" t="str">
        <f>IF(ISBLANK(DaqBook_RAW_Data!AH382),"",DaqBook_RAW_Data!AH382)</f>
        <v/>
      </c>
      <c r="D392" s="167" t="str">
        <f>IF(ISBLANK(DaqBook_RAW_Data!AI382),"",DaqBook_RAW_Data!AI382)</f>
        <v/>
      </c>
      <c r="E392" s="167" t="str">
        <f>IF(ISBLANK(DaqBook_RAW_Data!AJ382),"",DaqBook_RAW_Data!AJ382)</f>
        <v/>
      </c>
      <c r="F392" s="167" t="str">
        <f>IF(ISBLANK(DaqBook_RAW_Data!AK382),"",DaqBook_RAW_Data!AK382)</f>
        <v/>
      </c>
      <c r="G392" s="167" t="str">
        <f>IF(ISBLANK(DaqBook_RAW_Data!AL382),"",DaqBook_RAW_Data!AL382)</f>
        <v/>
      </c>
      <c r="H392" s="167" t="str">
        <f>IF(ISBLANK(DaqBook_RAW_Data!AM382),"",DaqBook_RAW_Data!AM382)</f>
        <v/>
      </c>
      <c r="I392" s="167" t="str">
        <f>IF(ISBLANK(DaqBook_RAW_Data!AN382),"",DaqBook_RAW_Data!AN382)</f>
        <v/>
      </c>
      <c r="J392" s="167" t="str">
        <f>IF(ISBLANK(DaqBook_RAW_Data!AO382),"",DaqBook_RAW_Data!AO382)</f>
        <v/>
      </c>
      <c r="K392" s="167" t="str">
        <f>IF(ISBLANK(DaqBook_RAW_Data!AP382),"",DaqBook_RAW_Data!AP382)</f>
        <v/>
      </c>
      <c r="L392" s="167" t="str">
        <f>IF(ISBLANK(DaqBook_RAW_Data!AQ382),"",DaqBook_RAW_Data!AQ382)</f>
        <v/>
      </c>
      <c r="M392" s="167" t="str">
        <f>IF(ISBLANK(DaqBook_RAW_Data!AR382),"",DaqBook_RAW_Data!AR382)</f>
        <v/>
      </c>
      <c r="N392" s="167" t="str">
        <f>IF(ISBLANK(DaqBook_RAW_Data!AS382),"",DaqBook_RAW_Data!AS382)</f>
        <v/>
      </c>
      <c r="O392" s="167"/>
      <c r="P392" s="167"/>
    </row>
    <row r="393" spans="1:16" x14ac:dyDescent="0.2">
      <c r="A393" s="58" t="e">
        <f t="shared" si="5"/>
        <v>#VALUE!</v>
      </c>
      <c r="B393" s="144" t="str">
        <f>IF(ISBLANK(DaqBook_RAW_Data!AG383),IF(DaqBook_RAW_Data!A383="","",TIMEVALUE(DaqBook_RAW_Data!A383)),TIMEVALUE(DaqBook_RAW_Data!AG383))</f>
        <v/>
      </c>
      <c r="C393" s="167" t="str">
        <f>IF(ISBLANK(DaqBook_RAW_Data!AH383),"",DaqBook_RAW_Data!AH383)</f>
        <v/>
      </c>
      <c r="D393" s="167" t="str">
        <f>IF(ISBLANK(DaqBook_RAW_Data!AI383),"",DaqBook_RAW_Data!AI383)</f>
        <v/>
      </c>
      <c r="E393" s="167" t="str">
        <f>IF(ISBLANK(DaqBook_RAW_Data!AJ383),"",DaqBook_RAW_Data!AJ383)</f>
        <v/>
      </c>
      <c r="F393" s="167" t="str">
        <f>IF(ISBLANK(DaqBook_RAW_Data!AK383),"",DaqBook_RAW_Data!AK383)</f>
        <v/>
      </c>
      <c r="G393" s="167" t="str">
        <f>IF(ISBLANK(DaqBook_RAW_Data!AL383),"",DaqBook_RAW_Data!AL383)</f>
        <v/>
      </c>
      <c r="H393" s="167" t="str">
        <f>IF(ISBLANK(DaqBook_RAW_Data!AM383),"",DaqBook_RAW_Data!AM383)</f>
        <v/>
      </c>
      <c r="I393" s="167" t="str">
        <f>IF(ISBLANK(DaqBook_RAW_Data!AN383),"",DaqBook_RAW_Data!AN383)</f>
        <v/>
      </c>
      <c r="J393" s="167" t="str">
        <f>IF(ISBLANK(DaqBook_RAW_Data!AO383),"",DaqBook_RAW_Data!AO383)</f>
        <v/>
      </c>
      <c r="K393" s="167" t="str">
        <f>IF(ISBLANK(DaqBook_RAW_Data!AP383),"",DaqBook_RAW_Data!AP383)</f>
        <v/>
      </c>
      <c r="L393" s="167" t="str">
        <f>IF(ISBLANK(DaqBook_RAW_Data!AQ383),"",DaqBook_RAW_Data!AQ383)</f>
        <v/>
      </c>
      <c r="M393" s="167" t="str">
        <f>IF(ISBLANK(DaqBook_RAW_Data!AR383),"",DaqBook_RAW_Data!AR383)</f>
        <v/>
      </c>
      <c r="N393" s="167" t="str">
        <f>IF(ISBLANK(DaqBook_RAW_Data!AS383),"",DaqBook_RAW_Data!AS383)</f>
        <v/>
      </c>
      <c r="O393" s="167"/>
      <c r="P393" s="167"/>
    </row>
    <row r="394" spans="1:16" x14ac:dyDescent="0.2">
      <c r="A394" s="58" t="e">
        <f t="shared" si="5"/>
        <v>#VALUE!</v>
      </c>
      <c r="B394" s="144" t="str">
        <f>IF(ISBLANK(DaqBook_RAW_Data!AG384),IF(DaqBook_RAW_Data!A384="","",TIMEVALUE(DaqBook_RAW_Data!A384)),TIMEVALUE(DaqBook_RAW_Data!AG384))</f>
        <v/>
      </c>
      <c r="C394" s="167" t="str">
        <f>IF(ISBLANK(DaqBook_RAW_Data!AH384),"",DaqBook_RAW_Data!AH384)</f>
        <v/>
      </c>
      <c r="D394" s="167" t="str">
        <f>IF(ISBLANK(DaqBook_RAW_Data!AI384),"",DaqBook_RAW_Data!AI384)</f>
        <v/>
      </c>
      <c r="E394" s="167" t="str">
        <f>IF(ISBLANK(DaqBook_RAW_Data!AJ384),"",DaqBook_RAW_Data!AJ384)</f>
        <v/>
      </c>
      <c r="F394" s="167" t="str">
        <f>IF(ISBLANK(DaqBook_RAW_Data!AK384),"",DaqBook_RAW_Data!AK384)</f>
        <v/>
      </c>
      <c r="G394" s="167" t="str">
        <f>IF(ISBLANK(DaqBook_RAW_Data!AL384),"",DaqBook_RAW_Data!AL384)</f>
        <v/>
      </c>
      <c r="H394" s="167" t="str">
        <f>IF(ISBLANK(DaqBook_RAW_Data!AM384),"",DaqBook_RAW_Data!AM384)</f>
        <v/>
      </c>
      <c r="I394" s="167" t="str">
        <f>IF(ISBLANK(DaqBook_RAW_Data!AN384),"",DaqBook_RAW_Data!AN384)</f>
        <v/>
      </c>
      <c r="J394" s="167" t="str">
        <f>IF(ISBLANK(DaqBook_RAW_Data!AO384),"",DaqBook_RAW_Data!AO384)</f>
        <v/>
      </c>
      <c r="K394" s="167" t="str">
        <f>IF(ISBLANK(DaqBook_RAW_Data!AP384),"",DaqBook_RAW_Data!AP384)</f>
        <v/>
      </c>
      <c r="L394" s="167" t="str">
        <f>IF(ISBLANK(DaqBook_RAW_Data!AQ384),"",DaqBook_RAW_Data!AQ384)</f>
        <v/>
      </c>
      <c r="M394" s="167" t="str">
        <f>IF(ISBLANK(DaqBook_RAW_Data!AR384),"",DaqBook_RAW_Data!AR384)</f>
        <v/>
      </c>
      <c r="N394" s="167" t="str">
        <f>IF(ISBLANK(DaqBook_RAW_Data!AS384),"",DaqBook_RAW_Data!AS384)</f>
        <v/>
      </c>
      <c r="O394" s="167"/>
      <c r="P394" s="167"/>
    </row>
    <row r="395" spans="1:16" x14ac:dyDescent="0.2">
      <c r="A395" s="58" t="e">
        <f t="shared" si="5"/>
        <v>#VALUE!</v>
      </c>
      <c r="B395" s="144" t="str">
        <f>IF(ISBLANK(DaqBook_RAW_Data!AG385),IF(DaqBook_RAW_Data!A385="","",TIMEVALUE(DaqBook_RAW_Data!A385)),TIMEVALUE(DaqBook_RAW_Data!AG385))</f>
        <v/>
      </c>
      <c r="C395" s="167" t="str">
        <f>IF(ISBLANK(DaqBook_RAW_Data!AH385),"",DaqBook_RAW_Data!AH385)</f>
        <v/>
      </c>
      <c r="D395" s="167" t="str">
        <f>IF(ISBLANK(DaqBook_RAW_Data!AI385),"",DaqBook_RAW_Data!AI385)</f>
        <v/>
      </c>
      <c r="E395" s="167" t="str">
        <f>IF(ISBLANK(DaqBook_RAW_Data!AJ385),"",DaqBook_RAW_Data!AJ385)</f>
        <v/>
      </c>
      <c r="F395" s="167" t="str">
        <f>IF(ISBLANK(DaqBook_RAW_Data!AK385),"",DaqBook_RAW_Data!AK385)</f>
        <v/>
      </c>
      <c r="G395" s="167" t="str">
        <f>IF(ISBLANK(DaqBook_RAW_Data!AL385),"",DaqBook_RAW_Data!AL385)</f>
        <v/>
      </c>
      <c r="H395" s="167" t="str">
        <f>IF(ISBLANK(DaqBook_RAW_Data!AM385),"",DaqBook_RAW_Data!AM385)</f>
        <v/>
      </c>
      <c r="I395" s="167" t="str">
        <f>IF(ISBLANK(DaqBook_RAW_Data!AN385),"",DaqBook_RAW_Data!AN385)</f>
        <v/>
      </c>
      <c r="J395" s="167" t="str">
        <f>IF(ISBLANK(DaqBook_RAW_Data!AO385),"",DaqBook_RAW_Data!AO385)</f>
        <v/>
      </c>
      <c r="K395" s="167" t="str">
        <f>IF(ISBLANK(DaqBook_RAW_Data!AP385),"",DaqBook_RAW_Data!AP385)</f>
        <v/>
      </c>
      <c r="L395" s="167" t="str">
        <f>IF(ISBLANK(DaqBook_RAW_Data!AQ385),"",DaqBook_RAW_Data!AQ385)</f>
        <v/>
      </c>
      <c r="M395" s="167" t="str">
        <f>IF(ISBLANK(DaqBook_RAW_Data!AR385),"",DaqBook_RAW_Data!AR385)</f>
        <v/>
      </c>
      <c r="N395" s="167" t="str">
        <f>IF(ISBLANK(DaqBook_RAW_Data!AS385),"",DaqBook_RAW_Data!AS385)</f>
        <v/>
      </c>
      <c r="O395" s="167"/>
      <c r="P395" s="167"/>
    </row>
    <row r="396" spans="1:16" x14ac:dyDescent="0.2">
      <c r="A396" s="58" t="e">
        <f t="shared" si="5"/>
        <v>#VALUE!</v>
      </c>
      <c r="B396" s="144" t="str">
        <f>IF(ISBLANK(DaqBook_RAW_Data!AG386),IF(DaqBook_RAW_Data!A386="","",TIMEVALUE(DaqBook_RAW_Data!A386)),TIMEVALUE(DaqBook_RAW_Data!AG386))</f>
        <v/>
      </c>
      <c r="C396" s="167" t="str">
        <f>IF(ISBLANK(DaqBook_RAW_Data!AH386),"",DaqBook_RAW_Data!AH386)</f>
        <v/>
      </c>
      <c r="D396" s="167" t="str">
        <f>IF(ISBLANK(DaqBook_RAW_Data!AI386),"",DaqBook_RAW_Data!AI386)</f>
        <v/>
      </c>
      <c r="E396" s="167" t="str">
        <f>IF(ISBLANK(DaqBook_RAW_Data!AJ386),"",DaqBook_RAW_Data!AJ386)</f>
        <v/>
      </c>
      <c r="F396" s="167" t="str">
        <f>IF(ISBLANK(DaqBook_RAW_Data!AK386),"",DaqBook_RAW_Data!AK386)</f>
        <v/>
      </c>
      <c r="G396" s="167" t="str">
        <f>IF(ISBLANK(DaqBook_RAW_Data!AL386),"",DaqBook_RAW_Data!AL386)</f>
        <v/>
      </c>
      <c r="H396" s="167" t="str">
        <f>IF(ISBLANK(DaqBook_RAW_Data!AM386),"",DaqBook_RAW_Data!AM386)</f>
        <v/>
      </c>
      <c r="I396" s="167" t="str">
        <f>IF(ISBLANK(DaqBook_RAW_Data!AN386),"",DaqBook_RAW_Data!AN386)</f>
        <v/>
      </c>
      <c r="J396" s="167" t="str">
        <f>IF(ISBLANK(DaqBook_RAW_Data!AO386),"",DaqBook_RAW_Data!AO386)</f>
        <v/>
      </c>
      <c r="K396" s="167" t="str">
        <f>IF(ISBLANK(DaqBook_RAW_Data!AP386),"",DaqBook_RAW_Data!AP386)</f>
        <v/>
      </c>
      <c r="L396" s="167" t="str">
        <f>IF(ISBLANK(DaqBook_RAW_Data!AQ386),"",DaqBook_RAW_Data!AQ386)</f>
        <v/>
      </c>
      <c r="M396" s="167" t="str">
        <f>IF(ISBLANK(DaqBook_RAW_Data!AR386),"",DaqBook_RAW_Data!AR386)</f>
        <v/>
      </c>
      <c r="N396" s="167" t="str">
        <f>IF(ISBLANK(DaqBook_RAW_Data!AS386),"",DaqBook_RAW_Data!AS386)</f>
        <v/>
      </c>
      <c r="O396" s="167"/>
      <c r="P396" s="167"/>
    </row>
    <row r="397" spans="1:16" x14ac:dyDescent="0.2">
      <c r="A397" s="58" t="e">
        <f t="shared" si="5"/>
        <v>#VALUE!</v>
      </c>
      <c r="B397" s="144" t="str">
        <f>IF(ISBLANK(DaqBook_RAW_Data!AG387),IF(DaqBook_RAW_Data!A387="","",TIMEVALUE(DaqBook_RAW_Data!A387)),TIMEVALUE(DaqBook_RAW_Data!AG387))</f>
        <v/>
      </c>
      <c r="C397" s="167" t="str">
        <f>IF(ISBLANK(DaqBook_RAW_Data!AH387),"",DaqBook_RAW_Data!AH387)</f>
        <v/>
      </c>
      <c r="D397" s="167" t="str">
        <f>IF(ISBLANK(DaqBook_RAW_Data!AI387),"",DaqBook_RAW_Data!AI387)</f>
        <v/>
      </c>
      <c r="E397" s="167" t="str">
        <f>IF(ISBLANK(DaqBook_RAW_Data!AJ387),"",DaqBook_RAW_Data!AJ387)</f>
        <v/>
      </c>
      <c r="F397" s="167" t="str">
        <f>IF(ISBLANK(DaqBook_RAW_Data!AK387),"",DaqBook_RAW_Data!AK387)</f>
        <v/>
      </c>
      <c r="G397" s="167" t="str">
        <f>IF(ISBLANK(DaqBook_RAW_Data!AL387),"",DaqBook_RAW_Data!AL387)</f>
        <v/>
      </c>
      <c r="H397" s="167" t="str">
        <f>IF(ISBLANK(DaqBook_RAW_Data!AM387),"",DaqBook_RAW_Data!AM387)</f>
        <v/>
      </c>
      <c r="I397" s="167" t="str">
        <f>IF(ISBLANK(DaqBook_RAW_Data!AN387),"",DaqBook_RAW_Data!AN387)</f>
        <v/>
      </c>
      <c r="J397" s="167" t="str">
        <f>IF(ISBLANK(DaqBook_RAW_Data!AO387),"",DaqBook_RAW_Data!AO387)</f>
        <v/>
      </c>
      <c r="K397" s="167" t="str">
        <f>IF(ISBLANK(DaqBook_RAW_Data!AP387),"",DaqBook_RAW_Data!AP387)</f>
        <v/>
      </c>
      <c r="L397" s="167" t="str">
        <f>IF(ISBLANK(DaqBook_RAW_Data!AQ387),"",DaqBook_RAW_Data!AQ387)</f>
        <v/>
      </c>
      <c r="M397" s="167" t="str">
        <f>IF(ISBLANK(DaqBook_RAW_Data!AR387),"",DaqBook_RAW_Data!AR387)</f>
        <v/>
      </c>
      <c r="N397" s="167" t="str">
        <f>IF(ISBLANK(DaqBook_RAW_Data!AS387),"",DaqBook_RAW_Data!AS387)</f>
        <v/>
      </c>
      <c r="O397" s="167"/>
      <c r="P397" s="167"/>
    </row>
    <row r="398" spans="1:16" x14ac:dyDescent="0.2">
      <c r="A398" s="58" t="e">
        <f t="shared" si="5"/>
        <v>#VALUE!</v>
      </c>
      <c r="B398" s="144" t="str">
        <f>IF(ISBLANK(DaqBook_RAW_Data!AG388),IF(DaqBook_RAW_Data!A388="","",TIMEVALUE(DaqBook_RAW_Data!A388)),TIMEVALUE(DaqBook_RAW_Data!AG388))</f>
        <v/>
      </c>
      <c r="C398" s="167" t="str">
        <f>IF(ISBLANK(DaqBook_RAW_Data!AH388),"",DaqBook_RAW_Data!AH388)</f>
        <v/>
      </c>
      <c r="D398" s="167" t="str">
        <f>IF(ISBLANK(DaqBook_RAW_Data!AI388),"",DaqBook_RAW_Data!AI388)</f>
        <v/>
      </c>
      <c r="E398" s="167" t="str">
        <f>IF(ISBLANK(DaqBook_RAW_Data!AJ388),"",DaqBook_RAW_Data!AJ388)</f>
        <v/>
      </c>
      <c r="F398" s="167" t="str">
        <f>IF(ISBLANK(DaqBook_RAW_Data!AK388),"",DaqBook_RAW_Data!AK388)</f>
        <v/>
      </c>
      <c r="G398" s="167" t="str">
        <f>IF(ISBLANK(DaqBook_RAW_Data!AL388),"",DaqBook_RAW_Data!AL388)</f>
        <v/>
      </c>
      <c r="H398" s="167" t="str">
        <f>IF(ISBLANK(DaqBook_RAW_Data!AM388),"",DaqBook_RAW_Data!AM388)</f>
        <v/>
      </c>
      <c r="I398" s="167" t="str">
        <f>IF(ISBLANK(DaqBook_RAW_Data!AN388),"",DaqBook_RAW_Data!AN388)</f>
        <v/>
      </c>
      <c r="J398" s="167" t="str">
        <f>IF(ISBLANK(DaqBook_RAW_Data!AO388),"",DaqBook_RAW_Data!AO388)</f>
        <v/>
      </c>
      <c r="K398" s="167" t="str">
        <f>IF(ISBLANK(DaqBook_RAW_Data!AP388),"",DaqBook_RAW_Data!AP388)</f>
        <v/>
      </c>
      <c r="L398" s="167" t="str">
        <f>IF(ISBLANK(DaqBook_RAW_Data!AQ388),"",DaqBook_RAW_Data!AQ388)</f>
        <v/>
      </c>
      <c r="M398" s="167" t="str">
        <f>IF(ISBLANK(DaqBook_RAW_Data!AR388),"",DaqBook_RAW_Data!AR388)</f>
        <v/>
      </c>
      <c r="N398" s="167" t="str">
        <f>IF(ISBLANK(DaqBook_RAW_Data!AS388),"",DaqBook_RAW_Data!AS388)</f>
        <v/>
      </c>
      <c r="O398" s="167"/>
      <c r="P398" s="167"/>
    </row>
    <row r="399" spans="1:16" x14ac:dyDescent="0.2">
      <c r="A399" s="58" t="e">
        <f t="shared" ref="A399:A462" si="6">HOUR(B399)&amp;":"&amp;MINUTE(B399)</f>
        <v>#VALUE!</v>
      </c>
      <c r="B399" s="144" t="str">
        <f>IF(ISBLANK(DaqBook_RAW_Data!AG389),IF(DaqBook_RAW_Data!A389="","",TIMEVALUE(DaqBook_RAW_Data!A389)),TIMEVALUE(DaqBook_RAW_Data!AG389))</f>
        <v/>
      </c>
      <c r="C399" s="167" t="str">
        <f>IF(ISBLANK(DaqBook_RAW_Data!AH389),"",DaqBook_RAW_Data!AH389)</f>
        <v/>
      </c>
      <c r="D399" s="167" t="str">
        <f>IF(ISBLANK(DaqBook_RAW_Data!AI389),"",DaqBook_RAW_Data!AI389)</f>
        <v/>
      </c>
      <c r="E399" s="167" t="str">
        <f>IF(ISBLANK(DaqBook_RAW_Data!AJ389),"",DaqBook_RAW_Data!AJ389)</f>
        <v/>
      </c>
      <c r="F399" s="167" t="str">
        <f>IF(ISBLANK(DaqBook_RAW_Data!AK389),"",DaqBook_RAW_Data!AK389)</f>
        <v/>
      </c>
      <c r="G399" s="167" t="str">
        <f>IF(ISBLANK(DaqBook_RAW_Data!AL389),"",DaqBook_RAW_Data!AL389)</f>
        <v/>
      </c>
      <c r="H399" s="167" t="str">
        <f>IF(ISBLANK(DaqBook_RAW_Data!AM389),"",DaqBook_RAW_Data!AM389)</f>
        <v/>
      </c>
      <c r="I399" s="167" t="str">
        <f>IF(ISBLANK(DaqBook_RAW_Data!AN389),"",DaqBook_RAW_Data!AN389)</f>
        <v/>
      </c>
      <c r="J399" s="167" t="str">
        <f>IF(ISBLANK(DaqBook_RAW_Data!AO389),"",DaqBook_RAW_Data!AO389)</f>
        <v/>
      </c>
      <c r="K399" s="167" t="str">
        <f>IF(ISBLANK(DaqBook_RAW_Data!AP389),"",DaqBook_RAW_Data!AP389)</f>
        <v/>
      </c>
      <c r="L399" s="167" t="str">
        <f>IF(ISBLANK(DaqBook_RAW_Data!AQ389),"",DaqBook_RAW_Data!AQ389)</f>
        <v/>
      </c>
      <c r="M399" s="167" t="str">
        <f>IF(ISBLANK(DaqBook_RAW_Data!AR389),"",DaqBook_RAW_Data!AR389)</f>
        <v/>
      </c>
      <c r="N399" s="167" t="str">
        <f>IF(ISBLANK(DaqBook_RAW_Data!AS389),"",DaqBook_RAW_Data!AS389)</f>
        <v/>
      </c>
      <c r="O399" s="167"/>
      <c r="P399" s="167"/>
    </row>
    <row r="400" spans="1:16" x14ac:dyDescent="0.2">
      <c r="A400" s="58" t="e">
        <f t="shared" si="6"/>
        <v>#VALUE!</v>
      </c>
      <c r="B400" s="144" t="str">
        <f>IF(ISBLANK(DaqBook_RAW_Data!AG390),IF(DaqBook_RAW_Data!A390="","",TIMEVALUE(DaqBook_RAW_Data!A390)),TIMEVALUE(DaqBook_RAW_Data!AG390))</f>
        <v/>
      </c>
      <c r="C400" s="167" t="str">
        <f>IF(ISBLANK(DaqBook_RAW_Data!AH390),"",DaqBook_RAW_Data!AH390)</f>
        <v/>
      </c>
      <c r="D400" s="167" t="str">
        <f>IF(ISBLANK(DaqBook_RAW_Data!AI390),"",DaqBook_RAW_Data!AI390)</f>
        <v/>
      </c>
      <c r="E400" s="167" t="str">
        <f>IF(ISBLANK(DaqBook_RAW_Data!AJ390),"",DaqBook_RAW_Data!AJ390)</f>
        <v/>
      </c>
      <c r="F400" s="167" t="str">
        <f>IF(ISBLANK(DaqBook_RAW_Data!AK390),"",DaqBook_RAW_Data!AK390)</f>
        <v/>
      </c>
      <c r="G400" s="167" t="str">
        <f>IF(ISBLANK(DaqBook_RAW_Data!AL390),"",DaqBook_RAW_Data!AL390)</f>
        <v/>
      </c>
      <c r="H400" s="167" t="str">
        <f>IF(ISBLANK(DaqBook_RAW_Data!AM390),"",DaqBook_RAW_Data!AM390)</f>
        <v/>
      </c>
      <c r="I400" s="167" t="str">
        <f>IF(ISBLANK(DaqBook_RAW_Data!AN390),"",DaqBook_RAW_Data!AN390)</f>
        <v/>
      </c>
      <c r="J400" s="167" t="str">
        <f>IF(ISBLANK(DaqBook_RAW_Data!AO390),"",DaqBook_RAW_Data!AO390)</f>
        <v/>
      </c>
      <c r="K400" s="167" t="str">
        <f>IF(ISBLANK(DaqBook_RAW_Data!AP390),"",DaqBook_RAW_Data!AP390)</f>
        <v/>
      </c>
      <c r="L400" s="167" t="str">
        <f>IF(ISBLANK(DaqBook_RAW_Data!AQ390),"",DaqBook_RAW_Data!AQ390)</f>
        <v/>
      </c>
      <c r="M400" s="167" t="str">
        <f>IF(ISBLANK(DaqBook_RAW_Data!AR390),"",DaqBook_RAW_Data!AR390)</f>
        <v/>
      </c>
      <c r="N400" s="167" t="str">
        <f>IF(ISBLANK(DaqBook_RAW_Data!AS390),"",DaqBook_RAW_Data!AS390)</f>
        <v/>
      </c>
      <c r="O400" s="167"/>
      <c r="P400" s="167"/>
    </row>
    <row r="401" spans="1:16" x14ac:dyDescent="0.2">
      <c r="A401" s="58" t="e">
        <f t="shared" si="6"/>
        <v>#VALUE!</v>
      </c>
      <c r="B401" s="144" t="str">
        <f>IF(ISBLANK(DaqBook_RAW_Data!AG391),IF(DaqBook_RAW_Data!A391="","",TIMEVALUE(DaqBook_RAW_Data!A391)),TIMEVALUE(DaqBook_RAW_Data!AG391))</f>
        <v/>
      </c>
      <c r="C401" s="167" t="str">
        <f>IF(ISBLANK(DaqBook_RAW_Data!AH391),"",DaqBook_RAW_Data!AH391)</f>
        <v/>
      </c>
      <c r="D401" s="167" t="str">
        <f>IF(ISBLANK(DaqBook_RAW_Data!AI391),"",DaqBook_RAW_Data!AI391)</f>
        <v/>
      </c>
      <c r="E401" s="167" t="str">
        <f>IF(ISBLANK(DaqBook_RAW_Data!AJ391),"",DaqBook_RAW_Data!AJ391)</f>
        <v/>
      </c>
      <c r="F401" s="167" t="str">
        <f>IF(ISBLANK(DaqBook_RAW_Data!AK391),"",DaqBook_RAW_Data!AK391)</f>
        <v/>
      </c>
      <c r="G401" s="167" t="str">
        <f>IF(ISBLANK(DaqBook_RAW_Data!AL391),"",DaqBook_RAW_Data!AL391)</f>
        <v/>
      </c>
      <c r="H401" s="167" t="str">
        <f>IF(ISBLANK(DaqBook_RAW_Data!AM391),"",DaqBook_RAW_Data!AM391)</f>
        <v/>
      </c>
      <c r="I401" s="167" t="str">
        <f>IF(ISBLANK(DaqBook_RAW_Data!AN391),"",DaqBook_RAW_Data!AN391)</f>
        <v/>
      </c>
      <c r="J401" s="167" t="str">
        <f>IF(ISBLANK(DaqBook_RAW_Data!AO391),"",DaqBook_RAW_Data!AO391)</f>
        <v/>
      </c>
      <c r="K401" s="167" t="str">
        <f>IF(ISBLANK(DaqBook_RAW_Data!AP391),"",DaqBook_RAW_Data!AP391)</f>
        <v/>
      </c>
      <c r="L401" s="167" t="str">
        <f>IF(ISBLANK(DaqBook_RAW_Data!AQ391),"",DaqBook_RAW_Data!AQ391)</f>
        <v/>
      </c>
      <c r="M401" s="167" t="str">
        <f>IF(ISBLANK(DaqBook_RAW_Data!AR391),"",DaqBook_RAW_Data!AR391)</f>
        <v/>
      </c>
      <c r="N401" s="167" t="str">
        <f>IF(ISBLANK(DaqBook_RAW_Data!AS391),"",DaqBook_RAW_Data!AS391)</f>
        <v/>
      </c>
      <c r="O401" s="167"/>
      <c r="P401" s="167"/>
    </row>
    <row r="402" spans="1:16" x14ac:dyDescent="0.2">
      <c r="A402" s="58" t="e">
        <f t="shared" si="6"/>
        <v>#VALUE!</v>
      </c>
      <c r="B402" s="144" t="str">
        <f>IF(ISBLANK(DaqBook_RAW_Data!AG392),IF(DaqBook_RAW_Data!A392="","",TIMEVALUE(DaqBook_RAW_Data!A392)),TIMEVALUE(DaqBook_RAW_Data!AG392))</f>
        <v/>
      </c>
      <c r="C402" s="167" t="str">
        <f>IF(ISBLANK(DaqBook_RAW_Data!AH392),"",DaqBook_RAW_Data!AH392)</f>
        <v/>
      </c>
      <c r="D402" s="167" t="str">
        <f>IF(ISBLANK(DaqBook_RAW_Data!AI392),"",DaqBook_RAW_Data!AI392)</f>
        <v/>
      </c>
      <c r="E402" s="167" t="str">
        <f>IF(ISBLANK(DaqBook_RAW_Data!AJ392),"",DaqBook_RAW_Data!AJ392)</f>
        <v/>
      </c>
      <c r="F402" s="167" t="str">
        <f>IF(ISBLANK(DaqBook_RAW_Data!AK392),"",DaqBook_RAW_Data!AK392)</f>
        <v/>
      </c>
      <c r="G402" s="167" t="str">
        <f>IF(ISBLANK(DaqBook_RAW_Data!AL392),"",DaqBook_RAW_Data!AL392)</f>
        <v/>
      </c>
      <c r="H402" s="167" t="str">
        <f>IF(ISBLANK(DaqBook_RAW_Data!AM392),"",DaqBook_RAW_Data!AM392)</f>
        <v/>
      </c>
      <c r="I402" s="167" t="str">
        <f>IF(ISBLANK(DaqBook_RAW_Data!AN392),"",DaqBook_RAW_Data!AN392)</f>
        <v/>
      </c>
      <c r="J402" s="167" t="str">
        <f>IF(ISBLANK(DaqBook_RAW_Data!AO392),"",DaqBook_RAW_Data!AO392)</f>
        <v/>
      </c>
      <c r="K402" s="167" t="str">
        <f>IF(ISBLANK(DaqBook_RAW_Data!AP392),"",DaqBook_RAW_Data!AP392)</f>
        <v/>
      </c>
      <c r="L402" s="167" t="str">
        <f>IF(ISBLANK(DaqBook_RAW_Data!AQ392),"",DaqBook_RAW_Data!AQ392)</f>
        <v/>
      </c>
      <c r="M402" s="167" t="str">
        <f>IF(ISBLANK(DaqBook_RAW_Data!AR392),"",DaqBook_RAW_Data!AR392)</f>
        <v/>
      </c>
      <c r="N402" s="167" t="str">
        <f>IF(ISBLANK(DaqBook_RAW_Data!AS392),"",DaqBook_RAW_Data!AS392)</f>
        <v/>
      </c>
      <c r="O402" s="167"/>
      <c r="P402" s="167"/>
    </row>
    <row r="403" spans="1:16" x14ac:dyDescent="0.2">
      <c r="A403" s="58" t="e">
        <f t="shared" si="6"/>
        <v>#VALUE!</v>
      </c>
      <c r="B403" s="144" t="str">
        <f>IF(ISBLANK(DaqBook_RAW_Data!AG393),IF(DaqBook_RAW_Data!A393="","",TIMEVALUE(DaqBook_RAW_Data!A393)),TIMEVALUE(DaqBook_RAW_Data!AG393))</f>
        <v/>
      </c>
      <c r="C403" s="167" t="str">
        <f>IF(ISBLANK(DaqBook_RAW_Data!AH393),"",DaqBook_RAW_Data!AH393)</f>
        <v/>
      </c>
      <c r="D403" s="167" t="str">
        <f>IF(ISBLANK(DaqBook_RAW_Data!AI393),"",DaqBook_RAW_Data!AI393)</f>
        <v/>
      </c>
      <c r="E403" s="167" t="str">
        <f>IF(ISBLANK(DaqBook_RAW_Data!AJ393),"",DaqBook_RAW_Data!AJ393)</f>
        <v/>
      </c>
      <c r="F403" s="167" t="str">
        <f>IF(ISBLANK(DaqBook_RAW_Data!AK393),"",DaqBook_RAW_Data!AK393)</f>
        <v/>
      </c>
      <c r="G403" s="167" t="str">
        <f>IF(ISBLANK(DaqBook_RAW_Data!AL393),"",DaqBook_RAW_Data!AL393)</f>
        <v/>
      </c>
      <c r="H403" s="167" t="str">
        <f>IF(ISBLANK(DaqBook_RAW_Data!AM393),"",DaqBook_RAW_Data!AM393)</f>
        <v/>
      </c>
      <c r="I403" s="167" t="str">
        <f>IF(ISBLANK(DaqBook_RAW_Data!AN393),"",DaqBook_RAW_Data!AN393)</f>
        <v/>
      </c>
      <c r="J403" s="167" t="str">
        <f>IF(ISBLANK(DaqBook_RAW_Data!AO393),"",DaqBook_RAW_Data!AO393)</f>
        <v/>
      </c>
      <c r="K403" s="167" t="str">
        <f>IF(ISBLANK(DaqBook_RAW_Data!AP393),"",DaqBook_RAW_Data!AP393)</f>
        <v/>
      </c>
      <c r="L403" s="167" t="str">
        <f>IF(ISBLANK(DaqBook_RAW_Data!AQ393),"",DaqBook_RAW_Data!AQ393)</f>
        <v/>
      </c>
      <c r="M403" s="167" t="str">
        <f>IF(ISBLANK(DaqBook_RAW_Data!AR393),"",DaqBook_RAW_Data!AR393)</f>
        <v/>
      </c>
      <c r="N403" s="167" t="str">
        <f>IF(ISBLANK(DaqBook_RAW_Data!AS393),"",DaqBook_RAW_Data!AS393)</f>
        <v/>
      </c>
      <c r="O403" s="167"/>
      <c r="P403" s="167"/>
    </row>
    <row r="404" spans="1:16" x14ac:dyDescent="0.2">
      <c r="A404" s="58" t="e">
        <f t="shared" si="6"/>
        <v>#VALUE!</v>
      </c>
      <c r="B404" s="144" t="str">
        <f>IF(ISBLANK(DaqBook_RAW_Data!AG394),IF(DaqBook_RAW_Data!A394="","",TIMEVALUE(DaqBook_RAW_Data!A394)),TIMEVALUE(DaqBook_RAW_Data!AG394))</f>
        <v/>
      </c>
      <c r="C404" s="167" t="str">
        <f>IF(ISBLANK(DaqBook_RAW_Data!AH394),"",DaqBook_RAW_Data!AH394)</f>
        <v/>
      </c>
      <c r="D404" s="167" t="str">
        <f>IF(ISBLANK(DaqBook_RAW_Data!AI394),"",DaqBook_RAW_Data!AI394)</f>
        <v/>
      </c>
      <c r="E404" s="167" t="str">
        <f>IF(ISBLANK(DaqBook_RAW_Data!AJ394),"",DaqBook_RAW_Data!AJ394)</f>
        <v/>
      </c>
      <c r="F404" s="167" t="str">
        <f>IF(ISBLANK(DaqBook_RAW_Data!AK394),"",DaqBook_RAW_Data!AK394)</f>
        <v/>
      </c>
      <c r="G404" s="167" t="str">
        <f>IF(ISBLANK(DaqBook_RAW_Data!AL394),"",DaqBook_RAW_Data!AL394)</f>
        <v/>
      </c>
      <c r="H404" s="167" t="str">
        <f>IF(ISBLANK(DaqBook_RAW_Data!AM394),"",DaqBook_RAW_Data!AM394)</f>
        <v/>
      </c>
      <c r="I404" s="167" t="str">
        <f>IF(ISBLANK(DaqBook_RAW_Data!AN394),"",DaqBook_RAW_Data!AN394)</f>
        <v/>
      </c>
      <c r="J404" s="167" t="str">
        <f>IF(ISBLANK(DaqBook_RAW_Data!AO394),"",DaqBook_RAW_Data!AO394)</f>
        <v/>
      </c>
      <c r="K404" s="167" t="str">
        <f>IF(ISBLANK(DaqBook_RAW_Data!AP394),"",DaqBook_RAW_Data!AP394)</f>
        <v/>
      </c>
      <c r="L404" s="167" t="str">
        <f>IF(ISBLANK(DaqBook_RAW_Data!AQ394),"",DaqBook_RAW_Data!AQ394)</f>
        <v/>
      </c>
      <c r="M404" s="167" t="str">
        <f>IF(ISBLANK(DaqBook_RAW_Data!AR394),"",DaqBook_RAW_Data!AR394)</f>
        <v/>
      </c>
      <c r="N404" s="167" t="str">
        <f>IF(ISBLANK(DaqBook_RAW_Data!AS394),"",DaqBook_RAW_Data!AS394)</f>
        <v/>
      </c>
      <c r="O404" s="167"/>
      <c r="P404" s="167"/>
    </row>
    <row r="405" spans="1:16" x14ac:dyDescent="0.2">
      <c r="A405" s="58" t="e">
        <f t="shared" si="6"/>
        <v>#VALUE!</v>
      </c>
      <c r="B405" s="144" t="str">
        <f>IF(ISBLANK(DaqBook_RAW_Data!AG395),IF(DaqBook_RAW_Data!A395="","",TIMEVALUE(DaqBook_RAW_Data!A395)),TIMEVALUE(DaqBook_RAW_Data!AG395))</f>
        <v/>
      </c>
      <c r="C405" s="167" t="str">
        <f>IF(ISBLANK(DaqBook_RAW_Data!AH395),"",DaqBook_RAW_Data!AH395)</f>
        <v/>
      </c>
      <c r="D405" s="167" t="str">
        <f>IF(ISBLANK(DaqBook_RAW_Data!AI395),"",DaqBook_RAW_Data!AI395)</f>
        <v/>
      </c>
      <c r="E405" s="167" t="str">
        <f>IF(ISBLANK(DaqBook_RAW_Data!AJ395),"",DaqBook_RAW_Data!AJ395)</f>
        <v/>
      </c>
      <c r="F405" s="167" t="str">
        <f>IF(ISBLANK(DaqBook_RAW_Data!AK395),"",DaqBook_RAW_Data!AK395)</f>
        <v/>
      </c>
      <c r="G405" s="167" t="str">
        <f>IF(ISBLANK(DaqBook_RAW_Data!AL395),"",DaqBook_RAW_Data!AL395)</f>
        <v/>
      </c>
      <c r="H405" s="167" t="str">
        <f>IF(ISBLANK(DaqBook_RAW_Data!AM395),"",DaqBook_RAW_Data!AM395)</f>
        <v/>
      </c>
      <c r="I405" s="167" t="str">
        <f>IF(ISBLANK(DaqBook_RAW_Data!AN395),"",DaqBook_RAW_Data!AN395)</f>
        <v/>
      </c>
      <c r="J405" s="167" t="str">
        <f>IF(ISBLANK(DaqBook_RAW_Data!AO395),"",DaqBook_RAW_Data!AO395)</f>
        <v/>
      </c>
      <c r="K405" s="167" t="str">
        <f>IF(ISBLANK(DaqBook_RAW_Data!AP395),"",DaqBook_RAW_Data!AP395)</f>
        <v/>
      </c>
      <c r="L405" s="167" t="str">
        <f>IF(ISBLANK(DaqBook_RAW_Data!AQ395),"",DaqBook_RAW_Data!AQ395)</f>
        <v/>
      </c>
      <c r="M405" s="167" t="str">
        <f>IF(ISBLANK(DaqBook_RAW_Data!AR395),"",DaqBook_RAW_Data!AR395)</f>
        <v/>
      </c>
      <c r="N405" s="167" t="str">
        <f>IF(ISBLANK(DaqBook_RAW_Data!AS395),"",DaqBook_RAW_Data!AS395)</f>
        <v/>
      </c>
      <c r="O405" s="167"/>
      <c r="P405" s="167"/>
    </row>
    <row r="406" spans="1:16" x14ac:dyDescent="0.2">
      <c r="A406" s="58" t="e">
        <f t="shared" si="6"/>
        <v>#VALUE!</v>
      </c>
      <c r="B406" s="144" t="str">
        <f>IF(ISBLANK(DaqBook_RAW_Data!AG396),IF(DaqBook_RAW_Data!A396="","",TIMEVALUE(DaqBook_RAW_Data!A396)),TIMEVALUE(DaqBook_RAW_Data!AG396))</f>
        <v/>
      </c>
      <c r="C406" s="167" t="str">
        <f>IF(ISBLANK(DaqBook_RAW_Data!AH396),"",DaqBook_RAW_Data!AH396)</f>
        <v/>
      </c>
      <c r="D406" s="167" t="str">
        <f>IF(ISBLANK(DaqBook_RAW_Data!AI396),"",DaqBook_RAW_Data!AI396)</f>
        <v/>
      </c>
      <c r="E406" s="167" t="str">
        <f>IF(ISBLANK(DaqBook_RAW_Data!AJ396),"",DaqBook_RAW_Data!AJ396)</f>
        <v/>
      </c>
      <c r="F406" s="167" t="str">
        <f>IF(ISBLANK(DaqBook_RAW_Data!AK396),"",DaqBook_RAW_Data!AK396)</f>
        <v/>
      </c>
      <c r="G406" s="167" t="str">
        <f>IF(ISBLANK(DaqBook_RAW_Data!AL396),"",DaqBook_RAW_Data!AL396)</f>
        <v/>
      </c>
      <c r="H406" s="167" t="str">
        <f>IF(ISBLANK(DaqBook_RAW_Data!AM396),"",DaqBook_RAW_Data!AM396)</f>
        <v/>
      </c>
      <c r="I406" s="167" t="str">
        <f>IF(ISBLANK(DaqBook_RAW_Data!AN396),"",DaqBook_RAW_Data!AN396)</f>
        <v/>
      </c>
      <c r="J406" s="167" t="str">
        <f>IF(ISBLANK(DaqBook_RAW_Data!AO396),"",DaqBook_RAW_Data!AO396)</f>
        <v/>
      </c>
      <c r="K406" s="167" t="str">
        <f>IF(ISBLANK(DaqBook_RAW_Data!AP396),"",DaqBook_RAW_Data!AP396)</f>
        <v/>
      </c>
      <c r="L406" s="167" t="str">
        <f>IF(ISBLANK(DaqBook_RAW_Data!AQ396),"",DaqBook_RAW_Data!AQ396)</f>
        <v/>
      </c>
      <c r="M406" s="167" t="str">
        <f>IF(ISBLANK(DaqBook_RAW_Data!AR396),"",DaqBook_RAW_Data!AR396)</f>
        <v/>
      </c>
      <c r="N406" s="167" t="str">
        <f>IF(ISBLANK(DaqBook_RAW_Data!AS396),"",DaqBook_RAW_Data!AS396)</f>
        <v/>
      </c>
      <c r="O406" s="167"/>
      <c r="P406" s="167"/>
    </row>
    <row r="407" spans="1:16" x14ac:dyDescent="0.2">
      <c r="A407" s="58" t="e">
        <f t="shared" si="6"/>
        <v>#VALUE!</v>
      </c>
      <c r="B407" s="144" t="str">
        <f>IF(ISBLANK(DaqBook_RAW_Data!AG397),IF(DaqBook_RAW_Data!A397="","",TIMEVALUE(DaqBook_RAW_Data!A397)),TIMEVALUE(DaqBook_RAW_Data!AG397))</f>
        <v/>
      </c>
      <c r="C407" s="167" t="str">
        <f>IF(ISBLANK(DaqBook_RAW_Data!AH397),"",DaqBook_RAW_Data!AH397)</f>
        <v/>
      </c>
      <c r="D407" s="167" t="str">
        <f>IF(ISBLANK(DaqBook_RAW_Data!AI397),"",DaqBook_RAW_Data!AI397)</f>
        <v/>
      </c>
      <c r="E407" s="167" t="str">
        <f>IF(ISBLANK(DaqBook_RAW_Data!AJ397),"",DaqBook_RAW_Data!AJ397)</f>
        <v/>
      </c>
      <c r="F407" s="167" t="str">
        <f>IF(ISBLANK(DaqBook_RAW_Data!AK397),"",DaqBook_RAW_Data!AK397)</f>
        <v/>
      </c>
      <c r="G407" s="167" t="str">
        <f>IF(ISBLANK(DaqBook_RAW_Data!AL397),"",DaqBook_RAW_Data!AL397)</f>
        <v/>
      </c>
      <c r="H407" s="167" t="str">
        <f>IF(ISBLANK(DaqBook_RAW_Data!AM397),"",DaqBook_RAW_Data!AM397)</f>
        <v/>
      </c>
      <c r="I407" s="167" t="str">
        <f>IF(ISBLANK(DaqBook_RAW_Data!AN397),"",DaqBook_RAW_Data!AN397)</f>
        <v/>
      </c>
      <c r="J407" s="167" t="str">
        <f>IF(ISBLANK(DaqBook_RAW_Data!AO397),"",DaqBook_RAW_Data!AO397)</f>
        <v/>
      </c>
      <c r="K407" s="167" t="str">
        <f>IF(ISBLANK(DaqBook_RAW_Data!AP397),"",DaqBook_RAW_Data!AP397)</f>
        <v/>
      </c>
      <c r="L407" s="167" t="str">
        <f>IF(ISBLANK(DaqBook_RAW_Data!AQ397),"",DaqBook_RAW_Data!AQ397)</f>
        <v/>
      </c>
      <c r="M407" s="167" t="str">
        <f>IF(ISBLANK(DaqBook_RAW_Data!AR397),"",DaqBook_RAW_Data!AR397)</f>
        <v/>
      </c>
      <c r="N407" s="167" t="str">
        <f>IF(ISBLANK(DaqBook_RAW_Data!AS397),"",DaqBook_RAW_Data!AS397)</f>
        <v/>
      </c>
      <c r="O407" s="167"/>
      <c r="P407" s="167"/>
    </row>
    <row r="408" spans="1:16" x14ac:dyDescent="0.2">
      <c r="A408" s="58" t="e">
        <f t="shared" si="6"/>
        <v>#VALUE!</v>
      </c>
      <c r="B408" s="144" t="str">
        <f>IF(ISBLANK(DaqBook_RAW_Data!AG398),IF(DaqBook_RAW_Data!A398="","",TIMEVALUE(DaqBook_RAW_Data!A398)),TIMEVALUE(DaqBook_RAW_Data!AG398))</f>
        <v/>
      </c>
      <c r="C408" s="167" t="str">
        <f>IF(ISBLANK(DaqBook_RAW_Data!AH398),"",DaqBook_RAW_Data!AH398)</f>
        <v/>
      </c>
      <c r="D408" s="167" t="str">
        <f>IF(ISBLANK(DaqBook_RAW_Data!AI398),"",DaqBook_RAW_Data!AI398)</f>
        <v/>
      </c>
      <c r="E408" s="167" t="str">
        <f>IF(ISBLANK(DaqBook_RAW_Data!AJ398),"",DaqBook_RAW_Data!AJ398)</f>
        <v/>
      </c>
      <c r="F408" s="167" t="str">
        <f>IF(ISBLANK(DaqBook_RAW_Data!AK398),"",DaqBook_RAW_Data!AK398)</f>
        <v/>
      </c>
      <c r="G408" s="167" t="str">
        <f>IF(ISBLANK(DaqBook_RAW_Data!AL398),"",DaqBook_RAW_Data!AL398)</f>
        <v/>
      </c>
      <c r="H408" s="167" t="str">
        <f>IF(ISBLANK(DaqBook_RAW_Data!AM398),"",DaqBook_RAW_Data!AM398)</f>
        <v/>
      </c>
      <c r="I408" s="167" t="str">
        <f>IF(ISBLANK(DaqBook_RAW_Data!AN398),"",DaqBook_RAW_Data!AN398)</f>
        <v/>
      </c>
      <c r="J408" s="167" t="str">
        <f>IF(ISBLANK(DaqBook_RAW_Data!AO398),"",DaqBook_RAW_Data!AO398)</f>
        <v/>
      </c>
      <c r="K408" s="167" t="str">
        <f>IF(ISBLANK(DaqBook_RAW_Data!AP398),"",DaqBook_RAW_Data!AP398)</f>
        <v/>
      </c>
      <c r="L408" s="167" t="str">
        <f>IF(ISBLANK(DaqBook_RAW_Data!AQ398),"",DaqBook_RAW_Data!AQ398)</f>
        <v/>
      </c>
      <c r="M408" s="167" t="str">
        <f>IF(ISBLANK(DaqBook_RAW_Data!AR398),"",DaqBook_RAW_Data!AR398)</f>
        <v/>
      </c>
      <c r="N408" s="167" t="str">
        <f>IF(ISBLANK(DaqBook_RAW_Data!AS398),"",DaqBook_RAW_Data!AS398)</f>
        <v/>
      </c>
      <c r="O408" s="167"/>
      <c r="P408" s="167"/>
    </row>
    <row r="409" spans="1:16" x14ac:dyDescent="0.2">
      <c r="A409" s="58" t="e">
        <f t="shared" si="6"/>
        <v>#VALUE!</v>
      </c>
      <c r="B409" s="144" t="str">
        <f>IF(ISBLANK(DaqBook_RAW_Data!AG399),IF(DaqBook_RAW_Data!A399="","",TIMEVALUE(DaqBook_RAW_Data!A399)),TIMEVALUE(DaqBook_RAW_Data!AG399))</f>
        <v/>
      </c>
      <c r="C409" s="167" t="str">
        <f>IF(ISBLANK(DaqBook_RAW_Data!AH399),"",DaqBook_RAW_Data!AH399)</f>
        <v/>
      </c>
      <c r="D409" s="167" t="str">
        <f>IF(ISBLANK(DaqBook_RAW_Data!AI399),"",DaqBook_RAW_Data!AI399)</f>
        <v/>
      </c>
      <c r="E409" s="167" t="str">
        <f>IF(ISBLANK(DaqBook_RAW_Data!AJ399),"",DaqBook_RAW_Data!AJ399)</f>
        <v/>
      </c>
      <c r="F409" s="167" t="str">
        <f>IF(ISBLANK(DaqBook_RAW_Data!AK399),"",DaqBook_RAW_Data!AK399)</f>
        <v/>
      </c>
      <c r="G409" s="167" t="str">
        <f>IF(ISBLANK(DaqBook_RAW_Data!AL399),"",DaqBook_RAW_Data!AL399)</f>
        <v/>
      </c>
      <c r="H409" s="167" t="str">
        <f>IF(ISBLANK(DaqBook_RAW_Data!AM399),"",DaqBook_RAW_Data!AM399)</f>
        <v/>
      </c>
      <c r="I409" s="167" t="str">
        <f>IF(ISBLANK(DaqBook_RAW_Data!AN399),"",DaqBook_RAW_Data!AN399)</f>
        <v/>
      </c>
      <c r="J409" s="167" t="str">
        <f>IF(ISBLANK(DaqBook_RAW_Data!AO399),"",DaqBook_RAW_Data!AO399)</f>
        <v/>
      </c>
      <c r="K409" s="167" t="str">
        <f>IF(ISBLANK(DaqBook_RAW_Data!AP399),"",DaqBook_RAW_Data!AP399)</f>
        <v/>
      </c>
      <c r="L409" s="167" t="str">
        <f>IF(ISBLANK(DaqBook_RAW_Data!AQ399),"",DaqBook_RAW_Data!AQ399)</f>
        <v/>
      </c>
      <c r="M409" s="167" t="str">
        <f>IF(ISBLANK(DaqBook_RAW_Data!AR399),"",DaqBook_RAW_Data!AR399)</f>
        <v/>
      </c>
      <c r="N409" s="167" t="str">
        <f>IF(ISBLANK(DaqBook_RAW_Data!AS399),"",DaqBook_RAW_Data!AS399)</f>
        <v/>
      </c>
      <c r="O409" s="167"/>
      <c r="P409" s="167"/>
    </row>
    <row r="410" spans="1:16" x14ac:dyDescent="0.2">
      <c r="A410" s="58" t="e">
        <f t="shared" si="6"/>
        <v>#VALUE!</v>
      </c>
      <c r="B410" s="144" t="str">
        <f>IF(ISBLANK(DaqBook_RAW_Data!AG400),IF(DaqBook_RAW_Data!A400="","",TIMEVALUE(DaqBook_RAW_Data!A400)),TIMEVALUE(DaqBook_RAW_Data!AG400))</f>
        <v/>
      </c>
      <c r="C410" s="167" t="str">
        <f>IF(ISBLANK(DaqBook_RAW_Data!AH400),"",DaqBook_RAW_Data!AH400)</f>
        <v/>
      </c>
      <c r="D410" s="167" t="str">
        <f>IF(ISBLANK(DaqBook_RAW_Data!AI400),"",DaqBook_RAW_Data!AI400)</f>
        <v/>
      </c>
      <c r="E410" s="167" t="str">
        <f>IF(ISBLANK(DaqBook_RAW_Data!AJ400),"",DaqBook_RAW_Data!AJ400)</f>
        <v/>
      </c>
      <c r="F410" s="167" t="str">
        <f>IF(ISBLANK(DaqBook_RAW_Data!AK400),"",DaqBook_RAW_Data!AK400)</f>
        <v/>
      </c>
      <c r="G410" s="167" t="str">
        <f>IF(ISBLANK(DaqBook_RAW_Data!AL400),"",DaqBook_RAW_Data!AL400)</f>
        <v/>
      </c>
      <c r="H410" s="167" t="str">
        <f>IF(ISBLANK(DaqBook_RAW_Data!AM400),"",DaqBook_RAW_Data!AM400)</f>
        <v/>
      </c>
      <c r="I410" s="167" t="str">
        <f>IF(ISBLANK(DaqBook_RAW_Data!AN400),"",DaqBook_RAW_Data!AN400)</f>
        <v/>
      </c>
      <c r="J410" s="167" t="str">
        <f>IF(ISBLANK(DaqBook_RAW_Data!AO400),"",DaqBook_RAW_Data!AO400)</f>
        <v/>
      </c>
      <c r="K410" s="167" t="str">
        <f>IF(ISBLANK(DaqBook_RAW_Data!AP400),"",DaqBook_RAW_Data!AP400)</f>
        <v/>
      </c>
      <c r="L410" s="167" t="str">
        <f>IF(ISBLANK(DaqBook_RAW_Data!AQ400),"",DaqBook_RAW_Data!AQ400)</f>
        <v/>
      </c>
      <c r="M410" s="167" t="str">
        <f>IF(ISBLANK(DaqBook_RAW_Data!AR400),"",DaqBook_RAW_Data!AR400)</f>
        <v/>
      </c>
      <c r="N410" s="167" t="str">
        <f>IF(ISBLANK(DaqBook_RAW_Data!AS400),"",DaqBook_RAW_Data!AS400)</f>
        <v/>
      </c>
      <c r="O410" s="167"/>
      <c r="P410" s="167"/>
    </row>
    <row r="411" spans="1:16" x14ac:dyDescent="0.2">
      <c r="A411" s="58" t="e">
        <f t="shared" si="6"/>
        <v>#VALUE!</v>
      </c>
      <c r="B411" s="144" t="str">
        <f>IF(ISBLANK(DaqBook_RAW_Data!AG401),IF(DaqBook_RAW_Data!A401="","",TIMEVALUE(DaqBook_RAW_Data!A401)),TIMEVALUE(DaqBook_RAW_Data!AG401))</f>
        <v/>
      </c>
      <c r="C411" s="167" t="str">
        <f>IF(ISBLANK(DaqBook_RAW_Data!AH401),"",DaqBook_RAW_Data!AH401)</f>
        <v/>
      </c>
      <c r="D411" s="167" t="str">
        <f>IF(ISBLANK(DaqBook_RAW_Data!AI401),"",DaqBook_RAW_Data!AI401)</f>
        <v/>
      </c>
      <c r="E411" s="167" t="str">
        <f>IF(ISBLANK(DaqBook_RAW_Data!AJ401),"",DaqBook_RAW_Data!AJ401)</f>
        <v/>
      </c>
      <c r="F411" s="167" t="str">
        <f>IF(ISBLANK(DaqBook_RAW_Data!AK401),"",DaqBook_RAW_Data!AK401)</f>
        <v/>
      </c>
      <c r="G411" s="167" t="str">
        <f>IF(ISBLANK(DaqBook_RAW_Data!AL401),"",DaqBook_RAW_Data!AL401)</f>
        <v/>
      </c>
      <c r="H411" s="167" t="str">
        <f>IF(ISBLANK(DaqBook_RAW_Data!AM401),"",DaqBook_RAW_Data!AM401)</f>
        <v/>
      </c>
      <c r="I411" s="167" t="str">
        <f>IF(ISBLANK(DaqBook_RAW_Data!AN401),"",DaqBook_RAW_Data!AN401)</f>
        <v/>
      </c>
      <c r="J411" s="167" t="str">
        <f>IF(ISBLANK(DaqBook_RAW_Data!AO401),"",DaqBook_RAW_Data!AO401)</f>
        <v/>
      </c>
      <c r="K411" s="167" t="str">
        <f>IF(ISBLANK(DaqBook_RAW_Data!AP401),"",DaqBook_RAW_Data!AP401)</f>
        <v/>
      </c>
      <c r="L411" s="167" t="str">
        <f>IF(ISBLANK(DaqBook_RAW_Data!AQ401),"",DaqBook_RAW_Data!AQ401)</f>
        <v/>
      </c>
      <c r="M411" s="167" t="str">
        <f>IF(ISBLANK(DaqBook_RAW_Data!AR401),"",DaqBook_RAW_Data!AR401)</f>
        <v/>
      </c>
      <c r="N411" s="167" t="str">
        <f>IF(ISBLANK(DaqBook_RAW_Data!AS401),"",DaqBook_RAW_Data!AS401)</f>
        <v/>
      </c>
      <c r="O411" s="167"/>
      <c r="P411" s="167"/>
    </row>
    <row r="412" spans="1:16" x14ac:dyDescent="0.2">
      <c r="A412" s="58" t="e">
        <f t="shared" si="6"/>
        <v>#VALUE!</v>
      </c>
      <c r="B412" s="144" t="str">
        <f>IF(ISBLANK(DaqBook_RAW_Data!AG402),IF(DaqBook_RAW_Data!A402="","",TIMEVALUE(DaqBook_RAW_Data!A402)),TIMEVALUE(DaqBook_RAW_Data!AG402))</f>
        <v/>
      </c>
      <c r="C412" s="167" t="str">
        <f>IF(ISBLANK(DaqBook_RAW_Data!AH402),"",DaqBook_RAW_Data!AH402)</f>
        <v/>
      </c>
      <c r="D412" s="167" t="str">
        <f>IF(ISBLANK(DaqBook_RAW_Data!AI402),"",DaqBook_RAW_Data!AI402)</f>
        <v/>
      </c>
      <c r="E412" s="167" t="str">
        <f>IF(ISBLANK(DaqBook_RAW_Data!AJ402),"",DaqBook_RAW_Data!AJ402)</f>
        <v/>
      </c>
      <c r="F412" s="167" t="str">
        <f>IF(ISBLANK(DaqBook_RAW_Data!AK402),"",DaqBook_RAW_Data!AK402)</f>
        <v/>
      </c>
      <c r="G412" s="167" t="str">
        <f>IF(ISBLANK(DaqBook_RAW_Data!AL402),"",DaqBook_RAW_Data!AL402)</f>
        <v/>
      </c>
      <c r="H412" s="167" t="str">
        <f>IF(ISBLANK(DaqBook_RAW_Data!AM402),"",DaqBook_RAW_Data!AM402)</f>
        <v/>
      </c>
      <c r="I412" s="167" t="str">
        <f>IF(ISBLANK(DaqBook_RAW_Data!AN402),"",DaqBook_RAW_Data!AN402)</f>
        <v/>
      </c>
      <c r="J412" s="167" t="str">
        <f>IF(ISBLANK(DaqBook_RAW_Data!AO402),"",DaqBook_RAW_Data!AO402)</f>
        <v/>
      </c>
      <c r="K412" s="167" t="str">
        <f>IF(ISBLANK(DaqBook_RAW_Data!AP402),"",DaqBook_RAW_Data!AP402)</f>
        <v/>
      </c>
      <c r="L412" s="167" t="str">
        <f>IF(ISBLANK(DaqBook_RAW_Data!AQ402),"",DaqBook_RAW_Data!AQ402)</f>
        <v/>
      </c>
      <c r="M412" s="167" t="str">
        <f>IF(ISBLANK(DaqBook_RAW_Data!AR402),"",DaqBook_RAW_Data!AR402)</f>
        <v/>
      </c>
      <c r="N412" s="167" t="str">
        <f>IF(ISBLANK(DaqBook_RAW_Data!AS402),"",DaqBook_RAW_Data!AS402)</f>
        <v/>
      </c>
      <c r="O412" s="167"/>
      <c r="P412" s="167"/>
    </row>
    <row r="413" spans="1:16" x14ac:dyDescent="0.2">
      <c r="A413" s="58" t="e">
        <f t="shared" si="6"/>
        <v>#VALUE!</v>
      </c>
      <c r="B413" s="144" t="str">
        <f>IF(ISBLANK(DaqBook_RAW_Data!AG403),IF(DaqBook_RAW_Data!A403="","",TIMEVALUE(DaqBook_RAW_Data!A403)),TIMEVALUE(DaqBook_RAW_Data!AG403))</f>
        <v/>
      </c>
      <c r="C413" s="167" t="str">
        <f>IF(ISBLANK(DaqBook_RAW_Data!AH403),"",DaqBook_RAW_Data!AH403)</f>
        <v/>
      </c>
      <c r="D413" s="167" t="str">
        <f>IF(ISBLANK(DaqBook_RAW_Data!AI403),"",DaqBook_RAW_Data!AI403)</f>
        <v/>
      </c>
      <c r="E413" s="167" t="str">
        <f>IF(ISBLANK(DaqBook_RAW_Data!AJ403),"",DaqBook_RAW_Data!AJ403)</f>
        <v/>
      </c>
      <c r="F413" s="167" t="str">
        <f>IF(ISBLANK(DaqBook_RAW_Data!AK403),"",DaqBook_RAW_Data!AK403)</f>
        <v/>
      </c>
      <c r="G413" s="167" t="str">
        <f>IF(ISBLANK(DaqBook_RAW_Data!AL403),"",DaqBook_RAW_Data!AL403)</f>
        <v/>
      </c>
      <c r="H413" s="167" t="str">
        <f>IF(ISBLANK(DaqBook_RAW_Data!AM403),"",DaqBook_RAW_Data!AM403)</f>
        <v/>
      </c>
      <c r="I413" s="167" t="str">
        <f>IF(ISBLANK(DaqBook_RAW_Data!AN403),"",DaqBook_RAW_Data!AN403)</f>
        <v/>
      </c>
      <c r="J413" s="167" t="str">
        <f>IF(ISBLANK(DaqBook_RAW_Data!AO403),"",DaqBook_RAW_Data!AO403)</f>
        <v/>
      </c>
      <c r="K413" s="167" t="str">
        <f>IF(ISBLANK(DaqBook_RAW_Data!AP403),"",DaqBook_RAW_Data!AP403)</f>
        <v/>
      </c>
      <c r="L413" s="167" t="str">
        <f>IF(ISBLANK(DaqBook_RAW_Data!AQ403),"",DaqBook_RAW_Data!AQ403)</f>
        <v/>
      </c>
      <c r="M413" s="167" t="str">
        <f>IF(ISBLANK(DaqBook_RAW_Data!AR403),"",DaqBook_RAW_Data!AR403)</f>
        <v/>
      </c>
      <c r="N413" s="167" t="str">
        <f>IF(ISBLANK(DaqBook_RAW_Data!AS403),"",DaqBook_RAW_Data!AS403)</f>
        <v/>
      </c>
      <c r="O413" s="167"/>
      <c r="P413" s="167"/>
    </row>
    <row r="414" spans="1:16" x14ac:dyDescent="0.2">
      <c r="A414" s="58" t="e">
        <f t="shared" si="6"/>
        <v>#VALUE!</v>
      </c>
      <c r="B414" s="144" t="str">
        <f>IF(ISBLANK(DaqBook_RAW_Data!AG404),IF(DaqBook_RAW_Data!A404="","",TIMEVALUE(DaqBook_RAW_Data!A404)),TIMEVALUE(DaqBook_RAW_Data!AG404))</f>
        <v/>
      </c>
      <c r="C414" s="167" t="str">
        <f>IF(ISBLANK(DaqBook_RAW_Data!AH404),"",DaqBook_RAW_Data!AH404)</f>
        <v/>
      </c>
      <c r="D414" s="167" t="str">
        <f>IF(ISBLANK(DaqBook_RAW_Data!AI404),"",DaqBook_RAW_Data!AI404)</f>
        <v/>
      </c>
      <c r="E414" s="167" t="str">
        <f>IF(ISBLANK(DaqBook_RAW_Data!AJ404),"",DaqBook_RAW_Data!AJ404)</f>
        <v/>
      </c>
      <c r="F414" s="167" t="str">
        <f>IF(ISBLANK(DaqBook_RAW_Data!AK404),"",DaqBook_RAW_Data!AK404)</f>
        <v/>
      </c>
      <c r="G414" s="167" t="str">
        <f>IF(ISBLANK(DaqBook_RAW_Data!AL404),"",DaqBook_RAW_Data!AL404)</f>
        <v/>
      </c>
      <c r="H414" s="167" t="str">
        <f>IF(ISBLANK(DaqBook_RAW_Data!AM404),"",DaqBook_RAW_Data!AM404)</f>
        <v/>
      </c>
      <c r="I414" s="167" t="str">
        <f>IF(ISBLANK(DaqBook_RAW_Data!AN404),"",DaqBook_RAW_Data!AN404)</f>
        <v/>
      </c>
      <c r="J414" s="167" t="str">
        <f>IF(ISBLANK(DaqBook_RAW_Data!AO404),"",DaqBook_RAW_Data!AO404)</f>
        <v/>
      </c>
      <c r="K414" s="167" t="str">
        <f>IF(ISBLANK(DaqBook_RAW_Data!AP404),"",DaqBook_RAW_Data!AP404)</f>
        <v/>
      </c>
      <c r="L414" s="167" t="str">
        <f>IF(ISBLANK(DaqBook_RAW_Data!AQ404),"",DaqBook_RAW_Data!AQ404)</f>
        <v/>
      </c>
      <c r="M414" s="167" t="str">
        <f>IF(ISBLANK(DaqBook_RAW_Data!AR404),"",DaqBook_RAW_Data!AR404)</f>
        <v/>
      </c>
      <c r="N414" s="167" t="str">
        <f>IF(ISBLANK(DaqBook_RAW_Data!AS404),"",DaqBook_RAW_Data!AS404)</f>
        <v/>
      </c>
      <c r="O414" s="167"/>
      <c r="P414" s="167"/>
    </row>
    <row r="415" spans="1:16" x14ac:dyDescent="0.2">
      <c r="A415" s="58" t="e">
        <f t="shared" si="6"/>
        <v>#VALUE!</v>
      </c>
      <c r="B415" s="144" t="str">
        <f>IF(ISBLANK(DaqBook_RAW_Data!AG405),IF(DaqBook_RAW_Data!A405="","",TIMEVALUE(DaqBook_RAW_Data!A405)),TIMEVALUE(DaqBook_RAW_Data!AG405))</f>
        <v/>
      </c>
      <c r="C415" s="167" t="str">
        <f>IF(ISBLANK(DaqBook_RAW_Data!AH405),"",DaqBook_RAW_Data!AH405)</f>
        <v/>
      </c>
      <c r="D415" s="167" t="str">
        <f>IF(ISBLANK(DaqBook_RAW_Data!AI405),"",DaqBook_RAW_Data!AI405)</f>
        <v/>
      </c>
      <c r="E415" s="167" t="str">
        <f>IF(ISBLANK(DaqBook_RAW_Data!AJ405),"",DaqBook_RAW_Data!AJ405)</f>
        <v/>
      </c>
      <c r="F415" s="167" t="str">
        <f>IF(ISBLANK(DaqBook_RAW_Data!AK405),"",DaqBook_RAW_Data!AK405)</f>
        <v/>
      </c>
      <c r="G415" s="167" t="str">
        <f>IF(ISBLANK(DaqBook_RAW_Data!AL405),"",DaqBook_RAW_Data!AL405)</f>
        <v/>
      </c>
      <c r="H415" s="167" t="str">
        <f>IF(ISBLANK(DaqBook_RAW_Data!AM405),"",DaqBook_RAW_Data!AM405)</f>
        <v/>
      </c>
      <c r="I415" s="167" t="str">
        <f>IF(ISBLANK(DaqBook_RAW_Data!AN405),"",DaqBook_RAW_Data!AN405)</f>
        <v/>
      </c>
      <c r="J415" s="167" t="str">
        <f>IF(ISBLANK(DaqBook_RAW_Data!AO405),"",DaqBook_RAW_Data!AO405)</f>
        <v/>
      </c>
      <c r="K415" s="167" t="str">
        <f>IF(ISBLANK(DaqBook_RAW_Data!AP405),"",DaqBook_RAW_Data!AP405)</f>
        <v/>
      </c>
      <c r="L415" s="167" t="str">
        <f>IF(ISBLANK(DaqBook_RAW_Data!AQ405),"",DaqBook_RAW_Data!AQ405)</f>
        <v/>
      </c>
      <c r="M415" s="167" t="str">
        <f>IF(ISBLANK(DaqBook_RAW_Data!AR405),"",DaqBook_RAW_Data!AR405)</f>
        <v/>
      </c>
      <c r="N415" s="167" t="str">
        <f>IF(ISBLANK(DaqBook_RAW_Data!AS405),"",DaqBook_RAW_Data!AS405)</f>
        <v/>
      </c>
      <c r="O415" s="167"/>
      <c r="P415" s="167"/>
    </row>
    <row r="416" spans="1:16" x14ac:dyDescent="0.2">
      <c r="A416" s="58" t="e">
        <f t="shared" si="6"/>
        <v>#VALUE!</v>
      </c>
      <c r="B416" s="144" t="str">
        <f>IF(ISBLANK(DaqBook_RAW_Data!AG406),IF(DaqBook_RAW_Data!A406="","",TIMEVALUE(DaqBook_RAW_Data!A406)),TIMEVALUE(DaqBook_RAW_Data!AG406))</f>
        <v/>
      </c>
      <c r="C416" s="167" t="str">
        <f>IF(ISBLANK(DaqBook_RAW_Data!AH406),"",DaqBook_RAW_Data!AH406)</f>
        <v/>
      </c>
      <c r="D416" s="167" t="str">
        <f>IF(ISBLANK(DaqBook_RAW_Data!AI406),"",DaqBook_RAW_Data!AI406)</f>
        <v/>
      </c>
      <c r="E416" s="167" t="str">
        <f>IF(ISBLANK(DaqBook_RAW_Data!AJ406),"",DaqBook_RAW_Data!AJ406)</f>
        <v/>
      </c>
      <c r="F416" s="167" t="str">
        <f>IF(ISBLANK(DaqBook_RAW_Data!AK406),"",DaqBook_RAW_Data!AK406)</f>
        <v/>
      </c>
      <c r="G416" s="167" t="str">
        <f>IF(ISBLANK(DaqBook_RAW_Data!AL406),"",DaqBook_RAW_Data!AL406)</f>
        <v/>
      </c>
      <c r="H416" s="167" t="str">
        <f>IF(ISBLANK(DaqBook_RAW_Data!AM406),"",DaqBook_RAW_Data!AM406)</f>
        <v/>
      </c>
      <c r="I416" s="167" t="str">
        <f>IF(ISBLANK(DaqBook_RAW_Data!AN406),"",DaqBook_RAW_Data!AN406)</f>
        <v/>
      </c>
      <c r="J416" s="167" t="str">
        <f>IF(ISBLANK(DaqBook_RAW_Data!AO406),"",DaqBook_RAW_Data!AO406)</f>
        <v/>
      </c>
      <c r="K416" s="167" t="str">
        <f>IF(ISBLANK(DaqBook_RAW_Data!AP406),"",DaqBook_RAW_Data!AP406)</f>
        <v/>
      </c>
      <c r="L416" s="167" t="str">
        <f>IF(ISBLANK(DaqBook_RAW_Data!AQ406),"",DaqBook_RAW_Data!AQ406)</f>
        <v/>
      </c>
      <c r="M416" s="167" t="str">
        <f>IF(ISBLANK(DaqBook_RAW_Data!AR406),"",DaqBook_RAW_Data!AR406)</f>
        <v/>
      </c>
      <c r="N416" s="167" t="str">
        <f>IF(ISBLANK(DaqBook_RAW_Data!AS406),"",DaqBook_RAW_Data!AS406)</f>
        <v/>
      </c>
      <c r="O416" s="167"/>
      <c r="P416" s="167"/>
    </row>
    <row r="417" spans="1:16" x14ac:dyDescent="0.2">
      <c r="A417" s="58" t="e">
        <f t="shared" si="6"/>
        <v>#VALUE!</v>
      </c>
      <c r="B417" s="144" t="str">
        <f>IF(ISBLANK(DaqBook_RAW_Data!AG407),IF(DaqBook_RAW_Data!A407="","",TIMEVALUE(DaqBook_RAW_Data!A407)),TIMEVALUE(DaqBook_RAW_Data!AG407))</f>
        <v/>
      </c>
      <c r="C417" s="167" t="str">
        <f>IF(ISBLANK(DaqBook_RAW_Data!AH407),"",DaqBook_RAW_Data!AH407)</f>
        <v/>
      </c>
      <c r="D417" s="167" t="str">
        <f>IF(ISBLANK(DaqBook_RAW_Data!AI407),"",DaqBook_RAW_Data!AI407)</f>
        <v/>
      </c>
      <c r="E417" s="167" t="str">
        <f>IF(ISBLANK(DaqBook_RAW_Data!AJ407),"",DaqBook_RAW_Data!AJ407)</f>
        <v/>
      </c>
      <c r="F417" s="167" t="str">
        <f>IF(ISBLANK(DaqBook_RAW_Data!AK407),"",DaqBook_RAW_Data!AK407)</f>
        <v/>
      </c>
      <c r="G417" s="167" t="str">
        <f>IF(ISBLANK(DaqBook_RAW_Data!AL407),"",DaqBook_RAW_Data!AL407)</f>
        <v/>
      </c>
      <c r="H417" s="167" t="str">
        <f>IF(ISBLANK(DaqBook_RAW_Data!AM407),"",DaqBook_RAW_Data!AM407)</f>
        <v/>
      </c>
      <c r="I417" s="167" t="str">
        <f>IF(ISBLANK(DaqBook_RAW_Data!AN407),"",DaqBook_RAW_Data!AN407)</f>
        <v/>
      </c>
      <c r="J417" s="167" t="str">
        <f>IF(ISBLANK(DaqBook_RAW_Data!AO407),"",DaqBook_RAW_Data!AO407)</f>
        <v/>
      </c>
      <c r="K417" s="167" t="str">
        <f>IF(ISBLANK(DaqBook_RAW_Data!AP407),"",DaqBook_RAW_Data!AP407)</f>
        <v/>
      </c>
      <c r="L417" s="167" t="str">
        <f>IF(ISBLANK(DaqBook_RAW_Data!AQ407),"",DaqBook_RAW_Data!AQ407)</f>
        <v/>
      </c>
      <c r="M417" s="167" t="str">
        <f>IF(ISBLANK(DaqBook_RAW_Data!AR407),"",DaqBook_RAW_Data!AR407)</f>
        <v/>
      </c>
      <c r="N417" s="167" t="str">
        <f>IF(ISBLANK(DaqBook_RAW_Data!AS407),"",DaqBook_RAW_Data!AS407)</f>
        <v/>
      </c>
      <c r="O417" s="167"/>
      <c r="P417" s="167"/>
    </row>
    <row r="418" spans="1:16" x14ac:dyDescent="0.2">
      <c r="A418" s="58" t="e">
        <f t="shared" si="6"/>
        <v>#VALUE!</v>
      </c>
      <c r="B418" s="144" t="str">
        <f>IF(ISBLANK(DaqBook_RAW_Data!AG408),IF(DaqBook_RAW_Data!A408="","",TIMEVALUE(DaqBook_RAW_Data!A408)),TIMEVALUE(DaqBook_RAW_Data!AG408))</f>
        <v/>
      </c>
      <c r="C418" s="167" t="str">
        <f>IF(ISBLANK(DaqBook_RAW_Data!AH408),"",DaqBook_RAW_Data!AH408)</f>
        <v/>
      </c>
      <c r="D418" s="167" t="str">
        <f>IF(ISBLANK(DaqBook_RAW_Data!AI408),"",DaqBook_RAW_Data!AI408)</f>
        <v/>
      </c>
      <c r="E418" s="167" t="str">
        <f>IF(ISBLANK(DaqBook_RAW_Data!AJ408),"",DaqBook_RAW_Data!AJ408)</f>
        <v/>
      </c>
      <c r="F418" s="167" t="str">
        <f>IF(ISBLANK(DaqBook_RAW_Data!AK408),"",DaqBook_RAW_Data!AK408)</f>
        <v/>
      </c>
      <c r="G418" s="167" t="str">
        <f>IF(ISBLANK(DaqBook_RAW_Data!AL408),"",DaqBook_RAW_Data!AL408)</f>
        <v/>
      </c>
      <c r="H418" s="167" t="str">
        <f>IF(ISBLANK(DaqBook_RAW_Data!AM408),"",DaqBook_RAW_Data!AM408)</f>
        <v/>
      </c>
      <c r="I418" s="167" t="str">
        <f>IF(ISBLANK(DaqBook_RAW_Data!AN408),"",DaqBook_RAW_Data!AN408)</f>
        <v/>
      </c>
      <c r="J418" s="167" t="str">
        <f>IF(ISBLANK(DaqBook_RAW_Data!AO408),"",DaqBook_RAW_Data!AO408)</f>
        <v/>
      </c>
      <c r="K418" s="167" t="str">
        <f>IF(ISBLANK(DaqBook_RAW_Data!AP408),"",DaqBook_RAW_Data!AP408)</f>
        <v/>
      </c>
      <c r="L418" s="167" t="str">
        <f>IF(ISBLANK(DaqBook_RAW_Data!AQ408),"",DaqBook_RAW_Data!AQ408)</f>
        <v/>
      </c>
      <c r="M418" s="167" t="str">
        <f>IF(ISBLANK(DaqBook_RAW_Data!AR408),"",DaqBook_RAW_Data!AR408)</f>
        <v/>
      </c>
      <c r="N418" s="167" t="str">
        <f>IF(ISBLANK(DaqBook_RAW_Data!AS408),"",DaqBook_RAW_Data!AS408)</f>
        <v/>
      </c>
      <c r="O418" s="167"/>
      <c r="P418" s="167"/>
    </row>
    <row r="419" spans="1:16" x14ac:dyDescent="0.2">
      <c r="A419" s="58" t="e">
        <f t="shared" si="6"/>
        <v>#VALUE!</v>
      </c>
      <c r="B419" s="144" t="str">
        <f>IF(ISBLANK(DaqBook_RAW_Data!AG409),IF(DaqBook_RAW_Data!A409="","",TIMEVALUE(DaqBook_RAW_Data!A409)),TIMEVALUE(DaqBook_RAW_Data!AG409))</f>
        <v/>
      </c>
      <c r="C419" s="167" t="str">
        <f>IF(ISBLANK(DaqBook_RAW_Data!AH409),"",DaqBook_RAW_Data!AH409)</f>
        <v/>
      </c>
      <c r="D419" s="167" t="str">
        <f>IF(ISBLANK(DaqBook_RAW_Data!AI409),"",DaqBook_RAW_Data!AI409)</f>
        <v/>
      </c>
      <c r="E419" s="167" t="str">
        <f>IF(ISBLANK(DaqBook_RAW_Data!AJ409),"",DaqBook_RAW_Data!AJ409)</f>
        <v/>
      </c>
      <c r="F419" s="167" t="str">
        <f>IF(ISBLANK(DaqBook_RAW_Data!AK409),"",DaqBook_RAW_Data!AK409)</f>
        <v/>
      </c>
      <c r="G419" s="167" t="str">
        <f>IF(ISBLANK(DaqBook_RAW_Data!AL409),"",DaqBook_RAW_Data!AL409)</f>
        <v/>
      </c>
      <c r="H419" s="167" t="str">
        <f>IF(ISBLANK(DaqBook_RAW_Data!AM409),"",DaqBook_RAW_Data!AM409)</f>
        <v/>
      </c>
      <c r="I419" s="167" t="str">
        <f>IF(ISBLANK(DaqBook_RAW_Data!AN409),"",DaqBook_RAW_Data!AN409)</f>
        <v/>
      </c>
      <c r="J419" s="167" t="str">
        <f>IF(ISBLANK(DaqBook_RAW_Data!AO409),"",DaqBook_RAW_Data!AO409)</f>
        <v/>
      </c>
      <c r="K419" s="167" t="str">
        <f>IF(ISBLANK(DaqBook_RAW_Data!AP409),"",DaqBook_RAW_Data!AP409)</f>
        <v/>
      </c>
      <c r="L419" s="167" t="str">
        <f>IF(ISBLANK(DaqBook_RAW_Data!AQ409),"",DaqBook_RAW_Data!AQ409)</f>
        <v/>
      </c>
      <c r="M419" s="167" t="str">
        <f>IF(ISBLANK(DaqBook_RAW_Data!AR409),"",DaqBook_RAW_Data!AR409)</f>
        <v/>
      </c>
      <c r="N419" s="167" t="str">
        <f>IF(ISBLANK(DaqBook_RAW_Data!AS409),"",DaqBook_RAW_Data!AS409)</f>
        <v/>
      </c>
      <c r="O419" s="167"/>
      <c r="P419" s="167"/>
    </row>
    <row r="420" spans="1:16" x14ac:dyDescent="0.2">
      <c r="A420" s="58" t="e">
        <f t="shared" si="6"/>
        <v>#VALUE!</v>
      </c>
      <c r="B420" s="144" t="str">
        <f>IF(ISBLANK(DaqBook_RAW_Data!AG410),IF(DaqBook_RAW_Data!A410="","",TIMEVALUE(DaqBook_RAW_Data!A410)),TIMEVALUE(DaqBook_RAW_Data!AG410))</f>
        <v/>
      </c>
      <c r="C420" s="167" t="str">
        <f>IF(ISBLANK(DaqBook_RAW_Data!AH410),"",DaqBook_RAW_Data!AH410)</f>
        <v/>
      </c>
      <c r="D420" s="167" t="str">
        <f>IF(ISBLANK(DaqBook_RAW_Data!AI410),"",DaqBook_RAW_Data!AI410)</f>
        <v/>
      </c>
      <c r="E420" s="167" t="str">
        <f>IF(ISBLANK(DaqBook_RAW_Data!AJ410),"",DaqBook_RAW_Data!AJ410)</f>
        <v/>
      </c>
      <c r="F420" s="167" t="str">
        <f>IF(ISBLANK(DaqBook_RAW_Data!AK410),"",DaqBook_RAW_Data!AK410)</f>
        <v/>
      </c>
      <c r="G420" s="167" t="str">
        <f>IF(ISBLANK(DaqBook_RAW_Data!AL410),"",DaqBook_RAW_Data!AL410)</f>
        <v/>
      </c>
      <c r="H420" s="167" t="str">
        <f>IF(ISBLANK(DaqBook_RAW_Data!AM410),"",DaqBook_RAW_Data!AM410)</f>
        <v/>
      </c>
      <c r="I420" s="167" t="str">
        <f>IF(ISBLANK(DaqBook_RAW_Data!AN410),"",DaqBook_RAW_Data!AN410)</f>
        <v/>
      </c>
      <c r="J420" s="167" t="str">
        <f>IF(ISBLANK(DaqBook_RAW_Data!AO410),"",DaqBook_RAW_Data!AO410)</f>
        <v/>
      </c>
      <c r="K420" s="167" t="str">
        <f>IF(ISBLANK(DaqBook_RAW_Data!AP410),"",DaqBook_RAW_Data!AP410)</f>
        <v/>
      </c>
      <c r="L420" s="167" t="str">
        <f>IF(ISBLANK(DaqBook_RAW_Data!AQ410),"",DaqBook_RAW_Data!AQ410)</f>
        <v/>
      </c>
      <c r="M420" s="167" t="str">
        <f>IF(ISBLANK(DaqBook_RAW_Data!AR410),"",DaqBook_RAW_Data!AR410)</f>
        <v/>
      </c>
      <c r="N420" s="167" t="str">
        <f>IF(ISBLANK(DaqBook_RAW_Data!AS410),"",DaqBook_RAW_Data!AS410)</f>
        <v/>
      </c>
      <c r="O420" s="167"/>
      <c r="P420" s="167"/>
    </row>
    <row r="421" spans="1:16" x14ac:dyDescent="0.2">
      <c r="A421" s="58" t="e">
        <f t="shared" si="6"/>
        <v>#VALUE!</v>
      </c>
      <c r="B421" s="144" t="str">
        <f>IF(ISBLANK(DaqBook_RAW_Data!AG411),IF(DaqBook_RAW_Data!A411="","",TIMEVALUE(DaqBook_RAW_Data!A411)),TIMEVALUE(DaqBook_RAW_Data!AG411))</f>
        <v/>
      </c>
      <c r="C421" s="167" t="str">
        <f>IF(ISBLANK(DaqBook_RAW_Data!AH411),"",DaqBook_RAW_Data!AH411)</f>
        <v/>
      </c>
      <c r="D421" s="167" t="str">
        <f>IF(ISBLANK(DaqBook_RAW_Data!AI411),"",DaqBook_RAW_Data!AI411)</f>
        <v/>
      </c>
      <c r="E421" s="167" t="str">
        <f>IF(ISBLANK(DaqBook_RAW_Data!AJ411),"",DaqBook_RAW_Data!AJ411)</f>
        <v/>
      </c>
      <c r="F421" s="167" t="str">
        <f>IF(ISBLANK(DaqBook_RAW_Data!AK411),"",DaqBook_RAW_Data!AK411)</f>
        <v/>
      </c>
      <c r="G421" s="167" t="str">
        <f>IF(ISBLANK(DaqBook_RAW_Data!AL411),"",DaqBook_RAW_Data!AL411)</f>
        <v/>
      </c>
      <c r="H421" s="167" t="str">
        <f>IF(ISBLANK(DaqBook_RAW_Data!AM411),"",DaqBook_RAW_Data!AM411)</f>
        <v/>
      </c>
      <c r="I421" s="167" t="str">
        <f>IF(ISBLANK(DaqBook_RAW_Data!AN411),"",DaqBook_RAW_Data!AN411)</f>
        <v/>
      </c>
      <c r="J421" s="167" t="str">
        <f>IF(ISBLANK(DaqBook_RAW_Data!AO411),"",DaqBook_RAW_Data!AO411)</f>
        <v/>
      </c>
      <c r="K421" s="167" t="str">
        <f>IF(ISBLANK(DaqBook_RAW_Data!AP411),"",DaqBook_RAW_Data!AP411)</f>
        <v/>
      </c>
      <c r="L421" s="167" t="str">
        <f>IF(ISBLANK(DaqBook_RAW_Data!AQ411),"",DaqBook_RAW_Data!AQ411)</f>
        <v/>
      </c>
      <c r="M421" s="167" t="str">
        <f>IF(ISBLANK(DaqBook_RAW_Data!AR411),"",DaqBook_RAW_Data!AR411)</f>
        <v/>
      </c>
      <c r="N421" s="167" t="str">
        <f>IF(ISBLANK(DaqBook_RAW_Data!AS411),"",DaqBook_RAW_Data!AS411)</f>
        <v/>
      </c>
      <c r="O421" s="167"/>
      <c r="P421" s="167"/>
    </row>
    <row r="422" spans="1:16" x14ac:dyDescent="0.2">
      <c r="A422" s="58" t="e">
        <f t="shared" si="6"/>
        <v>#VALUE!</v>
      </c>
      <c r="B422" s="144" t="str">
        <f>IF(ISBLANK(DaqBook_RAW_Data!AG412),IF(DaqBook_RAW_Data!A412="","",TIMEVALUE(DaqBook_RAW_Data!A412)),TIMEVALUE(DaqBook_RAW_Data!AG412))</f>
        <v/>
      </c>
      <c r="C422" s="167" t="str">
        <f>IF(ISBLANK(DaqBook_RAW_Data!AH412),"",DaqBook_RAW_Data!AH412)</f>
        <v/>
      </c>
      <c r="D422" s="167" t="str">
        <f>IF(ISBLANK(DaqBook_RAW_Data!AI412),"",DaqBook_RAW_Data!AI412)</f>
        <v/>
      </c>
      <c r="E422" s="167" t="str">
        <f>IF(ISBLANK(DaqBook_RAW_Data!AJ412),"",DaqBook_RAW_Data!AJ412)</f>
        <v/>
      </c>
      <c r="F422" s="167" t="str">
        <f>IF(ISBLANK(DaqBook_RAW_Data!AK412),"",DaqBook_RAW_Data!AK412)</f>
        <v/>
      </c>
      <c r="G422" s="167" t="str">
        <f>IF(ISBLANK(DaqBook_RAW_Data!AL412),"",DaqBook_RAW_Data!AL412)</f>
        <v/>
      </c>
      <c r="H422" s="167" t="str">
        <f>IF(ISBLANK(DaqBook_RAW_Data!AM412),"",DaqBook_RAW_Data!AM412)</f>
        <v/>
      </c>
      <c r="I422" s="167" t="str">
        <f>IF(ISBLANK(DaqBook_RAW_Data!AN412),"",DaqBook_RAW_Data!AN412)</f>
        <v/>
      </c>
      <c r="J422" s="167" t="str">
        <f>IF(ISBLANK(DaqBook_RAW_Data!AO412),"",DaqBook_RAW_Data!AO412)</f>
        <v/>
      </c>
      <c r="K422" s="167" t="str">
        <f>IF(ISBLANK(DaqBook_RAW_Data!AP412),"",DaqBook_RAW_Data!AP412)</f>
        <v/>
      </c>
      <c r="L422" s="167" t="str">
        <f>IF(ISBLANK(DaqBook_RAW_Data!AQ412),"",DaqBook_RAW_Data!AQ412)</f>
        <v/>
      </c>
      <c r="M422" s="167" t="str">
        <f>IF(ISBLANK(DaqBook_RAW_Data!AR412),"",DaqBook_RAW_Data!AR412)</f>
        <v/>
      </c>
      <c r="N422" s="167" t="str">
        <f>IF(ISBLANK(DaqBook_RAW_Data!AS412),"",DaqBook_RAW_Data!AS412)</f>
        <v/>
      </c>
      <c r="O422" s="167"/>
      <c r="P422" s="167"/>
    </row>
    <row r="423" spans="1:16" x14ac:dyDescent="0.2">
      <c r="A423" s="58" t="e">
        <f t="shared" si="6"/>
        <v>#VALUE!</v>
      </c>
      <c r="B423" s="144" t="str">
        <f>IF(ISBLANK(DaqBook_RAW_Data!AG413),IF(DaqBook_RAW_Data!A413="","",TIMEVALUE(DaqBook_RAW_Data!A413)),TIMEVALUE(DaqBook_RAW_Data!AG413))</f>
        <v/>
      </c>
      <c r="C423" s="167" t="str">
        <f>IF(ISBLANK(DaqBook_RAW_Data!AH413),"",DaqBook_RAW_Data!AH413)</f>
        <v/>
      </c>
      <c r="D423" s="167" t="str">
        <f>IF(ISBLANK(DaqBook_RAW_Data!AI413),"",DaqBook_RAW_Data!AI413)</f>
        <v/>
      </c>
      <c r="E423" s="167" t="str">
        <f>IF(ISBLANK(DaqBook_RAW_Data!AJ413),"",DaqBook_RAW_Data!AJ413)</f>
        <v/>
      </c>
      <c r="F423" s="167" t="str">
        <f>IF(ISBLANK(DaqBook_RAW_Data!AK413),"",DaqBook_RAW_Data!AK413)</f>
        <v/>
      </c>
      <c r="G423" s="167" t="str">
        <f>IF(ISBLANK(DaqBook_RAW_Data!AL413),"",DaqBook_RAW_Data!AL413)</f>
        <v/>
      </c>
      <c r="H423" s="167" t="str">
        <f>IF(ISBLANK(DaqBook_RAW_Data!AM413),"",DaqBook_RAW_Data!AM413)</f>
        <v/>
      </c>
      <c r="I423" s="167" t="str">
        <f>IF(ISBLANK(DaqBook_RAW_Data!AN413),"",DaqBook_RAW_Data!AN413)</f>
        <v/>
      </c>
      <c r="J423" s="167" t="str">
        <f>IF(ISBLANK(DaqBook_RAW_Data!AO413),"",DaqBook_RAW_Data!AO413)</f>
        <v/>
      </c>
      <c r="K423" s="167" t="str">
        <f>IF(ISBLANK(DaqBook_RAW_Data!AP413),"",DaqBook_RAW_Data!AP413)</f>
        <v/>
      </c>
      <c r="L423" s="167" t="str">
        <f>IF(ISBLANK(DaqBook_RAW_Data!AQ413),"",DaqBook_RAW_Data!AQ413)</f>
        <v/>
      </c>
      <c r="M423" s="167" t="str">
        <f>IF(ISBLANK(DaqBook_RAW_Data!AR413),"",DaqBook_RAW_Data!AR413)</f>
        <v/>
      </c>
      <c r="N423" s="167" t="str">
        <f>IF(ISBLANK(DaqBook_RAW_Data!AS413),"",DaqBook_RAW_Data!AS413)</f>
        <v/>
      </c>
      <c r="O423" s="167"/>
      <c r="P423" s="167"/>
    </row>
    <row r="424" spans="1:16" x14ac:dyDescent="0.2">
      <c r="A424" s="58" t="e">
        <f t="shared" si="6"/>
        <v>#VALUE!</v>
      </c>
      <c r="B424" s="144" t="str">
        <f>IF(ISBLANK(DaqBook_RAW_Data!AG414),IF(DaqBook_RAW_Data!A414="","",TIMEVALUE(DaqBook_RAW_Data!A414)),TIMEVALUE(DaqBook_RAW_Data!AG414))</f>
        <v/>
      </c>
      <c r="C424" s="167" t="str">
        <f>IF(ISBLANK(DaqBook_RAW_Data!AH414),"",DaqBook_RAW_Data!AH414)</f>
        <v/>
      </c>
      <c r="D424" s="167" t="str">
        <f>IF(ISBLANK(DaqBook_RAW_Data!AI414),"",DaqBook_RAW_Data!AI414)</f>
        <v/>
      </c>
      <c r="E424" s="167" t="str">
        <f>IF(ISBLANK(DaqBook_RAW_Data!AJ414),"",DaqBook_RAW_Data!AJ414)</f>
        <v/>
      </c>
      <c r="F424" s="167" t="str">
        <f>IF(ISBLANK(DaqBook_RAW_Data!AK414),"",DaqBook_RAW_Data!AK414)</f>
        <v/>
      </c>
      <c r="G424" s="167" t="str">
        <f>IF(ISBLANK(DaqBook_RAW_Data!AL414),"",DaqBook_RAW_Data!AL414)</f>
        <v/>
      </c>
      <c r="H424" s="167" t="str">
        <f>IF(ISBLANK(DaqBook_RAW_Data!AM414),"",DaqBook_RAW_Data!AM414)</f>
        <v/>
      </c>
      <c r="I424" s="167" t="str">
        <f>IF(ISBLANK(DaqBook_RAW_Data!AN414),"",DaqBook_RAW_Data!AN414)</f>
        <v/>
      </c>
      <c r="J424" s="167" t="str">
        <f>IF(ISBLANK(DaqBook_RAW_Data!AO414),"",DaqBook_RAW_Data!AO414)</f>
        <v/>
      </c>
      <c r="K424" s="167" t="str">
        <f>IF(ISBLANK(DaqBook_RAW_Data!AP414),"",DaqBook_RAW_Data!AP414)</f>
        <v/>
      </c>
      <c r="L424" s="167" t="str">
        <f>IF(ISBLANK(DaqBook_RAW_Data!AQ414),"",DaqBook_RAW_Data!AQ414)</f>
        <v/>
      </c>
      <c r="M424" s="167" t="str">
        <f>IF(ISBLANK(DaqBook_RAW_Data!AR414),"",DaqBook_RAW_Data!AR414)</f>
        <v/>
      </c>
      <c r="N424" s="167" t="str">
        <f>IF(ISBLANK(DaqBook_RAW_Data!AS414),"",DaqBook_RAW_Data!AS414)</f>
        <v/>
      </c>
      <c r="O424" s="167"/>
      <c r="P424" s="167"/>
    </row>
    <row r="425" spans="1:16" x14ac:dyDescent="0.2">
      <c r="A425" s="58" t="e">
        <f t="shared" si="6"/>
        <v>#VALUE!</v>
      </c>
      <c r="B425" s="144" t="str">
        <f>IF(ISBLANK(DaqBook_RAW_Data!AG415),IF(DaqBook_RAW_Data!A415="","",TIMEVALUE(DaqBook_RAW_Data!A415)),TIMEVALUE(DaqBook_RAW_Data!AG415))</f>
        <v/>
      </c>
      <c r="C425" s="167" t="str">
        <f>IF(ISBLANK(DaqBook_RAW_Data!AH415),"",DaqBook_RAW_Data!AH415)</f>
        <v/>
      </c>
      <c r="D425" s="167" t="str">
        <f>IF(ISBLANK(DaqBook_RAW_Data!AI415),"",DaqBook_RAW_Data!AI415)</f>
        <v/>
      </c>
      <c r="E425" s="167" t="str">
        <f>IF(ISBLANK(DaqBook_RAW_Data!AJ415),"",DaqBook_RAW_Data!AJ415)</f>
        <v/>
      </c>
      <c r="F425" s="167" t="str">
        <f>IF(ISBLANK(DaqBook_RAW_Data!AK415),"",DaqBook_RAW_Data!AK415)</f>
        <v/>
      </c>
      <c r="G425" s="167" t="str">
        <f>IF(ISBLANK(DaqBook_RAW_Data!AL415),"",DaqBook_RAW_Data!AL415)</f>
        <v/>
      </c>
      <c r="H425" s="167" t="str">
        <f>IF(ISBLANK(DaqBook_RAW_Data!AM415),"",DaqBook_RAW_Data!AM415)</f>
        <v/>
      </c>
      <c r="I425" s="167" t="str">
        <f>IF(ISBLANK(DaqBook_RAW_Data!AN415),"",DaqBook_RAW_Data!AN415)</f>
        <v/>
      </c>
      <c r="J425" s="167" t="str">
        <f>IF(ISBLANK(DaqBook_RAW_Data!AO415),"",DaqBook_RAW_Data!AO415)</f>
        <v/>
      </c>
      <c r="K425" s="167" t="str">
        <f>IF(ISBLANK(DaqBook_RAW_Data!AP415),"",DaqBook_RAW_Data!AP415)</f>
        <v/>
      </c>
      <c r="L425" s="167" t="str">
        <f>IF(ISBLANK(DaqBook_RAW_Data!AQ415),"",DaqBook_RAW_Data!AQ415)</f>
        <v/>
      </c>
      <c r="M425" s="167" t="str">
        <f>IF(ISBLANK(DaqBook_RAW_Data!AR415),"",DaqBook_RAW_Data!AR415)</f>
        <v/>
      </c>
      <c r="N425" s="167" t="str">
        <f>IF(ISBLANK(DaqBook_RAW_Data!AS415),"",DaqBook_RAW_Data!AS415)</f>
        <v/>
      </c>
      <c r="O425" s="167"/>
      <c r="P425" s="167"/>
    </row>
    <row r="426" spans="1:16" x14ac:dyDescent="0.2">
      <c r="A426" s="58" t="e">
        <f t="shared" si="6"/>
        <v>#VALUE!</v>
      </c>
      <c r="B426" s="144" t="str">
        <f>IF(ISBLANK(DaqBook_RAW_Data!AG416),IF(DaqBook_RAW_Data!A416="","",TIMEVALUE(DaqBook_RAW_Data!A416)),TIMEVALUE(DaqBook_RAW_Data!AG416))</f>
        <v/>
      </c>
      <c r="C426" s="167" t="str">
        <f>IF(ISBLANK(DaqBook_RAW_Data!AH416),"",DaqBook_RAW_Data!AH416)</f>
        <v/>
      </c>
      <c r="D426" s="167" t="str">
        <f>IF(ISBLANK(DaqBook_RAW_Data!AI416),"",DaqBook_RAW_Data!AI416)</f>
        <v/>
      </c>
      <c r="E426" s="167" t="str">
        <f>IF(ISBLANK(DaqBook_RAW_Data!AJ416),"",DaqBook_RAW_Data!AJ416)</f>
        <v/>
      </c>
      <c r="F426" s="167" t="str">
        <f>IF(ISBLANK(DaqBook_RAW_Data!AK416),"",DaqBook_RAW_Data!AK416)</f>
        <v/>
      </c>
      <c r="G426" s="167" t="str">
        <f>IF(ISBLANK(DaqBook_RAW_Data!AL416),"",DaqBook_RAW_Data!AL416)</f>
        <v/>
      </c>
      <c r="H426" s="167" t="str">
        <f>IF(ISBLANK(DaqBook_RAW_Data!AM416),"",DaqBook_RAW_Data!AM416)</f>
        <v/>
      </c>
      <c r="I426" s="167" t="str">
        <f>IF(ISBLANK(DaqBook_RAW_Data!AN416),"",DaqBook_RAW_Data!AN416)</f>
        <v/>
      </c>
      <c r="J426" s="167" t="str">
        <f>IF(ISBLANK(DaqBook_RAW_Data!AO416),"",DaqBook_RAW_Data!AO416)</f>
        <v/>
      </c>
      <c r="K426" s="167" t="str">
        <f>IF(ISBLANK(DaqBook_RAW_Data!AP416),"",DaqBook_RAW_Data!AP416)</f>
        <v/>
      </c>
      <c r="L426" s="167" t="str">
        <f>IF(ISBLANK(DaqBook_RAW_Data!AQ416),"",DaqBook_RAW_Data!AQ416)</f>
        <v/>
      </c>
      <c r="M426" s="167" t="str">
        <f>IF(ISBLANK(DaqBook_RAW_Data!AR416),"",DaqBook_RAW_Data!AR416)</f>
        <v/>
      </c>
      <c r="N426" s="167" t="str">
        <f>IF(ISBLANK(DaqBook_RAW_Data!AS416),"",DaqBook_RAW_Data!AS416)</f>
        <v/>
      </c>
      <c r="O426" s="167"/>
      <c r="P426" s="167"/>
    </row>
    <row r="427" spans="1:16" x14ac:dyDescent="0.2">
      <c r="A427" s="58" t="e">
        <f t="shared" si="6"/>
        <v>#VALUE!</v>
      </c>
      <c r="B427" s="144" t="str">
        <f>IF(ISBLANK(DaqBook_RAW_Data!AG417),IF(DaqBook_RAW_Data!A417="","",TIMEVALUE(DaqBook_RAW_Data!A417)),TIMEVALUE(DaqBook_RAW_Data!AG417))</f>
        <v/>
      </c>
      <c r="C427" s="167" t="str">
        <f>IF(ISBLANK(DaqBook_RAW_Data!AH417),"",DaqBook_RAW_Data!AH417)</f>
        <v/>
      </c>
      <c r="D427" s="167" t="str">
        <f>IF(ISBLANK(DaqBook_RAW_Data!AI417),"",DaqBook_RAW_Data!AI417)</f>
        <v/>
      </c>
      <c r="E427" s="167" t="str">
        <f>IF(ISBLANK(DaqBook_RAW_Data!AJ417),"",DaqBook_RAW_Data!AJ417)</f>
        <v/>
      </c>
      <c r="F427" s="167" t="str">
        <f>IF(ISBLANK(DaqBook_RAW_Data!AK417),"",DaqBook_RAW_Data!AK417)</f>
        <v/>
      </c>
      <c r="G427" s="167" t="str">
        <f>IF(ISBLANK(DaqBook_RAW_Data!AL417),"",DaqBook_RAW_Data!AL417)</f>
        <v/>
      </c>
      <c r="H427" s="167" t="str">
        <f>IF(ISBLANK(DaqBook_RAW_Data!AM417),"",DaqBook_RAW_Data!AM417)</f>
        <v/>
      </c>
      <c r="I427" s="167" t="str">
        <f>IF(ISBLANK(DaqBook_RAW_Data!AN417),"",DaqBook_RAW_Data!AN417)</f>
        <v/>
      </c>
      <c r="J427" s="167" t="str">
        <f>IF(ISBLANK(DaqBook_RAW_Data!AO417),"",DaqBook_RAW_Data!AO417)</f>
        <v/>
      </c>
      <c r="K427" s="167" t="str">
        <f>IF(ISBLANK(DaqBook_RAW_Data!AP417),"",DaqBook_RAW_Data!AP417)</f>
        <v/>
      </c>
      <c r="L427" s="167" t="str">
        <f>IF(ISBLANK(DaqBook_RAW_Data!AQ417),"",DaqBook_RAW_Data!AQ417)</f>
        <v/>
      </c>
      <c r="M427" s="167" t="str">
        <f>IF(ISBLANK(DaqBook_RAW_Data!AR417),"",DaqBook_RAW_Data!AR417)</f>
        <v/>
      </c>
      <c r="N427" s="167" t="str">
        <f>IF(ISBLANK(DaqBook_RAW_Data!AS417),"",DaqBook_RAW_Data!AS417)</f>
        <v/>
      </c>
      <c r="O427" s="167"/>
      <c r="P427" s="167"/>
    </row>
    <row r="428" spans="1:16" x14ac:dyDescent="0.2">
      <c r="A428" s="58" t="e">
        <f t="shared" si="6"/>
        <v>#VALUE!</v>
      </c>
      <c r="B428" s="144" t="str">
        <f>IF(ISBLANK(DaqBook_RAW_Data!AG418),IF(DaqBook_RAW_Data!A418="","",TIMEVALUE(DaqBook_RAW_Data!A418)),TIMEVALUE(DaqBook_RAW_Data!AG418))</f>
        <v/>
      </c>
      <c r="C428" s="167" t="str">
        <f>IF(ISBLANK(DaqBook_RAW_Data!AH418),"",DaqBook_RAW_Data!AH418)</f>
        <v/>
      </c>
      <c r="D428" s="167" t="str">
        <f>IF(ISBLANK(DaqBook_RAW_Data!AI418),"",DaqBook_RAW_Data!AI418)</f>
        <v/>
      </c>
      <c r="E428" s="167" t="str">
        <f>IF(ISBLANK(DaqBook_RAW_Data!AJ418),"",DaqBook_RAW_Data!AJ418)</f>
        <v/>
      </c>
      <c r="F428" s="167" t="str">
        <f>IF(ISBLANK(DaqBook_RAW_Data!AK418),"",DaqBook_RAW_Data!AK418)</f>
        <v/>
      </c>
      <c r="G428" s="167" t="str">
        <f>IF(ISBLANK(DaqBook_RAW_Data!AL418),"",DaqBook_RAW_Data!AL418)</f>
        <v/>
      </c>
      <c r="H428" s="167" t="str">
        <f>IF(ISBLANK(DaqBook_RAW_Data!AM418),"",DaqBook_RAW_Data!AM418)</f>
        <v/>
      </c>
      <c r="I428" s="167" t="str">
        <f>IF(ISBLANK(DaqBook_RAW_Data!AN418),"",DaqBook_RAW_Data!AN418)</f>
        <v/>
      </c>
      <c r="J428" s="167" t="str">
        <f>IF(ISBLANK(DaqBook_RAW_Data!AO418),"",DaqBook_RAW_Data!AO418)</f>
        <v/>
      </c>
      <c r="K428" s="167" t="str">
        <f>IF(ISBLANK(DaqBook_RAW_Data!AP418),"",DaqBook_RAW_Data!AP418)</f>
        <v/>
      </c>
      <c r="L428" s="167" t="str">
        <f>IF(ISBLANK(DaqBook_RAW_Data!AQ418),"",DaqBook_RAW_Data!AQ418)</f>
        <v/>
      </c>
      <c r="M428" s="167" t="str">
        <f>IF(ISBLANK(DaqBook_RAW_Data!AR418),"",DaqBook_RAW_Data!AR418)</f>
        <v/>
      </c>
      <c r="N428" s="167" t="str">
        <f>IF(ISBLANK(DaqBook_RAW_Data!AS418),"",DaqBook_RAW_Data!AS418)</f>
        <v/>
      </c>
      <c r="O428" s="167"/>
      <c r="P428" s="167"/>
    </row>
    <row r="429" spans="1:16" x14ac:dyDescent="0.2">
      <c r="A429" s="58" t="e">
        <f t="shared" si="6"/>
        <v>#VALUE!</v>
      </c>
      <c r="B429" s="144" t="str">
        <f>IF(ISBLANK(DaqBook_RAW_Data!AG419),IF(DaqBook_RAW_Data!A419="","",TIMEVALUE(DaqBook_RAW_Data!A419)),TIMEVALUE(DaqBook_RAW_Data!AG419))</f>
        <v/>
      </c>
      <c r="C429" s="167" t="str">
        <f>IF(ISBLANK(DaqBook_RAW_Data!AH419),"",DaqBook_RAW_Data!AH419)</f>
        <v/>
      </c>
      <c r="D429" s="167" t="str">
        <f>IF(ISBLANK(DaqBook_RAW_Data!AI419),"",DaqBook_RAW_Data!AI419)</f>
        <v/>
      </c>
      <c r="E429" s="167" t="str">
        <f>IF(ISBLANK(DaqBook_RAW_Data!AJ419),"",DaqBook_RAW_Data!AJ419)</f>
        <v/>
      </c>
      <c r="F429" s="167" t="str">
        <f>IF(ISBLANK(DaqBook_RAW_Data!AK419),"",DaqBook_RAW_Data!AK419)</f>
        <v/>
      </c>
      <c r="G429" s="167" t="str">
        <f>IF(ISBLANK(DaqBook_RAW_Data!AL419),"",DaqBook_RAW_Data!AL419)</f>
        <v/>
      </c>
      <c r="H429" s="167" t="str">
        <f>IF(ISBLANK(DaqBook_RAW_Data!AM419),"",DaqBook_RAW_Data!AM419)</f>
        <v/>
      </c>
      <c r="I429" s="167" t="str">
        <f>IF(ISBLANK(DaqBook_RAW_Data!AN419),"",DaqBook_RAW_Data!AN419)</f>
        <v/>
      </c>
      <c r="J429" s="167" t="str">
        <f>IF(ISBLANK(DaqBook_RAW_Data!AO419),"",DaqBook_RAW_Data!AO419)</f>
        <v/>
      </c>
      <c r="K429" s="167" t="str">
        <f>IF(ISBLANK(DaqBook_RAW_Data!AP419),"",DaqBook_RAW_Data!AP419)</f>
        <v/>
      </c>
      <c r="L429" s="167" t="str">
        <f>IF(ISBLANK(DaqBook_RAW_Data!AQ419),"",DaqBook_RAW_Data!AQ419)</f>
        <v/>
      </c>
      <c r="M429" s="167" t="str">
        <f>IF(ISBLANK(DaqBook_RAW_Data!AR419),"",DaqBook_RAW_Data!AR419)</f>
        <v/>
      </c>
      <c r="N429" s="167" t="str">
        <f>IF(ISBLANK(DaqBook_RAW_Data!AS419),"",DaqBook_RAW_Data!AS419)</f>
        <v/>
      </c>
      <c r="O429" s="167"/>
      <c r="P429" s="167"/>
    </row>
    <row r="430" spans="1:16" x14ac:dyDescent="0.2">
      <c r="A430" s="58" t="e">
        <f t="shared" si="6"/>
        <v>#VALUE!</v>
      </c>
      <c r="B430" s="144" t="str">
        <f>IF(ISBLANK(DaqBook_RAW_Data!AG420),IF(DaqBook_RAW_Data!A420="","",TIMEVALUE(DaqBook_RAW_Data!A420)),TIMEVALUE(DaqBook_RAW_Data!AG420))</f>
        <v/>
      </c>
      <c r="C430" s="167" t="str">
        <f>IF(ISBLANK(DaqBook_RAW_Data!AH420),"",DaqBook_RAW_Data!AH420)</f>
        <v/>
      </c>
      <c r="D430" s="167" t="str">
        <f>IF(ISBLANK(DaqBook_RAW_Data!AI420),"",DaqBook_RAW_Data!AI420)</f>
        <v/>
      </c>
      <c r="E430" s="167" t="str">
        <f>IF(ISBLANK(DaqBook_RAW_Data!AJ420),"",DaqBook_RAW_Data!AJ420)</f>
        <v/>
      </c>
      <c r="F430" s="167" t="str">
        <f>IF(ISBLANK(DaqBook_RAW_Data!AK420),"",DaqBook_RAW_Data!AK420)</f>
        <v/>
      </c>
      <c r="G430" s="167" t="str">
        <f>IF(ISBLANK(DaqBook_RAW_Data!AL420),"",DaqBook_RAW_Data!AL420)</f>
        <v/>
      </c>
      <c r="H430" s="167" t="str">
        <f>IF(ISBLANK(DaqBook_RAW_Data!AM420),"",DaqBook_RAW_Data!AM420)</f>
        <v/>
      </c>
      <c r="I430" s="167" t="str">
        <f>IF(ISBLANK(DaqBook_RAW_Data!AN420),"",DaqBook_RAW_Data!AN420)</f>
        <v/>
      </c>
      <c r="J430" s="167" t="str">
        <f>IF(ISBLANK(DaqBook_RAW_Data!AO420),"",DaqBook_RAW_Data!AO420)</f>
        <v/>
      </c>
      <c r="K430" s="167" t="str">
        <f>IF(ISBLANK(DaqBook_RAW_Data!AP420),"",DaqBook_RAW_Data!AP420)</f>
        <v/>
      </c>
      <c r="L430" s="167" t="str">
        <f>IF(ISBLANK(DaqBook_RAW_Data!AQ420),"",DaqBook_RAW_Data!AQ420)</f>
        <v/>
      </c>
      <c r="M430" s="167" t="str">
        <f>IF(ISBLANK(DaqBook_RAW_Data!AR420),"",DaqBook_RAW_Data!AR420)</f>
        <v/>
      </c>
      <c r="N430" s="167" t="str">
        <f>IF(ISBLANK(DaqBook_RAW_Data!AS420),"",DaqBook_RAW_Data!AS420)</f>
        <v/>
      </c>
      <c r="O430" s="167"/>
      <c r="P430" s="167"/>
    </row>
    <row r="431" spans="1:16" x14ac:dyDescent="0.2">
      <c r="A431" s="58" t="e">
        <f t="shared" si="6"/>
        <v>#VALUE!</v>
      </c>
      <c r="B431" s="144" t="str">
        <f>IF(ISBLANK(DaqBook_RAW_Data!AG421),IF(DaqBook_RAW_Data!A421="","",TIMEVALUE(DaqBook_RAW_Data!A421)),TIMEVALUE(DaqBook_RAW_Data!AG421))</f>
        <v/>
      </c>
      <c r="C431" s="167" t="str">
        <f>IF(ISBLANK(DaqBook_RAW_Data!AH421),"",DaqBook_RAW_Data!AH421)</f>
        <v/>
      </c>
      <c r="D431" s="167" t="str">
        <f>IF(ISBLANK(DaqBook_RAW_Data!AI421),"",DaqBook_RAW_Data!AI421)</f>
        <v/>
      </c>
      <c r="E431" s="167" t="str">
        <f>IF(ISBLANK(DaqBook_RAW_Data!AJ421),"",DaqBook_RAW_Data!AJ421)</f>
        <v/>
      </c>
      <c r="F431" s="167" t="str">
        <f>IF(ISBLANK(DaqBook_RAW_Data!AK421),"",DaqBook_RAW_Data!AK421)</f>
        <v/>
      </c>
      <c r="G431" s="167" t="str">
        <f>IF(ISBLANK(DaqBook_RAW_Data!AL421),"",DaqBook_RAW_Data!AL421)</f>
        <v/>
      </c>
      <c r="H431" s="167" t="str">
        <f>IF(ISBLANK(DaqBook_RAW_Data!AM421),"",DaqBook_RAW_Data!AM421)</f>
        <v/>
      </c>
      <c r="I431" s="167" t="str">
        <f>IF(ISBLANK(DaqBook_RAW_Data!AN421),"",DaqBook_RAW_Data!AN421)</f>
        <v/>
      </c>
      <c r="J431" s="167" t="str">
        <f>IF(ISBLANK(DaqBook_RAW_Data!AO421),"",DaqBook_RAW_Data!AO421)</f>
        <v/>
      </c>
      <c r="K431" s="167" t="str">
        <f>IF(ISBLANK(DaqBook_RAW_Data!AP421),"",DaqBook_RAW_Data!AP421)</f>
        <v/>
      </c>
      <c r="L431" s="167" t="str">
        <f>IF(ISBLANK(DaqBook_RAW_Data!AQ421),"",DaqBook_RAW_Data!AQ421)</f>
        <v/>
      </c>
      <c r="M431" s="167" t="str">
        <f>IF(ISBLANK(DaqBook_RAW_Data!AR421),"",DaqBook_RAW_Data!AR421)</f>
        <v/>
      </c>
      <c r="N431" s="167" t="str">
        <f>IF(ISBLANK(DaqBook_RAW_Data!AS421),"",DaqBook_RAW_Data!AS421)</f>
        <v/>
      </c>
      <c r="O431" s="167"/>
      <c r="P431" s="167"/>
    </row>
    <row r="432" spans="1:16" x14ac:dyDescent="0.2">
      <c r="A432" s="58" t="e">
        <f t="shared" si="6"/>
        <v>#VALUE!</v>
      </c>
      <c r="B432" s="144" t="str">
        <f>IF(ISBLANK(DaqBook_RAW_Data!AG422),IF(DaqBook_RAW_Data!A422="","",TIMEVALUE(DaqBook_RAW_Data!A422)),TIMEVALUE(DaqBook_RAW_Data!AG422))</f>
        <v/>
      </c>
      <c r="C432" s="167" t="str">
        <f>IF(ISBLANK(DaqBook_RAW_Data!AH422),"",DaqBook_RAW_Data!AH422)</f>
        <v/>
      </c>
      <c r="D432" s="167" t="str">
        <f>IF(ISBLANK(DaqBook_RAW_Data!AI422),"",DaqBook_RAW_Data!AI422)</f>
        <v/>
      </c>
      <c r="E432" s="167" t="str">
        <f>IF(ISBLANK(DaqBook_RAW_Data!AJ422),"",DaqBook_RAW_Data!AJ422)</f>
        <v/>
      </c>
      <c r="F432" s="167" t="str">
        <f>IF(ISBLANK(DaqBook_RAW_Data!AK422),"",DaqBook_RAW_Data!AK422)</f>
        <v/>
      </c>
      <c r="G432" s="167" t="str">
        <f>IF(ISBLANK(DaqBook_RAW_Data!AL422),"",DaqBook_RAW_Data!AL422)</f>
        <v/>
      </c>
      <c r="H432" s="167" t="str">
        <f>IF(ISBLANK(DaqBook_RAW_Data!AM422),"",DaqBook_RAW_Data!AM422)</f>
        <v/>
      </c>
      <c r="I432" s="167" t="str">
        <f>IF(ISBLANK(DaqBook_RAW_Data!AN422),"",DaqBook_RAW_Data!AN422)</f>
        <v/>
      </c>
      <c r="J432" s="167" t="str">
        <f>IF(ISBLANK(DaqBook_RAW_Data!AO422),"",DaqBook_RAW_Data!AO422)</f>
        <v/>
      </c>
      <c r="K432" s="167" t="str">
        <f>IF(ISBLANK(DaqBook_RAW_Data!AP422),"",DaqBook_RAW_Data!AP422)</f>
        <v/>
      </c>
      <c r="L432" s="167" t="str">
        <f>IF(ISBLANK(DaqBook_RAW_Data!AQ422),"",DaqBook_RAW_Data!AQ422)</f>
        <v/>
      </c>
      <c r="M432" s="167" t="str">
        <f>IF(ISBLANK(DaqBook_RAW_Data!AR422),"",DaqBook_RAW_Data!AR422)</f>
        <v/>
      </c>
      <c r="N432" s="167" t="str">
        <f>IF(ISBLANK(DaqBook_RAW_Data!AS422),"",DaqBook_RAW_Data!AS422)</f>
        <v/>
      </c>
      <c r="O432" s="167"/>
      <c r="P432" s="167"/>
    </row>
    <row r="433" spans="1:16" x14ac:dyDescent="0.2">
      <c r="A433" s="58" t="e">
        <f t="shared" si="6"/>
        <v>#VALUE!</v>
      </c>
      <c r="B433" s="144" t="str">
        <f>IF(ISBLANK(DaqBook_RAW_Data!AG423),IF(DaqBook_RAW_Data!A423="","",TIMEVALUE(DaqBook_RAW_Data!A423)),TIMEVALUE(DaqBook_RAW_Data!AG423))</f>
        <v/>
      </c>
      <c r="C433" s="167" t="str">
        <f>IF(ISBLANK(DaqBook_RAW_Data!AH423),"",DaqBook_RAW_Data!AH423)</f>
        <v/>
      </c>
      <c r="D433" s="167" t="str">
        <f>IF(ISBLANK(DaqBook_RAW_Data!AI423),"",DaqBook_RAW_Data!AI423)</f>
        <v/>
      </c>
      <c r="E433" s="167" t="str">
        <f>IF(ISBLANK(DaqBook_RAW_Data!AJ423),"",DaqBook_RAW_Data!AJ423)</f>
        <v/>
      </c>
      <c r="F433" s="167" t="str">
        <f>IF(ISBLANK(DaqBook_RAW_Data!AK423),"",DaqBook_RAW_Data!AK423)</f>
        <v/>
      </c>
      <c r="G433" s="167" t="str">
        <f>IF(ISBLANK(DaqBook_RAW_Data!AL423),"",DaqBook_RAW_Data!AL423)</f>
        <v/>
      </c>
      <c r="H433" s="167" t="str">
        <f>IF(ISBLANK(DaqBook_RAW_Data!AM423),"",DaqBook_RAW_Data!AM423)</f>
        <v/>
      </c>
      <c r="I433" s="167" t="str">
        <f>IF(ISBLANK(DaqBook_RAW_Data!AN423),"",DaqBook_RAW_Data!AN423)</f>
        <v/>
      </c>
      <c r="J433" s="167" t="str">
        <f>IF(ISBLANK(DaqBook_RAW_Data!AO423),"",DaqBook_RAW_Data!AO423)</f>
        <v/>
      </c>
      <c r="K433" s="167" t="str">
        <f>IF(ISBLANK(DaqBook_RAW_Data!AP423),"",DaqBook_RAW_Data!AP423)</f>
        <v/>
      </c>
      <c r="L433" s="167" t="str">
        <f>IF(ISBLANK(DaqBook_RAW_Data!AQ423),"",DaqBook_RAW_Data!AQ423)</f>
        <v/>
      </c>
      <c r="M433" s="167" t="str">
        <f>IF(ISBLANK(DaqBook_RAW_Data!AR423),"",DaqBook_RAW_Data!AR423)</f>
        <v/>
      </c>
      <c r="N433" s="167" t="str">
        <f>IF(ISBLANK(DaqBook_RAW_Data!AS423),"",DaqBook_RAW_Data!AS423)</f>
        <v/>
      </c>
      <c r="O433" s="167"/>
      <c r="P433" s="167"/>
    </row>
    <row r="434" spans="1:16" x14ac:dyDescent="0.2">
      <c r="A434" s="58" t="e">
        <f t="shared" si="6"/>
        <v>#VALUE!</v>
      </c>
      <c r="B434" s="144" t="str">
        <f>IF(ISBLANK(DaqBook_RAW_Data!AG424),IF(DaqBook_RAW_Data!A424="","",TIMEVALUE(DaqBook_RAW_Data!A424)),TIMEVALUE(DaqBook_RAW_Data!AG424))</f>
        <v/>
      </c>
      <c r="C434" s="167" t="str">
        <f>IF(ISBLANK(DaqBook_RAW_Data!AH424),"",DaqBook_RAW_Data!AH424)</f>
        <v/>
      </c>
      <c r="D434" s="167" t="str">
        <f>IF(ISBLANK(DaqBook_RAW_Data!AI424),"",DaqBook_RAW_Data!AI424)</f>
        <v/>
      </c>
      <c r="E434" s="167" t="str">
        <f>IF(ISBLANK(DaqBook_RAW_Data!AJ424),"",DaqBook_RAW_Data!AJ424)</f>
        <v/>
      </c>
      <c r="F434" s="167" t="str">
        <f>IF(ISBLANK(DaqBook_RAW_Data!AK424),"",DaqBook_RAW_Data!AK424)</f>
        <v/>
      </c>
      <c r="G434" s="167" t="str">
        <f>IF(ISBLANK(DaqBook_RAW_Data!AL424),"",DaqBook_RAW_Data!AL424)</f>
        <v/>
      </c>
      <c r="H434" s="167" t="str">
        <f>IF(ISBLANK(DaqBook_RAW_Data!AM424),"",DaqBook_RAW_Data!AM424)</f>
        <v/>
      </c>
      <c r="I434" s="167" t="str">
        <f>IF(ISBLANK(DaqBook_RAW_Data!AN424),"",DaqBook_RAW_Data!AN424)</f>
        <v/>
      </c>
      <c r="J434" s="167" t="str">
        <f>IF(ISBLANK(DaqBook_RAW_Data!AO424),"",DaqBook_RAW_Data!AO424)</f>
        <v/>
      </c>
      <c r="K434" s="167" t="str">
        <f>IF(ISBLANK(DaqBook_RAW_Data!AP424),"",DaqBook_RAW_Data!AP424)</f>
        <v/>
      </c>
      <c r="L434" s="167" t="str">
        <f>IF(ISBLANK(DaqBook_RAW_Data!AQ424),"",DaqBook_RAW_Data!AQ424)</f>
        <v/>
      </c>
      <c r="M434" s="167" t="str">
        <f>IF(ISBLANK(DaqBook_RAW_Data!AR424),"",DaqBook_RAW_Data!AR424)</f>
        <v/>
      </c>
      <c r="N434" s="167" t="str">
        <f>IF(ISBLANK(DaqBook_RAW_Data!AS424),"",DaqBook_RAW_Data!AS424)</f>
        <v/>
      </c>
      <c r="O434" s="167"/>
      <c r="P434" s="167"/>
    </row>
    <row r="435" spans="1:16" x14ac:dyDescent="0.2">
      <c r="A435" s="58" t="e">
        <f t="shared" si="6"/>
        <v>#VALUE!</v>
      </c>
      <c r="B435" s="144" t="str">
        <f>IF(ISBLANK(DaqBook_RAW_Data!AG425),IF(DaqBook_RAW_Data!A425="","",TIMEVALUE(DaqBook_RAW_Data!A425)),TIMEVALUE(DaqBook_RAW_Data!AG425))</f>
        <v/>
      </c>
      <c r="C435" s="167" t="str">
        <f>IF(ISBLANK(DaqBook_RAW_Data!AH425),"",DaqBook_RAW_Data!AH425)</f>
        <v/>
      </c>
      <c r="D435" s="167" t="str">
        <f>IF(ISBLANK(DaqBook_RAW_Data!AI425),"",DaqBook_RAW_Data!AI425)</f>
        <v/>
      </c>
      <c r="E435" s="167" t="str">
        <f>IF(ISBLANK(DaqBook_RAW_Data!AJ425),"",DaqBook_RAW_Data!AJ425)</f>
        <v/>
      </c>
      <c r="F435" s="167" t="str">
        <f>IF(ISBLANK(DaqBook_RAW_Data!AK425),"",DaqBook_RAW_Data!AK425)</f>
        <v/>
      </c>
      <c r="G435" s="167" t="str">
        <f>IF(ISBLANK(DaqBook_RAW_Data!AL425),"",DaqBook_RAW_Data!AL425)</f>
        <v/>
      </c>
      <c r="H435" s="167" t="str">
        <f>IF(ISBLANK(DaqBook_RAW_Data!AM425),"",DaqBook_RAW_Data!AM425)</f>
        <v/>
      </c>
      <c r="I435" s="167" t="str">
        <f>IF(ISBLANK(DaqBook_RAW_Data!AN425),"",DaqBook_RAW_Data!AN425)</f>
        <v/>
      </c>
      <c r="J435" s="167" t="str">
        <f>IF(ISBLANK(DaqBook_RAW_Data!AO425),"",DaqBook_RAW_Data!AO425)</f>
        <v/>
      </c>
      <c r="K435" s="167" t="str">
        <f>IF(ISBLANK(DaqBook_RAW_Data!AP425),"",DaqBook_RAW_Data!AP425)</f>
        <v/>
      </c>
      <c r="L435" s="167" t="str">
        <f>IF(ISBLANK(DaqBook_RAW_Data!AQ425),"",DaqBook_RAW_Data!AQ425)</f>
        <v/>
      </c>
      <c r="M435" s="167" t="str">
        <f>IF(ISBLANK(DaqBook_RAW_Data!AR425),"",DaqBook_RAW_Data!AR425)</f>
        <v/>
      </c>
      <c r="N435" s="167" t="str">
        <f>IF(ISBLANK(DaqBook_RAW_Data!AS425),"",DaqBook_RAW_Data!AS425)</f>
        <v/>
      </c>
      <c r="O435" s="167"/>
      <c r="P435" s="167"/>
    </row>
    <row r="436" spans="1:16" x14ac:dyDescent="0.2">
      <c r="A436" s="58" t="e">
        <f t="shared" si="6"/>
        <v>#VALUE!</v>
      </c>
      <c r="B436" s="144" t="str">
        <f>IF(ISBLANK(DaqBook_RAW_Data!AG426),IF(DaqBook_RAW_Data!A426="","",TIMEVALUE(DaqBook_RAW_Data!A426)),TIMEVALUE(DaqBook_RAW_Data!AG426))</f>
        <v/>
      </c>
      <c r="C436" s="167" t="str">
        <f>IF(ISBLANK(DaqBook_RAW_Data!AH426),"",DaqBook_RAW_Data!AH426)</f>
        <v/>
      </c>
      <c r="D436" s="167" t="str">
        <f>IF(ISBLANK(DaqBook_RAW_Data!AI426),"",DaqBook_RAW_Data!AI426)</f>
        <v/>
      </c>
      <c r="E436" s="167" t="str">
        <f>IF(ISBLANK(DaqBook_RAW_Data!AJ426),"",DaqBook_RAW_Data!AJ426)</f>
        <v/>
      </c>
      <c r="F436" s="167" t="str">
        <f>IF(ISBLANK(DaqBook_RAW_Data!AK426),"",DaqBook_RAW_Data!AK426)</f>
        <v/>
      </c>
      <c r="G436" s="167" t="str">
        <f>IF(ISBLANK(DaqBook_RAW_Data!AL426),"",DaqBook_RAW_Data!AL426)</f>
        <v/>
      </c>
      <c r="H436" s="167" t="str">
        <f>IF(ISBLANK(DaqBook_RAW_Data!AM426),"",DaqBook_RAW_Data!AM426)</f>
        <v/>
      </c>
      <c r="I436" s="167" t="str">
        <f>IF(ISBLANK(DaqBook_RAW_Data!AN426),"",DaqBook_RAW_Data!AN426)</f>
        <v/>
      </c>
      <c r="J436" s="167" t="str">
        <f>IF(ISBLANK(DaqBook_RAW_Data!AO426),"",DaqBook_RAW_Data!AO426)</f>
        <v/>
      </c>
      <c r="K436" s="167" t="str">
        <f>IF(ISBLANK(DaqBook_RAW_Data!AP426),"",DaqBook_RAW_Data!AP426)</f>
        <v/>
      </c>
      <c r="L436" s="167" t="str">
        <f>IF(ISBLANK(DaqBook_RAW_Data!AQ426),"",DaqBook_RAW_Data!AQ426)</f>
        <v/>
      </c>
      <c r="M436" s="167" t="str">
        <f>IF(ISBLANK(DaqBook_RAW_Data!AR426),"",DaqBook_RAW_Data!AR426)</f>
        <v/>
      </c>
      <c r="N436" s="167" t="str">
        <f>IF(ISBLANK(DaqBook_RAW_Data!AS426),"",DaqBook_RAW_Data!AS426)</f>
        <v/>
      </c>
      <c r="O436" s="167"/>
      <c r="P436" s="167"/>
    </row>
    <row r="437" spans="1:16" x14ac:dyDescent="0.2">
      <c r="A437" s="58" t="e">
        <f t="shared" si="6"/>
        <v>#VALUE!</v>
      </c>
      <c r="B437" s="144" t="str">
        <f>IF(ISBLANK(DaqBook_RAW_Data!AG427),IF(DaqBook_RAW_Data!A427="","",TIMEVALUE(DaqBook_RAW_Data!A427)),TIMEVALUE(DaqBook_RAW_Data!AG427))</f>
        <v/>
      </c>
      <c r="C437" s="167" t="str">
        <f>IF(ISBLANK(DaqBook_RAW_Data!AH427),"",DaqBook_RAW_Data!AH427)</f>
        <v/>
      </c>
      <c r="D437" s="167" t="str">
        <f>IF(ISBLANK(DaqBook_RAW_Data!AI427),"",DaqBook_RAW_Data!AI427)</f>
        <v/>
      </c>
      <c r="E437" s="167" t="str">
        <f>IF(ISBLANK(DaqBook_RAW_Data!AJ427),"",DaqBook_RAW_Data!AJ427)</f>
        <v/>
      </c>
      <c r="F437" s="167" t="str">
        <f>IF(ISBLANK(DaqBook_RAW_Data!AK427),"",DaqBook_RAW_Data!AK427)</f>
        <v/>
      </c>
      <c r="G437" s="167" t="str">
        <f>IF(ISBLANK(DaqBook_RAW_Data!AL427),"",DaqBook_RAW_Data!AL427)</f>
        <v/>
      </c>
      <c r="H437" s="167" t="str">
        <f>IF(ISBLANK(DaqBook_RAW_Data!AM427),"",DaqBook_RAW_Data!AM427)</f>
        <v/>
      </c>
      <c r="I437" s="167" t="str">
        <f>IF(ISBLANK(DaqBook_RAW_Data!AN427),"",DaqBook_RAW_Data!AN427)</f>
        <v/>
      </c>
      <c r="J437" s="167" t="str">
        <f>IF(ISBLANK(DaqBook_RAW_Data!AO427),"",DaqBook_RAW_Data!AO427)</f>
        <v/>
      </c>
      <c r="K437" s="167" t="str">
        <f>IF(ISBLANK(DaqBook_RAW_Data!AP427),"",DaqBook_RAW_Data!AP427)</f>
        <v/>
      </c>
      <c r="L437" s="167" t="str">
        <f>IF(ISBLANK(DaqBook_RAW_Data!AQ427),"",DaqBook_RAW_Data!AQ427)</f>
        <v/>
      </c>
      <c r="M437" s="167" t="str">
        <f>IF(ISBLANK(DaqBook_RAW_Data!AR427),"",DaqBook_RAW_Data!AR427)</f>
        <v/>
      </c>
      <c r="N437" s="167" t="str">
        <f>IF(ISBLANK(DaqBook_RAW_Data!AS427),"",DaqBook_RAW_Data!AS427)</f>
        <v/>
      </c>
      <c r="O437" s="167"/>
      <c r="P437" s="167"/>
    </row>
    <row r="438" spans="1:16" x14ac:dyDescent="0.2">
      <c r="A438" s="58" t="e">
        <f t="shared" si="6"/>
        <v>#VALUE!</v>
      </c>
      <c r="B438" s="144" t="str">
        <f>IF(ISBLANK(DaqBook_RAW_Data!AG428),IF(DaqBook_RAW_Data!A428="","",TIMEVALUE(DaqBook_RAW_Data!A428)),TIMEVALUE(DaqBook_RAW_Data!AG428))</f>
        <v/>
      </c>
      <c r="C438" s="167" t="str">
        <f>IF(ISBLANK(DaqBook_RAW_Data!AH428),"",DaqBook_RAW_Data!AH428)</f>
        <v/>
      </c>
      <c r="D438" s="167" t="str">
        <f>IF(ISBLANK(DaqBook_RAW_Data!AI428),"",DaqBook_RAW_Data!AI428)</f>
        <v/>
      </c>
      <c r="E438" s="167" t="str">
        <f>IF(ISBLANK(DaqBook_RAW_Data!AJ428),"",DaqBook_RAW_Data!AJ428)</f>
        <v/>
      </c>
      <c r="F438" s="167" t="str">
        <f>IF(ISBLANK(DaqBook_RAW_Data!AK428),"",DaqBook_RAW_Data!AK428)</f>
        <v/>
      </c>
      <c r="G438" s="167" t="str">
        <f>IF(ISBLANK(DaqBook_RAW_Data!AL428),"",DaqBook_RAW_Data!AL428)</f>
        <v/>
      </c>
      <c r="H438" s="167" t="str">
        <f>IF(ISBLANK(DaqBook_RAW_Data!AM428),"",DaqBook_RAW_Data!AM428)</f>
        <v/>
      </c>
      <c r="I438" s="167" t="str">
        <f>IF(ISBLANK(DaqBook_RAW_Data!AN428),"",DaqBook_RAW_Data!AN428)</f>
        <v/>
      </c>
      <c r="J438" s="167" t="str">
        <f>IF(ISBLANK(DaqBook_RAW_Data!AO428),"",DaqBook_RAW_Data!AO428)</f>
        <v/>
      </c>
      <c r="K438" s="167" t="str">
        <f>IF(ISBLANK(DaqBook_RAW_Data!AP428),"",DaqBook_RAW_Data!AP428)</f>
        <v/>
      </c>
      <c r="L438" s="167" t="str">
        <f>IF(ISBLANK(DaqBook_RAW_Data!AQ428),"",DaqBook_RAW_Data!AQ428)</f>
        <v/>
      </c>
      <c r="M438" s="167" t="str">
        <f>IF(ISBLANK(DaqBook_RAW_Data!AR428),"",DaqBook_RAW_Data!AR428)</f>
        <v/>
      </c>
      <c r="N438" s="167" t="str">
        <f>IF(ISBLANK(DaqBook_RAW_Data!AS428),"",DaqBook_RAW_Data!AS428)</f>
        <v/>
      </c>
      <c r="O438" s="167"/>
      <c r="P438" s="167"/>
    </row>
    <row r="439" spans="1:16" x14ac:dyDescent="0.2">
      <c r="A439" s="58" t="e">
        <f t="shared" si="6"/>
        <v>#VALUE!</v>
      </c>
      <c r="B439" s="144" t="str">
        <f>IF(ISBLANK(DaqBook_RAW_Data!AG429),IF(DaqBook_RAW_Data!A429="","",TIMEVALUE(DaqBook_RAW_Data!A429)),TIMEVALUE(DaqBook_RAW_Data!AG429))</f>
        <v/>
      </c>
      <c r="C439" s="167" t="str">
        <f>IF(ISBLANK(DaqBook_RAW_Data!AH429),"",DaqBook_RAW_Data!AH429)</f>
        <v/>
      </c>
      <c r="D439" s="167" t="str">
        <f>IF(ISBLANK(DaqBook_RAW_Data!AI429),"",DaqBook_RAW_Data!AI429)</f>
        <v/>
      </c>
      <c r="E439" s="167" t="str">
        <f>IF(ISBLANK(DaqBook_RAW_Data!AJ429),"",DaqBook_RAW_Data!AJ429)</f>
        <v/>
      </c>
      <c r="F439" s="167" t="str">
        <f>IF(ISBLANK(DaqBook_RAW_Data!AK429),"",DaqBook_RAW_Data!AK429)</f>
        <v/>
      </c>
      <c r="G439" s="167" t="str">
        <f>IF(ISBLANK(DaqBook_RAW_Data!AL429),"",DaqBook_RAW_Data!AL429)</f>
        <v/>
      </c>
      <c r="H439" s="167" t="str">
        <f>IF(ISBLANK(DaqBook_RAW_Data!AM429),"",DaqBook_RAW_Data!AM429)</f>
        <v/>
      </c>
      <c r="I439" s="167" t="str">
        <f>IF(ISBLANK(DaqBook_RAW_Data!AN429),"",DaqBook_RAW_Data!AN429)</f>
        <v/>
      </c>
      <c r="J439" s="167" t="str">
        <f>IF(ISBLANK(DaqBook_RAW_Data!AO429),"",DaqBook_RAW_Data!AO429)</f>
        <v/>
      </c>
      <c r="K439" s="167" t="str">
        <f>IF(ISBLANK(DaqBook_RAW_Data!AP429),"",DaqBook_RAW_Data!AP429)</f>
        <v/>
      </c>
      <c r="L439" s="167" t="str">
        <f>IF(ISBLANK(DaqBook_RAW_Data!AQ429),"",DaqBook_RAW_Data!AQ429)</f>
        <v/>
      </c>
      <c r="M439" s="167" t="str">
        <f>IF(ISBLANK(DaqBook_RAW_Data!AR429),"",DaqBook_RAW_Data!AR429)</f>
        <v/>
      </c>
      <c r="N439" s="167" t="str">
        <f>IF(ISBLANK(DaqBook_RAW_Data!AS429),"",DaqBook_RAW_Data!AS429)</f>
        <v/>
      </c>
      <c r="O439" s="167"/>
      <c r="P439" s="167"/>
    </row>
    <row r="440" spans="1:16" x14ac:dyDescent="0.2">
      <c r="A440" s="58" t="e">
        <f t="shared" si="6"/>
        <v>#VALUE!</v>
      </c>
      <c r="B440" s="144" t="str">
        <f>IF(ISBLANK(DaqBook_RAW_Data!AG430),IF(DaqBook_RAW_Data!A430="","",TIMEVALUE(DaqBook_RAW_Data!A430)),TIMEVALUE(DaqBook_RAW_Data!AG430))</f>
        <v/>
      </c>
      <c r="C440" s="167" t="str">
        <f>IF(ISBLANK(DaqBook_RAW_Data!AH430),"",DaqBook_RAW_Data!AH430)</f>
        <v/>
      </c>
      <c r="D440" s="167" t="str">
        <f>IF(ISBLANK(DaqBook_RAW_Data!AI430),"",DaqBook_RAW_Data!AI430)</f>
        <v/>
      </c>
      <c r="E440" s="167" t="str">
        <f>IF(ISBLANK(DaqBook_RAW_Data!AJ430),"",DaqBook_RAW_Data!AJ430)</f>
        <v/>
      </c>
      <c r="F440" s="167" t="str">
        <f>IF(ISBLANK(DaqBook_RAW_Data!AK430),"",DaqBook_RAW_Data!AK430)</f>
        <v/>
      </c>
      <c r="G440" s="167" t="str">
        <f>IF(ISBLANK(DaqBook_RAW_Data!AL430),"",DaqBook_RAW_Data!AL430)</f>
        <v/>
      </c>
      <c r="H440" s="167" t="str">
        <f>IF(ISBLANK(DaqBook_RAW_Data!AM430),"",DaqBook_RAW_Data!AM430)</f>
        <v/>
      </c>
      <c r="I440" s="167" t="str">
        <f>IF(ISBLANK(DaqBook_RAW_Data!AN430),"",DaqBook_RAW_Data!AN430)</f>
        <v/>
      </c>
      <c r="J440" s="167" t="str">
        <f>IF(ISBLANK(DaqBook_RAW_Data!AO430),"",DaqBook_RAW_Data!AO430)</f>
        <v/>
      </c>
      <c r="K440" s="167" t="str">
        <f>IF(ISBLANK(DaqBook_RAW_Data!AP430),"",DaqBook_RAW_Data!AP430)</f>
        <v/>
      </c>
      <c r="L440" s="167" t="str">
        <f>IF(ISBLANK(DaqBook_RAW_Data!AQ430),"",DaqBook_RAW_Data!AQ430)</f>
        <v/>
      </c>
      <c r="M440" s="167" t="str">
        <f>IF(ISBLANK(DaqBook_RAW_Data!AR430),"",DaqBook_RAW_Data!AR430)</f>
        <v/>
      </c>
      <c r="N440" s="167" t="str">
        <f>IF(ISBLANK(DaqBook_RAW_Data!AS430),"",DaqBook_RAW_Data!AS430)</f>
        <v/>
      </c>
      <c r="O440" s="167"/>
      <c r="P440" s="167"/>
    </row>
    <row r="441" spans="1:16" x14ac:dyDescent="0.2">
      <c r="A441" s="58" t="e">
        <f t="shared" si="6"/>
        <v>#VALUE!</v>
      </c>
      <c r="B441" s="144" t="str">
        <f>IF(ISBLANK(DaqBook_RAW_Data!AG431),IF(DaqBook_RAW_Data!A431="","",TIMEVALUE(DaqBook_RAW_Data!A431)),TIMEVALUE(DaqBook_RAW_Data!AG431))</f>
        <v/>
      </c>
      <c r="C441" s="167" t="str">
        <f>IF(ISBLANK(DaqBook_RAW_Data!AH431),"",DaqBook_RAW_Data!AH431)</f>
        <v/>
      </c>
      <c r="D441" s="167" t="str">
        <f>IF(ISBLANK(DaqBook_RAW_Data!AI431),"",DaqBook_RAW_Data!AI431)</f>
        <v/>
      </c>
      <c r="E441" s="167" t="str">
        <f>IF(ISBLANK(DaqBook_RAW_Data!AJ431),"",DaqBook_RAW_Data!AJ431)</f>
        <v/>
      </c>
      <c r="F441" s="167" t="str">
        <f>IF(ISBLANK(DaqBook_RAW_Data!AK431),"",DaqBook_RAW_Data!AK431)</f>
        <v/>
      </c>
      <c r="G441" s="167" t="str">
        <f>IF(ISBLANK(DaqBook_RAW_Data!AL431),"",DaqBook_RAW_Data!AL431)</f>
        <v/>
      </c>
      <c r="H441" s="167" t="str">
        <f>IF(ISBLANK(DaqBook_RAW_Data!AM431),"",DaqBook_RAW_Data!AM431)</f>
        <v/>
      </c>
      <c r="I441" s="167" t="str">
        <f>IF(ISBLANK(DaqBook_RAW_Data!AN431),"",DaqBook_RAW_Data!AN431)</f>
        <v/>
      </c>
      <c r="J441" s="167" t="str">
        <f>IF(ISBLANK(DaqBook_RAW_Data!AO431),"",DaqBook_RAW_Data!AO431)</f>
        <v/>
      </c>
      <c r="K441" s="167" t="str">
        <f>IF(ISBLANK(DaqBook_RAW_Data!AP431),"",DaqBook_RAW_Data!AP431)</f>
        <v/>
      </c>
      <c r="L441" s="167" t="str">
        <f>IF(ISBLANK(DaqBook_RAW_Data!AQ431),"",DaqBook_RAW_Data!AQ431)</f>
        <v/>
      </c>
      <c r="M441" s="167" t="str">
        <f>IF(ISBLANK(DaqBook_RAW_Data!AR431),"",DaqBook_RAW_Data!AR431)</f>
        <v/>
      </c>
      <c r="N441" s="167" t="str">
        <f>IF(ISBLANK(DaqBook_RAW_Data!AS431),"",DaqBook_RAW_Data!AS431)</f>
        <v/>
      </c>
      <c r="O441" s="167"/>
      <c r="P441" s="167"/>
    </row>
    <row r="442" spans="1:16" x14ac:dyDescent="0.2">
      <c r="A442" s="58" t="e">
        <f t="shared" si="6"/>
        <v>#VALUE!</v>
      </c>
      <c r="B442" s="144" t="str">
        <f>IF(ISBLANK(DaqBook_RAW_Data!AG432),IF(DaqBook_RAW_Data!A432="","",TIMEVALUE(DaqBook_RAW_Data!A432)),TIMEVALUE(DaqBook_RAW_Data!AG432))</f>
        <v/>
      </c>
      <c r="C442" s="167" t="str">
        <f>IF(ISBLANK(DaqBook_RAW_Data!AH432),"",DaqBook_RAW_Data!AH432)</f>
        <v/>
      </c>
      <c r="D442" s="167" t="str">
        <f>IF(ISBLANK(DaqBook_RAW_Data!AI432),"",DaqBook_RAW_Data!AI432)</f>
        <v/>
      </c>
      <c r="E442" s="167" t="str">
        <f>IF(ISBLANK(DaqBook_RAW_Data!AJ432),"",DaqBook_RAW_Data!AJ432)</f>
        <v/>
      </c>
      <c r="F442" s="167" t="str">
        <f>IF(ISBLANK(DaqBook_RAW_Data!AK432),"",DaqBook_RAW_Data!AK432)</f>
        <v/>
      </c>
      <c r="G442" s="167" t="str">
        <f>IF(ISBLANK(DaqBook_RAW_Data!AL432),"",DaqBook_RAW_Data!AL432)</f>
        <v/>
      </c>
      <c r="H442" s="167" t="str">
        <f>IF(ISBLANK(DaqBook_RAW_Data!AM432),"",DaqBook_RAW_Data!AM432)</f>
        <v/>
      </c>
      <c r="I442" s="167" t="str">
        <f>IF(ISBLANK(DaqBook_RAW_Data!AN432),"",DaqBook_RAW_Data!AN432)</f>
        <v/>
      </c>
      <c r="J442" s="167" t="str">
        <f>IF(ISBLANK(DaqBook_RAW_Data!AO432),"",DaqBook_RAW_Data!AO432)</f>
        <v/>
      </c>
      <c r="K442" s="167" t="str">
        <f>IF(ISBLANK(DaqBook_RAW_Data!AP432),"",DaqBook_RAW_Data!AP432)</f>
        <v/>
      </c>
      <c r="L442" s="167" t="str">
        <f>IF(ISBLANK(DaqBook_RAW_Data!AQ432),"",DaqBook_RAW_Data!AQ432)</f>
        <v/>
      </c>
      <c r="M442" s="167" t="str">
        <f>IF(ISBLANK(DaqBook_RAW_Data!AR432),"",DaqBook_RAW_Data!AR432)</f>
        <v/>
      </c>
      <c r="N442" s="167" t="str">
        <f>IF(ISBLANK(DaqBook_RAW_Data!AS432),"",DaqBook_RAW_Data!AS432)</f>
        <v/>
      </c>
      <c r="O442" s="167"/>
      <c r="P442" s="167"/>
    </row>
    <row r="443" spans="1:16" x14ac:dyDescent="0.2">
      <c r="A443" s="58" t="e">
        <f t="shared" si="6"/>
        <v>#VALUE!</v>
      </c>
      <c r="B443" s="144" t="str">
        <f>IF(ISBLANK(DaqBook_RAW_Data!AG433),IF(DaqBook_RAW_Data!A433="","",TIMEVALUE(DaqBook_RAW_Data!A433)),TIMEVALUE(DaqBook_RAW_Data!AG433))</f>
        <v/>
      </c>
      <c r="C443" s="167" t="str">
        <f>IF(ISBLANK(DaqBook_RAW_Data!AH433),"",DaqBook_RAW_Data!AH433)</f>
        <v/>
      </c>
      <c r="D443" s="167" t="str">
        <f>IF(ISBLANK(DaqBook_RAW_Data!AI433),"",DaqBook_RAW_Data!AI433)</f>
        <v/>
      </c>
      <c r="E443" s="167" t="str">
        <f>IF(ISBLANK(DaqBook_RAW_Data!AJ433),"",DaqBook_RAW_Data!AJ433)</f>
        <v/>
      </c>
      <c r="F443" s="167" t="str">
        <f>IF(ISBLANK(DaqBook_RAW_Data!AK433),"",DaqBook_RAW_Data!AK433)</f>
        <v/>
      </c>
      <c r="G443" s="167" t="str">
        <f>IF(ISBLANK(DaqBook_RAW_Data!AL433),"",DaqBook_RAW_Data!AL433)</f>
        <v/>
      </c>
      <c r="H443" s="167" t="str">
        <f>IF(ISBLANK(DaqBook_RAW_Data!AM433),"",DaqBook_RAW_Data!AM433)</f>
        <v/>
      </c>
      <c r="I443" s="167" t="str">
        <f>IF(ISBLANK(DaqBook_RAW_Data!AN433),"",DaqBook_RAW_Data!AN433)</f>
        <v/>
      </c>
      <c r="J443" s="167" t="str">
        <f>IF(ISBLANK(DaqBook_RAW_Data!AO433),"",DaqBook_RAW_Data!AO433)</f>
        <v/>
      </c>
      <c r="K443" s="167" t="str">
        <f>IF(ISBLANK(DaqBook_RAW_Data!AP433),"",DaqBook_RAW_Data!AP433)</f>
        <v/>
      </c>
      <c r="L443" s="167" t="str">
        <f>IF(ISBLANK(DaqBook_RAW_Data!AQ433),"",DaqBook_RAW_Data!AQ433)</f>
        <v/>
      </c>
      <c r="M443" s="167" t="str">
        <f>IF(ISBLANK(DaqBook_RAW_Data!AR433),"",DaqBook_RAW_Data!AR433)</f>
        <v/>
      </c>
      <c r="N443" s="167" t="str">
        <f>IF(ISBLANK(DaqBook_RAW_Data!AS433),"",DaqBook_RAW_Data!AS433)</f>
        <v/>
      </c>
      <c r="O443" s="167"/>
      <c r="P443" s="167"/>
    </row>
    <row r="444" spans="1:16" x14ac:dyDescent="0.2">
      <c r="A444" s="58" t="e">
        <f t="shared" si="6"/>
        <v>#VALUE!</v>
      </c>
      <c r="B444" s="144" t="str">
        <f>IF(ISBLANK(DaqBook_RAW_Data!AG434),IF(DaqBook_RAW_Data!A434="","",TIMEVALUE(DaqBook_RAW_Data!A434)),TIMEVALUE(DaqBook_RAW_Data!AG434))</f>
        <v/>
      </c>
      <c r="C444" s="167" t="str">
        <f>IF(ISBLANK(DaqBook_RAW_Data!AH434),"",DaqBook_RAW_Data!AH434)</f>
        <v/>
      </c>
      <c r="D444" s="167" t="str">
        <f>IF(ISBLANK(DaqBook_RAW_Data!AI434),"",DaqBook_RAW_Data!AI434)</f>
        <v/>
      </c>
      <c r="E444" s="167" t="str">
        <f>IF(ISBLANK(DaqBook_RAW_Data!AJ434),"",DaqBook_RAW_Data!AJ434)</f>
        <v/>
      </c>
      <c r="F444" s="167" t="str">
        <f>IF(ISBLANK(DaqBook_RAW_Data!AK434),"",DaqBook_RAW_Data!AK434)</f>
        <v/>
      </c>
      <c r="G444" s="167" t="str">
        <f>IF(ISBLANK(DaqBook_RAW_Data!AL434),"",DaqBook_RAW_Data!AL434)</f>
        <v/>
      </c>
      <c r="H444" s="167" t="str">
        <f>IF(ISBLANK(DaqBook_RAW_Data!AM434),"",DaqBook_RAW_Data!AM434)</f>
        <v/>
      </c>
      <c r="I444" s="167" t="str">
        <f>IF(ISBLANK(DaqBook_RAW_Data!AN434),"",DaqBook_RAW_Data!AN434)</f>
        <v/>
      </c>
      <c r="J444" s="167" t="str">
        <f>IF(ISBLANK(DaqBook_RAW_Data!AO434),"",DaqBook_RAW_Data!AO434)</f>
        <v/>
      </c>
      <c r="K444" s="167" t="str">
        <f>IF(ISBLANK(DaqBook_RAW_Data!AP434),"",DaqBook_RAW_Data!AP434)</f>
        <v/>
      </c>
      <c r="L444" s="167" t="str">
        <f>IF(ISBLANK(DaqBook_RAW_Data!AQ434),"",DaqBook_RAW_Data!AQ434)</f>
        <v/>
      </c>
      <c r="M444" s="167" t="str">
        <f>IF(ISBLANK(DaqBook_RAW_Data!AR434),"",DaqBook_RAW_Data!AR434)</f>
        <v/>
      </c>
      <c r="N444" s="167" t="str">
        <f>IF(ISBLANK(DaqBook_RAW_Data!AS434),"",DaqBook_RAW_Data!AS434)</f>
        <v/>
      </c>
      <c r="O444" s="167"/>
      <c r="P444" s="167"/>
    </row>
    <row r="445" spans="1:16" x14ac:dyDescent="0.2">
      <c r="A445" s="58" t="e">
        <f t="shared" si="6"/>
        <v>#VALUE!</v>
      </c>
      <c r="B445" s="144" t="str">
        <f>IF(ISBLANK(DaqBook_RAW_Data!AG435),IF(DaqBook_RAW_Data!A435="","",TIMEVALUE(DaqBook_RAW_Data!A435)),TIMEVALUE(DaqBook_RAW_Data!AG435))</f>
        <v/>
      </c>
      <c r="C445" s="167" t="str">
        <f>IF(ISBLANK(DaqBook_RAW_Data!AH435),"",DaqBook_RAW_Data!AH435)</f>
        <v/>
      </c>
      <c r="D445" s="167" t="str">
        <f>IF(ISBLANK(DaqBook_RAW_Data!AI435),"",DaqBook_RAW_Data!AI435)</f>
        <v/>
      </c>
      <c r="E445" s="167" t="str">
        <f>IF(ISBLANK(DaqBook_RAW_Data!AJ435),"",DaqBook_RAW_Data!AJ435)</f>
        <v/>
      </c>
      <c r="F445" s="167" t="str">
        <f>IF(ISBLANK(DaqBook_RAW_Data!AK435),"",DaqBook_RAW_Data!AK435)</f>
        <v/>
      </c>
      <c r="G445" s="167" t="str">
        <f>IF(ISBLANK(DaqBook_RAW_Data!AL435),"",DaqBook_RAW_Data!AL435)</f>
        <v/>
      </c>
      <c r="H445" s="167" t="str">
        <f>IF(ISBLANK(DaqBook_RAW_Data!AM435),"",DaqBook_RAW_Data!AM435)</f>
        <v/>
      </c>
      <c r="I445" s="167" t="str">
        <f>IF(ISBLANK(DaqBook_RAW_Data!AN435),"",DaqBook_RAW_Data!AN435)</f>
        <v/>
      </c>
      <c r="J445" s="167" t="str">
        <f>IF(ISBLANK(DaqBook_RAW_Data!AO435),"",DaqBook_RAW_Data!AO435)</f>
        <v/>
      </c>
      <c r="K445" s="167" t="str">
        <f>IF(ISBLANK(DaqBook_RAW_Data!AP435),"",DaqBook_RAW_Data!AP435)</f>
        <v/>
      </c>
      <c r="L445" s="167" t="str">
        <f>IF(ISBLANK(DaqBook_RAW_Data!AQ435),"",DaqBook_RAW_Data!AQ435)</f>
        <v/>
      </c>
      <c r="M445" s="167" t="str">
        <f>IF(ISBLANK(DaqBook_RAW_Data!AR435),"",DaqBook_RAW_Data!AR435)</f>
        <v/>
      </c>
      <c r="N445" s="167" t="str">
        <f>IF(ISBLANK(DaqBook_RAW_Data!AS435),"",DaqBook_RAW_Data!AS435)</f>
        <v/>
      </c>
      <c r="O445" s="167"/>
      <c r="P445" s="167"/>
    </row>
    <row r="446" spans="1:16" x14ac:dyDescent="0.2">
      <c r="A446" s="58" t="e">
        <f t="shared" si="6"/>
        <v>#VALUE!</v>
      </c>
      <c r="B446" s="144" t="str">
        <f>IF(ISBLANK(DaqBook_RAW_Data!AG436),IF(DaqBook_RAW_Data!A436="","",TIMEVALUE(DaqBook_RAW_Data!A436)),TIMEVALUE(DaqBook_RAW_Data!AG436))</f>
        <v/>
      </c>
      <c r="C446" s="167" t="str">
        <f>IF(ISBLANK(DaqBook_RAW_Data!AH436),"",DaqBook_RAW_Data!AH436)</f>
        <v/>
      </c>
      <c r="D446" s="167" t="str">
        <f>IF(ISBLANK(DaqBook_RAW_Data!AI436),"",DaqBook_RAW_Data!AI436)</f>
        <v/>
      </c>
      <c r="E446" s="167" t="str">
        <f>IF(ISBLANK(DaqBook_RAW_Data!AJ436),"",DaqBook_RAW_Data!AJ436)</f>
        <v/>
      </c>
      <c r="F446" s="167" t="str">
        <f>IF(ISBLANK(DaqBook_RAW_Data!AK436),"",DaqBook_RAW_Data!AK436)</f>
        <v/>
      </c>
      <c r="G446" s="167" t="str">
        <f>IF(ISBLANK(DaqBook_RAW_Data!AL436),"",DaqBook_RAW_Data!AL436)</f>
        <v/>
      </c>
      <c r="H446" s="167" t="str">
        <f>IF(ISBLANK(DaqBook_RAW_Data!AM436),"",DaqBook_RAW_Data!AM436)</f>
        <v/>
      </c>
      <c r="I446" s="167" t="str">
        <f>IF(ISBLANK(DaqBook_RAW_Data!AN436),"",DaqBook_RAW_Data!AN436)</f>
        <v/>
      </c>
      <c r="J446" s="167" t="str">
        <f>IF(ISBLANK(DaqBook_RAW_Data!AO436),"",DaqBook_RAW_Data!AO436)</f>
        <v/>
      </c>
      <c r="K446" s="167" t="str">
        <f>IF(ISBLANK(DaqBook_RAW_Data!AP436),"",DaqBook_RAW_Data!AP436)</f>
        <v/>
      </c>
      <c r="L446" s="167" t="str">
        <f>IF(ISBLANK(DaqBook_RAW_Data!AQ436),"",DaqBook_RAW_Data!AQ436)</f>
        <v/>
      </c>
      <c r="M446" s="167" t="str">
        <f>IF(ISBLANK(DaqBook_RAW_Data!AR436),"",DaqBook_RAW_Data!AR436)</f>
        <v/>
      </c>
      <c r="N446" s="167" t="str">
        <f>IF(ISBLANK(DaqBook_RAW_Data!AS436),"",DaqBook_RAW_Data!AS436)</f>
        <v/>
      </c>
      <c r="O446" s="167"/>
      <c r="P446" s="167"/>
    </row>
    <row r="447" spans="1:16" x14ac:dyDescent="0.2">
      <c r="A447" s="58" t="e">
        <f t="shared" si="6"/>
        <v>#VALUE!</v>
      </c>
      <c r="B447" s="144" t="str">
        <f>IF(ISBLANK(DaqBook_RAW_Data!AG437),IF(DaqBook_RAW_Data!A437="","",TIMEVALUE(DaqBook_RAW_Data!A437)),TIMEVALUE(DaqBook_RAW_Data!AG437))</f>
        <v/>
      </c>
      <c r="C447" s="167" t="str">
        <f>IF(ISBLANK(DaqBook_RAW_Data!AH437),"",DaqBook_RAW_Data!AH437)</f>
        <v/>
      </c>
      <c r="D447" s="167" t="str">
        <f>IF(ISBLANK(DaqBook_RAW_Data!AI437),"",DaqBook_RAW_Data!AI437)</f>
        <v/>
      </c>
      <c r="E447" s="167" t="str">
        <f>IF(ISBLANK(DaqBook_RAW_Data!AJ437),"",DaqBook_RAW_Data!AJ437)</f>
        <v/>
      </c>
      <c r="F447" s="167" t="str">
        <f>IF(ISBLANK(DaqBook_RAW_Data!AK437),"",DaqBook_RAW_Data!AK437)</f>
        <v/>
      </c>
      <c r="G447" s="167" t="str">
        <f>IF(ISBLANK(DaqBook_RAW_Data!AL437),"",DaqBook_RAW_Data!AL437)</f>
        <v/>
      </c>
      <c r="H447" s="167" t="str">
        <f>IF(ISBLANK(DaqBook_RAW_Data!AM437),"",DaqBook_RAW_Data!AM437)</f>
        <v/>
      </c>
      <c r="I447" s="167" t="str">
        <f>IF(ISBLANK(DaqBook_RAW_Data!AN437),"",DaqBook_RAW_Data!AN437)</f>
        <v/>
      </c>
      <c r="J447" s="167" t="str">
        <f>IF(ISBLANK(DaqBook_RAW_Data!AO437),"",DaqBook_RAW_Data!AO437)</f>
        <v/>
      </c>
      <c r="K447" s="167" t="str">
        <f>IF(ISBLANK(DaqBook_RAW_Data!AP437),"",DaqBook_RAW_Data!AP437)</f>
        <v/>
      </c>
      <c r="L447" s="167" t="str">
        <f>IF(ISBLANK(DaqBook_RAW_Data!AQ437),"",DaqBook_RAW_Data!AQ437)</f>
        <v/>
      </c>
      <c r="M447" s="167" t="str">
        <f>IF(ISBLANK(DaqBook_RAW_Data!AR437),"",DaqBook_RAW_Data!AR437)</f>
        <v/>
      </c>
      <c r="N447" s="167" t="str">
        <f>IF(ISBLANK(DaqBook_RAW_Data!AS437),"",DaqBook_RAW_Data!AS437)</f>
        <v/>
      </c>
      <c r="O447" s="167"/>
      <c r="P447" s="167"/>
    </row>
    <row r="448" spans="1:16" x14ac:dyDescent="0.2">
      <c r="A448" s="58" t="e">
        <f t="shared" si="6"/>
        <v>#VALUE!</v>
      </c>
      <c r="B448" s="144" t="str">
        <f>IF(ISBLANK(DaqBook_RAW_Data!AG438),IF(DaqBook_RAW_Data!A438="","",TIMEVALUE(DaqBook_RAW_Data!A438)),TIMEVALUE(DaqBook_RAW_Data!AG438))</f>
        <v/>
      </c>
      <c r="C448" s="167" t="str">
        <f>IF(ISBLANK(DaqBook_RAW_Data!AH438),"",DaqBook_RAW_Data!AH438)</f>
        <v/>
      </c>
      <c r="D448" s="167" t="str">
        <f>IF(ISBLANK(DaqBook_RAW_Data!AI438),"",DaqBook_RAW_Data!AI438)</f>
        <v/>
      </c>
      <c r="E448" s="167" t="str">
        <f>IF(ISBLANK(DaqBook_RAW_Data!AJ438),"",DaqBook_RAW_Data!AJ438)</f>
        <v/>
      </c>
      <c r="F448" s="167" t="str">
        <f>IF(ISBLANK(DaqBook_RAW_Data!AK438),"",DaqBook_RAW_Data!AK438)</f>
        <v/>
      </c>
      <c r="G448" s="167" t="str">
        <f>IF(ISBLANK(DaqBook_RAW_Data!AL438),"",DaqBook_RAW_Data!AL438)</f>
        <v/>
      </c>
      <c r="H448" s="167" t="str">
        <f>IF(ISBLANK(DaqBook_RAW_Data!AM438),"",DaqBook_RAW_Data!AM438)</f>
        <v/>
      </c>
      <c r="I448" s="167" t="str">
        <f>IF(ISBLANK(DaqBook_RAW_Data!AN438),"",DaqBook_RAW_Data!AN438)</f>
        <v/>
      </c>
      <c r="J448" s="167" t="str">
        <f>IF(ISBLANK(DaqBook_RAW_Data!AO438),"",DaqBook_RAW_Data!AO438)</f>
        <v/>
      </c>
      <c r="K448" s="167" t="str">
        <f>IF(ISBLANK(DaqBook_RAW_Data!AP438),"",DaqBook_RAW_Data!AP438)</f>
        <v/>
      </c>
      <c r="L448" s="167" t="str">
        <f>IF(ISBLANK(DaqBook_RAW_Data!AQ438),"",DaqBook_RAW_Data!AQ438)</f>
        <v/>
      </c>
      <c r="M448" s="167" t="str">
        <f>IF(ISBLANK(DaqBook_RAW_Data!AR438),"",DaqBook_RAW_Data!AR438)</f>
        <v/>
      </c>
      <c r="N448" s="167" t="str">
        <f>IF(ISBLANK(DaqBook_RAW_Data!AS438),"",DaqBook_RAW_Data!AS438)</f>
        <v/>
      </c>
      <c r="O448" s="167"/>
      <c r="P448" s="167"/>
    </row>
    <row r="449" spans="1:16" x14ac:dyDescent="0.2">
      <c r="A449" s="58" t="e">
        <f t="shared" si="6"/>
        <v>#VALUE!</v>
      </c>
      <c r="B449" s="144" t="str">
        <f>IF(ISBLANK(DaqBook_RAW_Data!AG439),IF(DaqBook_RAW_Data!A439="","",TIMEVALUE(DaqBook_RAW_Data!A439)),TIMEVALUE(DaqBook_RAW_Data!AG439))</f>
        <v/>
      </c>
      <c r="C449" s="167" t="str">
        <f>IF(ISBLANK(DaqBook_RAW_Data!AH439),"",DaqBook_RAW_Data!AH439)</f>
        <v/>
      </c>
      <c r="D449" s="167" t="str">
        <f>IF(ISBLANK(DaqBook_RAW_Data!AI439),"",DaqBook_RAW_Data!AI439)</f>
        <v/>
      </c>
      <c r="E449" s="167" t="str">
        <f>IF(ISBLANK(DaqBook_RAW_Data!AJ439),"",DaqBook_RAW_Data!AJ439)</f>
        <v/>
      </c>
      <c r="F449" s="167" t="str">
        <f>IF(ISBLANK(DaqBook_RAW_Data!AK439),"",DaqBook_RAW_Data!AK439)</f>
        <v/>
      </c>
      <c r="G449" s="167" t="str">
        <f>IF(ISBLANK(DaqBook_RAW_Data!AL439),"",DaqBook_RAW_Data!AL439)</f>
        <v/>
      </c>
      <c r="H449" s="167" t="str">
        <f>IF(ISBLANK(DaqBook_RAW_Data!AM439),"",DaqBook_RAW_Data!AM439)</f>
        <v/>
      </c>
      <c r="I449" s="167" t="str">
        <f>IF(ISBLANK(DaqBook_RAW_Data!AN439),"",DaqBook_RAW_Data!AN439)</f>
        <v/>
      </c>
      <c r="J449" s="167" t="str">
        <f>IF(ISBLANK(DaqBook_RAW_Data!AO439),"",DaqBook_RAW_Data!AO439)</f>
        <v/>
      </c>
      <c r="K449" s="167" t="str">
        <f>IF(ISBLANK(DaqBook_RAW_Data!AP439),"",DaqBook_RAW_Data!AP439)</f>
        <v/>
      </c>
      <c r="L449" s="167" t="str">
        <f>IF(ISBLANK(DaqBook_RAW_Data!AQ439),"",DaqBook_RAW_Data!AQ439)</f>
        <v/>
      </c>
      <c r="M449" s="167" t="str">
        <f>IF(ISBLANK(DaqBook_RAW_Data!AR439),"",DaqBook_RAW_Data!AR439)</f>
        <v/>
      </c>
      <c r="N449" s="167" t="str">
        <f>IF(ISBLANK(DaqBook_RAW_Data!AS439),"",DaqBook_RAW_Data!AS439)</f>
        <v/>
      </c>
      <c r="O449" s="167"/>
      <c r="P449" s="167"/>
    </row>
    <row r="450" spans="1:16" x14ac:dyDescent="0.2">
      <c r="A450" s="58" t="e">
        <f t="shared" si="6"/>
        <v>#VALUE!</v>
      </c>
      <c r="B450" s="144" t="str">
        <f>IF(ISBLANK(DaqBook_RAW_Data!AG440),IF(DaqBook_RAW_Data!A440="","",TIMEVALUE(DaqBook_RAW_Data!A440)),TIMEVALUE(DaqBook_RAW_Data!AG440))</f>
        <v/>
      </c>
      <c r="C450" s="167" t="str">
        <f>IF(ISBLANK(DaqBook_RAW_Data!AH440),"",DaqBook_RAW_Data!AH440)</f>
        <v/>
      </c>
      <c r="D450" s="167" t="str">
        <f>IF(ISBLANK(DaqBook_RAW_Data!AI440),"",DaqBook_RAW_Data!AI440)</f>
        <v/>
      </c>
      <c r="E450" s="167" t="str">
        <f>IF(ISBLANK(DaqBook_RAW_Data!AJ440),"",DaqBook_RAW_Data!AJ440)</f>
        <v/>
      </c>
      <c r="F450" s="167" t="str">
        <f>IF(ISBLANK(DaqBook_RAW_Data!AK440),"",DaqBook_RAW_Data!AK440)</f>
        <v/>
      </c>
      <c r="G450" s="167" t="str">
        <f>IF(ISBLANK(DaqBook_RAW_Data!AL440),"",DaqBook_RAW_Data!AL440)</f>
        <v/>
      </c>
      <c r="H450" s="167" t="str">
        <f>IF(ISBLANK(DaqBook_RAW_Data!AM440),"",DaqBook_RAW_Data!AM440)</f>
        <v/>
      </c>
      <c r="I450" s="167" t="str">
        <f>IF(ISBLANK(DaqBook_RAW_Data!AN440),"",DaqBook_RAW_Data!AN440)</f>
        <v/>
      </c>
      <c r="J450" s="167" t="str">
        <f>IF(ISBLANK(DaqBook_RAW_Data!AO440),"",DaqBook_RAW_Data!AO440)</f>
        <v/>
      </c>
      <c r="K450" s="167" t="str">
        <f>IF(ISBLANK(DaqBook_RAW_Data!AP440),"",DaqBook_RAW_Data!AP440)</f>
        <v/>
      </c>
      <c r="L450" s="167" t="str">
        <f>IF(ISBLANK(DaqBook_RAW_Data!AQ440),"",DaqBook_RAW_Data!AQ440)</f>
        <v/>
      </c>
      <c r="M450" s="167" t="str">
        <f>IF(ISBLANK(DaqBook_RAW_Data!AR440),"",DaqBook_RAW_Data!AR440)</f>
        <v/>
      </c>
      <c r="N450" s="167" t="str">
        <f>IF(ISBLANK(DaqBook_RAW_Data!AS440),"",DaqBook_RAW_Data!AS440)</f>
        <v/>
      </c>
      <c r="O450" s="167"/>
      <c r="P450" s="167"/>
    </row>
    <row r="451" spans="1:16" x14ac:dyDescent="0.2">
      <c r="A451" s="58" t="e">
        <f t="shared" si="6"/>
        <v>#VALUE!</v>
      </c>
      <c r="B451" s="144" t="str">
        <f>IF(ISBLANK(DaqBook_RAW_Data!AG441),IF(DaqBook_RAW_Data!A441="","",TIMEVALUE(DaqBook_RAW_Data!A441)),TIMEVALUE(DaqBook_RAW_Data!AG441))</f>
        <v/>
      </c>
      <c r="C451" s="167" t="str">
        <f>IF(ISBLANK(DaqBook_RAW_Data!AH441),"",DaqBook_RAW_Data!AH441)</f>
        <v/>
      </c>
      <c r="D451" s="167" t="str">
        <f>IF(ISBLANK(DaqBook_RAW_Data!AI441),"",DaqBook_RAW_Data!AI441)</f>
        <v/>
      </c>
      <c r="E451" s="167" t="str">
        <f>IF(ISBLANK(DaqBook_RAW_Data!AJ441),"",DaqBook_RAW_Data!AJ441)</f>
        <v/>
      </c>
      <c r="F451" s="167" t="str">
        <f>IF(ISBLANK(DaqBook_RAW_Data!AK441),"",DaqBook_RAW_Data!AK441)</f>
        <v/>
      </c>
      <c r="G451" s="167" t="str">
        <f>IF(ISBLANK(DaqBook_RAW_Data!AL441),"",DaqBook_RAW_Data!AL441)</f>
        <v/>
      </c>
      <c r="H451" s="167" t="str">
        <f>IF(ISBLANK(DaqBook_RAW_Data!AM441),"",DaqBook_RAW_Data!AM441)</f>
        <v/>
      </c>
      <c r="I451" s="167" t="str">
        <f>IF(ISBLANK(DaqBook_RAW_Data!AN441),"",DaqBook_RAW_Data!AN441)</f>
        <v/>
      </c>
      <c r="J451" s="167" t="str">
        <f>IF(ISBLANK(DaqBook_RAW_Data!AO441),"",DaqBook_RAW_Data!AO441)</f>
        <v/>
      </c>
      <c r="K451" s="167" t="str">
        <f>IF(ISBLANK(DaqBook_RAW_Data!AP441),"",DaqBook_RAW_Data!AP441)</f>
        <v/>
      </c>
      <c r="L451" s="167" t="str">
        <f>IF(ISBLANK(DaqBook_RAW_Data!AQ441),"",DaqBook_RAW_Data!AQ441)</f>
        <v/>
      </c>
      <c r="M451" s="167" t="str">
        <f>IF(ISBLANK(DaqBook_RAW_Data!AR441),"",DaqBook_RAW_Data!AR441)</f>
        <v/>
      </c>
      <c r="N451" s="167" t="str">
        <f>IF(ISBLANK(DaqBook_RAW_Data!AS441),"",DaqBook_RAW_Data!AS441)</f>
        <v/>
      </c>
      <c r="O451" s="167"/>
      <c r="P451" s="167"/>
    </row>
    <row r="452" spans="1:16" x14ac:dyDescent="0.2">
      <c r="A452" s="58" t="e">
        <f t="shared" si="6"/>
        <v>#VALUE!</v>
      </c>
      <c r="B452" s="144" t="str">
        <f>IF(ISBLANK(DaqBook_RAW_Data!AG442),IF(DaqBook_RAW_Data!A442="","",TIMEVALUE(DaqBook_RAW_Data!A442)),TIMEVALUE(DaqBook_RAW_Data!AG442))</f>
        <v/>
      </c>
      <c r="C452" s="167" t="str">
        <f>IF(ISBLANK(DaqBook_RAW_Data!AH442),"",DaqBook_RAW_Data!AH442)</f>
        <v/>
      </c>
      <c r="D452" s="167" t="str">
        <f>IF(ISBLANK(DaqBook_RAW_Data!AI442),"",DaqBook_RAW_Data!AI442)</f>
        <v/>
      </c>
      <c r="E452" s="167" t="str">
        <f>IF(ISBLANK(DaqBook_RAW_Data!AJ442),"",DaqBook_RAW_Data!AJ442)</f>
        <v/>
      </c>
      <c r="F452" s="167" t="str">
        <f>IF(ISBLANK(DaqBook_RAW_Data!AK442),"",DaqBook_RAW_Data!AK442)</f>
        <v/>
      </c>
      <c r="G452" s="167" t="str">
        <f>IF(ISBLANK(DaqBook_RAW_Data!AL442),"",DaqBook_RAW_Data!AL442)</f>
        <v/>
      </c>
      <c r="H452" s="167" t="str">
        <f>IF(ISBLANK(DaqBook_RAW_Data!AM442),"",DaqBook_RAW_Data!AM442)</f>
        <v/>
      </c>
      <c r="I452" s="167" t="str">
        <f>IF(ISBLANK(DaqBook_RAW_Data!AN442),"",DaqBook_RAW_Data!AN442)</f>
        <v/>
      </c>
      <c r="J452" s="167" t="str">
        <f>IF(ISBLANK(DaqBook_RAW_Data!AO442),"",DaqBook_RAW_Data!AO442)</f>
        <v/>
      </c>
      <c r="K452" s="167" t="str">
        <f>IF(ISBLANK(DaqBook_RAW_Data!AP442),"",DaqBook_RAW_Data!AP442)</f>
        <v/>
      </c>
      <c r="L452" s="167" t="str">
        <f>IF(ISBLANK(DaqBook_RAW_Data!AQ442),"",DaqBook_RAW_Data!AQ442)</f>
        <v/>
      </c>
      <c r="M452" s="167" t="str">
        <f>IF(ISBLANK(DaqBook_RAW_Data!AR442),"",DaqBook_RAW_Data!AR442)</f>
        <v/>
      </c>
      <c r="N452" s="167" t="str">
        <f>IF(ISBLANK(DaqBook_RAW_Data!AS442),"",DaqBook_RAW_Data!AS442)</f>
        <v/>
      </c>
      <c r="O452" s="167"/>
      <c r="P452" s="167"/>
    </row>
    <row r="453" spans="1:16" x14ac:dyDescent="0.2">
      <c r="A453" s="58" t="e">
        <f t="shared" si="6"/>
        <v>#VALUE!</v>
      </c>
      <c r="B453" s="144" t="str">
        <f>IF(ISBLANK(DaqBook_RAW_Data!AG443),IF(DaqBook_RAW_Data!A443="","",TIMEVALUE(DaqBook_RAW_Data!A443)),TIMEVALUE(DaqBook_RAW_Data!AG443))</f>
        <v/>
      </c>
      <c r="C453" s="167" t="str">
        <f>IF(ISBLANK(DaqBook_RAW_Data!AH443),"",DaqBook_RAW_Data!AH443)</f>
        <v/>
      </c>
      <c r="D453" s="167" t="str">
        <f>IF(ISBLANK(DaqBook_RAW_Data!AI443),"",DaqBook_RAW_Data!AI443)</f>
        <v/>
      </c>
      <c r="E453" s="167" t="str">
        <f>IF(ISBLANK(DaqBook_RAW_Data!AJ443),"",DaqBook_RAW_Data!AJ443)</f>
        <v/>
      </c>
      <c r="F453" s="167" t="str">
        <f>IF(ISBLANK(DaqBook_RAW_Data!AK443),"",DaqBook_RAW_Data!AK443)</f>
        <v/>
      </c>
      <c r="G453" s="167" t="str">
        <f>IF(ISBLANK(DaqBook_RAW_Data!AL443),"",DaqBook_RAW_Data!AL443)</f>
        <v/>
      </c>
      <c r="H453" s="167" t="str">
        <f>IF(ISBLANK(DaqBook_RAW_Data!AM443),"",DaqBook_RAW_Data!AM443)</f>
        <v/>
      </c>
      <c r="I453" s="167" t="str">
        <f>IF(ISBLANK(DaqBook_RAW_Data!AN443),"",DaqBook_RAW_Data!AN443)</f>
        <v/>
      </c>
      <c r="J453" s="167" t="str">
        <f>IF(ISBLANK(DaqBook_RAW_Data!AO443),"",DaqBook_RAW_Data!AO443)</f>
        <v/>
      </c>
      <c r="K453" s="167" t="str">
        <f>IF(ISBLANK(DaqBook_RAW_Data!AP443),"",DaqBook_RAW_Data!AP443)</f>
        <v/>
      </c>
      <c r="L453" s="167" t="str">
        <f>IF(ISBLANK(DaqBook_RAW_Data!AQ443),"",DaqBook_RAW_Data!AQ443)</f>
        <v/>
      </c>
      <c r="M453" s="167" t="str">
        <f>IF(ISBLANK(DaqBook_RAW_Data!AR443),"",DaqBook_RAW_Data!AR443)</f>
        <v/>
      </c>
      <c r="N453" s="167" t="str">
        <f>IF(ISBLANK(DaqBook_RAW_Data!AS443),"",DaqBook_RAW_Data!AS443)</f>
        <v/>
      </c>
      <c r="O453" s="167"/>
      <c r="P453" s="167"/>
    </row>
    <row r="454" spans="1:16" x14ac:dyDescent="0.2">
      <c r="A454" s="58" t="e">
        <f t="shared" si="6"/>
        <v>#VALUE!</v>
      </c>
      <c r="B454" s="144" t="str">
        <f>IF(ISBLANK(DaqBook_RAW_Data!AG444),IF(DaqBook_RAW_Data!A444="","",TIMEVALUE(DaqBook_RAW_Data!A444)),TIMEVALUE(DaqBook_RAW_Data!AG444))</f>
        <v/>
      </c>
      <c r="C454" s="167" t="str">
        <f>IF(ISBLANK(DaqBook_RAW_Data!AH444),"",DaqBook_RAW_Data!AH444)</f>
        <v/>
      </c>
      <c r="D454" s="167" t="str">
        <f>IF(ISBLANK(DaqBook_RAW_Data!AI444),"",DaqBook_RAW_Data!AI444)</f>
        <v/>
      </c>
      <c r="E454" s="167" t="str">
        <f>IF(ISBLANK(DaqBook_RAW_Data!AJ444),"",DaqBook_RAW_Data!AJ444)</f>
        <v/>
      </c>
      <c r="F454" s="167" t="str">
        <f>IF(ISBLANK(DaqBook_RAW_Data!AK444),"",DaqBook_RAW_Data!AK444)</f>
        <v/>
      </c>
      <c r="G454" s="167" t="str">
        <f>IF(ISBLANK(DaqBook_RAW_Data!AL444),"",DaqBook_RAW_Data!AL444)</f>
        <v/>
      </c>
      <c r="H454" s="167" t="str">
        <f>IF(ISBLANK(DaqBook_RAW_Data!AM444),"",DaqBook_RAW_Data!AM444)</f>
        <v/>
      </c>
      <c r="I454" s="167" t="str">
        <f>IF(ISBLANK(DaqBook_RAW_Data!AN444),"",DaqBook_RAW_Data!AN444)</f>
        <v/>
      </c>
      <c r="J454" s="167" t="str">
        <f>IF(ISBLANK(DaqBook_RAW_Data!AO444),"",DaqBook_RAW_Data!AO444)</f>
        <v/>
      </c>
      <c r="K454" s="167" t="str">
        <f>IF(ISBLANK(DaqBook_RAW_Data!AP444),"",DaqBook_RAW_Data!AP444)</f>
        <v/>
      </c>
      <c r="L454" s="167" t="str">
        <f>IF(ISBLANK(DaqBook_RAW_Data!AQ444),"",DaqBook_RAW_Data!AQ444)</f>
        <v/>
      </c>
      <c r="M454" s="167" t="str">
        <f>IF(ISBLANK(DaqBook_RAW_Data!AR444),"",DaqBook_RAW_Data!AR444)</f>
        <v/>
      </c>
      <c r="N454" s="167" t="str">
        <f>IF(ISBLANK(DaqBook_RAW_Data!AS444),"",DaqBook_RAW_Data!AS444)</f>
        <v/>
      </c>
      <c r="O454" s="167"/>
      <c r="P454" s="167"/>
    </row>
    <row r="455" spans="1:16" x14ac:dyDescent="0.2">
      <c r="A455" s="58" t="e">
        <f t="shared" si="6"/>
        <v>#VALUE!</v>
      </c>
      <c r="B455" s="144" t="str">
        <f>IF(ISBLANK(DaqBook_RAW_Data!AG445),IF(DaqBook_RAW_Data!A445="","",TIMEVALUE(DaqBook_RAW_Data!A445)),TIMEVALUE(DaqBook_RAW_Data!AG445))</f>
        <v/>
      </c>
      <c r="C455" s="167" t="str">
        <f>IF(ISBLANK(DaqBook_RAW_Data!AH445),"",DaqBook_RAW_Data!AH445)</f>
        <v/>
      </c>
      <c r="D455" s="167" t="str">
        <f>IF(ISBLANK(DaqBook_RAW_Data!AI445),"",DaqBook_RAW_Data!AI445)</f>
        <v/>
      </c>
      <c r="E455" s="167" t="str">
        <f>IF(ISBLANK(DaqBook_RAW_Data!AJ445),"",DaqBook_RAW_Data!AJ445)</f>
        <v/>
      </c>
      <c r="F455" s="167" t="str">
        <f>IF(ISBLANK(DaqBook_RAW_Data!AK445),"",DaqBook_RAW_Data!AK445)</f>
        <v/>
      </c>
      <c r="G455" s="167" t="str">
        <f>IF(ISBLANK(DaqBook_RAW_Data!AL445),"",DaqBook_RAW_Data!AL445)</f>
        <v/>
      </c>
      <c r="H455" s="167" t="str">
        <f>IF(ISBLANK(DaqBook_RAW_Data!AM445),"",DaqBook_RAW_Data!AM445)</f>
        <v/>
      </c>
      <c r="I455" s="167" t="str">
        <f>IF(ISBLANK(DaqBook_RAW_Data!AN445),"",DaqBook_RAW_Data!AN445)</f>
        <v/>
      </c>
      <c r="J455" s="167" t="str">
        <f>IF(ISBLANK(DaqBook_RAW_Data!AO445),"",DaqBook_RAW_Data!AO445)</f>
        <v/>
      </c>
      <c r="K455" s="167" t="str">
        <f>IF(ISBLANK(DaqBook_RAW_Data!AP445),"",DaqBook_RAW_Data!AP445)</f>
        <v/>
      </c>
      <c r="L455" s="167" t="str">
        <f>IF(ISBLANK(DaqBook_RAW_Data!AQ445),"",DaqBook_RAW_Data!AQ445)</f>
        <v/>
      </c>
      <c r="M455" s="167" t="str">
        <f>IF(ISBLANK(DaqBook_RAW_Data!AR445),"",DaqBook_RAW_Data!AR445)</f>
        <v/>
      </c>
      <c r="N455" s="167" t="str">
        <f>IF(ISBLANK(DaqBook_RAW_Data!AS445),"",DaqBook_RAW_Data!AS445)</f>
        <v/>
      </c>
      <c r="O455" s="167"/>
      <c r="P455" s="167"/>
    </row>
    <row r="456" spans="1:16" x14ac:dyDescent="0.2">
      <c r="A456" s="58" t="e">
        <f t="shared" si="6"/>
        <v>#VALUE!</v>
      </c>
      <c r="B456" s="144" t="str">
        <f>IF(ISBLANK(DaqBook_RAW_Data!AG446),IF(DaqBook_RAW_Data!A446="","",TIMEVALUE(DaqBook_RAW_Data!A446)),TIMEVALUE(DaqBook_RAW_Data!AG446))</f>
        <v/>
      </c>
      <c r="C456" s="167" t="str">
        <f>IF(ISBLANK(DaqBook_RAW_Data!AH446),"",DaqBook_RAW_Data!AH446)</f>
        <v/>
      </c>
      <c r="D456" s="167" t="str">
        <f>IF(ISBLANK(DaqBook_RAW_Data!AI446),"",DaqBook_RAW_Data!AI446)</f>
        <v/>
      </c>
      <c r="E456" s="167" t="str">
        <f>IF(ISBLANK(DaqBook_RAW_Data!AJ446),"",DaqBook_RAW_Data!AJ446)</f>
        <v/>
      </c>
      <c r="F456" s="167" t="str">
        <f>IF(ISBLANK(DaqBook_RAW_Data!AK446),"",DaqBook_RAW_Data!AK446)</f>
        <v/>
      </c>
      <c r="G456" s="167" t="str">
        <f>IF(ISBLANK(DaqBook_RAW_Data!AL446),"",DaqBook_RAW_Data!AL446)</f>
        <v/>
      </c>
      <c r="H456" s="167" t="str">
        <f>IF(ISBLANK(DaqBook_RAW_Data!AM446),"",DaqBook_RAW_Data!AM446)</f>
        <v/>
      </c>
      <c r="I456" s="167" t="str">
        <f>IF(ISBLANK(DaqBook_RAW_Data!AN446),"",DaqBook_RAW_Data!AN446)</f>
        <v/>
      </c>
      <c r="J456" s="167" t="str">
        <f>IF(ISBLANK(DaqBook_RAW_Data!AO446),"",DaqBook_RAW_Data!AO446)</f>
        <v/>
      </c>
      <c r="K456" s="167" t="str">
        <f>IF(ISBLANK(DaqBook_RAW_Data!AP446),"",DaqBook_RAW_Data!AP446)</f>
        <v/>
      </c>
      <c r="L456" s="167" t="str">
        <f>IF(ISBLANK(DaqBook_RAW_Data!AQ446),"",DaqBook_RAW_Data!AQ446)</f>
        <v/>
      </c>
      <c r="M456" s="167" t="str">
        <f>IF(ISBLANK(DaqBook_RAW_Data!AR446),"",DaqBook_RAW_Data!AR446)</f>
        <v/>
      </c>
      <c r="N456" s="167" t="str">
        <f>IF(ISBLANK(DaqBook_RAW_Data!AS446),"",DaqBook_RAW_Data!AS446)</f>
        <v/>
      </c>
      <c r="O456" s="167"/>
      <c r="P456" s="167"/>
    </row>
    <row r="457" spans="1:16" x14ac:dyDescent="0.2">
      <c r="A457" s="58" t="e">
        <f t="shared" si="6"/>
        <v>#VALUE!</v>
      </c>
      <c r="B457" s="144" t="str">
        <f>IF(ISBLANK(DaqBook_RAW_Data!AG447),IF(DaqBook_RAW_Data!A447="","",TIMEVALUE(DaqBook_RAW_Data!A447)),TIMEVALUE(DaqBook_RAW_Data!AG447))</f>
        <v/>
      </c>
      <c r="C457" s="167" t="str">
        <f>IF(ISBLANK(DaqBook_RAW_Data!AH447),"",DaqBook_RAW_Data!AH447)</f>
        <v/>
      </c>
      <c r="D457" s="167" t="str">
        <f>IF(ISBLANK(DaqBook_RAW_Data!AI447),"",DaqBook_RAW_Data!AI447)</f>
        <v/>
      </c>
      <c r="E457" s="167" t="str">
        <f>IF(ISBLANK(DaqBook_RAW_Data!AJ447),"",DaqBook_RAW_Data!AJ447)</f>
        <v/>
      </c>
      <c r="F457" s="167" t="str">
        <f>IF(ISBLANK(DaqBook_RAW_Data!AK447),"",DaqBook_RAW_Data!AK447)</f>
        <v/>
      </c>
      <c r="G457" s="167" t="str">
        <f>IF(ISBLANK(DaqBook_RAW_Data!AL447),"",DaqBook_RAW_Data!AL447)</f>
        <v/>
      </c>
      <c r="H457" s="167" t="str">
        <f>IF(ISBLANK(DaqBook_RAW_Data!AM447),"",DaqBook_RAW_Data!AM447)</f>
        <v/>
      </c>
      <c r="I457" s="167" t="str">
        <f>IF(ISBLANK(DaqBook_RAW_Data!AN447),"",DaqBook_RAW_Data!AN447)</f>
        <v/>
      </c>
      <c r="J457" s="167" t="str">
        <f>IF(ISBLANK(DaqBook_RAW_Data!AO447),"",DaqBook_RAW_Data!AO447)</f>
        <v/>
      </c>
      <c r="K457" s="167" t="str">
        <f>IF(ISBLANK(DaqBook_RAW_Data!AP447),"",DaqBook_RAW_Data!AP447)</f>
        <v/>
      </c>
      <c r="L457" s="167" t="str">
        <f>IF(ISBLANK(DaqBook_RAW_Data!AQ447),"",DaqBook_RAW_Data!AQ447)</f>
        <v/>
      </c>
      <c r="M457" s="167" t="str">
        <f>IF(ISBLANK(DaqBook_RAW_Data!AR447),"",DaqBook_RAW_Data!AR447)</f>
        <v/>
      </c>
      <c r="N457" s="167" t="str">
        <f>IF(ISBLANK(DaqBook_RAW_Data!AS447),"",DaqBook_RAW_Data!AS447)</f>
        <v/>
      </c>
      <c r="O457" s="167"/>
      <c r="P457" s="167"/>
    </row>
    <row r="458" spans="1:16" x14ac:dyDescent="0.2">
      <c r="A458" s="58" t="e">
        <f t="shared" si="6"/>
        <v>#VALUE!</v>
      </c>
      <c r="B458" s="144" t="str">
        <f>IF(ISBLANK(DaqBook_RAW_Data!AG448),IF(DaqBook_RAW_Data!A448="","",TIMEVALUE(DaqBook_RAW_Data!A448)),TIMEVALUE(DaqBook_RAW_Data!AG448))</f>
        <v/>
      </c>
      <c r="C458" s="167" t="str">
        <f>IF(ISBLANK(DaqBook_RAW_Data!AH448),"",DaqBook_RAW_Data!AH448)</f>
        <v/>
      </c>
      <c r="D458" s="167" t="str">
        <f>IF(ISBLANK(DaqBook_RAW_Data!AI448),"",DaqBook_RAW_Data!AI448)</f>
        <v/>
      </c>
      <c r="E458" s="167" t="str">
        <f>IF(ISBLANK(DaqBook_RAW_Data!AJ448),"",DaqBook_RAW_Data!AJ448)</f>
        <v/>
      </c>
      <c r="F458" s="167" t="str">
        <f>IF(ISBLANK(DaqBook_RAW_Data!AK448),"",DaqBook_RAW_Data!AK448)</f>
        <v/>
      </c>
      <c r="G458" s="167" t="str">
        <f>IF(ISBLANK(DaqBook_RAW_Data!AL448),"",DaqBook_RAW_Data!AL448)</f>
        <v/>
      </c>
      <c r="H458" s="167" t="str">
        <f>IF(ISBLANK(DaqBook_RAW_Data!AM448),"",DaqBook_RAW_Data!AM448)</f>
        <v/>
      </c>
      <c r="I458" s="167" t="str">
        <f>IF(ISBLANK(DaqBook_RAW_Data!AN448),"",DaqBook_RAW_Data!AN448)</f>
        <v/>
      </c>
      <c r="J458" s="167" t="str">
        <f>IF(ISBLANK(DaqBook_RAW_Data!AO448),"",DaqBook_RAW_Data!AO448)</f>
        <v/>
      </c>
      <c r="K458" s="167" t="str">
        <f>IF(ISBLANK(DaqBook_RAW_Data!AP448),"",DaqBook_RAW_Data!AP448)</f>
        <v/>
      </c>
      <c r="L458" s="167" t="str">
        <f>IF(ISBLANK(DaqBook_RAW_Data!AQ448),"",DaqBook_RAW_Data!AQ448)</f>
        <v/>
      </c>
      <c r="M458" s="167" t="str">
        <f>IF(ISBLANK(DaqBook_RAW_Data!AR448),"",DaqBook_RAW_Data!AR448)</f>
        <v/>
      </c>
      <c r="N458" s="167" t="str">
        <f>IF(ISBLANK(DaqBook_RAW_Data!AS448),"",DaqBook_RAW_Data!AS448)</f>
        <v/>
      </c>
      <c r="O458" s="167"/>
      <c r="P458" s="167"/>
    </row>
    <row r="459" spans="1:16" x14ac:dyDescent="0.2">
      <c r="A459" s="58" t="e">
        <f t="shared" si="6"/>
        <v>#VALUE!</v>
      </c>
      <c r="B459" s="144" t="str">
        <f>IF(ISBLANK(DaqBook_RAW_Data!AG449),IF(DaqBook_RAW_Data!A449="","",TIMEVALUE(DaqBook_RAW_Data!A449)),TIMEVALUE(DaqBook_RAW_Data!AG449))</f>
        <v/>
      </c>
      <c r="C459" s="167" t="str">
        <f>IF(ISBLANK(DaqBook_RAW_Data!AH449),"",DaqBook_RAW_Data!AH449)</f>
        <v/>
      </c>
      <c r="D459" s="167" t="str">
        <f>IF(ISBLANK(DaqBook_RAW_Data!AI449),"",DaqBook_RAW_Data!AI449)</f>
        <v/>
      </c>
      <c r="E459" s="167" t="str">
        <f>IF(ISBLANK(DaqBook_RAW_Data!AJ449),"",DaqBook_RAW_Data!AJ449)</f>
        <v/>
      </c>
      <c r="F459" s="167" t="str">
        <f>IF(ISBLANK(DaqBook_RAW_Data!AK449),"",DaqBook_RAW_Data!AK449)</f>
        <v/>
      </c>
      <c r="G459" s="167" t="str">
        <f>IF(ISBLANK(DaqBook_RAW_Data!AL449),"",DaqBook_RAW_Data!AL449)</f>
        <v/>
      </c>
      <c r="H459" s="167" t="str">
        <f>IF(ISBLANK(DaqBook_RAW_Data!AM449),"",DaqBook_RAW_Data!AM449)</f>
        <v/>
      </c>
      <c r="I459" s="167" t="str">
        <f>IF(ISBLANK(DaqBook_RAW_Data!AN449),"",DaqBook_RAW_Data!AN449)</f>
        <v/>
      </c>
      <c r="J459" s="167" t="str">
        <f>IF(ISBLANK(DaqBook_RAW_Data!AO449),"",DaqBook_RAW_Data!AO449)</f>
        <v/>
      </c>
      <c r="K459" s="167" t="str">
        <f>IF(ISBLANK(DaqBook_RAW_Data!AP449),"",DaqBook_RAW_Data!AP449)</f>
        <v/>
      </c>
      <c r="L459" s="167" t="str">
        <f>IF(ISBLANK(DaqBook_RAW_Data!AQ449),"",DaqBook_RAW_Data!AQ449)</f>
        <v/>
      </c>
      <c r="M459" s="167" t="str">
        <f>IF(ISBLANK(DaqBook_RAW_Data!AR449),"",DaqBook_RAW_Data!AR449)</f>
        <v/>
      </c>
      <c r="N459" s="167" t="str">
        <f>IF(ISBLANK(DaqBook_RAW_Data!AS449),"",DaqBook_RAW_Data!AS449)</f>
        <v/>
      </c>
      <c r="O459" s="167"/>
      <c r="P459" s="167"/>
    </row>
    <row r="460" spans="1:16" x14ac:dyDescent="0.2">
      <c r="A460" s="58" t="e">
        <f t="shared" si="6"/>
        <v>#VALUE!</v>
      </c>
      <c r="B460" s="144" t="str">
        <f>IF(ISBLANK(DaqBook_RAW_Data!AG450),IF(DaqBook_RAW_Data!A450="","",TIMEVALUE(DaqBook_RAW_Data!A450)),TIMEVALUE(DaqBook_RAW_Data!AG450))</f>
        <v/>
      </c>
      <c r="C460" s="167" t="str">
        <f>IF(ISBLANK(DaqBook_RAW_Data!AH450),"",DaqBook_RAW_Data!AH450)</f>
        <v/>
      </c>
      <c r="D460" s="167" t="str">
        <f>IF(ISBLANK(DaqBook_RAW_Data!AI450),"",DaqBook_RAW_Data!AI450)</f>
        <v/>
      </c>
      <c r="E460" s="167" t="str">
        <f>IF(ISBLANK(DaqBook_RAW_Data!AJ450),"",DaqBook_RAW_Data!AJ450)</f>
        <v/>
      </c>
      <c r="F460" s="167" t="str">
        <f>IF(ISBLANK(DaqBook_RAW_Data!AK450),"",DaqBook_RAW_Data!AK450)</f>
        <v/>
      </c>
      <c r="G460" s="167" t="str">
        <f>IF(ISBLANK(DaqBook_RAW_Data!AL450),"",DaqBook_RAW_Data!AL450)</f>
        <v/>
      </c>
      <c r="H460" s="167" t="str">
        <f>IF(ISBLANK(DaqBook_RAW_Data!AM450),"",DaqBook_RAW_Data!AM450)</f>
        <v/>
      </c>
      <c r="I460" s="167" t="str">
        <f>IF(ISBLANK(DaqBook_RAW_Data!AN450),"",DaqBook_RAW_Data!AN450)</f>
        <v/>
      </c>
      <c r="J460" s="167" t="str">
        <f>IF(ISBLANK(DaqBook_RAW_Data!AO450),"",DaqBook_RAW_Data!AO450)</f>
        <v/>
      </c>
      <c r="K460" s="167" t="str">
        <f>IF(ISBLANK(DaqBook_RAW_Data!AP450),"",DaqBook_RAW_Data!AP450)</f>
        <v/>
      </c>
      <c r="L460" s="167" t="str">
        <f>IF(ISBLANK(DaqBook_RAW_Data!AQ450),"",DaqBook_RAW_Data!AQ450)</f>
        <v/>
      </c>
      <c r="M460" s="167" t="str">
        <f>IF(ISBLANK(DaqBook_RAW_Data!AR450),"",DaqBook_RAW_Data!AR450)</f>
        <v/>
      </c>
      <c r="N460" s="167" t="str">
        <f>IF(ISBLANK(DaqBook_RAW_Data!AS450),"",DaqBook_RAW_Data!AS450)</f>
        <v/>
      </c>
      <c r="O460" s="167"/>
      <c r="P460" s="167"/>
    </row>
    <row r="461" spans="1:16" x14ac:dyDescent="0.2">
      <c r="A461" s="58" t="e">
        <f t="shared" si="6"/>
        <v>#VALUE!</v>
      </c>
      <c r="B461" s="144" t="str">
        <f>IF(ISBLANK(DaqBook_RAW_Data!AG451),IF(DaqBook_RAW_Data!A451="","",TIMEVALUE(DaqBook_RAW_Data!A451)),TIMEVALUE(DaqBook_RAW_Data!AG451))</f>
        <v/>
      </c>
      <c r="C461" s="167" t="str">
        <f>IF(ISBLANK(DaqBook_RAW_Data!AH451),"",DaqBook_RAW_Data!AH451)</f>
        <v/>
      </c>
      <c r="D461" s="167" t="str">
        <f>IF(ISBLANK(DaqBook_RAW_Data!AI451),"",DaqBook_RAW_Data!AI451)</f>
        <v/>
      </c>
      <c r="E461" s="167" t="str">
        <f>IF(ISBLANK(DaqBook_RAW_Data!AJ451),"",DaqBook_RAW_Data!AJ451)</f>
        <v/>
      </c>
      <c r="F461" s="167" t="str">
        <f>IF(ISBLANK(DaqBook_RAW_Data!AK451),"",DaqBook_RAW_Data!AK451)</f>
        <v/>
      </c>
      <c r="G461" s="167" t="str">
        <f>IF(ISBLANK(DaqBook_RAW_Data!AL451),"",DaqBook_RAW_Data!AL451)</f>
        <v/>
      </c>
      <c r="H461" s="167" t="str">
        <f>IF(ISBLANK(DaqBook_RAW_Data!AM451),"",DaqBook_RAW_Data!AM451)</f>
        <v/>
      </c>
      <c r="I461" s="167" t="str">
        <f>IF(ISBLANK(DaqBook_RAW_Data!AN451),"",DaqBook_RAW_Data!AN451)</f>
        <v/>
      </c>
      <c r="J461" s="167" t="str">
        <f>IF(ISBLANK(DaqBook_RAW_Data!AO451),"",DaqBook_RAW_Data!AO451)</f>
        <v/>
      </c>
      <c r="K461" s="167" t="str">
        <f>IF(ISBLANK(DaqBook_RAW_Data!AP451),"",DaqBook_RAW_Data!AP451)</f>
        <v/>
      </c>
      <c r="L461" s="167" t="str">
        <f>IF(ISBLANK(DaqBook_RAW_Data!AQ451),"",DaqBook_RAW_Data!AQ451)</f>
        <v/>
      </c>
      <c r="M461" s="167" t="str">
        <f>IF(ISBLANK(DaqBook_RAW_Data!AR451),"",DaqBook_RAW_Data!AR451)</f>
        <v/>
      </c>
      <c r="N461" s="167" t="str">
        <f>IF(ISBLANK(DaqBook_RAW_Data!AS451),"",DaqBook_RAW_Data!AS451)</f>
        <v/>
      </c>
      <c r="O461" s="167"/>
      <c r="P461" s="167"/>
    </row>
    <row r="462" spans="1:16" x14ac:dyDescent="0.2">
      <c r="A462" s="58" t="e">
        <f t="shared" si="6"/>
        <v>#VALUE!</v>
      </c>
      <c r="B462" s="144" t="str">
        <f>IF(ISBLANK(DaqBook_RAW_Data!AG452),IF(DaqBook_RAW_Data!A452="","",TIMEVALUE(DaqBook_RAW_Data!A452)),TIMEVALUE(DaqBook_RAW_Data!AG452))</f>
        <v/>
      </c>
      <c r="C462" s="167" t="str">
        <f>IF(ISBLANK(DaqBook_RAW_Data!AH452),"",DaqBook_RAW_Data!AH452)</f>
        <v/>
      </c>
      <c r="D462" s="167" t="str">
        <f>IF(ISBLANK(DaqBook_RAW_Data!AI452),"",DaqBook_RAW_Data!AI452)</f>
        <v/>
      </c>
      <c r="E462" s="167" t="str">
        <f>IF(ISBLANK(DaqBook_RAW_Data!AJ452),"",DaqBook_RAW_Data!AJ452)</f>
        <v/>
      </c>
      <c r="F462" s="167" t="str">
        <f>IF(ISBLANK(DaqBook_RAW_Data!AK452),"",DaqBook_RAW_Data!AK452)</f>
        <v/>
      </c>
      <c r="G462" s="167" t="str">
        <f>IF(ISBLANK(DaqBook_RAW_Data!AL452),"",DaqBook_RAW_Data!AL452)</f>
        <v/>
      </c>
      <c r="H462" s="167" t="str">
        <f>IF(ISBLANK(DaqBook_RAW_Data!AM452),"",DaqBook_RAW_Data!AM452)</f>
        <v/>
      </c>
      <c r="I462" s="167" t="str">
        <f>IF(ISBLANK(DaqBook_RAW_Data!AN452),"",DaqBook_RAW_Data!AN452)</f>
        <v/>
      </c>
      <c r="J462" s="167" t="str">
        <f>IF(ISBLANK(DaqBook_RAW_Data!AO452),"",DaqBook_RAW_Data!AO452)</f>
        <v/>
      </c>
      <c r="K462" s="167" t="str">
        <f>IF(ISBLANK(DaqBook_RAW_Data!AP452),"",DaqBook_RAW_Data!AP452)</f>
        <v/>
      </c>
      <c r="L462" s="167" t="str">
        <f>IF(ISBLANK(DaqBook_RAW_Data!AQ452),"",DaqBook_RAW_Data!AQ452)</f>
        <v/>
      </c>
      <c r="M462" s="167" t="str">
        <f>IF(ISBLANK(DaqBook_RAW_Data!AR452),"",DaqBook_RAW_Data!AR452)</f>
        <v/>
      </c>
      <c r="N462" s="167" t="str">
        <f>IF(ISBLANK(DaqBook_RAW_Data!AS452),"",DaqBook_RAW_Data!AS452)</f>
        <v/>
      </c>
      <c r="O462" s="167"/>
      <c r="P462" s="167"/>
    </row>
    <row r="463" spans="1:16" x14ac:dyDescent="0.2">
      <c r="A463" s="58" t="e">
        <f t="shared" ref="A463:A526" si="7">HOUR(B463)&amp;":"&amp;MINUTE(B463)</f>
        <v>#VALUE!</v>
      </c>
      <c r="B463" s="144" t="str">
        <f>IF(ISBLANK(DaqBook_RAW_Data!AG453),IF(DaqBook_RAW_Data!A453="","",TIMEVALUE(DaqBook_RAW_Data!A453)),TIMEVALUE(DaqBook_RAW_Data!AG453))</f>
        <v/>
      </c>
      <c r="C463" s="167" t="str">
        <f>IF(ISBLANK(DaqBook_RAW_Data!AH453),"",DaqBook_RAW_Data!AH453)</f>
        <v/>
      </c>
      <c r="D463" s="167" t="str">
        <f>IF(ISBLANK(DaqBook_RAW_Data!AI453),"",DaqBook_RAW_Data!AI453)</f>
        <v/>
      </c>
      <c r="E463" s="167" t="str">
        <f>IF(ISBLANK(DaqBook_RAW_Data!AJ453),"",DaqBook_RAW_Data!AJ453)</f>
        <v/>
      </c>
      <c r="F463" s="167" t="str">
        <f>IF(ISBLANK(DaqBook_RAW_Data!AK453),"",DaqBook_RAW_Data!AK453)</f>
        <v/>
      </c>
      <c r="G463" s="167" t="str">
        <f>IF(ISBLANK(DaqBook_RAW_Data!AL453),"",DaqBook_RAW_Data!AL453)</f>
        <v/>
      </c>
      <c r="H463" s="167" t="str">
        <f>IF(ISBLANK(DaqBook_RAW_Data!AM453),"",DaqBook_RAW_Data!AM453)</f>
        <v/>
      </c>
      <c r="I463" s="167" t="str">
        <f>IF(ISBLANK(DaqBook_RAW_Data!AN453),"",DaqBook_RAW_Data!AN453)</f>
        <v/>
      </c>
      <c r="J463" s="167" t="str">
        <f>IF(ISBLANK(DaqBook_RAW_Data!AO453),"",DaqBook_RAW_Data!AO453)</f>
        <v/>
      </c>
      <c r="K463" s="167" t="str">
        <f>IF(ISBLANK(DaqBook_RAW_Data!AP453),"",DaqBook_RAW_Data!AP453)</f>
        <v/>
      </c>
      <c r="L463" s="167" t="str">
        <f>IF(ISBLANK(DaqBook_RAW_Data!AQ453),"",DaqBook_RAW_Data!AQ453)</f>
        <v/>
      </c>
      <c r="M463" s="167" t="str">
        <f>IF(ISBLANK(DaqBook_RAW_Data!AR453),"",DaqBook_RAW_Data!AR453)</f>
        <v/>
      </c>
      <c r="N463" s="167" t="str">
        <f>IF(ISBLANK(DaqBook_RAW_Data!AS453),"",DaqBook_RAW_Data!AS453)</f>
        <v/>
      </c>
      <c r="O463" s="167"/>
      <c r="P463" s="167"/>
    </row>
    <row r="464" spans="1:16" x14ac:dyDescent="0.2">
      <c r="A464" s="58" t="e">
        <f t="shared" si="7"/>
        <v>#VALUE!</v>
      </c>
      <c r="B464" s="144" t="str">
        <f>IF(ISBLANK(DaqBook_RAW_Data!AG454),IF(DaqBook_RAW_Data!A454="","",TIMEVALUE(DaqBook_RAW_Data!A454)),TIMEVALUE(DaqBook_RAW_Data!AG454))</f>
        <v/>
      </c>
      <c r="C464" s="167" t="str">
        <f>IF(ISBLANK(DaqBook_RAW_Data!AH454),"",DaqBook_RAW_Data!AH454)</f>
        <v/>
      </c>
      <c r="D464" s="167" t="str">
        <f>IF(ISBLANK(DaqBook_RAW_Data!AI454),"",DaqBook_RAW_Data!AI454)</f>
        <v/>
      </c>
      <c r="E464" s="167" t="str">
        <f>IF(ISBLANK(DaqBook_RAW_Data!AJ454),"",DaqBook_RAW_Data!AJ454)</f>
        <v/>
      </c>
      <c r="F464" s="167" t="str">
        <f>IF(ISBLANK(DaqBook_RAW_Data!AK454),"",DaqBook_RAW_Data!AK454)</f>
        <v/>
      </c>
      <c r="G464" s="167" t="str">
        <f>IF(ISBLANK(DaqBook_RAW_Data!AL454),"",DaqBook_RAW_Data!AL454)</f>
        <v/>
      </c>
      <c r="H464" s="167" t="str">
        <f>IF(ISBLANK(DaqBook_RAW_Data!AM454),"",DaqBook_RAW_Data!AM454)</f>
        <v/>
      </c>
      <c r="I464" s="167" t="str">
        <f>IF(ISBLANK(DaqBook_RAW_Data!AN454),"",DaqBook_RAW_Data!AN454)</f>
        <v/>
      </c>
      <c r="J464" s="167" t="str">
        <f>IF(ISBLANK(DaqBook_RAW_Data!AO454),"",DaqBook_RAW_Data!AO454)</f>
        <v/>
      </c>
      <c r="K464" s="167" t="str">
        <f>IF(ISBLANK(DaqBook_RAW_Data!AP454),"",DaqBook_RAW_Data!AP454)</f>
        <v/>
      </c>
      <c r="L464" s="167" t="str">
        <f>IF(ISBLANK(DaqBook_RAW_Data!AQ454),"",DaqBook_RAW_Data!AQ454)</f>
        <v/>
      </c>
      <c r="M464" s="167" t="str">
        <f>IF(ISBLANK(DaqBook_RAW_Data!AR454),"",DaqBook_RAW_Data!AR454)</f>
        <v/>
      </c>
      <c r="N464" s="167" t="str">
        <f>IF(ISBLANK(DaqBook_RAW_Data!AS454),"",DaqBook_RAW_Data!AS454)</f>
        <v/>
      </c>
      <c r="O464" s="167"/>
      <c r="P464" s="167"/>
    </row>
    <row r="465" spans="1:16" x14ac:dyDescent="0.2">
      <c r="A465" s="58" t="e">
        <f t="shared" si="7"/>
        <v>#VALUE!</v>
      </c>
      <c r="B465" s="144" t="str">
        <f>IF(ISBLANK(DaqBook_RAW_Data!AG455),IF(DaqBook_RAW_Data!A455="","",TIMEVALUE(DaqBook_RAW_Data!A455)),TIMEVALUE(DaqBook_RAW_Data!AG455))</f>
        <v/>
      </c>
      <c r="C465" s="167" t="str">
        <f>IF(ISBLANK(DaqBook_RAW_Data!AH455),"",DaqBook_RAW_Data!AH455)</f>
        <v/>
      </c>
      <c r="D465" s="167" t="str">
        <f>IF(ISBLANK(DaqBook_RAW_Data!AI455),"",DaqBook_RAW_Data!AI455)</f>
        <v/>
      </c>
      <c r="E465" s="167" t="str">
        <f>IF(ISBLANK(DaqBook_RAW_Data!AJ455),"",DaqBook_RAW_Data!AJ455)</f>
        <v/>
      </c>
      <c r="F465" s="167" t="str">
        <f>IF(ISBLANK(DaqBook_RAW_Data!AK455),"",DaqBook_RAW_Data!AK455)</f>
        <v/>
      </c>
      <c r="G465" s="167" t="str">
        <f>IF(ISBLANK(DaqBook_RAW_Data!AL455),"",DaqBook_RAW_Data!AL455)</f>
        <v/>
      </c>
      <c r="H465" s="167" t="str">
        <f>IF(ISBLANK(DaqBook_RAW_Data!AM455),"",DaqBook_RAW_Data!AM455)</f>
        <v/>
      </c>
      <c r="I465" s="167" t="str">
        <f>IF(ISBLANK(DaqBook_RAW_Data!AN455),"",DaqBook_RAW_Data!AN455)</f>
        <v/>
      </c>
      <c r="J465" s="167" t="str">
        <f>IF(ISBLANK(DaqBook_RAW_Data!AO455),"",DaqBook_RAW_Data!AO455)</f>
        <v/>
      </c>
      <c r="K465" s="167" t="str">
        <f>IF(ISBLANK(DaqBook_RAW_Data!AP455),"",DaqBook_RAW_Data!AP455)</f>
        <v/>
      </c>
      <c r="L465" s="167" t="str">
        <f>IF(ISBLANK(DaqBook_RAW_Data!AQ455),"",DaqBook_RAW_Data!AQ455)</f>
        <v/>
      </c>
      <c r="M465" s="167" t="str">
        <f>IF(ISBLANK(DaqBook_RAW_Data!AR455),"",DaqBook_RAW_Data!AR455)</f>
        <v/>
      </c>
      <c r="N465" s="167" t="str">
        <f>IF(ISBLANK(DaqBook_RAW_Data!AS455),"",DaqBook_RAW_Data!AS455)</f>
        <v/>
      </c>
      <c r="O465" s="167"/>
      <c r="P465" s="167"/>
    </row>
    <row r="466" spans="1:16" x14ac:dyDescent="0.2">
      <c r="A466" s="58" t="e">
        <f t="shared" si="7"/>
        <v>#VALUE!</v>
      </c>
      <c r="B466" s="144" t="str">
        <f>IF(ISBLANK(DaqBook_RAW_Data!AG456),IF(DaqBook_RAW_Data!A456="","",TIMEVALUE(DaqBook_RAW_Data!A456)),TIMEVALUE(DaqBook_RAW_Data!AG456))</f>
        <v/>
      </c>
      <c r="C466" s="167" t="str">
        <f>IF(ISBLANK(DaqBook_RAW_Data!AH456),"",DaqBook_RAW_Data!AH456)</f>
        <v/>
      </c>
      <c r="D466" s="167" t="str">
        <f>IF(ISBLANK(DaqBook_RAW_Data!AI456),"",DaqBook_RAW_Data!AI456)</f>
        <v/>
      </c>
      <c r="E466" s="167" t="str">
        <f>IF(ISBLANK(DaqBook_RAW_Data!AJ456),"",DaqBook_RAW_Data!AJ456)</f>
        <v/>
      </c>
      <c r="F466" s="167" t="str">
        <f>IF(ISBLANK(DaqBook_RAW_Data!AK456),"",DaqBook_RAW_Data!AK456)</f>
        <v/>
      </c>
      <c r="G466" s="167" t="str">
        <f>IF(ISBLANK(DaqBook_RAW_Data!AL456),"",DaqBook_RAW_Data!AL456)</f>
        <v/>
      </c>
      <c r="H466" s="167" t="str">
        <f>IF(ISBLANK(DaqBook_RAW_Data!AM456),"",DaqBook_RAW_Data!AM456)</f>
        <v/>
      </c>
      <c r="I466" s="167" t="str">
        <f>IF(ISBLANK(DaqBook_RAW_Data!AN456),"",DaqBook_RAW_Data!AN456)</f>
        <v/>
      </c>
      <c r="J466" s="167" t="str">
        <f>IF(ISBLANK(DaqBook_RAW_Data!AO456),"",DaqBook_RAW_Data!AO456)</f>
        <v/>
      </c>
      <c r="K466" s="167" t="str">
        <f>IF(ISBLANK(DaqBook_RAW_Data!AP456),"",DaqBook_RAW_Data!AP456)</f>
        <v/>
      </c>
      <c r="L466" s="167" t="str">
        <f>IF(ISBLANK(DaqBook_RAW_Data!AQ456),"",DaqBook_RAW_Data!AQ456)</f>
        <v/>
      </c>
      <c r="M466" s="167" t="str">
        <f>IF(ISBLANK(DaqBook_RAW_Data!AR456),"",DaqBook_RAW_Data!AR456)</f>
        <v/>
      </c>
      <c r="N466" s="167" t="str">
        <f>IF(ISBLANK(DaqBook_RAW_Data!AS456),"",DaqBook_RAW_Data!AS456)</f>
        <v/>
      </c>
      <c r="O466" s="167"/>
      <c r="P466" s="167"/>
    </row>
    <row r="467" spans="1:16" x14ac:dyDescent="0.2">
      <c r="A467" s="58" t="e">
        <f t="shared" si="7"/>
        <v>#VALUE!</v>
      </c>
      <c r="B467" s="144" t="str">
        <f>IF(ISBLANK(DaqBook_RAW_Data!AG457),IF(DaqBook_RAW_Data!A457="","",TIMEVALUE(DaqBook_RAW_Data!A457)),TIMEVALUE(DaqBook_RAW_Data!AG457))</f>
        <v/>
      </c>
      <c r="C467" s="167" t="str">
        <f>IF(ISBLANK(DaqBook_RAW_Data!AH457),"",DaqBook_RAW_Data!AH457)</f>
        <v/>
      </c>
      <c r="D467" s="167" t="str">
        <f>IF(ISBLANK(DaqBook_RAW_Data!AI457),"",DaqBook_RAW_Data!AI457)</f>
        <v/>
      </c>
      <c r="E467" s="167" t="str">
        <f>IF(ISBLANK(DaqBook_RAW_Data!AJ457),"",DaqBook_RAW_Data!AJ457)</f>
        <v/>
      </c>
      <c r="F467" s="167" t="str">
        <f>IF(ISBLANK(DaqBook_RAW_Data!AK457),"",DaqBook_RAW_Data!AK457)</f>
        <v/>
      </c>
      <c r="G467" s="167" t="str">
        <f>IF(ISBLANK(DaqBook_RAW_Data!AL457),"",DaqBook_RAW_Data!AL457)</f>
        <v/>
      </c>
      <c r="H467" s="167" t="str">
        <f>IF(ISBLANK(DaqBook_RAW_Data!AM457),"",DaqBook_RAW_Data!AM457)</f>
        <v/>
      </c>
      <c r="I467" s="167" t="str">
        <f>IF(ISBLANK(DaqBook_RAW_Data!AN457),"",DaqBook_RAW_Data!AN457)</f>
        <v/>
      </c>
      <c r="J467" s="167" t="str">
        <f>IF(ISBLANK(DaqBook_RAW_Data!AO457),"",DaqBook_RAW_Data!AO457)</f>
        <v/>
      </c>
      <c r="K467" s="167" t="str">
        <f>IF(ISBLANK(DaqBook_RAW_Data!AP457),"",DaqBook_RAW_Data!AP457)</f>
        <v/>
      </c>
      <c r="L467" s="167" t="str">
        <f>IF(ISBLANK(DaqBook_RAW_Data!AQ457),"",DaqBook_RAW_Data!AQ457)</f>
        <v/>
      </c>
      <c r="M467" s="167" t="str">
        <f>IF(ISBLANK(DaqBook_RAW_Data!AR457),"",DaqBook_RAW_Data!AR457)</f>
        <v/>
      </c>
      <c r="N467" s="167" t="str">
        <f>IF(ISBLANK(DaqBook_RAW_Data!AS457),"",DaqBook_RAW_Data!AS457)</f>
        <v/>
      </c>
      <c r="O467" s="167"/>
      <c r="P467" s="167"/>
    </row>
    <row r="468" spans="1:16" x14ac:dyDescent="0.2">
      <c r="A468" s="58" t="e">
        <f t="shared" si="7"/>
        <v>#VALUE!</v>
      </c>
      <c r="B468" s="144" t="str">
        <f>IF(ISBLANK(DaqBook_RAW_Data!AG458),IF(DaqBook_RAW_Data!A458="","",TIMEVALUE(DaqBook_RAW_Data!A458)),TIMEVALUE(DaqBook_RAW_Data!AG458))</f>
        <v/>
      </c>
      <c r="C468" s="167" t="str">
        <f>IF(ISBLANK(DaqBook_RAW_Data!AH458),"",DaqBook_RAW_Data!AH458)</f>
        <v/>
      </c>
      <c r="D468" s="167" t="str">
        <f>IF(ISBLANK(DaqBook_RAW_Data!AI458),"",DaqBook_RAW_Data!AI458)</f>
        <v/>
      </c>
      <c r="E468" s="167" t="str">
        <f>IF(ISBLANK(DaqBook_RAW_Data!AJ458),"",DaqBook_RAW_Data!AJ458)</f>
        <v/>
      </c>
      <c r="F468" s="167" t="str">
        <f>IF(ISBLANK(DaqBook_RAW_Data!AK458),"",DaqBook_RAW_Data!AK458)</f>
        <v/>
      </c>
      <c r="G468" s="167" t="str">
        <f>IF(ISBLANK(DaqBook_RAW_Data!AL458),"",DaqBook_RAW_Data!AL458)</f>
        <v/>
      </c>
      <c r="H468" s="167" t="str">
        <f>IF(ISBLANK(DaqBook_RAW_Data!AM458),"",DaqBook_RAW_Data!AM458)</f>
        <v/>
      </c>
      <c r="I468" s="167" t="str">
        <f>IF(ISBLANK(DaqBook_RAW_Data!AN458),"",DaqBook_RAW_Data!AN458)</f>
        <v/>
      </c>
      <c r="J468" s="167" t="str">
        <f>IF(ISBLANK(DaqBook_RAW_Data!AO458),"",DaqBook_RAW_Data!AO458)</f>
        <v/>
      </c>
      <c r="K468" s="167" t="str">
        <f>IF(ISBLANK(DaqBook_RAW_Data!AP458),"",DaqBook_RAW_Data!AP458)</f>
        <v/>
      </c>
      <c r="L468" s="167" t="str">
        <f>IF(ISBLANK(DaqBook_RAW_Data!AQ458),"",DaqBook_RAW_Data!AQ458)</f>
        <v/>
      </c>
      <c r="M468" s="167" t="str">
        <f>IF(ISBLANK(DaqBook_RAW_Data!AR458),"",DaqBook_RAW_Data!AR458)</f>
        <v/>
      </c>
      <c r="N468" s="167" t="str">
        <f>IF(ISBLANK(DaqBook_RAW_Data!AS458),"",DaqBook_RAW_Data!AS458)</f>
        <v/>
      </c>
      <c r="O468" s="167"/>
      <c r="P468" s="167"/>
    </row>
    <row r="469" spans="1:16" x14ac:dyDescent="0.2">
      <c r="A469" s="58" t="e">
        <f t="shared" si="7"/>
        <v>#VALUE!</v>
      </c>
      <c r="B469" s="144" t="str">
        <f>IF(ISBLANK(DaqBook_RAW_Data!AG459),IF(DaqBook_RAW_Data!A459="","",TIMEVALUE(DaqBook_RAW_Data!A459)),TIMEVALUE(DaqBook_RAW_Data!AG459))</f>
        <v/>
      </c>
      <c r="C469" s="167" t="str">
        <f>IF(ISBLANK(DaqBook_RAW_Data!AH459),"",DaqBook_RAW_Data!AH459)</f>
        <v/>
      </c>
      <c r="D469" s="167" t="str">
        <f>IF(ISBLANK(DaqBook_RAW_Data!AI459),"",DaqBook_RAW_Data!AI459)</f>
        <v/>
      </c>
      <c r="E469" s="167" t="str">
        <f>IF(ISBLANK(DaqBook_RAW_Data!AJ459),"",DaqBook_RAW_Data!AJ459)</f>
        <v/>
      </c>
      <c r="F469" s="167" t="str">
        <f>IF(ISBLANK(DaqBook_RAW_Data!AK459),"",DaqBook_RAW_Data!AK459)</f>
        <v/>
      </c>
      <c r="G469" s="167" t="str">
        <f>IF(ISBLANK(DaqBook_RAW_Data!AL459),"",DaqBook_RAW_Data!AL459)</f>
        <v/>
      </c>
      <c r="H469" s="167" t="str">
        <f>IF(ISBLANK(DaqBook_RAW_Data!AM459),"",DaqBook_RAW_Data!AM459)</f>
        <v/>
      </c>
      <c r="I469" s="167" t="str">
        <f>IF(ISBLANK(DaqBook_RAW_Data!AN459),"",DaqBook_RAW_Data!AN459)</f>
        <v/>
      </c>
      <c r="J469" s="167" t="str">
        <f>IF(ISBLANK(DaqBook_RAW_Data!AO459),"",DaqBook_RAW_Data!AO459)</f>
        <v/>
      </c>
      <c r="K469" s="167" t="str">
        <f>IF(ISBLANK(DaqBook_RAW_Data!AP459),"",DaqBook_RAW_Data!AP459)</f>
        <v/>
      </c>
      <c r="L469" s="167" t="str">
        <f>IF(ISBLANK(DaqBook_RAW_Data!AQ459),"",DaqBook_RAW_Data!AQ459)</f>
        <v/>
      </c>
      <c r="M469" s="167" t="str">
        <f>IF(ISBLANK(DaqBook_RAW_Data!AR459),"",DaqBook_RAW_Data!AR459)</f>
        <v/>
      </c>
      <c r="N469" s="167" t="str">
        <f>IF(ISBLANK(DaqBook_RAW_Data!AS459),"",DaqBook_RAW_Data!AS459)</f>
        <v/>
      </c>
      <c r="O469" s="167"/>
      <c r="P469" s="167"/>
    </row>
    <row r="470" spans="1:16" x14ac:dyDescent="0.2">
      <c r="A470" s="58" t="e">
        <f t="shared" si="7"/>
        <v>#VALUE!</v>
      </c>
      <c r="B470" s="144" t="str">
        <f>IF(ISBLANK(DaqBook_RAW_Data!AG460),IF(DaqBook_RAW_Data!A460="","",TIMEVALUE(DaqBook_RAW_Data!A460)),TIMEVALUE(DaqBook_RAW_Data!AG460))</f>
        <v/>
      </c>
      <c r="C470" s="167" t="str">
        <f>IF(ISBLANK(DaqBook_RAW_Data!AH460),"",DaqBook_RAW_Data!AH460)</f>
        <v/>
      </c>
      <c r="D470" s="167" t="str">
        <f>IF(ISBLANK(DaqBook_RAW_Data!AI460),"",DaqBook_RAW_Data!AI460)</f>
        <v/>
      </c>
      <c r="E470" s="167" t="str">
        <f>IF(ISBLANK(DaqBook_RAW_Data!AJ460),"",DaqBook_RAW_Data!AJ460)</f>
        <v/>
      </c>
      <c r="F470" s="167" t="str">
        <f>IF(ISBLANK(DaqBook_RAW_Data!AK460),"",DaqBook_RAW_Data!AK460)</f>
        <v/>
      </c>
      <c r="G470" s="167" t="str">
        <f>IF(ISBLANK(DaqBook_RAW_Data!AL460),"",DaqBook_RAW_Data!AL460)</f>
        <v/>
      </c>
      <c r="H470" s="167" t="str">
        <f>IF(ISBLANK(DaqBook_RAW_Data!AM460),"",DaqBook_RAW_Data!AM460)</f>
        <v/>
      </c>
      <c r="I470" s="167" t="str">
        <f>IF(ISBLANK(DaqBook_RAW_Data!AN460),"",DaqBook_RAW_Data!AN460)</f>
        <v/>
      </c>
      <c r="J470" s="167" t="str">
        <f>IF(ISBLANK(DaqBook_RAW_Data!AO460),"",DaqBook_RAW_Data!AO460)</f>
        <v/>
      </c>
      <c r="K470" s="167" t="str">
        <f>IF(ISBLANK(DaqBook_RAW_Data!AP460),"",DaqBook_RAW_Data!AP460)</f>
        <v/>
      </c>
      <c r="L470" s="167" t="str">
        <f>IF(ISBLANK(DaqBook_RAW_Data!AQ460),"",DaqBook_RAW_Data!AQ460)</f>
        <v/>
      </c>
      <c r="M470" s="167" t="str">
        <f>IF(ISBLANK(DaqBook_RAW_Data!AR460),"",DaqBook_RAW_Data!AR460)</f>
        <v/>
      </c>
      <c r="N470" s="167" t="str">
        <f>IF(ISBLANK(DaqBook_RAW_Data!AS460),"",DaqBook_RAW_Data!AS460)</f>
        <v/>
      </c>
      <c r="O470" s="167"/>
      <c r="P470" s="167"/>
    </row>
    <row r="471" spans="1:16" x14ac:dyDescent="0.2">
      <c r="A471" s="58" t="e">
        <f t="shared" si="7"/>
        <v>#VALUE!</v>
      </c>
      <c r="B471" s="144" t="str">
        <f>IF(ISBLANK(DaqBook_RAW_Data!AG461),IF(DaqBook_RAW_Data!A461="","",TIMEVALUE(DaqBook_RAW_Data!A461)),TIMEVALUE(DaqBook_RAW_Data!AG461))</f>
        <v/>
      </c>
      <c r="C471" s="167" t="str">
        <f>IF(ISBLANK(DaqBook_RAW_Data!AH461),"",DaqBook_RAW_Data!AH461)</f>
        <v/>
      </c>
      <c r="D471" s="167" t="str">
        <f>IF(ISBLANK(DaqBook_RAW_Data!AI461),"",DaqBook_RAW_Data!AI461)</f>
        <v/>
      </c>
      <c r="E471" s="167" t="str">
        <f>IF(ISBLANK(DaqBook_RAW_Data!AJ461),"",DaqBook_RAW_Data!AJ461)</f>
        <v/>
      </c>
      <c r="F471" s="167" t="str">
        <f>IF(ISBLANK(DaqBook_RAW_Data!AK461),"",DaqBook_RAW_Data!AK461)</f>
        <v/>
      </c>
      <c r="G471" s="167" t="str">
        <f>IF(ISBLANK(DaqBook_RAW_Data!AL461),"",DaqBook_RAW_Data!AL461)</f>
        <v/>
      </c>
      <c r="H471" s="167" t="str">
        <f>IF(ISBLANK(DaqBook_RAW_Data!AM461),"",DaqBook_RAW_Data!AM461)</f>
        <v/>
      </c>
      <c r="I471" s="167" t="str">
        <f>IF(ISBLANK(DaqBook_RAW_Data!AN461),"",DaqBook_RAW_Data!AN461)</f>
        <v/>
      </c>
      <c r="J471" s="167" t="str">
        <f>IF(ISBLANK(DaqBook_RAW_Data!AO461),"",DaqBook_RAW_Data!AO461)</f>
        <v/>
      </c>
      <c r="K471" s="167" t="str">
        <f>IF(ISBLANK(DaqBook_RAW_Data!AP461),"",DaqBook_RAW_Data!AP461)</f>
        <v/>
      </c>
      <c r="L471" s="167" t="str">
        <f>IF(ISBLANK(DaqBook_RAW_Data!AQ461),"",DaqBook_RAW_Data!AQ461)</f>
        <v/>
      </c>
      <c r="M471" s="167" t="str">
        <f>IF(ISBLANK(DaqBook_RAW_Data!AR461),"",DaqBook_RAW_Data!AR461)</f>
        <v/>
      </c>
      <c r="N471" s="167" t="str">
        <f>IF(ISBLANK(DaqBook_RAW_Data!AS461),"",DaqBook_RAW_Data!AS461)</f>
        <v/>
      </c>
      <c r="O471" s="167"/>
      <c r="P471" s="167"/>
    </row>
    <row r="472" spans="1:16" x14ac:dyDescent="0.2">
      <c r="A472" s="58" t="e">
        <f t="shared" si="7"/>
        <v>#VALUE!</v>
      </c>
      <c r="B472" s="144" t="str">
        <f>IF(ISBLANK(DaqBook_RAW_Data!AG462),IF(DaqBook_RAW_Data!A462="","",TIMEVALUE(DaqBook_RAW_Data!A462)),TIMEVALUE(DaqBook_RAW_Data!AG462))</f>
        <v/>
      </c>
      <c r="C472" s="167" t="str">
        <f>IF(ISBLANK(DaqBook_RAW_Data!AH462),"",DaqBook_RAW_Data!AH462)</f>
        <v/>
      </c>
      <c r="D472" s="167" t="str">
        <f>IF(ISBLANK(DaqBook_RAW_Data!AI462),"",DaqBook_RAW_Data!AI462)</f>
        <v/>
      </c>
      <c r="E472" s="167" t="str">
        <f>IF(ISBLANK(DaqBook_RAW_Data!AJ462),"",DaqBook_RAW_Data!AJ462)</f>
        <v/>
      </c>
      <c r="F472" s="167" t="str">
        <f>IF(ISBLANK(DaqBook_RAW_Data!AK462),"",DaqBook_RAW_Data!AK462)</f>
        <v/>
      </c>
      <c r="G472" s="167" t="str">
        <f>IF(ISBLANK(DaqBook_RAW_Data!AL462),"",DaqBook_RAW_Data!AL462)</f>
        <v/>
      </c>
      <c r="H472" s="167" t="str">
        <f>IF(ISBLANK(DaqBook_RAW_Data!AM462),"",DaqBook_RAW_Data!AM462)</f>
        <v/>
      </c>
      <c r="I472" s="167" t="str">
        <f>IF(ISBLANK(DaqBook_RAW_Data!AN462),"",DaqBook_RAW_Data!AN462)</f>
        <v/>
      </c>
      <c r="J472" s="167" t="str">
        <f>IF(ISBLANK(DaqBook_RAW_Data!AO462),"",DaqBook_RAW_Data!AO462)</f>
        <v/>
      </c>
      <c r="K472" s="167" t="str">
        <f>IF(ISBLANK(DaqBook_RAW_Data!AP462),"",DaqBook_RAW_Data!AP462)</f>
        <v/>
      </c>
      <c r="L472" s="167" t="str">
        <f>IF(ISBLANK(DaqBook_RAW_Data!AQ462),"",DaqBook_RAW_Data!AQ462)</f>
        <v/>
      </c>
      <c r="M472" s="167" t="str">
        <f>IF(ISBLANK(DaqBook_RAW_Data!AR462),"",DaqBook_RAW_Data!AR462)</f>
        <v/>
      </c>
      <c r="N472" s="167" t="str">
        <f>IF(ISBLANK(DaqBook_RAW_Data!AS462),"",DaqBook_RAW_Data!AS462)</f>
        <v/>
      </c>
      <c r="O472" s="167"/>
      <c r="P472" s="167"/>
    </row>
    <row r="473" spans="1:16" x14ac:dyDescent="0.2">
      <c r="A473" s="58" t="e">
        <f t="shared" si="7"/>
        <v>#VALUE!</v>
      </c>
      <c r="B473" s="144" t="str">
        <f>IF(ISBLANK(DaqBook_RAW_Data!AG463),IF(DaqBook_RAW_Data!A463="","",TIMEVALUE(DaqBook_RAW_Data!A463)),TIMEVALUE(DaqBook_RAW_Data!AG463))</f>
        <v/>
      </c>
      <c r="C473" s="167" t="str">
        <f>IF(ISBLANK(DaqBook_RAW_Data!AH463),"",DaqBook_RAW_Data!AH463)</f>
        <v/>
      </c>
      <c r="D473" s="167" t="str">
        <f>IF(ISBLANK(DaqBook_RAW_Data!AI463),"",DaqBook_RAW_Data!AI463)</f>
        <v/>
      </c>
      <c r="E473" s="167" t="str">
        <f>IF(ISBLANK(DaqBook_RAW_Data!AJ463),"",DaqBook_RAW_Data!AJ463)</f>
        <v/>
      </c>
      <c r="F473" s="167" t="str">
        <f>IF(ISBLANK(DaqBook_RAW_Data!AK463),"",DaqBook_RAW_Data!AK463)</f>
        <v/>
      </c>
      <c r="G473" s="167" t="str">
        <f>IF(ISBLANK(DaqBook_RAW_Data!AL463),"",DaqBook_RAW_Data!AL463)</f>
        <v/>
      </c>
      <c r="H473" s="167" t="str">
        <f>IF(ISBLANK(DaqBook_RAW_Data!AM463),"",DaqBook_RAW_Data!AM463)</f>
        <v/>
      </c>
      <c r="I473" s="167" t="str">
        <f>IF(ISBLANK(DaqBook_RAW_Data!AN463),"",DaqBook_RAW_Data!AN463)</f>
        <v/>
      </c>
      <c r="J473" s="167" t="str">
        <f>IF(ISBLANK(DaqBook_RAW_Data!AO463),"",DaqBook_RAW_Data!AO463)</f>
        <v/>
      </c>
      <c r="K473" s="167" t="str">
        <f>IF(ISBLANK(DaqBook_RAW_Data!AP463),"",DaqBook_RAW_Data!AP463)</f>
        <v/>
      </c>
      <c r="L473" s="167" t="str">
        <f>IF(ISBLANK(DaqBook_RAW_Data!AQ463),"",DaqBook_RAW_Data!AQ463)</f>
        <v/>
      </c>
      <c r="M473" s="167" t="str">
        <f>IF(ISBLANK(DaqBook_RAW_Data!AR463),"",DaqBook_RAW_Data!AR463)</f>
        <v/>
      </c>
      <c r="N473" s="167" t="str">
        <f>IF(ISBLANK(DaqBook_RAW_Data!AS463),"",DaqBook_RAW_Data!AS463)</f>
        <v/>
      </c>
      <c r="O473" s="167"/>
      <c r="P473" s="167"/>
    </row>
    <row r="474" spans="1:16" x14ac:dyDescent="0.2">
      <c r="A474" s="58" t="e">
        <f t="shared" si="7"/>
        <v>#VALUE!</v>
      </c>
      <c r="B474" s="144" t="str">
        <f>IF(ISBLANK(DaqBook_RAW_Data!AG464),IF(DaqBook_RAW_Data!A464="","",TIMEVALUE(DaqBook_RAW_Data!A464)),TIMEVALUE(DaqBook_RAW_Data!AG464))</f>
        <v/>
      </c>
      <c r="C474" s="167" t="str">
        <f>IF(ISBLANK(DaqBook_RAW_Data!AH464),"",DaqBook_RAW_Data!AH464)</f>
        <v/>
      </c>
      <c r="D474" s="167" t="str">
        <f>IF(ISBLANK(DaqBook_RAW_Data!AI464),"",DaqBook_RAW_Data!AI464)</f>
        <v/>
      </c>
      <c r="E474" s="167" t="str">
        <f>IF(ISBLANK(DaqBook_RAW_Data!AJ464),"",DaqBook_RAW_Data!AJ464)</f>
        <v/>
      </c>
      <c r="F474" s="167" t="str">
        <f>IF(ISBLANK(DaqBook_RAW_Data!AK464),"",DaqBook_RAW_Data!AK464)</f>
        <v/>
      </c>
      <c r="G474" s="167" t="str">
        <f>IF(ISBLANK(DaqBook_RAW_Data!AL464),"",DaqBook_RAW_Data!AL464)</f>
        <v/>
      </c>
      <c r="H474" s="167" t="str">
        <f>IF(ISBLANK(DaqBook_RAW_Data!AM464),"",DaqBook_RAW_Data!AM464)</f>
        <v/>
      </c>
      <c r="I474" s="167" t="str">
        <f>IF(ISBLANK(DaqBook_RAW_Data!AN464),"",DaqBook_RAW_Data!AN464)</f>
        <v/>
      </c>
      <c r="J474" s="167" t="str">
        <f>IF(ISBLANK(DaqBook_RAW_Data!AO464),"",DaqBook_RAW_Data!AO464)</f>
        <v/>
      </c>
      <c r="K474" s="167" t="str">
        <f>IF(ISBLANK(DaqBook_RAW_Data!AP464),"",DaqBook_RAW_Data!AP464)</f>
        <v/>
      </c>
      <c r="L474" s="167" t="str">
        <f>IF(ISBLANK(DaqBook_RAW_Data!AQ464),"",DaqBook_RAW_Data!AQ464)</f>
        <v/>
      </c>
      <c r="M474" s="167" t="str">
        <f>IF(ISBLANK(DaqBook_RAW_Data!AR464),"",DaqBook_RAW_Data!AR464)</f>
        <v/>
      </c>
      <c r="N474" s="167" t="str">
        <f>IF(ISBLANK(DaqBook_RAW_Data!AS464),"",DaqBook_RAW_Data!AS464)</f>
        <v/>
      </c>
      <c r="O474" s="167"/>
      <c r="P474" s="167"/>
    </row>
    <row r="475" spans="1:16" x14ac:dyDescent="0.2">
      <c r="A475" s="58" t="e">
        <f t="shared" si="7"/>
        <v>#VALUE!</v>
      </c>
      <c r="B475" s="144" t="str">
        <f>IF(ISBLANK(DaqBook_RAW_Data!AG465),IF(DaqBook_RAW_Data!A465="","",TIMEVALUE(DaqBook_RAW_Data!A465)),TIMEVALUE(DaqBook_RAW_Data!AG465))</f>
        <v/>
      </c>
      <c r="C475" s="167" t="str">
        <f>IF(ISBLANK(DaqBook_RAW_Data!AH465),"",DaqBook_RAW_Data!AH465)</f>
        <v/>
      </c>
      <c r="D475" s="167" t="str">
        <f>IF(ISBLANK(DaqBook_RAW_Data!AI465),"",DaqBook_RAW_Data!AI465)</f>
        <v/>
      </c>
      <c r="E475" s="167" t="str">
        <f>IF(ISBLANK(DaqBook_RAW_Data!AJ465),"",DaqBook_RAW_Data!AJ465)</f>
        <v/>
      </c>
      <c r="F475" s="167" t="str">
        <f>IF(ISBLANK(DaqBook_RAW_Data!AK465),"",DaqBook_RAW_Data!AK465)</f>
        <v/>
      </c>
      <c r="G475" s="167" t="str">
        <f>IF(ISBLANK(DaqBook_RAW_Data!AL465),"",DaqBook_RAW_Data!AL465)</f>
        <v/>
      </c>
      <c r="H475" s="167" t="str">
        <f>IF(ISBLANK(DaqBook_RAW_Data!AM465),"",DaqBook_RAW_Data!AM465)</f>
        <v/>
      </c>
      <c r="I475" s="167" t="str">
        <f>IF(ISBLANK(DaqBook_RAW_Data!AN465),"",DaqBook_RAW_Data!AN465)</f>
        <v/>
      </c>
      <c r="J475" s="167" t="str">
        <f>IF(ISBLANK(DaqBook_RAW_Data!AO465),"",DaqBook_RAW_Data!AO465)</f>
        <v/>
      </c>
      <c r="K475" s="167" t="str">
        <f>IF(ISBLANK(DaqBook_RAW_Data!AP465),"",DaqBook_RAW_Data!AP465)</f>
        <v/>
      </c>
      <c r="L475" s="167" t="str">
        <f>IF(ISBLANK(DaqBook_RAW_Data!AQ465),"",DaqBook_RAW_Data!AQ465)</f>
        <v/>
      </c>
      <c r="M475" s="167" t="str">
        <f>IF(ISBLANK(DaqBook_RAW_Data!AR465),"",DaqBook_RAW_Data!AR465)</f>
        <v/>
      </c>
      <c r="N475" s="167" t="str">
        <f>IF(ISBLANK(DaqBook_RAW_Data!AS465),"",DaqBook_RAW_Data!AS465)</f>
        <v/>
      </c>
      <c r="O475" s="167"/>
      <c r="P475" s="167"/>
    </row>
    <row r="476" spans="1:16" x14ac:dyDescent="0.2">
      <c r="A476" s="58" t="e">
        <f t="shared" si="7"/>
        <v>#VALUE!</v>
      </c>
      <c r="B476" s="144" t="str">
        <f>IF(ISBLANK(DaqBook_RAW_Data!AG466),IF(DaqBook_RAW_Data!A466="","",TIMEVALUE(DaqBook_RAW_Data!A466)),TIMEVALUE(DaqBook_RAW_Data!AG466))</f>
        <v/>
      </c>
      <c r="C476" s="167" t="str">
        <f>IF(ISBLANK(DaqBook_RAW_Data!AH466),"",DaqBook_RAW_Data!AH466)</f>
        <v/>
      </c>
      <c r="D476" s="167" t="str">
        <f>IF(ISBLANK(DaqBook_RAW_Data!AI466),"",DaqBook_RAW_Data!AI466)</f>
        <v/>
      </c>
      <c r="E476" s="167" t="str">
        <f>IF(ISBLANK(DaqBook_RAW_Data!AJ466),"",DaqBook_RAW_Data!AJ466)</f>
        <v/>
      </c>
      <c r="F476" s="167" t="str">
        <f>IF(ISBLANK(DaqBook_RAW_Data!AK466),"",DaqBook_RAW_Data!AK466)</f>
        <v/>
      </c>
      <c r="G476" s="167" t="str">
        <f>IF(ISBLANK(DaqBook_RAW_Data!AL466),"",DaqBook_RAW_Data!AL466)</f>
        <v/>
      </c>
      <c r="H476" s="167" t="str">
        <f>IF(ISBLANK(DaqBook_RAW_Data!AM466),"",DaqBook_RAW_Data!AM466)</f>
        <v/>
      </c>
      <c r="I476" s="167" t="str">
        <f>IF(ISBLANK(DaqBook_RAW_Data!AN466),"",DaqBook_RAW_Data!AN466)</f>
        <v/>
      </c>
      <c r="J476" s="167" t="str">
        <f>IF(ISBLANK(DaqBook_RAW_Data!AO466),"",DaqBook_RAW_Data!AO466)</f>
        <v/>
      </c>
      <c r="K476" s="167" t="str">
        <f>IF(ISBLANK(DaqBook_RAW_Data!AP466),"",DaqBook_RAW_Data!AP466)</f>
        <v/>
      </c>
      <c r="L476" s="167" t="str">
        <f>IF(ISBLANK(DaqBook_RAW_Data!AQ466),"",DaqBook_RAW_Data!AQ466)</f>
        <v/>
      </c>
      <c r="M476" s="167" t="str">
        <f>IF(ISBLANK(DaqBook_RAW_Data!AR466),"",DaqBook_RAW_Data!AR466)</f>
        <v/>
      </c>
      <c r="N476" s="167" t="str">
        <f>IF(ISBLANK(DaqBook_RAW_Data!AS466),"",DaqBook_RAW_Data!AS466)</f>
        <v/>
      </c>
      <c r="O476" s="167"/>
      <c r="P476" s="167"/>
    </row>
    <row r="477" spans="1:16" x14ac:dyDescent="0.2">
      <c r="A477" s="58" t="e">
        <f t="shared" si="7"/>
        <v>#VALUE!</v>
      </c>
      <c r="B477" s="144" t="str">
        <f>IF(ISBLANK(DaqBook_RAW_Data!AG467),IF(DaqBook_RAW_Data!A467="","",TIMEVALUE(DaqBook_RAW_Data!A467)),TIMEVALUE(DaqBook_RAW_Data!AG467))</f>
        <v/>
      </c>
      <c r="C477" s="167" t="str">
        <f>IF(ISBLANK(DaqBook_RAW_Data!AH467),"",DaqBook_RAW_Data!AH467)</f>
        <v/>
      </c>
      <c r="D477" s="167" t="str">
        <f>IF(ISBLANK(DaqBook_RAW_Data!AI467),"",DaqBook_RAW_Data!AI467)</f>
        <v/>
      </c>
      <c r="E477" s="167" t="str">
        <f>IF(ISBLANK(DaqBook_RAW_Data!AJ467),"",DaqBook_RAW_Data!AJ467)</f>
        <v/>
      </c>
      <c r="F477" s="167" t="str">
        <f>IF(ISBLANK(DaqBook_RAW_Data!AK467),"",DaqBook_RAW_Data!AK467)</f>
        <v/>
      </c>
      <c r="G477" s="167" t="str">
        <f>IF(ISBLANK(DaqBook_RAW_Data!AL467),"",DaqBook_RAW_Data!AL467)</f>
        <v/>
      </c>
      <c r="H477" s="167" t="str">
        <f>IF(ISBLANK(DaqBook_RAW_Data!AM467),"",DaqBook_RAW_Data!AM467)</f>
        <v/>
      </c>
      <c r="I477" s="167" t="str">
        <f>IF(ISBLANK(DaqBook_RAW_Data!AN467),"",DaqBook_RAW_Data!AN467)</f>
        <v/>
      </c>
      <c r="J477" s="167" t="str">
        <f>IF(ISBLANK(DaqBook_RAW_Data!AO467),"",DaqBook_RAW_Data!AO467)</f>
        <v/>
      </c>
      <c r="K477" s="167" t="str">
        <f>IF(ISBLANK(DaqBook_RAW_Data!AP467),"",DaqBook_RAW_Data!AP467)</f>
        <v/>
      </c>
      <c r="L477" s="167" t="str">
        <f>IF(ISBLANK(DaqBook_RAW_Data!AQ467),"",DaqBook_RAW_Data!AQ467)</f>
        <v/>
      </c>
      <c r="M477" s="167" t="str">
        <f>IF(ISBLANK(DaqBook_RAW_Data!AR467),"",DaqBook_RAW_Data!AR467)</f>
        <v/>
      </c>
      <c r="N477" s="167" t="str">
        <f>IF(ISBLANK(DaqBook_RAW_Data!AS467),"",DaqBook_RAW_Data!AS467)</f>
        <v/>
      </c>
      <c r="O477" s="167"/>
      <c r="P477" s="167"/>
    </row>
    <row r="478" spans="1:16" x14ac:dyDescent="0.2">
      <c r="A478" s="58" t="e">
        <f t="shared" si="7"/>
        <v>#VALUE!</v>
      </c>
      <c r="B478" s="144" t="str">
        <f>IF(ISBLANK(DaqBook_RAW_Data!AG468),IF(DaqBook_RAW_Data!A468="","",TIMEVALUE(DaqBook_RAW_Data!A468)),TIMEVALUE(DaqBook_RAW_Data!AG468))</f>
        <v/>
      </c>
      <c r="C478" s="167" t="str">
        <f>IF(ISBLANK(DaqBook_RAW_Data!AH468),"",DaqBook_RAW_Data!AH468)</f>
        <v/>
      </c>
      <c r="D478" s="167" t="str">
        <f>IF(ISBLANK(DaqBook_RAW_Data!AI468),"",DaqBook_RAW_Data!AI468)</f>
        <v/>
      </c>
      <c r="E478" s="167" t="str">
        <f>IF(ISBLANK(DaqBook_RAW_Data!AJ468),"",DaqBook_RAW_Data!AJ468)</f>
        <v/>
      </c>
      <c r="F478" s="167" t="str">
        <f>IF(ISBLANK(DaqBook_RAW_Data!AK468),"",DaqBook_RAW_Data!AK468)</f>
        <v/>
      </c>
      <c r="G478" s="167" t="str">
        <f>IF(ISBLANK(DaqBook_RAW_Data!AL468),"",DaqBook_RAW_Data!AL468)</f>
        <v/>
      </c>
      <c r="H478" s="167" t="str">
        <f>IF(ISBLANK(DaqBook_RAW_Data!AM468),"",DaqBook_RAW_Data!AM468)</f>
        <v/>
      </c>
      <c r="I478" s="167" t="str">
        <f>IF(ISBLANK(DaqBook_RAW_Data!AN468),"",DaqBook_RAW_Data!AN468)</f>
        <v/>
      </c>
      <c r="J478" s="167" t="str">
        <f>IF(ISBLANK(DaqBook_RAW_Data!AO468),"",DaqBook_RAW_Data!AO468)</f>
        <v/>
      </c>
      <c r="K478" s="167" t="str">
        <f>IF(ISBLANK(DaqBook_RAW_Data!AP468),"",DaqBook_RAW_Data!AP468)</f>
        <v/>
      </c>
      <c r="L478" s="167" t="str">
        <f>IF(ISBLANK(DaqBook_RAW_Data!AQ468),"",DaqBook_RAW_Data!AQ468)</f>
        <v/>
      </c>
      <c r="M478" s="167" t="str">
        <f>IF(ISBLANK(DaqBook_RAW_Data!AR468),"",DaqBook_RAW_Data!AR468)</f>
        <v/>
      </c>
      <c r="N478" s="167" t="str">
        <f>IF(ISBLANK(DaqBook_RAW_Data!AS468),"",DaqBook_RAW_Data!AS468)</f>
        <v/>
      </c>
      <c r="O478" s="167"/>
      <c r="P478" s="167"/>
    </row>
    <row r="479" spans="1:16" x14ac:dyDescent="0.2">
      <c r="A479" s="58" t="e">
        <f t="shared" si="7"/>
        <v>#VALUE!</v>
      </c>
      <c r="B479" s="144" t="str">
        <f>IF(ISBLANK(DaqBook_RAW_Data!AG469),IF(DaqBook_RAW_Data!A469="","",TIMEVALUE(DaqBook_RAW_Data!A469)),TIMEVALUE(DaqBook_RAW_Data!AG469))</f>
        <v/>
      </c>
      <c r="C479" s="167" t="str">
        <f>IF(ISBLANK(DaqBook_RAW_Data!AH469),"",DaqBook_RAW_Data!AH469)</f>
        <v/>
      </c>
      <c r="D479" s="167" t="str">
        <f>IF(ISBLANK(DaqBook_RAW_Data!AI469),"",DaqBook_RAW_Data!AI469)</f>
        <v/>
      </c>
      <c r="E479" s="167" t="str">
        <f>IF(ISBLANK(DaqBook_RAW_Data!AJ469),"",DaqBook_RAW_Data!AJ469)</f>
        <v/>
      </c>
      <c r="F479" s="167" t="str">
        <f>IF(ISBLANK(DaqBook_RAW_Data!AK469),"",DaqBook_RAW_Data!AK469)</f>
        <v/>
      </c>
      <c r="G479" s="167" t="str">
        <f>IF(ISBLANK(DaqBook_RAW_Data!AL469),"",DaqBook_RAW_Data!AL469)</f>
        <v/>
      </c>
      <c r="H479" s="167" t="str">
        <f>IF(ISBLANK(DaqBook_RAW_Data!AM469),"",DaqBook_RAW_Data!AM469)</f>
        <v/>
      </c>
      <c r="I479" s="167" t="str">
        <f>IF(ISBLANK(DaqBook_RAW_Data!AN469),"",DaqBook_RAW_Data!AN469)</f>
        <v/>
      </c>
      <c r="J479" s="167" t="str">
        <f>IF(ISBLANK(DaqBook_RAW_Data!AO469),"",DaqBook_RAW_Data!AO469)</f>
        <v/>
      </c>
      <c r="K479" s="167" t="str">
        <f>IF(ISBLANK(DaqBook_RAW_Data!AP469),"",DaqBook_RAW_Data!AP469)</f>
        <v/>
      </c>
      <c r="L479" s="167" t="str">
        <f>IF(ISBLANK(DaqBook_RAW_Data!AQ469),"",DaqBook_RAW_Data!AQ469)</f>
        <v/>
      </c>
      <c r="M479" s="167" t="str">
        <f>IF(ISBLANK(DaqBook_RAW_Data!AR469),"",DaqBook_RAW_Data!AR469)</f>
        <v/>
      </c>
      <c r="N479" s="167" t="str">
        <f>IF(ISBLANK(DaqBook_RAW_Data!AS469),"",DaqBook_RAW_Data!AS469)</f>
        <v/>
      </c>
      <c r="O479" s="167"/>
      <c r="P479" s="167"/>
    </row>
    <row r="480" spans="1:16" x14ac:dyDescent="0.2">
      <c r="A480" s="58" t="e">
        <f t="shared" si="7"/>
        <v>#VALUE!</v>
      </c>
      <c r="B480" s="144" t="str">
        <f>IF(ISBLANK(DaqBook_RAW_Data!AG470),IF(DaqBook_RAW_Data!A470="","",TIMEVALUE(DaqBook_RAW_Data!A470)),TIMEVALUE(DaqBook_RAW_Data!AG470))</f>
        <v/>
      </c>
      <c r="C480" s="167" t="str">
        <f>IF(ISBLANK(DaqBook_RAW_Data!AH470),"",DaqBook_RAW_Data!AH470)</f>
        <v/>
      </c>
      <c r="D480" s="167" t="str">
        <f>IF(ISBLANK(DaqBook_RAW_Data!AI470),"",DaqBook_RAW_Data!AI470)</f>
        <v/>
      </c>
      <c r="E480" s="167" t="str">
        <f>IF(ISBLANK(DaqBook_RAW_Data!AJ470),"",DaqBook_RAW_Data!AJ470)</f>
        <v/>
      </c>
      <c r="F480" s="167" t="str">
        <f>IF(ISBLANK(DaqBook_RAW_Data!AK470),"",DaqBook_RAW_Data!AK470)</f>
        <v/>
      </c>
      <c r="G480" s="167" t="str">
        <f>IF(ISBLANK(DaqBook_RAW_Data!AL470),"",DaqBook_RAW_Data!AL470)</f>
        <v/>
      </c>
      <c r="H480" s="167" t="str">
        <f>IF(ISBLANK(DaqBook_RAW_Data!AM470),"",DaqBook_RAW_Data!AM470)</f>
        <v/>
      </c>
      <c r="I480" s="167" t="str">
        <f>IF(ISBLANK(DaqBook_RAW_Data!AN470),"",DaqBook_RAW_Data!AN470)</f>
        <v/>
      </c>
      <c r="J480" s="167" t="str">
        <f>IF(ISBLANK(DaqBook_RAW_Data!AO470),"",DaqBook_RAW_Data!AO470)</f>
        <v/>
      </c>
      <c r="K480" s="167" t="str">
        <f>IF(ISBLANK(DaqBook_RAW_Data!AP470),"",DaqBook_RAW_Data!AP470)</f>
        <v/>
      </c>
      <c r="L480" s="167" t="str">
        <f>IF(ISBLANK(DaqBook_RAW_Data!AQ470),"",DaqBook_RAW_Data!AQ470)</f>
        <v/>
      </c>
      <c r="M480" s="167" t="str">
        <f>IF(ISBLANK(DaqBook_RAW_Data!AR470),"",DaqBook_RAW_Data!AR470)</f>
        <v/>
      </c>
      <c r="N480" s="167" t="str">
        <f>IF(ISBLANK(DaqBook_RAW_Data!AS470),"",DaqBook_RAW_Data!AS470)</f>
        <v/>
      </c>
      <c r="O480" s="167"/>
      <c r="P480" s="167"/>
    </row>
    <row r="481" spans="1:16" x14ac:dyDescent="0.2">
      <c r="A481" s="58" t="e">
        <f t="shared" si="7"/>
        <v>#VALUE!</v>
      </c>
      <c r="B481" s="144" t="str">
        <f>IF(ISBLANK(DaqBook_RAW_Data!AG471),IF(DaqBook_RAW_Data!A471="","",TIMEVALUE(DaqBook_RAW_Data!A471)),TIMEVALUE(DaqBook_RAW_Data!AG471))</f>
        <v/>
      </c>
      <c r="C481" s="167" t="str">
        <f>IF(ISBLANK(DaqBook_RAW_Data!AH471),"",DaqBook_RAW_Data!AH471)</f>
        <v/>
      </c>
      <c r="D481" s="167" t="str">
        <f>IF(ISBLANK(DaqBook_RAW_Data!AI471),"",DaqBook_RAW_Data!AI471)</f>
        <v/>
      </c>
      <c r="E481" s="167" t="str">
        <f>IF(ISBLANK(DaqBook_RAW_Data!AJ471),"",DaqBook_RAW_Data!AJ471)</f>
        <v/>
      </c>
      <c r="F481" s="167" t="str">
        <f>IF(ISBLANK(DaqBook_RAW_Data!AK471),"",DaqBook_RAW_Data!AK471)</f>
        <v/>
      </c>
      <c r="G481" s="167" t="str">
        <f>IF(ISBLANK(DaqBook_RAW_Data!AL471),"",DaqBook_RAW_Data!AL471)</f>
        <v/>
      </c>
      <c r="H481" s="167" t="str">
        <f>IF(ISBLANK(DaqBook_RAW_Data!AM471),"",DaqBook_RAW_Data!AM471)</f>
        <v/>
      </c>
      <c r="I481" s="167" t="str">
        <f>IF(ISBLANK(DaqBook_RAW_Data!AN471),"",DaqBook_RAW_Data!AN471)</f>
        <v/>
      </c>
      <c r="J481" s="167" t="str">
        <f>IF(ISBLANK(DaqBook_RAW_Data!AO471),"",DaqBook_RAW_Data!AO471)</f>
        <v/>
      </c>
      <c r="K481" s="167" t="str">
        <f>IF(ISBLANK(DaqBook_RAW_Data!AP471),"",DaqBook_RAW_Data!AP471)</f>
        <v/>
      </c>
      <c r="L481" s="167" t="str">
        <f>IF(ISBLANK(DaqBook_RAW_Data!AQ471),"",DaqBook_RAW_Data!AQ471)</f>
        <v/>
      </c>
      <c r="M481" s="167" t="str">
        <f>IF(ISBLANK(DaqBook_RAW_Data!AR471),"",DaqBook_RAW_Data!AR471)</f>
        <v/>
      </c>
      <c r="N481" s="167" t="str">
        <f>IF(ISBLANK(DaqBook_RAW_Data!AS471),"",DaqBook_RAW_Data!AS471)</f>
        <v/>
      </c>
      <c r="O481" s="167"/>
      <c r="P481" s="167"/>
    </row>
    <row r="482" spans="1:16" x14ac:dyDescent="0.2">
      <c r="A482" s="58" t="e">
        <f t="shared" si="7"/>
        <v>#VALUE!</v>
      </c>
      <c r="B482" s="144" t="str">
        <f>IF(ISBLANK(DaqBook_RAW_Data!AG472),IF(DaqBook_RAW_Data!A472="","",TIMEVALUE(DaqBook_RAW_Data!A472)),TIMEVALUE(DaqBook_RAW_Data!AG472))</f>
        <v/>
      </c>
      <c r="C482" s="167" t="str">
        <f>IF(ISBLANK(DaqBook_RAW_Data!AH472),"",DaqBook_RAW_Data!AH472)</f>
        <v/>
      </c>
      <c r="D482" s="167" t="str">
        <f>IF(ISBLANK(DaqBook_RAW_Data!AI472),"",DaqBook_RAW_Data!AI472)</f>
        <v/>
      </c>
      <c r="E482" s="167" t="str">
        <f>IF(ISBLANK(DaqBook_RAW_Data!AJ472),"",DaqBook_RAW_Data!AJ472)</f>
        <v/>
      </c>
      <c r="F482" s="167" t="str">
        <f>IF(ISBLANK(DaqBook_RAW_Data!AK472),"",DaqBook_RAW_Data!AK472)</f>
        <v/>
      </c>
      <c r="G482" s="167" t="str">
        <f>IF(ISBLANK(DaqBook_RAW_Data!AL472),"",DaqBook_RAW_Data!AL472)</f>
        <v/>
      </c>
      <c r="H482" s="167" t="str">
        <f>IF(ISBLANK(DaqBook_RAW_Data!AM472),"",DaqBook_RAW_Data!AM472)</f>
        <v/>
      </c>
      <c r="I482" s="167" t="str">
        <f>IF(ISBLANK(DaqBook_RAW_Data!AN472),"",DaqBook_RAW_Data!AN472)</f>
        <v/>
      </c>
      <c r="J482" s="167" t="str">
        <f>IF(ISBLANK(DaqBook_RAW_Data!AO472),"",DaqBook_RAW_Data!AO472)</f>
        <v/>
      </c>
      <c r="K482" s="167" t="str">
        <f>IF(ISBLANK(DaqBook_RAW_Data!AP472),"",DaqBook_RAW_Data!AP472)</f>
        <v/>
      </c>
      <c r="L482" s="167" t="str">
        <f>IF(ISBLANK(DaqBook_RAW_Data!AQ472),"",DaqBook_RAW_Data!AQ472)</f>
        <v/>
      </c>
      <c r="M482" s="167" t="str">
        <f>IF(ISBLANK(DaqBook_RAW_Data!AR472),"",DaqBook_RAW_Data!AR472)</f>
        <v/>
      </c>
      <c r="N482" s="167" t="str">
        <f>IF(ISBLANK(DaqBook_RAW_Data!AS472),"",DaqBook_RAW_Data!AS472)</f>
        <v/>
      </c>
      <c r="O482" s="167"/>
      <c r="P482" s="167"/>
    </row>
    <row r="483" spans="1:16" x14ac:dyDescent="0.2">
      <c r="A483" s="58" t="e">
        <f t="shared" si="7"/>
        <v>#VALUE!</v>
      </c>
      <c r="B483" s="144" t="str">
        <f>IF(ISBLANK(DaqBook_RAW_Data!AG473),IF(DaqBook_RAW_Data!A473="","",TIMEVALUE(DaqBook_RAW_Data!A473)),TIMEVALUE(DaqBook_RAW_Data!AG473))</f>
        <v/>
      </c>
      <c r="C483" s="167" t="str">
        <f>IF(ISBLANK(DaqBook_RAW_Data!AH473),"",DaqBook_RAW_Data!AH473)</f>
        <v/>
      </c>
      <c r="D483" s="167" t="str">
        <f>IF(ISBLANK(DaqBook_RAW_Data!AI473),"",DaqBook_RAW_Data!AI473)</f>
        <v/>
      </c>
      <c r="E483" s="167" t="str">
        <f>IF(ISBLANK(DaqBook_RAW_Data!AJ473),"",DaqBook_RAW_Data!AJ473)</f>
        <v/>
      </c>
      <c r="F483" s="167" t="str">
        <f>IF(ISBLANK(DaqBook_RAW_Data!AK473),"",DaqBook_RAW_Data!AK473)</f>
        <v/>
      </c>
      <c r="G483" s="167" t="str">
        <f>IF(ISBLANK(DaqBook_RAW_Data!AL473),"",DaqBook_RAW_Data!AL473)</f>
        <v/>
      </c>
      <c r="H483" s="167" t="str">
        <f>IF(ISBLANK(DaqBook_RAW_Data!AM473),"",DaqBook_RAW_Data!AM473)</f>
        <v/>
      </c>
      <c r="I483" s="167" t="str">
        <f>IF(ISBLANK(DaqBook_RAW_Data!AN473),"",DaqBook_RAW_Data!AN473)</f>
        <v/>
      </c>
      <c r="J483" s="167" t="str">
        <f>IF(ISBLANK(DaqBook_RAW_Data!AO473),"",DaqBook_RAW_Data!AO473)</f>
        <v/>
      </c>
      <c r="K483" s="167" t="str">
        <f>IF(ISBLANK(DaqBook_RAW_Data!AP473),"",DaqBook_RAW_Data!AP473)</f>
        <v/>
      </c>
      <c r="L483" s="167" t="str">
        <f>IF(ISBLANK(DaqBook_RAW_Data!AQ473),"",DaqBook_RAW_Data!AQ473)</f>
        <v/>
      </c>
      <c r="M483" s="167" t="str">
        <f>IF(ISBLANK(DaqBook_RAW_Data!AR473),"",DaqBook_RAW_Data!AR473)</f>
        <v/>
      </c>
      <c r="N483" s="167" t="str">
        <f>IF(ISBLANK(DaqBook_RAW_Data!AS473),"",DaqBook_RAW_Data!AS473)</f>
        <v/>
      </c>
      <c r="O483" s="167"/>
      <c r="P483" s="167"/>
    </row>
    <row r="484" spans="1:16" x14ac:dyDescent="0.2">
      <c r="A484" s="58" t="e">
        <f t="shared" si="7"/>
        <v>#VALUE!</v>
      </c>
      <c r="B484" s="144" t="str">
        <f>IF(ISBLANK(DaqBook_RAW_Data!AG474),IF(DaqBook_RAW_Data!A474="","",TIMEVALUE(DaqBook_RAW_Data!A474)),TIMEVALUE(DaqBook_RAW_Data!AG474))</f>
        <v/>
      </c>
      <c r="C484" s="167" t="str">
        <f>IF(ISBLANK(DaqBook_RAW_Data!AH474),"",DaqBook_RAW_Data!AH474)</f>
        <v/>
      </c>
      <c r="D484" s="167" t="str">
        <f>IF(ISBLANK(DaqBook_RAW_Data!AI474),"",DaqBook_RAW_Data!AI474)</f>
        <v/>
      </c>
      <c r="E484" s="167" t="str">
        <f>IF(ISBLANK(DaqBook_RAW_Data!AJ474),"",DaqBook_RAW_Data!AJ474)</f>
        <v/>
      </c>
      <c r="F484" s="167" t="str">
        <f>IF(ISBLANK(DaqBook_RAW_Data!AK474),"",DaqBook_RAW_Data!AK474)</f>
        <v/>
      </c>
      <c r="G484" s="167" t="str">
        <f>IF(ISBLANK(DaqBook_RAW_Data!AL474),"",DaqBook_RAW_Data!AL474)</f>
        <v/>
      </c>
      <c r="H484" s="167" t="str">
        <f>IF(ISBLANK(DaqBook_RAW_Data!AM474),"",DaqBook_RAW_Data!AM474)</f>
        <v/>
      </c>
      <c r="I484" s="167" t="str">
        <f>IF(ISBLANK(DaqBook_RAW_Data!AN474),"",DaqBook_RAW_Data!AN474)</f>
        <v/>
      </c>
      <c r="J484" s="167" t="str">
        <f>IF(ISBLANK(DaqBook_RAW_Data!AO474),"",DaqBook_RAW_Data!AO474)</f>
        <v/>
      </c>
      <c r="K484" s="167" t="str">
        <f>IF(ISBLANK(DaqBook_RAW_Data!AP474),"",DaqBook_RAW_Data!AP474)</f>
        <v/>
      </c>
      <c r="L484" s="167" t="str">
        <f>IF(ISBLANK(DaqBook_RAW_Data!AQ474),"",DaqBook_RAW_Data!AQ474)</f>
        <v/>
      </c>
      <c r="M484" s="167" t="str">
        <f>IF(ISBLANK(DaqBook_RAW_Data!AR474),"",DaqBook_RAW_Data!AR474)</f>
        <v/>
      </c>
      <c r="N484" s="167" t="str">
        <f>IF(ISBLANK(DaqBook_RAW_Data!AS474),"",DaqBook_RAW_Data!AS474)</f>
        <v/>
      </c>
      <c r="O484" s="167"/>
      <c r="P484" s="167"/>
    </row>
    <row r="485" spans="1:16" x14ac:dyDescent="0.2">
      <c r="A485" s="58" t="e">
        <f t="shared" si="7"/>
        <v>#VALUE!</v>
      </c>
      <c r="B485" s="144" t="str">
        <f>IF(ISBLANK(DaqBook_RAW_Data!AG475),IF(DaqBook_RAW_Data!A475="","",TIMEVALUE(DaqBook_RAW_Data!A475)),TIMEVALUE(DaqBook_RAW_Data!AG475))</f>
        <v/>
      </c>
      <c r="C485" s="167" t="str">
        <f>IF(ISBLANK(DaqBook_RAW_Data!AH475),"",DaqBook_RAW_Data!AH475)</f>
        <v/>
      </c>
      <c r="D485" s="167" t="str">
        <f>IF(ISBLANK(DaqBook_RAW_Data!AI475),"",DaqBook_RAW_Data!AI475)</f>
        <v/>
      </c>
      <c r="E485" s="167" t="str">
        <f>IF(ISBLANK(DaqBook_RAW_Data!AJ475),"",DaqBook_RAW_Data!AJ475)</f>
        <v/>
      </c>
      <c r="F485" s="167" t="str">
        <f>IF(ISBLANK(DaqBook_RAW_Data!AK475),"",DaqBook_RAW_Data!AK475)</f>
        <v/>
      </c>
      <c r="G485" s="167" t="str">
        <f>IF(ISBLANK(DaqBook_RAW_Data!AL475),"",DaqBook_RAW_Data!AL475)</f>
        <v/>
      </c>
      <c r="H485" s="167" t="str">
        <f>IF(ISBLANK(DaqBook_RAW_Data!AM475),"",DaqBook_RAW_Data!AM475)</f>
        <v/>
      </c>
      <c r="I485" s="167" t="str">
        <f>IF(ISBLANK(DaqBook_RAW_Data!AN475),"",DaqBook_RAW_Data!AN475)</f>
        <v/>
      </c>
      <c r="J485" s="167" t="str">
        <f>IF(ISBLANK(DaqBook_RAW_Data!AO475),"",DaqBook_RAW_Data!AO475)</f>
        <v/>
      </c>
      <c r="K485" s="167" t="str">
        <f>IF(ISBLANK(DaqBook_RAW_Data!AP475),"",DaqBook_RAW_Data!AP475)</f>
        <v/>
      </c>
      <c r="L485" s="167" t="str">
        <f>IF(ISBLANK(DaqBook_RAW_Data!AQ475),"",DaqBook_RAW_Data!AQ475)</f>
        <v/>
      </c>
      <c r="M485" s="167" t="str">
        <f>IF(ISBLANK(DaqBook_RAW_Data!AR475),"",DaqBook_RAW_Data!AR475)</f>
        <v/>
      </c>
      <c r="N485" s="167" t="str">
        <f>IF(ISBLANK(DaqBook_RAW_Data!AS475),"",DaqBook_RAW_Data!AS475)</f>
        <v/>
      </c>
      <c r="O485" s="167"/>
      <c r="P485" s="167"/>
    </row>
    <row r="486" spans="1:16" x14ac:dyDescent="0.2">
      <c r="A486" s="58" t="e">
        <f t="shared" si="7"/>
        <v>#VALUE!</v>
      </c>
      <c r="B486" s="144" t="str">
        <f>IF(ISBLANK(DaqBook_RAW_Data!AG476),IF(DaqBook_RAW_Data!A476="","",TIMEVALUE(DaqBook_RAW_Data!A476)),TIMEVALUE(DaqBook_RAW_Data!AG476))</f>
        <v/>
      </c>
      <c r="C486" s="167" t="str">
        <f>IF(ISBLANK(DaqBook_RAW_Data!AH476),"",DaqBook_RAW_Data!AH476)</f>
        <v/>
      </c>
      <c r="D486" s="167" t="str">
        <f>IF(ISBLANK(DaqBook_RAW_Data!AI476),"",DaqBook_RAW_Data!AI476)</f>
        <v/>
      </c>
      <c r="E486" s="167" t="str">
        <f>IF(ISBLANK(DaqBook_RAW_Data!AJ476),"",DaqBook_RAW_Data!AJ476)</f>
        <v/>
      </c>
      <c r="F486" s="167" t="str">
        <f>IF(ISBLANK(DaqBook_RAW_Data!AK476),"",DaqBook_RAW_Data!AK476)</f>
        <v/>
      </c>
      <c r="G486" s="167" t="str">
        <f>IF(ISBLANK(DaqBook_RAW_Data!AL476),"",DaqBook_RAW_Data!AL476)</f>
        <v/>
      </c>
      <c r="H486" s="167" t="str">
        <f>IF(ISBLANK(DaqBook_RAW_Data!AM476),"",DaqBook_RAW_Data!AM476)</f>
        <v/>
      </c>
      <c r="I486" s="167" t="str">
        <f>IF(ISBLANK(DaqBook_RAW_Data!AN476),"",DaqBook_RAW_Data!AN476)</f>
        <v/>
      </c>
      <c r="J486" s="167" t="str">
        <f>IF(ISBLANK(DaqBook_RAW_Data!AO476),"",DaqBook_RAW_Data!AO476)</f>
        <v/>
      </c>
      <c r="K486" s="167" t="str">
        <f>IF(ISBLANK(DaqBook_RAW_Data!AP476),"",DaqBook_RAW_Data!AP476)</f>
        <v/>
      </c>
      <c r="L486" s="167" t="str">
        <f>IF(ISBLANK(DaqBook_RAW_Data!AQ476),"",DaqBook_RAW_Data!AQ476)</f>
        <v/>
      </c>
      <c r="M486" s="167" t="str">
        <f>IF(ISBLANK(DaqBook_RAW_Data!AR476),"",DaqBook_RAW_Data!AR476)</f>
        <v/>
      </c>
      <c r="N486" s="167" t="str">
        <f>IF(ISBLANK(DaqBook_RAW_Data!AS476),"",DaqBook_RAW_Data!AS476)</f>
        <v/>
      </c>
      <c r="O486" s="167"/>
      <c r="P486" s="167"/>
    </row>
    <row r="487" spans="1:16" x14ac:dyDescent="0.2">
      <c r="A487" s="58" t="e">
        <f t="shared" si="7"/>
        <v>#VALUE!</v>
      </c>
      <c r="B487" s="144" t="str">
        <f>IF(ISBLANK(DaqBook_RAW_Data!AG477),IF(DaqBook_RAW_Data!A477="","",TIMEVALUE(DaqBook_RAW_Data!A477)),TIMEVALUE(DaqBook_RAW_Data!AG477))</f>
        <v/>
      </c>
      <c r="C487" s="167" t="str">
        <f>IF(ISBLANK(DaqBook_RAW_Data!AH477),"",DaqBook_RAW_Data!AH477)</f>
        <v/>
      </c>
      <c r="D487" s="167" t="str">
        <f>IF(ISBLANK(DaqBook_RAW_Data!AI477),"",DaqBook_RAW_Data!AI477)</f>
        <v/>
      </c>
      <c r="E487" s="167" t="str">
        <f>IF(ISBLANK(DaqBook_RAW_Data!AJ477),"",DaqBook_RAW_Data!AJ477)</f>
        <v/>
      </c>
      <c r="F487" s="167" t="str">
        <f>IF(ISBLANK(DaqBook_RAW_Data!AK477),"",DaqBook_RAW_Data!AK477)</f>
        <v/>
      </c>
      <c r="G487" s="167" t="str">
        <f>IF(ISBLANK(DaqBook_RAW_Data!AL477),"",DaqBook_RAW_Data!AL477)</f>
        <v/>
      </c>
      <c r="H487" s="167" t="str">
        <f>IF(ISBLANK(DaqBook_RAW_Data!AM477),"",DaqBook_RAW_Data!AM477)</f>
        <v/>
      </c>
      <c r="I487" s="167" t="str">
        <f>IF(ISBLANK(DaqBook_RAW_Data!AN477),"",DaqBook_RAW_Data!AN477)</f>
        <v/>
      </c>
      <c r="J487" s="167" t="str">
        <f>IF(ISBLANK(DaqBook_RAW_Data!AO477),"",DaqBook_RAW_Data!AO477)</f>
        <v/>
      </c>
      <c r="K487" s="167" t="str">
        <f>IF(ISBLANK(DaqBook_RAW_Data!AP477),"",DaqBook_RAW_Data!AP477)</f>
        <v/>
      </c>
      <c r="L487" s="167" t="str">
        <f>IF(ISBLANK(DaqBook_RAW_Data!AQ477),"",DaqBook_RAW_Data!AQ477)</f>
        <v/>
      </c>
      <c r="M487" s="167" t="str">
        <f>IF(ISBLANK(DaqBook_RAW_Data!AR477),"",DaqBook_RAW_Data!AR477)</f>
        <v/>
      </c>
      <c r="N487" s="167" t="str">
        <f>IF(ISBLANK(DaqBook_RAW_Data!AS477),"",DaqBook_RAW_Data!AS477)</f>
        <v/>
      </c>
      <c r="O487" s="167"/>
      <c r="P487" s="167"/>
    </row>
    <row r="488" spans="1:16" x14ac:dyDescent="0.2">
      <c r="A488" s="58" t="e">
        <f t="shared" si="7"/>
        <v>#VALUE!</v>
      </c>
      <c r="B488" s="144" t="str">
        <f>IF(ISBLANK(DaqBook_RAW_Data!AG478),IF(DaqBook_RAW_Data!A478="","",TIMEVALUE(DaqBook_RAW_Data!A478)),TIMEVALUE(DaqBook_RAW_Data!AG478))</f>
        <v/>
      </c>
      <c r="C488" s="167" t="str">
        <f>IF(ISBLANK(DaqBook_RAW_Data!AH478),"",DaqBook_RAW_Data!AH478)</f>
        <v/>
      </c>
      <c r="D488" s="167" t="str">
        <f>IF(ISBLANK(DaqBook_RAW_Data!AI478),"",DaqBook_RAW_Data!AI478)</f>
        <v/>
      </c>
      <c r="E488" s="167" t="str">
        <f>IF(ISBLANK(DaqBook_RAW_Data!AJ478),"",DaqBook_RAW_Data!AJ478)</f>
        <v/>
      </c>
      <c r="F488" s="167" t="str">
        <f>IF(ISBLANK(DaqBook_RAW_Data!AK478),"",DaqBook_RAW_Data!AK478)</f>
        <v/>
      </c>
      <c r="G488" s="167" t="str">
        <f>IF(ISBLANK(DaqBook_RAW_Data!AL478),"",DaqBook_RAW_Data!AL478)</f>
        <v/>
      </c>
      <c r="H488" s="167" t="str">
        <f>IF(ISBLANK(DaqBook_RAW_Data!AM478),"",DaqBook_RAW_Data!AM478)</f>
        <v/>
      </c>
      <c r="I488" s="167" t="str">
        <f>IF(ISBLANK(DaqBook_RAW_Data!AN478),"",DaqBook_RAW_Data!AN478)</f>
        <v/>
      </c>
      <c r="J488" s="167" t="str">
        <f>IF(ISBLANK(DaqBook_RAW_Data!AO478),"",DaqBook_RAW_Data!AO478)</f>
        <v/>
      </c>
      <c r="K488" s="167" t="str">
        <f>IF(ISBLANK(DaqBook_RAW_Data!AP478),"",DaqBook_RAW_Data!AP478)</f>
        <v/>
      </c>
      <c r="L488" s="167" t="str">
        <f>IF(ISBLANK(DaqBook_RAW_Data!AQ478),"",DaqBook_RAW_Data!AQ478)</f>
        <v/>
      </c>
      <c r="M488" s="167" t="str">
        <f>IF(ISBLANK(DaqBook_RAW_Data!AR478),"",DaqBook_RAW_Data!AR478)</f>
        <v/>
      </c>
      <c r="N488" s="167" t="str">
        <f>IF(ISBLANK(DaqBook_RAW_Data!AS478),"",DaqBook_RAW_Data!AS478)</f>
        <v/>
      </c>
      <c r="O488" s="167"/>
      <c r="P488" s="167"/>
    </row>
    <row r="489" spans="1:16" x14ac:dyDescent="0.2">
      <c r="A489" s="58" t="e">
        <f t="shared" si="7"/>
        <v>#VALUE!</v>
      </c>
      <c r="B489" s="144" t="str">
        <f>IF(ISBLANK(DaqBook_RAW_Data!AG479),IF(DaqBook_RAW_Data!A479="","",TIMEVALUE(DaqBook_RAW_Data!A479)),TIMEVALUE(DaqBook_RAW_Data!AG479))</f>
        <v/>
      </c>
      <c r="C489" s="167" t="str">
        <f>IF(ISBLANK(DaqBook_RAW_Data!AH479),"",DaqBook_RAW_Data!AH479)</f>
        <v/>
      </c>
      <c r="D489" s="167" t="str">
        <f>IF(ISBLANK(DaqBook_RAW_Data!AI479),"",DaqBook_RAW_Data!AI479)</f>
        <v/>
      </c>
      <c r="E489" s="167" t="str">
        <f>IF(ISBLANK(DaqBook_RAW_Data!AJ479),"",DaqBook_RAW_Data!AJ479)</f>
        <v/>
      </c>
      <c r="F489" s="167" t="str">
        <f>IF(ISBLANK(DaqBook_RAW_Data!AK479),"",DaqBook_RAW_Data!AK479)</f>
        <v/>
      </c>
      <c r="G489" s="167" t="str">
        <f>IF(ISBLANK(DaqBook_RAW_Data!AL479),"",DaqBook_RAW_Data!AL479)</f>
        <v/>
      </c>
      <c r="H489" s="167" t="str">
        <f>IF(ISBLANK(DaqBook_RAW_Data!AM479),"",DaqBook_RAW_Data!AM479)</f>
        <v/>
      </c>
      <c r="I489" s="167" t="str">
        <f>IF(ISBLANK(DaqBook_RAW_Data!AN479),"",DaqBook_RAW_Data!AN479)</f>
        <v/>
      </c>
      <c r="J489" s="167" t="str">
        <f>IF(ISBLANK(DaqBook_RAW_Data!AO479),"",DaqBook_RAW_Data!AO479)</f>
        <v/>
      </c>
      <c r="K489" s="167" t="str">
        <f>IF(ISBLANK(DaqBook_RAW_Data!AP479),"",DaqBook_RAW_Data!AP479)</f>
        <v/>
      </c>
      <c r="L489" s="167" t="str">
        <f>IF(ISBLANK(DaqBook_RAW_Data!AQ479),"",DaqBook_RAW_Data!AQ479)</f>
        <v/>
      </c>
      <c r="M489" s="167" t="str">
        <f>IF(ISBLANK(DaqBook_RAW_Data!AR479),"",DaqBook_RAW_Data!AR479)</f>
        <v/>
      </c>
      <c r="N489" s="167" t="str">
        <f>IF(ISBLANK(DaqBook_RAW_Data!AS479),"",DaqBook_RAW_Data!AS479)</f>
        <v/>
      </c>
      <c r="O489" s="167"/>
      <c r="P489" s="167"/>
    </row>
    <row r="490" spans="1:16" x14ac:dyDescent="0.2">
      <c r="A490" s="58" t="e">
        <f t="shared" si="7"/>
        <v>#VALUE!</v>
      </c>
      <c r="B490" s="144" t="str">
        <f>IF(ISBLANK(DaqBook_RAW_Data!AG480),IF(DaqBook_RAW_Data!A480="","",TIMEVALUE(DaqBook_RAW_Data!A480)),TIMEVALUE(DaqBook_RAW_Data!AG480))</f>
        <v/>
      </c>
      <c r="C490" s="167" t="str">
        <f>IF(ISBLANK(DaqBook_RAW_Data!AH480),"",DaqBook_RAW_Data!AH480)</f>
        <v/>
      </c>
      <c r="D490" s="167" t="str">
        <f>IF(ISBLANK(DaqBook_RAW_Data!AI480),"",DaqBook_RAW_Data!AI480)</f>
        <v/>
      </c>
      <c r="E490" s="167" t="str">
        <f>IF(ISBLANK(DaqBook_RAW_Data!AJ480),"",DaqBook_RAW_Data!AJ480)</f>
        <v/>
      </c>
      <c r="F490" s="167" t="str">
        <f>IF(ISBLANK(DaqBook_RAW_Data!AK480),"",DaqBook_RAW_Data!AK480)</f>
        <v/>
      </c>
      <c r="G490" s="167" t="str">
        <f>IF(ISBLANK(DaqBook_RAW_Data!AL480),"",DaqBook_RAW_Data!AL480)</f>
        <v/>
      </c>
      <c r="H490" s="167" t="str">
        <f>IF(ISBLANK(DaqBook_RAW_Data!AM480),"",DaqBook_RAW_Data!AM480)</f>
        <v/>
      </c>
      <c r="I490" s="167" t="str">
        <f>IF(ISBLANK(DaqBook_RAW_Data!AN480),"",DaqBook_RAW_Data!AN480)</f>
        <v/>
      </c>
      <c r="J490" s="167" t="str">
        <f>IF(ISBLANK(DaqBook_RAW_Data!AO480),"",DaqBook_RAW_Data!AO480)</f>
        <v/>
      </c>
      <c r="K490" s="167" t="str">
        <f>IF(ISBLANK(DaqBook_RAW_Data!AP480),"",DaqBook_RAW_Data!AP480)</f>
        <v/>
      </c>
      <c r="L490" s="167" t="str">
        <f>IF(ISBLANK(DaqBook_RAW_Data!AQ480),"",DaqBook_RAW_Data!AQ480)</f>
        <v/>
      </c>
      <c r="M490" s="167" t="str">
        <f>IF(ISBLANK(DaqBook_RAW_Data!AR480),"",DaqBook_RAW_Data!AR480)</f>
        <v/>
      </c>
      <c r="N490" s="167" t="str">
        <f>IF(ISBLANK(DaqBook_RAW_Data!AS480),"",DaqBook_RAW_Data!AS480)</f>
        <v/>
      </c>
      <c r="O490" s="167"/>
      <c r="P490" s="167"/>
    </row>
    <row r="491" spans="1:16" x14ac:dyDescent="0.2">
      <c r="A491" s="58" t="e">
        <f t="shared" si="7"/>
        <v>#VALUE!</v>
      </c>
      <c r="B491" s="144" t="str">
        <f>IF(ISBLANK(DaqBook_RAW_Data!AG481),IF(DaqBook_RAW_Data!A481="","",TIMEVALUE(DaqBook_RAW_Data!A481)),TIMEVALUE(DaqBook_RAW_Data!AG481))</f>
        <v/>
      </c>
      <c r="C491" s="167" t="str">
        <f>IF(ISBLANK(DaqBook_RAW_Data!AH481),"",DaqBook_RAW_Data!AH481)</f>
        <v/>
      </c>
      <c r="D491" s="167" t="str">
        <f>IF(ISBLANK(DaqBook_RAW_Data!AI481),"",DaqBook_RAW_Data!AI481)</f>
        <v/>
      </c>
      <c r="E491" s="167" t="str">
        <f>IF(ISBLANK(DaqBook_RAW_Data!AJ481),"",DaqBook_RAW_Data!AJ481)</f>
        <v/>
      </c>
      <c r="F491" s="167" t="str">
        <f>IF(ISBLANK(DaqBook_RAW_Data!AK481),"",DaqBook_RAW_Data!AK481)</f>
        <v/>
      </c>
      <c r="G491" s="167" t="str">
        <f>IF(ISBLANK(DaqBook_RAW_Data!AL481),"",DaqBook_RAW_Data!AL481)</f>
        <v/>
      </c>
      <c r="H491" s="167" t="str">
        <f>IF(ISBLANK(DaqBook_RAW_Data!AM481),"",DaqBook_RAW_Data!AM481)</f>
        <v/>
      </c>
      <c r="I491" s="167" t="str">
        <f>IF(ISBLANK(DaqBook_RAW_Data!AN481),"",DaqBook_RAW_Data!AN481)</f>
        <v/>
      </c>
      <c r="J491" s="167" t="str">
        <f>IF(ISBLANK(DaqBook_RAW_Data!AO481),"",DaqBook_RAW_Data!AO481)</f>
        <v/>
      </c>
      <c r="K491" s="167" t="str">
        <f>IF(ISBLANK(DaqBook_RAW_Data!AP481),"",DaqBook_RAW_Data!AP481)</f>
        <v/>
      </c>
      <c r="L491" s="167" t="str">
        <f>IF(ISBLANK(DaqBook_RAW_Data!AQ481),"",DaqBook_RAW_Data!AQ481)</f>
        <v/>
      </c>
      <c r="M491" s="167" t="str">
        <f>IF(ISBLANK(DaqBook_RAW_Data!AR481),"",DaqBook_RAW_Data!AR481)</f>
        <v/>
      </c>
      <c r="N491" s="167" t="str">
        <f>IF(ISBLANK(DaqBook_RAW_Data!AS481),"",DaqBook_RAW_Data!AS481)</f>
        <v/>
      </c>
      <c r="O491" s="167"/>
      <c r="P491" s="167"/>
    </row>
    <row r="492" spans="1:16" x14ac:dyDescent="0.2">
      <c r="A492" s="58" t="e">
        <f t="shared" si="7"/>
        <v>#VALUE!</v>
      </c>
      <c r="B492" s="144" t="str">
        <f>IF(ISBLANK(DaqBook_RAW_Data!AG482),IF(DaqBook_RAW_Data!A482="","",TIMEVALUE(DaqBook_RAW_Data!A482)),TIMEVALUE(DaqBook_RAW_Data!AG482))</f>
        <v/>
      </c>
      <c r="C492" s="167" t="str">
        <f>IF(ISBLANK(DaqBook_RAW_Data!AH482),"",DaqBook_RAW_Data!AH482)</f>
        <v/>
      </c>
      <c r="D492" s="167" t="str">
        <f>IF(ISBLANK(DaqBook_RAW_Data!AI482),"",DaqBook_RAW_Data!AI482)</f>
        <v/>
      </c>
      <c r="E492" s="167" t="str">
        <f>IF(ISBLANK(DaqBook_RAW_Data!AJ482),"",DaqBook_RAW_Data!AJ482)</f>
        <v/>
      </c>
      <c r="F492" s="167" t="str">
        <f>IF(ISBLANK(DaqBook_RAW_Data!AK482),"",DaqBook_RAW_Data!AK482)</f>
        <v/>
      </c>
      <c r="G492" s="167" t="str">
        <f>IF(ISBLANK(DaqBook_RAW_Data!AL482),"",DaqBook_RAW_Data!AL482)</f>
        <v/>
      </c>
      <c r="H492" s="167" t="str">
        <f>IF(ISBLANK(DaqBook_RAW_Data!AM482),"",DaqBook_RAW_Data!AM482)</f>
        <v/>
      </c>
      <c r="I492" s="167" t="str">
        <f>IF(ISBLANK(DaqBook_RAW_Data!AN482),"",DaqBook_RAW_Data!AN482)</f>
        <v/>
      </c>
      <c r="J492" s="167" t="str">
        <f>IF(ISBLANK(DaqBook_RAW_Data!AO482),"",DaqBook_RAW_Data!AO482)</f>
        <v/>
      </c>
      <c r="K492" s="167" t="str">
        <f>IF(ISBLANK(DaqBook_RAW_Data!AP482),"",DaqBook_RAW_Data!AP482)</f>
        <v/>
      </c>
      <c r="L492" s="167" t="str">
        <f>IF(ISBLANK(DaqBook_RAW_Data!AQ482),"",DaqBook_RAW_Data!AQ482)</f>
        <v/>
      </c>
      <c r="M492" s="167" t="str">
        <f>IF(ISBLANK(DaqBook_RAW_Data!AR482),"",DaqBook_RAW_Data!AR482)</f>
        <v/>
      </c>
      <c r="N492" s="167" t="str">
        <f>IF(ISBLANK(DaqBook_RAW_Data!AS482),"",DaqBook_RAW_Data!AS482)</f>
        <v/>
      </c>
      <c r="O492" s="167"/>
      <c r="P492" s="167"/>
    </row>
    <row r="493" spans="1:16" x14ac:dyDescent="0.2">
      <c r="A493" s="58" t="e">
        <f t="shared" si="7"/>
        <v>#VALUE!</v>
      </c>
      <c r="B493" s="144" t="str">
        <f>IF(ISBLANK(DaqBook_RAW_Data!AG483),IF(DaqBook_RAW_Data!A483="","",TIMEVALUE(DaqBook_RAW_Data!A483)),TIMEVALUE(DaqBook_RAW_Data!AG483))</f>
        <v/>
      </c>
      <c r="C493" s="167" t="str">
        <f>IF(ISBLANK(DaqBook_RAW_Data!AH483),"",DaqBook_RAW_Data!AH483)</f>
        <v/>
      </c>
      <c r="D493" s="167" t="str">
        <f>IF(ISBLANK(DaqBook_RAW_Data!AI483),"",DaqBook_RAW_Data!AI483)</f>
        <v/>
      </c>
      <c r="E493" s="167" t="str">
        <f>IF(ISBLANK(DaqBook_RAW_Data!AJ483),"",DaqBook_RAW_Data!AJ483)</f>
        <v/>
      </c>
      <c r="F493" s="167" t="str">
        <f>IF(ISBLANK(DaqBook_RAW_Data!AK483),"",DaqBook_RAW_Data!AK483)</f>
        <v/>
      </c>
      <c r="G493" s="167" t="str">
        <f>IF(ISBLANK(DaqBook_RAW_Data!AL483),"",DaqBook_RAW_Data!AL483)</f>
        <v/>
      </c>
      <c r="H493" s="167" t="str">
        <f>IF(ISBLANK(DaqBook_RAW_Data!AM483),"",DaqBook_RAW_Data!AM483)</f>
        <v/>
      </c>
      <c r="I493" s="167" t="str">
        <f>IF(ISBLANK(DaqBook_RAW_Data!AN483),"",DaqBook_RAW_Data!AN483)</f>
        <v/>
      </c>
      <c r="J493" s="167" t="str">
        <f>IF(ISBLANK(DaqBook_RAW_Data!AO483),"",DaqBook_RAW_Data!AO483)</f>
        <v/>
      </c>
      <c r="K493" s="167" t="str">
        <f>IF(ISBLANK(DaqBook_RAW_Data!AP483),"",DaqBook_RAW_Data!AP483)</f>
        <v/>
      </c>
      <c r="L493" s="167" t="str">
        <f>IF(ISBLANK(DaqBook_RAW_Data!AQ483),"",DaqBook_RAW_Data!AQ483)</f>
        <v/>
      </c>
      <c r="M493" s="167" t="str">
        <f>IF(ISBLANK(DaqBook_RAW_Data!AR483),"",DaqBook_RAW_Data!AR483)</f>
        <v/>
      </c>
      <c r="N493" s="167" t="str">
        <f>IF(ISBLANK(DaqBook_RAW_Data!AS483),"",DaqBook_RAW_Data!AS483)</f>
        <v/>
      </c>
      <c r="O493" s="167"/>
      <c r="P493" s="167"/>
    </row>
    <row r="494" spans="1:16" x14ac:dyDescent="0.2">
      <c r="A494" s="58" t="e">
        <f t="shared" si="7"/>
        <v>#VALUE!</v>
      </c>
      <c r="B494" s="144" t="str">
        <f>IF(ISBLANK(DaqBook_RAW_Data!AG484),IF(DaqBook_RAW_Data!A484="","",TIMEVALUE(DaqBook_RAW_Data!A484)),TIMEVALUE(DaqBook_RAW_Data!AG484))</f>
        <v/>
      </c>
      <c r="C494" s="167" t="str">
        <f>IF(ISBLANK(DaqBook_RAW_Data!AH484),"",DaqBook_RAW_Data!AH484)</f>
        <v/>
      </c>
      <c r="D494" s="167" t="str">
        <f>IF(ISBLANK(DaqBook_RAW_Data!AI484),"",DaqBook_RAW_Data!AI484)</f>
        <v/>
      </c>
      <c r="E494" s="167" t="str">
        <f>IF(ISBLANK(DaqBook_RAW_Data!AJ484),"",DaqBook_RAW_Data!AJ484)</f>
        <v/>
      </c>
      <c r="F494" s="167" t="str">
        <f>IF(ISBLANK(DaqBook_RAW_Data!AK484),"",DaqBook_RAW_Data!AK484)</f>
        <v/>
      </c>
      <c r="G494" s="167" t="str">
        <f>IF(ISBLANK(DaqBook_RAW_Data!AL484),"",DaqBook_RAW_Data!AL484)</f>
        <v/>
      </c>
      <c r="H494" s="167" t="str">
        <f>IF(ISBLANK(DaqBook_RAW_Data!AM484),"",DaqBook_RAW_Data!AM484)</f>
        <v/>
      </c>
      <c r="I494" s="167" t="str">
        <f>IF(ISBLANK(DaqBook_RAW_Data!AN484),"",DaqBook_RAW_Data!AN484)</f>
        <v/>
      </c>
      <c r="J494" s="167" t="str">
        <f>IF(ISBLANK(DaqBook_RAW_Data!AO484),"",DaqBook_RAW_Data!AO484)</f>
        <v/>
      </c>
      <c r="K494" s="167" t="str">
        <f>IF(ISBLANK(DaqBook_RAW_Data!AP484),"",DaqBook_RAW_Data!AP484)</f>
        <v/>
      </c>
      <c r="L494" s="167" t="str">
        <f>IF(ISBLANK(DaqBook_RAW_Data!AQ484),"",DaqBook_RAW_Data!AQ484)</f>
        <v/>
      </c>
      <c r="M494" s="167" t="str">
        <f>IF(ISBLANK(DaqBook_RAW_Data!AR484),"",DaqBook_RAW_Data!AR484)</f>
        <v/>
      </c>
      <c r="N494" s="167" t="str">
        <f>IF(ISBLANK(DaqBook_RAW_Data!AS484),"",DaqBook_RAW_Data!AS484)</f>
        <v/>
      </c>
      <c r="O494" s="167"/>
      <c r="P494" s="167"/>
    </row>
    <row r="495" spans="1:16" x14ac:dyDescent="0.2">
      <c r="A495" s="58" t="e">
        <f t="shared" si="7"/>
        <v>#VALUE!</v>
      </c>
      <c r="B495" s="144" t="str">
        <f>IF(ISBLANK(DaqBook_RAW_Data!AG485),IF(DaqBook_RAW_Data!A485="","",TIMEVALUE(DaqBook_RAW_Data!A485)),TIMEVALUE(DaqBook_RAW_Data!AG485))</f>
        <v/>
      </c>
      <c r="C495" s="167" t="str">
        <f>IF(ISBLANK(DaqBook_RAW_Data!AH485),"",DaqBook_RAW_Data!AH485)</f>
        <v/>
      </c>
      <c r="D495" s="167" t="str">
        <f>IF(ISBLANK(DaqBook_RAW_Data!AI485),"",DaqBook_RAW_Data!AI485)</f>
        <v/>
      </c>
      <c r="E495" s="167" t="str">
        <f>IF(ISBLANK(DaqBook_RAW_Data!AJ485),"",DaqBook_RAW_Data!AJ485)</f>
        <v/>
      </c>
      <c r="F495" s="167" t="str">
        <f>IF(ISBLANK(DaqBook_RAW_Data!AK485),"",DaqBook_RAW_Data!AK485)</f>
        <v/>
      </c>
      <c r="G495" s="167" t="str">
        <f>IF(ISBLANK(DaqBook_RAW_Data!AL485),"",DaqBook_RAW_Data!AL485)</f>
        <v/>
      </c>
      <c r="H495" s="167" t="str">
        <f>IF(ISBLANK(DaqBook_RAW_Data!AM485),"",DaqBook_RAW_Data!AM485)</f>
        <v/>
      </c>
      <c r="I495" s="167" t="str">
        <f>IF(ISBLANK(DaqBook_RAW_Data!AN485),"",DaqBook_RAW_Data!AN485)</f>
        <v/>
      </c>
      <c r="J495" s="167" t="str">
        <f>IF(ISBLANK(DaqBook_RAW_Data!AO485),"",DaqBook_RAW_Data!AO485)</f>
        <v/>
      </c>
      <c r="K495" s="167" t="str">
        <f>IF(ISBLANK(DaqBook_RAW_Data!AP485),"",DaqBook_RAW_Data!AP485)</f>
        <v/>
      </c>
      <c r="L495" s="167" t="str">
        <f>IF(ISBLANK(DaqBook_RAW_Data!AQ485),"",DaqBook_RAW_Data!AQ485)</f>
        <v/>
      </c>
      <c r="M495" s="167" t="str">
        <f>IF(ISBLANK(DaqBook_RAW_Data!AR485),"",DaqBook_RAW_Data!AR485)</f>
        <v/>
      </c>
      <c r="N495" s="167" t="str">
        <f>IF(ISBLANK(DaqBook_RAW_Data!AS485),"",DaqBook_RAW_Data!AS485)</f>
        <v/>
      </c>
      <c r="O495" s="167"/>
      <c r="P495" s="167"/>
    </row>
    <row r="496" spans="1:16" x14ac:dyDescent="0.2">
      <c r="A496" s="58" t="e">
        <f t="shared" si="7"/>
        <v>#VALUE!</v>
      </c>
      <c r="B496" s="144" t="str">
        <f>IF(ISBLANK(DaqBook_RAW_Data!AG486),IF(DaqBook_RAW_Data!A486="","",TIMEVALUE(DaqBook_RAW_Data!A486)),TIMEVALUE(DaqBook_RAW_Data!AG486))</f>
        <v/>
      </c>
      <c r="C496" s="167" t="str">
        <f>IF(ISBLANK(DaqBook_RAW_Data!AH486),"",DaqBook_RAW_Data!AH486)</f>
        <v/>
      </c>
      <c r="D496" s="167" t="str">
        <f>IF(ISBLANK(DaqBook_RAW_Data!AI486),"",DaqBook_RAW_Data!AI486)</f>
        <v/>
      </c>
      <c r="E496" s="167" t="str">
        <f>IF(ISBLANK(DaqBook_RAW_Data!AJ486),"",DaqBook_RAW_Data!AJ486)</f>
        <v/>
      </c>
      <c r="F496" s="167" t="str">
        <f>IF(ISBLANK(DaqBook_RAW_Data!AK486),"",DaqBook_RAW_Data!AK486)</f>
        <v/>
      </c>
      <c r="G496" s="167" t="str">
        <f>IF(ISBLANK(DaqBook_RAW_Data!AL486),"",DaqBook_RAW_Data!AL486)</f>
        <v/>
      </c>
      <c r="H496" s="167" t="str">
        <f>IF(ISBLANK(DaqBook_RAW_Data!AM486),"",DaqBook_RAW_Data!AM486)</f>
        <v/>
      </c>
      <c r="I496" s="167" t="str">
        <f>IF(ISBLANK(DaqBook_RAW_Data!AN486),"",DaqBook_RAW_Data!AN486)</f>
        <v/>
      </c>
      <c r="J496" s="167" t="str">
        <f>IF(ISBLANK(DaqBook_RAW_Data!AO486),"",DaqBook_RAW_Data!AO486)</f>
        <v/>
      </c>
      <c r="K496" s="167" t="str">
        <f>IF(ISBLANK(DaqBook_RAW_Data!AP486),"",DaqBook_RAW_Data!AP486)</f>
        <v/>
      </c>
      <c r="L496" s="167" t="str">
        <f>IF(ISBLANK(DaqBook_RAW_Data!AQ486),"",DaqBook_RAW_Data!AQ486)</f>
        <v/>
      </c>
      <c r="M496" s="167" t="str">
        <f>IF(ISBLANK(DaqBook_RAW_Data!AR486),"",DaqBook_RAW_Data!AR486)</f>
        <v/>
      </c>
      <c r="N496" s="167" t="str">
        <f>IF(ISBLANK(DaqBook_RAW_Data!AS486),"",DaqBook_RAW_Data!AS486)</f>
        <v/>
      </c>
      <c r="O496" s="167"/>
      <c r="P496" s="167"/>
    </row>
    <row r="497" spans="1:16" x14ac:dyDescent="0.2">
      <c r="A497" s="58" t="e">
        <f t="shared" si="7"/>
        <v>#VALUE!</v>
      </c>
      <c r="B497" s="144" t="str">
        <f>IF(ISBLANK(DaqBook_RAW_Data!AG487),IF(DaqBook_RAW_Data!A487="","",TIMEVALUE(DaqBook_RAW_Data!A487)),TIMEVALUE(DaqBook_RAW_Data!AG487))</f>
        <v/>
      </c>
      <c r="C497" s="167" t="str">
        <f>IF(ISBLANK(DaqBook_RAW_Data!AH487),"",DaqBook_RAW_Data!AH487)</f>
        <v/>
      </c>
      <c r="D497" s="167" t="str">
        <f>IF(ISBLANK(DaqBook_RAW_Data!AI487),"",DaqBook_RAW_Data!AI487)</f>
        <v/>
      </c>
      <c r="E497" s="167" t="str">
        <f>IF(ISBLANK(DaqBook_RAW_Data!AJ487),"",DaqBook_RAW_Data!AJ487)</f>
        <v/>
      </c>
      <c r="F497" s="167" t="str">
        <f>IF(ISBLANK(DaqBook_RAW_Data!AK487),"",DaqBook_RAW_Data!AK487)</f>
        <v/>
      </c>
      <c r="G497" s="167" t="str">
        <f>IF(ISBLANK(DaqBook_RAW_Data!AL487),"",DaqBook_RAW_Data!AL487)</f>
        <v/>
      </c>
      <c r="H497" s="167" t="str">
        <f>IF(ISBLANK(DaqBook_RAW_Data!AM487),"",DaqBook_RAW_Data!AM487)</f>
        <v/>
      </c>
      <c r="I497" s="167" t="str">
        <f>IF(ISBLANK(DaqBook_RAW_Data!AN487),"",DaqBook_RAW_Data!AN487)</f>
        <v/>
      </c>
      <c r="J497" s="167" t="str">
        <f>IF(ISBLANK(DaqBook_RAW_Data!AO487),"",DaqBook_RAW_Data!AO487)</f>
        <v/>
      </c>
      <c r="K497" s="167" t="str">
        <f>IF(ISBLANK(DaqBook_RAW_Data!AP487),"",DaqBook_RAW_Data!AP487)</f>
        <v/>
      </c>
      <c r="L497" s="167" t="str">
        <f>IF(ISBLANK(DaqBook_RAW_Data!AQ487),"",DaqBook_RAW_Data!AQ487)</f>
        <v/>
      </c>
      <c r="M497" s="167" t="str">
        <f>IF(ISBLANK(DaqBook_RAW_Data!AR487),"",DaqBook_RAW_Data!AR487)</f>
        <v/>
      </c>
      <c r="N497" s="167" t="str">
        <f>IF(ISBLANK(DaqBook_RAW_Data!AS487),"",DaqBook_RAW_Data!AS487)</f>
        <v/>
      </c>
      <c r="O497" s="167"/>
      <c r="P497" s="167"/>
    </row>
    <row r="498" spans="1:16" x14ac:dyDescent="0.2">
      <c r="A498" s="58" t="e">
        <f t="shared" si="7"/>
        <v>#VALUE!</v>
      </c>
      <c r="B498" s="144" t="str">
        <f>IF(ISBLANK(DaqBook_RAW_Data!AG488),IF(DaqBook_RAW_Data!A488="","",TIMEVALUE(DaqBook_RAW_Data!A488)),TIMEVALUE(DaqBook_RAW_Data!AG488))</f>
        <v/>
      </c>
      <c r="C498" s="167" t="str">
        <f>IF(ISBLANK(DaqBook_RAW_Data!AH488),"",DaqBook_RAW_Data!AH488)</f>
        <v/>
      </c>
      <c r="D498" s="167" t="str">
        <f>IF(ISBLANK(DaqBook_RAW_Data!AI488),"",DaqBook_RAW_Data!AI488)</f>
        <v/>
      </c>
      <c r="E498" s="167" t="str">
        <f>IF(ISBLANK(DaqBook_RAW_Data!AJ488),"",DaqBook_RAW_Data!AJ488)</f>
        <v/>
      </c>
      <c r="F498" s="167" t="str">
        <f>IF(ISBLANK(DaqBook_RAW_Data!AK488),"",DaqBook_RAW_Data!AK488)</f>
        <v/>
      </c>
      <c r="G498" s="167" t="str">
        <f>IF(ISBLANK(DaqBook_RAW_Data!AL488),"",DaqBook_RAW_Data!AL488)</f>
        <v/>
      </c>
      <c r="H498" s="167" t="str">
        <f>IF(ISBLANK(DaqBook_RAW_Data!AM488),"",DaqBook_RAW_Data!AM488)</f>
        <v/>
      </c>
      <c r="I498" s="167" t="str">
        <f>IF(ISBLANK(DaqBook_RAW_Data!AN488),"",DaqBook_RAW_Data!AN488)</f>
        <v/>
      </c>
      <c r="J498" s="167" t="str">
        <f>IF(ISBLANK(DaqBook_RAW_Data!AO488),"",DaqBook_RAW_Data!AO488)</f>
        <v/>
      </c>
      <c r="K498" s="167" t="str">
        <f>IF(ISBLANK(DaqBook_RAW_Data!AP488),"",DaqBook_RAW_Data!AP488)</f>
        <v/>
      </c>
      <c r="L498" s="167" t="str">
        <f>IF(ISBLANK(DaqBook_RAW_Data!AQ488),"",DaqBook_RAW_Data!AQ488)</f>
        <v/>
      </c>
      <c r="M498" s="167" t="str">
        <f>IF(ISBLANK(DaqBook_RAW_Data!AR488),"",DaqBook_RAW_Data!AR488)</f>
        <v/>
      </c>
      <c r="N498" s="167" t="str">
        <f>IF(ISBLANK(DaqBook_RAW_Data!AS488),"",DaqBook_RAW_Data!AS488)</f>
        <v/>
      </c>
      <c r="O498" s="167"/>
      <c r="P498" s="167"/>
    </row>
    <row r="499" spans="1:16" x14ac:dyDescent="0.2">
      <c r="A499" s="58" t="e">
        <f t="shared" si="7"/>
        <v>#VALUE!</v>
      </c>
      <c r="B499" s="144" t="str">
        <f>IF(ISBLANK(DaqBook_RAW_Data!AG489),IF(DaqBook_RAW_Data!A489="","",TIMEVALUE(DaqBook_RAW_Data!A489)),TIMEVALUE(DaqBook_RAW_Data!AG489))</f>
        <v/>
      </c>
      <c r="C499" s="167" t="str">
        <f>IF(ISBLANK(DaqBook_RAW_Data!AH489),"",DaqBook_RAW_Data!AH489)</f>
        <v/>
      </c>
      <c r="D499" s="167" t="str">
        <f>IF(ISBLANK(DaqBook_RAW_Data!AI489),"",DaqBook_RAW_Data!AI489)</f>
        <v/>
      </c>
      <c r="E499" s="167" t="str">
        <f>IF(ISBLANK(DaqBook_RAW_Data!AJ489),"",DaqBook_RAW_Data!AJ489)</f>
        <v/>
      </c>
      <c r="F499" s="167" t="str">
        <f>IF(ISBLANK(DaqBook_RAW_Data!AK489),"",DaqBook_RAW_Data!AK489)</f>
        <v/>
      </c>
      <c r="G499" s="167" t="str">
        <f>IF(ISBLANK(DaqBook_RAW_Data!AL489),"",DaqBook_RAW_Data!AL489)</f>
        <v/>
      </c>
      <c r="H499" s="167" t="str">
        <f>IF(ISBLANK(DaqBook_RAW_Data!AM489),"",DaqBook_RAW_Data!AM489)</f>
        <v/>
      </c>
      <c r="I499" s="167" t="str">
        <f>IF(ISBLANK(DaqBook_RAW_Data!AN489),"",DaqBook_RAW_Data!AN489)</f>
        <v/>
      </c>
      <c r="J499" s="167" t="str">
        <f>IF(ISBLANK(DaqBook_RAW_Data!AO489),"",DaqBook_RAW_Data!AO489)</f>
        <v/>
      </c>
      <c r="K499" s="167" t="str">
        <f>IF(ISBLANK(DaqBook_RAW_Data!AP489),"",DaqBook_RAW_Data!AP489)</f>
        <v/>
      </c>
      <c r="L499" s="167" t="str">
        <f>IF(ISBLANK(DaqBook_RAW_Data!AQ489),"",DaqBook_RAW_Data!AQ489)</f>
        <v/>
      </c>
      <c r="M499" s="167" t="str">
        <f>IF(ISBLANK(DaqBook_RAW_Data!AR489),"",DaqBook_RAW_Data!AR489)</f>
        <v/>
      </c>
      <c r="N499" s="167" t="str">
        <f>IF(ISBLANK(DaqBook_RAW_Data!AS489),"",DaqBook_RAW_Data!AS489)</f>
        <v/>
      </c>
      <c r="O499" s="167"/>
      <c r="P499" s="167"/>
    </row>
    <row r="500" spans="1:16" x14ac:dyDescent="0.2">
      <c r="A500" s="58" t="e">
        <f t="shared" si="7"/>
        <v>#VALUE!</v>
      </c>
      <c r="B500" s="144" t="str">
        <f>IF(ISBLANK(DaqBook_RAW_Data!AG490),IF(DaqBook_RAW_Data!A490="","",TIMEVALUE(DaqBook_RAW_Data!A490)),TIMEVALUE(DaqBook_RAW_Data!AG490))</f>
        <v/>
      </c>
      <c r="C500" s="167" t="str">
        <f>IF(ISBLANK(DaqBook_RAW_Data!AH490),"",DaqBook_RAW_Data!AH490)</f>
        <v/>
      </c>
      <c r="D500" s="167" t="str">
        <f>IF(ISBLANK(DaqBook_RAW_Data!AI490),"",DaqBook_RAW_Data!AI490)</f>
        <v/>
      </c>
      <c r="E500" s="167" t="str">
        <f>IF(ISBLANK(DaqBook_RAW_Data!AJ490),"",DaqBook_RAW_Data!AJ490)</f>
        <v/>
      </c>
      <c r="F500" s="167" t="str">
        <f>IF(ISBLANK(DaqBook_RAW_Data!AK490),"",DaqBook_RAW_Data!AK490)</f>
        <v/>
      </c>
      <c r="G500" s="167" t="str">
        <f>IF(ISBLANK(DaqBook_RAW_Data!AL490),"",DaqBook_RAW_Data!AL490)</f>
        <v/>
      </c>
      <c r="H500" s="167" t="str">
        <f>IF(ISBLANK(DaqBook_RAW_Data!AM490),"",DaqBook_RAW_Data!AM490)</f>
        <v/>
      </c>
      <c r="I500" s="167" t="str">
        <f>IF(ISBLANK(DaqBook_RAW_Data!AN490),"",DaqBook_RAW_Data!AN490)</f>
        <v/>
      </c>
      <c r="J500" s="167" t="str">
        <f>IF(ISBLANK(DaqBook_RAW_Data!AO490),"",DaqBook_RAW_Data!AO490)</f>
        <v/>
      </c>
      <c r="K500" s="167" t="str">
        <f>IF(ISBLANK(DaqBook_RAW_Data!AP490),"",DaqBook_RAW_Data!AP490)</f>
        <v/>
      </c>
      <c r="L500" s="167" t="str">
        <f>IF(ISBLANK(DaqBook_RAW_Data!AQ490),"",DaqBook_RAW_Data!AQ490)</f>
        <v/>
      </c>
      <c r="M500" s="167" t="str">
        <f>IF(ISBLANK(DaqBook_RAW_Data!AR490),"",DaqBook_RAW_Data!AR490)</f>
        <v/>
      </c>
      <c r="N500" s="167" t="str">
        <f>IF(ISBLANK(DaqBook_RAW_Data!AS490),"",DaqBook_RAW_Data!AS490)</f>
        <v/>
      </c>
      <c r="O500" s="167"/>
      <c r="P500" s="167"/>
    </row>
    <row r="501" spans="1:16" x14ac:dyDescent="0.2">
      <c r="A501" s="58" t="e">
        <f t="shared" si="7"/>
        <v>#VALUE!</v>
      </c>
      <c r="B501" s="144" t="str">
        <f>IF(ISBLANK(DaqBook_RAW_Data!AG491),IF(DaqBook_RAW_Data!A491="","",TIMEVALUE(DaqBook_RAW_Data!A491)),TIMEVALUE(DaqBook_RAW_Data!AG491))</f>
        <v/>
      </c>
      <c r="C501" s="167" t="str">
        <f>IF(ISBLANK(DaqBook_RAW_Data!AH491),"",DaqBook_RAW_Data!AH491)</f>
        <v/>
      </c>
      <c r="D501" s="167" t="str">
        <f>IF(ISBLANK(DaqBook_RAW_Data!AI491),"",DaqBook_RAW_Data!AI491)</f>
        <v/>
      </c>
      <c r="E501" s="167" t="str">
        <f>IF(ISBLANK(DaqBook_RAW_Data!AJ491),"",DaqBook_RAW_Data!AJ491)</f>
        <v/>
      </c>
      <c r="F501" s="167" t="str">
        <f>IF(ISBLANK(DaqBook_RAW_Data!AK491),"",DaqBook_RAW_Data!AK491)</f>
        <v/>
      </c>
      <c r="G501" s="167" t="str">
        <f>IF(ISBLANK(DaqBook_RAW_Data!AL491),"",DaqBook_RAW_Data!AL491)</f>
        <v/>
      </c>
      <c r="H501" s="167" t="str">
        <f>IF(ISBLANK(DaqBook_RAW_Data!AM491),"",DaqBook_RAW_Data!AM491)</f>
        <v/>
      </c>
      <c r="I501" s="167" t="str">
        <f>IF(ISBLANK(DaqBook_RAW_Data!AN491),"",DaqBook_RAW_Data!AN491)</f>
        <v/>
      </c>
      <c r="J501" s="167" t="str">
        <f>IF(ISBLANK(DaqBook_RAW_Data!AO491),"",DaqBook_RAW_Data!AO491)</f>
        <v/>
      </c>
      <c r="K501" s="167" t="str">
        <f>IF(ISBLANK(DaqBook_RAW_Data!AP491),"",DaqBook_RAW_Data!AP491)</f>
        <v/>
      </c>
      <c r="L501" s="167" t="str">
        <f>IF(ISBLANK(DaqBook_RAW_Data!AQ491),"",DaqBook_RAW_Data!AQ491)</f>
        <v/>
      </c>
      <c r="M501" s="167" t="str">
        <f>IF(ISBLANK(DaqBook_RAW_Data!AR491),"",DaqBook_RAW_Data!AR491)</f>
        <v/>
      </c>
      <c r="N501" s="167" t="str">
        <f>IF(ISBLANK(DaqBook_RAW_Data!AS491),"",DaqBook_RAW_Data!AS491)</f>
        <v/>
      </c>
      <c r="O501" s="44"/>
      <c r="P501" s="44"/>
    </row>
    <row r="502" spans="1:16" x14ac:dyDescent="0.2">
      <c r="A502" s="58" t="e">
        <f t="shared" si="7"/>
        <v>#VALUE!</v>
      </c>
      <c r="B502" s="144" t="str">
        <f>IF(ISBLANK(DaqBook_RAW_Data!AG492),IF(DaqBook_RAW_Data!A492="","",TIMEVALUE(DaqBook_RAW_Data!A492)),TIMEVALUE(DaqBook_RAW_Data!AG492))</f>
        <v/>
      </c>
      <c r="C502" s="167" t="str">
        <f>IF(ISBLANK(DaqBook_RAW_Data!AH492),"",DaqBook_RAW_Data!AH492)</f>
        <v/>
      </c>
      <c r="D502" s="167" t="str">
        <f>IF(ISBLANK(DaqBook_RAW_Data!AI492),"",DaqBook_RAW_Data!AI492)</f>
        <v/>
      </c>
      <c r="E502" s="167" t="str">
        <f>IF(ISBLANK(DaqBook_RAW_Data!AJ492),"",DaqBook_RAW_Data!AJ492)</f>
        <v/>
      </c>
      <c r="F502" s="167" t="str">
        <f>IF(ISBLANK(DaqBook_RAW_Data!AK492),"",DaqBook_RAW_Data!AK492)</f>
        <v/>
      </c>
      <c r="G502" s="167" t="str">
        <f>IF(ISBLANK(DaqBook_RAW_Data!AL492),"",DaqBook_RAW_Data!AL492)</f>
        <v/>
      </c>
      <c r="H502" s="167" t="str">
        <f>IF(ISBLANK(DaqBook_RAW_Data!AM492),"",DaqBook_RAW_Data!AM492)</f>
        <v/>
      </c>
      <c r="I502" s="167" t="str">
        <f>IF(ISBLANK(DaqBook_RAW_Data!AN492),"",DaqBook_RAW_Data!AN492)</f>
        <v/>
      </c>
      <c r="J502" s="167" t="str">
        <f>IF(ISBLANK(DaqBook_RAW_Data!AO492),"",DaqBook_RAW_Data!AO492)</f>
        <v/>
      </c>
      <c r="K502" s="167" t="str">
        <f>IF(ISBLANK(DaqBook_RAW_Data!AP492),"",DaqBook_RAW_Data!AP492)</f>
        <v/>
      </c>
      <c r="L502" s="167" t="str">
        <f>IF(ISBLANK(DaqBook_RAW_Data!AQ492),"",DaqBook_RAW_Data!AQ492)</f>
        <v/>
      </c>
      <c r="M502" s="167" t="str">
        <f>IF(ISBLANK(DaqBook_RAW_Data!AR492),"",DaqBook_RAW_Data!AR492)</f>
        <v/>
      </c>
      <c r="N502" s="167" t="str">
        <f>IF(ISBLANK(DaqBook_RAW_Data!AS492),"",DaqBook_RAW_Data!AS492)</f>
        <v/>
      </c>
      <c r="O502" s="44"/>
      <c r="P502" s="44"/>
    </row>
    <row r="503" spans="1:16" x14ac:dyDescent="0.2">
      <c r="A503" s="58" t="e">
        <f t="shared" si="7"/>
        <v>#VALUE!</v>
      </c>
      <c r="B503" s="144" t="str">
        <f>IF(ISBLANK(DaqBook_RAW_Data!AG493),IF(DaqBook_RAW_Data!A493="","",TIMEVALUE(DaqBook_RAW_Data!A493)),TIMEVALUE(DaqBook_RAW_Data!AG493))</f>
        <v/>
      </c>
      <c r="C503" s="167" t="str">
        <f>IF(ISBLANK(DaqBook_RAW_Data!AH493),"",DaqBook_RAW_Data!AH493)</f>
        <v/>
      </c>
      <c r="D503" s="167" t="str">
        <f>IF(ISBLANK(DaqBook_RAW_Data!AI493),"",DaqBook_RAW_Data!AI493)</f>
        <v/>
      </c>
      <c r="E503" s="167" t="str">
        <f>IF(ISBLANK(DaqBook_RAW_Data!AJ493),"",DaqBook_RAW_Data!AJ493)</f>
        <v/>
      </c>
      <c r="F503" s="167" t="str">
        <f>IF(ISBLANK(DaqBook_RAW_Data!AK493),"",DaqBook_RAW_Data!AK493)</f>
        <v/>
      </c>
      <c r="G503" s="167" t="str">
        <f>IF(ISBLANK(DaqBook_RAW_Data!AL493),"",DaqBook_RAW_Data!AL493)</f>
        <v/>
      </c>
      <c r="H503" s="167" t="str">
        <f>IF(ISBLANK(DaqBook_RAW_Data!AM493),"",DaqBook_RAW_Data!AM493)</f>
        <v/>
      </c>
      <c r="I503" s="167" t="str">
        <f>IF(ISBLANK(DaqBook_RAW_Data!AN493),"",DaqBook_RAW_Data!AN493)</f>
        <v/>
      </c>
      <c r="J503" s="167" t="str">
        <f>IF(ISBLANK(DaqBook_RAW_Data!AO493),"",DaqBook_RAW_Data!AO493)</f>
        <v/>
      </c>
      <c r="K503" s="167" t="str">
        <f>IF(ISBLANK(DaqBook_RAW_Data!AP493),"",DaqBook_RAW_Data!AP493)</f>
        <v/>
      </c>
      <c r="L503" s="167" t="str">
        <f>IF(ISBLANK(DaqBook_RAW_Data!AQ493),"",DaqBook_RAW_Data!AQ493)</f>
        <v/>
      </c>
      <c r="M503" s="167" t="str">
        <f>IF(ISBLANK(DaqBook_RAW_Data!AR493),"",DaqBook_RAW_Data!AR493)</f>
        <v/>
      </c>
      <c r="N503" s="167" t="str">
        <f>IF(ISBLANK(DaqBook_RAW_Data!AS493),"",DaqBook_RAW_Data!AS493)</f>
        <v/>
      </c>
      <c r="O503" s="44"/>
      <c r="P503" s="44"/>
    </row>
    <row r="504" spans="1:16" x14ac:dyDescent="0.2">
      <c r="A504" s="58" t="e">
        <f t="shared" si="7"/>
        <v>#VALUE!</v>
      </c>
      <c r="B504" s="144" t="str">
        <f>IF(ISBLANK(DaqBook_RAW_Data!AG494),IF(DaqBook_RAW_Data!A494="","",TIMEVALUE(DaqBook_RAW_Data!A494)),TIMEVALUE(DaqBook_RAW_Data!AG494))</f>
        <v/>
      </c>
      <c r="C504" s="167" t="str">
        <f>IF(ISBLANK(DaqBook_RAW_Data!AH494),"",DaqBook_RAW_Data!AH494)</f>
        <v/>
      </c>
      <c r="D504" s="167" t="str">
        <f>IF(ISBLANK(DaqBook_RAW_Data!AI494),"",DaqBook_RAW_Data!AI494)</f>
        <v/>
      </c>
      <c r="E504" s="167" t="str">
        <f>IF(ISBLANK(DaqBook_RAW_Data!AJ494),"",DaqBook_RAW_Data!AJ494)</f>
        <v/>
      </c>
      <c r="F504" s="167" t="str">
        <f>IF(ISBLANK(DaqBook_RAW_Data!AK494),"",DaqBook_RAW_Data!AK494)</f>
        <v/>
      </c>
      <c r="G504" s="167" t="str">
        <f>IF(ISBLANK(DaqBook_RAW_Data!AL494),"",DaqBook_RAW_Data!AL494)</f>
        <v/>
      </c>
      <c r="H504" s="167" t="str">
        <f>IF(ISBLANK(DaqBook_RAW_Data!AM494),"",DaqBook_RAW_Data!AM494)</f>
        <v/>
      </c>
      <c r="I504" s="167" t="str">
        <f>IF(ISBLANK(DaqBook_RAW_Data!AN494),"",DaqBook_RAW_Data!AN494)</f>
        <v/>
      </c>
      <c r="J504" s="167" t="str">
        <f>IF(ISBLANK(DaqBook_RAW_Data!AO494),"",DaqBook_RAW_Data!AO494)</f>
        <v/>
      </c>
      <c r="K504" s="167" t="str">
        <f>IF(ISBLANK(DaqBook_RAW_Data!AP494),"",DaqBook_RAW_Data!AP494)</f>
        <v/>
      </c>
      <c r="L504" s="167" t="str">
        <f>IF(ISBLANK(DaqBook_RAW_Data!AQ494),"",DaqBook_RAW_Data!AQ494)</f>
        <v/>
      </c>
      <c r="M504" s="167" t="str">
        <f>IF(ISBLANK(DaqBook_RAW_Data!AR494),"",DaqBook_RAW_Data!AR494)</f>
        <v/>
      </c>
      <c r="N504" s="167" t="str">
        <f>IF(ISBLANK(DaqBook_RAW_Data!AS494),"",DaqBook_RAW_Data!AS494)</f>
        <v/>
      </c>
      <c r="O504" s="44"/>
      <c r="P504" s="44"/>
    </row>
    <row r="505" spans="1:16" x14ac:dyDescent="0.2">
      <c r="A505" s="58" t="e">
        <f t="shared" si="7"/>
        <v>#VALUE!</v>
      </c>
      <c r="B505" s="144" t="str">
        <f>IF(ISBLANK(DaqBook_RAW_Data!AG495),IF(DaqBook_RAW_Data!A495="","",TIMEVALUE(DaqBook_RAW_Data!A495)),TIMEVALUE(DaqBook_RAW_Data!AG495))</f>
        <v/>
      </c>
      <c r="C505" s="167" t="str">
        <f>IF(ISBLANK(DaqBook_RAW_Data!AH495),"",DaqBook_RAW_Data!AH495)</f>
        <v/>
      </c>
      <c r="D505" s="167" t="str">
        <f>IF(ISBLANK(DaqBook_RAW_Data!AI495),"",DaqBook_RAW_Data!AI495)</f>
        <v/>
      </c>
      <c r="E505" s="167" t="str">
        <f>IF(ISBLANK(DaqBook_RAW_Data!AJ495),"",DaqBook_RAW_Data!AJ495)</f>
        <v/>
      </c>
      <c r="F505" s="167" t="str">
        <f>IF(ISBLANK(DaqBook_RAW_Data!AK495),"",DaqBook_RAW_Data!AK495)</f>
        <v/>
      </c>
      <c r="G505" s="167" t="str">
        <f>IF(ISBLANK(DaqBook_RAW_Data!AL495),"",DaqBook_RAW_Data!AL495)</f>
        <v/>
      </c>
      <c r="H505" s="167" t="str">
        <f>IF(ISBLANK(DaqBook_RAW_Data!AM495),"",DaqBook_RAW_Data!AM495)</f>
        <v/>
      </c>
      <c r="I505" s="167" t="str">
        <f>IF(ISBLANK(DaqBook_RAW_Data!AN495),"",DaqBook_RAW_Data!AN495)</f>
        <v/>
      </c>
      <c r="J505" s="167" t="str">
        <f>IF(ISBLANK(DaqBook_RAW_Data!AO495),"",DaqBook_RAW_Data!AO495)</f>
        <v/>
      </c>
      <c r="K505" s="167" t="str">
        <f>IF(ISBLANK(DaqBook_RAW_Data!AP495),"",DaqBook_RAW_Data!AP495)</f>
        <v/>
      </c>
      <c r="L505" s="167" t="str">
        <f>IF(ISBLANK(DaqBook_RAW_Data!AQ495),"",DaqBook_RAW_Data!AQ495)</f>
        <v/>
      </c>
      <c r="M505" s="167" t="str">
        <f>IF(ISBLANK(DaqBook_RAW_Data!AR495),"",DaqBook_RAW_Data!AR495)</f>
        <v/>
      </c>
      <c r="N505" s="167" t="str">
        <f>IF(ISBLANK(DaqBook_RAW_Data!AS495),"",DaqBook_RAW_Data!AS495)</f>
        <v/>
      </c>
      <c r="O505" s="44"/>
      <c r="P505" s="44"/>
    </row>
    <row r="506" spans="1:16" x14ac:dyDescent="0.2">
      <c r="A506" s="58" t="e">
        <f t="shared" si="7"/>
        <v>#VALUE!</v>
      </c>
      <c r="B506" s="144" t="str">
        <f>IF(ISBLANK(DaqBook_RAW_Data!AG496),IF(DaqBook_RAW_Data!A496="","",TIMEVALUE(DaqBook_RAW_Data!A496)),TIMEVALUE(DaqBook_RAW_Data!AG496))</f>
        <v/>
      </c>
      <c r="C506" s="167" t="str">
        <f>IF(ISBLANK(DaqBook_RAW_Data!AH496),"",DaqBook_RAW_Data!AH496)</f>
        <v/>
      </c>
      <c r="D506" s="167" t="str">
        <f>IF(ISBLANK(DaqBook_RAW_Data!AI496),"",DaqBook_RAW_Data!AI496)</f>
        <v/>
      </c>
      <c r="E506" s="167" t="str">
        <f>IF(ISBLANK(DaqBook_RAW_Data!AJ496),"",DaqBook_RAW_Data!AJ496)</f>
        <v/>
      </c>
      <c r="F506" s="167" t="str">
        <f>IF(ISBLANK(DaqBook_RAW_Data!AK496),"",DaqBook_RAW_Data!AK496)</f>
        <v/>
      </c>
      <c r="G506" s="167" t="str">
        <f>IF(ISBLANK(DaqBook_RAW_Data!AL496),"",DaqBook_RAW_Data!AL496)</f>
        <v/>
      </c>
      <c r="H506" s="167" t="str">
        <f>IF(ISBLANK(DaqBook_RAW_Data!AM496),"",DaqBook_RAW_Data!AM496)</f>
        <v/>
      </c>
      <c r="I506" s="167" t="str">
        <f>IF(ISBLANK(DaqBook_RAW_Data!AN496),"",DaqBook_RAW_Data!AN496)</f>
        <v/>
      </c>
      <c r="J506" s="167" t="str">
        <f>IF(ISBLANK(DaqBook_RAW_Data!AO496),"",DaqBook_RAW_Data!AO496)</f>
        <v/>
      </c>
      <c r="K506" s="167" t="str">
        <f>IF(ISBLANK(DaqBook_RAW_Data!AP496),"",DaqBook_RAW_Data!AP496)</f>
        <v/>
      </c>
      <c r="L506" s="167" t="str">
        <f>IF(ISBLANK(DaqBook_RAW_Data!AQ496),"",DaqBook_RAW_Data!AQ496)</f>
        <v/>
      </c>
      <c r="M506" s="167" t="str">
        <f>IF(ISBLANK(DaqBook_RAW_Data!AR496),"",DaqBook_RAW_Data!AR496)</f>
        <v/>
      </c>
      <c r="N506" s="167" t="str">
        <f>IF(ISBLANK(DaqBook_RAW_Data!AS496),"",DaqBook_RAW_Data!AS496)</f>
        <v/>
      </c>
      <c r="O506" s="44"/>
      <c r="P506" s="44"/>
    </row>
    <row r="507" spans="1:16" x14ac:dyDescent="0.2">
      <c r="A507" s="58" t="e">
        <f t="shared" si="7"/>
        <v>#VALUE!</v>
      </c>
      <c r="B507" s="144" t="str">
        <f>IF(ISBLANK(DaqBook_RAW_Data!AG497),IF(DaqBook_RAW_Data!A497="","",TIMEVALUE(DaqBook_RAW_Data!A497)),TIMEVALUE(DaqBook_RAW_Data!AG497))</f>
        <v/>
      </c>
      <c r="C507" s="167" t="str">
        <f>IF(ISBLANK(DaqBook_RAW_Data!AH497),"",DaqBook_RAW_Data!AH497)</f>
        <v/>
      </c>
      <c r="D507" s="167" t="str">
        <f>IF(ISBLANK(DaqBook_RAW_Data!AI497),"",DaqBook_RAW_Data!AI497)</f>
        <v/>
      </c>
      <c r="E507" s="167" t="str">
        <f>IF(ISBLANK(DaqBook_RAW_Data!AJ497),"",DaqBook_RAW_Data!AJ497)</f>
        <v/>
      </c>
      <c r="F507" s="167" t="str">
        <f>IF(ISBLANK(DaqBook_RAW_Data!AK497),"",DaqBook_RAW_Data!AK497)</f>
        <v/>
      </c>
      <c r="G507" s="167" t="str">
        <f>IF(ISBLANK(DaqBook_RAW_Data!AL497),"",DaqBook_RAW_Data!AL497)</f>
        <v/>
      </c>
      <c r="H507" s="167" t="str">
        <f>IF(ISBLANK(DaqBook_RAW_Data!AM497),"",DaqBook_RAW_Data!AM497)</f>
        <v/>
      </c>
      <c r="I507" s="167" t="str">
        <f>IF(ISBLANK(DaqBook_RAW_Data!AN497),"",DaqBook_RAW_Data!AN497)</f>
        <v/>
      </c>
      <c r="J507" s="167" t="str">
        <f>IF(ISBLANK(DaqBook_RAW_Data!AO497),"",DaqBook_RAW_Data!AO497)</f>
        <v/>
      </c>
      <c r="K507" s="167" t="str">
        <f>IF(ISBLANK(DaqBook_RAW_Data!AP497),"",DaqBook_RAW_Data!AP497)</f>
        <v/>
      </c>
      <c r="L507" s="167" t="str">
        <f>IF(ISBLANK(DaqBook_RAW_Data!AQ497),"",DaqBook_RAW_Data!AQ497)</f>
        <v/>
      </c>
      <c r="M507" s="167" t="str">
        <f>IF(ISBLANK(DaqBook_RAW_Data!AR497),"",DaqBook_RAW_Data!AR497)</f>
        <v/>
      </c>
      <c r="N507" s="167" t="str">
        <f>IF(ISBLANK(DaqBook_RAW_Data!AS497),"",DaqBook_RAW_Data!AS497)</f>
        <v/>
      </c>
      <c r="O507" s="44"/>
      <c r="P507" s="44"/>
    </row>
    <row r="508" spans="1:16" x14ac:dyDescent="0.2">
      <c r="A508" s="58" t="e">
        <f t="shared" si="7"/>
        <v>#VALUE!</v>
      </c>
      <c r="B508" s="144" t="str">
        <f>IF(ISBLANK(DaqBook_RAW_Data!AG498),IF(DaqBook_RAW_Data!A498="","",TIMEVALUE(DaqBook_RAW_Data!A498)),TIMEVALUE(DaqBook_RAW_Data!AG498))</f>
        <v/>
      </c>
      <c r="C508" s="167" t="str">
        <f>IF(ISBLANK(DaqBook_RAW_Data!AH498),"",DaqBook_RAW_Data!AH498)</f>
        <v/>
      </c>
      <c r="D508" s="167" t="str">
        <f>IF(ISBLANK(DaqBook_RAW_Data!AI498),"",DaqBook_RAW_Data!AI498)</f>
        <v/>
      </c>
      <c r="E508" s="167" t="str">
        <f>IF(ISBLANK(DaqBook_RAW_Data!AJ498),"",DaqBook_RAW_Data!AJ498)</f>
        <v/>
      </c>
      <c r="F508" s="167" t="str">
        <f>IF(ISBLANK(DaqBook_RAW_Data!AK498),"",DaqBook_RAW_Data!AK498)</f>
        <v/>
      </c>
      <c r="G508" s="167" t="str">
        <f>IF(ISBLANK(DaqBook_RAW_Data!AL498),"",DaqBook_RAW_Data!AL498)</f>
        <v/>
      </c>
      <c r="H508" s="167" t="str">
        <f>IF(ISBLANK(DaqBook_RAW_Data!AM498),"",DaqBook_RAW_Data!AM498)</f>
        <v/>
      </c>
      <c r="I508" s="167" t="str">
        <f>IF(ISBLANK(DaqBook_RAW_Data!AN498),"",DaqBook_RAW_Data!AN498)</f>
        <v/>
      </c>
      <c r="J508" s="167" t="str">
        <f>IF(ISBLANK(DaqBook_RAW_Data!AO498),"",DaqBook_RAW_Data!AO498)</f>
        <v/>
      </c>
      <c r="K508" s="167" t="str">
        <f>IF(ISBLANK(DaqBook_RAW_Data!AP498),"",DaqBook_RAW_Data!AP498)</f>
        <v/>
      </c>
      <c r="L508" s="167" t="str">
        <f>IF(ISBLANK(DaqBook_RAW_Data!AQ498),"",DaqBook_RAW_Data!AQ498)</f>
        <v/>
      </c>
      <c r="M508" s="167" t="str">
        <f>IF(ISBLANK(DaqBook_RAW_Data!AR498),"",DaqBook_RAW_Data!AR498)</f>
        <v/>
      </c>
      <c r="N508" s="167" t="str">
        <f>IF(ISBLANK(DaqBook_RAW_Data!AS498),"",DaqBook_RAW_Data!AS498)</f>
        <v/>
      </c>
      <c r="O508" s="44"/>
      <c r="P508" s="44"/>
    </row>
    <row r="509" spans="1:16" x14ac:dyDescent="0.2">
      <c r="A509" s="58" t="e">
        <f t="shared" si="7"/>
        <v>#VALUE!</v>
      </c>
      <c r="B509" s="144" t="str">
        <f>IF(ISBLANK(DaqBook_RAW_Data!AG499),IF(DaqBook_RAW_Data!A499="","",TIMEVALUE(DaqBook_RAW_Data!A499)),TIMEVALUE(DaqBook_RAW_Data!AG499))</f>
        <v/>
      </c>
      <c r="C509" s="167" t="str">
        <f>IF(ISBLANK(DaqBook_RAW_Data!AH499),"",DaqBook_RAW_Data!AH499)</f>
        <v/>
      </c>
      <c r="D509" s="167" t="str">
        <f>IF(ISBLANK(DaqBook_RAW_Data!AI499),"",DaqBook_RAW_Data!AI499)</f>
        <v/>
      </c>
      <c r="E509" s="167" t="str">
        <f>IF(ISBLANK(DaqBook_RAW_Data!AJ499),"",DaqBook_RAW_Data!AJ499)</f>
        <v/>
      </c>
      <c r="F509" s="167" t="str">
        <f>IF(ISBLANK(DaqBook_RAW_Data!AK499),"",DaqBook_RAW_Data!AK499)</f>
        <v/>
      </c>
      <c r="G509" s="167" t="str">
        <f>IF(ISBLANK(DaqBook_RAW_Data!AL499),"",DaqBook_RAW_Data!AL499)</f>
        <v/>
      </c>
      <c r="H509" s="167" t="str">
        <f>IF(ISBLANK(DaqBook_RAW_Data!AM499),"",DaqBook_RAW_Data!AM499)</f>
        <v/>
      </c>
      <c r="I509" s="167" t="str">
        <f>IF(ISBLANK(DaqBook_RAW_Data!AN499),"",DaqBook_RAW_Data!AN499)</f>
        <v/>
      </c>
      <c r="J509" s="167" t="str">
        <f>IF(ISBLANK(DaqBook_RAW_Data!AO499),"",DaqBook_RAW_Data!AO499)</f>
        <v/>
      </c>
      <c r="K509" s="167" t="str">
        <f>IF(ISBLANK(DaqBook_RAW_Data!AP499),"",DaqBook_RAW_Data!AP499)</f>
        <v/>
      </c>
      <c r="L509" s="167" t="str">
        <f>IF(ISBLANK(DaqBook_RAW_Data!AQ499),"",DaqBook_RAW_Data!AQ499)</f>
        <v/>
      </c>
      <c r="M509" s="167" t="str">
        <f>IF(ISBLANK(DaqBook_RAW_Data!AR499),"",DaqBook_RAW_Data!AR499)</f>
        <v/>
      </c>
      <c r="N509" s="167" t="str">
        <f>IF(ISBLANK(DaqBook_RAW_Data!AS499),"",DaqBook_RAW_Data!AS499)</f>
        <v/>
      </c>
      <c r="O509" s="44"/>
      <c r="P509" s="44"/>
    </row>
    <row r="510" spans="1:16" x14ac:dyDescent="0.2">
      <c r="A510" s="58" t="e">
        <f t="shared" si="7"/>
        <v>#VALUE!</v>
      </c>
      <c r="B510" s="144" t="str">
        <f>IF(ISBLANK(DaqBook_RAW_Data!AG500),IF(DaqBook_RAW_Data!A500="","",TIMEVALUE(DaqBook_RAW_Data!A500)),TIMEVALUE(DaqBook_RAW_Data!AG500))</f>
        <v/>
      </c>
      <c r="C510" s="167" t="str">
        <f>IF(ISBLANK(DaqBook_RAW_Data!AH500),"",DaqBook_RAW_Data!AH500)</f>
        <v/>
      </c>
      <c r="D510" s="167" t="str">
        <f>IF(ISBLANK(DaqBook_RAW_Data!AI500),"",DaqBook_RAW_Data!AI500)</f>
        <v/>
      </c>
      <c r="E510" s="167" t="str">
        <f>IF(ISBLANK(DaqBook_RAW_Data!AJ500),"",DaqBook_RAW_Data!AJ500)</f>
        <v/>
      </c>
      <c r="F510" s="167" t="str">
        <f>IF(ISBLANK(DaqBook_RAW_Data!AK500),"",DaqBook_RAW_Data!AK500)</f>
        <v/>
      </c>
      <c r="G510" s="167" t="str">
        <f>IF(ISBLANK(DaqBook_RAW_Data!AL500),"",DaqBook_RAW_Data!AL500)</f>
        <v/>
      </c>
      <c r="H510" s="167" t="str">
        <f>IF(ISBLANK(DaqBook_RAW_Data!AM500),"",DaqBook_RAW_Data!AM500)</f>
        <v/>
      </c>
      <c r="I510" s="167" t="str">
        <f>IF(ISBLANK(DaqBook_RAW_Data!AN500),"",DaqBook_RAW_Data!AN500)</f>
        <v/>
      </c>
      <c r="J510" s="167" t="str">
        <f>IF(ISBLANK(DaqBook_RAW_Data!AO500),"",DaqBook_RAW_Data!AO500)</f>
        <v/>
      </c>
      <c r="K510" s="167" t="str">
        <f>IF(ISBLANK(DaqBook_RAW_Data!AP500),"",DaqBook_RAW_Data!AP500)</f>
        <v/>
      </c>
      <c r="L510" s="167" t="str">
        <f>IF(ISBLANK(DaqBook_RAW_Data!AQ500),"",DaqBook_RAW_Data!AQ500)</f>
        <v/>
      </c>
      <c r="M510" s="167" t="str">
        <f>IF(ISBLANK(DaqBook_RAW_Data!AR500),"",DaqBook_RAW_Data!AR500)</f>
        <v/>
      </c>
      <c r="N510" s="167" t="str">
        <f>IF(ISBLANK(DaqBook_RAW_Data!AS500),"",DaqBook_RAW_Data!AS500)</f>
        <v/>
      </c>
      <c r="O510" s="44"/>
      <c r="P510" s="44"/>
    </row>
    <row r="511" spans="1:16" x14ac:dyDescent="0.2">
      <c r="A511" s="58" t="e">
        <f t="shared" si="7"/>
        <v>#VALUE!</v>
      </c>
      <c r="B511" s="144" t="str">
        <f>IF(ISBLANK(DaqBook_RAW_Data!AG501),IF(DaqBook_RAW_Data!A501="","",TIMEVALUE(DaqBook_RAW_Data!A501)),TIMEVALUE(DaqBook_RAW_Data!AG501))</f>
        <v/>
      </c>
      <c r="C511" s="167" t="str">
        <f>IF(ISBLANK(DaqBook_RAW_Data!AH501),"",DaqBook_RAW_Data!AH501)</f>
        <v/>
      </c>
      <c r="D511" s="167" t="str">
        <f>IF(ISBLANK(DaqBook_RAW_Data!AI501),"",DaqBook_RAW_Data!AI501)</f>
        <v/>
      </c>
      <c r="E511" s="167" t="str">
        <f>IF(ISBLANK(DaqBook_RAW_Data!AJ501),"",DaqBook_RAW_Data!AJ501)</f>
        <v/>
      </c>
      <c r="F511" s="167" t="str">
        <f>IF(ISBLANK(DaqBook_RAW_Data!AK501),"",DaqBook_RAW_Data!AK501)</f>
        <v/>
      </c>
      <c r="G511" s="167" t="str">
        <f>IF(ISBLANK(DaqBook_RAW_Data!AL501),"",DaqBook_RAW_Data!AL501)</f>
        <v/>
      </c>
      <c r="H511" s="167" t="str">
        <f>IF(ISBLANK(DaqBook_RAW_Data!AM501),"",DaqBook_RAW_Data!AM501)</f>
        <v/>
      </c>
      <c r="I511" s="167" t="str">
        <f>IF(ISBLANK(DaqBook_RAW_Data!AN501),"",DaqBook_RAW_Data!AN501)</f>
        <v/>
      </c>
      <c r="J511" s="167" t="str">
        <f>IF(ISBLANK(DaqBook_RAW_Data!AO501),"",DaqBook_RAW_Data!AO501)</f>
        <v/>
      </c>
      <c r="K511" s="167" t="str">
        <f>IF(ISBLANK(DaqBook_RAW_Data!AP501),"",DaqBook_RAW_Data!AP501)</f>
        <v/>
      </c>
      <c r="L511" s="167" t="str">
        <f>IF(ISBLANK(DaqBook_RAW_Data!AQ501),"",DaqBook_RAW_Data!AQ501)</f>
        <v/>
      </c>
      <c r="M511" s="167" t="str">
        <f>IF(ISBLANK(DaqBook_RAW_Data!AR501),"",DaqBook_RAW_Data!AR501)</f>
        <v/>
      </c>
      <c r="N511" s="167" t="str">
        <f>IF(ISBLANK(DaqBook_RAW_Data!AS501),"",DaqBook_RAW_Data!AS501)</f>
        <v/>
      </c>
      <c r="O511" s="44"/>
      <c r="P511" s="44"/>
    </row>
    <row r="512" spans="1:16" x14ac:dyDescent="0.2">
      <c r="A512" s="58" t="e">
        <f t="shared" si="7"/>
        <v>#VALUE!</v>
      </c>
      <c r="B512" s="144" t="str">
        <f>IF(ISBLANK(DaqBook_RAW_Data!AG502),IF(DaqBook_RAW_Data!A502="","",TIMEVALUE(DaqBook_RAW_Data!A502)),TIMEVALUE(DaqBook_RAW_Data!AG502))</f>
        <v/>
      </c>
      <c r="C512" s="167" t="str">
        <f>IF(ISBLANK(DaqBook_RAW_Data!AH502),"",DaqBook_RAW_Data!AH502)</f>
        <v/>
      </c>
      <c r="D512" s="167" t="str">
        <f>IF(ISBLANK(DaqBook_RAW_Data!AI502),"",DaqBook_RAW_Data!AI502)</f>
        <v/>
      </c>
      <c r="E512" s="167" t="str">
        <f>IF(ISBLANK(DaqBook_RAW_Data!AJ502),"",DaqBook_RAW_Data!AJ502)</f>
        <v/>
      </c>
      <c r="F512" s="167" t="str">
        <f>IF(ISBLANK(DaqBook_RAW_Data!AK502),"",DaqBook_RAW_Data!AK502)</f>
        <v/>
      </c>
      <c r="G512" s="167" t="str">
        <f>IF(ISBLANK(DaqBook_RAW_Data!AL502),"",DaqBook_RAW_Data!AL502)</f>
        <v/>
      </c>
      <c r="H512" s="167" t="str">
        <f>IF(ISBLANK(DaqBook_RAW_Data!AM502),"",DaqBook_RAW_Data!AM502)</f>
        <v/>
      </c>
      <c r="I512" s="167" t="str">
        <f>IF(ISBLANK(DaqBook_RAW_Data!AN502),"",DaqBook_RAW_Data!AN502)</f>
        <v/>
      </c>
      <c r="J512" s="167" t="str">
        <f>IF(ISBLANK(DaqBook_RAW_Data!AO502),"",DaqBook_RAW_Data!AO502)</f>
        <v/>
      </c>
      <c r="K512" s="167" t="str">
        <f>IF(ISBLANK(DaqBook_RAW_Data!AP502),"",DaqBook_RAW_Data!AP502)</f>
        <v/>
      </c>
      <c r="L512" s="167" t="str">
        <f>IF(ISBLANK(DaqBook_RAW_Data!AQ502),"",DaqBook_RAW_Data!AQ502)</f>
        <v/>
      </c>
      <c r="M512" s="167" t="str">
        <f>IF(ISBLANK(DaqBook_RAW_Data!AR502),"",DaqBook_RAW_Data!AR502)</f>
        <v/>
      </c>
      <c r="N512" s="167" t="str">
        <f>IF(ISBLANK(DaqBook_RAW_Data!AS502),"",DaqBook_RAW_Data!AS502)</f>
        <v/>
      </c>
      <c r="O512" s="44"/>
      <c r="P512" s="44"/>
    </row>
    <row r="513" spans="1:16" x14ac:dyDescent="0.2">
      <c r="A513" s="58" t="e">
        <f t="shared" si="7"/>
        <v>#VALUE!</v>
      </c>
      <c r="B513" s="144" t="str">
        <f>IF(ISBLANK(DaqBook_RAW_Data!AG503),IF(DaqBook_RAW_Data!A503="","",TIMEVALUE(DaqBook_RAW_Data!A503)),TIMEVALUE(DaqBook_RAW_Data!AG503))</f>
        <v/>
      </c>
      <c r="C513" s="167" t="str">
        <f>IF(ISBLANK(DaqBook_RAW_Data!AH503),"",DaqBook_RAW_Data!AH503)</f>
        <v/>
      </c>
      <c r="D513" s="167" t="str">
        <f>IF(ISBLANK(DaqBook_RAW_Data!AI503),"",DaqBook_RAW_Data!AI503)</f>
        <v/>
      </c>
      <c r="E513" s="167" t="str">
        <f>IF(ISBLANK(DaqBook_RAW_Data!AJ503),"",DaqBook_RAW_Data!AJ503)</f>
        <v/>
      </c>
      <c r="F513" s="167" t="str">
        <f>IF(ISBLANK(DaqBook_RAW_Data!AK503),"",DaqBook_RAW_Data!AK503)</f>
        <v/>
      </c>
      <c r="G513" s="167" t="str">
        <f>IF(ISBLANK(DaqBook_RAW_Data!AL503),"",DaqBook_RAW_Data!AL503)</f>
        <v/>
      </c>
      <c r="H513" s="167" t="str">
        <f>IF(ISBLANK(DaqBook_RAW_Data!AM503),"",DaqBook_RAW_Data!AM503)</f>
        <v/>
      </c>
      <c r="I513" s="167" t="str">
        <f>IF(ISBLANK(DaqBook_RAW_Data!AN503),"",DaqBook_RAW_Data!AN503)</f>
        <v/>
      </c>
      <c r="J513" s="167" t="str">
        <f>IF(ISBLANK(DaqBook_RAW_Data!AO503),"",DaqBook_RAW_Data!AO503)</f>
        <v/>
      </c>
      <c r="K513" s="167" t="str">
        <f>IF(ISBLANK(DaqBook_RAW_Data!AP503),"",DaqBook_RAW_Data!AP503)</f>
        <v/>
      </c>
      <c r="L513" s="167" t="str">
        <f>IF(ISBLANK(DaqBook_RAW_Data!AQ503),"",DaqBook_RAW_Data!AQ503)</f>
        <v/>
      </c>
      <c r="M513" s="167" t="str">
        <f>IF(ISBLANK(DaqBook_RAW_Data!AR503),"",DaqBook_RAW_Data!AR503)</f>
        <v/>
      </c>
      <c r="N513" s="167" t="str">
        <f>IF(ISBLANK(DaqBook_RAW_Data!AS503),"",DaqBook_RAW_Data!AS503)</f>
        <v/>
      </c>
      <c r="O513" s="44"/>
      <c r="P513" s="44"/>
    </row>
    <row r="514" spans="1:16" x14ac:dyDescent="0.2">
      <c r="A514" s="58" t="e">
        <f t="shared" si="7"/>
        <v>#VALUE!</v>
      </c>
      <c r="B514" s="144" t="str">
        <f>IF(ISBLANK(DaqBook_RAW_Data!AG504),IF(DaqBook_RAW_Data!A504="","",TIMEVALUE(DaqBook_RAW_Data!A504)),TIMEVALUE(DaqBook_RAW_Data!AG504))</f>
        <v/>
      </c>
      <c r="C514" s="167" t="str">
        <f>IF(ISBLANK(DaqBook_RAW_Data!AH504),"",DaqBook_RAW_Data!AH504)</f>
        <v/>
      </c>
      <c r="D514" s="167" t="str">
        <f>IF(ISBLANK(DaqBook_RAW_Data!AI504),"",DaqBook_RAW_Data!AI504)</f>
        <v/>
      </c>
      <c r="E514" s="167" t="str">
        <f>IF(ISBLANK(DaqBook_RAW_Data!AJ504),"",DaqBook_RAW_Data!AJ504)</f>
        <v/>
      </c>
      <c r="F514" s="167" t="str">
        <f>IF(ISBLANK(DaqBook_RAW_Data!AK504),"",DaqBook_RAW_Data!AK504)</f>
        <v/>
      </c>
      <c r="G514" s="167" t="str">
        <f>IF(ISBLANK(DaqBook_RAW_Data!AL504),"",DaqBook_RAW_Data!AL504)</f>
        <v/>
      </c>
      <c r="H514" s="167" t="str">
        <f>IF(ISBLANK(DaqBook_RAW_Data!AM504),"",DaqBook_RAW_Data!AM504)</f>
        <v/>
      </c>
      <c r="I514" s="167" t="str">
        <f>IF(ISBLANK(DaqBook_RAW_Data!AN504),"",DaqBook_RAW_Data!AN504)</f>
        <v/>
      </c>
      <c r="J514" s="167" t="str">
        <f>IF(ISBLANK(DaqBook_RAW_Data!AO504),"",DaqBook_RAW_Data!AO504)</f>
        <v/>
      </c>
      <c r="K514" s="167" t="str">
        <f>IF(ISBLANK(DaqBook_RAW_Data!AP504),"",DaqBook_RAW_Data!AP504)</f>
        <v/>
      </c>
      <c r="L514" s="167" t="str">
        <f>IF(ISBLANK(DaqBook_RAW_Data!AQ504),"",DaqBook_RAW_Data!AQ504)</f>
        <v/>
      </c>
      <c r="M514" s="167" t="str">
        <f>IF(ISBLANK(DaqBook_RAW_Data!AR504),"",DaqBook_RAW_Data!AR504)</f>
        <v/>
      </c>
      <c r="N514" s="167" t="str">
        <f>IF(ISBLANK(DaqBook_RAW_Data!AS504),"",DaqBook_RAW_Data!AS504)</f>
        <v/>
      </c>
      <c r="O514" s="44"/>
      <c r="P514" s="44"/>
    </row>
    <row r="515" spans="1:16" x14ac:dyDescent="0.2">
      <c r="A515" s="58" t="e">
        <f t="shared" si="7"/>
        <v>#VALUE!</v>
      </c>
      <c r="B515" s="144" t="str">
        <f>IF(ISBLANK(DaqBook_RAW_Data!AG505),IF(DaqBook_RAW_Data!A505="","",TIMEVALUE(DaqBook_RAW_Data!A505)),TIMEVALUE(DaqBook_RAW_Data!AG505))</f>
        <v/>
      </c>
      <c r="C515" s="167" t="str">
        <f>IF(ISBLANK(DaqBook_RAW_Data!AH505),"",DaqBook_RAW_Data!AH505)</f>
        <v/>
      </c>
      <c r="D515" s="167" t="str">
        <f>IF(ISBLANK(DaqBook_RAW_Data!AI505),"",DaqBook_RAW_Data!AI505)</f>
        <v/>
      </c>
      <c r="E515" s="167" t="str">
        <f>IF(ISBLANK(DaqBook_RAW_Data!AJ505),"",DaqBook_RAW_Data!AJ505)</f>
        <v/>
      </c>
      <c r="F515" s="167" t="str">
        <f>IF(ISBLANK(DaqBook_RAW_Data!AK505),"",DaqBook_RAW_Data!AK505)</f>
        <v/>
      </c>
      <c r="G515" s="167" t="str">
        <f>IF(ISBLANK(DaqBook_RAW_Data!AL505),"",DaqBook_RAW_Data!AL505)</f>
        <v/>
      </c>
      <c r="H515" s="167" t="str">
        <f>IF(ISBLANK(DaqBook_RAW_Data!AM505),"",DaqBook_RAW_Data!AM505)</f>
        <v/>
      </c>
      <c r="I515" s="167" t="str">
        <f>IF(ISBLANK(DaqBook_RAW_Data!AN505),"",DaqBook_RAW_Data!AN505)</f>
        <v/>
      </c>
      <c r="J515" s="167" t="str">
        <f>IF(ISBLANK(DaqBook_RAW_Data!AO505),"",DaqBook_RAW_Data!AO505)</f>
        <v/>
      </c>
      <c r="K515" s="167" t="str">
        <f>IF(ISBLANK(DaqBook_RAW_Data!AP505),"",DaqBook_RAW_Data!AP505)</f>
        <v/>
      </c>
      <c r="L515" s="167" t="str">
        <f>IF(ISBLANK(DaqBook_RAW_Data!AQ505),"",DaqBook_RAW_Data!AQ505)</f>
        <v/>
      </c>
      <c r="M515" s="167" t="str">
        <f>IF(ISBLANK(DaqBook_RAW_Data!AR505),"",DaqBook_RAW_Data!AR505)</f>
        <v/>
      </c>
      <c r="N515" s="167" t="str">
        <f>IF(ISBLANK(DaqBook_RAW_Data!AS505),"",DaqBook_RAW_Data!AS505)</f>
        <v/>
      </c>
      <c r="O515" s="44"/>
      <c r="P515" s="44"/>
    </row>
    <row r="516" spans="1:16" x14ac:dyDescent="0.2">
      <c r="A516" s="58" t="e">
        <f t="shared" si="7"/>
        <v>#VALUE!</v>
      </c>
      <c r="B516" s="144" t="str">
        <f>IF(ISBLANK(DaqBook_RAW_Data!AG506),IF(DaqBook_RAW_Data!A506="","",TIMEVALUE(DaqBook_RAW_Data!A506)),TIMEVALUE(DaqBook_RAW_Data!AG506))</f>
        <v/>
      </c>
      <c r="C516" s="167" t="str">
        <f>IF(ISBLANK(DaqBook_RAW_Data!AH506),"",DaqBook_RAW_Data!AH506)</f>
        <v/>
      </c>
      <c r="D516" s="167" t="str">
        <f>IF(ISBLANK(DaqBook_RAW_Data!AI506),"",DaqBook_RAW_Data!AI506)</f>
        <v/>
      </c>
      <c r="E516" s="167" t="str">
        <f>IF(ISBLANK(DaqBook_RAW_Data!AJ506),"",DaqBook_RAW_Data!AJ506)</f>
        <v/>
      </c>
      <c r="F516" s="167" t="str">
        <f>IF(ISBLANK(DaqBook_RAW_Data!AK506),"",DaqBook_RAW_Data!AK506)</f>
        <v/>
      </c>
      <c r="G516" s="167" t="str">
        <f>IF(ISBLANK(DaqBook_RAW_Data!AL506),"",DaqBook_RAW_Data!AL506)</f>
        <v/>
      </c>
      <c r="H516" s="167" t="str">
        <f>IF(ISBLANK(DaqBook_RAW_Data!AM506),"",DaqBook_RAW_Data!AM506)</f>
        <v/>
      </c>
      <c r="I516" s="167" t="str">
        <f>IF(ISBLANK(DaqBook_RAW_Data!AN506),"",DaqBook_RAW_Data!AN506)</f>
        <v/>
      </c>
      <c r="J516" s="167" t="str">
        <f>IF(ISBLANK(DaqBook_RAW_Data!AO506),"",DaqBook_RAW_Data!AO506)</f>
        <v/>
      </c>
      <c r="K516" s="167" t="str">
        <f>IF(ISBLANK(DaqBook_RAW_Data!AP506),"",DaqBook_RAW_Data!AP506)</f>
        <v/>
      </c>
      <c r="L516" s="167" t="str">
        <f>IF(ISBLANK(DaqBook_RAW_Data!AQ506),"",DaqBook_RAW_Data!AQ506)</f>
        <v/>
      </c>
      <c r="M516" s="167" t="str">
        <f>IF(ISBLANK(DaqBook_RAW_Data!AR506),"",DaqBook_RAW_Data!AR506)</f>
        <v/>
      </c>
      <c r="N516" s="167" t="str">
        <f>IF(ISBLANK(DaqBook_RAW_Data!AS506),"",DaqBook_RAW_Data!AS506)</f>
        <v/>
      </c>
      <c r="O516" s="44"/>
      <c r="P516" s="44"/>
    </row>
    <row r="517" spans="1:16" x14ac:dyDescent="0.2">
      <c r="A517" s="58" t="e">
        <f t="shared" si="7"/>
        <v>#VALUE!</v>
      </c>
      <c r="B517" s="144" t="str">
        <f>IF(ISBLANK(DaqBook_RAW_Data!AG507),IF(DaqBook_RAW_Data!A507="","",TIMEVALUE(DaqBook_RAW_Data!A507)),TIMEVALUE(DaqBook_RAW_Data!AG507))</f>
        <v/>
      </c>
      <c r="C517" s="167" t="str">
        <f>IF(ISBLANK(DaqBook_RAW_Data!AH507),"",DaqBook_RAW_Data!AH507)</f>
        <v/>
      </c>
      <c r="D517" s="167" t="str">
        <f>IF(ISBLANK(DaqBook_RAW_Data!AI507),"",DaqBook_RAW_Data!AI507)</f>
        <v/>
      </c>
      <c r="E517" s="167" t="str">
        <f>IF(ISBLANK(DaqBook_RAW_Data!AJ507),"",DaqBook_RAW_Data!AJ507)</f>
        <v/>
      </c>
      <c r="F517" s="167" t="str">
        <f>IF(ISBLANK(DaqBook_RAW_Data!AK507),"",DaqBook_RAW_Data!AK507)</f>
        <v/>
      </c>
      <c r="G517" s="167" t="str">
        <f>IF(ISBLANK(DaqBook_RAW_Data!AL507),"",DaqBook_RAW_Data!AL507)</f>
        <v/>
      </c>
      <c r="H517" s="167" t="str">
        <f>IF(ISBLANK(DaqBook_RAW_Data!AM507),"",DaqBook_RAW_Data!AM507)</f>
        <v/>
      </c>
      <c r="I517" s="167" t="str">
        <f>IF(ISBLANK(DaqBook_RAW_Data!AN507),"",DaqBook_RAW_Data!AN507)</f>
        <v/>
      </c>
      <c r="J517" s="167" t="str">
        <f>IF(ISBLANK(DaqBook_RAW_Data!AO507),"",DaqBook_RAW_Data!AO507)</f>
        <v/>
      </c>
      <c r="K517" s="167" t="str">
        <f>IF(ISBLANK(DaqBook_RAW_Data!AP507),"",DaqBook_RAW_Data!AP507)</f>
        <v/>
      </c>
      <c r="L517" s="167" t="str">
        <f>IF(ISBLANK(DaqBook_RAW_Data!AQ507),"",DaqBook_RAW_Data!AQ507)</f>
        <v/>
      </c>
      <c r="M517" s="167" t="str">
        <f>IF(ISBLANK(DaqBook_RAW_Data!AR507),"",DaqBook_RAW_Data!AR507)</f>
        <v/>
      </c>
      <c r="N517" s="167" t="str">
        <f>IF(ISBLANK(DaqBook_RAW_Data!AS507),"",DaqBook_RAW_Data!AS507)</f>
        <v/>
      </c>
      <c r="O517" s="44"/>
      <c r="P517" s="44"/>
    </row>
    <row r="518" spans="1:16" x14ac:dyDescent="0.2">
      <c r="A518" s="58" t="e">
        <f t="shared" si="7"/>
        <v>#VALUE!</v>
      </c>
      <c r="B518" s="144" t="str">
        <f>IF(ISBLANK(DaqBook_RAW_Data!AG508),IF(DaqBook_RAW_Data!A508="","",TIMEVALUE(DaqBook_RAW_Data!A508)),TIMEVALUE(DaqBook_RAW_Data!AG508))</f>
        <v/>
      </c>
      <c r="C518" s="167" t="str">
        <f>IF(ISBLANK(DaqBook_RAW_Data!AH508),"",DaqBook_RAW_Data!AH508)</f>
        <v/>
      </c>
      <c r="D518" s="167" t="str">
        <f>IF(ISBLANK(DaqBook_RAW_Data!AI508),"",DaqBook_RAW_Data!AI508)</f>
        <v/>
      </c>
      <c r="E518" s="167" t="str">
        <f>IF(ISBLANK(DaqBook_RAW_Data!AJ508),"",DaqBook_RAW_Data!AJ508)</f>
        <v/>
      </c>
      <c r="F518" s="167" t="str">
        <f>IF(ISBLANK(DaqBook_RAW_Data!AK508),"",DaqBook_RAW_Data!AK508)</f>
        <v/>
      </c>
      <c r="G518" s="167" t="str">
        <f>IF(ISBLANK(DaqBook_RAW_Data!AL508),"",DaqBook_RAW_Data!AL508)</f>
        <v/>
      </c>
      <c r="H518" s="167" t="str">
        <f>IF(ISBLANK(DaqBook_RAW_Data!AM508),"",DaqBook_RAW_Data!AM508)</f>
        <v/>
      </c>
      <c r="I518" s="167" t="str">
        <f>IF(ISBLANK(DaqBook_RAW_Data!AN508),"",DaqBook_RAW_Data!AN508)</f>
        <v/>
      </c>
      <c r="J518" s="167" t="str">
        <f>IF(ISBLANK(DaqBook_RAW_Data!AO508),"",DaqBook_RAW_Data!AO508)</f>
        <v/>
      </c>
      <c r="K518" s="167" t="str">
        <f>IF(ISBLANK(DaqBook_RAW_Data!AP508),"",DaqBook_RAW_Data!AP508)</f>
        <v/>
      </c>
      <c r="L518" s="167" t="str">
        <f>IF(ISBLANK(DaqBook_RAW_Data!AQ508),"",DaqBook_RAW_Data!AQ508)</f>
        <v/>
      </c>
      <c r="M518" s="167" t="str">
        <f>IF(ISBLANK(DaqBook_RAW_Data!AR508),"",DaqBook_RAW_Data!AR508)</f>
        <v/>
      </c>
      <c r="N518" s="167" t="str">
        <f>IF(ISBLANK(DaqBook_RAW_Data!AS508),"",DaqBook_RAW_Data!AS508)</f>
        <v/>
      </c>
      <c r="O518" s="44"/>
      <c r="P518" s="44"/>
    </row>
    <row r="519" spans="1:16" x14ac:dyDescent="0.2">
      <c r="A519" s="58" t="e">
        <f t="shared" si="7"/>
        <v>#VALUE!</v>
      </c>
      <c r="B519" s="144" t="str">
        <f>IF(ISBLANK(DaqBook_RAW_Data!AG509),IF(DaqBook_RAW_Data!A509="","",TIMEVALUE(DaqBook_RAW_Data!A509)),TIMEVALUE(DaqBook_RAW_Data!AG509))</f>
        <v/>
      </c>
      <c r="C519" s="167" t="str">
        <f>IF(ISBLANK(DaqBook_RAW_Data!AH509),"",DaqBook_RAW_Data!AH509)</f>
        <v/>
      </c>
      <c r="D519" s="167" t="str">
        <f>IF(ISBLANK(DaqBook_RAW_Data!AI509),"",DaqBook_RAW_Data!AI509)</f>
        <v/>
      </c>
      <c r="E519" s="167" t="str">
        <f>IF(ISBLANK(DaqBook_RAW_Data!AJ509),"",DaqBook_RAW_Data!AJ509)</f>
        <v/>
      </c>
      <c r="F519" s="167" t="str">
        <f>IF(ISBLANK(DaqBook_RAW_Data!AK509),"",DaqBook_RAW_Data!AK509)</f>
        <v/>
      </c>
      <c r="G519" s="167" t="str">
        <f>IF(ISBLANK(DaqBook_RAW_Data!AL509),"",DaqBook_RAW_Data!AL509)</f>
        <v/>
      </c>
      <c r="H519" s="167" t="str">
        <f>IF(ISBLANK(DaqBook_RAW_Data!AM509),"",DaqBook_RAW_Data!AM509)</f>
        <v/>
      </c>
      <c r="I519" s="167" t="str">
        <f>IF(ISBLANK(DaqBook_RAW_Data!AN509),"",DaqBook_RAW_Data!AN509)</f>
        <v/>
      </c>
      <c r="J519" s="167" t="str">
        <f>IF(ISBLANK(DaqBook_RAW_Data!AO509),"",DaqBook_RAW_Data!AO509)</f>
        <v/>
      </c>
      <c r="K519" s="167" t="str">
        <f>IF(ISBLANK(DaqBook_RAW_Data!AP509),"",DaqBook_RAW_Data!AP509)</f>
        <v/>
      </c>
      <c r="L519" s="167" t="str">
        <f>IF(ISBLANK(DaqBook_RAW_Data!AQ509),"",DaqBook_RAW_Data!AQ509)</f>
        <v/>
      </c>
      <c r="M519" s="167" t="str">
        <f>IF(ISBLANK(DaqBook_RAW_Data!AR509),"",DaqBook_RAW_Data!AR509)</f>
        <v/>
      </c>
      <c r="N519" s="167" t="str">
        <f>IF(ISBLANK(DaqBook_RAW_Data!AS509),"",DaqBook_RAW_Data!AS509)</f>
        <v/>
      </c>
      <c r="O519" s="44"/>
      <c r="P519" s="44"/>
    </row>
    <row r="520" spans="1:16" x14ac:dyDescent="0.2">
      <c r="A520" s="58" t="e">
        <f t="shared" si="7"/>
        <v>#VALUE!</v>
      </c>
      <c r="B520" s="144" t="str">
        <f>IF(ISBLANK(DaqBook_RAW_Data!AG510),IF(DaqBook_RAW_Data!A510="","",TIMEVALUE(DaqBook_RAW_Data!A510)),TIMEVALUE(DaqBook_RAW_Data!AG510))</f>
        <v/>
      </c>
      <c r="C520" s="167" t="str">
        <f>IF(ISBLANK(DaqBook_RAW_Data!AH510),"",DaqBook_RAW_Data!AH510)</f>
        <v/>
      </c>
      <c r="D520" s="167" t="str">
        <f>IF(ISBLANK(DaqBook_RAW_Data!AI510),"",DaqBook_RAW_Data!AI510)</f>
        <v/>
      </c>
      <c r="E520" s="167" t="str">
        <f>IF(ISBLANK(DaqBook_RAW_Data!AJ510),"",DaqBook_RAW_Data!AJ510)</f>
        <v/>
      </c>
      <c r="F520" s="167" t="str">
        <f>IF(ISBLANK(DaqBook_RAW_Data!AK510),"",DaqBook_RAW_Data!AK510)</f>
        <v/>
      </c>
      <c r="G520" s="167" t="str">
        <f>IF(ISBLANK(DaqBook_RAW_Data!AL510),"",DaqBook_RAW_Data!AL510)</f>
        <v/>
      </c>
      <c r="H520" s="167" t="str">
        <f>IF(ISBLANK(DaqBook_RAW_Data!AM510),"",DaqBook_RAW_Data!AM510)</f>
        <v/>
      </c>
      <c r="I520" s="167" t="str">
        <f>IF(ISBLANK(DaqBook_RAW_Data!AN510),"",DaqBook_RAW_Data!AN510)</f>
        <v/>
      </c>
      <c r="J520" s="167" t="str">
        <f>IF(ISBLANK(DaqBook_RAW_Data!AO510),"",DaqBook_RAW_Data!AO510)</f>
        <v/>
      </c>
      <c r="K520" s="167" t="str">
        <f>IF(ISBLANK(DaqBook_RAW_Data!AP510),"",DaqBook_RAW_Data!AP510)</f>
        <v/>
      </c>
      <c r="L520" s="167" t="str">
        <f>IF(ISBLANK(DaqBook_RAW_Data!AQ510),"",DaqBook_RAW_Data!AQ510)</f>
        <v/>
      </c>
      <c r="M520" s="167" t="str">
        <f>IF(ISBLANK(DaqBook_RAW_Data!AR510),"",DaqBook_RAW_Data!AR510)</f>
        <v/>
      </c>
      <c r="N520" s="167" t="str">
        <f>IF(ISBLANK(DaqBook_RAW_Data!AS510),"",DaqBook_RAW_Data!AS510)</f>
        <v/>
      </c>
      <c r="O520" s="44"/>
      <c r="P520" s="44"/>
    </row>
    <row r="521" spans="1:16" x14ac:dyDescent="0.2">
      <c r="A521" s="58" t="e">
        <f t="shared" si="7"/>
        <v>#VALUE!</v>
      </c>
      <c r="B521" s="144" t="str">
        <f>IF(ISBLANK(DaqBook_RAW_Data!AG511),IF(DaqBook_RAW_Data!A511="","",TIMEVALUE(DaqBook_RAW_Data!A511)),TIMEVALUE(DaqBook_RAW_Data!AG511))</f>
        <v/>
      </c>
      <c r="C521" s="167" t="str">
        <f>IF(ISBLANK(DaqBook_RAW_Data!AH511),"",DaqBook_RAW_Data!AH511)</f>
        <v/>
      </c>
      <c r="D521" s="167" t="str">
        <f>IF(ISBLANK(DaqBook_RAW_Data!AI511),"",DaqBook_RAW_Data!AI511)</f>
        <v/>
      </c>
      <c r="E521" s="167" t="str">
        <f>IF(ISBLANK(DaqBook_RAW_Data!AJ511),"",DaqBook_RAW_Data!AJ511)</f>
        <v/>
      </c>
      <c r="F521" s="167" t="str">
        <f>IF(ISBLANK(DaqBook_RAW_Data!AK511),"",DaqBook_RAW_Data!AK511)</f>
        <v/>
      </c>
      <c r="G521" s="167" t="str">
        <f>IF(ISBLANK(DaqBook_RAW_Data!AL511),"",DaqBook_RAW_Data!AL511)</f>
        <v/>
      </c>
      <c r="H521" s="167" t="str">
        <f>IF(ISBLANK(DaqBook_RAW_Data!AM511),"",DaqBook_RAW_Data!AM511)</f>
        <v/>
      </c>
      <c r="I521" s="167" t="str">
        <f>IF(ISBLANK(DaqBook_RAW_Data!AN511),"",DaqBook_RAW_Data!AN511)</f>
        <v/>
      </c>
      <c r="J521" s="167" t="str">
        <f>IF(ISBLANK(DaqBook_RAW_Data!AO511),"",DaqBook_RAW_Data!AO511)</f>
        <v/>
      </c>
      <c r="K521" s="167" t="str">
        <f>IF(ISBLANK(DaqBook_RAW_Data!AP511),"",DaqBook_RAW_Data!AP511)</f>
        <v/>
      </c>
      <c r="L521" s="167" t="str">
        <f>IF(ISBLANK(DaqBook_RAW_Data!AQ511),"",DaqBook_RAW_Data!AQ511)</f>
        <v/>
      </c>
      <c r="M521" s="167" t="str">
        <f>IF(ISBLANK(DaqBook_RAW_Data!AR511),"",DaqBook_RAW_Data!AR511)</f>
        <v/>
      </c>
      <c r="N521" s="167" t="str">
        <f>IF(ISBLANK(DaqBook_RAW_Data!AS511),"",DaqBook_RAW_Data!AS511)</f>
        <v/>
      </c>
      <c r="O521" s="44"/>
      <c r="P521" s="44"/>
    </row>
    <row r="522" spans="1:16" x14ac:dyDescent="0.2">
      <c r="A522" s="58" t="e">
        <f t="shared" si="7"/>
        <v>#VALUE!</v>
      </c>
      <c r="B522" s="144" t="str">
        <f>IF(ISBLANK(DaqBook_RAW_Data!AG512),IF(DaqBook_RAW_Data!A512="","",TIMEVALUE(DaqBook_RAW_Data!A512)),TIMEVALUE(DaqBook_RAW_Data!AG512))</f>
        <v/>
      </c>
      <c r="C522" s="167" t="str">
        <f>IF(ISBLANK(DaqBook_RAW_Data!AH512),"",DaqBook_RAW_Data!AH512)</f>
        <v/>
      </c>
      <c r="D522" s="167" t="str">
        <f>IF(ISBLANK(DaqBook_RAW_Data!AI512),"",DaqBook_RAW_Data!AI512)</f>
        <v/>
      </c>
      <c r="E522" s="167" t="str">
        <f>IF(ISBLANK(DaqBook_RAW_Data!AJ512),"",DaqBook_RAW_Data!AJ512)</f>
        <v/>
      </c>
      <c r="F522" s="167" t="str">
        <f>IF(ISBLANK(DaqBook_RAW_Data!AK512),"",DaqBook_RAW_Data!AK512)</f>
        <v/>
      </c>
      <c r="G522" s="167" t="str">
        <f>IF(ISBLANK(DaqBook_RAW_Data!AL512),"",DaqBook_RAW_Data!AL512)</f>
        <v/>
      </c>
      <c r="H522" s="167" t="str">
        <f>IF(ISBLANK(DaqBook_RAW_Data!AM512),"",DaqBook_RAW_Data!AM512)</f>
        <v/>
      </c>
      <c r="I522" s="167" t="str">
        <f>IF(ISBLANK(DaqBook_RAW_Data!AN512),"",DaqBook_RAW_Data!AN512)</f>
        <v/>
      </c>
      <c r="J522" s="167" t="str">
        <f>IF(ISBLANK(DaqBook_RAW_Data!AO512),"",DaqBook_RAW_Data!AO512)</f>
        <v/>
      </c>
      <c r="K522" s="167" t="str">
        <f>IF(ISBLANK(DaqBook_RAW_Data!AP512),"",DaqBook_RAW_Data!AP512)</f>
        <v/>
      </c>
      <c r="L522" s="167" t="str">
        <f>IF(ISBLANK(DaqBook_RAW_Data!AQ512),"",DaqBook_RAW_Data!AQ512)</f>
        <v/>
      </c>
      <c r="M522" s="167" t="str">
        <f>IF(ISBLANK(DaqBook_RAW_Data!AR512),"",DaqBook_RAW_Data!AR512)</f>
        <v/>
      </c>
      <c r="N522" s="167" t="str">
        <f>IF(ISBLANK(DaqBook_RAW_Data!AS512),"",DaqBook_RAW_Data!AS512)</f>
        <v/>
      </c>
      <c r="O522" s="44"/>
      <c r="P522" s="44"/>
    </row>
    <row r="523" spans="1:16" x14ac:dyDescent="0.2">
      <c r="A523" s="58" t="e">
        <f t="shared" si="7"/>
        <v>#VALUE!</v>
      </c>
      <c r="B523" s="144" t="str">
        <f>IF(ISBLANK(DaqBook_RAW_Data!AG513),IF(DaqBook_RAW_Data!A513="","",TIMEVALUE(DaqBook_RAW_Data!A513)),TIMEVALUE(DaqBook_RAW_Data!AG513))</f>
        <v/>
      </c>
      <c r="C523" s="167" t="str">
        <f>IF(ISBLANK(DaqBook_RAW_Data!AH513),"",DaqBook_RAW_Data!AH513)</f>
        <v/>
      </c>
      <c r="D523" s="167" t="str">
        <f>IF(ISBLANK(DaqBook_RAW_Data!AI513),"",DaqBook_RAW_Data!AI513)</f>
        <v/>
      </c>
      <c r="E523" s="167" t="str">
        <f>IF(ISBLANK(DaqBook_RAW_Data!AJ513),"",DaqBook_RAW_Data!AJ513)</f>
        <v/>
      </c>
      <c r="F523" s="167" t="str">
        <f>IF(ISBLANK(DaqBook_RAW_Data!AK513),"",DaqBook_RAW_Data!AK513)</f>
        <v/>
      </c>
      <c r="G523" s="167" t="str">
        <f>IF(ISBLANK(DaqBook_RAW_Data!AL513),"",DaqBook_RAW_Data!AL513)</f>
        <v/>
      </c>
      <c r="H523" s="167" t="str">
        <f>IF(ISBLANK(DaqBook_RAW_Data!AM513),"",DaqBook_RAW_Data!AM513)</f>
        <v/>
      </c>
      <c r="I523" s="167" t="str">
        <f>IF(ISBLANK(DaqBook_RAW_Data!AN513),"",DaqBook_RAW_Data!AN513)</f>
        <v/>
      </c>
      <c r="J523" s="167" t="str">
        <f>IF(ISBLANK(DaqBook_RAW_Data!AO513),"",DaqBook_RAW_Data!AO513)</f>
        <v/>
      </c>
      <c r="K523" s="167" t="str">
        <f>IF(ISBLANK(DaqBook_RAW_Data!AP513),"",DaqBook_RAW_Data!AP513)</f>
        <v/>
      </c>
      <c r="L523" s="167" t="str">
        <f>IF(ISBLANK(DaqBook_RAW_Data!AQ513),"",DaqBook_RAW_Data!AQ513)</f>
        <v/>
      </c>
      <c r="M523" s="167" t="str">
        <f>IF(ISBLANK(DaqBook_RAW_Data!AR513),"",DaqBook_RAW_Data!AR513)</f>
        <v/>
      </c>
      <c r="N523" s="167" t="str">
        <f>IF(ISBLANK(DaqBook_RAW_Data!AS513),"",DaqBook_RAW_Data!AS513)</f>
        <v/>
      </c>
      <c r="O523" s="44"/>
      <c r="P523" s="44"/>
    </row>
    <row r="524" spans="1:16" x14ac:dyDescent="0.2">
      <c r="A524" s="58" t="e">
        <f t="shared" si="7"/>
        <v>#VALUE!</v>
      </c>
      <c r="B524" s="144" t="str">
        <f>IF(ISBLANK(DaqBook_RAW_Data!AG514),IF(DaqBook_RAW_Data!A514="","",TIMEVALUE(DaqBook_RAW_Data!A514)),TIMEVALUE(DaqBook_RAW_Data!AG514))</f>
        <v/>
      </c>
      <c r="C524" s="167" t="str">
        <f>IF(ISBLANK(DaqBook_RAW_Data!AH514),"",DaqBook_RAW_Data!AH514)</f>
        <v/>
      </c>
      <c r="D524" s="167" t="str">
        <f>IF(ISBLANK(DaqBook_RAW_Data!AI514),"",DaqBook_RAW_Data!AI514)</f>
        <v/>
      </c>
      <c r="E524" s="167" t="str">
        <f>IF(ISBLANK(DaqBook_RAW_Data!AJ514),"",DaqBook_RAW_Data!AJ514)</f>
        <v/>
      </c>
      <c r="F524" s="167" t="str">
        <f>IF(ISBLANK(DaqBook_RAW_Data!AK514),"",DaqBook_RAW_Data!AK514)</f>
        <v/>
      </c>
      <c r="G524" s="167" t="str">
        <f>IF(ISBLANK(DaqBook_RAW_Data!AL514),"",DaqBook_RAW_Data!AL514)</f>
        <v/>
      </c>
      <c r="H524" s="167" t="str">
        <f>IF(ISBLANK(DaqBook_RAW_Data!AM514),"",DaqBook_RAW_Data!AM514)</f>
        <v/>
      </c>
      <c r="I524" s="167" t="str">
        <f>IF(ISBLANK(DaqBook_RAW_Data!AN514),"",DaqBook_RAW_Data!AN514)</f>
        <v/>
      </c>
      <c r="J524" s="167" t="str">
        <f>IF(ISBLANK(DaqBook_RAW_Data!AO514),"",DaqBook_RAW_Data!AO514)</f>
        <v/>
      </c>
      <c r="K524" s="167" t="str">
        <f>IF(ISBLANK(DaqBook_RAW_Data!AP514),"",DaqBook_RAW_Data!AP514)</f>
        <v/>
      </c>
      <c r="L524" s="167" t="str">
        <f>IF(ISBLANK(DaqBook_RAW_Data!AQ514),"",DaqBook_RAW_Data!AQ514)</f>
        <v/>
      </c>
      <c r="M524" s="167" t="str">
        <f>IF(ISBLANK(DaqBook_RAW_Data!AR514),"",DaqBook_RAW_Data!AR514)</f>
        <v/>
      </c>
      <c r="N524" s="167" t="str">
        <f>IF(ISBLANK(DaqBook_RAW_Data!AS514),"",DaqBook_RAW_Data!AS514)</f>
        <v/>
      </c>
      <c r="O524" s="44"/>
      <c r="P524" s="44"/>
    </row>
    <row r="525" spans="1:16" x14ac:dyDescent="0.2">
      <c r="A525" s="58" t="e">
        <f t="shared" si="7"/>
        <v>#VALUE!</v>
      </c>
      <c r="B525" s="144" t="str">
        <f>IF(ISBLANK(DaqBook_RAW_Data!AG515),IF(DaqBook_RAW_Data!A515="","",TIMEVALUE(DaqBook_RAW_Data!A515)),TIMEVALUE(DaqBook_RAW_Data!AG515))</f>
        <v/>
      </c>
      <c r="C525" s="167" t="str">
        <f>IF(ISBLANK(DaqBook_RAW_Data!AH515),"",DaqBook_RAW_Data!AH515)</f>
        <v/>
      </c>
      <c r="D525" s="167" t="str">
        <f>IF(ISBLANK(DaqBook_RAW_Data!AI515),"",DaqBook_RAW_Data!AI515)</f>
        <v/>
      </c>
      <c r="E525" s="167" t="str">
        <f>IF(ISBLANK(DaqBook_RAW_Data!AJ515),"",DaqBook_RAW_Data!AJ515)</f>
        <v/>
      </c>
      <c r="F525" s="167" t="str">
        <f>IF(ISBLANK(DaqBook_RAW_Data!AK515),"",DaqBook_RAW_Data!AK515)</f>
        <v/>
      </c>
      <c r="G525" s="167" t="str">
        <f>IF(ISBLANK(DaqBook_RAW_Data!AL515),"",DaqBook_RAW_Data!AL515)</f>
        <v/>
      </c>
      <c r="H525" s="167" t="str">
        <f>IF(ISBLANK(DaqBook_RAW_Data!AM515),"",DaqBook_RAW_Data!AM515)</f>
        <v/>
      </c>
      <c r="I525" s="167" t="str">
        <f>IF(ISBLANK(DaqBook_RAW_Data!AN515),"",DaqBook_RAW_Data!AN515)</f>
        <v/>
      </c>
      <c r="J525" s="167" t="str">
        <f>IF(ISBLANK(DaqBook_RAW_Data!AO515),"",DaqBook_RAW_Data!AO515)</f>
        <v/>
      </c>
      <c r="K525" s="167" t="str">
        <f>IF(ISBLANK(DaqBook_RAW_Data!AP515),"",DaqBook_RAW_Data!AP515)</f>
        <v/>
      </c>
      <c r="L525" s="167" t="str">
        <f>IF(ISBLANK(DaqBook_RAW_Data!AQ515),"",DaqBook_RAW_Data!AQ515)</f>
        <v/>
      </c>
      <c r="M525" s="167" t="str">
        <f>IF(ISBLANK(DaqBook_RAW_Data!AR515),"",DaqBook_RAW_Data!AR515)</f>
        <v/>
      </c>
      <c r="N525" s="167" t="str">
        <f>IF(ISBLANK(DaqBook_RAW_Data!AS515),"",DaqBook_RAW_Data!AS515)</f>
        <v/>
      </c>
      <c r="O525" s="44"/>
      <c r="P525" s="44"/>
    </row>
    <row r="526" spans="1:16" x14ac:dyDescent="0.2">
      <c r="A526" s="58" t="e">
        <f t="shared" si="7"/>
        <v>#VALUE!</v>
      </c>
      <c r="B526" s="144" t="str">
        <f>IF(ISBLANK(DaqBook_RAW_Data!AG516),IF(DaqBook_RAW_Data!A516="","",TIMEVALUE(DaqBook_RAW_Data!A516)),TIMEVALUE(DaqBook_RAW_Data!AG516))</f>
        <v/>
      </c>
      <c r="C526" s="167" t="str">
        <f>IF(ISBLANK(DaqBook_RAW_Data!AH516),"",DaqBook_RAW_Data!AH516)</f>
        <v/>
      </c>
      <c r="D526" s="167" t="str">
        <f>IF(ISBLANK(DaqBook_RAW_Data!AI516),"",DaqBook_RAW_Data!AI516)</f>
        <v/>
      </c>
      <c r="E526" s="167" t="str">
        <f>IF(ISBLANK(DaqBook_RAW_Data!AJ516),"",DaqBook_RAW_Data!AJ516)</f>
        <v/>
      </c>
      <c r="F526" s="167" t="str">
        <f>IF(ISBLANK(DaqBook_RAW_Data!AK516),"",DaqBook_RAW_Data!AK516)</f>
        <v/>
      </c>
      <c r="G526" s="167" t="str">
        <f>IF(ISBLANK(DaqBook_RAW_Data!AL516),"",DaqBook_RAW_Data!AL516)</f>
        <v/>
      </c>
      <c r="H526" s="167" t="str">
        <f>IF(ISBLANK(DaqBook_RAW_Data!AM516),"",DaqBook_RAW_Data!AM516)</f>
        <v/>
      </c>
      <c r="I526" s="167" t="str">
        <f>IF(ISBLANK(DaqBook_RAW_Data!AN516),"",DaqBook_RAW_Data!AN516)</f>
        <v/>
      </c>
      <c r="J526" s="167" t="str">
        <f>IF(ISBLANK(DaqBook_RAW_Data!AO516),"",DaqBook_RAW_Data!AO516)</f>
        <v/>
      </c>
      <c r="K526" s="167" t="str">
        <f>IF(ISBLANK(DaqBook_RAW_Data!AP516),"",DaqBook_RAW_Data!AP516)</f>
        <v/>
      </c>
      <c r="L526" s="167" t="str">
        <f>IF(ISBLANK(DaqBook_RAW_Data!AQ516),"",DaqBook_RAW_Data!AQ516)</f>
        <v/>
      </c>
      <c r="M526" s="167" t="str">
        <f>IF(ISBLANK(DaqBook_RAW_Data!AR516),"",DaqBook_RAW_Data!AR516)</f>
        <v/>
      </c>
      <c r="N526" s="167" t="str">
        <f>IF(ISBLANK(DaqBook_RAW_Data!AS516),"",DaqBook_RAW_Data!AS516)</f>
        <v/>
      </c>
      <c r="O526" s="44"/>
      <c r="P526" s="44"/>
    </row>
    <row r="527" spans="1:16" x14ac:dyDescent="0.2">
      <c r="A527" s="58" t="e">
        <f t="shared" ref="A527:A590" si="8">HOUR(B527)&amp;":"&amp;MINUTE(B527)</f>
        <v>#VALUE!</v>
      </c>
      <c r="B527" s="144" t="str">
        <f>IF(ISBLANK(DaqBook_RAW_Data!AG517),IF(DaqBook_RAW_Data!A517="","",TIMEVALUE(DaqBook_RAW_Data!A517)),TIMEVALUE(DaqBook_RAW_Data!AG517))</f>
        <v/>
      </c>
      <c r="C527" s="167" t="str">
        <f>IF(ISBLANK(DaqBook_RAW_Data!AH517),"",DaqBook_RAW_Data!AH517)</f>
        <v/>
      </c>
      <c r="D527" s="167" t="str">
        <f>IF(ISBLANK(DaqBook_RAW_Data!AI517),"",DaqBook_RAW_Data!AI517)</f>
        <v/>
      </c>
      <c r="E527" s="167" t="str">
        <f>IF(ISBLANK(DaqBook_RAW_Data!AJ517),"",DaqBook_RAW_Data!AJ517)</f>
        <v/>
      </c>
      <c r="F527" s="167" t="str">
        <f>IF(ISBLANK(DaqBook_RAW_Data!AK517),"",DaqBook_RAW_Data!AK517)</f>
        <v/>
      </c>
      <c r="G527" s="167" t="str">
        <f>IF(ISBLANK(DaqBook_RAW_Data!AL517),"",DaqBook_RAW_Data!AL517)</f>
        <v/>
      </c>
      <c r="H527" s="167" t="str">
        <f>IF(ISBLANK(DaqBook_RAW_Data!AM517),"",DaqBook_RAW_Data!AM517)</f>
        <v/>
      </c>
      <c r="I527" s="167" t="str">
        <f>IF(ISBLANK(DaqBook_RAW_Data!AN517),"",DaqBook_RAW_Data!AN517)</f>
        <v/>
      </c>
      <c r="J527" s="167" t="str">
        <f>IF(ISBLANK(DaqBook_RAW_Data!AO517),"",DaqBook_RAW_Data!AO517)</f>
        <v/>
      </c>
      <c r="K527" s="167" t="str">
        <f>IF(ISBLANK(DaqBook_RAW_Data!AP517),"",DaqBook_RAW_Data!AP517)</f>
        <v/>
      </c>
      <c r="L527" s="167" t="str">
        <f>IF(ISBLANK(DaqBook_RAW_Data!AQ517),"",DaqBook_RAW_Data!AQ517)</f>
        <v/>
      </c>
      <c r="M527" s="167" t="str">
        <f>IF(ISBLANK(DaqBook_RAW_Data!AR517),"",DaqBook_RAW_Data!AR517)</f>
        <v/>
      </c>
      <c r="N527" s="167" t="str">
        <f>IF(ISBLANK(DaqBook_RAW_Data!AS517),"",DaqBook_RAW_Data!AS517)</f>
        <v/>
      </c>
      <c r="O527" s="44"/>
      <c r="P527" s="44"/>
    </row>
    <row r="528" spans="1:16" x14ac:dyDescent="0.2">
      <c r="A528" s="58" t="e">
        <f t="shared" si="8"/>
        <v>#VALUE!</v>
      </c>
      <c r="B528" s="144" t="str">
        <f>IF(ISBLANK(DaqBook_RAW_Data!AG518),IF(DaqBook_RAW_Data!A518="","",TIMEVALUE(DaqBook_RAW_Data!A518)),TIMEVALUE(DaqBook_RAW_Data!AG518))</f>
        <v/>
      </c>
      <c r="C528" s="167" t="str">
        <f>IF(ISBLANK(DaqBook_RAW_Data!AH518),"",DaqBook_RAW_Data!AH518)</f>
        <v/>
      </c>
      <c r="D528" s="167" t="str">
        <f>IF(ISBLANK(DaqBook_RAW_Data!AI518),"",DaqBook_RAW_Data!AI518)</f>
        <v/>
      </c>
      <c r="E528" s="167" t="str">
        <f>IF(ISBLANK(DaqBook_RAW_Data!AJ518),"",DaqBook_RAW_Data!AJ518)</f>
        <v/>
      </c>
      <c r="F528" s="167" t="str">
        <f>IF(ISBLANK(DaqBook_RAW_Data!AK518),"",DaqBook_RAW_Data!AK518)</f>
        <v/>
      </c>
      <c r="G528" s="167" t="str">
        <f>IF(ISBLANK(DaqBook_RAW_Data!AL518),"",DaqBook_RAW_Data!AL518)</f>
        <v/>
      </c>
      <c r="H528" s="167" t="str">
        <f>IF(ISBLANK(DaqBook_RAW_Data!AM518),"",DaqBook_RAW_Data!AM518)</f>
        <v/>
      </c>
      <c r="I528" s="167" t="str">
        <f>IF(ISBLANK(DaqBook_RAW_Data!AN518),"",DaqBook_RAW_Data!AN518)</f>
        <v/>
      </c>
      <c r="J528" s="167" t="str">
        <f>IF(ISBLANK(DaqBook_RAW_Data!AO518),"",DaqBook_RAW_Data!AO518)</f>
        <v/>
      </c>
      <c r="K528" s="167" t="str">
        <f>IF(ISBLANK(DaqBook_RAW_Data!AP518),"",DaqBook_RAW_Data!AP518)</f>
        <v/>
      </c>
      <c r="L528" s="167" t="str">
        <f>IF(ISBLANK(DaqBook_RAW_Data!AQ518),"",DaqBook_RAW_Data!AQ518)</f>
        <v/>
      </c>
      <c r="M528" s="167" t="str">
        <f>IF(ISBLANK(DaqBook_RAW_Data!AR518),"",DaqBook_RAW_Data!AR518)</f>
        <v/>
      </c>
      <c r="N528" s="167" t="str">
        <f>IF(ISBLANK(DaqBook_RAW_Data!AS518),"",DaqBook_RAW_Data!AS518)</f>
        <v/>
      </c>
      <c r="O528" s="44"/>
      <c r="P528" s="44"/>
    </row>
    <row r="529" spans="1:16" x14ac:dyDescent="0.2">
      <c r="A529" s="58" t="e">
        <f t="shared" si="8"/>
        <v>#VALUE!</v>
      </c>
      <c r="B529" s="144" t="str">
        <f>IF(ISBLANK(DaqBook_RAW_Data!AG519),IF(DaqBook_RAW_Data!A519="","",TIMEVALUE(DaqBook_RAW_Data!A519)),TIMEVALUE(DaqBook_RAW_Data!AG519))</f>
        <v/>
      </c>
      <c r="C529" s="167" t="str">
        <f>IF(ISBLANK(DaqBook_RAW_Data!AH519),"",DaqBook_RAW_Data!AH519)</f>
        <v/>
      </c>
      <c r="D529" s="167" t="str">
        <f>IF(ISBLANK(DaqBook_RAW_Data!AI519),"",DaqBook_RAW_Data!AI519)</f>
        <v/>
      </c>
      <c r="E529" s="167" t="str">
        <f>IF(ISBLANK(DaqBook_RAW_Data!AJ519),"",DaqBook_RAW_Data!AJ519)</f>
        <v/>
      </c>
      <c r="F529" s="167" t="str">
        <f>IF(ISBLANK(DaqBook_RAW_Data!AK519),"",DaqBook_RAW_Data!AK519)</f>
        <v/>
      </c>
      <c r="G529" s="167" t="str">
        <f>IF(ISBLANK(DaqBook_RAW_Data!AL519),"",DaqBook_RAW_Data!AL519)</f>
        <v/>
      </c>
      <c r="H529" s="167" t="str">
        <f>IF(ISBLANK(DaqBook_RAW_Data!AM519),"",DaqBook_RAW_Data!AM519)</f>
        <v/>
      </c>
      <c r="I529" s="167" t="str">
        <f>IF(ISBLANK(DaqBook_RAW_Data!AN519),"",DaqBook_RAW_Data!AN519)</f>
        <v/>
      </c>
      <c r="J529" s="167" t="str">
        <f>IF(ISBLANK(DaqBook_RAW_Data!AO519),"",DaqBook_RAW_Data!AO519)</f>
        <v/>
      </c>
      <c r="K529" s="167" t="str">
        <f>IF(ISBLANK(DaqBook_RAW_Data!AP519),"",DaqBook_RAW_Data!AP519)</f>
        <v/>
      </c>
      <c r="L529" s="167" t="str">
        <f>IF(ISBLANK(DaqBook_RAW_Data!AQ519),"",DaqBook_RAW_Data!AQ519)</f>
        <v/>
      </c>
      <c r="M529" s="167" t="str">
        <f>IF(ISBLANK(DaqBook_RAW_Data!AR519),"",DaqBook_RAW_Data!AR519)</f>
        <v/>
      </c>
      <c r="N529" s="167" t="str">
        <f>IF(ISBLANK(DaqBook_RAW_Data!AS519),"",DaqBook_RAW_Data!AS519)</f>
        <v/>
      </c>
      <c r="O529" s="44"/>
      <c r="P529" s="44"/>
    </row>
    <row r="530" spans="1:16" x14ac:dyDescent="0.2">
      <c r="A530" s="58" t="e">
        <f t="shared" si="8"/>
        <v>#VALUE!</v>
      </c>
      <c r="B530" s="144" t="str">
        <f>IF(ISBLANK(DaqBook_RAW_Data!AG520),IF(DaqBook_RAW_Data!A520="","",TIMEVALUE(DaqBook_RAW_Data!A520)),TIMEVALUE(DaqBook_RAW_Data!AG520))</f>
        <v/>
      </c>
      <c r="C530" s="167" t="str">
        <f>IF(ISBLANK(DaqBook_RAW_Data!AH520),"",DaqBook_RAW_Data!AH520)</f>
        <v/>
      </c>
      <c r="D530" s="167" t="str">
        <f>IF(ISBLANK(DaqBook_RAW_Data!AI520),"",DaqBook_RAW_Data!AI520)</f>
        <v/>
      </c>
      <c r="E530" s="167" t="str">
        <f>IF(ISBLANK(DaqBook_RAW_Data!AJ520),"",DaqBook_RAW_Data!AJ520)</f>
        <v/>
      </c>
      <c r="F530" s="167" t="str">
        <f>IF(ISBLANK(DaqBook_RAW_Data!AK520),"",DaqBook_RAW_Data!AK520)</f>
        <v/>
      </c>
      <c r="G530" s="167" t="str">
        <f>IF(ISBLANK(DaqBook_RAW_Data!AL520),"",DaqBook_RAW_Data!AL520)</f>
        <v/>
      </c>
      <c r="H530" s="167" t="str">
        <f>IF(ISBLANK(DaqBook_RAW_Data!AM520),"",DaqBook_RAW_Data!AM520)</f>
        <v/>
      </c>
      <c r="I530" s="167" t="str">
        <f>IF(ISBLANK(DaqBook_RAW_Data!AN520),"",DaqBook_RAW_Data!AN520)</f>
        <v/>
      </c>
      <c r="J530" s="167" t="str">
        <f>IF(ISBLANK(DaqBook_RAW_Data!AO520),"",DaqBook_RAW_Data!AO520)</f>
        <v/>
      </c>
      <c r="K530" s="167" t="str">
        <f>IF(ISBLANK(DaqBook_RAW_Data!AP520),"",DaqBook_RAW_Data!AP520)</f>
        <v/>
      </c>
      <c r="L530" s="167" t="str">
        <f>IF(ISBLANK(DaqBook_RAW_Data!AQ520),"",DaqBook_RAW_Data!AQ520)</f>
        <v/>
      </c>
      <c r="M530" s="167" t="str">
        <f>IF(ISBLANK(DaqBook_RAW_Data!AR520),"",DaqBook_RAW_Data!AR520)</f>
        <v/>
      </c>
      <c r="N530" s="167" t="str">
        <f>IF(ISBLANK(DaqBook_RAW_Data!AS520),"",DaqBook_RAW_Data!AS520)</f>
        <v/>
      </c>
      <c r="O530" s="44"/>
      <c r="P530" s="44"/>
    </row>
    <row r="531" spans="1:16" x14ac:dyDescent="0.2">
      <c r="A531" s="58" t="e">
        <f t="shared" si="8"/>
        <v>#VALUE!</v>
      </c>
      <c r="B531" s="144" t="str">
        <f>IF(ISBLANK(DaqBook_RAW_Data!AG521),IF(DaqBook_RAW_Data!A521="","",TIMEVALUE(DaqBook_RAW_Data!A521)),TIMEVALUE(DaqBook_RAW_Data!AG521))</f>
        <v/>
      </c>
      <c r="C531" s="167" t="str">
        <f>IF(ISBLANK(DaqBook_RAW_Data!AH521),"",DaqBook_RAW_Data!AH521)</f>
        <v/>
      </c>
      <c r="D531" s="167" t="str">
        <f>IF(ISBLANK(DaqBook_RAW_Data!AI521),"",DaqBook_RAW_Data!AI521)</f>
        <v/>
      </c>
      <c r="E531" s="167" t="str">
        <f>IF(ISBLANK(DaqBook_RAW_Data!AJ521),"",DaqBook_RAW_Data!AJ521)</f>
        <v/>
      </c>
      <c r="F531" s="167" t="str">
        <f>IF(ISBLANK(DaqBook_RAW_Data!AK521),"",DaqBook_RAW_Data!AK521)</f>
        <v/>
      </c>
      <c r="G531" s="167" t="str">
        <f>IF(ISBLANK(DaqBook_RAW_Data!AL521),"",DaqBook_RAW_Data!AL521)</f>
        <v/>
      </c>
      <c r="H531" s="167" t="str">
        <f>IF(ISBLANK(DaqBook_RAW_Data!AM521),"",DaqBook_RAW_Data!AM521)</f>
        <v/>
      </c>
      <c r="I531" s="167" t="str">
        <f>IF(ISBLANK(DaqBook_RAW_Data!AN521),"",DaqBook_RAW_Data!AN521)</f>
        <v/>
      </c>
      <c r="J531" s="167" t="str">
        <f>IF(ISBLANK(DaqBook_RAW_Data!AO521),"",DaqBook_RAW_Data!AO521)</f>
        <v/>
      </c>
      <c r="K531" s="167" t="str">
        <f>IF(ISBLANK(DaqBook_RAW_Data!AP521),"",DaqBook_RAW_Data!AP521)</f>
        <v/>
      </c>
      <c r="L531" s="167" t="str">
        <f>IF(ISBLANK(DaqBook_RAW_Data!AQ521),"",DaqBook_RAW_Data!AQ521)</f>
        <v/>
      </c>
      <c r="M531" s="167" t="str">
        <f>IF(ISBLANK(DaqBook_RAW_Data!AR521),"",DaqBook_RAW_Data!AR521)</f>
        <v/>
      </c>
      <c r="N531" s="167" t="str">
        <f>IF(ISBLANK(DaqBook_RAW_Data!AS521),"",DaqBook_RAW_Data!AS521)</f>
        <v/>
      </c>
      <c r="O531" s="44"/>
      <c r="P531" s="44"/>
    </row>
    <row r="532" spans="1:16" x14ac:dyDescent="0.2">
      <c r="A532" s="58" t="e">
        <f t="shared" si="8"/>
        <v>#VALUE!</v>
      </c>
      <c r="B532" s="144" t="str">
        <f>IF(ISBLANK(DaqBook_RAW_Data!AG522),IF(DaqBook_RAW_Data!A522="","",TIMEVALUE(DaqBook_RAW_Data!A522)),TIMEVALUE(DaqBook_RAW_Data!AG522))</f>
        <v/>
      </c>
      <c r="C532" s="167" t="str">
        <f>IF(ISBLANK(DaqBook_RAW_Data!AH522),"",DaqBook_RAW_Data!AH522)</f>
        <v/>
      </c>
      <c r="D532" s="167" t="str">
        <f>IF(ISBLANK(DaqBook_RAW_Data!AI522),"",DaqBook_RAW_Data!AI522)</f>
        <v/>
      </c>
      <c r="E532" s="167" t="str">
        <f>IF(ISBLANK(DaqBook_RAW_Data!AJ522),"",DaqBook_RAW_Data!AJ522)</f>
        <v/>
      </c>
      <c r="F532" s="167" t="str">
        <f>IF(ISBLANK(DaqBook_RAW_Data!AK522),"",DaqBook_RAW_Data!AK522)</f>
        <v/>
      </c>
      <c r="G532" s="167" t="str">
        <f>IF(ISBLANK(DaqBook_RAW_Data!AL522),"",DaqBook_RAW_Data!AL522)</f>
        <v/>
      </c>
      <c r="H532" s="167" t="str">
        <f>IF(ISBLANK(DaqBook_RAW_Data!AM522),"",DaqBook_RAW_Data!AM522)</f>
        <v/>
      </c>
      <c r="I532" s="167" t="str">
        <f>IF(ISBLANK(DaqBook_RAW_Data!AN522),"",DaqBook_RAW_Data!AN522)</f>
        <v/>
      </c>
      <c r="J532" s="167" t="str">
        <f>IF(ISBLANK(DaqBook_RAW_Data!AO522),"",DaqBook_RAW_Data!AO522)</f>
        <v/>
      </c>
      <c r="K532" s="167" t="str">
        <f>IF(ISBLANK(DaqBook_RAW_Data!AP522),"",DaqBook_RAW_Data!AP522)</f>
        <v/>
      </c>
      <c r="L532" s="167" t="str">
        <f>IF(ISBLANK(DaqBook_RAW_Data!AQ522),"",DaqBook_RAW_Data!AQ522)</f>
        <v/>
      </c>
      <c r="M532" s="167" t="str">
        <f>IF(ISBLANK(DaqBook_RAW_Data!AR522),"",DaqBook_RAW_Data!AR522)</f>
        <v/>
      </c>
      <c r="N532" s="167" t="str">
        <f>IF(ISBLANK(DaqBook_RAW_Data!AS522),"",DaqBook_RAW_Data!AS522)</f>
        <v/>
      </c>
      <c r="O532" s="44"/>
      <c r="P532" s="44"/>
    </row>
    <row r="533" spans="1:16" x14ac:dyDescent="0.2">
      <c r="A533" s="58" t="e">
        <f t="shared" si="8"/>
        <v>#VALUE!</v>
      </c>
      <c r="B533" s="144" t="str">
        <f>IF(ISBLANK(DaqBook_RAW_Data!AG523),IF(DaqBook_RAW_Data!A523="","",TIMEVALUE(DaqBook_RAW_Data!A523)),TIMEVALUE(DaqBook_RAW_Data!AG523))</f>
        <v/>
      </c>
      <c r="C533" s="167" t="str">
        <f>IF(ISBLANK(DaqBook_RAW_Data!AH523),"",DaqBook_RAW_Data!AH523)</f>
        <v/>
      </c>
      <c r="D533" s="167" t="str">
        <f>IF(ISBLANK(DaqBook_RAW_Data!AI523),"",DaqBook_RAW_Data!AI523)</f>
        <v/>
      </c>
      <c r="E533" s="167" t="str">
        <f>IF(ISBLANK(DaqBook_RAW_Data!AJ523),"",DaqBook_RAW_Data!AJ523)</f>
        <v/>
      </c>
      <c r="F533" s="167" t="str">
        <f>IF(ISBLANK(DaqBook_RAW_Data!AK523),"",DaqBook_RAW_Data!AK523)</f>
        <v/>
      </c>
      <c r="G533" s="167" t="str">
        <f>IF(ISBLANK(DaqBook_RAW_Data!AL523),"",DaqBook_RAW_Data!AL523)</f>
        <v/>
      </c>
      <c r="H533" s="167" t="str">
        <f>IF(ISBLANK(DaqBook_RAW_Data!AM523),"",DaqBook_RAW_Data!AM523)</f>
        <v/>
      </c>
      <c r="I533" s="167" t="str">
        <f>IF(ISBLANK(DaqBook_RAW_Data!AN523),"",DaqBook_RAW_Data!AN523)</f>
        <v/>
      </c>
      <c r="J533" s="167" t="str">
        <f>IF(ISBLANK(DaqBook_RAW_Data!AO523),"",DaqBook_RAW_Data!AO523)</f>
        <v/>
      </c>
      <c r="K533" s="167" t="str">
        <f>IF(ISBLANK(DaqBook_RAW_Data!AP523),"",DaqBook_RAW_Data!AP523)</f>
        <v/>
      </c>
      <c r="L533" s="167" t="str">
        <f>IF(ISBLANK(DaqBook_RAW_Data!AQ523),"",DaqBook_RAW_Data!AQ523)</f>
        <v/>
      </c>
      <c r="M533" s="167" t="str">
        <f>IF(ISBLANK(DaqBook_RAW_Data!AR523),"",DaqBook_RAW_Data!AR523)</f>
        <v/>
      </c>
      <c r="N533" s="167" t="str">
        <f>IF(ISBLANK(DaqBook_RAW_Data!AS523),"",DaqBook_RAW_Data!AS523)</f>
        <v/>
      </c>
      <c r="O533" s="44"/>
      <c r="P533" s="44"/>
    </row>
    <row r="534" spans="1:16" x14ac:dyDescent="0.2">
      <c r="A534" s="58" t="e">
        <f t="shared" si="8"/>
        <v>#VALUE!</v>
      </c>
      <c r="B534" s="144" t="str">
        <f>IF(ISBLANK(DaqBook_RAW_Data!AG524),IF(DaqBook_RAW_Data!A524="","",TIMEVALUE(DaqBook_RAW_Data!A524)),TIMEVALUE(DaqBook_RAW_Data!AG524))</f>
        <v/>
      </c>
      <c r="C534" s="167" t="str">
        <f>IF(ISBLANK(DaqBook_RAW_Data!AH524),"",DaqBook_RAW_Data!AH524)</f>
        <v/>
      </c>
      <c r="D534" s="167" t="str">
        <f>IF(ISBLANK(DaqBook_RAW_Data!AI524),"",DaqBook_RAW_Data!AI524)</f>
        <v/>
      </c>
      <c r="E534" s="167" t="str">
        <f>IF(ISBLANK(DaqBook_RAW_Data!AJ524),"",DaqBook_RAW_Data!AJ524)</f>
        <v/>
      </c>
      <c r="F534" s="167" t="str">
        <f>IF(ISBLANK(DaqBook_RAW_Data!AK524),"",DaqBook_RAW_Data!AK524)</f>
        <v/>
      </c>
      <c r="G534" s="167" t="str">
        <f>IF(ISBLANK(DaqBook_RAW_Data!AL524),"",DaqBook_RAW_Data!AL524)</f>
        <v/>
      </c>
      <c r="H534" s="167" t="str">
        <f>IF(ISBLANK(DaqBook_RAW_Data!AM524),"",DaqBook_RAW_Data!AM524)</f>
        <v/>
      </c>
      <c r="I534" s="167" t="str">
        <f>IF(ISBLANK(DaqBook_RAW_Data!AN524),"",DaqBook_RAW_Data!AN524)</f>
        <v/>
      </c>
      <c r="J534" s="167" t="str">
        <f>IF(ISBLANK(DaqBook_RAW_Data!AO524),"",DaqBook_RAW_Data!AO524)</f>
        <v/>
      </c>
      <c r="K534" s="167" t="str">
        <f>IF(ISBLANK(DaqBook_RAW_Data!AP524),"",DaqBook_RAW_Data!AP524)</f>
        <v/>
      </c>
      <c r="L534" s="167" t="str">
        <f>IF(ISBLANK(DaqBook_RAW_Data!AQ524),"",DaqBook_RAW_Data!AQ524)</f>
        <v/>
      </c>
      <c r="M534" s="167" t="str">
        <f>IF(ISBLANK(DaqBook_RAW_Data!AR524),"",DaqBook_RAW_Data!AR524)</f>
        <v/>
      </c>
      <c r="N534" s="167" t="str">
        <f>IF(ISBLANK(DaqBook_RAW_Data!AS524),"",DaqBook_RAW_Data!AS524)</f>
        <v/>
      </c>
      <c r="O534" s="44"/>
      <c r="P534" s="44"/>
    </row>
    <row r="535" spans="1:16" x14ac:dyDescent="0.2">
      <c r="A535" s="58" t="e">
        <f t="shared" si="8"/>
        <v>#VALUE!</v>
      </c>
      <c r="B535" s="144" t="str">
        <f>IF(ISBLANK(DaqBook_RAW_Data!AG525),IF(DaqBook_RAW_Data!A525="","",TIMEVALUE(DaqBook_RAW_Data!A525)),TIMEVALUE(DaqBook_RAW_Data!AG525))</f>
        <v/>
      </c>
      <c r="C535" s="167" t="str">
        <f>IF(ISBLANK(DaqBook_RAW_Data!AH525),"",DaqBook_RAW_Data!AH525)</f>
        <v/>
      </c>
      <c r="D535" s="167" t="str">
        <f>IF(ISBLANK(DaqBook_RAW_Data!AI525),"",DaqBook_RAW_Data!AI525)</f>
        <v/>
      </c>
      <c r="E535" s="167" t="str">
        <f>IF(ISBLANK(DaqBook_RAW_Data!AJ525),"",DaqBook_RAW_Data!AJ525)</f>
        <v/>
      </c>
      <c r="F535" s="167" t="str">
        <f>IF(ISBLANK(DaqBook_RAW_Data!AK525),"",DaqBook_RAW_Data!AK525)</f>
        <v/>
      </c>
      <c r="G535" s="167" t="str">
        <f>IF(ISBLANK(DaqBook_RAW_Data!AL525),"",DaqBook_RAW_Data!AL525)</f>
        <v/>
      </c>
      <c r="H535" s="167" t="str">
        <f>IF(ISBLANK(DaqBook_RAW_Data!AM525),"",DaqBook_RAW_Data!AM525)</f>
        <v/>
      </c>
      <c r="I535" s="167" t="str">
        <f>IF(ISBLANK(DaqBook_RAW_Data!AN525),"",DaqBook_RAW_Data!AN525)</f>
        <v/>
      </c>
      <c r="J535" s="167" t="str">
        <f>IF(ISBLANK(DaqBook_RAW_Data!AO525),"",DaqBook_RAW_Data!AO525)</f>
        <v/>
      </c>
      <c r="K535" s="167" t="str">
        <f>IF(ISBLANK(DaqBook_RAW_Data!AP525),"",DaqBook_RAW_Data!AP525)</f>
        <v/>
      </c>
      <c r="L535" s="167" t="str">
        <f>IF(ISBLANK(DaqBook_RAW_Data!AQ525),"",DaqBook_RAW_Data!AQ525)</f>
        <v/>
      </c>
      <c r="M535" s="167" t="str">
        <f>IF(ISBLANK(DaqBook_RAW_Data!AR525),"",DaqBook_RAW_Data!AR525)</f>
        <v/>
      </c>
      <c r="N535" s="167" t="str">
        <f>IF(ISBLANK(DaqBook_RAW_Data!AS525),"",DaqBook_RAW_Data!AS525)</f>
        <v/>
      </c>
      <c r="O535" s="44"/>
      <c r="P535" s="44"/>
    </row>
    <row r="536" spans="1:16" x14ac:dyDescent="0.2">
      <c r="A536" s="58" t="e">
        <f t="shared" si="8"/>
        <v>#VALUE!</v>
      </c>
      <c r="B536" s="144" t="str">
        <f>IF(ISBLANK(DaqBook_RAW_Data!AG526),IF(DaqBook_RAW_Data!A526="","",TIMEVALUE(DaqBook_RAW_Data!A526)),TIMEVALUE(DaqBook_RAW_Data!AG526))</f>
        <v/>
      </c>
      <c r="C536" s="167" t="str">
        <f>IF(ISBLANK(DaqBook_RAW_Data!AH526),"",DaqBook_RAW_Data!AH526)</f>
        <v/>
      </c>
      <c r="D536" s="167" t="str">
        <f>IF(ISBLANK(DaqBook_RAW_Data!AI526),"",DaqBook_RAW_Data!AI526)</f>
        <v/>
      </c>
      <c r="E536" s="167" t="str">
        <f>IF(ISBLANK(DaqBook_RAW_Data!AJ526),"",DaqBook_RAW_Data!AJ526)</f>
        <v/>
      </c>
      <c r="F536" s="167" t="str">
        <f>IF(ISBLANK(DaqBook_RAW_Data!AK526),"",DaqBook_RAW_Data!AK526)</f>
        <v/>
      </c>
      <c r="G536" s="167" t="str">
        <f>IF(ISBLANK(DaqBook_RAW_Data!AL526),"",DaqBook_RAW_Data!AL526)</f>
        <v/>
      </c>
      <c r="H536" s="167" t="str">
        <f>IF(ISBLANK(DaqBook_RAW_Data!AM526),"",DaqBook_RAW_Data!AM526)</f>
        <v/>
      </c>
      <c r="I536" s="167" t="str">
        <f>IF(ISBLANK(DaqBook_RAW_Data!AN526),"",DaqBook_RAW_Data!AN526)</f>
        <v/>
      </c>
      <c r="J536" s="167" t="str">
        <f>IF(ISBLANK(DaqBook_RAW_Data!AO526),"",DaqBook_RAW_Data!AO526)</f>
        <v/>
      </c>
      <c r="K536" s="167" t="str">
        <f>IF(ISBLANK(DaqBook_RAW_Data!AP526),"",DaqBook_RAW_Data!AP526)</f>
        <v/>
      </c>
      <c r="L536" s="167" t="str">
        <f>IF(ISBLANK(DaqBook_RAW_Data!AQ526),"",DaqBook_RAW_Data!AQ526)</f>
        <v/>
      </c>
      <c r="M536" s="167" t="str">
        <f>IF(ISBLANK(DaqBook_RAW_Data!AR526),"",DaqBook_RAW_Data!AR526)</f>
        <v/>
      </c>
      <c r="N536" s="167" t="str">
        <f>IF(ISBLANK(DaqBook_RAW_Data!AS526),"",DaqBook_RAW_Data!AS526)</f>
        <v/>
      </c>
      <c r="O536" s="44"/>
      <c r="P536" s="44"/>
    </row>
    <row r="537" spans="1:16" x14ac:dyDescent="0.2">
      <c r="A537" s="58" t="e">
        <f t="shared" si="8"/>
        <v>#VALUE!</v>
      </c>
      <c r="B537" s="144" t="str">
        <f>IF(ISBLANK(DaqBook_RAW_Data!AG527),IF(DaqBook_RAW_Data!A527="","",TIMEVALUE(DaqBook_RAW_Data!A527)),TIMEVALUE(DaqBook_RAW_Data!AG527))</f>
        <v/>
      </c>
      <c r="C537" s="167" t="str">
        <f>IF(ISBLANK(DaqBook_RAW_Data!AH527),"",DaqBook_RAW_Data!AH527)</f>
        <v/>
      </c>
      <c r="D537" s="167" t="str">
        <f>IF(ISBLANK(DaqBook_RAW_Data!AI527),"",DaqBook_RAW_Data!AI527)</f>
        <v/>
      </c>
      <c r="E537" s="167" t="str">
        <f>IF(ISBLANK(DaqBook_RAW_Data!AJ527),"",DaqBook_RAW_Data!AJ527)</f>
        <v/>
      </c>
      <c r="F537" s="167" t="str">
        <f>IF(ISBLANK(DaqBook_RAW_Data!AK527),"",DaqBook_RAW_Data!AK527)</f>
        <v/>
      </c>
      <c r="G537" s="167" t="str">
        <f>IF(ISBLANK(DaqBook_RAW_Data!AL527),"",DaqBook_RAW_Data!AL527)</f>
        <v/>
      </c>
      <c r="H537" s="167" t="str">
        <f>IF(ISBLANK(DaqBook_RAW_Data!AM527),"",DaqBook_RAW_Data!AM527)</f>
        <v/>
      </c>
      <c r="I537" s="167" t="str">
        <f>IF(ISBLANK(DaqBook_RAW_Data!AN527),"",DaqBook_RAW_Data!AN527)</f>
        <v/>
      </c>
      <c r="J537" s="167" t="str">
        <f>IF(ISBLANK(DaqBook_RAW_Data!AO527),"",DaqBook_RAW_Data!AO527)</f>
        <v/>
      </c>
      <c r="K537" s="167" t="str">
        <f>IF(ISBLANK(DaqBook_RAW_Data!AP527),"",DaqBook_RAW_Data!AP527)</f>
        <v/>
      </c>
      <c r="L537" s="167" t="str">
        <f>IF(ISBLANK(DaqBook_RAW_Data!AQ527),"",DaqBook_RAW_Data!AQ527)</f>
        <v/>
      </c>
      <c r="M537" s="167" t="str">
        <f>IF(ISBLANK(DaqBook_RAW_Data!AR527),"",DaqBook_RAW_Data!AR527)</f>
        <v/>
      </c>
      <c r="N537" s="167" t="str">
        <f>IF(ISBLANK(DaqBook_RAW_Data!AS527),"",DaqBook_RAW_Data!AS527)</f>
        <v/>
      </c>
      <c r="O537" s="44"/>
      <c r="P537" s="44"/>
    </row>
    <row r="538" spans="1:16" x14ac:dyDescent="0.2">
      <c r="A538" s="58" t="e">
        <f t="shared" si="8"/>
        <v>#VALUE!</v>
      </c>
      <c r="B538" s="144" t="str">
        <f>IF(ISBLANK(DaqBook_RAW_Data!AG528),IF(DaqBook_RAW_Data!A528="","",TIMEVALUE(DaqBook_RAW_Data!A528)),TIMEVALUE(DaqBook_RAW_Data!AG528))</f>
        <v/>
      </c>
      <c r="C538" s="167" t="str">
        <f>IF(ISBLANK(DaqBook_RAW_Data!AH528),"",DaqBook_RAW_Data!AH528)</f>
        <v/>
      </c>
      <c r="D538" s="167" t="str">
        <f>IF(ISBLANK(DaqBook_RAW_Data!AI528),"",DaqBook_RAW_Data!AI528)</f>
        <v/>
      </c>
      <c r="E538" s="167" t="str">
        <f>IF(ISBLANK(DaqBook_RAW_Data!AJ528),"",DaqBook_RAW_Data!AJ528)</f>
        <v/>
      </c>
      <c r="F538" s="167" t="str">
        <f>IF(ISBLANK(DaqBook_RAW_Data!AK528),"",DaqBook_RAW_Data!AK528)</f>
        <v/>
      </c>
      <c r="G538" s="167" t="str">
        <f>IF(ISBLANK(DaqBook_RAW_Data!AL528),"",DaqBook_RAW_Data!AL528)</f>
        <v/>
      </c>
      <c r="H538" s="167" t="str">
        <f>IF(ISBLANK(DaqBook_RAW_Data!AM528),"",DaqBook_RAW_Data!AM528)</f>
        <v/>
      </c>
      <c r="I538" s="167" t="str">
        <f>IF(ISBLANK(DaqBook_RAW_Data!AN528),"",DaqBook_RAW_Data!AN528)</f>
        <v/>
      </c>
      <c r="J538" s="167" t="str">
        <f>IF(ISBLANK(DaqBook_RAW_Data!AO528),"",DaqBook_RAW_Data!AO528)</f>
        <v/>
      </c>
      <c r="K538" s="167" t="str">
        <f>IF(ISBLANK(DaqBook_RAW_Data!AP528),"",DaqBook_RAW_Data!AP528)</f>
        <v/>
      </c>
      <c r="L538" s="167" t="str">
        <f>IF(ISBLANK(DaqBook_RAW_Data!AQ528),"",DaqBook_RAW_Data!AQ528)</f>
        <v/>
      </c>
      <c r="M538" s="167" t="str">
        <f>IF(ISBLANK(DaqBook_RAW_Data!AR528),"",DaqBook_RAW_Data!AR528)</f>
        <v/>
      </c>
      <c r="N538" s="167" t="str">
        <f>IF(ISBLANK(DaqBook_RAW_Data!AS528),"",DaqBook_RAW_Data!AS528)</f>
        <v/>
      </c>
      <c r="O538" s="44"/>
      <c r="P538" s="44"/>
    </row>
    <row r="539" spans="1:16" x14ac:dyDescent="0.2">
      <c r="A539" s="58" t="e">
        <f t="shared" si="8"/>
        <v>#VALUE!</v>
      </c>
      <c r="B539" s="144" t="str">
        <f>IF(ISBLANK(DaqBook_RAW_Data!AG529),IF(DaqBook_RAW_Data!A529="","",TIMEVALUE(DaqBook_RAW_Data!A529)),TIMEVALUE(DaqBook_RAW_Data!AG529))</f>
        <v/>
      </c>
      <c r="C539" s="167" t="str">
        <f>IF(ISBLANK(DaqBook_RAW_Data!AH529),"",DaqBook_RAW_Data!AH529)</f>
        <v/>
      </c>
      <c r="D539" s="167" t="str">
        <f>IF(ISBLANK(DaqBook_RAW_Data!AI529),"",DaqBook_RAW_Data!AI529)</f>
        <v/>
      </c>
      <c r="E539" s="167" t="str">
        <f>IF(ISBLANK(DaqBook_RAW_Data!AJ529),"",DaqBook_RAW_Data!AJ529)</f>
        <v/>
      </c>
      <c r="F539" s="167" t="str">
        <f>IF(ISBLANK(DaqBook_RAW_Data!AK529),"",DaqBook_RAW_Data!AK529)</f>
        <v/>
      </c>
      <c r="G539" s="167" t="str">
        <f>IF(ISBLANK(DaqBook_RAW_Data!AL529),"",DaqBook_RAW_Data!AL529)</f>
        <v/>
      </c>
      <c r="H539" s="167" t="str">
        <f>IF(ISBLANK(DaqBook_RAW_Data!AM529),"",DaqBook_RAW_Data!AM529)</f>
        <v/>
      </c>
      <c r="I539" s="167" t="str">
        <f>IF(ISBLANK(DaqBook_RAW_Data!AN529),"",DaqBook_RAW_Data!AN529)</f>
        <v/>
      </c>
      <c r="J539" s="167" t="str">
        <f>IF(ISBLANK(DaqBook_RAW_Data!AO529),"",DaqBook_RAW_Data!AO529)</f>
        <v/>
      </c>
      <c r="K539" s="167" t="str">
        <f>IF(ISBLANK(DaqBook_RAW_Data!AP529),"",DaqBook_RAW_Data!AP529)</f>
        <v/>
      </c>
      <c r="L539" s="167" t="str">
        <f>IF(ISBLANK(DaqBook_RAW_Data!AQ529),"",DaqBook_RAW_Data!AQ529)</f>
        <v/>
      </c>
      <c r="M539" s="167" t="str">
        <f>IF(ISBLANK(DaqBook_RAW_Data!AR529),"",DaqBook_RAW_Data!AR529)</f>
        <v/>
      </c>
      <c r="N539" s="167" t="str">
        <f>IF(ISBLANK(DaqBook_RAW_Data!AS529),"",DaqBook_RAW_Data!AS529)</f>
        <v/>
      </c>
      <c r="O539" s="44"/>
      <c r="P539" s="44"/>
    </row>
    <row r="540" spans="1:16" x14ac:dyDescent="0.2">
      <c r="A540" s="58" t="e">
        <f t="shared" si="8"/>
        <v>#VALUE!</v>
      </c>
      <c r="B540" s="144" t="str">
        <f>IF(ISBLANK(DaqBook_RAW_Data!AG530),IF(DaqBook_RAW_Data!A530="","",TIMEVALUE(DaqBook_RAW_Data!A530)),TIMEVALUE(DaqBook_RAW_Data!AG530))</f>
        <v/>
      </c>
      <c r="C540" s="167" t="str">
        <f>IF(ISBLANK(DaqBook_RAW_Data!AH530),"",DaqBook_RAW_Data!AH530)</f>
        <v/>
      </c>
      <c r="D540" s="167" t="str">
        <f>IF(ISBLANK(DaqBook_RAW_Data!AI530),"",DaqBook_RAW_Data!AI530)</f>
        <v/>
      </c>
      <c r="E540" s="167" t="str">
        <f>IF(ISBLANK(DaqBook_RAW_Data!AJ530),"",DaqBook_RAW_Data!AJ530)</f>
        <v/>
      </c>
      <c r="F540" s="167" t="str">
        <f>IF(ISBLANK(DaqBook_RAW_Data!AK530),"",DaqBook_RAW_Data!AK530)</f>
        <v/>
      </c>
      <c r="G540" s="167" t="str">
        <f>IF(ISBLANK(DaqBook_RAW_Data!AL530),"",DaqBook_RAW_Data!AL530)</f>
        <v/>
      </c>
      <c r="H540" s="167" t="str">
        <f>IF(ISBLANK(DaqBook_RAW_Data!AM530),"",DaqBook_RAW_Data!AM530)</f>
        <v/>
      </c>
      <c r="I540" s="167" t="str">
        <f>IF(ISBLANK(DaqBook_RAW_Data!AN530),"",DaqBook_RAW_Data!AN530)</f>
        <v/>
      </c>
      <c r="J540" s="167" t="str">
        <f>IF(ISBLANK(DaqBook_RAW_Data!AO530),"",DaqBook_RAW_Data!AO530)</f>
        <v/>
      </c>
      <c r="K540" s="167" t="str">
        <f>IF(ISBLANK(DaqBook_RAW_Data!AP530),"",DaqBook_RAW_Data!AP530)</f>
        <v/>
      </c>
      <c r="L540" s="167" t="str">
        <f>IF(ISBLANK(DaqBook_RAW_Data!AQ530),"",DaqBook_RAW_Data!AQ530)</f>
        <v/>
      </c>
      <c r="M540" s="167" t="str">
        <f>IF(ISBLANK(DaqBook_RAW_Data!AR530),"",DaqBook_RAW_Data!AR530)</f>
        <v/>
      </c>
      <c r="N540" s="167" t="str">
        <f>IF(ISBLANK(DaqBook_RAW_Data!AS530),"",DaqBook_RAW_Data!AS530)</f>
        <v/>
      </c>
      <c r="O540" s="44"/>
      <c r="P540" s="44"/>
    </row>
    <row r="541" spans="1:16" x14ac:dyDescent="0.2">
      <c r="A541" s="58" t="e">
        <f t="shared" si="8"/>
        <v>#VALUE!</v>
      </c>
      <c r="B541" s="144" t="str">
        <f>IF(ISBLANK(DaqBook_RAW_Data!AG531),IF(DaqBook_RAW_Data!A531="","",TIMEVALUE(DaqBook_RAW_Data!A531)),TIMEVALUE(DaqBook_RAW_Data!AG531))</f>
        <v/>
      </c>
      <c r="C541" s="167" t="str">
        <f>IF(ISBLANK(DaqBook_RAW_Data!AH531),"",DaqBook_RAW_Data!AH531)</f>
        <v/>
      </c>
      <c r="D541" s="167" t="str">
        <f>IF(ISBLANK(DaqBook_RAW_Data!AI531),"",DaqBook_RAW_Data!AI531)</f>
        <v/>
      </c>
      <c r="E541" s="167" t="str">
        <f>IF(ISBLANK(DaqBook_RAW_Data!AJ531),"",DaqBook_RAW_Data!AJ531)</f>
        <v/>
      </c>
      <c r="F541" s="167" t="str">
        <f>IF(ISBLANK(DaqBook_RAW_Data!AK531),"",DaqBook_RAW_Data!AK531)</f>
        <v/>
      </c>
      <c r="G541" s="167" t="str">
        <f>IF(ISBLANK(DaqBook_RAW_Data!AL531),"",DaqBook_RAW_Data!AL531)</f>
        <v/>
      </c>
      <c r="H541" s="167" t="str">
        <f>IF(ISBLANK(DaqBook_RAW_Data!AM531),"",DaqBook_RAW_Data!AM531)</f>
        <v/>
      </c>
      <c r="I541" s="167" t="str">
        <f>IF(ISBLANK(DaqBook_RAW_Data!AN531),"",DaqBook_RAW_Data!AN531)</f>
        <v/>
      </c>
      <c r="J541" s="167" t="str">
        <f>IF(ISBLANK(DaqBook_RAW_Data!AO531),"",DaqBook_RAW_Data!AO531)</f>
        <v/>
      </c>
      <c r="K541" s="167" t="str">
        <f>IF(ISBLANK(DaqBook_RAW_Data!AP531),"",DaqBook_RAW_Data!AP531)</f>
        <v/>
      </c>
      <c r="L541" s="167" t="str">
        <f>IF(ISBLANK(DaqBook_RAW_Data!AQ531),"",DaqBook_RAW_Data!AQ531)</f>
        <v/>
      </c>
      <c r="M541" s="167" t="str">
        <f>IF(ISBLANK(DaqBook_RAW_Data!AR531),"",DaqBook_RAW_Data!AR531)</f>
        <v/>
      </c>
      <c r="N541" s="167" t="str">
        <f>IF(ISBLANK(DaqBook_RAW_Data!AS531),"",DaqBook_RAW_Data!AS531)</f>
        <v/>
      </c>
      <c r="O541" s="44"/>
      <c r="P541" s="44"/>
    </row>
    <row r="542" spans="1:16" x14ac:dyDescent="0.2">
      <c r="A542" s="58" t="e">
        <f t="shared" si="8"/>
        <v>#VALUE!</v>
      </c>
      <c r="B542" s="144" t="str">
        <f>IF(ISBLANK(DaqBook_RAW_Data!AG532),IF(DaqBook_RAW_Data!A532="","",TIMEVALUE(DaqBook_RAW_Data!A532)),TIMEVALUE(DaqBook_RAW_Data!AG532))</f>
        <v/>
      </c>
      <c r="C542" s="167" t="str">
        <f>IF(ISBLANK(DaqBook_RAW_Data!AH532),"",DaqBook_RAW_Data!AH532)</f>
        <v/>
      </c>
      <c r="D542" s="167" t="str">
        <f>IF(ISBLANK(DaqBook_RAW_Data!AI532),"",DaqBook_RAW_Data!AI532)</f>
        <v/>
      </c>
      <c r="E542" s="167" t="str">
        <f>IF(ISBLANK(DaqBook_RAW_Data!AJ532),"",DaqBook_RAW_Data!AJ532)</f>
        <v/>
      </c>
      <c r="F542" s="167" t="str">
        <f>IF(ISBLANK(DaqBook_RAW_Data!AK532),"",DaqBook_RAW_Data!AK532)</f>
        <v/>
      </c>
      <c r="G542" s="167" t="str">
        <f>IF(ISBLANK(DaqBook_RAW_Data!AL532),"",DaqBook_RAW_Data!AL532)</f>
        <v/>
      </c>
      <c r="H542" s="167" t="str">
        <f>IF(ISBLANK(DaqBook_RAW_Data!AM532),"",DaqBook_RAW_Data!AM532)</f>
        <v/>
      </c>
      <c r="I542" s="167" t="str">
        <f>IF(ISBLANK(DaqBook_RAW_Data!AN532),"",DaqBook_RAW_Data!AN532)</f>
        <v/>
      </c>
      <c r="J542" s="167" t="str">
        <f>IF(ISBLANK(DaqBook_RAW_Data!AO532),"",DaqBook_RAW_Data!AO532)</f>
        <v/>
      </c>
      <c r="K542" s="167" t="str">
        <f>IF(ISBLANK(DaqBook_RAW_Data!AP532),"",DaqBook_RAW_Data!AP532)</f>
        <v/>
      </c>
      <c r="L542" s="167" t="str">
        <f>IF(ISBLANK(DaqBook_RAW_Data!AQ532),"",DaqBook_RAW_Data!AQ532)</f>
        <v/>
      </c>
      <c r="M542" s="167" t="str">
        <f>IF(ISBLANK(DaqBook_RAW_Data!AR532),"",DaqBook_RAW_Data!AR532)</f>
        <v/>
      </c>
      <c r="N542" s="167" t="str">
        <f>IF(ISBLANK(DaqBook_RAW_Data!AS532),"",DaqBook_RAW_Data!AS532)</f>
        <v/>
      </c>
      <c r="O542" s="44"/>
      <c r="P542" s="44"/>
    </row>
    <row r="543" spans="1:16" x14ac:dyDescent="0.2">
      <c r="A543" s="58" t="e">
        <f t="shared" si="8"/>
        <v>#VALUE!</v>
      </c>
      <c r="B543" s="144" t="str">
        <f>IF(ISBLANK(DaqBook_RAW_Data!AG533),IF(DaqBook_RAW_Data!A533="","",TIMEVALUE(DaqBook_RAW_Data!A533)),TIMEVALUE(DaqBook_RAW_Data!AG533))</f>
        <v/>
      </c>
      <c r="C543" s="167" t="str">
        <f>IF(ISBLANK(DaqBook_RAW_Data!AH533),"",DaqBook_RAW_Data!AH533)</f>
        <v/>
      </c>
      <c r="D543" s="167" t="str">
        <f>IF(ISBLANK(DaqBook_RAW_Data!AI533),"",DaqBook_RAW_Data!AI533)</f>
        <v/>
      </c>
      <c r="E543" s="167" t="str">
        <f>IF(ISBLANK(DaqBook_RAW_Data!AJ533),"",DaqBook_RAW_Data!AJ533)</f>
        <v/>
      </c>
      <c r="F543" s="167" t="str">
        <f>IF(ISBLANK(DaqBook_RAW_Data!AK533),"",DaqBook_RAW_Data!AK533)</f>
        <v/>
      </c>
      <c r="G543" s="167" t="str">
        <f>IF(ISBLANK(DaqBook_RAW_Data!AL533),"",DaqBook_RAW_Data!AL533)</f>
        <v/>
      </c>
      <c r="H543" s="167" t="str">
        <f>IF(ISBLANK(DaqBook_RAW_Data!AM533),"",DaqBook_RAW_Data!AM533)</f>
        <v/>
      </c>
      <c r="I543" s="167" t="str">
        <f>IF(ISBLANK(DaqBook_RAW_Data!AN533),"",DaqBook_RAW_Data!AN533)</f>
        <v/>
      </c>
      <c r="J543" s="167" t="str">
        <f>IF(ISBLANK(DaqBook_RAW_Data!AO533),"",DaqBook_RAW_Data!AO533)</f>
        <v/>
      </c>
      <c r="K543" s="167" t="str">
        <f>IF(ISBLANK(DaqBook_RAW_Data!AP533),"",DaqBook_RAW_Data!AP533)</f>
        <v/>
      </c>
      <c r="L543" s="167" t="str">
        <f>IF(ISBLANK(DaqBook_RAW_Data!AQ533),"",DaqBook_RAW_Data!AQ533)</f>
        <v/>
      </c>
      <c r="M543" s="167" t="str">
        <f>IF(ISBLANK(DaqBook_RAW_Data!AR533),"",DaqBook_RAW_Data!AR533)</f>
        <v/>
      </c>
      <c r="N543" s="167" t="str">
        <f>IF(ISBLANK(DaqBook_RAW_Data!AS533),"",DaqBook_RAW_Data!AS533)</f>
        <v/>
      </c>
      <c r="O543" s="44"/>
      <c r="P543" s="44"/>
    </row>
    <row r="544" spans="1:16" x14ac:dyDescent="0.2">
      <c r="A544" s="58" t="e">
        <f t="shared" si="8"/>
        <v>#VALUE!</v>
      </c>
      <c r="B544" s="144" t="str">
        <f>IF(ISBLANK(DaqBook_RAW_Data!AG534),IF(DaqBook_RAW_Data!A534="","",TIMEVALUE(DaqBook_RAW_Data!A534)),TIMEVALUE(DaqBook_RAW_Data!AG534))</f>
        <v/>
      </c>
      <c r="C544" s="167" t="str">
        <f>IF(ISBLANK(DaqBook_RAW_Data!AH534),"",DaqBook_RAW_Data!AH534)</f>
        <v/>
      </c>
      <c r="D544" s="167" t="str">
        <f>IF(ISBLANK(DaqBook_RAW_Data!AI534),"",DaqBook_RAW_Data!AI534)</f>
        <v/>
      </c>
      <c r="E544" s="167" t="str">
        <f>IF(ISBLANK(DaqBook_RAW_Data!AJ534),"",DaqBook_RAW_Data!AJ534)</f>
        <v/>
      </c>
      <c r="F544" s="167" t="str">
        <f>IF(ISBLANK(DaqBook_RAW_Data!AK534),"",DaqBook_RAW_Data!AK534)</f>
        <v/>
      </c>
      <c r="G544" s="167" t="str">
        <f>IF(ISBLANK(DaqBook_RAW_Data!AL534),"",DaqBook_RAW_Data!AL534)</f>
        <v/>
      </c>
      <c r="H544" s="167" t="str">
        <f>IF(ISBLANK(DaqBook_RAW_Data!AM534),"",DaqBook_RAW_Data!AM534)</f>
        <v/>
      </c>
      <c r="I544" s="167" t="str">
        <f>IF(ISBLANK(DaqBook_RAW_Data!AN534),"",DaqBook_RAW_Data!AN534)</f>
        <v/>
      </c>
      <c r="J544" s="167" t="str">
        <f>IF(ISBLANK(DaqBook_RAW_Data!AO534),"",DaqBook_RAW_Data!AO534)</f>
        <v/>
      </c>
      <c r="K544" s="167" t="str">
        <f>IF(ISBLANK(DaqBook_RAW_Data!AP534),"",DaqBook_RAW_Data!AP534)</f>
        <v/>
      </c>
      <c r="L544" s="167" t="str">
        <f>IF(ISBLANK(DaqBook_RAW_Data!AQ534),"",DaqBook_RAW_Data!AQ534)</f>
        <v/>
      </c>
      <c r="M544" s="167" t="str">
        <f>IF(ISBLANK(DaqBook_RAW_Data!AR534),"",DaqBook_RAW_Data!AR534)</f>
        <v/>
      </c>
      <c r="N544" s="167" t="str">
        <f>IF(ISBLANK(DaqBook_RAW_Data!AS534),"",DaqBook_RAW_Data!AS534)</f>
        <v/>
      </c>
      <c r="O544" s="44"/>
      <c r="P544" s="44"/>
    </row>
    <row r="545" spans="1:16" x14ac:dyDescent="0.2">
      <c r="A545" s="58" t="e">
        <f t="shared" si="8"/>
        <v>#VALUE!</v>
      </c>
      <c r="B545" s="144" t="str">
        <f>IF(ISBLANK(DaqBook_RAW_Data!AG535),IF(DaqBook_RAW_Data!A535="","",TIMEVALUE(DaqBook_RAW_Data!A535)),TIMEVALUE(DaqBook_RAW_Data!AG535))</f>
        <v/>
      </c>
      <c r="C545" s="167" t="str">
        <f>IF(ISBLANK(DaqBook_RAW_Data!AH535),"",DaqBook_RAW_Data!AH535)</f>
        <v/>
      </c>
      <c r="D545" s="167" t="str">
        <f>IF(ISBLANK(DaqBook_RAW_Data!AI535),"",DaqBook_RAW_Data!AI535)</f>
        <v/>
      </c>
      <c r="E545" s="167" t="str">
        <f>IF(ISBLANK(DaqBook_RAW_Data!AJ535),"",DaqBook_RAW_Data!AJ535)</f>
        <v/>
      </c>
      <c r="F545" s="167" t="str">
        <f>IF(ISBLANK(DaqBook_RAW_Data!AK535),"",DaqBook_RAW_Data!AK535)</f>
        <v/>
      </c>
      <c r="G545" s="167" t="str">
        <f>IF(ISBLANK(DaqBook_RAW_Data!AL535),"",DaqBook_RAW_Data!AL535)</f>
        <v/>
      </c>
      <c r="H545" s="167" t="str">
        <f>IF(ISBLANK(DaqBook_RAW_Data!AM535),"",DaqBook_RAW_Data!AM535)</f>
        <v/>
      </c>
      <c r="I545" s="167" t="str">
        <f>IF(ISBLANK(DaqBook_RAW_Data!AN535),"",DaqBook_RAW_Data!AN535)</f>
        <v/>
      </c>
      <c r="J545" s="167" t="str">
        <f>IF(ISBLANK(DaqBook_RAW_Data!AO535),"",DaqBook_RAW_Data!AO535)</f>
        <v/>
      </c>
      <c r="K545" s="167" t="str">
        <f>IF(ISBLANK(DaqBook_RAW_Data!AP535),"",DaqBook_RAW_Data!AP535)</f>
        <v/>
      </c>
      <c r="L545" s="167" t="str">
        <f>IF(ISBLANK(DaqBook_RAW_Data!AQ535),"",DaqBook_RAW_Data!AQ535)</f>
        <v/>
      </c>
      <c r="M545" s="167" t="str">
        <f>IF(ISBLANK(DaqBook_RAW_Data!AR535),"",DaqBook_RAW_Data!AR535)</f>
        <v/>
      </c>
      <c r="N545" s="167" t="str">
        <f>IF(ISBLANK(DaqBook_RAW_Data!AS535),"",DaqBook_RAW_Data!AS535)</f>
        <v/>
      </c>
      <c r="O545" s="44"/>
      <c r="P545" s="44"/>
    </row>
    <row r="546" spans="1:16" x14ac:dyDescent="0.2">
      <c r="A546" s="58" t="e">
        <f t="shared" si="8"/>
        <v>#VALUE!</v>
      </c>
      <c r="B546" s="144" t="str">
        <f>IF(ISBLANK(DaqBook_RAW_Data!AG536),IF(DaqBook_RAW_Data!A536="","",TIMEVALUE(DaqBook_RAW_Data!A536)),TIMEVALUE(DaqBook_RAW_Data!AG536))</f>
        <v/>
      </c>
      <c r="C546" s="167" t="str">
        <f>IF(ISBLANK(DaqBook_RAW_Data!AH536),"",DaqBook_RAW_Data!AH536)</f>
        <v/>
      </c>
      <c r="D546" s="167" t="str">
        <f>IF(ISBLANK(DaqBook_RAW_Data!AI536),"",DaqBook_RAW_Data!AI536)</f>
        <v/>
      </c>
      <c r="E546" s="167" t="str">
        <f>IF(ISBLANK(DaqBook_RAW_Data!AJ536),"",DaqBook_RAW_Data!AJ536)</f>
        <v/>
      </c>
      <c r="F546" s="167" t="str">
        <f>IF(ISBLANK(DaqBook_RAW_Data!AK536),"",DaqBook_RAW_Data!AK536)</f>
        <v/>
      </c>
      <c r="G546" s="167" t="str">
        <f>IF(ISBLANK(DaqBook_RAW_Data!AL536),"",DaqBook_RAW_Data!AL536)</f>
        <v/>
      </c>
      <c r="H546" s="167" t="str">
        <f>IF(ISBLANK(DaqBook_RAW_Data!AM536),"",DaqBook_RAW_Data!AM536)</f>
        <v/>
      </c>
      <c r="I546" s="167" t="str">
        <f>IF(ISBLANK(DaqBook_RAW_Data!AN536),"",DaqBook_RAW_Data!AN536)</f>
        <v/>
      </c>
      <c r="J546" s="167" t="str">
        <f>IF(ISBLANK(DaqBook_RAW_Data!AO536),"",DaqBook_RAW_Data!AO536)</f>
        <v/>
      </c>
      <c r="K546" s="167" t="str">
        <f>IF(ISBLANK(DaqBook_RAW_Data!AP536),"",DaqBook_RAW_Data!AP536)</f>
        <v/>
      </c>
      <c r="L546" s="167" t="str">
        <f>IF(ISBLANK(DaqBook_RAW_Data!AQ536),"",DaqBook_RAW_Data!AQ536)</f>
        <v/>
      </c>
      <c r="M546" s="167" t="str">
        <f>IF(ISBLANK(DaqBook_RAW_Data!AR536),"",DaqBook_RAW_Data!AR536)</f>
        <v/>
      </c>
      <c r="N546" s="167" t="str">
        <f>IF(ISBLANK(DaqBook_RAW_Data!AS536),"",DaqBook_RAW_Data!AS536)</f>
        <v/>
      </c>
      <c r="O546" s="44"/>
      <c r="P546" s="44"/>
    </row>
    <row r="547" spans="1:16" x14ac:dyDescent="0.2">
      <c r="A547" s="58" t="e">
        <f t="shared" si="8"/>
        <v>#VALUE!</v>
      </c>
      <c r="B547" s="144" t="str">
        <f>IF(ISBLANK(DaqBook_RAW_Data!AG537),IF(DaqBook_RAW_Data!A537="","",TIMEVALUE(DaqBook_RAW_Data!A537)),TIMEVALUE(DaqBook_RAW_Data!AG537))</f>
        <v/>
      </c>
      <c r="C547" s="167" t="str">
        <f>IF(ISBLANK(DaqBook_RAW_Data!AH537),"",DaqBook_RAW_Data!AH537)</f>
        <v/>
      </c>
      <c r="D547" s="167" t="str">
        <f>IF(ISBLANK(DaqBook_RAW_Data!AI537),"",DaqBook_RAW_Data!AI537)</f>
        <v/>
      </c>
      <c r="E547" s="167" t="str">
        <f>IF(ISBLANK(DaqBook_RAW_Data!AJ537),"",DaqBook_RAW_Data!AJ537)</f>
        <v/>
      </c>
      <c r="F547" s="167" t="str">
        <f>IF(ISBLANK(DaqBook_RAW_Data!AK537),"",DaqBook_RAW_Data!AK537)</f>
        <v/>
      </c>
      <c r="G547" s="167" t="str">
        <f>IF(ISBLANK(DaqBook_RAW_Data!AL537),"",DaqBook_RAW_Data!AL537)</f>
        <v/>
      </c>
      <c r="H547" s="167" t="str">
        <f>IF(ISBLANK(DaqBook_RAW_Data!AM537),"",DaqBook_RAW_Data!AM537)</f>
        <v/>
      </c>
      <c r="I547" s="167" t="str">
        <f>IF(ISBLANK(DaqBook_RAW_Data!AN537),"",DaqBook_RAW_Data!AN537)</f>
        <v/>
      </c>
      <c r="J547" s="167" t="str">
        <f>IF(ISBLANK(DaqBook_RAW_Data!AO537),"",DaqBook_RAW_Data!AO537)</f>
        <v/>
      </c>
      <c r="K547" s="167" t="str">
        <f>IF(ISBLANK(DaqBook_RAW_Data!AP537),"",DaqBook_RAW_Data!AP537)</f>
        <v/>
      </c>
      <c r="L547" s="167" t="str">
        <f>IF(ISBLANK(DaqBook_RAW_Data!AQ537),"",DaqBook_RAW_Data!AQ537)</f>
        <v/>
      </c>
      <c r="M547" s="167" t="str">
        <f>IF(ISBLANK(DaqBook_RAW_Data!AR537),"",DaqBook_RAW_Data!AR537)</f>
        <v/>
      </c>
      <c r="N547" s="167" t="str">
        <f>IF(ISBLANK(DaqBook_RAW_Data!AS537),"",DaqBook_RAW_Data!AS537)</f>
        <v/>
      </c>
      <c r="O547" s="44"/>
      <c r="P547" s="44"/>
    </row>
    <row r="548" spans="1:16" x14ac:dyDescent="0.2">
      <c r="A548" s="58" t="e">
        <f t="shared" si="8"/>
        <v>#VALUE!</v>
      </c>
      <c r="B548" s="144" t="str">
        <f>IF(ISBLANK(DaqBook_RAW_Data!AG538),IF(DaqBook_RAW_Data!A538="","",TIMEVALUE(DaqBook_RAW_Data!A538)),TIMEVALUE(DaqBook_RAW_Data!AG538))</f>
        <v/>
      </c>
      <c r="C548" s="167" t="str">
        <f>IF(ISBLANK(DaqBook_RAW_Data!AH538),"",DaqBook_RAW_Data!AH538)</f>
        <v/>
      </c>
      <c r="D548" s="167" t="str">
        <f>IF(ISBLANK(DaqBook_RAW_Data!AI538),"",DaqBook_RAW_Data!AI538)</f>
        <v/>
      </c>
      <c r="E548" s="167" t="str">
        <f>IF(ISBLANK(DaqBook_RAW_Data!AJ538),"",DaqBook_RAW_Data!AJ538)</f>
        <v/>
      </c>
      <c r="F548" s="167" t="str">
        <f>IF(ISBLANK(DaqBook_RAW_Data!AK538),"",DaqBook_RAW_Data!AK538)</f>
        <v/>
      </c>
      <c r="G548" s="167" t="str">
        <f>IF(ISBLANK(DaqBook_RAW_Data!AL538),"",DaqBook_RAW_Data!AL538)</f>
        <v/>
      </c>
      <c r="H548" s="167" t="str">
        <f>IF(ISBLANK(DaqBook_RAW_Data!AM538),"",DaqBook_RAW_Data!AM538)</f>
        <v/>
      </c>
      <c r="I548" s="167" t="str">
        <f>IF(ISBLANK(DaqBook_RAW_Data!AN538),"",DaqBook_RAW_Data!AN538)</f>
        <v/>
      </c>
      <c r="J548" s="167" t="str">
        <f>IF(ISBLANK(DaqBook_RAW_Data!AO538),"",DaqBook_RAW_Data!AO538)</f>
        <v/>
      </c>
      <c r="K548" s="167" t="str">
        <f>IF(ISBLANK(DaqBook_RAW_Data!AP538),"",DaqBook_RAW_Data!AP538)</f>
        <v/>
      </c>
      <c r="L548" s="167" t="str">
        <f>IF(ISBLANK(DaqBook_RAW_Data!AQ538),"",DaqBook_RAW_Data!AQ538)</f>
        <v/>
      </c>
      <c r="M548" s="167" t="str">
        <f>IF(ISBLANK(DaqBook_RAW_Data!AR538),"",DaqBook_RAW_Data!AR538)</f>
        <v/>
      </c>
      <c r="N548" s="167" t="str">
        <f>IF(ISBLANK(DaqBook_RAW_Data!AS538),"",DaqBook_RAW_Data!AS538)</f>
        <v/>
      </c>
      <c r="O548" s="44"/>
      <c r="P548" s="44"/>
    </row>
    <row r="549" spans="1:16" x14ac:dyDescent="0.2">
      <c r="A549" s="58" t="e">
        <f t="shared" si="8"/>
        <v>#VALUE!</v>
      </c>
      <c r="B549" s="144" t="str">
        <f>IF(ISBLANK(DaqBook_RAW_Data!AG539),IF(DaqBook_RAW_Data!A539="","",TIMEVALUE(DaqBook_RAW_Data!A539)),TIMEVALUE(DaqBook_RAW_Data!AG539))</f>
        <v/>
      </c>
      <c r="C549" s="167" t="str">
        <f>IF(ISBLANK(DaqBook_RAW_Data!AH539),"",DaqBook_RAW_Data!AH539)</f>
        <v/>
      </c>
      <c r="D549" s="167" t="str">
        <f>IF(ISBLANK(DaqBook_RAW_Data!AI539),"",DaqBook_RAW_Data!AI539)</f>
        <v/>
      </c>
      <c r="E549" s="167" t="str">
        <f>IF(ISBLANK(DaqBook_RAW_Data!AJ539),"",DaqBook_RAW_Data!AJ539)</f>
        <v/>
      </c>
      <c r="F549" s="167" t="str">
        <f>IF(ISBLANK(DaqBook_RAW_Data!AK539),"",DaqBook_RAW_Data!AK539)</f>
        <v/>
      </c>
      <c r="G549" s="167" t="str">
        <f>IF(ISBLANK(DaqBook_RAW_Data!AL539),"",DaqBook_RAW_Data!AL539)</f>
        <v/>
      </c>
      <c r="H549" s="167" t="str">
        <f>IF(ISBLANK(DaqBook_RAW_Data!AM539),"",DaqBook_RAW_Data!AM539)</f>
        <v/>
      </c>
      <c r="I549" s="167" t="str">
        <f>IF(ISBLANK(DaqBook_RAW_Data!AN539),"",DaqBook_RAW_Data!AN539)</f>
        <v/>
      </c>
      <c r="J549" s="167" t="str">
        <f>IF(ISBLANK(DaqBook_RAW_Data!AO539),"",DaqBook_RAW_Data!AO539)</f>
        <v/>
      </c>
      <c r="K549" s="167" t="str">
        <f>IF(ISBLANK(DaqBook_RAW_Data!AP539),"",DaqBook_RAW_Data!AP539)</f>
        <v/>
      </c>
      <c r="L549" s="167" t="str">
        <f>IF(ISBLANK(DaqBook_RAW_Data!AQ539),"",DaqBook_RAW_Data!AQ539)</f>
        <v/>
      </c>
      <c r="M549" s="167" t="str">
        <f>IF(ISBLANK(DaqBook_RAW_Data!AR539),"",DaqBook_RAW_Data!AR539)</f>
        <v/>
      </c>
      <c r="N549" s="167" t="str">
        <f>IF(ISBLANK(DaqBook_RAW_Data!AS539),"",DaqBook_RAW_Data!AS539)</f>
        <v/>
      </c>
      <c r="O549" s="44"/>
      <c r="P549" s="44"/>
    </row>
    <row r="550" spans="1:16" x14ac:dyDescent="0.2">
      <c r="A550" s="58" t="e">
        <f t="shared" si="8"/>
        <v>#VALUE!</v>
      </c>
      <c r="B550" s="144" t="str">
        <f>IF(ISBLANK(DaqBook_RAW_Data!AG540),IF(DaqBook_RAW_Data!A540="","",TIMEVALUE(DaqBook_RAW_Data!A540)),TIMEVALUE(DaqBook_RAW_Data!AG540))</f>
        <v/>
      </c>
      <c r="C550" s="167" t="str">
        <f>IF(ISBLANK(DaqBook_RAW_Data!AH540),"",DaqBook_RAW_Data!AH540)</f>
        <v/>
      </c>
      <c r="D550" s="167" t="str">
        <f>IF(ISBLANK(DaqBook_RAW_Data!AI540),"",DaqBook_RAW_Data!AI540)</f>
        <v/>
      </c>
      <c r="E550" s="167" t="str">
        <f>IF(ISBLANK(DaqBook_RAW_Data!AJ540),"",DaqBook_RAW_Data!AJ540)</f>
        <v/>
      </c>
      <c r="F550" s="167" t="str">
        <f>IF(ISBLANK(DaqBook_RAW_Data!AK540),"",DaqBook_RAW_Data!AK540)</f>
        <v/>
      </c>
      <c r="G550" s="167" t="str">
        <f>IF(ISBLANK(DaqBook_RAW_Data!AL540),"",DaqBook_RAW_Data!AL540)</f>
        <v/>
      </c>
      <c r="H550" s="167" t="str">
        <f>IF(ISBLANK(DaqBook_RAW_Data!AM540),"",DaqBook_RAW_Data!AM540)</f>
        <v/>
      </c>
      <c r="I550" s="167" t="str">
        <f>IF(ISBLANK(DaqBook_RAW_Data!AN540),"",DaqBook_RAW_Data!AN540)</f>
        <v/>
      </c>
      <c r="J550" s="167" t="str">
        <f>IF(ISBLANK(DaqBook_RAW_Data!AO540),"",DaqBook_RAW_Data!AO540)</f>
        <v/>
      </c>
      <c r="K550" s="167" t="str">
        <f>IF(ISBLANK(DaqBook_RAW_Data!AP540),"",DaqBook_RAW_Data!AP540)</f>
        <v/>
      </c>
      <c r="L550" s="167" t="str">
        <f>IF(ISBLANK(DaqBook_RAW_Data!AQ540),"",DaqBook_RAW_Data!AQ540)</f>
        <v/>
      </c>
      <c r="M550" s="167" t="str">
        <f>IF(ISBLANK(DaqBook_RAW_Data!AR540),"",DaqBook_RAW_Data!AR540)</f>
        <v/>
      </c>
      <c r="N550" s="167" t="str">
        <f>IF(ISBLANK(DaqBook_RAW_Data!AS540),"",DaqBook_RAW_Data!AS540)</f>
        <v/>
      </c>
      <c r="O550" s="44"/>
      <c r="P550" s="44"/>
    </row>
    <row r="551" spans="1:16" x14ac:dyDescent="0.2">
      <c r="A551" s="58" t="e">
        <f t="shared" si="8"/>
        <v>#VALUE!</v>
      </c>
      <c r="B551" s="144" t="str">
        <f>IF(ISBLANK(DaqBook_RAW_Data!AG541),IF(DaqBook_RAW_Data!A541="","",TIMEVALUE(DaqBook_RAW_Data!A541)),TIMEVALUE(DaqBook_RAW_Data!AG541))</f>
        <v/>
      </c>
      <c r="C551" s="167" t="str">
        <f>IF(ISBLANK(DaqBook_RAW_Data!AH541),"",DaqBook_RAW_Data!AH541)</f>
        <v/>
      </c>
      <c r="D551" s="167" t="str">
        <f>IF(ISBLANK(DaqBook_RAW_Data!AI541),"",DaqBook_RAW_Data!AI541)</f>
        <v/>
      </c>
      <c r="E551" s="167" t="str">
        <f>IF(ISBLANK(DaqBook_RAW_Data!AJ541),"",DaqBook_RAW_Data!AJ541)</f>
        <v/>
      </c>
      <c r="F551" s="167" t="str">
        <f>IF(ISBLANK(DaqBook_RAW_Data!AK541),"",DaqBook_RAW_Data!AK541)</f>
        <v/>
      </c>
      <c r="G551" s="167" t="str">
        <f>IF(ISBLANK(DaqBook_RAW_Data!AL541),"",DaqBook_RAW_Data!AL541)</f>
        <v/>
      </c>
      <c r="H551" s="167" t="str">
        <f>IF(ISBLANK(DaqBook_RAW_Data!AM541),"",DaqBook_RAW_Data!AM541)</f>
        <v/>
      </c>
      <c r="I551" s="167" t="str">
        <f>IF(ISBLANK(DaqBook_RAW_Data!AN541),"",DaqBook_RAW_Data!AN541)</f>
        <v/>
      </c>
      <c r="J551" s="167" t="str">
        <f>IF(ISBLANK(DaqBook_RAW_Data!AO541),"",DaqBook_RAW_Data!AO541)</f>
        <v/>
      </c>
      <c r="K551" s="167" t="str">
        <f>IF(ISBLANK(DaqBook_RAW_Data!AP541),"",DaqBook_RAW_Data!AP541)</f>
        <v/>
      </c>
      <c r="L551" s="167" t="str">
        <f>IF(ISBLANK(DaqBook_RAW_Data!AQ541),"",DaqBook_RAW_Data!AQ541)</f>
        <v/>
      </c>
      <c r="M551" s="167" t="str">
        <f>IF(ISBLANK(DaqBook_RAW_Data!AR541),"",DaqBook_RAW_Data!AR541)</f>
        <v/>
      </c>
      <c r="N551" s="167" t="str">
        <f>IF(ISBLANK(DaqBook_RAW_Data!AS541),"",DaqBook_RAW_Data!AS541)</f>
        <v/>
      </c>
      <c r="O551" s="44"/>
      <c r="P551" s="44"/>
    </row>
    <row r="552" spans="1:16" x14ac:dyDescent="0.2">
      <c r="A552" s="58" t="e">
        <f t="shared" si="8"/>
        <v>#VALUE!</v>
      </c>
      <c r="B552" s="144" t="str">
        <f>IF(ISBLANK(DaqBook_RAW_Data!AG542),IF(DaqBook_RAW_Data!A542="","",TIMEVALUE(DaqBook_RAW_Data!A542)),TIMEVALUE(DaqBook_RAW_Data!AG542))</f>
        <v/>
      </c>
      <c r="C552" s="167" t="str">
        <f>IF(ISBLANK(DaqBook_RAW_Data!AH542),"",DaqBook_RAW_Data!AH542)</f>
        <v/>
      </c>
      <c r="D552" s="167" t="str">
        <f>IF(ISBLANK(DaqBook_RAW_Data!AI542),"",DaqBook_RAW_Data!AI542)</f>
        <v/>
      </c>
      <c r="E552" s="167" t="str">
        <f>IF(ISBLANK(DaqBook_RAW_Data!AJ542),"",DaqBook_RAW_Data!AJ542)</f>
        <v/>
      </c>
      <c r="F552" s="167" t="str">
        <f>IF(ISBLANK(DaqBook_RAW_Data!AK542),"",DaqBook_RAW_Data!AK542)</f>
        <v/>
      </c>
      <c r="G552" s="167" t="str">
        <f>IF(ISBLANK(DaqBook_RAW_Data!AL542),"",DaqBook_RAW_Data!AL542)</f>
        <v/>
      </c>
      <c r="H552" s="167" t="str">
        <f>IF(ISBLANK(DaqBook_RAW_Data!AM542),"",DaqBook_RAW_Data!AM542)</f>
        <v/>
      </c>
      <c r="I552" s="167" t="str">
        <f>IF(ISBLANK(DaqBook_RAW_Data!AN542),"",DaqBook_RAW_Data!AN542)</f>
        <v/>
      </c>
      <c r="J552" s="167" t="str">
        <f>IF(ISBLANK(DaqBook_RAW_Data!AO542),"",DaqBook_RAW_Data!AO542)</f>
        <v/>
      </c>
      <c r="K552" s="167" t="str">
        <f>IF(ISBLANK(DaqBook_RAW_Data!AP542),"",DaqBook_RAW_Data!AP542)</f>
        <v/>
      </c>
      <c r="L552" s="167" t="str">
        <f>IF(ISBLANK(DaqBook_RAW_Data!AQ542),"",DaqBook_RAW_Data!AQ542)</f>
        <v/>
      </c>
      <c r="M552" s="167" t="str">
        <f>IF(ISBLANK(DaqBook_RAW_Data!AR542),"",DaqBook_RAW_Data!AR542)</f>
        <v/>
      </c>
      <c r="N552" s="167" t="str">
        <f>IF(ISBLANK(DaqBook_RAW_Data!AS542),"",DaqBook_RAW_Data!AS542)</f>
        <v/>
      </c>
      <c r="O552" s="44"/>
      <c r="P552" s="44"/>
    </row>
    <row r="553" spans="1:16" x14ac:dyDescent="0.2">
      <c r="A553" s="58" t="e">
        <f t="shared" si="8"/>
        <v>#VALUE!</v>
      </c>
      <c r="B553" s="144" t="str">
        <f>IF(ISBLANK(DaqBook_RAW_Data!AG543),IF(DaqBook_RAW_Data!A543="","",TIMEVALUE(DaqBook_RAW_Data!A543)),TIMEVALUE(DaqBook_RAW_Data!AG543))</f>
        <v/>
      </c>
      <c r="C553" s="167" t="str">
        <f>IF(ISBLANK(DaqBook_RAW_Data!AH543),"",DaqBook_RAW_Data!AH543)</f>
        <v/>
      </c>
      <c r="D553" s="167" t="str">
        <f>IF(ISBLANK(DaqBook_RAW_Data!AI543),"",DaqBook_RAW_Data!AI543)</f>
        <v/>
      </c>
      <c r="E553" s="167" t="str">
        <f>IF(ISBLANK(DaqBook_RAW_Data!AJ543),"",DaqBook_RAW_Data!AJ543)</f>
        <v/>
      </c>
      <c r="F553" s="167" t="str">
        <f>IF(ISBLANK(DaqBook_RAW_Data!AK543),"",DaqBook_RAW_Data!AK543)</f>
        <v/>
      </c>
      <c r="G553" s="167" t="str">
        <f>IF(ISBLANK(DaqBook_RAW_Data!AL543),"",DaqBook_RAW_Data!AL543)</f>
        <v/>
      </c>
      <c r="H553" s="167" t="str">
        <f>IF(ISBLANK(DaqBook_RAW_Data!AM543),"",DaqBook_RAW_Data!AM543)</f>
        <v/>
      </c>
      <c r="I553" s="167" t="str">
        <f>IF(ISBLANK(DaqBook_RAW_Data!AN543),"",DaqBook_RAW_Data!AN543)</f>
        <v/>
      </c>
      <c r="J553" s="167" t="str">
        <f>IF(ISBLANK(DaqBook_RAW_Data!AO543),"",DaqBook_RAW_Data!AO543)</f>
        <v/>
      </c>
      <c r="K553" s="167" t="str">
        <f>IF(ISBLANK(DaqBook_RAW_Data!AP543),"",DaqBook_RAW_Data!AP543)</f>
        <v/>
      </c>
      <c r="L553" s="167" t="str">
        <f>IF(ISBLANK(DaqBook_RAW_Data!AQ543),"",DaqBook_RAW_Data!AQ543)</f>
        <v/>
      </c>
      <c r="M553" s="167" t="str">
        <f>IF(ISBLANK(DaqBook_RAW_Data!AR543),"",DaqBook_RAW_Data!AR543)</f>
        <v/>
      </c>
      <c r="N553" s="167" t="str">
        <f>IF(ISBLANK(DaqBook_RAW_Data!AS543),"",DaqBook_RAW_Data!AS543)</f>
        <v/>
      </c>
      <c r="O553" s="44"/>
      <c r="P553" s="44"/>
    </row>
    <row r="554" spans="1:16" x14ac:dyDescent="0.2">
      <c r="A554" s="58" t="e">
        <f t="shared" si="8"/>
        <v>#VALUE!</v>
      </c>
      <c r="B554" s="144" t="str">
        <f>IF(ISBLANK(DaqBook_RAW_Data!AG544),IF(DaqBook_RAW_Data!A544="","",TIMEVALUE(DaqBook_RAW_Data!A544)),TIMEVALUE(DaqBook_RAW_Data!AG544))</f>
        <v/>
      </c>
      <c r="C554" s="167" t="str">
        <f>IF(ISBLANK(DaqBook_RAW_Data!AH544),"",DaqBook_RAW_Data!AH544)</f>
        <v/>
      </c>
      <c r="D554" s="167" t="str">
        <f>IF(ISBLANK(DaqBook_RAW_Data!AI544),"",DaqBook_RAW_Data!AI544)</f>
        <v/>
      </c>
      <c r="E554" s="167" t="str">
        <f>IF(ISBLANK(DaqBook_RAW_Data!AJ544),"",DaqBook_RAW_Data!AJ544)</f>
        <v/>
      </c>
      <c r="F554" s="167" t="str">
        <f>IF(ISBLANK(DaqBook_RAW_Data!AK544),"",DaqBook_RAW_Data!AK544)</f>
        <v/>
      </c>
      <c r="G554" s="167" t="str">
        <f>IF(ISBLANK(DaqBook_RAW_Data!AL544),"",DaqBook_RAW_Data!AL544)</f>
        <v/>
      </c>
      <c r="H554" s="167" t="str">
        <f>IF(ISBLANK(DaqBook_RAW_Data!AM544),"",DaqBook_RAW_Data!AM544)</f>
        <v/>
      </c>
      <c r="I554" s="167" t="str">
        <f>IF(ISBLANK(DaqBook_RAW_Data!AN544),"",DaqBook_RAW_Data!AN544)</f>
        <v/>
      </c>
      <c r="J554" s="167" t="str">
        <f>IF(ISBLANK(DaqBook_RAW_Data!AO544),"",DaqBook_RAW_Data!AO544)</f>
        <v/>
      </c>
      <c r="K554" s="167" t="str">
        <f>IF(ISBLANK(DaqBook_RAW_Data!AP544),"",DaqBook_RAW_Data!AP544)</f>
        <v/>
      </c>
      <c r="L554" s="167" t="str">
        <f>IF(ISBLANK(DaqBook_RAW_Data!AQ544),"",DaqBook_RAW_Data!AQ544)</f>
        <v/>
      </c>
      <c r="M554" s="167" t="str">
        <f>IF(ISBLANK(DaqBook_RAW_Data!AR544),"",DaqBook_RAW_Data!AR544)</f>
        <v/>
      </c>
      <c r="N554" s="167" t="str">
        <f>IF(ISBLANK(DaqBook_RAW_Data!AS544),"",DaqBook_RAW_Data!AS544)</f>
        <v/>
      </c>
      <c r="O554" s="44"/>
      <c r="P554" s="44"/>
    </row>
    <row r="555" spans="1:16" x14ac:dyDescent="0.2">
      <c r="A555" s="58" t="e">
        <f t="shared" si="8"/>
        <v>#VALUE!</v>
      </c>
      <c r="B555" s="144" t="str">
        <f>IF(ISBLANK(DaqBook_RAW_Data!AG545),IF(DaqBook_RAW_Data!A545="","",TIMEVALUE(DaqBook_RAW_Data!A545)),TIMEVALUE(DaqBook_RAW_Data!AG545))</f>
        <v/>
      </c>
      <c r="C555" s="167" t="str">
        <f>IF(ISBLANK(DaqBook_RAW_Data!AH545),"",DaqBook_RAW_Data!AH545)</f>
        <v/>
      </c>
      <c r="D555" s="167" t="str">
        <f>IF(ISBLANK(DaqBook_RAW_Data!AI545),"",DaqBook_RAW_Data!AI545)</f>
        <v/>
      </c>
      <c r="E555" s="167" t="str">
        <f>IF(ISBLANK(DaqBook_RAW_Data!AJ545),"",DaqBook_RAW_Data!AJ545)</f>
        <v/>
      </c>
      <c r="F555" s="167" t="str">
        <f>IF(ISBLANK(DaqBook_RAW_Data!AK545),"",DaqBook_RAW_Data!AK545)</f>
        <v/>
      </c>
      <c r="G555" s="167" t="str">
        <f>IF(ISBLANK(DaqBook_RAW_Data!AL545),"",DaqBook_RAW_Data!AL545)</f>
        <v/>
      </c>
      <c r="H555" s="167" t="str">
        <f>IF(ISBLANK(DaqBook_RAW_Data!AM545),"",DaqBook_RAW_Data!AM545)</f>
        <v/>
      </c>
      <c r="I555" s="167" t="str">
        <f>IF(ISBLANK(DaqBook_RAW_Data!AN545),"",DaqBook_RAW_Data!AN545)</f>
        <v/>
      </c>
      <c r="J555" s="167" t="str">
        <f>IF(ISBLANK(DaqBook_RAW_Data!AO545),"",DaqBook_RAW_Data!AO545)</f>
        <v/>
      </c>
      <c r="K555" s="167" t="str">
        <f>IF(ISBLANK(DaqBook_RAW_Data!AP545),"",DaqBook_RAW_Data!AP545)</f>
        <v/>
      </c>
      <c r="L555" s="167" t="str">
        <f>IF(ISBLANK(DaqBook_RAW_Data!AQ545),"",DaqBook_RAW_Data!AQ545)</f>
        <v/>
      </c>
      <c r="M555" s="167" t="str">
        <f>IF(ISBLANK(DaqBook_RAW_Data!AR545),"",DaqBook_RAW_Data!AR545)</f>
        <v/>
      </c>
      <c r="N555" s="167" t="str">
        <f>IF(ISBLANK(DaqBook_RAW_Data!AS545),"",DaqBook_RAW_Data!AS545)</f>
        <v/>
      </c>
      <c r="O555" s="44"/>
      <c r="P555" s="44"/>
    </row>
    <row r="556" spans="1:16" x14ac:dyDescent="0.2">
      <c r="A556" s="58" t="e">
        <f t="shared" si="8"/>
        <v>#VALUE!</v>
      </c>
      <c r="B556" s="144" t="str">
        <f>IF(ISBLANK(DaqBook_RAW_Data!AG546),IF(DaqBook_RAW_Data!A546="","",TIMEVALUE(DaqBook_RAW_Data!A546)),TIMEVALUE(DaqBook_RAW_Data!AG546))</f>
        <v/>
      </c>
      <c r="C556" s="167" t="str">
        <f>IF(ISBLANK(DaqBook_RAW_Data!AH546),"",DaqBook_RAW_Data!AH546)</f>
        <v/>
      </c>
      <c r="D556" s="167" t="str">
        <f>IF(ISBLANK(DaqBook_RAW_Data!AI546),"",DaqBook_RAW_Data!AI546)</f>
        <v/>
      </c>
      <c r="E556" s="167" t="str">
        <f>IF(ISBLANK(DaqBook_RAW_Data!AJ546),"",DaqBook_RAW_Data!AJ546)</f>
        <v/>
      </c>
      <c r="F556" s="167" t="str">
        <f>IF(ISBLANK(DaqBook_RAW_Data!AK546),"",DaqBook_RAW_Data!AK546)</f>
        <v/>
      </c>
      <c r="G556" s="167" t="str">
        <f>IF(ISBLANK(DaqBook_RAW_Data!AL546),"",DaqBook_RAW_Data!AL546)</f>
        <v/>
      </c>
      <c r="H556" s="167" t="str">
        <f>IF(ISBLANK(DaqBook_RAW_Data!AM546),"",DaqBook_RAW_Data!AM546)</f>
        <v/>
      </c>
      <c r="I556" s="167" t="str">
        <f>IF(ISBLANK(DaqBook_RAW_Data!AN546),"",DaqBook_RAW_Data!AN546)</f>
        <v/>
      </c>
      <c r="J556" s="167" t="str">
        <f>IF(ISBLANK(DaqBook_RAW_Data!AO546),"",DaqBook_RAW_Data!AO546)</f>
        <v/>
      </c>
      <c r="K556" s="167" t="str">
        <f>IF(ISBLANK(DaqBook_RAW_Data!AP546),"",DaqBook_RAW_Data!AP546)</f>
        <v/>
      </c>
      <c r="L556" s="167" t="str">
        <f>IF(ISBLANK(DaqBook_RAW_Data!AQ546),"",DaqBook_RAW_Data!AQ546)</f>
        <v/>
      </c>
      <c r="M556" s="167" t="str">
        <f>IF(ISBLANK(DaqBook_RAW_Data!AR546),"",DaqBook_RAW_Data!AR546)</f>
        <v/>
      </c>
      <c r="N556" s="167" t="str">
        <f>IF(ISBLANK(DaqBook_RAW_Data!AS546),"",DaqBook_RAW_Data!AS546)</f>
        <v/>
      </c>
      <c r="O556" s="44"/>
      <c r="P556" s="44"/>
    </row>
    <row r="557" spans="1:16" x14ac:dyDescent="0.2">
      <c r="A557" s="58" t="e">
        <f t="shared" si="8"/>
        <v>#VALUE!</v>
      </c>
      <c r="B557" s="144" t="str">
        <f>IF(ISBLANK(DaqBook_RAW_Data!AG547),IF(DaqBook_RAW_Data!A547="","",TIMEVALUE(DaqBook_RAW_Data!A547)),TIMEVALUE(DaqBook_RAW_Data!AG547))</f>
        <v/>
      </c>
      <c r="C557" s="167" t="str">
        <f>IF(ISBLANK(DaqBook_RAW_Data!AH547),"",DaqBook_RAW_Data!AH547)</f>
        <v/>
      </c>
      <c r="D557" s="167" t="str">
        <f>IF(ISBLANK(DaqBook_RAW_Data!AI547),"",DaqBook_RAW_Data!AI547)</f>
        <v/>
      </c>
      <c r="E557" s="167" t="str">
        <f>IF(ISBLANK(DaqBook_RAW_Data!AJ547),"",DaqBook_RAW_Data!AJ547)</f>
        <v/>
      </c>
      <c r="F557" s="167" t="str">
        <f>IF(ISBLANK(DaqBook_RAW_Data!AK547),"",DaqBook_RAW_Data!AK547)</f>
        <v/>
      </c>
      <c r="G557" s="167" t="str">
        <f>IF(ISBLANK(DaqBook_RAW_Data!AL547),"",DaqBook_RAW_Data!AL547)</f>
        <v/>
      </c>
      <c r="H557" s="167" t="str">
        <f>IF(ISBLANK(DaqBook_RAW_Data!AM547),"",DaqBook_RAW_Data!AM547)</f>
        <v/>
      </c>
      <c r="I557" s="167" t="str">
        <f>IF(ISBLANK(DaqBook_RAW_Data!AN547),"",DaqBook_RAW_Data!AN547)</f>
        <v/>
      </c>
      <c r="J557" s="167" t="str">
        <f>IF(ISBLANK(DaqBook_RAW_Data!AO547),"",DaqBook_RAW_Data!AO547)</f>
        <v/>
      </c>
      <c r="K557" s="167" t="str">
        <f>IF(ISBLANK(DaqBook_RAW_Data!AP547),"",DaqBook_RAW_Data!AP547)</f>
        <v/>
      </c>
      <c r="L557" s="167" t="str">
        <f>IF(ISBLANK(DaqBook_RAW_Data!AQ547),"",DaqBook_RAW_Data!AQ547)</f>
        <v/>
      </c>
      <c r="M557" s="167" t="str">
        <f>IF(ISBLANK(DaqBook_RAW_Data!AR547),"",DaqBook_RAW_Data!AR547)</f>
        <v/>
      </c>
      <c r="N557" s="167" t="str">
        <f>IF(ISBLANK(DaqBook_RAW_Data!AS547),"",DaqBook_RAW_Data!AS547)</f>
        <v/>
      </c>
      <c r="O557" s="44"/>
      <c r="P557" s="44"/>
    </row>
    <row r="558" spans="1:16" x14ac:dyDescent="0.2">
      <c r="A558" s="58" t="e">
        <f t="shared" si="8"/>
        <v>#VALUE!</v>
      </c>
      <c r="B558" s="144" t="str">
        <f>IF(ISBLANK(DaqBook_RAW_Data!AG548),IF(DaqBook_RAW_Data!A548="","",TIMEVALUE(DaqBook_RAW_Data!A548)),TIMEVALUE(DaqBook_RAW_Data!AG548))</f>
        <v/>
      </c>
      <c r="C558" s="167" t="str">
        <f>IF(ISBLANK(DaqBook_RAW_Data!AH548),"",DaqBook_RAW_Data!AH548)</f>
        <v/>
      </c>
      <c r="D558" s="167" t="str">
        <f>IF(ISBLANK(DaqBook_RAW_Data!AI548),"",DaqBook_RAW_Data!AI548)</f>
        <v/>
      </c>
      <c r="E558" s="167" t="str">
        <f>IF(ISBLANK(DaqBook_RAW_Data!AJ548),"",DaqBook_RAW_Data!AJ548)</f>
        <v/>
      </c>
      <c r="F558" s="167" t="str">
        <f>IF(ISBLANK(DaqBook_RAW_Data!AK548),"",DaqBook_RAW_Data!AK548)</f>
        <v/>
      </c>
      <c r="G558" s="167" t="str">
        <f>IF(ISBLANK(DaqBook_RAW_Data!AL548),"",DaqBook_RAW_Data!AL548)</f>
        <v/>
      </c>
      <c r="H558" s="167" t="str">
        <f>IF(ISBLANK(DaqBook_RAW_Data!AM548),"",DaqBook_RAW_Data!AM548)</f>
        <v/>
      </c>
      <c r="I558" s="167" t="str">
        <f>IF(ISBLANK(DaqBook_RAW_Data!AN548),"",DaqBook_RAW_Data!AN548)</f>
        <v/>
      </c>
      <c r="J558" s="167" t="str">
        <f>IF(ISBLANK(DaqBook_RAW_Data!AO548),"",DaqBook_RAW_Data!AO548)</f>
        <v/>
      </c>
      <c r="K558" s="167" t="str">
        <f>IF(ISBLANK(DaqBook_RAW_Data!AP548),"",DaqBook_RAW_Data!AP548)</f>
        <v/>
      </c>
      <c r="L558" s="167" t="str">
        <f>IF(ISBLANK(DaqBook_RAW_Data!AQ548),"",DaqBook_RAW_Data!AQ548)</f>
        <v/>
      </c>
      <c r="M558" s="167" t="str">
        <f>IF(ISBLANK(DaqBook_RAW_Data!AR548),"",DaqBook_RAW_Data!AR548)</f>
        <v/>
      </c>
      <c r="N558" s="167" t="str">
        <f>IF(ISBLANK(DaqBook_RAW_Data!AS548),"",DaqBook_RAW_Data!AS548)</f>
        <v/>
      </c>
      <c r="O558" s="44"/>
      <c r="P558" s="44"/>
    </row>
    <row r="559" spans="1:16" x14ac:dyDescent="0.2">
      <c r="A559" s="58" t="e">
        <f t="shared" si="8"/>
        <v>#VALUE!</v>
      </c>
      <c r="B559" s="144" t="str">
        <f>IF(ISBLANK(DaqBook_RAW_Data!AG549),IF(DaqBook_RAW_Data!A549="","",TIMEVALUE(DaqBook_RAW_Data!A549)),TIMEVALUE(DaqBook_RAW_Data!AG549))</f>
        <v/>
      </c>
      <c r="C559" s="167" t="str">
        <f>IF(ISBLANK(DaqBook_RAW_Data!AH549),"",DaqBook_RAW_Data!AH549)</f>
        <v/>
      </c>
      <c r="D559" s="167" t="str">
        <f>IF(ISBLANK(DaqBook_RAW_Data!AI549),"",DaqBook_RAW_Data!AI549)</f>
        <v/>
      </c>
      <c r="E559" s="167" t="str">
        <f>IF(ISBLANK(DaqBook_RAW_Data!AJ549),"",DaqBook_RAW_Data!AJ549)</f>
        <v/>
      </c>
      <c r="F559" s="167" t="str">
        <f>IF(ISBLANK(DaqBook_RAW_Data!AK549),"",DaqBook_RAW_Data!AK549)</f>
        <v/>
      </c>
      <c r="G559" s="167" t="str">
        <f>IF(ISBLANK(DaqBook_RAW_Data!AL549),"",DaqBook_RAW_Data!AL549)</f>
        <v/>
      </c>
      <c r="H559" s="167" t="str">
        <f>IF(ISBLANK(DaqBook_RAW_Data!AM549),"",DaqBook_RAW_Data!AM549)</f>
        <v/>
      </c>
      <c r="I559" s="167" t="str">
        <f>IF(ISBLANK(DaqBook_RAW_Data!AN549),"",DaqBook_RAW_Data!AN549)</f>
        <v/>
      </c>
      <c r="J559" s="167" t="str">
        <f>IF(ISBLANK(DaqBook_RAW_Data!AO549),"",DaqBook_RAW_Data!AO549)</f>
        <v/>
      </c>
      <c r="K559" s="167" t="str">
        <f>IF(ISBLANK(DaqBook_RAW_Data!AP549),"",DaqBook_RAW_Data!AP549)</f>
        <v/>
      </c>
      <c r="L559" s="167" t="str">
        <f>IF(ISBLANK(DaqBook_RAW_Data!AQ549),"",DaqBook_RAW_Data!AQ549)</f>
        <v/>
      </c>
      <c r="M559" s="167" t="str">
        <f>IF(ISBLANK(DaqBook_RAW_Data!AR549),"",DaqBook_RAW_Data!AR549)</f>
        <v/>
      </c>
      <c r="N559" s="167" t="str">
        <f>IF(ISBLANK(DaqBook_RAW_Data!AS549),"",DaqBook_RAW_Data!AS549)</f>
        <v/>
      </c>
      <c r="O559" s="44"/>
      <c r="P559" s="44"/>
    </row>
    <row r="560" spans="1:16" x14ac:dyDescent="0.2">
      <c r="A560" s="58" t="e">
        <f t="shared" si="8"/>
        <v>#VALUE!</v>
      </c>
      <c r="B560" s="144" t="str">
        <f>IF(ISBLANK(DaqBook_RAW_Data!AG550),IF(DaqBook_RAW_Data!A550="","",TIMEVALUE(DaqBook_RAW_Data!A550)),TIMEVALUE(DaqBook_RAW_Data!AG550))</f>
        <v/>
      </c>
      <c r="C560" s="167" t="str">
        <f>IF(ISBLANK(DaqBook_RAW_Data!AH550),"",DaqBook_RAW_Data!AH550)</f>
        <v/>
      </c>
      <c r="D560" s="167" t="str">
        <f>IF(ISBLANK(DaqBook_RAW_Data!AI550),"",DaqBook_RAW_Data!AI550)</f>
        <v/>
      </c>
      <c r="E560" s="167" t="str">
        <f>IF(ISBLANK(DaqBook_RAW_Data!AJ550),"",DaqBook_RAW_Data!AJ550)</f>
        <v/>
      </c>
      <c r="F560" s="167" t="str">
        <f>IF(ISBLANK(DaqBook_RAW_Data!AK550),"",DaqBook_RAW_Data!AK550)</f>
        <v/>
      </c>
      <c r="G560" s="167" t="str">
        <f>IF(ISBLANK(DaqBook_RAW_Data!AL550),"",DaqBook_RAW_Data!AL550)</f>
        <v/>
      </c>
      <c r="H560" s="167" t="str">
        <f>IF(ISBLANK(DaqBook_RAW_Data!AM550),"",DaqBook_RAW_Data!AM550)</f>
        <v/>
      </c>
      <c r="I560" s="167" t="str">
        <f>IF(ISBLANK(DaqBook_RAW_Data!AN550),"",DaqBook_RAW_Data!AN550)</f>
        <v/>
      </c>
      <c r="J560" s="167" t="str">
        <f>IF(ISBLANK(DaqBook_RAW_Data!AO550),"",DaqBook_RAW_Data!AO550)</f>
        <v/>
      </c>
      <c r="K560" s="167" t="str">
        <f>IF(ISBLANK(DaqBook_RAW_Data!AP550),"",DaqBook_RAW_Data!AP550)</f>
        <v/>
      </c>
      <c r="L560" s="167" t="str">
        <f>IF(ISBLANK(DaqBook_RAW_Data!AQ550),"",DaqBook_RAW_Data!AQ550)</f>
        <v/>
      </c>
      <c r="M560" s="167" t="str">
        <f>IF(ISBLANK(DaqBook_RAW_Data!AR550),"",DaqBook_RAW_Data!AR550)</f>
        <v/>
      </c>
      <c r="N560" s="167" t="str">
        <f>IF(ISBLANK(DaqBook_RAW_Data!AS550),"",DaqBook_RAW_Data!AS550)</f>
        <v/>
      </c>
      <c r="O560" s="44"/>
      <c r="P560" s="44"/>
    </row>
    <row r="561" spans="1:16" x14ac:dyDescent="0.2">
      <c r="A561" s="58" t="e">
        <f t="shared" si="8"/>
        <v>#VALUE!</v>
      </c>
      <c r="B561" s="144" t="str">
        <f>IF(ISBLANK(DaqBook_RAW_Data!AG551),IF(DaqBook_RAW_Data!A551="","",TIMEVALUE(DaqBook_RAW_Data!A551)),TIMEVALUE(DaqBook_RAW_Data!AG551))</f>
        <v/>
      </c>
      <c r="C561" s="167" t="str">
        <f>IF(ISBLANK(DaqBook_RAW_Data!AH551),"",DaqBook_RAW_Data!AH551)</f>
        <v/>
      </c>
      <c r="D561" s="167" t="str">
        <f>IF(ISBLANK(DaqBook_RAW_Data!AI551),"",DaqBook_RAW_Data!AI551)</f>
        <v/>
      </c>
      <c r="E561" s="167" t="str">
        <f>IF(ISBLANK(DaqBook_RAW_Data!AJ551),"",DaqBook_RAW_Data!AJ551)</f>
        <v/>
      </c>
      <c r="F561" s="167" t="str">
        <f>IF(ISBLANK(DaqBook_RAW_Data!AK551),"",DaqBook_RAW_Data!AK551)</f>
        <v/>
      </c>
      <c r="G561" s="167" t="str">
        <f>IF(ISBLANK(DaqBook_RAW_Data!AL551),"",DaqBook_RAW_Data!AL551)</f>
        <v/>
      </c>
      <c r="H561" s="167" t="str">
        <f>IF(ISBLANK(DaqBook_RAW_Data!AM551),"",DaqBook_RAW_Data!AM551)</f>
        <v/>
      </c>
      <c r="I561" s="167" t="str">
        <f>IF(ISBLANK(DaqBook_RAW_Data!AN551),"",DaqBook_RAW_Data!AN551)</f>
        <v/>
      </c>
      <c r="J561" s="167" t="str">
        <f>IF(ISBLANK(DaqBook_RAW_Data!AO551),"",DaqBook_RAW_Data!AO551)</f>
        <v/>
      </c>
      <c r="K561" s="167" t="str">
        <f>IF(ISBLANK(DaqBook_RAW_Data!AP551),"",DaqBook_RAW_Data!AP551)</f>
        <v/>
      </c>
      <c r="L561" s="167" t="str">
        <f>IF(ISBLANK(DaqBook_RAW_Data!AQ551),"",DaqBook_RAW_Data!AQ551)</f>
        <v/>
      </c>
      <c r="M561" s="167" t="str">
        <f>IF(ISBLANK(DaqBook_RAW_Data!AR551),"",DaqBook_RAW_Data!AR551)</f>
        <v/>
      </c>
      <c r="N561" s="167" t="str">
        <f>IF(ISBLANK(DaqBook_RAW_Data!AS551),"",DaqBook_RAW_Data!AS551)</f>
        <v/>
      </c>
      <c r="O561" s="44"/>
      <c r="P561" s="44"/>
    </row>
    <row r="562" spans="1:16" x14ac:dyDescent="0.2">
      <c r="A562" s="58" t="e">
        <f t="shared" si="8"/>
        <v>#VALUE!</v>
      </c>
      <c r="B562" s="144" t="str">
        <f>IF(ISBLANK(DaqBook_RAW_Data!AG552),IF(DaqBook_RAW_Data!A552="","",TIMEVALUE(DaqBook_RAW_Data!A552)),TIMEVALUE(DaqBook_RAW_Data!AG552))</f>
        <v/>
      </c>
      <c r="C562" s="167" t="str">
        <f>IF(ISBLANK(DaqBook_RAW_Data!AH552),"",DaqBook_RAW_Data!AH552)</f>
        <v/>
      </c>
      <c r="D562" s="167" t="str">
        <f>IF(ISBLANK(DaqBook_RAW_Data!AI552),"",DaqBook_RAW_Data!AI552)</f>
        <v/>
      </c>
      <c r="E562" s="167" t="str">
        <f>IF(ISBLANK(DaqBook_RAW_Data!AJ552),"",DaqBook_RAW_Data!AJ552)</f>
        <v/>
      </c>
      <c r="F562" s="167" t="str">
        <f>IF(ISBLANK(DaqBook_RAW_Data!AK552),"",DaqBook_RAW_Data!AK552)</f>
        <v/>
      </c>
      <c r="G562" s="167" t="str">
        <f>IF(ISBLANK(DaqBook_RAW_Data!AL552),"",DaqBook_RAW_Data!AL552)</f>
        <v/>
      </c>
      <c r="H562" s="167" t="str">
        <f>IF(ISBLANK(DaqBook_RAW_Data!AM552),"",DaqBook_RAW_Data!AM552)</f>
        <v/>
      </c>
      <c r="I562" s="167" t="str">
        <f>IF(ISBLANK(DaqBook_RAW_Data!AN552),"",DaqBook_RAW_Data!AN552)</f>
        <v/>
      </c>
      <c r="J562" s="167" t="str">
        <f>IF(ISBLANK(DaqBook_RAW_Data!AO552),"",DaqBook_RAW_Data!AO552)</f>
        <v/>
      </c>
      <c r="K562" s="167" t="str">
        <f>IF(ISBLANK(DaqBook_RAW_Data!AP552),"",DaqBook_RAW_Data!AP552)</f>
        <v/>
      </c>
      <c r="L562" s="167" t="str">
        <f>IF(ISBLANK(DaqBook_RAW_Data!AQ552),"",DaqBook_RAW_Data!AQ552)</f>
        <v/>
      </c>
      <c r="M562" s="167" t="str">
        <f>IF(ISBLANK(DaqBook_RAW_Data!AR552),"",DaqBook_RAW_Data!AR552)</f>
        <v/>
      </c>
      <c r="N562" s="167" t="str">
        <f>IF(ISBLANK(DaqBook_RAW_Data!AS552),"",DaqBook_RAW_Data!AS552)</f>
        <v/>
      </c>
      <c r="O562" s="44"/>
      <c r="P562" s="44"/>
    </row>
    <row r="563" spans="1:16" x14ac:dyDescent="0.2">
      <c r="A563" s="58" t="e">
        <f t="shared" si="8"/>
        <v>#VALUE!</v>
      </c>
      <c r="B563" s="144" t="str">
        <f>IF(ISBLANK(DaqBook_RAW_Data!AG553),IF(DaqBook_RAW_Data!A553="","",TIMEVALUE(DaqBook_RAW_Data!A553)),TIMEVALUE(DaqBook_RAW_Data!AG553))</f>
        <v/>
      </c>
      <c r="C563" s="167" t="str">
        <f>IF(ISBLANK(DaqBook_RAW_Data!AH553),"",DaqBook_RAW_Data!AH553)</f>
        <v/>
      </c>
      <c r="D563" s="167" t="str">
        <f>IF(ISBLANK(DaqBook_RAW_Data!AI553),"",DaqBook_RAW_Data!AI553)</f>
        <v/>
      </c>
      <c r="E563" s="167" t="str">
        <f>IF(ISBLANK(DaqBook_RAW_Data!AJ553),"",DaqBook_RAW_Data!AJ553)</f>
        <v/>
      </c>
      <c r="F563" s="167" t="str">
        <f>IF(ISBLANK(DaqBook_RAW_Data!AK553),"",DaqBook_RAW_Data!AK553)</f>
        <v/>
      </c>
      <c r="G563" s="167" t="str">
        <f>IF(ISBLANK(DaqBook_RAW_Data!AL553),"",DaqBook_RAW_Data!AL553)</f>
        <v/>
      </c>
      <c r="H563" s="167" t="str">
        <f>IF(ISBLANK(DaqBook_RAW_Data!AM553),"",DaqBook_RAW_Data!AM553)</f>
        <v/>
      </c>
      <c r="I563" s="167" t="str">
        <f>IF(ISBLANK(DaqBook_RAW_Data!AN553),"",DaqBook_RAW_Data!AN553)</f>
        <v/>
      </c>
      <c r="J563" s="167" t="str">
        <f>IF(ISBLANK(DaqBook_RAW_Data!AO553),"",DaqBook_RAW_Data!AO553)</f>
        <v/>
      </c>
      <c r="K563" s="167" t="str">
        <f>IF(ISBLANK(DaqBook_RAW_Data!AP553),"",DaqBook_RAW_Data!AP553)</f>
        <v/>
      </c>
      <c r="L563" s="167" t="str">
        <f>IF(ISBLANK(DaqBook_RAW_Data!AQ553),"",DaqBook_RAW_Data!AQ553)</f>
        <v/>
      </c>
      <c r="M563" s="167" t="str">
        <f>IF(ISBLANK(DaqBook_RAW_Data!AR553),"",DaqBook_RAW_Data!AR553)</f>
        <v/>
      </c>
      <c r="N563" s="167" t="str">
        <f>IF(ISBLANK(DaqBook_RAW_Data!AS553),"",DaqBook_RAW_Data!AS553)</f>
        <v/>
      </c>
      <c r="O563" s="44"/>
      <c r="P563" s="44"/>
    </row>
    <row r="564" spans="1:16" x14ac:dyDescent="0.2">
      <c r="A564" s="58" t="e">
        <f t="shared" si="8"/>
        <v>#VALUE!</v>
      </c>
      <c r="B564" s="144" t="str">
        <f>IF(ISBLANK(DaqBook_RAW_Data!AG554),IF(DaqBook_RAW_Data!A554="","",TIMEVALUE(DaqBook_RAW_Data!A554)),TIMEVALUE(DaqBook_RAW_Data!AG554))</f>
        <v/>
      </c>
      <c r="C564" s="167" t="str">
        <f>IF(ISBLANK(DaqBook_RAW_Data!AH554),"",DaqBook_RAW_Data!AH554)</f>
        <v/>
      </c>
      <c r="D564" s="167" t="str">
        <f>IF(ISBLANK(DaqBook_RAW_Data!AI554),"",DaqBook_RAW_Data!AI554)</f>
        <v/>
      </c>
      <c r="E564" s="167" t="str">
        <f>IF(ISBLANK(DaqBook_RAW_Data!AJ554),"",DaqBook_RAW_Data!AJ554)</f>
        <v/>
      </c>
      <c r="F564" s="167" t="str">
        <f>IF(ISBLANK(DaqBook_RAW_Data!AK554),"",DaqBook_RAW_Data!AK554)</f>
        <v/>
      </c>
      <c r="G564" s="167" t="str">
        <f>IF(ISBLANK(DaqBook_RAW_Data!AL554),"",DaqBook_RAW_Data!AL554)</f>
        <v/>
      </c>
      <c r="H564" s="167" t="str">
        <f>IF(ISBLANK(DaqBook_RAW_Data!AM554),"",DaqBook_RAW_Data!AM554)</f>
        <v/>
      </c>
      <c r="I564" s="167" t="str">
        <f>IF(ISBLANK(DaqBook_RAW_Data!AN554),"",DaqBook_RAW_Data!AN554)</f>
        <v/>
      </c>
      <c r="J564" s="167" t="str">
        <f>IF(ISBLANK(DaqBook_RAW_Data!AO554),"",DaqBook_RAW_Data!AO554)</f>
        <v/>
      </c>
      <c r="K564" s="167" t="str">
        <f>IF(ISBLANK(DaqBook_RAW_Data!AP554),"",DaqBook_RAW_Data!AP554)</f>
        <v/>
      </c>
      <c r="L564" s="167" t="str">
        <f>IF(ISBLANK(DaqBook_RAW_Data!AQ554),"",DaqBook_RAW_Data!AQ554)</f>
        <v/>
      </c>
      <c r="M564" s="167" t="str">
        <f>IF(ISBLANK(DaqBook_RAW_Data!AR554),"",DaqBook_RAW_Data!AR554)</f>
        <v/>
      </c>
      <c r="N564" s="167" t="str">
        <f>IF(ISBLANK(DaqBook_RAW_Data!AS554),"",DaqBook_RAW_Data!AS554)</f>
        <v/>
      </c>
      <c r="O564" s="44"/>
      <c r="P564" s="44"/>
    </row>
    <row r="565" spans="1:16" x14ac:dyDescent="0.2">
      <c r="A565" s="58" t="e">
        <f t="shared" si="8"/>
        <v>#VALUE!</v>
      </c>
      <c r="B565" s="144" t="str">
        <f>IF(ISBLANK(DaqBook_RAW_Data!AG555),IF(DaqBook_RAW_Data!A555="","",TIMEVALUE(DaqBook_RAW_Data!A555)),TIMEVALUE(DaqBook_RAW_Data!AG555))</f>
        <v/>
      </c>
      <c r="C565" s="167" t="str">
        <f>IF(ISBLANK(DaqBook_RAW_Data!AH555),"",DaqBook_RAW_Data!AH555)</f>
        <v/>
      </c>
      <c r="D565" s="167" t="str">
        <f>IF(ISBLANK(DaqBook_RAW_Data!AI555),"",DaqBook_RAW_Data!AI555)</f>
        <v/>
      </c>
      <c r="E565" s="167" t="str">
        <f>IF(ISBLANK(DaqBook_RAW_Data!AJ555),"",DaqBook_RAW_Data!AJ555)</f>
        <v/>
      </c>
      <c r="F565" s="167" t="str">
        <f>IF(ISBLANK(DaqBook_RAW_Data!AK555),"",DaqBook_RAW_Data!AK555)</f>
        <v/>
      </c>
      <c r="G565" s="167" t="str">
        <f>IF(ISBLANK(DaqBook_RAW_Data!AL555),"",DaqBook_RAW_Data!AL555)</f>
        <v/>
      </c>
      <c r="H565" s="167" t="str">
        <f>IF(ISBLANK(DaqBook_RAW_Data!AM555),"",DaqBook_RAW_Data!AM555)</f>
        <v/>
      </c>
      <c r="I565" s="167" t="str">
        <f>IF(ISBLANK(DaqBook_RAW_Data!AN555),"",DaqBook_RAW_Data!AN555)</f>
        <v/>
      </c>
      <c r="J565" s="167" t="str">
        <f>IF(ISBLANK(DaqBook_RAW_Data!AO555),"",DaqBook_RAW_Data!AO555)</f>
        <v/>
      </c>
      <c r="K565" s="167" t="str">
        <f>IF(ISBLANK(DaqBook_RAW_Data!AP555),"",DaqBook_RAW_Data!AP555)</f>
        <v/>
      </c>
      <c r="L565" s="167" t="str">
        <f>IF(ISBLANK(DaqBook_RAW_Data!AQ555),"",DaqBook_RAW_Data!AQ555)</f>
        <v/>
      </c>
      <c r="M565" s="167" t="str">
        <f>IF(ISBLANK(DaqBook_RAW_Data!AR555),"",DaqBook_RAW_Data!AR555)</f>
        <v/>
      </c>
      <c r="N565" s="167" t="str">
        <f>IF(ISBLANK(DaqBook_RAW_Data!AS555),"",DaqBook_RAW_Data!AS555)</f>
        <v/>
      </c>
      <c r="O565" s="44"/>
      <c r="P565" s="44"/>
    </row>
    <row r="566" spans="1:16" x14ac:dyDescent="0.2">
      <c r="A566" s="58" t="e">
        <f t="shared" si="8"/>
        <v>#VALUE!</v>
      </c>
      <c r="B566" s="144" t="str">
        <f>IF(ISBLANK(DaqBook_RAW_Data!AG556),IF(DaqBook_RAW_Data!A556="","",TIMEVALUE(DaqBook_RAW_Data!A556)),TIMEVALUE(DaqBook_RAW_Data!AG556))</f>
        <v/>
      </c>
      <c r="C566" s="167" t="str">
        <f>IF(ISBLANK(DaqBook_RAW_Data!AH556),"",DaqBook_RAW_Data!AH556)</f>
        <v/>
      </c>
      <c r="D566" s="167" t="str">
        <f>IF(ISBLANK(DaqBook_RAW_Data!AI556),"",DaqBook_RAW_Data!AI556)</f>
        <v/>
      </c>
      <c r="E566" s="167" t="str">
        <f>IF(ISBLANK(DaqBook_RAW_Data!AJ556),"",DaqBook_RAW_Data!AJ556)</f>
        <v/>
      </c>
      <c r="F566" s="167" t="str">
        <f>IF(ISBLANK(DaqBook_RAW_Data!AK556),"",DaqBook_RAW_Data!AK556)</f>
        <v/>
      </c>
      <c r="G566" s="167" t="str">
        <f>IF(ISBLANK(DaqBook_RAW_Data!AL556),"",DaqBook_RAW_Data!AL556)</f>
        <v/>
      </c>
      <c r="H566" s="167" t="str">
        <f>IF(ISBLANK(DaqBook_RAW_Data!AM556),"",DaqBook_RAW_Data!AM556)</f>
        <v/>
      </c>
      <c r="I566" s="167" t="str">
        <f>IF(ISBLANK(DaqBook_RAW_Data!AN556),"",DaqBook_RAW_Data!AN556)</f>
        <v/>
      </c>
      <c r="J566" s="167" t="str">
        <f>IF(ISBLANK(DaqBook_RAW_Data!AO556),"",DaqBook_RAW_Data!AO556)</f>
        <v/>
      </c>
      <c r="K566" s="167" t="str">
        <f>IF(ISBLANK(DaqBook_RAW_Data!AP556),"",DaqBook_RAW_Data!AP556)</f>
        <v/>
      </c>
      <c r="L566" s="167" t="str">
        <f>IF(ISBLANK(DaqBook_RAW_Data!AQ556),"",DaqBook_RAW_Data!AQ556)</f>
        <v/>
      </c>
      <c r="M566" s="167" t="str">
        <f>IF(ISBLANK(DaqBook_RAW_Data!AR556),"",DaqBook_RAW_Data!AR556)</f>
        <v/>
      </c>
      <c r="N566" s="167" t="str">
        <f>IF(ISBLANK(DaqBook_RAW_Data!AS556),"",DaqBook_RAW_Data!AS556)</f>
        <v/>
      </c>
      <c r="O566" s="44"/>
      <c r="P566" s="44"/>
    </row>
    <row r="567" spans="1:16" x14ac:dyDescent="0.2">
      <c r="A567" s="58" t="e">
        <f t="shared" si="8"/>
        <v>#VALUE!</v>
      </c>
      <c r="B567" s="144" t="str">
        <f>IF(ISBLANK(DaqBook_RAW_Data!AG557),IF(DaqBook_RAW_Data!A557="","",TIMEVALUE(DaqBook_RAW_Data!A557)),TIMEVALUE(DaqBook_RAW_Data!AG557))</f>
        <v/>
      </c>
      <c r="C567" s="167" t="str">
        <f>IF(ISBLANK(DaqBook_RAW_Data!AH557),"",DaqBook_RAW_Data!AH557)</f>
        <v/>
      </c>
      <c r="D567" s="167" t="str">
        <f>IF(ISBLANK(DaqBook_RAW_Data!AI557),"",DaqBook_RAW_Data!AI557)</f>
        <v/>
      </c>
      <c r="E567" s="167" t="str">
        <f>IF(ISBLANK(DaqBook_RAW_Data!AJ557),"",DaqBook_RAW_Data!AJ557)</f>
        <v/>
      </c>
      <c r="F567" s="167" t="str">
        <f>IF(ISBLANK(DaqBook_RAW_Data!AK557),"",DaqBook_RAW_Data!AK557)</f>
        <v/>
      </c>
      <c r="G567" s="167" t="str">
        <f>IF(ISBLANK(DaqBook_RAW_Data!AL557),"",DaqBook_RAW_Data!AL557)</f>
        <v/>
      </c>
      <c r="H567" s="167" t="str">
        <f>IF(ISBLANK(DaqBook_RAW_Data!AM557),"",DaqBook_RAW_Data!AM557)</f>
        <v/>
      </c>
      <c r="I567" s="167" t="str">
        <f>IF(ISBLANK(DaqBook_RAW_Data!AN557),"",DaqBook_RAW_Data!AN557)</f>
        <v/>
      </c>
      <c r="J567" s="167" t="str">
        <f>IF(ISBLANK(DaqBook_RAW_Data!AO557),"",DaqBook_RAW_Data!AO557)</f>
        <v/>
      </c>
      <c r="K567" s="167" t="str">
        <f>IF(ISBLANK(DaqBook_RAW_Data!AP557),"",DaqBook_RAW_Data!AP557)</f>
        <v/>
      </c>
      <c r="L567" s="167" t="str">
        <f>IF(ISBLANK(DaqBook_RAW_Data!AQ557),"",DaqBook_RAW_Data!AQ557)</f>
        <v/>
      </c>
      <c r="M567" s="167" t="str">
        <f>IF(ISBLANK(DaqBook_RAW_Data!AR557),"",DaqBook_RAW_Data!AR557)</f>
        <v/>
      </c>
      <c r="N567" s="167" t="str">
        <f>IF(ISBLANK(DaqBook_RAW_Data!AS557),"",DaqBook_RAW_Data!AS557)</f>
        <v/>
      </c>
      <c r="O567" s="44"/>
      <c r="P567" s="44"/>
    </row>
    <row r="568" spans="1:16" x14ac:dyDescent="0.2">
      <c r="A568" s="58" t="e">
        <f t="shared" si="8"/>
        <v>#VALUE!</v>
      </c>
      <c r="B568" s="144" t="str">
        <f>IF(ISBLANK(DaqBook_RAW_Data!AG558),IF(DaqBook_RAW_Data!A558="","",TIMEVALUE(DaqBook_RAW_Data!A558)),TIMEVALUE(DaqBook_RAW_Data!AG558))</f>
        <v/>
      </c>
      <c r="C568" s="167" t="str">
        <f>IF(ISBLANK(DaqBook_RAW_Data!AH558),"",DaqBook_RAW_Data!AH558)</f>
        <v/>
      </c>
      <c r="D568" s="167" t="str">
        <f>IF(ISBLANK(DaqBook_RAW_Data!AI558),"",DaqBook_RAW_Data!AI558)</f>
        <v/>
      </c>
      <c r="E568" s="167" t="str">
        <f>IF(ISBLANK(DaqBook_RAW_Data!AJ558),"",DaqBook_RAW_Data!AJ558)</f>
        <v/>
      </c>
      <c r="F568" s="167" t="str">
        <f>IF(ISBLANK(DaqBook_RAW_Data!AK558),"",DaqBook_RAW_Data!AK558)</f>
        <v/>
      </c>
      <c r="G568" s="167" t="str">
        <f>IF(ISBLANK(DaqBook_RAW_Data!AL558),"",DaqBook_RAW_Data!AL558)</f>
        <v/>
      </c>
      <c r="H568" s="167" t="str">
        <f>IF(ISBLANK(DaqBook_RAW_Data!AM558),"",DaqBook_RAW_Data!AM558)</f>
        <v/>
      </c>
      <c r="I568" s="167" t="str">
        <f>IF(ISBLANK(DaqBook_RAW_Data!AN558),"",DaqBook_RAW_Data!AN558)</f>
        <v/>
      </c>
      <c r="J568" s="167" t="str">
        <f>IF(ISBLANK(DaqBook_RAW_Data!AO558),"",DaqBook_RAW_Data!AO558)</f>
        <v/>
      </c>
      <c r="K568" s="167" t="str">
        <f>IF(ISBLANK(DaqBook_RAW_Data!AP558),"",DaqBook_RAW_Data!AP558)</f>
        <v/>
      </c>
      <c r="L568" s="167" t="str">
        <f>IF(ISBLANK(DaqBook_RAW_Data!AQ558),"",DaqBook_RAW_Data!AQ558)</f>
        <v/>
      </c>
      <c r="M568" s="167" t="str">
        <f>IF(ISBLANK(DaqBook_RAW_Data!AR558),"",DaqBook_RAW_Data!AR558)</f>
        <v/>
      </c>
      <c r="N568" s="167" t="str">
        <f>IF(ISBLANK(DaqBook_RAW_Data!AS558),"",DaqBook_RAW_Data!AS558)</f>
        <v/>
      </c>
      <c r="O568" s="44"/>
      <c r="P568" s="44"/>
    </row>
    <row r="569" spans="1:16" x14ac:dyDescent="0.2">
      <c r="A569" s="58" t="e">
        <f t="shared" si="8"/>
        <v>#VALUE!</v>
      </c>
      <c r="B569" s="144" t="str">
        <f>IF(ISBLANK(DaqBook_RAW_Data!AG559),IF(DaqBook_RAW_Data!A559="","",TIMEVALUE(DaqBook_RAW_Data!A559)),TIMEVALUE(DaqBook_RAW_Data!AG559))</f>
        <v/>
      </c>
      <c r="C569" s="167" t="str">
        <f>IF(ISBLANK(DaqBook_RAW_Data!AH559),"",DaqBook_RAW_Data!AH559)</f>
        <v/>
      </c>
      <c r="D569" s="167" t="str">
        <f>IF(ISBLANK(DaqBook_RAW_Data!AI559),"",DaqBook_RAW_Data!AI559)</f>
        <v/>
      </c>
      <c r="E569" s="167" t="str">
        <f>IF(ISBLANK(DaqBook_RAW_Data!AJ559),"",DaqBook_RAW_Data!AJ559)</f>
        <v/>
      </c>
      <c r="F569" s="167" t="str">
        <f>IF(ISBLANK(DaqBook_RAW_Data!AK559),"",DaqBook_RAW_Data!AK559)</f>
        <v/>
      </c>
      <c r="G569" s="167" t="str">
        <f>IF(ISBLANK(DaqBook_RAW_Data!AL559),"",DaqBook_RAW_Data!AL559)</f>
        <v/>
      </c>
      <c r="H569" s="167" t="str">
        <f>IF(ISBLANK(DaqBook_RAW_Data!AM559),"",DaqBook_RAW_Data!AM559)</f>
        <v/>
      </c>
      <c r="I569" s="167" t="str">
        <f>IF(ISBLANK(DaqBook_RAW_Data!AN559),"",DaqBook_RAW_Data!AN559)</f>
        <v/>
      </c>
      <c r="J569" s="167" t="str">
        <f>IF(ISBLANK(DaqBook_RAW_Data!AO559),"",DaqBook_RAW_Data!AO559)</f>
        <v/>
      </c>
      <c r="K569" s="167" t="str">
        <f>IF(ISBLANK(DaqBook_RAW_Data!AP559),"",DaqBook_RAW_Data!AP559)</f>
        <v/>
      </c>
      <c r="L569" s="167" t="str">
        <f>IF(ISBLANK(DaqBook_RAW_Data!AQ559),"",DaqBook_RAW_Data!AQ559)</f>
        <v/>
      </c>
      <c r="M569" s="167" t="str">
        <f>IF(ISBLANK(DaqBook_RAW_Data!AR559),"",DaqBook_RAW_Data!AR559)</f>
        <v/>
      </c>
      <c r="N569" s="167" t="str">
        <f>IF(ISBLANK(DaqBook_RAW_Data!AS559),"",DaqBook_RAW_Data!AS559)</f>
        <v/>
      </c>
      <c r="O569" s="44"/>
      <c r="P569" s="44"/>
    </row>
    <row r="570" spans="1:16" x14ac:dyDescent="0.2">
      <c r="A570" s="58" t="e">
        <f t="shared" si="8"/>
        <v>#VALUE!</v>
      </c>
      <c r="B570" s="144" t="str">
        <f>IF(ISBLANK(DaqBook_RAW_Data!AG560),IF(DaqBook_RAW_Data!A560="","",TIMEVALUE(DaqBook_RAW_Data!A560)),TIMEVALUE(DaqBook_RAW_Data!AG560))</f>
        <v/>
      </c>
      <c r="C570" s="167" t="str">
        <f>IF(ISBLANK(DaqBook_RAW_Data!AH560),"",DaqBook_RAW_Data!AH560)</f>
        <v/>
      </c>
      <c r="D570" s="167" t="str">
        <f>IF(ISBLANK(DaqBook_RAW_Data!AI560),"",DaqBook_RAW_Data!AI560)</f>
        <v/>
      </c>
      <c r="E570" s="167" t="str">
        <f>IF(ISBLANK(DaqBook_RAW_Data!AJ560),"",DaqBook_RAW_Data!AJ560)</f>
        <v/>
      </c>
      <c r="F570" s="167" t="str">
        <f>IF(ISBLANK(DaqBook_RAW_Data!AK560),"",DaqBook_RAW_Data!AK560)</f>
        <v/>
      </c>
      <c r="G570" s="167" t="str">
        <f>IF(ISBLANK(DaqBook_RAW_Data!AL560),"",DaqBook_RAW_Data!AL560)</f>
        <v/>
      </c>
      <c r="H570" s="167" t="str">
        <f>IF(ISBLANK(DaqBook_RAW_Data!AM560),"",DaqBook_RAW_Data!AM560)</f>
        <v/>
      </c>
      <c r="I570" s="167" t="str">
        <f>IF(ISBLANK(DaqBook_RAW_Data!AN560),"",DaqBook_RAW_Data!AN560)</f>
        <v/>
      </c>
      <c r="J570" s="167" t="str">
        <f>IF(ISBLANK(DaqBook_RAW_Data!AO560),"",DaqBook_RAW_Data!AO560)</f>
        <v/>
      </c>
      <c r="K570" s="167" t="str">
        <f>IF(ISBLANK(DaqBook_RAW_Data!AP560),"",DaqBook_RAW_Data!AP560)</f>
        <v/>
      </c>
      <c r="L570" s="167" t="str">
        <f>IF(ISBLANK(DaqBook_RAW_Data!AQ560),"",DaqBook_RAW_Data!AQ560)</f>
        <v/>
      </c>
      <c r="M570" s="167" t="str">
        <f>IF(ISBLANK(DaqBook_RAW_Data!AR560),"",DaqBook_RAW_Data!AR560)</f>
        <v/>
      </c>
      <c r="N570" s="167" t="str">
        <f>IF(ISBLANK(DaqBook_RAW_Data!AS560),"",DaqBook_RAW_Data!AS560)</f>
        <v/>
      </c>
      <c r="O570" s="44"/>
      <c r="P570" s="44"/>
    </row>
    <row r="571" spans="1:16" x14ac:dyDescent="0.2">
      <c r="A571" s="58" t="e">
        <f t="shared" si="8"/>
        <v>#VALUE!</v>
      </c>
      <c r="B571" s="144" t="str">
        <f>IF(ISBLANK(DaqBook_RAW_Data!AG561),IF(DaqBook_RAW_Data!A561="","",TIMEVALUE(DaqBook_RAW_Data!A561)),TIMEVALUE(DaqBook_RAW_Data!AG561))</f>
        <v/>
      </c>
      <c r="C571" s="167" t="str">
        <f>IF(ISBLANK(DaqBook_RAW_Data!AH561),"",DaqBook_RAW_Data!AH561)</f>
        <v/>
      </c>
      <c r="D571" s="167" t="str">
        <f>IF(ISBLANK(DaqBook_RAW_Data!AI561),"",DaqBook_RAW_Data!AI561)</f>
        <v/>
      </c>
      <c r="E571" s="167" t="str">
        <f>IF(ISBLANK(DaqBook_RAW_Data!AJ561),"",DaqBook_RAW_Data!AJ561)</f>
        <v/>
      </c>
      <c r="F571" s="167" t="str">
        <f>IF(ISBLANK(DaqBook_RAW_Data!AK561),"",DaqBook_RAW_Data!AK561)</f>
        <v/>
      </c>
      <c r="G571" s="167" t="str">
        <f>IF(ISBLANK(DaqBook_RAW_Data!AL561),"",DaqBook_RAW_Data!AL561)</f>
        <v/>
      </c>
      <c r="H571" s="167" t="str">
        <f>IF(ISBLANK(DaqBook_RAW_Data!AM561),"",DaqBook_RAW_Data!AM561)</f>
        <v/>
      </c>
      <c r="I571" s="167" t="str">
        <f>IF(ISBLANK(DaqBook_RAW_Data!AN561),"",DaqBook_RAW_Data!AN561)</f>
        <v/>
      </c>
      <c r="J571" s="167" t="str">
        <f>IF(ISBLANK(DaqBook_RAW_Data!AO561),"",DaqBook_RAW_Data!AO561)</f>
        <v/>
      </c>
      <c r="K571" s="167" t="str">
        <f>IF(ISBLANK(DaqBook_RAW_Data!AP561),"",DaqBook_RAW_Data!AP561)</f>
        <v/>
      </c>
      <c r="L571" s="167" t="str">
        <f>IF(ISBLANK(DaqBook_RAW_Data!AQ561),"",DaqBook_RAW_Data!AQ561)</f>
        <v/>
      </c>
      <c r="M571" s="167" t="str">
        <f>IF(ISBLANK(DaqBook_RAW_Data!AR561),"",DaqBook_RAW_Data!AR561)</f>
        <v/>
      </c>
      <c r="N571" s="167" t="str">
        <f>IF(ISBLANK(DaqBook_RAW_Data!AS561),"",DaqBook_RAW_Data!AS561)</f>
        <v/>
      </c>
      <c r="O571" s="44"/>
      <c r="P571" s="44"/>
    </row>
    <row r="572" spans="1:16" x14ac:dyDescent="0.2">
      <c r="A572" s="58" t="e">
        <f t="shared" si="8"/>
        <v>#VALUE!</v>
      </c>
      <c r="B572" s="144" t="str">
        <f>IF(ISBLANK(DaqBook_RAW_Data!AG562),IF(DaqBook_RAW_Data!A562="","",TIMEVALUE(DaqBook_RAW_Data!A562)),TIMEVALUE(DaqBook_RAW_Data!AG562))</f>
        <v/>
      </c>
      <c r="C572" s="167" t="str">
        <f>IF(ISBLANK(DaqBook_RAW_Data!AH562),"",DaqBook_RAW_Data!AH562)</f>
        <v/>
      </c>
      <c r="D572" s="167" t="str">
        <f>IF(ISBLANK(DaqBook_RAW_Data!AI562),"",DaqBook_RAW_Data!AI562)</f>
        <v/>
      </c>
      <c r="E572" s="167" t="str">
        <f>IF(ISBLANK(DaqBook_RAW_Data!AJ562),"",DaqBook_RAW_Data!AJ562)</f>
        <v/>
      </c>
      <c r="F572" s="167" t="str">
        <f>IF(ISBLANK(DaqBook_RAW_Data!AK562),"",DaqBook_RAW_Data!AK562)</f>
        <v/>
      </c>
      <c r="G572" s="167" t="str">
        <f>IF(ISBLANK(DaqBook_RAW_Data!AL562),"",DaqBook_RAW_Data!AL562)</f>
        <v/>
      </c>
      <c r="H572" s="167" t="str">
        <f>IF(ISBLANK(DaqBook_RAW_Data!AM562),"",DaqBook_RAW_Data!AM562)</f>
        <v/>
      </c>
      <c r="I572" s="167" t="str">
        <f>IF(ISBLANK(DaqBook_RAW_Data!AN562),"",DaqBook_RAW_Data!AN562)</f>
        <v/>
      </c>
      <c r="J572" s="167" t="str">
        <f>IF(ISBLANK(DaqBook_RAW_Data!AO562),"",DaqBook_RAW_Data!AO562)</f>
        <v/>
      </c>
      <c r="K572" s="167" t="str">
        <f>IF(ISBLANK(DaqBook_RAW_Data!AP562),"",DaqBook_RAW_Data!AP562)</f>
        <v/>
      </c>
      <c r="L572" s="167" t="str">
        <f>IF(ISBLANK(DaqBook_RAW_Data!AQ562),"",DaqBook_RAW_Data!AQ562)</f>
        <v/>
      </c>
      <c r="M572" s="167" t="str">
        <f>IF(ISBLANK(DaqBook_RAW_Data!AR562),"",DaqBook_RAW_Data!AR562)</f>
        <v/>
      </c>
      <c r="N572" s="167" t="str">
        <f>IF(ISBLANK(DaqBook_RAW_Data!AS562),"",DaqBook_RAW_Data!AS562)</f>
        <v/>
      </c>
      <c r="O572" s="44"/>
      <c r="P572" s="44"/>
    </row>
    <row r="573" spans="1:16" x14ac:dyDescent="0.2">
      <c r="A573" s="58" t="e">
        <f t="shared" si="8"/>
        <v>#VALUE!</v>
      </c>
      <c r="B573" s="144" t="str">
        <f>IF(ISBLANK(DaqBook_RAW_Data!AG563),IF(DaqBook_RAW_Data!A563="","",TIMEVALUE(DaqBook_RAW_Data!A563)),TIMEVALUE(DaqBook_RAW_Data!AG563))</f>
        <v/>
      </c>
      <c r="C573" s="167" t="str">
        <f>IF(ISBLANK(DaqBook_RAW_Data!AH563),"",DaqBook_RAW_Data!AH563)</f>
        <v/>
      </c>
      <c r="D573" s="167" t="str">
        <f>IF(ISBLANK(DaqBook_RAW_Data!AI563),"",DaqBook_RAW_Data!AI563)</f>
        <v/>
      </c>
      <c r="E573" s="167" t="str">
        <f>IF(ISBLANK(DaqBook_RAW_Data!AJ563),"",DaqBook_RAW_Data!AJ563)</f>
        <v/>
      </c>
      <c r="F573" s="167" t="str">
        <f>IF(ISBLANK(DaqBook_RAW_Data!AK563),"",DaqBook_RAW_Data!AK563)</f>
        <v/>
      </c>
      <c r="G573" s="167" t="str">
        <f>IF(ISBLANK(DaqBook_RAW_Data!AL563),"",DaqBook_RAW_Data!AL563)</f>
        <v/>
      </c>
      <c r="H573" s="167" t="str">
        <f>IF(ISBLANK(DaqBook_RAW_Data!AM563),"",DaqBook_RAW_Data!AM563)</f>
        <v/>
      </c>
      <c r="I573" s="167" t="str">
        <f>IF(ISBLANK(DaqBook_RAW_Data!AN563),"",DaqBook_RAW_Data!AN563)</f>
        <v/>
      </c>
      <c r="J573" s="167" t="str">
        <f>IF(ISBLANK(DaqBook_RAW_Data!AO563),"",DaqBook_RAW_Data!AO563)</f>
        <v/>
      </c>
      <c r="K573" s="167" t="str">
        <f>IF(ISBLANK(DaqBook_RAW_Data!AP563),"",DaqBook_RAW_Data!AP563)</f>
        <v/>
      </c>
      <c r="L573" s="167" t="str">
        <f>IF(ISBLANK(DaqBook_RAW_Data!AQ563),"",DaqBook_RAW_Data!AQ563)</f>
        <v/>
      </c>
      <c r="M573" s="167" t="str">
        <f>IF(ISBLANK(DaqBook_RAW_Data!AR563),"",DaqBook_RAW_Data!AR563)</f>
        <v/>
      </c>
      <c r="N573" s="167" t="str">
        <f>IF(ISBLANK(DaqBook_RAW_Data!AS563),"",DaqBook_RAW_Data!AS563)</f>
        <v/>
      </c>
      <c r="O573" s="44"/>
      <c r="P573" s="44"/>
    </row>
    <row r="574" spans="1:16" x14ac:dyDescent="0.2">
      <c r="A574" s="58" t="e">
        <f t="shared" si="8"/>
        <v>#VALUE!</v>
      </c>
      <c r="B574" s="144" t="str">
        <f>IF(ISBLANK(DaqBook_RAW_Data!AG564),IF(DaqBook_RAW_Data!A564="","",TIMEVALUE(DaqBook_RAW_Data!A564)),TIMEVALUE(DaqBook_RAW_Data!AG564))</f>
        <v/>
      </c>
      <c r="C574" s="167" t="str">
        <f>IF(ISBLANK(DaqBook_RAW_Data!AH564),"",DaqBook_RAW_Data!AH564)</f>
        <v/>
      </c>
      <c r="D574" s="167" t="str">
        <f>IF(ISBLANK(DaqBook_RAW_Data!AI564),"",DaqBook_RAW_Data!AI564)</f>
        <v/>
      </c>
      <c r="E574" s="167" t="str">
        <f>IF(ISBLANK(DaqBook_RAW_Data!AJ564),"",DaqBook_RAW_Data!AJ564)</f>
        <v/>
      </c>
      <c r="F574" s="167" t="str">
        <f>IF(ISBLANK(DaqBook_RAW_Data!AK564),"",DaqBook_RAW_Data!AK564)</f>
        <v/>
      </c>
      <c r="G574" s="167" t="str">
        <f>IF(ISBLANK(DaqBook_RAW_Data!AL564),"",DaqBook_RAW_Data!AL564)</f>
        <v/>
      </c>
      <c r="H574" s="167" t="str">
        <f>IF(ISBLANK(DaqBook_RAW_Data!AM564),"",DaqBook_RAW_Data!AM564)</f>
        <v/>
      </c>
      <c r="I574" s="167" t="str">
        <f>IF(ISBLANK(DaqBook_RAW_Data!AN564),"",DaqBook_RAW_Data!AN564)</f>
        <v/>
      </c>
      <c r="J574" s="167" t="str">
        <f>IF(ISBLANK(DaqBook_RAW_Data!AO564),"",DaqBook_RAW_Data!AO564)</f>
        <v/>
      </c>
      <c r="K574" s="167" t="str">
        <f>IF(ISBLANK(DaqBook_RAW_Data!AP564),"",DaqBook_RAW_Data!AP564)</f>
        <v/>
      </c>
      <c r="L574" s="167" t="str">
        <f>IF(ISBLANK(DaqBook_RAW_Data!AQ564),"",DaqBook_RAW_Data!AQ564)</f>
        <v/>
      </c>
      <c r="M574" s="167" t="str">
        <f>IF(ISBLANK(DaqBook_RAW_Data!AR564),"",DaqBook_RAW_Data!AR564)</f>
        <v/>
      </c>
      <c r="N574" s="167" t="str">
        <f>IF(ISBLANK(DaqBook_RAW_Data!AS564),"",DaqBook_RAW_Data!AS564)</f>
        <v/>
      </c>
      <c r="O574" s="44"/>
      <c r="P574" s="44"/>
    </row>
    <row r="575" spans="1:16" x14ac:dyDescent="0.2">
      <c r="A575" s="58" t="e">
        <f t="shared" si="8"/>
        <v>#VALUE!</v>
      </c>
      <c r="B575" s="144" t="str">
        <f>IF(ISBLANK(DaqBook_RAW_Data!AG565),IF(DaqBook_RAW_Data!A565="","",TIMEVALUE(DaqBook_RAW_Data!A565)),TIMEVALUE(DaqBook_RAW_Data!AG565))</f>
        <v/>
      </c>
      <c r="C575" s="167" t="str">
        <f>IF(ISBLANK(DaqBook_RAW_Data!AH565),"",DaqBook_RAW_Data!AH565)</f>
        <v/>
      </c>
      <c r="D575" s="167" t="str">
        <f>IF(ISBLANK(DaqBook_RAW_Data!AI565),"",DaqBook_RAW_Data!AI565)</f>
        <v/>
      </c>
      <c r="E575" s="167" t="str">
        <f>IF(ISBLANK(DaqBook_RAW_Data!AJ565),"",DaqBook_RAW_Data!AJ565)</f>
        <v/>
      </c>
      <c r="F575" s="167" t="str">
        <f>IF(ISBLANK(DaqBook_RAW_Data!AK565),"",DaqBook_RAW_Data!AK565)</f>
        <v/>
      </c>
      <c r="G575" s="167" t="str">
        <f>IF(ISBLANK(DaqBook_RAW_Data!AL565),"",DaqBook_RAW_Data!AL565)</f>
        <v/>
      </c>
      <c r="H575" s="167" t="str">
        <f>IF(ISBLANK(DaqBook_RAW_Data!AM565),"",DaqBook_RAW_Data!AM565)</f>
        <v/>
      </c>
      <c r="I575" s="167" t="str">
        <f>IF(ISBLANK(DaqBook_RAW_Data!AN565),"",DaqBook_RAW_Data!AN565)</f>
        <v/>
      </c>
      <c r="J575" s="167" t="str">
        <f>IF(ISBLANK(DaqBook_RAW_Data!AO565),"",DaqBook_RAW_Data!AO565)</f>
        <v/>
      </c>
      <c r="K575" s="167" t="str">
        <f>IF(ISBLANK(DaqBook_RAW_Data!AP565),"",DaqBook_RAW_Data!AP565)</f>
        <v/>
      </c>
      <c r="L575" s="167" t="str">
        <f>IF(ISBLANK(DaqBook_RAW_Data!AQ565),"",DaqBook_RAW_Data!AQ565)</f>
        <v/>
      </c>
      <c r="M575" s="167" t="str">
        <f>IF(ISBLANK(DaqBook_RAW_Data!AR565),"",DaqBook_RAW_Data!AR565)</f>
        <v/>
      </c>
      <c r="N575" s="167" t="str">
        <f>IF(ISBLANK(DaqBook_RAW_Data!AS565),"",DaqBook_RAW_Data!AS565)</f>
        <v/>
      </c>
      <c r="O575" s="44"/>
      <c r="P575" s="44"/>
    </row>
    <row r="576" spans="1:16" x14ac:dyDescent="0.2">
      <c r="A576" s="58" t="e">
        <f t="shared" si="8"/>
        <v>#VALUE!</v>
      </c>
      <c r="B576" s="144" t="str">
        <f>IF(ISBLANK(DaqBook_RAW_Data!AG566),IF(DaqBook_RAW_Data!A566="","",TIMEVALUE(DaqBook_RAW_Data!A566)),TIMEVALUE(DaqBook_RAW_Data!AG566))</f>
        <v/>
      </c>
      <c r="C576" s="167" t="str">
        <f>IF(ISBLANK(DaqBook_RAW_Data!AH566),"",DaqBook_RAW_Data!AH566)</f>
        <v/>
      </c>
      <c r="D576" s="167" t="str">
        <f>IF(ISBLANK(DaqBook_RAW_Data!AI566),"",DaqBook_RAW_Data!AI566)</f>
        <v/>
      </c>
      <c r="E576" s="167" t="str">
        <f>IF(ISBLANK(DaqBook_RAW_Data!AJ566),"",DaqBook_RAW_Data!AJ566)</f>
        <v/>
      </c>
      <c r="F576" s="167" t="str">
        <f>IF(ISBLANK(DaqBook_RAW_Data!AK566),"",DaqBook_RAW_Data!AK566)</f>
        <v/>
      </c>
      <c r="G576" s="167" t="str">
        <f>IF(ISBLANK(DaqBook_RAW_Data!AL566),"",DaqBook_RAW_Data!AL566)</f>
        <v/>
      </c>
      <c r="H576" s="167" t="str">
        <f>IF(ISBLANK(DaqBook_RAW_Data!AM566),"",DaqBook_RAW_Data!AM566)</f>
        <v/>
      </c>
      <c r="I576" s="167" t="str">
        <f>IF(ISBLANK(DaqBook_RAW_Data!AN566),"",DaqBook_RAW_Data!AN566)</f>
        <v/>
      </c>
      <c r="J576" s="167" t="str">
        <f>IF(ISBLANK(DaqBook_RAW_Data!AO566),"",DaqBook_RAW_Data!AO566)</f>
        <v/>
      </c>
      <c r="K576" s="167" t="str">
        <f>IF(ISBLANK(DaqBook_RAW_Data!AP566),"",DaqBook_RAW_Data!AP566)</f>
        <v/>
      </c>
      <c r="L576" s="167" t="str">
        <f>IF(ISBLANK(DaqBook_RAW_Data!AQ566),"",DaqBook_RAW_Data!AQ566)</f>
        <v/>
      </c>
      <c r="M576" s="167" t="str">
        <f>IF(ISBLANK(DaqBook_RAW_Data!AR566),"",DaqBook_RAW_Data!AR566)</f>
        <v/>
      </c>
      <c r="N576" s="167" t="str">
        <f>IF(ISBLANK(DaqBook_RAW_Data!AS566),"",DaqBook_RAW_Data!AS566)</f>
        <v/>
      </c>
      <c r="O576" s="44"/>
      <c r="P576" s="44"/>
    </row>
    <row r="577" spans="1:16" x14ac:dyDescent="0.2">
      <c r="A577" s="58" t="e">
        <f t="shared" si="8"/>
        <v>#VALUE!</v>
      </c>
      <c r="B577" s="144" t="str">
        <f>IF(ISBLANK(DaqBook_RAW_Data!AG567),IF(DaqBook_RAW_Data!A567="","",TIMEVALUE(DaqBook_RAW_Data!A567)),TIMEVALUE(DaqBook_RAW_Data!AG567))</f>
        <v/>
      </c>
      <c r="C577" s="167" t="str">
        <f>IF(ISBLANK(DaqBook_RAW_Data!AH567),"",DaqBook_RAW_Data!AH567)</f>
        <v/>
      </c>
      <c r="D577" s="167" t="str">
        <f>IF(ISBLANK(DaqBook_RAW_Data!AI567),"",DaqBook_RAW_Data!AI567)</f>
        <v/>
      </c>
      <c r="E577" s="167" t="str">
        <f>IF(ISBLANK(DaqBook_RAW_Data!AJ567),"",DaqBook_RAW_Data!AJ567)</f>
        <v/>
      </c>
      <c r="F577" s="167" t="str">
        <f>IF(ISBLANK(DaqBook_RAW_Data!AK567),"",DaqBook_RAW_Data!AK567)</f>
        <v/>
      </c>
      <c r="G577" s="167" t="str">
        <f>IF(ISBLANK(DaqBook_RAW_Data!AL567),"",DaqBook_RAW_Data!AL567)</f>
        <v/>
      </c>
      <c r="H577" s="167" t="str">
        <f>IF(ISBLANK(DaqBook_RAW_Data!AM567),"",DaqBook_RAW_Data!AM567)</f>
        <v/>
      </c>
      <c r="I577" s="167" t="str">
        <f>IF(ISBLANK(DaqBook_RAW_Data!AN567),"",DaqBook_RAW_Data!AN567)</f>
        <v/>
      </c>
      <c r="J577" s="167" t="str">
        <f>IF(ISBLANK(DaqBook_RAW_Data!AO567),"",DaqBook_RAW_Data!AO567)</f>
        <v/>
      </c>
      <c r="K577" s="167" t="str">
        <f>IF(ISBLANK(DaqBook_RAW_Data!AP567),"",DaqBook_RAW_Data!AP567)</f>
        <v/>
      </c>
      <c r="L577" s="167" t="str">
        <f>IF(ISBLANK(DaqBook_RAW_Data!AQ567),"",DaqBook_RAW_Data!AQ567)</f>
        <v/>
      </c>
      <c r="M577" s="167" t="str">
        <f>IF(ISBLANK(DaqBook_RAW_Data!AR567),"",DaqBook_RAW_Data!AR567)</f>
        <v/>
      </c>
      <c r="N577" s="167" t="str">
        <f>IF(ISBLANK(DaqBook_RAW_Data!AS567),"",DaqBook_RAW_Data!AS567)</f>
        <v/>
      </c>
      <c r="O577" s="44"/>
      <c r="P577" s="44"/>
    </row>
    <row r="578" spans="1:16" x14ac:dyDescent="0.2">
      <c r="A578" s="58" t="e">
        <f t="shared" si="8"/>
        <v>#VALUE!</v>
      </c>
      <c r="B578" s="144" t="str">
        <f>IF(ISBLANK(DaqBook_RAW_Data!AG568),IF(DaqBook_RAW_Data!A568="","",TIMEVALUE(DaqBook_RAW_Data!A568)),TIMEVALUE(DaqBook_RAW_Data!AG568))</f>
        <v/>
      </c>
      <c r="C578" s="167" t="str">
        <f>IF(ISBLANK(DaqBook_RAW_Data!AH568),"",DaqBook_RAW_Data!AH568)</f>
        <v/>
      </c>
      <c r="D578" s="167" t="str">
        <f>IF(ISBLANK(DaqBook_RAW_Data!AI568),"",DaqBook_RAW_Data!AI568)</f>
        <v/>
      </c>
      <c r="E578" s="167" t="str">
        <f>IF(ISBLANK(DaqBook_RAW_Data!AJ568),"",DaqBook_RAW_Data!AJ568)</f>
        <v/>
      </c>
      <c r="F578" s="167" t="str">
        <f>IF(ISBLANK(DaqBook_RAW_Data!AK568),"",DaqBook_RAW_Data!AK568)</f>
        <v/>
      </c>
      <c r="G578" s="167" t="str">
        <f>IF(ISBLANK(DaqBook_RAW_Data!AL568),"",DaqBook_RAW_Data!AL568)</f>
        <v/>
      </c>
      <c r="H578" s="167" t="str">
        <f>IF(ISBLANK(DaqBook_RAW_Data!AM568),"",DaqBook_RAW_Data!AM568)</f>
        <v/>
      </c>
      <c r="I578" s="167" t="str">
        <f>IF(ISBLANK(DaqBook_RAW_Data!AN568),"",DaqBook_RAW_Data!AN568)</f>
        <v/>
      </c>
      <c r="J578" s="167" t="str">
        <f>IF(ISBLANK(DaqBook_RAW_Data!AO568),"",DaqBook_RAW_Data!AO568)</f>
        <v/>
      </c>
      <c r="K578" s="167" t="str">
        <f>IF(ISBLANK(DaqBook_RAW_Data!AP568),"",DaqBook_RAW_Data!AP568)</f>
        <v/>
      </c>
      <c r="L578" s="167" t="str">
        <f>IF(ISBLANK(DaqBook_RAW_Data!AQ568),"",DaqBook_RAW_Data!AQ568)</f>
        <v/>
      </c>
      <c r="M578" s="167" t="str">
        <f>IF(ISBLANK(DaqBook_RAW_Data!AR568),"",DaqBook_RAW_Data!AR568)</f>
        <v/>
      </c>
      <c r="N578" s="167" t="str">
        <f>IF(ISBLANK(DaqBook_RAW_Data!AS568),"",DaqBook_RAW_Data!AS568)</f>
        <v/>
      </c>
      <c r="O578" s="44"/>
      <c r="P578" s="44"/>
    </row>
    <row r="579" spans="1:16" x14ac:dyDescent="0.2">
      <c r="A579" s="58" t="e">
        <f t="shared" si="8"/>
        <v>#VALUE!</v>
      </c>
      <c r="B579" s="144" t="str">
        <f>IF(ISBLANK(DaqBook_RAW_Data!AG569),IF(DaqBook_RAW_Data!A569="","",TIMEVALUE(DaqBook_RAW_Data!A569)),TIMEVALUE(DaqBook_RAW_Data!AG569))</f>
        <v/>
      </c>
      <c r="C579" s="167" t="str">
        <f>IF(ISBLANK(DaqBook_RAW_Data!AH569),"",DaqBook_RAW_Data!AH569)</f>
        <v/>
      </c>
      <c r="D579" s="167" t="str">
        <f>IF(ISBLANK(DaqBook_RAW_Data!AI569),"",DaqBook_RAW_Data!AI569)</f>
        <v/>
      </c>
      <c r="E579" s="167" t="str">
        <f>IF(ISBLANK(DaqBook_RAW_Data!AJ569),"",DaqBook_RAW_Data!AJ569)</f>
        <v/>
      </c>
      <c r="F579" s="167" t="str">
        <f>IF(ISBLANK(DaqBook_RAW_Data!AK569),"",DaqBook_RAW_Data!AK569)</f>
        <v/>
      </c>
      <c r="G579" s="167" t="str">
        <f>IF(ISBLANK(DaqBook_RAW_Data!AL569),"",DaqBook_RAW_Data!AL569)</f>
        <v/>
      </c>
      <c r="H579" s="167" t="str">
        <f>IF(ISBLANK(DaqBook_RAW_Data!AM569),"",DaqBook_RAW_Data!AM569)</f>
        <v/>
      </c>
      <c r="I579" s="167" t="str">
        <f>IF(ISBLANK(DaqBook_RAW_Data!AN569),"",DaqBook_RAW_Data!AN569)</f>
        <v/>
      </c>
      <c r="J579" s="167" t="str">
        <f>IF(ISBLANK(DaqBook_RAW_Data!AO569),"",DaqBook_RAW_Data!AO569)</f>
        <v/>
      </c>
      <c r="K579" s="167" t="str">
        <f>IF(ISBLANK(DaqBook_RAW_Data!AP569),"",DaqBook_RAW_Data!AP569)</f>
        <v/>
      </c>
      <c r="L579" s="167" t="str">
        <f>IF(ISBLANK(DaqBook_RAW_Data!AQ569),"",DaqBook_RAW_Data!AQ569)</f>
        <v/>
      </c>
      <c r="M579" s="167" t="str">
        <f>IF(ISBLANK(DaqBook_RAW_Data!AR569),"",DaqBook_RAW_Data!AR569)</f>
        <v/>
      </c>
      <c r="N579" s="167" t="str">
        <f>IF(ISBLANK(DaqBook_RAW_Data!AS569),"",DaqBook_RAW_Data!AS569)</f>
        <v/>
      </c>
      <c r="O579" s="44"/>
      <c r="P579" s="44"/>
    </row>
    <row r="580" spans="1:16" x14ac:dyDescent="0.2">
      <c r="A580" s="58" t="e">
        <f t="shared" si="8"/>
        <v>#VALUE!</v>
      </c>
      <c r="B580" s="144" t="str">
        <f>IF(ISBLANK(DaqBook_RAW_Data!AG570),IF(DaqBook_RAW_Data!A570="","",TIMEVALUE(DaqBook_RAW_Data!A570)),TIMEVALUE(DaqBook_RAW_Data!AG570))</f>
        <v/>
      </c>
      <c r="C580" s="167" t="str">
        <f>IF(ISBLANK(DaqBook_RAW_Data!AH570),"",DaqBook_RAW_Data!AH570)</f>
        <v/>
      </c>
      <c r="D580" s="167" t="str">
        <f>IF(ISBLANK(DaqBook_RAW_Data!AI570),"",DaqBook_RAW_Data!AI570)</f>
        <v/>
      </c>
      <c r="E580" s="167" t="str">
        <f>IF(ISBLANK(DaqBook_RAW_Data!AJ570),"",DaqBook_RAW_Data!AJ570)</f>
        <v/>
      </c>
      <c r="F580" s="167" t="str">
        <f>IF(ISBLANK(DaqBook_RAW_Data!AK570),"",DaqBook_RAW_Data!AK570)</f>
        <v/>
      </c>
      <c r="G580" s="167" t="str">
        <f>IF(ISBLANK(DaqBook_RAW_Data!AL570),"",DaqBook_RAW_Data!AL570)</f>
        <v/>
      </c>
      <c r="H580" s="167" t="str">
        <f>IF(ISBLANK(DaqBook_RAW_Data!AM570),"",DaqBook_RAW_Data!AM570)</f>
        <v/>
      </c>
      <c r="I580" s="167" t="str">
        <f>IF(ISBLANK(DaqBook_RAW_Data!AN570),"",DaqBook_RAW_Data!AN570)</f>
        <v/>
      </c>
      <c r="J580" s="167" t="str">
        <f>IF(ISBLANK(DaqBook_RAW_Data!AO570),"",DaqBook_RAW_Data!AO570)</f>
        <v/>
      </c>
      <c r="K580" s="167" t="str">
        <f>IF(ISBLANK(DaqBook_RAW_Data!AP570),"",DaqBook_RAW_Data!AP570)</f>
        <v/>
      </c>
      <c r="L580" s="167" t="str">
        <f>IF(ISBLANK(DaqBook_RAW_Data!AQ570),"",DaqBook_RAW_Data!AQ570)</f>
        <v/>
      </c>
      <c r="M580" s="167" t="str">
        <f>IF(ISBLANK(DaqBook_RAW_Data!AR570),"",DaqBook_RAW_Data!AR570)</f>
        <v/>
      </c>
      <c r="N580" s="167" t="str">
        <f>IF(ISBLANK(DaqBook_RAW_Data!AS570),"",DaqBook_RAW_Data!AS570)</f>
        <v/>
      </c>
      <c r="O580" s="44"/>
      <c r="P580" s="44"/>
    </row>
    <row r="581" spans="1:16" x14ac:dyDescent="0.2">
      <c r="A581" s="58" t="e">
        <f t="shared" si="8"/>
        <v>#VALUE!</v>
      </c>
      <c r="B581" s="144" t="str">
        <f>IF(ISBLANK(DaqBook_RAW_Data!AG571),IF(DaqBook_RAW_Data!A571="","",TIMEVALUE(DaqBook_RAW_Data!A571)),TIMEVALUE(DaqBook_RAW_Data!AG571))</f>
        <v/>
      </c>
      <c r="C581" s="167" t="str">
        <f>IF(ISBLANK(DaqBook_RAW_Data!AH571),"",DaqBook_RAW_Data!AH571)</f>
        <v/>
      </c>
      <c r="D581" s="167" t="str">
        <f>IF(ISBLANK(DaqBook_RAW_Data!AI571),"",DaqBook_RAW_Data!AI571)</f>
        <v/>
      </c>
      <c r="E581" s="167" t="str">
        <f>IF(ISBLANK(DaqBook_RAW_Data!AJ571),"",DaqBook_RAW_Data!AJ571)</f>
        <v/>
      </c>
      <c r="F581" s="167" t="str">
        <f>IF(ISBLANK(DaqBook_RAW_Data!AK571),"",DaqBook_RAW_Data!AK571)</f>
        <v/>
      </c>
      <c r="G581" s="167" t="str">
        <f>IF(ISBLANK(DaqBook_RAW_Data!AL571),"",DaqBook_RAW_Data!AL571)</f>
        <v/>
      </c>
      <c r="H581" s="167" t="str">
        <f>IF(ISBLANK(DaqBook_RAW_Data!AM571),"",DaqBook_RAW_Data!AM571)</f>
        <v/>
      </c>
      <c r="I581" s="167" t="str">
        <f>IF(ISBLANK(DaqBook_RAW_Data!AN571),"",DaqBook_RAW_Data!AN571)</f>
        <v/>
      </c>
      <c r="J581" s="167" t="str">
        <f>IF(ISBLANK(DaqBook_RAW_Data!AO571),"",DaqBook_RAW_Data!AO571)</f>
        <v/>
      </c>
      <c r="K581" s="167" t="str">
        <f>IF(ISBLANK(DaqBook_RAW_Data!AP571),"",DaqBook_RAW_Data!AP571)</f>
        <v/>
      </c>
      <c r="L581" s="167" t="str">
        <f>IF(ISBLANK(DaqBook_RAW_Data!AQ571),"",DaqBook_RAW_Data!AQ571)</f>
        <v/>
      </c>
      <c r="M581" s="167" t="str">
        <f>IF(ISBLANK(DaqBook_RAW_Data!AR571),"",DaqBook_RAW_Data!AR571)</f>
        <v/>
      </c>
      <c r="N581" s="167" t="str">
        <f>IF(ISBLANK(DaqBook_RAW_Data!AS571),"",DaqBook_RAW_Data!AS571)</f>
        <v/>
      </c>
      <c r="O581" s="44"/>
      <c r="P581" s="44"/>
    </row>
    <row r="582" spans="1:16" x14ac:dyDescent="0.2">
      <c r="A582" s="58" t="e">
        <f t="shared" si="8"/>
        <v>#VALUE!</v>
      </c>
      <c r="B582" s="144" t="str">
        <f>IF(ISBLANK(DaqBook_RAW_Data!AG572),IF(DaqBook_RAW_Data!A572="","",TIMEVALUE(DaqBook_RAW_Data!A572)),TIMEVALUE(DaqBook_RAW_Data!AG572))</f>
        <v/>
      </c>
      <c r="C582" s="167" t="str">
        <f>IF(ISBLANK(DaqBook_RAW_Data!AH572),"",DaqBook_RAW_Data!AH572)</f>
        <v/>
      </c>
      <c r="D582" s="167" t="str">
        <f>IF(ISBLANK(DaqBook_RAW_Data!AI572),"",DaqBook_RAW_Data!AI572)</f>
        <v/>
      </c>
      <c r="E582" s="167" t="str">
        <f>IF(ISBLANK(DaqBook_RAW_Data!AJ572),"",DaqBook_RAW_Data!AJ572)</f>
        <v/>
      </c>
      <c r="F582" s="167" t="str">
        <f>IF(ISBLANK(DaqBook_RAW_Data!AK572),"",DaqBook_RAW_Data!AK572)</f>
        <v/>
      </c>
      <c r="G582" s="167" t="str">
        <f>IF(ISBLANK(DaqBook_RAW_Data!AL572),"",DaqBook_RAW_Data!AL572)</f>
        <v/>
      </c>
      <c r="H582" s="167" t="str">
        <f>IF(ISBLANK(DaqBook_RAW_Data!AM572),"",DaqBook_RAW_Data!AM572)</f>
        <v/>
      </c>
      <c r="I582" s="167" t="str">
        <f>IF(ISBLANK(DaqBook_RAW_Data!AN572),"",DaqBook_RAW_Data!AN572)</f>
        <v/>
      </c>
      <c r="J582" s="167" t="str">
        <f>IF(ISBLANK(DaqBook_RAW_Data!AO572),"",DaqBook_RAW_Data!AO572)</f>
        <v/>
      </c>
      <c r="K582" s="167" t="str">
        <f>IF(ISBLANK(DaqBook_RAW_Data!AP572),"",DaqBook_RAW_Data!AP572)</f>
        <v/>
      </c>
      <c r="L582" s="167" t="str">
        <f>IF(ISBLANK(DaqBook_RAW_Data!AQ572),"",DaqBook_RAW_Data!AQ572)</f>
        <v/>
      </c>
      <c r="M582" s="167" t="str">
        <f>IF(ISBLANK(DaqBook_RAW_Data!AR572),"",DaqBook_RAW_Data!AR572)</f>
        <v/>
      </c>
      <c r="N582" s="167" t="str">
        <f>IF(ISBLANK(DaqBook_RAW_Data!AS572),"",DaqBook_RAW_Data!AS572)</f>
        <v/>
      </c>
      <c r="O582" s="44"/>
      <c r="P582" s="44"/>
    </row>
    <row r="583" spans="1:16" x14ac:dyDescent="0.2">
      <c r="A583" s="58" t="e">
        <f t="shared" si="8"/>
        <v>#VALUE!</v>
      </c>
      <c r="B583" s="144" t="str">
        <f>IF(ISBLANK(DaqBook_RAW_Data!AG573),IF(DaqBook_RAW_Data!A573="","",TIMEVALUE(DaqBook_RAW_Data!A573)),TIMEVALUE(DaqBook_RAW_Data!AG573))</f>
        <v/>
      </c>
      <c r="C583" s="167" t="str">
        <f>IF(ISBLANK(DaqBook_RAW_Data!AH573),"",DaqBook_RAW_Data!AH573)</f>
        <v/>
      </c>
      <c r="D583" s="167" t="str">
        <f>IF(ISBLANK(DaqBook_RAW_Data!AI573),"",DaqBook_RAW_Data!AI573)</f>
        <v/>
      </c>
      <c r="E583" s="167" t="str">
        <f>IF(ISBLANK(DaqBook_RAW_Data!AJ573),"",DaqBook_RAW_Data!AJ573)</f>
        <v/>
      </c>
      <c r="F583" s="167" t="str">
        <f>IF(ISBLANK(DaqBook_RAW_Data!AK573),"",DaqBook_RAW_Data!AK573)</f>
        <v/>
      </c>
      <c r="G583" s="167" t="str">
        <f>IF(ISBLANK(DaqBook_RAW_Data!AL573),"",DaqBook_RAW_Data!AL573)</f>
        <v/>
      </c>
      <c r="H583" s="167" t="str">
        <f>IF(ISBLANK(DaqBook_RAW_Data!AM573),"",DaqBook_RAW_Data!AM573)</f>
        <v/>
      </c>
      <c r="I583" s="167" t="str">
        <f>IF(ISBLANK(DaqBook_RAW_Data!AN573),"",DaqBook_RAW_Data!AN573)</f>
        <v/>
      </c>
      <c r="J583" s="167" t="str">
        <f>IF(ISBLANK(DaqBook_RAW_Data!AO573),"",DaqBook_RAW_Data!AO573)</f>
        <v/>
      </c>
      <c r="K583" s="167" t="str">
        <f>IF(ISBLANK(DaqBook_RAW_Data!AP573),"",DaqBook_RAW_Data!AP573)</f>
        <v/>
      </c>
      <c r="L583" s="167" t="str">
        <f>IF(ISBLANK(DaqBook_RAW_Data!AQ573),"",DaqBook_RAW_Data!AQ573)</f>
        <v/>
      </c>
      <c r="M583" s="167" t="str">
        <f>IF(ISBLANK(DaqBook_RAW_Data!AR573),"",DaqBook_RAW_Data!AR573)</f>
        <v/>
      </c>
      <c r="N583" s="167" t="str">
        <f>IF(ISBLANK(DaqBook_RAW_Data!AS573),"",DaqBook_RAW_Data!AS573)</f>
        <v/>
      </c>
      <c r="O583" s="44"/>
      <c r="P583" s="44"/>
    </row>
    <row r="584" spans="1:16" x14ac:dyDescent="0.2">
      <c r="A584" s="58" t="e">
        <f t="shared" si="8"/>
        <v>#VALUE!</v>
      </c>
      <c r="B584" s="144" t="str">
        <f>IF(ISBLANK(DaqBook_RAW_Data!AG574),IF(DaqBook_RAW_Data!A574="","",TIMEVALUE(DaqBook_RAW_Data!A574)),TIMEVALUE(DaqBook_RAW_Data!AG574))</f>
        <v/>
      </c>
      <c r="C584" s="167" t="str">
        <f>IF(ISBLANK(DaqBook_RAW_Data!AH574),"",DaqBook_RAW_Data!AH574)</f>
        <v/>
      </c>
      <c r="D584" s="167" t="str">
        <f>IF(ISBLANK(DaqBook_RAW_Data!AI574),"",DaqBook_RAW_Data!AI574)</f>
        <v/>
      </c>
      <c r="E584" s="167" t="str">
        <f>IF(ISBLANK(DaqBook_RAW_Data!AJ574),"",DaqBook_RAW_Data!AJ574)</f>
        <v/>
      </c>
      <c r="F584" s="167" t="str">
        <f>IF(ISBLANK(DaqBook_RAW_Data!AK574),"",DaqBook_RAW_Data!AK574)</f>
        <v/>
      </c>
      <c r="G584" s="167" t="str">
        <f>IF(ISBLANK(DaqBook_RAW_Data!AL574),"",DaqBook_RAW_Data!AL574)</f>
        <v/>
      </c>
      <c r="H584" s="167" t="str">
        <f>IF(ISBLANK(DaqBook_RAW_Data!AM574),"",DaqBook_RAW_Data!AM574)</f>
        <v/>
      </c>
      <c r="I584" s="167" t="str">
        <f>IF(ISBLANK(DaqBook_RAW_Data!AN574),"",DaqBook_RAW_Data!AN574)</f>
        <v/>
      </c>
      <c r="J584" s="167" t="str">
        <f>IF(ISBLANK(DaqBook_RAW_Data!AO574),"",DaqBook_RAW_Data!AO574)</f>
        <v/>
      </c>
      <c r="K584" s="167" t="str">
        <f>IF(ISBLANK(DaqBook_RAW_Data!AP574),"",DaqBook_RAW_Data!AP574)</f>
        <v/>
      </c>
      <c r="L584" s="167" t="str">
        <f>IF(ISBLANK(DaqBook_RAW_Data!AQ574),"",DaqBook_RAW_Data!AQ574)</f>
        <v/>
      </c>
      <c r="M584" s="167" t="str">
        <f>IF(ISBLANK(DaqBook_RAW_Data!AR574),"",DaqBook_RAW_Data!AR574)</f>
        <v/>
      </c>
      <c r="N584" s="167" t="str">
        <f>IF(ISBLANK(DaqBook_RAW_Data!AS574),"",DaqBook_RAW_Data!AS574)</f>
        <v/>
      </c>
      <c r="O584" s="44"/>
      <c r="P584" s="44"/>
    </row>
    <row r="585" spans="1:16" x14ac:dyDescent="0.2">
      <c r="A585" s="58" t="e">
        <f t="shared" si="8"/>
        <v>#VALUE!</v>
      </c>
      <c r="B585" s="144" t="str">
        <f>IF(ISBLANK(DaqBook_RAW_Data!AG575),IF(DaqBook_RAW_Data!A575="","",TIMEVALUE(DaqBook_RAW_Data!A575)),TIMEVALUE(DaqBook_RAW_Data!AG575))</f>
        <v/>
      </c>
      <c r="C585" s="167" t="str">
        <f>IF(ISBLANK(DaqBook_RAW_Data!AH575),"",DaqBook_RAW_Data!AH575)</f>
        <v/>
      </c>
      <c r="D585" s="167" t="str">
        <f>IF(ISBLANK(DaqBook_RAW_Data!AI575),"",DaqBook_RAW_Data!AI575)</f>
        <v/>
      </c>
      <c r="E585" s="167" t="str">
        <f>IF(ISBLANK(DaqBook_RAW_Data!AJ575),"",DaqBook_RAW_Data!AJ575)</f>
        <v/>
      </c>
      <c r="F585" s="167" t="str">
        <f>IF(ISBLANK(DaqBook_RAW_Data!AK575),"",DaqBook_RAW_Data!AK575)</f>
        <v/>
      </c>
      <c r="G585" s="167" t="str">
        <f>IF(ISBLANK(DaqBook_RAW_Data!AL575),"",DaqBook_RAW_Data!AL575)</f>
        <v/>
      </c>
      <c r="H585" s="167" t="str">
        <f>IF(ISBLANK(DaqBook_RAW_Data!AM575),"",DaqBook_RAW_Data!AM575)</f>
        <v/>
      </c>
      <c r="I585" s="167" t="str">
        <f>IF(ISBLANK(DaqBook_RAW_Data!AN575),"",DaqBook_RAW_Data!AN575)</f>
        <v/>
      </c>
      <c r="J585" s="167" t="str">
        <f>IF(ISBLANK(DaqBook_RAW_Data!AO575),"",DaqBook_RAW_Data!AO575)</f>
        <v/>
      </c>
      <c r="K585" s="167" t="str">
        <f>IF(ISBLANK(DaqBook_RAW_Data!AP575),"",DaqBook_RAW_Data!AP575)</f>
        <v/>
      </c>
      <c r="L585" s="167" t="str">
        <f>IF(ISBLANK(DaqBook_RAW_Data!AQ575),"",DaqBook_RAW_Data!AQ575)</f>
        <v/>
      </c>
      <c r="M585" s="167" t="str">
        <f>IF(ISBLANK(DaqBook_RAW_Data!AR575),"",DaqBook_RAW_Data!AR575)</f>
        <v/>
      </c>
      <c r="N585" s="167" t="str">
        <f>IF(ISBLANK(DaqBook_RAW_Data!AS575),"",DaqBook_RAW_Data!AS575)</f>
        <v/>
      </c>
      <c r="O585" s="44"/>
      <c r="P585" s="44"/>
    </row>
    <row r="586" spans="1:16" x14ac:dyDescent="0.2">
      <c r="A586" s="58" t="e">
        <f t="shared" si="8"/>
        <v>#VALUE!</v>
      </c>
      <c r="B586" s="144" t="str">
        <f>IF(ISBLANK(DaqBook_RAW_Data!AG576),IF(DaqBook_RAW_Data!A576="","",TIMEVALUE(DaqBook_RAW_Data!A576)),TIMEVALUE(DaqBook_RAW_Data!AG576))</f>
        <v/>
      </c>
      <c r="C586" s="167" t="str">
        <f>IF(ISBLANK(DaqBook_RAW_Data!AH576),"",DaqBook_RAW_Data!AH576)</f>
        <v/>
      </c>
      <c r="D586" s="167" t="str">
        <f>IF(ISBLANK(DaqBook_RAW_Data!AI576),"",DaqBook_RAW_Data!AI576)</f>
        <v/>
      </c>
      <c r="E586" s="167" t="str">
        <f>IF(ISBLANK(DaqBook_RAW_Data!AJ576),"",DaqBook_RAW_Data!AJ576)</f>
        <v/>
      </c>
      <c r="F586" s="167" t="str">
        <f>IF(ISBLANK(DaqBook_RAW_Data!AK576),"",DaqBook_RAW_Data!AK576)</f>
        <v/>
      </c>
      <c r="G586" s="167" t="str">
        <f>IF(ISBLANK(DaqBook_RAW_Data!AL576),"",DaqBook_RAW_Data!AL576)</f>
        <v/>
      </c>
      <c r="H586" s="167" t="str">
        <f>IF(ISBLANK(DaqBook_RAW_Data!AM576),"",DaqBook_RAW_Data!AM576)</f>
        <v/>
      </c>
      <c r="I586" s="167" t="str">
        <f>IF(ISBLANK(DaqBook_RAW_Data!AN576),"",DaqBook_RAW_Data!AN576)</f>
        <v/>
      </c>
      <c r="J586" s="167" t="str">
        <f>IF(ISBLANK(DaqBook_RAW_Data!AO576),"",DaqBook_RAW_Data!AO576)</f>
        <v/>
      </c>
      <c r="K586" s="167" t="str">
        <f>IF(ISBLANK(DaqBook_RAW_Data!AP576),"",DaqBook_RAW_Data!AP576)</f>
        <v/>
      </c>
      <c r="L586" s="167" t="str">
        <f>IF(ISBLANK(DaqBook_RAW_Data!AQ576),"",DaqBook_RAW_Data!AQ576)</f>
        <v/>
      </c>
      <c r="M586" s="167" t="str">
        <f>IF(ISBLANK(DaqBook_RAW_Data!AR576),"",DaqBook_RAW_Data!AR576)</f>
        <v/>
      </c>
      <c r="N586" s="167" t="str">
        <f>IF(ISBLANK(DaqBook_RAW_Data!AS576),"",DaqBook_RAW_Data!AS576)</f>
        <v/>
      </c>
      <c r="O586" s="44"/>
      <c r="P586" s="44"/>
    </row>
    <row r="587" spans="1:16" x14ac:dyDescent="0.2">
      <c r="A587" s="58" t="e">
        <f t="shared" si="8"/>
        <v>#VALUE!</v>
      </c>
      <c r="B587" s="144" t="str">
        <f>IF(ISBLANK(DaqBook_RAW_Data!AG577),IF(DaqBook_RAW_Data!A577="","",TIMEVALUE(DaqBook_RAW_Data!A577)),TIMEVALUE(DaqBook_RAW_Data!AG577))</f>
        <v/>
      </c>
      <c r="C587" s="167" t="str">
        <f>IF(ISBLANK(DaqBook_RAW_Data!AH577),"",DaqBook_RAW_Data!AH577)</f>
        <v/>
      </c>
      <c r="D587" s="167" t="str">
        <f>IF(ISBLANK(DaqBook_RAW_Data!AI577),"",DaqBook_RAW_Data!AI577)</f>
        <v/>
      </c>
      <c r="E587" s="167" t="str">
        <f>IF(ISBLANK(DaqBook_RAW_Data!AJ577),"",DaqBook_RAW_Data!AJ577)</f>
        <v/>
      </c>
      <c r="F587" s="167" t="str">
        <f>IF(ISBLANK(DaqBook_RAW_Data!AK577),"",DaqBook_RAW_Data!AK577)</f>
        <v/>
      </c>
      <c r="G587" s="167" t="str">
        <f>IF(ISBLANK(DaqBook_RAW_Data!AL577),"",DaqBook_RAW_Data!AL577)</f>
        <v/>
      </c>
      <c r="H587" s="167" t="str">
        <f>IF(ISBLANK(DaqBook_RAW_Data!AM577),"",DaqBook_RAW_Data!AM577)</f>
        <v/>
      </c>
      <c r="I587" s="167" t="str">
        <f>IF(ISBLANK(DaqBook_RAW_Data!AN577),"",DaqBook_RAW_Data!AN577)</f>
        <v/>
      </c>
      <c r="J587" s="167" t="str">
        <f>IF(ISBLANK(DaqBook_RAW_Data!AO577),"",DaqBook_RAW_Data!AO577)</f>
        <v/>
      </c>
      <c r="K587" s="167" t="str">
        <f>IF(ISBLANK(DaqBook_RAW_Data!AP577),"",DaqBook_RAW_Data!AP577)</f>
        <v/>
      </c>
      <c r="L587" s="167" t="str">
        <f>IF(ISBLANK(DaqBook_RAW_Data!AQ577),"",DaqBook_RAW_Data!AQ577)</f>
        <v/>
      </c>
      <c r="M587" s="167" t="str">
        <f>IF(ISBLANK(DaqBook_RAW_Data!AR577),"",DaqBook_RAW_Data!AR577)</f>
        <v/>
      </c>
      <c r="N587" s="167" t="str">
        <f>IF(ISBLANK(DaqBook_RAW_Data!AS577),"",DaqBook_RAW_Data!AS577)</f>
        <v/>
      </c>
      <c r="O587" s="44"/>
      <c r="P587" s="44"/>
    </row>
    <row r="588" spans="1:16" x14ac:dyDescent="0.2">
      <c r="A588" s="58" t="e">
        <f t="shared" si="8"/>
        <v>#VALUE!</v>
      </c>
      <c r="B588" s="144" t="str">
        <f>IF(ISBLANK(DaqBook_RAW_Data!AG578),IF(DaqBook_RAW_Data!A578="","",TIMEVALUE(DaqBook_RAW_Data!A578)),TIMEVALUE(DaqBook_RAW_Data!AG578))</f>
        <v/>
      </c>
      <c r="C588" s="167" t="str">
        <f>IF(ISBLANK(DaqBook_RAW_Data!AH578),"",DaqBook_RAW_Data!AH578)</f>
        <v/>
      </c>
      <c r="D588" s="167" t="str">
        <f>IF(ISBLANK(DaqBook_RAW_Data!AI578),"",DaqBook_RAW_Data!AI578)</f>
        <v/>
      </c>
      <c r="E588" s="167" t="str">
        <f>IF(ISBLANK(DaqBook_RAW_Data!AJ578),"",DaqBook_RAW_Data!AJ578)</f>
        <v/>
      </c>
      <c r="F588" s="167" t="str">
        <f>IF(ISBLANK(DaqBook_RAW_Data!AK578),"",DaqBook_RAW_Data!AK578)</f>
        <v/>
      </c>
      <c r="G588" s="167" t="str">
        <f>IF(ISBLANK(DaqBook_RAW_Data!AL578),"",DaqBook_RAW_Data!AL578)</f>
        <v/>
      </c>
      <c r="H588" s="167" t="str">
        <f>IF(ISBLANK(DaqBook_RAW_Data!AM578),"",DaqBook_RAW_Data!AM578)</f>
        <v/>
      </c>
      <c r="I588" s="167" t="str">
        <f>IF(ISBLANK(DaqBook_RAW_Data!AN578),"",DaqBook_RAW_Data!AN578)</f>
        <v/>
      </c>
      <c r="J588" s="167" t="str">
        <f>IF(ISBLANK(DaqBook_RAW_Data!AO578),"",DaqBook_RAW_Data!AO578)</f>
        <v/>
      </c>
      <c r="K588" s="167" t="str">
        <f>IF(ISBLANK(DaqBook_RAW_Data!AP578),"",DaqBook_RAW_Data!AP578)</f>
        <v/>
      </c>
      <c r="L588" s="167" t="str">
        <f>IF(ISBLANK(DaqBook_RAW_Data!AQ578),"",DaqBook_RAW_Data!AQ578)</f>
        <v/>
      </c>
      <c r="M588" s="167" t="str">
        <f>IF(ISBLANK(DaqBook_RAW_Data!AR578),"",DaqBook_RAW_Data!AR578)</f>
        <v/>
      </c>
      <c r="N588" s="167" t="str">
        <f>IF(ISBLANK(DaqBook_RAW_Data!AS578),"",DaqBook_RAW_Data!AS578)</f>
        <v/>
      </c>
      <c r="O588" s="44"/>
      <c r="P588" s="44"/>
    </row>
    <row r="589" spans="1:16" x14ac:dyDescent="0.2">
      <c r="A589" s="58" t="e">
        <f t="shared" si="8"/>
        <v>#VALUE!</v>
      </c>
      <c r="B589" s="144" t="str">
        <f>IF(ISBLANK(DaqBook_RAW_Data!AG579),IF(DaqBook_RAW_Data!A579="","",TIMEVALUE(DaqBook_RAW_Data!A579)),TIMEVALUE(DaqBook_RAW_Data!AG579))</f>
        <v/>
      </c>
      <c r="C589" s="167" t="str">
        <f>IF(ISBLANK(DaqBook_RAW_Data!AH579),"",DaqBook_RAW_Data!AH579)</f>
        <v/>
      </c>
      <c r="D589" s="167" t="str">
        <f>IF(ISBLANK(DaqBook_RAW_Data!AI579),"",DaqBook_RAW_Data!AI579)</f>
        <v/>
      </c>
      <c r="E589" s="167" t="str">
        <f>IF(ISBLANK(DaqBook_RAW_Data!AJ579),"",DaqBook_RAW_Data!AJ579)</f>
        <v/>
      </c>
      <c r="F589" s="167" t="str">
        <f>IF(ISBLANK(DaqBook_RAW_Data!AK579),"",DaqBook_RAW_Data!AK579)</f>
        <v/>
      </c>
      <c r="G589" s="167" t="str">
        <f>IF(ISBLANK(DaqBook_RAW_Data!AL579),"",DaqBook_RAW_Data!AL579)</f>
        <v/>
      </c>
      <c r="H589" s="167" t="str">
        <f>IF(ISBLANK(DaqBook_RAW_Data!AM579),"",DaqBook_RAW_Data!AM579)</f>
        <v/>
      </c>
      <c r="I589" s="167" t="str">
        <f>IF(ISBLANK(DaqBook_RAW_Data!AN579),"",DaqBook_RAW_Data!AN579)</f>
        <v/>
      </c>
      <c r="J589" s="167" t="str">
        <f>IF(ISBLANK(DaqBook_RAW_Data!AO579),"",DaqBook_RAW_Data!AO579)</f>
        <v/>
      </c>
      <c r="K589" s="167" t="str">
        <f>IF(ISBLANK(DaqBook_RAW_Data!AP579),"",DaqBook_RAW_Data!AP579)</f>
        <v/>
      </c>
      <c r="L589" s="167" t="str">
        <f>IF(ISBLANK(DaqBook_RAW_Data!AQ579),"",DaqBook_RAW_Data!AQ579)</f>
        <v/>
      </c>
      <c r="M589" s="167" t="str">
        <f>IF(ISBLANK(DaqBook_RAW_Data!AR579),"",DaqBook_RAW_Data!AR579)</f>
        <v/>
      </c>
      <c r="N589" s="167" t="str">
        <f>IF(ISBLANK(DaqBook_RAW_Data!AS579),"",DaqBook_RAW_Data!AS579)</f>
        <v/>
      </c>
      <c r="O589" s="44"/>
      <c r="P589" s="44"/>
    </row>
    <row r="590" spans="1:16" x14ac:dyDescent="0.2">
      <c r="A590" s="58" t="e">
        <f t="shared" si="8"/>
        <v>#VALUE!</v>
      </c>
      <c r="B590" s="144" t="str">
        <f>IF(ISBLANK(DaqBook_RAW_Data!AG580),IF(DaqBook_RAW_Data!A580="","",TIMEVALUE(DaqBook_RAW_Data!A580)),TIMEVALUE(DaqBook_RAW_Data!AG580))</f>
        <v/>
      </c>
      <c r="C590" s="167" t="str">
        <f>IF(ISBLANK(DaqBook_RAW_Data!AH580),"",DaqBook_RAW_Data!AH580)</f>
        <v/>
      </c>
      <c r="D590" s="167" t="str">
        <f>IF(ISBLANK(DaqBook_RAW_Data!AI580),"",DaqBook_RAW_Data!AI580)</f>
        <v/>
      </c>
      <c r="E590" s="167" t="str">
        <f>IF(ISBLANK(DaqBook_RAW_Data!AJ580),"",DaqBook_RAW_Data!AJ580)</f>
        <v/>
      </c>
      <c r="F590" s="167" t="str">
        <f>IF(ISBLANK(DaqBook_RAW_Data!AK580),"",DaqBook_RAW_Data!AK580)</f>
        <v/>
      </c>
      <c r="G590" s="167" t="str">
        <f>IF(ISBLANK(DaqBook_RAW_Data!AL580),"",DaqBook_RAW_Data!AL580)</f>
        <v/>
      </c>
      <c r="H590" s="167" t="str">
        <f>IF(ISBLANK(DaqBook_RAW_Data!AM580),"",DaqBook_RAW_Data!AM580)</f>
        <v/>
      </c>
      <c r="I590" s="167" t="str">
        <f>IF(ISBLANK(DaqBook_RAW_Data!AN580),"",DaqBook_RAW_Data!AN580)</f>
        <v/>
      </c>
      <c r="J590" s="167" t="str">
        <f>IF(ISBLANK(DaqBook_RAW_Data!AO580),"",DaqBook_RAW_Data!AO580)</f>
        <v/>
      </c>
      <c r="K590" s="167" t="str">
        <f>IF(ISBLANK(DaqBook_RAW_Data!AP580),"",DaqBook_RAW_Data!AP580)</f>
        <v/>
      </c>
      <c r="L590" s="167" t="str">
        <f>IF(ISBLANK(DaqBook_RAW_Data!AQ580),"",DaqBook_RAW_Data!AQ580)</f>
        <v/>
      </c>
      <c r="M590" s="167" t="str">
        <f>IF(ISBLANK(DaqBook_RAW_Data!AR580),"",DaqBook_RAW_Data!AR580)</f>
        <v/>
      </c>
      <c r="N590" s="167" t="str">
        <f>IF(ISBLANK(DaqBook_RAW_Data!AS580),"",DaqBook_RAW_Data!AS580)</f>
        <v/>
      </c>
      <c r="O590" s="44"/>
      <c r="P590" s="44"/>
    </row>
    <row r="591" spans="1:16" x14ac:dyDescent="0.2">
      <c r="A591" s="58" t="e">
        <f t="shared" ref="A591:A654" si="9">HOUR(B591)&amp;":"&amp;MINUTE(B591)</f>
        <v>#VALUE!</v>
      </c>
      <c r="B591" s="144" t="str">
        <f>IF(ISBLANK(DaqBook_RAW_Data!AG581),IF(DaqBook_RAW_Data!A581="","",TIMEVALUE(DaqBook_RAW_Data!A581)),TIMEVALUE(DaqBook_RAW_Data!AG581))</f>
        <v/>
      </c>
      <c r="C591" s="167" t="str">
        <f>IF(ISBLANK(DaqBook_RAW_Data!AH581),"",DaqBook_RAW_Data!AH581)</f>
        <v/>
      </c>
      <c r="D591" s="167" t="str">
        <f>IF(ISBLANK(DaqBook_RAW_Data!AI581),"",DaqBook_RAW_Data!AI581)</f>
        <v/>
      </c>
      <c r="E591" s="167" t="str">
        <f>IF(ISBLANK(DaqBook_RAW_Data!AJ581),"",DaqBook_RAW_Data!AJ581)</f>
        <v/>
      </c>
      <c r="F591" s="167" t="str">
        <f>IF(ISBLANK(DaqBook_RAW_Data!AK581),"",DaqBook_RAW_Data!AK581)</f>
        <v/>
      </c>
      <c r="G591" s="167" t="str">
        <f>IF(ISBLANK(DaqBook_RAW_Data!AL581),"",DaqBook_RAW_Data!AL581)</f>
        <v/>
      </c>
      <c r="H591" s="167" t="str">
        <f>IF(ISBLANK(DaqBook_RAW_Data!AM581),"",DaqBook_RAW_Data!AM581)</f>
        <v/>
      </c>
      <c r="I591" s="167" t="str">
        <f>IF(ISBLANK(DaqBook_RAW_Data!AN581),"",DaqBook_RAW_Data!AN581)</f>
        <v/>
      </c>
      <c r="J591" s="167" t="str">
        <f>IF(ISBLANK(DaqBook_RAW_Data!AO581),"",DaqBook_RAW_Data!AO581)</f>
        <v/>
      </c>
      <c r="K591" s="167" t="str">
        <f>IF(ISBLANK(DaqBook_RAW_Data!AP581),"",DaqBook_RAW_Data!AP581)</f>
        <v/>
      </c>
      <c r="L591" s="167" t="str">
        <f>IF(ISBLANK(DaqBook_RAW_Data!AQ581),"",DaqBook_RAW_Data!AQ581)</f>
        <v/>
      </c>
      <c r="M591" s="167" t="str">
        <f>IF(ISBLANK(DaqBook_RAW_Data!AR581),"",DaqBook_RAW_Data!AR581)</f>
        <v/>
      </c>
      <c r="N591" s="167" t="str">
        <f>IF(ISBLANK(DaqBook_RAW_Data!AS581),"",DaqBook_RAW_Data!AS581)</f>
        <v/>
      </c>
      <c r="O591" s="44"/>
      <c r="P591" s="44"/>
    </row>
    <row r="592" spans="1:16" x14ac:dyDescent="0.2">
      <c r="A592" s="58" t="e">
        <f t="shared" si="9"/>
        <v>#VALUE!</v>
      </c>
      <c r="B592" s="144" t="str">
        <f>IF(ISBLANK(DaqBook_RAW_Data!AG582),IF(DaqBook_RAW_Data!A582="","",TIMEVALUE(DaqBook_RAW_Data!A582)),TIMEVALUE(DaqBook_RAW_Data!AG582))</f>
        <v/>
      </c>
      <c r="C592" s="167" t="str">
        <f>IF(ISBLANK(DaqBook_RAW_Data!AH582),"",DaqBook_RAW_Data!AH582)</f>
        <v/>
      </c>
      <c r="D592" s="167" t="str">
        <f>IF(ISBLANK(DaqBook_RAW_Data!AI582),"",DaqBook_RAW_Data!AI582)</f>
        <v/>
      </c>
      <c r="E592" s="167" t="str">
        <f>IF(ISBLANK(DaqBook_RAW_Data!AJ582),"",DaqBook_RAW_Data!AJ582)</f>
        <v/>
      </c>
      <c r="F592" s="167" t="str">
        <f>IF(ISBLANK(DaqBook_RAW_Data!AK582),"",DaqBook_RAW_Data!AK582)</f>
        <v/>
      </c>
      <c r="G592" s="167" t="str">
        <f>IF(ISBLANK(DaqBook_RAW_Data!AL582),"",DaqBook_RAW_Data!AL582)</f>
        <v/>
      </c>
      <c r="H592" s="167" t="str">
        <f>IF(ISBLANK(DaqBook_RAW_Data!AM582),"",DaqBook_RAW_Data!AM582)</f>
        <v/>
      </c>
      <c r="I592" s="167" t="str">
        <f>IF(ISBLANK(DaqBook_RAW_Data!AN582),"",DaqBook_RAW_Data!AN582)</f>
        <v/>
      </c>
      <c r="J592" s="167" t="str">
        <f>IF(ISBLANK(DaqBook_RAW_Data!AO582),"",DaqBook_RAW_Data!AO582)</f>
        <v/>
      </c>
      <c r="K592" s="167" t="str">
        <f>IF(ISBLANK(DaqBook_RAW_Data!AP582),"",DaqBook_RAW_Data!AP582)</f>
        <v/>
      </c>
      <c r="L592" s="167" t="str">
        <f>IF(ISBLANK(DaqBook_RAW_Data!AQ582),"",DaqBook_RAW_Data!AQ582)</f>
        <v/>
      </c>
      <c r="M592" s="167" t="str">
        <f>IF(ISBLANK(DaqBook_RAW_Data!AR582),"",DaqBook_RAW_Data!AR582)</f>
        <v/>
      </c>
      <c r="N592" s="167" t="str">
        <f>IF(ISBLANK(DaqBook_RAW_Data!AS582),"",DaqBook_RAW_Data!AS582)</f>
        <v/>
      </c>
      <c r="O592" s="44"/>
      <c r="P592" s="44"/>
    </row>
    <row r="593" spans="1:16" x14ac:dyDescent="0.2">
      <c r="A593" s="58" t="e">
        <f t="shared" si="9"/>
        <v>#VALUE!</v>
      </c>
      <c r="B593" s="144" t="str">
        <f>IF(ISBLANK(DaqBook_RAW_Data!AG583),IF(DaqBook_RAW_Data!A583="","",TIMEVALUE(DaqBook_RAW_Data!A583)),TIMEVALUE(DaqBook_RAW_Data!AG583))</f>
        <v/>
      </c>
      <c r="C593" s="167" t="str">
        <f>IF(ISBLANK(DaqBook_RAW_Data!AH583),"",DaqBook_RAW_Data!AH583)</f>
        <v/>
      </c>
      <c r="D593" s="167" t="str">
        <f>IF(ISBLANK(DaqBook_RAW_Data!AI583),"",DaqBook_RAW_Data!AI583)</f>
        <v/>
      </c>
      <c r="E593" s="167" t="str">
        <f>IF(ISBLANK(DaqBook_RAW_Data!AJ583),"",DaqBook_RAW_Data!AJ583)</f>
        <v/>
      </c>
      <c r="F593" s="167" t="str">
        <f>IF(ISBLANK(DaqBook_RAW_Data!AK583),"",DaqBook_RAW_Data!AK583)</f>
        <v/>
      </c>
      <c r="G593" s="167" t="str">
        <f>IF(ISBLANK(DaqBook_RAW_Data!AL583),"",DaqBook_RAW_Data!AL583)</f>
        <v/>
      </c>
      <c r="H593" s="167" t="str">
        <f>IF(ISBLANK(DaqBook_RAW_Data!AM583),"",DaqBook_RAW_Data!AM583)</f>
        <v/>
      </c>
      <c r="I593" s="167" t="str">
        <f>IF(ISBLANK(DaqBook_RAW_Data!AN583),"",DaqBook_RAW_Data!AN583)</f>
        <v/>
      </c>
      <c r="J593" s="167" t="str">
        <f>IF(ISBLANK(DaqBook_RAW_Data!AO583),"",DaqBook_RAW_Data!AO583)</f>
        <v/>
      </c>
      <c r="K593" s="167" t="str">
        <f>IF(ISBLANK(DaqBook_RAW_Data!AP583),"",DaqBook_RAW_Data!AP583)</f>
        <v/>
      </c>
      <c r="L593" s="167" t="str">
        <f>IF(ISBLANK(DaqBook_RAW_Data!AQ583),"",DaqBook_RAW_Data!AQ583)</f>
        <v/>
      </c>
      <c r="M593" s="167" t="str">
        <f>IF(ISBLANK(DaqBook_RAW_Data!AR583),"",DaqBook_RAW_Data!AR583)</f>
        <v/>
      </c>
      <c r="N593" s="167" t="str">
        <f>IF(ISBLANK(DaqBook_RAW_Data!AS583),"",DaqBook_RAW_Data!AS583)</f>
        <v/>
      </c>
      <c r="O593" s="44"/>
      <c r="P593" s="44"/>
    </row>
    <row r="594" spans="1:16" x14ac:dyDescent="0.2">
      <c r="A594" s="58" t="e">
        <f t="shared" si="9"/>
        <v>#VALUE!</v>
      </c>
      <c r="B594" s="144" t="str">
        <f>IF(ISBLANK(DaqBook_RAW_Data!AG584),IF(DaqBook_RAW_Data!A584="","",TIMEVALUE(DaqBook_RAW_Data!A584)),TIMEVALUE(DaqBook_RAW_Data!AG584))</f>
        <v/>
      </c>
      <c r="C594" s="167" t="str">
        <f>IF(ISBLANK(DaqBook_RAW_Data!AH584),"",DaqBook_RAW_Data!AH584)</f>
        <v/>
      </c>
      <c r="D594" s="167" t="str">
        <f>IF(ISBLANK(DaqBook_RAW_Data!AI584),"",DaqBook_RAW_Data!AI584)</f>
        <v/>
      </c>
      <c r="E594" s="167" t="str">
        <f>IF(ISBLANK(DaqBook_RAW_Data!AJ584),"",DaqBook_RAW_Data!AJ584)</f>
        <v/>
      </c>
      <c r="F594" s="167" t="str">
        <f>IF(ISBLANK(DaqBook_RAW_Data!AK584),"",DaqBook_RAW_Data!AK584)</f>
        <v/>
      </c>
      <c r="G594" s="167" t="str">
        <f>IF(ISBLANK(DaqBook_RAW_Data!AL584),"",DaqBook_RAW_Data!AL584)</f>
        <v/>
      </c>
      <c r="H594" s="167" t="str">
        <f>IF(ISBLANK(DaqBook_RAW_Data!AM584),"",DaqBook_RAW_Data!AM584)</f>
        <v/>
      </c>
      <c r="I594" s="167" t="str">
        <f>IF(ISBLANK(DaqBook_RAW_Data!AN584),"",DaqBook_RAW_Data!AN584)</f>
        <v/>
      </c>
      <c r="J594" s="167" t="str">
        <f>IF(ISBLANK(DaqBook_RAW_Data!AO584),"",DaqBook_RAW_Data!AO584)</f>
        <v/>
      </c>
      <c r="K594" s="167" t="str">
        <f>IF(ISBLANK(DaqBook_RAW_Data!AP584),"",DaqBook_RAW_Data!AP584)</f>
        <v/>
      </c>
      <c r="L594" s="167" t="str">
        <f>IF(ISBLANK(DaqBook_RAW_Data!AQ584),"",DaqBook_RAW_Data!AQ584)</f>
        <v/>
      </c>
      <c r="M594" s="167" t="str">
        <f>IF(ISBLANK(DaqBook_RAW_Data!AR584),"",DaqBook_RAW_Data!AR584)</f>
        <v/>
      </c>
      <c r="N594" s="167" t="str">
        <f>IF(ISBLANK(DaqBook_RAW_Data!AS584),"",DaqBook_RAW_Data!AS584)</f>
        <v/>
      </c>
      <c r="O594" s="44"/>
      <c r="P594" s="44"/>
    </row>
    <row r="595" spans="1:16" x14ac:dyDescent="0.2">
      <c r="A595" s="58" t="e">
        <f t="shared" si="9"/>
        <v>#VALUE!</v>
      </c>
      <c r="B595" s="144" t="str">
        <f>IF(ISBLANK(DaqBook_RAW_Data!AG585),IF(DaqBook_RAW_Data!A585="","",TIMEVALUE(DaqBook_RAW_Data!A585)),TIMEVALUE(DaqBook_RAW_Data!AG585))</f>
        <v/>
      </c>
      <c r="C595" s="167" t="str">
        <f>IF(ISBLANK(DaqBook_RAW_Data!AH585),"",DaqBook_RAW_Data!AH585)</f>
        <v/>
      </c>
      <c r="D595" s="167" t="str">
        <f>IF(ISBLANK(DaqBook_RAW_Data!AI585),"",DaqBook_RAW_Data!AI585)</f>
        <v/>
      </c>
      <c r="E595" s="167" t="str">
        <f>IF(ISBLANK(DaqBook_RAW_Data!AJ585),"",DaqBook_RAW_Data!AJ585)</f>
        <v/>
      </c>
      <c r="F595" s="167" t="str">
        <f>IF(ISBLANK(DaqBook_RAW_Data!AK585),"",DaqBook_RAW_Data!AK585)</f>
        <v/>
      </c>
      <c r="G595" s="167" t="str">
        <f>IF(ISBLANK(DaqBook_RAW_Data!AL585),"",DaqBook_RAW_Data!AL585)</f>
        <v/>
      </c>
      <c r="H595" s="167" t="str">
        <f>IF(ISBLANK(DaqBook_RAW_Data!AM585),"",DaqBook_RAW_Data!AM585)</f>
        <v/>
      </c>
      <c r="I595" s="167" t="str">
        <f>IF(ISBLANK(DaqBook_RAW_Data!AN585),"",DaqBook_RAW_Data!AN585)</f>
        <v/>
      </c>
      <c r="J595" s="167" t="str">
        <f>IF(ISBLANK(DaqBook_RAW_Data!AO585),"",DaqBook_RAW_Data!AO585)</f>
        <v/>
      </c>
      <c r="K595" s="167" t="str">
        <f>IF(ISBLANK(DaqBook_RAW_Data!AP585),"",DaqBook_RAW_Data!AP585)</f>
        <v/>
      </c>
      <c r="L595" s="167" t="str">
        <f>IF(ISBLANK(DaqBook_RAW_Data!AQ585),"",DaqBook_RAW_Data!AQ585)</f>
        <v/>
      </c>
      <c r="M595" s="167" t="str">
        <f>IF(ISBLANK(DaqBook_RAW_Data!AR585),"",DaqBook_RAW_Data!AR585)</f>
        <v/>
      </c>
      <c r="N595" s="167" t="str">
        <f>IF(ISBLANK(DaqBook_RAW_Data!AS585),"",DaqBook_RAW_Data!AS585)</f>
        <v/>
      </c>
      <c r="O595" s="44"/>
      <c r="P595" s="44"/>
    </row>
    <row r="596" spans="1:16" x14ac:dyDescent="0.2">
      <c r="A596" s="58" t="e">
        <f t="shared" si="9"/>
        <v>#VALUE!</v>
      </c>
      <c r="B596" s="144" t="str">
        <f>IF(ISBLANK(DaqBook_RAW_Data!AG586),IF(DaqBook_RAW_Data!A586="","",TIMEVALUE(DaqBook_RAW_Data!A586)),TIMEVALUE(DaqBook_RAW_Data!AG586))</f>
        <v/>
      </c>
      <c r="C596" s="167" t="str">
        <f>IF(ISBLANK(DaqBook_RAW_Data!AH586),"",DaqBook_RAW_Data!AH586)</f>
        <v/>
      </c>
      <c r="D596" s="167" t="str">
        <f>IF(ISBLANK(DaqBook_RAW_Data!AI586),"",DaqBook_RAW_Data!AI586)</f>
        <v/>
      </c>
      <c r="E596" s="167" t="str">
        <f>IF(ISBLANK(DaqBook_RAW_Data!AJ586),"",DaqBook_RAW_Data!AJ586)</f>
        <v/>
      </c>
      <c r="F596" s="167" t="str">
        <f>IF(ISBLANK(DaqBook_RAW_Data!AK586),"",DaqBook_RAW_Data!AK586)</f>
        <v/>
      </c>
      <c r="G596" s="167" t="str">
        <f>IF(ISBLANK(DaqBook_RAW_Data!AL586),"",DaqBook_RAW_Data!AL586)</f>
        <v/>
      </c>
      <c r="H596" s="167" t="str">
        <f>IF(ISBLANK(DaqBook_RAW_Data!AM586),"",DaqBook_RAW_Data!AM586)</f>
        <v/>
      </c>
      <c r="I596" s="167" t="str">
        <f>IF(ISBLANK(DaqBook_RAW_Data!AN586),"",DaqBook_RAW_Data!AN586)</f>
        <v/>
      </c>
      <c r="J596" s="167" t="str">
        <f>IF(ISBLANK(DaqBook_RAW_Data!AO586),"",DaqBook_RAW_Data!AO586)</f>
        <v/>
      </c>
      <c r="K596" s="167" t="str">
        <f>IF(ISBLANK(DaqBook_RAW_Data!AP586),"",DaqBook_RAW_Data!AP586)</f>
        <v/>
      </c>
      <c r="L596" s="167" t="str">
        <f>IF(ISBLANK(DaqBook_RAW_Data!AQ586),"",DaqBook_RAW_Data!AQ586)</f>
        <v/>
      </c>
      <c r="M596" s="167" t="str">
        <f>IF(ISBLANK(DaqBook_RAW_Data!AR586),"",DaqBook_RAW_Data!AR586)</f>
        <v/>
      </c>
      <c r="N596" s="167" t="str">
        <f>IF(ISBLANK(DaqBook_RAW_Data!AS586),"",DaqBook_RAW_Data!AS586)</f>
        <v/>
      </c>
      <c r="O596" s="44"/>
      <c r="P596" s="44"/>
    </row>
    <row r="597" spans="1:16" x14ac:dyDescent="0.2">
      <c r="A597" s="58" t="e">
        <f t="shared" si="9"/>
        <v>#VALUE!</v>
      </c>
      <c r="B597" s="144" t="str">
        <f>IF(ISBLANK(DaqBook_RAW_Data!AG587),IF(DaqBook_RAW_Data!A587="","",TIMEVALUE(DaqBook_RAW_Data!A587)),TIMEVALUE(DaqBook_RAW_Data!AG587))</f>
        <v/>
      </c>
      <c r="C597" s="167" t="str">
        <f>IF(ISBLANK(DaqBook_RAW_Data!AH587),"",DaqBook_RAW_Data!AH587)</f>
        <v/>
      </c>
      <c r="D597" s="167" t="str">
        <f>IF(ISBLANK(DaqBook_RAW_Data!AI587),"",DaqBook_RAW_Data!AI587)</f>
        <v/>
      </c>
      <c r="E597" s="167" t="str">
        <f>IF(ISBLANK(DaqBook_RAW_Data!AJ587),"",DaqBook_RAW_Data!AJ587)</f>
        <v/>
      </c>
      <c r="F597" s="167" t="str">
        <f>IF(ISBLANK(DaqBook_RAW_Data!AK587),"",DaqBook_RAW_Data!AK587)</f>
        <v/>
      </c>
      <c r="G597" s="167" t="str">
        <f>IF(ISBLANK(DaqBook_RAW_Data!AL587),"",DaqBook_RAW_Data!AL587)</f>
        <v/>
      </c>
      <c r="H597" s="167" t="str">
        <f>IF(ISBLANK(DaqBook_RAW_Data!AM587),"",DaqBook_RAW_Data!AM587)</f>
        <v/>
      </c>
      <c r="I597" s="167" t="str">
        <f>IF(ISBLANK(DaqBook_RAW_Data!AN587),"",DaqBook_RAW_Data!AN587)</f>
        <v/>
      </c>
      <c r="J597" s="167" t="str">
        <f>IF(ISBLANK(DaqBook_RAW_Data!AO587),"",DaqBook_RAW_Data!AO587)</f>
        <v/>
      </c>
      <c r="K597" s="167" t="str">
        <f>IF(ISBLANK(DaqBook_RAW_Data!AP587),"",DaqBook_RAW_Data!AP587)</f>
        <v/>
      </c>
      <c r="L597" s="167" t="str">
        <f>IF(ISBLANK(DaqBook_RAW_Data!AQ587),"",DaqBook_RAW_Data!AQ587)</f>
        <v/>
      </c>
      <c r="M597" s="167" t="str">
        <f>IF(ISBLANK(DaqBook_RAW_Data!AR587),"",DaqBook_RAW_Data!AR587)</f>
        <v/>
      </c>
      <c r="N597" s="167" t="str">
        <f>IF(ISBLANK(DaqBook_RAW_Data!AS587),"",DaqBook_RAW_Data!AS587)</f>
        <v/>
      </c>
      <c r="O597" s="44"/>
      <c r="P597" s="44"/>
    </row>
    <row r="598" spans="1:16" x14ac:dyDescent="0.2">
      <c r="A598" s="58" t="e">
        <f t="shared" si="9"/>
        <v>#VALUE!</v>
      </c>
      <c r="B598" s="144" t="str">
        <f>IF(ISBLANK(DaqBook_RAW_Data!AG588),IF(DaqBook_RAW_Data!A588="","",TIMEVALUE(DaqBook_RAW_Data!A588)),TIMEVALUE(DaqBook_RAW_Data!AG588))</f>
        <v/>
      </c>
      <c r="C598" s="167" t="str">
        <f>IF(ISBLANK(DaqBook_RAW_Data!AH588),"",DaqBook_RAW_Data!AH588)</f>
        <v/>
      </c>
      <c r="D598" s="167" t="str">
        <f>IF(ISBLANK(DaqBook_RAW_Data!AI588),"",DaqBook_RAW_Data!AI588)</f>
        <v/>
      </c>
      <c r="E598" s="167" t="str">
        <f>IF(ISBLANK(DaqBook_RAW_Data!AJ588),"",DaqBook_RAW_Data!AJ588)</f>
        <v/>
      </c>
      <c r="F598" s="167" t="str">
        <f>IF(ISBLANK(DaqBook_RAW_Data!AK588),"",DaqBook_RAW_Data!AK588)</f>
        <v/>
      </c>
      <c r="G598" s="167" t="str">
        <f>IF(ISBLANK(DaqBook_RAW_Data!AL588),"",DaqBook_RAW_Data!AL588)</f>
        <v/>
      </c>
      <c r="H598" s="167" t="str">
        <f>IF(ISBLANK(DaqBook_RAW_Data!AM588),"",DaqBook_RAW_Data!AM588)</f>
        <v/>
      </c>
      <c r="I598" s="167" t="str">
        <f>IF(ISBLANK(DaqBook_RAW_Data!AN588),"",DaqBook_RAW_Data!AN588)</f>
        <v/>
      </c>
      <c r="J598" s="167" t="str">
        <f>IF(ISBLANK(DaqBook_RAW_Data!AO588),"",DaqBook_RAW_Data!AO588)</f>
        <v/>
      </c>
      <c r="K598" s="167" t="str">
        <f>IF(ISBLANK(DaqBook_RAW_Data!AP588),"",DaqBook_RAW_Data!AP588)</f>
        <v/>
      </c>
      <c r="L598" s="167" t="str">
        <f>IF(ISBLANK(DaqBook_RAW_Data!AQ588),"",DaqBook_RAW_Data!AQ588)</f>
        <v/>
      </c>
      <c r="M598" s="167" t="str">
        <f>IF(ISBLANK(DaqBook_RAW_Data!AR588),"",DaqBook_RAW_Data!AR588)</f>
        <v/>
      </c>
      <c r="N598" s="167" t="str">
        <f>IF(ISBLANK(DaqBook_RAW_Data!AS588),"",DaqBook_RAW_Data!AS588)</f>
        <v/>
      </c>
      <c r="O598" s="44"/>
      <c r="P598" s="44"/>
    </row>
    <row r="599" spans="1:16" x14ac:dyDescent="0.2">
      <c r="A599" s="58" t="e">
        <f t="shared" si="9"/>
        <v>#VALUE!</v>
      </c>
      <c r="B599" s="144" t="str">
        <f>IF(ISBLANK(DaqBook_RAW_Data!AG589),IF(DaqBook_RAW_Data!A589="","",TIMEVALUE(DaqBook_RAW_Data!A589)),TIMEVALUE(DaqBook_RAW_Data!AG589))</f>
        <v/>
      </c>
      <c r="C599" s="167" t="str">
        <f>IF(ISBLANK(DaqBook_RAW_Data!AH589),"",DaqBook_RAW_Data!AH589)</f>
        <v/>
      </c>
      <c r="D599" s="167" t="str">
        <f>IF(ISBLANK(DaqBook_RAW_Data!AI589),"",DaqBook_RAW_Data!AI589)</f>
        <v/>
      </c>
      <c r="E599" s="167" t="str">
        <f>IF(ISBLANK(DaqBook_RAW_Data!AJ589),"",DaqBook_RAW_Data!AJ589)</f>
        <v/>
      </c>
      <c r="F599" s="167" t="str">
        <f>IF(ISBLANK(DaqBook_RAW_Data!AK589),"",DaqBook_RAW_Data!AK589)</f>
        <v/>
      </c>
      <c r="G599" s="167" t="str">
        <f>IF(ISBLANK(DaqBook_RAW_Data!AL589),"",DaqBook_RAW_Data!AL589)</f>
        <v/>
      </c>
      <c r="H599" s="167" t="str">
        <f>IF(ISBLANK(DaqBook_RAW_Data!AM589),"",DaqBook_RAW_Data!AM589)</f>
        <v/>
      </c>
      <c r="I599" s="167" t="str">
        <f>IF(ISBLANK(DaqBook_RAW_Data!AN589),"",DaqBook_RAW_Data!AN589)</f>
        <v/>
      </c>
      <c r="J599" s="167" t="str">
        <f>IF(ISBLANK(DaqBook_RAW_Data!AO589),"",DaqBook_RAW_Data!AO589)</f>
        <v/>
      </c>
      <c r="K599" s="167" t="str">
        <f>IF(ISBLANK(DaqBook_RAW_Data!AP589),"",DaqBook_RAW_Data!AP589)</f>
        <v/>
      </c>
      <c r="L599" s="167" t="str">
        <f>IF(ISBLANK(DaqBook_RAW_Data!AQ589),"",DaqBook_RAW_Data!AQ589)</f>
        <v/>
      </c>
      <c r="M599" s="167" t="str">
        <f>IF(ISBLANK(DaqBook_RAW_Data!AR589),"",DaqBook_RAW_Data!AR589)</f>
        <v/>
      </c>
      <c r="N599" s="167" t="str">
        <f>IF(ISBLANK(DaqBook_RAW_Data!AS589),"",DaqBook_RAW_Data!AS589)</f>
        <v/>
      </c>
      <c r="O599" s="44"/>
      <c r="P599" s="44"/>
    </row>
    <row r="600" spans="1:16" x14ac:dyDescent="0.2">
      <c r="A600" s="58" t="e">
        <f t="shared" si="9"/>
        <v>#VALUE!</v>
      </c>
      <c r="B600" s="144" t="str">
        <f>IF(ISBLANK(DaqBook_RAW_Data!AG590),IF(DaqBook_RAW_Data!A590="","",TIMEVALUE(DaqBook_RAW_Data!A590)),TIMEVALUE(DaqBook_RAW_Data!AG590))</f>
        <v/>
      </c>
      <c r="C600" s="167" t="str">
        <f>IF(ISBLANK(DaqBook_RAW_Data!AH590),"",DaqBook_RAW_Data!AH590)</f>
        <v/>
      </c>
      <c r="D600" s="167" t="str">
        <f>IF(ISBLANK(DaqBook_RAW_Data!AI590),"",DaqBook_RAW_Data!AI590)</f>
        <v/>
      </c>
      <c r="E600" s="167" t="str">
        <f>IF(ISBLANK(DaqBook_RAW_Data!AJ590),"",DaqBook_RAW_Data!AJ590)</f>
        <v/>
      </c>
      <c r="F600" s="167" t="str">
        <f>IF(ISBLANK(DaqBook_RAW_Data!AK590),"",DaqBook_RAW_Data!AK590)</f>
        <v/>
      </c>
      <c r="G600" s="167" t="str">
        <f>IF(ISBLANK(DaqBook_RAW_Data!AL590),"",DaqBook_RAW_Data!AL590)</f>
        <v/>
      </c>
      <c r="H600" s="167" t="str">
        <f>IF(ISBLANK(DaqBook_RAW_Data!AM590),"",DaqBook_RAW_Data!AM590)</f>
        <v/>
      </c>
      <c r="I600" s="167" t="str">
        <f>IF(ISBLANK(DaqBook_RAW_Data!AN590),"",DaqBook_RAW_Data!AN590)</f>
        <v/>
      </c>
      <c r="J600" s="167" t="str">
        <f>IF(ISBLANK(DaqBook_RAW_Data!AO590),"",DaqBook_RAW_Data!AO590)</f>
        <v/>
      </c>
      <c r="K600" s="167" t="str">
        <f>IF(ISBLANK(DaqBook_RAW_Data!AP590),"",DaqBook_RAW_Data!AP590)</f>
        <v/>
      </c>
      <c r="L600" s="167" t="str">
        <f>IF(ISBLANK(DaqBook_RAW_Data!AQ590),"",DaqBook_RAW_Data!AQ590)</f>
        <v/>
      </c>
      <c r="M600" s="167" t="str">
        <f>IF(ISBLANK(DaqBook_RAW_Data!AR590),"",DaqBook_RAW_Data!AR590)</f>
        <v/>
      </c>
      <c r="N600" s="167" t="str">
        <f>IF(ISBLANK(DaqBook_RAW_Data!AS590),"",DaqBook_RAW_Data!AS590)</f>
        <v/>
      </c>
      <c r="O600" s="44"/>
      <c r="P600" s="44"/>
    </row>
    <row r="601" spans="1:16" x14ac:dyDescent="0.2">
      <c r="A601" s="58" t="e">
        <f t="shared" si="9"/>
        <v>#VALUE!</v>
      </c>
      <c r="B601" s="144" t="str">
        <f>IF(ISBLANK(DaqBook_RAW_Data!AG591),IF(DaqBook_RAW_Data!A591="","",TIMEVALUE(DaqBook_RAW_Data!A591)),TIMEVALUE(DaqBook_RAW_Data!AG591))</f>
        <v/>
      </c>
      <c r="C601" s="167" t="str">
        <f>IF(ISBLANK(DaqBook_RAW_Data!AH591),"",DaqBook_RAW_Data!AH591)</f>
        <v/>
      </c>
      <c r="D601" s="167" t="str">
        <f>IF(ISBLANK(DaqBook_RAW_Data!AI591),"",DaqBook_RAW_Data!AI591)</f>
        <v/>
      </c>
      <c r="E601" s="167" t="str">
        <f>IF(ISBLANK(DaqBook_RAW_Data!AJ591),"",DaqBook_RAW_Data!AJ591)</f>
        <v/>
      </c>
      <c r="F601" s="167" t="str">
        <f>IF(ISBLANK(DaqBook_RAW_Data!AK591),"",DaqBook_RAW_Data!AK591)</f>
        <v/>
      </c>
      <c r="G601" s="167" t="str">
        <f>IF(ISBLANK(DaqBook_RAW_Data!AL591),"",DaqBook_RAW_Data!AL591)</f>
        <v/>
      </c>
      <c r="H601" s="167" t="str">
        <f>IF(ISBLANK(DaqBook_RAW_Data!AM591),"",DaqBook_RAW_Data!AM591)</f>
        <v/>
      </c>
      <c r="I601" s="167" t="str">
        <f>IF(ISBLANK(DaqBook_RAW_Data!AN591),"",DaqBook_RAW_Data!AN591)</f>
        <v/>
      </c>
      <c r="J601" s="167" t="str">
        <f>IF(ISBLANK(DaqBook_RAW_Data!AO591),"",DaqBook_RAW_Data!AO591)</f>
        <v/>
      </c>
      <c r="K601" s="167" t="str">
        <f>IF(ISBLANK(DaqBook_RAW_Data!AP591),"",DaqBook_RAW_Data!AP591)</f>
        <v/>
      </c>
      <c r="L601" s="167" t="str">
        <f>IF(ISBLANK(DaqBook_RAW_Data!AQ591),"",DaqBook_RAW_Data!AQ591)</f>
        <v/>
      </c>
      <c r="M601" s="167" t="str">
        <f>IF(ISBLANK(DaqBook_RAW_Data!AR591),"",DaqBook_RAW_Data!AR591)</f>
        <v/>
      </c>
      <c r="N601" s="167" t="str">
        <f>IF(ISBLANK(DaqBook_RAW_Data!AS591),"",DaqBook_RAW_Data!AS591)</f>
        <v/>
      </c>
      <c r="O601" s="44"/>
      <c r="P601" s="44"/>
    </row>
    <row r="602" spans="1:16" x14ac:dyDescent="0.2">
      <c r="A602" s="58" t="e">
        <f t="shared" si="9"/>
        <v>#VALUE!</v>
      </c>
      <c r="B602" s="144" t="str">
        <f>IF(ISBLANK(DaqBook_RAW_Data!AG592),IF(DaqBook_RAW_Data!A592="","",TIMEVALUE(DaqBook_RAW_Data!A592)),TIMEVALUE(DaqBook_RAW_Data!AG592))</f>
        <v/>
      </c>
      <c r="C602" s="167" t="str">
        <f>IF(ISBLANK(DaqBook_RAW_Data!AH592),"",DaqBook_RAW_Data!AH592)</f>
        <v/>
      </c>
      <c r="D602" s="167" t="str">
        <f>IF(ISBLANK(DaqBook_RAW_Data!AI592),"",DaqBook_RAW_Data!AI592)</f>
        <v/>
      </c>
      <c r="E602" s="167" t="str">
        <f>IF(ISBLANK(DaqBook_RAW_Data!AJ592),"",DaqBook_RAW_Data!AJ592)</f>
        <v/>
      </c>
      <c r="F602" s="167" t="str">
        <f>IF(ISBLANK(DaqBook_RAW_Data!AK592),"",DaqBook_RAW_Data!AK592)</f>
        <v/>
      </c>
      <c r="G602" s="167" t="str">
        <f>IF(ISBLANK(DaqBook_RAW_Data!AL592),"",DaqBook_RAW_Data!AL592)</f>
        <v/>
      </c>
      <c r="H602" s="167" t="str">
        <f>IF(ISBLANK(DaqBook_RAW_Data!AM592),"",DaqBook_RAW_Data!AM592)</f>
        <v/>
      </c>
      <c r="I602" s="167" t="str">
        <f>IF(ISBLANK(DaqBook_RAW_Data!AN592),"",DaqBook_RAW_Data!AN592)</f>
        <v/>
      </c>
      <c r="J602" s="167" t="str">
        <f>IF(ISBLANK(DaqBook_RAW_Data!AO592),"",DaqBook_RAW_Data!AO592)</f>
        <v/>
      </c>
      <c r="K602" s="167" t="str">
        <f>IF(ISBLANK(DaqBook_RAW_Data!AP592),"",DaqBook_RAW_Data!AP592)</f>
        <v/>
      </c>
      <c r="L602" s="167" t="str">
        <f>IF(ISBLANK(DaqBook_RAW_Data!AQ592),"",DaqBook_RAW_Data!AQ592)</f>
        <v/>
      </c>
      <c r="M602" s="167" t="str">
        <f>IF(ISBLANK(DaqBook_RAW_Data!AR592),"",DaqBook_RAW_Data!AR592)</f>
        <v/>
      </c>
      <c r="N602" s="167" t="str">
        <f>IF(ISBLANK(DaqBook_RAW_Data!AS592),"",DaqBook_RAW_Data!AS592)</f>
        <v/>
      </c>
      <c r="O602" s="44"/>
      <c r="P602" s="44"/>
    </row>
    <row r="603" spans="1:16" x14ac:dyDescent="0.2">
      <c r="A603" s="58" t="e">
        <f t="shared" si="9"/>
        <v>#VALUE!</v>
      </c>
      <c r="B603" s="144" t="str">
        <f>IF(ISBLANK(DaqBook_RAW_Data!AG593),IF(DaqBook_RAW_Data!A593="","",TIMEVALUE(DaqBook_RAW_Data!A593)),TIMEVALUE(DaqBook_RAW_Data!AG593))</f>
        <v/>
      </c>
      <c r="C603" s="167" t="str">
        <f>IF(ISBLANK(DaqBook_RAW_Data!AH593),"",DaqBook_RAW_Data!AH593)</f>
        <v/>
      </c>
      <c r="D603" s="167" t="str">
        <f>IF(ISBLANK(DaqBook_RAW_Data!AI593),"",DaqBook_RAW_Data!AI593)</f>
        <v/>
      </c>
      <c r="E603" s="167" t="str">
        <f>IF(ISBLANK(DaqBook_RAW_Data!AJ593),"",DaqBook_RAW_Data!AJ593)</f>
        <v/>
      </c>
      <c r="F603" s="167" t="str">
        <f>IF(ISBLANK(DaqBook_RAW_Data!AK593),"",DaqBook_RAW_Data!AK593)</f>
        <v/>
      </c>
      <c r="G603" s="167" t="str">
        <f>IF(ISBLANK(DaqBook_RAW_Data!AL593),"",DaqBook_RAW_Data!AL593)</f>
        <v/>
      </c>
      <c r="H603" s="167" t="str">
        <f>IF(ISBLANK(DaqBook_RAW_Data!AM593),"",DaqBook_RAW_Data!AM593)</f>
        <v/>
      </c>
      <c r="I603" s="167" t="str">
        <f>IF(ISBLANK(DaqBook_RAW_Data!AN593),"",DaqBook_RAW_Data!AN593)</f>
        <v/>
      </c>
      <c r="J603" s="167" t="str">
        <f>IF(ISBLANK(DaqBook_RAW_Data!AO593),"",DaqBook_RAW_Data!AO593)</f>
        <v/>
      </c>
      <c r="K603" s="167" t="str">
        <f>IF(ISBLANK(DaqBook_RAW_Data!AP593),"",DaqBook_RAW_Data!AP593)</f>
        <v/>
      </c>
      <c r="L603" s="167" t="str">
        <f>IF(ISBLANK(DaqBook_RAW_Data!AQ593),"",DaqBook_RAW_Data!AQ593)</f>
        <v/>
      </c>
      <c r="M603" s="167" t="str">
        <f>IF(ISBLANK(DaqBook_RAW_Data!AR593),"",DaqBook_RAW_Data!AR593)</f>
        <v/>
      </c>
      <c r="N603" s="167" t="str">
        <f>IF(ISBLANK(DaqBook_RAW_Data!AS593),"",DaqBook_RAW_Data!AS593)</f>
        <v/>
      </c>
      <c r="O603" s="44"/>
      <c r="P603" s="44"/>
    </row>
    <row r="604" spans="1:16" x14ac:dyDescent="0.2">
      <c r="A604" s="58" t="e">
        <f t="shared" si="9"/>
        <v>#VALUE!</v>
      </c>
      <c r="B604" s="144" t="str">
        <f>IF(ISBLANK(DaqBook_RAW_Data!AG594),IF(DaqBook_RAW_Data!A594="","",TIMEVALUE(DaqBook_RAW_Data!A594)),TIMEVALUE(DaqBook_RAW_Data!AG594))</f>
        <v/>
      </c>
      <c r="C604" s="167" t="str">
        <f>IF(ISBLANK(DaqBook_RAW_Data!AH594),"",DaqBook_RAW_Data!AH594)</f>
        <v/>
      </c>
      <c r="D604" s="167" t="str">
        <f>IF(ISBLANK(DaqBook_RAW_Data!AI594),"",DaqBook_RAW_Data!AI594)</f>
        <v/>
      </c>
      <c r="E604" s="167" t="str">
        <f>IF(ISBLANK(DaqBook_RAW_Data!AJ594),"",DaqBook_RAW_Data!AJ594)</f>
        <v/>
      </c>
      <c r="F604" s="167" t="str">
        <f>IF(ISBLANK(DaqBook_RAW_Data!AK594),"",DaqBook_RAW_Data!AK594)</f>
        <v/>
      </c>
      <c r="G604" s="167" t="str">
        <f>IF(ISBLANK(DaqBook_RAW_Data!AL594),"",DaqBook_RAW_Data!AL594)</f>
        <v/>
      </c>
      <c r="H604" s="167" t="str">
        <f>IF(ISBLANK(DaqBook_RAW_Data!AM594),"",DaqBook_RAW_Data!AM594)</f>
        <v/>
      </c>
      <c r="I604" s="167" t="str">
        <f>IF(ISBLANK(DaqBook_RAW_Data!AN594),"",DaqBook_RAW_Data!AN594)</f>
        <v/>
      </c>
      <c r="J604" s="167" t="str">
        <f>IF(ISBLANK(DaqBook_RAW_Data!AO594),"",DaqBook_RAW_Data!AO594)</f>
        <v/>
      </c>
      <c r="K604" s="167" t="str">
        <f>IF(ISBLANK(DaqBook_RAW_Data!AP594),"",DaqBook_RAW_Data!AP594)</f>
        <v/>
      </c>
      <c r="L604" s="167" t="str">
        <f>IF(ISBLANK(DaqBook_RAW_Data!AQ594),"",DaqBook_RAW_Data!AQ594)</f>
        <v/>
      </c>
      <c r="M604" s="167" t="str">
        <f>IF(ISBLANK(DaqBook_RAW_Data!AR594),"",DaqBook_RAW_Data!AR594)</f>
        <v/>
      </c>
      <c r="N604" s="167" t="str">
        <f>IF(ISBLANK(DaqBook_RAW_Data!AS594),"",DaqBook_RAW_Data!AS594)</f>
        <v/>
      </c>
      <c r="O604" s="44"/>
      <c r="P604" s="44"/>
    </row>
    <row r="605" spans="1:16" x14ac:dyDescent="0.2">
      <c r="A605" s="58" t="e">
        <f t="shared" si="9"/>
        <v>#VALUE!</v>
      </c>
      <c r="B605" s="144" t="str">
        <f>IF(ISBLANK(DaqBook_RAW_Data!AG595),IF(DaqBook_RAW_Data!A595="","",TIMEVALUE(DaqBook_RAW_Data!A595)),TIMEVALUE(DaqBook_RAW_Data!AG595))</f>
        <v/>
      </c>
      <c r="C605" s="167" t="str">
        <f>IF(ISBLANK(DaqBook_RAW_Data!AH595),"",DaqBook_RAW_Data!AH595)</f>
        <v/>
      </c>
      <c r="D605" s="167" t="str">
        <f>IF(ISBLANK(DaqBook_RAW_Data!AI595),"",DaqBook_RAW_Data!AI595)</f>
        <v/>
      </c>
      <c r="E605" s="167" t="str">
        <f>IF(ISBLANK(DaqBook_RAW_Data!AJ595),"",DaqBook_RAW_Data!AJ595)</f>
        <v/>
      </c>
      <c r="F605" s="167" t="str">
        <f>IF(ISBLANK(DaqBook_RAW_Data!AK595),"",DaqBook_RAW_Data!AK595)</f>
        <v/>
      </c>
      <c r="G605" s="167" t="str">
        <f>IF(ISBLANK(DaqBook_RAW_Data!AL595),"",DaqBook_RAW_Data!AL595)</f>
        <v/>
      </c>
      <c r="H605" s="167" t="str">
        <f>IF(ISBLANK(DaqBook_RAW_Data!AM595),"",DaqBook_RAW_Data!AM595)</f>
        <v/>
      </c>
      <c r="I605" s="167" t="str">
        <f>IF(ISBLANK(DaqBook_RAW_Data!AN595),"",DaqBook_RAW_Data!AN595)</f>
        <v/>
      </c>
      <c r="J605" s="167" t="str">
        <f>IF(ISBLANK(DaqBook_RAW_Data!AO595),"",DaqBook_RAW_Data!AO595)</f>
        <v/>
      </c>
      <c r="K605" s="167" t="str">
        <f>IF(ISBLANK(DaqBook_RAW_Data!AP595),"",DaqBook_RAW_Data!AP595)</f>
        <v/>
      </c>
      <c r="L605" s="167" t="str">
        <f>IF(ISBLANK(DaqBook_RAW_Data!AQ595),"",DaqBook_RAW_Data!AQ595)</f>
        <v/>
      </c>
      <c r="M605" s="167" t="str">
        <f>IF(ISBLANK(DaqBook_RAW_Data!AR595),"",DaqBook_RAW_Data!AR595)</f>
        <v/>
      </c>
      <c r="N605" s="167" t="str">
        <f>IF(ISBLANK(DaqBook_RAW_Data!AS595),"",DaqBook_RAW_Data!AS595)</f>
        <v/>
      </c>
      <c r="O605" s="44"/>
      <c r="P605" s="44"/>
    </row>
    <row r="606" spans="1:16" x14ac:dyDescent="0.2">
      <c r="A606" s="58" t="e">
        <f t="shared" si="9"/>
        <v>#VALUE!</v>
      </c>
      <c r="B606" s="144" t="str">
        <f>IF(ISBLANK(DaqBook_RAW_Data!AG596),IF(DaqBook_RAW_Data!A596="","",TIMEVALUE(DaqBook_RAW_Data!A596)),TIMEVALUE(DaqBook_RAW_Data!AG596))</f>
        <v/>
      </c>
      <c r="C606" s="167" t="str">
        <f>IF(ISBLANK(DaqBook_RAW_Data!AH596),"",DaqBook_RAW_Data!AH596)</f>
        <v/>
      </c>
      <c r="D606" s="167" t="str">
        <f>IF(ISBLANK(DaqBook_RAW_Data!AI596),"",DaqBook_RAW_Data!AI596)</f>
        <v/>
      </c>
      <c r="E606" s="167" t="str">
        <f>IF(ISBLANK(DaqBook_RAW_Data!AJ596),"",DaqBook_RAW_Data!AJ596)</f>
        <v/>
      </c>
      <c r="F606" s="167" t="str">
        <f>IF(ISBLANK(DaqBook_RAW_Data!AK596),"",DaqBook_RAW_Data!AK596)</f>
        <v/>
      </c>
      <c r="G606" s="167" t="str">
        <f>IF(ISBLANK(DaqBook_RAW_Data!AL596),"",DaqBook_RAW_Data!AL596)</f>
        <v/>
      </c>
      <c r="H606" s="167" t="str">
        <f>IF(ISBLANK(DaqBook_RAW_Data!AM596),"",DaqBook_RAW_Data!AM596)</f>
        <v/>
      </c>
      <c r="I606" s="167" t="str">
        <f>IF(ISBLANK(DaqBook_RAW_Data!AN596),"",DaqBook_RAW_Data!AN596)</f>
        <v/>
      </c>
      <c r="J606" s="167" t="str">
        <f>IF(ISBLANK(DaqBook_RAW_Data!AO596),"",DaqBook_RAW_Data!AO596)</f>
        <v/>
      </c>
      <c r="K606" s="167" t="str">
        <f>IF(ISBLANK(DaqBook_RAW_Data!AP596),"",DaqBook_RAW_Data!AP596)</f>
        <v/>
      </c>
      <c r="L606" s="167" t="str">
        <f>IF(ISBLANK(DaqBook_RAW_Data!AQ596),"",DaqBook_RAW_Data!AQ596)</f>
        <v/>
      </c>
      <c r="M606" s="167" t="str">
        <f>IF(ISBLANK(DaqBook_RAW_Data!AR596),"",DaqBook_RAW_Data!AR596)</f>
        <v/>
      </c>
      <c r="N606" s="167" t="str">
        <f>IF(ISBLANK(DaqBook_RAW_Data!AS596),"",DaqBook_RAW_Data!AS596)</f>
        <v/>
      </c>
      <c r="O606" s="44"/>
      <c r="P606" s="44"/>
    </row>
    <row r="607" spans="1:16" x14ac:dyDescent="0.2">
      <c r="A607" s="58" t="e">
        <f t="shared" si="9"/>
        <v>#VALUE!</v>
      </c>
      <c r="B607" s="144" t="str">
        <f>IF(ISBLANK(DaqBook_RAW_Data!AG597),IF(DaqBook_RAW_Data!A597="","",TIMEVALUE(DaqBook_RAW_Data!A597)),TIMEVALUE(DaqBook_RAW_Data!AG597))</f>
        <v/>
      </c>
      <c r="C607" s="167" t="str">
        <f>IF(ISBLANK(DaqBook_RAW_Data!AH597),"",DaqBook_RAW_Data!AH597)</f>
        <v/>
      </c>
      <c r="D607" s="167" t="str">
        <f>IF(ISBLANK(DaqBook_RAW_Data!AI597),"",DaqBook_RAW_Data!AI597)</f>
        <v/>
      </c>
      <c r="E607" s="167" t="str">
        <f>IF(ISBLANK(DaqBook_RAW_Data!AJ597),"",DaqBook_RAW_Data!AJ597)</f>
        <v/>
      </c>
      <c r="F607" s="167" t="str">
        <f>IF(ISBLANK(DaqBook_RAW_Data!AK597),"",DaqBook_RAW_Data!AK597)</f>
        <v/>
      </c>
      <c r="G607" s="167" t="str">
        <f>IF(ISBLANK(DaqBook_RAW_Data!AL597),"",DaqBook_RAW_Data!AL597)</f>
        <v/>
      </c>
      <c r="H607" s="167" t="str">
        <f>IF(ISBLANK(DaqBook_RAW_Data!AM597),"",DaqBook_RAW_Data!AM597)</f>
        <v/>
      </c>
      <c r="I607" s="167" t="str">
        <f>IF(ISBLANK(DaqBook_RAW_Data!AN597),"",DaqBook_RAW_Data!AN597)</f>
        <v/>
      </c>
      <c r="J607" s="167" t="str">
        <f>IF(ISBLANK(DaqBook_RAW_Data!AO597),"",DaqBook_RAW_Data!AO597)</f>
        <v/>
      </c>
      <c r="K607" s="167" t="str">
        <f>IF(ISBLANK(DaqBook_RAW_Data!AP597),"",DaqBook_RAW_Data!AP597)</f>
        <v/>
      </c>
      <c r="L607" s="167" t="str">
        <f>IF(ISBLANK(DaqBook_RAW_Data!AQ597),"",DaqBook_RAW_Data!AQ597)</f>
        <v/>
      </c>
      <c r="M607" s="167" t="str">
        <f>IF(ISBLANK(DaqBook_RAW_Data!AR597),"",DaqBook_RAW_Data!AR597)</f>
        <v/>
      </c>
      <c r="N607" s="167" t="str">
        <f>IF(ISBLANK(DaqBook_RAW_Data!AS597),"",DaqBook_RAW_Data!AS597)</f>
        <v/>
      </c>
      <c r="O607" s="44"/>
      <c r="P607" s="44"/>
    </row>
    <row r="608" spans="1:16" x14ac:dyDescent="0.2">
      <c r="A608" s="58" t="e">
        <f t="shared" si="9"/>
        <v>#VALUE!</v>
      </c>
      <c r="B608" s="144" t="str">
        <f>IF(ISBLANK(DaqBook_RAW_Data!AG598),IF(DaqBook_RAW_Data!A598="","",TIMEVALUE(DaqBook_RAW_Data!A598)),TIMEVALUE(DaqBook_RAW_Data!AG598))</f>
        <v/>
      </c>
      <c r="C608" s="167" t="str">
        <f>IF(ISBLANK(DaqBook_RAW_Data!AH598),"",DaqBook_RAW_Data!AH598)</f>
        <v/>
      </c>
      <c r="D608" s="167" t="str">
        <f>IF(ISBLANK(DaqBook_RAW_Data!AI598),"",DaqBook_RAW_Data!AI598)</f>
        <v/>
      </c>
      <c r="E608" s="167" t="str">
        <f>IF(ISBLANK(DaqBook_RAW_Data!AJ598),"",DaqBook_RAW_Data!AJ598)</f>
        <v/>
      </c>
      <c r="F608" s="167" t="str">
        <f>IF(ISBLANK(DaqBook_RAW_Data!AK598),"",DaqBook_RAW_Data!AK598)</f>
        <v/>
      </c>
      <c r="G608" s="167" t="str">
        <f>IF(ISBLANK(DaqBook_RAW_Data!AL598),"",DaqBook_RAW_Data!AL598)</f>
        <v/>
      </c>
      <c r="H608" s="167" t="str">
        <f>IF(ISBLANK(DaqBook_RAW_Data!AM598),"",DaqBook_RAW_Data!AM598)</f>
        <v/>
      </c>
      <c r="I608" s="167" t="str">
        <f>IF(ISBLANK(DaqBook_RAW_Data!AN598),"",DaqBook_RAW_Data!AN598)</f>
        <v/>
      </c>
      <c r="J608" s="167" t="str">
        <f>IF(ISBLANK(DaqBook_RAW_Data!AO598),"",DaqBook_RAW_Data!AO598)</f>
        <v/>
      </c>
      <c r="K608" s="167" t="str">
        <f>IF(ISBLANK(DaqBook_RAW_Data!AP598),"",DaqBook_RAW_Data!AP598)</f>
        <v/>
      </c>
      <c r="L608" s="167" t="str">
        <f>IF(ISBLANK(DaqBook_RAW_Data!AQ598),"",DaqBook_RAW_Data!AQ598)</f>
        <v/>
      </c>
      <c r="M608" s="167" t="str">
        <f>IF(ISBLANK(DaqBook_RAW_Data!AR598),"",DaqBook_RAW_Data!AR598)</f>
        <v/>
      </c>
      <c r="N608" s="167" t="str">
        <f>IF(ISBLANK(DaqBook_RAW_Data!AS598),"",DaqBook_RAW_Data!AS598)</f>
        <v/>
      </c>
      <c r="O608" s="44"/>
      <c r="P608" s="44"/>
    </row>
    <row r="609" spans="1:16" x14ac:dyDescent="0.2">
      <c r="A609" s="58" t="e">
        <f t="shared" si="9"/>
        <v>#VALUE!</v>
      </c>
      <c r="B609" s="144" t="str">
        <f>IF(ISBLANK(DaqBook_RAW_Data!AG599),IF(DaqBook_RAW_Data!A599="","",TIMEVALUE(DaqBook_RAW_Data!A599)),TIMEVALUE(DaqBook_RAW_Data!AG599))</f>
        <v/>
      </c>
      <c r="C609" s="167" t="str">
        <f>IF(ISBLANK(DaqBook_RAW_Data!AH599),"",DaqBook_RAW_Data!AH599)</f>
        <v/>
      </c>
      <c r="D609" s="167" t="str">
        <f>IF(ISBLANK(DaqBook_RAW_Data!AI599),"",DaqBook_RAW_Data!AI599)</f>
        <v/>
      </c>
      <c r="E609" s="167" t="str">
        <f>IF(ISBLANK(DaqBook_RAW_Data!AJ599),"",DaqBook_RAW_Data!AJ599)</f>
        <v/>
      </c>
      <c r="F609" s="167" t="str">
        <f>IF(ISBLANK(DaqBook_RAW_Data!AK599),"",DaqBook_RAW_Data!AK599)</f>
        <v/>
      </c>
      <c r="G609" s="167" t="str">
        <f>IF(ISBLANK(DaqBook_RAW_Data!AL599),"",DaqBook_RAW_Data!AL599)</f>
        <v/>
      </c>
      <c r="H609" s="167" t="str">
        <f>IF(ISBLANK(DaqBook_RAW_Data!AM599),"",DaqBook_RAW_Data!AM599)</f>
        <v/>
      </c>
      <c r="I609" s="167" t="str">
        <f>IF(ISBLANK(DaqBook_RAW_Data!AN599),"",DaqBook_RAW_Data!AN599)</f>
        <v/>
      </c>
      <c r="J609" s="167" t="str">
        <f>IF(ISBLANK(DaqBook_RAW_Data!AO599),"",DaqBook_RAW_Data!AO599)</f>
        <v/>
      </c>
      <c r="K609" s="167" t="str">
        <f>IF(ISBLANK(DaqBook_RAW_Data!AP599),"",DaqBook_RAW_Data!AP599)</f>
        <v/>
      </c>
      <c r="L609" s="167" t="str">
        <f>IF(ISBLANK(DaqBook_RAW_Data!AQ599),"",DaqBook_RAW_Data!AQ599)</f>
        <v/>
      </c>
      <c r="M609" s="167" t="str">
        <f>IF(ISBLANK(DaqBook_RAW_Data!AR599),"",DaqBook_RAW_Data!AR599)</f>
        <v/>
      </c>
      <c r="N609" s="167" t="str">
        <f>IF(ISBLANK(DaqBook_RAW_Data!AS599),"",DaqBook_RAW_Data!AS599)</f>
        <v/>
      </c>
      <c r="O609" s="44"/>
      <c r="P609" s="44"/>
    </row>
    <row r="610" spans="1:16" x14ac:dyDescent="0.2">
      <c r="A610" s="58" t="e">
        <f t="shared" si="9"/>
        <v>#VALUE!</v>
      </c>
      <c r="B610" s="144" t="str">
        <f>IF(ISBLANK(DaqBook_RAW_Data!AG600),IF(DaqBook_RAW_Data!A600="","",TIMEVALUE(DaqBook_RAW_Data!A600)),TIMEVALUE(DaqBook_RAW_Data!AG600))</f>
        <v/>
      </c>
      <c r="C610" s="167" t="str">
        <f>IF(ISBLANK(DaqBook_RAW_Data!AH600),"",DaqBook_RAW_Data!AH600)</f>
        <v/>
      </c>
      <c r="D610" s="167" t="str">
        <f>IF(ISBLANK(DaqBook_RAW_Data!AI600),"",DaqBook_RAW_Data!AI600)</f>
        <v/>
      </c>
      <c r="E610" s="167" t="str">
        <f>IF(ISBLANK(DaqBook_RAW_Data!AJ600),"",DaqBook_RAW_Data!AJ600)</f>
        <v/>
      </c>
      <c r="F610" s="167" t="str">
        <f>IF(ISBLANK(DaqBook_RAW_Data!AK600),"",DaqBook_RAW_Data!AK600)</f>
        <v/>
      </c>
      <c r="G610" s="167" t="str">
        <f>IF(ISBLANK(DaqBook_RAW_Data!AL600),"",DaqBook_RAW_Data!AL600)</f>
        <v/>
      </c>
      <c r="H610" s="167" t="str">
        <f>IF(ISBLANK(DaqBook_RAW_Data!AM600),"",DaqBook_RAW_Data!AM600)</f>
        <v/>
      </c>
      <c r="I610" s="167" t="str">
        <f>IF(ISBLANK(DaqBook_RAW_Data!AN600),"",DaqBook_RAW_Data!AN600)</f>
        <v/>
      </c>
      <c r="J610" s="167" t="str">
        <f>IF(ISBLANK(DaqBook_RAW_Data!AO600),"",DaqBook_RAW_Data!AO600)</f>
        <v/>
      </c>
      <c r="K610" s="167" t="str">
        <f>IF(ISBLANK(DaqBook_RAW_Data!AP600),"",DaqBook_RAW_Data!AP600)</f>
        <v/>
      </c>
      <c r="L610" s="167" t="str">
        <f>IF(ISBLANK(DaqBook_RAW_Data!AQ600),"",DaqBook_RAW_Data!AQ600)</f>
        <v/>
      </c>
      <c r="M610" s="167" t="str">
        <f>IF(ISBLANK(DaqBook_RAW_Data!AR600),"",DaqBook_RAW_Data!AR600)</f>
        <v/>
      </c>
      <c r="N610" s="167" t="str">
        <f>IF(ISBLANK(DaqBook_RAW_Data!AS600),"",DaqBook_RAW_Data!AS600)</f>
        <v/>
      </c>
      <c r="O610" s="44"/>
      <c r="P610" s="44"/>
    </row>
    <row r="611" spans="1:16" x14ac:dyDescent="0.2">
      <c r="A611" s="58" t="e">
        <f t="shared" si="9"/>
        <v>#VALUE!</v>
      </c>
      <c r="B611" s="144" t="str">
        <f>IF(ISBLANK(DaqBook_RAW_Data!AG601),IF(DaqBook_RAW_Data!A601="","",TIMEVALUE(DaqBook_RAW_Data!A601)),TIMEVALUE(DaqBook_RAW_Data!AG601))</f>
        <v/>
      </c>
      <c r="C611" s="167" t="str">
        <f>IF(ISBLANK(DaqBook_RAW_Data!AH601),"",DaqBook_RAW_Data!AH601)</f>
        <v/>
      </c>
      <c r="D611" s="167" t="str">
        <f>IF(ISBLANK(DaqBook_RAW_Data!AI601),"",DaqBook_RAW_Data!AI601)</f>
        <v/>
      </c>
      <c r="E611" s="167" t="str">
        <f>IF(ISBLANK(DaqBook_RAW_Data!AJ601),"",DaqBook_RAW_Data!AJ601)</f>
        <v/>
      </c>
      <c r="F611" s="167" t="str">
        <f>IF(ISBLANK(DaqBook_RAW_Data!AK601),"",DaqBook_RAW_Data!AK601)</f>
        <v/>
      </c>
      <c r="G611" s="167" t="str">
        <f>IF(ISBLANK(DaqBook_RAW_Data!AL601),"",DaqBook_RAW_Data!AL601)</f>
        <v/>
      </c>
      <c r="H611" s="167" t="str">
        <f>IF(ISBLANK(DaqBook_RAW_Data!AM601),"",DaqBook_RAW_Data!AM601)</f>
        <v/>
      </c>
      <c r="I611" s="167" t="str">
        <f>IF(ISBLANK(DaqBook_RAW_Data!AN601),"",DaqBook_RAW_Data!AN601)</f>
        <v/>
      </c>
      <c r="J611" s="167" t="str">
        <f>IF(ISBLANK(DaqBook_RAW_Data!AO601),"",DaqBook_RAW_Data!AO601)</f>
        <v/>
      </c>
      <c r="K611" s="167" t="str">
        <f>IF(ISBLANK(DaqBook_RAW_Data!AP601),"",DaqBook_RAW_Data!AP601)</f>
        <v/>
      </c>
      <c r="L611" s="167" t="str">
        <f>IF(ISBLANK(DaqBook_RAW_Data!AQ601),"",DaqBook_RAW_Data!AQ601)</f>
        <v/>
      </c>
      <c r="M611" s="167" t="str">
        <f>IF(ISBLANK(DaqBook_RAW_Data!AR601),"",DaqBook_RAW_Data!AR601)</f>
        <v/>
      </c>
      <c r="N611" s="167" t="str">
        <f>IF(ISBLANK(DaqBook_RAW_Data!AS601),"",DaqBook_RAW_Data!AS601)</f>
        <v/>
      </c>
      <c r="O611" s="44"/>
      <c r="P611" s="44"/>
    </row>
    <row r="612" spans="1:16" x14ac:dyDescent="0.2">
      <c r="A612" s="58" t="e">
        <f t="shared" si="9"/>
        <v>#VALUE!</v>
      </c>
      <c r="B612" s="144" t="str">
        <f>IF(ISBLANK(DaqBook_RAW_Data!AG602),IF(DaqBook_RAW_Data!A602="","",TIMEVALUE(DaqBook_RAW_Data!A602)),TIMEVALUE(DaqBook_RAW_Data!AG602))</f>
        <v/>
      </c>
      <c r="C612" s="167" t="str">
        <f>IF(ISBLANK(DaqBook_RAW_Data!AH602),"",DaqBook_RAW_Data!AH602)</f>
        <v/>
      </c>
      <c r="D612" s="167" t="str">
        <f>IF(ISBLANK(DaqBook_RAW_Data!AI602),"",DaqBook_RAW_Data!AI602)</f>
        <v/>
      </c>
      <c r="E612" s="167" t="str">
        <f>IF(ISBLANK(DaqBook_RAW_Data!AJ602),"",DaqBook_RAW_Data!AJ602)</f>
        <v/>
      </c>
      <c r="F612" s="167" t="str">
        <f>IF(ISBLANK(DaqBook_RAW_Data!AK602),"",DaqBook_RAW_Data!AK602)</f>
        <v/>
      </c>
      <c r="G612" s="167" t="str">
        <f>IF(ISBLANK(DaqBook_RAW_Data!AL602),"",DaqBook_RAW_Data!AL602)</f>
        <v/>
      </c>
      <c r="H612" s="167" t="str">
        <f>IF(ISBLANK(DaqBook_RAW_Data!AM602),"",DaqBook_RAW_Data!AM602)</f>
        <v/>
      </c>
      <c r="I612" s="167" t="str">
        <f>IF(ISBLANK(DaqBook_RAW_Data!AN602),"",DaqBook_RAW_Data!AN602)</f>
        <v/>
      </c>
      <c r="J612" s="167" t="str">
        <f>IF(ISBLANK(DaqBook_RAW_Data!AO602),"",DaqBook_RAW_Data!AO602)</f>
        <v/>
      </c>
      <c r="K612" s="167" t="str">
        <f>IF(ISBLANK(DaqBook_RAW_Data!AP602),"",DaqBook_RAW_Data!AP602)</f>
        <v/>
      </c>
      <c r="L612" s="167" t="str">
        <f>IF(ISBLANK(DaqBook_RAW_Data!AQ602),"",DaqBook_RAW_Data!AQ602)</f>
        <v/>
      </c>
      <c r="M612" s="167" t="str">
        <f>IF(ISBLANK(DaqBook_RAW_Data!AR602),"",DaqBook_RAW_Data!AR602)</f>
        <v/>
      </c>
      <c r="N612" s="167" t="str">
        <f>IF(ISBLANK(DaqBook_RAW_Data!AS602),"",DaqBook_RAW_Data!AS602)</f>
        <v/>
      </c>
      <c r="O612" s="44"/>
      <c r="P612" s="44"/>
    </row>
    <row r="613" spans="1:16" x14ac:dyDescent="0.2">
      <c r="A613" s="58" t="e">
        <f t="shared" si="9"/>
        <v>#VALUE!</v>
      </c>
      <c r="B613" s="144" t="str">
        <f>IF(ISBLANK(DaqBook_RAW_Data!AG603),IF(DaqBook_RAW_Data!A603="","",TIMEVALUE(DaqBook_RAW_Data!A603)),TIMEVALUE(DaqBook_RAW_Data!AG603))</f>
        <v/>
      </c>
      <c r="C613" s="167" t="str">
        <f>IF(ISBLANK(DaqBook_RAW_Data!AH603),"",DaqBook_RAW_Data!AH603)</f>
        <v/>
      </c>
      <c r="D613" s="167" t="str">
        <f>IF(ISBLANK(DaqBook_RAW_Data!AI603),"",DaqBook_RAW_Data!AI603)</f>
        <v/>
      </c>
      <c r="E613" s="167" t="str">
        <f>IF(ISBLANK(DaqBook_RAW_Data!AJ603),"",DaqBook_RAW_Data!AJ603)</f>
        <v/>
      </c>
      <c r="F613" s="167" t="str">
        <f>IF(ISBLANK(DaqBook_RAW_Data!AK603),"",DaqBook_RAW_Data!AK603)</f>
        <v/>
      </c>
      <c r="G613" s="167" t="str">
        <f>IF(ISBLANK(DaqBook_RAW_Data!AL603),"",DaqBook_RAW_Data!AL603)</f>
        <v/>
      </c>
      <c r="H613" s="167" t="str">
        <f>IF(ISBLANK(DaqBook_RAW_Data!AM603),"",DaqBook_RAW_Data!AM603)</f>
        <v/>
      </c>
      <c r="I613" s="167" t="str">
        <f>IF(ISBLANK(DaqBook_RAW_Data!AN603),"",DaqBook_RAW_Data!AN603)</f>
        <v/>
      </c>
      <c r="J613" s="167" t="str">
        <f>IF(ISBLANK(DaqBook_RAW_Data!AO603),"",DaqBook_RAW_Data!AO603)</f>
        <v/>
      </c>
      <c r="K613" s="167" t="str">
        <f>IF(ISBLANK(DaqBook_RAW_Data!AP603),"",DaqBook_RAW_Data!AP603)</f>
        <v/>
      </c>
      <c r="L613" s="167" t="str">
        <f>IF(ISBLANK(DaqBook_RAW_Data!AQ603),"",DaqBook_RAW_Data!AQ603)</f>
        <v/>
      </c>
      <c r="M613" s="167" t="str">
        <f>IF(ISBLANK(DaqBook_RAW_Data!AR603),"",DaqBook_RAW_Data!AR603)</f>
        <v/>
      </c>
      <c r="N613" s="167" t="str">
        <f>IF(ISBLANK(DaqBook_RAW_Data!AS603),"",DaqBook_RAW_Data!AS603)</f>
        <v/>
      </c>
      <c r="O613" s="44"/>
      <c r="P613" s="44"/>
    </row>
    <row r="614" spans="1:16" x14ac:dyDescent="0.2">
      <c r="A614" s="58" t="e">
        <f t="shared" si="9"/>
        <v>#VALUE!</v>
      </c>
      <c r="B614" s="144" t="str">
        <f>IF(ISBLANK(DaqBook_RAW_Data!AG604),IF(DaqBook_RAW_Data!A604="","",TIMEVALUE(DaqBook_RAW_Data!A604)),TIMEVALUE(DaqBook_RAW_Data!AG604))</f>
        <v/>
      </c>
      <c r="C614" s="167" t="str">
        <f>IF(ISBLANK(DaqBook_RAW_Data!AH604),"",DaqBook_RAW_Data!AH604)</f>
        <v/>
      </c>
      <c r="D614" s="167" t="str">
        <f>IF(ISBLANK(DaqBook_RAW_Data!AI604),"",DaqBook_RAW_Data!AI604)</f>
        <v/>
      </c>
      <c r="E614" s="167" t="str">
        <f>IF(ISBLANK(DaqBook_RAW_Data!AJ604),"",DaqBook_RAW_Data!AJ604)</f>
        <v/>
      </c>
      <c r="F614" s="167" t="str">
        <f>IF(ISBLANK(DaqBook_RAW_Data!AK604),"",DaqBook_RAW_Data!AK604)</f>
        <v/>
      </c>
      <c r="G614" s="167" t="str">
        <f>IF(ISBLANK(DaqBook_RAW_Data!AL604),"",DaqBook_RAW_Data!AL604)</f>
        <v/>
      </c>
      <c r="H614" s="167" t="str">
        <f>IF(ISBLANK(DaqBook_RAW_Data!AM604),"",DaqBook_RAW_Data!AM604)</f>
        <v/>
      </c>
      <c r="I614" s="167" t="str">
        <f>IF(ISBLANK(DaqBook_RAW_Data!AN604),"",DaqBook_RAW_Data!AN604)</f>
        <v/>
      </c>
      <c r="J614" s="167" t="str">
        <f>IF(ISBLANK(DaqBook_RAW_Data!AO604),"",DaqBook_RAW_Data!AO604)</f>
        <v/>
      </c>
      <c r="K614" s="167" t="str">
        <f>IF(ISBLANK(DaqBook_RAW_Data!AP604),"",DaqBook_RAW_Data!AP604)</f>
        <v/>
      </c>
      <c r="L614" s="167" t="str">
        <f>IF(ISBLANK(DaqBook_RAW_Data!AQ604),"",DaqBook_RAW_Data!AQ604)</f>
        <v/>
      </c>
      <c r="M614" s="167" t="str">
        <f>IF(ISBLANK(DaqBook_RAW_Data!AR604),"",DaqBook_RAW_Data!AR604)</f>
        <v/>
      </c>
      <c r="N614" s="167" t="str">
        <f>IF(ISBLANK(DaqBook_RAW_Data!AS604),"",DaqBook_RAW_Data!AS604)</f>
        <v/>
      </c>
      <c r="O614" s="44"/>
      <c r="P614" s="44"/>
    </row>
    <row r="615" spans="1:16" x14ac:dyDescent="0.2">
      <c r="A615" s="58" t="e">
        <f t="shared" si="9"/>
        <v>#VALUE!</v>
      </c>
      <c r="B615" s="144" t="str">
        <f>IF(ISBLANK(DaqBook_RAW_Data!AG605),IF(DaqBook_RAW_Data!A605="","",TIMEVALUE(DaqBook_RAW_Data!A605)),TIMEVALUE(DaqBook_RAW_Data!AG605))</f>
        <v/>
      </c>
      <c r="C615" s="167" t="str">
        <f>IF(ISBLANK(DaqBook_RAW_Data!AH605),"",DaqBook_RAW_Data!AH605)</f>
        <v/>
      </c>
      <c r="D615" s="167" t="str">
        <f>IF(ISBLANK(DaqBook_RAW_Data!AI605),"",DaqBook_RAW_Data!AI605)</f>
        <v/>
      </c>
      <c r="E615" s="167" t="str">
        <f>IF(ISBLANK(DaqBook_RAW_Data!AJ605),"",DaqBook_RAW_Data!AJ605)</f>
        <v/>
      </c>
      <c r="F615" s="167" t="str">
        <f>IF(ISBLANK(DaqBook_RAW_Data!AK605),"",DaqBook_RAW_Data!AK605)</f>
        <v/>
      </c>
      <c r="G615" s="167" t="str">
        <f>IF(ISBLANK(DaqBook_RAW_Data!AL605),"",DaqBook_RAW_Data!AL605)</f>
        <v/>
      </c>
      <c r="H615" s="167" t="str">
        <f>IF(ISBLANK(DaqBook_RAW_Data!AM605),"",DaqBook_RAW_Data!AM605)</f>
        <v/>
      </c>
      <c r="I615" s="167" t="str">
        <f>IF(ISBLANK(DaqBook_RAW_Data!AN605),"",DaqBook_RAW_Data!AN605)</f>
        <v/>
      </c>
      <c r="J615" s="167" t="str">
        <f>IF(ISBLANK(DaqBook_RAW_Data!AO605),"",DaqBook_RAW_Data!AO605)</f>
        <v/>
      </c>
      <c r="K615" s="167" t="str">
        <f>IF(ISBLANK(DaqBook_RAW_Data!AP605),"",DaqBook_RAW_Data!AP605)</f>
        <v/>
      </c>
      <c r="L615" s="167" t="str">
        <f>IF(ISBLANK(DaqBook_RAW_Data!AQ605),"",DaqBook_RAW_Data!AQ605)</f>
        <v/>
      </c>
      <c r="M615" s="167" t="str">
        <f>IF(ISBLANK(DaqBook_RAW_Data!AR605),"",DaqBook_RAW_Data!AR605)</f>
        <v/>
      </c>
      <c r="N615" s="167" t="str">
        <f>IF(ISBLANK(DaqBook_RAW_Data!AS605),"",DaqBook_RAW_Data!AS605)</f>
        <v/>
      </c>
      <c r="O615" s="44"/>
      <c r="P615" s="44"/>
    </row>
    <row r="616" spans="1:16" x14ac:dyDescent="0.2">
      <c r="A616" s="58" t="e">
        <f t="shared" si="9"/>
        <v>#VALUE!</v>
      </c>
      <c r="B616" s="144" t="str">
        <f>IF(ISBLANK(DaqBook_RAW_Data!AG606),IF(DaqBook_RAW_Data!A606="","",TIMEVALUE(DaqBook_RAW_Data!A606)),TIMEVALUE(DaqBook_RAW_Data!AG606))</f>
        <v/>
      </c>
      <c r="C616" s="167" t="str">
        <f>IF(ISBLANK(DaqBook_RAW_Data!AH606),"",DaqBook_RAW_Data!AH606)</f>
        <v/>
      </c>
      <c r="D616" s="167" t="str">
        <f>IF(ISBLANK(DaqBook_RAW_Data!AI606),"",DaqBook_RAW_Data!AI606)</f>
        <v/>
      </c>
      <c r="E616" s="167" t="str">
        <f>IF(ISBLANK(DaqBook_RAW_Data!AJ606),"",DaqBook_RAW_Data!AJ606)</f>
        <v/>
      </c>
      <c r="F616" s="167" t="str">
        <f>IF(ISBLANK(DaqBook_RAW_Data!AK606),"",DaqBook_RAW_Data!AK606)</f>
        <v/>
      </c>
      <c r="G616" s="167" t="str">
        <f>IF(ISBLANK(DaqBook_RAW_Data!AL606),"",DaqBook_RAW_Data!AL606)</f>
        <v/>
      </c>
      <c r="H616" s="167" t="str">
        <f>IF(ISBLANK(DaqBook_RAW_Data!AM606),"",DaqBook_RAW_Data!AM606)</f>
        <v/>
      </c>
      <c r="I616" s="167" t="str">
        <f>IF(ISBLANK(DaqBook_RAW_Data!AN606),"",DaqBook_RAW_Data!AN606)</f>
        <v/>
      </c>
      <c r="J616" s="167" t="str">
        <f>IF(ISBLANK(DaqBook_RAW_Data!AO606),"",DaqBook_RAW_Data!AO606)</f>
        <v/>
      </c>
      <c r="K616" s="167" t="str">
        <f>IF(ISBLANK(DaqBook_RAW_Data!AP606),"",DaqBook_RAW_Data!AP606)</f>
        <v/>
      </c>
      <c r="L616" s="167" t="str">
        <f>IF(ISBLANK(DaqBook_RAW_Data!AQ606),"",DaqBook_RAW_Data!AQ606)</f>
        <v/>
      </c>
      <c r="M616" s="167" t="str">
        <f>IF(ISBLANK(DaqBook_RAW_Data!AR606),"",DaqBook_RAW_Data!AR606)</f>
        <v/>
      </c>
      <c r="N616" s="167" t="str">
        <f>IF(ISBLANK(DaqBook_RAW_Data!AS606),"",DaqBook_RAW_Data!AS606)</f>
        <v/>
      </c>
      <c r="O616" s="44"/>
      <c r="P616" s="44"/>
    </row>
    <row r="617" spans="1:16" x14ac:dyDescent="0.2">
      <c r="A617" s="58" t="e">
        <f t="shared" si="9"/>
        <v>#VALUE!</v>
      </c>
      <c r="B617" s="144" t="str">
        <f>IF(ISBLANK(DaqBook_RAW_Data!AG607),IF(DaqBook_RAW_Data!A607="","",TIMEVALUE(DaqBook_RAW_Data!A607)),TIMEVALUE(DaqBook_RAW_Data!AG607))</f>
        <v/>
      </c>
      <c r="C617" s="167" t="str">
        <f>IF(ISBLANK(DaqBook_RAW_Data!AH607),"",DaqBook_RAW_Data!AH607)</f>
        <v/>
      </c>
      <c r="D617" s="167" t="str">
        <f>IF(ISBLANK(DaqBook_RAW_Data!AI607),"",DaqBook_RAW_Data!AI607)</f>
        <v/>
      </c>
      <c r="E617" s="167" t="str">
        <f>IF(ISBLANK(DaqBook_RAW_Data!AJ607),"",DaqBook_RAW_Data!AJ607)</f>
        <v/>
      </c>
      <c r="F617" s="167" t="str">
        <f>IF(ISBLANK(DaqBook_RAW_Data!AK607),"",DaqBook_RAW_Data!AK607)</f>
        <v/>
      </c>
      <c r="G617" s="167" t="str">
        <f>IF(ISBLANK(DaqBook_RAW_Data!AL607),"",DaqBook_RAW_Data!AL607)</f>
        <v/>
      </c>
      <c r="H617" s="167" t="str">
        <f>IF(ISBLANK(DaqBook_RAW_Data!AM607),"",DaqBook_RAW_Data!AM607)</f>
        <v/>
      </c>
      <c r="I617" s="167" t="str">
        <f>IF(ISBLANK(DaqBook_RAW_Data!AN607),"",DaqBook_RAW_Data!AN607)</f>
        <v/>
      </c>
      <c r="J617" s="167" t="str">
        <f>IF(ISBLANK(DaqBook_RAW_Data!AO607),"",DaqBook_RAW_Data!AO607)</f>
        <v/>
      </c>
      <c r="K617" s="167" t="str">
        <f>IF(ISBLANK(DaqBook_RAW_Data!AP607),"",DaqBook_RAW_Data!AP607)</f>
        <v/>
      </c>
      <c r="L617" s="167" t="str">
        <f>IF(ISBLANK(DaqBook_RAW_Data!AQ607),"",DaqBook_RAW_Data!AQ607)</f>
        <v/>
      </c>
      <c r="M617" s="167" t="str">
        <f>IF(ISBLANK(DaqBook_RAW_Data!AR607),"",DaqBook_RAW_Data!AR607)</f>
        <v/>
      </c>
      <c r="N617" s="167" t="str">
        <f>IF(ISBLANK(DaqBook_RAW_Data!AS607),"",DaqBook_RAW_Data!AS607)</f>
        <v/>
      </c>
      <c r="O617" s="44"/>
      <c r="P617" s="44"/>
    </row>
    <row r="618" spans="1:16" x14ac:dyDescent="0.2">
      <c r="A618" s="58" t="e">
        <f t="shared" si="9"/>
        <v>#VALUE!</v>
      </c>
      <c r="B618" s="144" t="str">
        <f>IF(ISBLANK(DaqBook_RAW_Data!AG608),IF(DaqBook_RAW_Data!A608="","",TIMEVALUE(DaqBook_RAW_Data!A608)),TIMEVALUE(DaqBook_RAW_Data!AG608))</f>
        <v/>
      </c>
      <c r="C618" s="167" t="str">
        <f>IF(ISBLANK(DaqBook_RAW_Data!AH608),"",DaqBook_RAW_Data!AH608)</f>
        <v/>
      </c>
      <c r="D618" s="167" t="str">
        <f>IF(ISBLANK(DaqBook_RAW_Data!AI608),"",DaqBook_RAW_Data!AI608)</f>
        <v/>
      </c>
      <c r="E618" s="167" t="str">
        <f>IF(ISBLANK(DaqBook_RAW_Data!AJ608),"",DaqBook_RAW_Data!AJ608)</f>
        <v/>
      </c>
      <c r="F618" s="167" t="str">
        <f>IF(ISBLANK(DaqBook_RAW_Data!AK608),"",DaqBook_RAW_Data!AK608)</f>
        <v/>
      </c>
      <c r="G618" s="167" t="str">
        <f>IF(ISBLANK(DaqBook_RAW_Data!AL608),"",DaqBook_RAW_Data!AL608)</f>
        <v/>
      </c>
      <c r="H618" s="167" t="str">
        <f>IF(ISBLANK(DaqBook_RAW_Data!AM608),"",DaqBook_RAW_Data!AM608)</f>
        <v/>
      </c>
      <c r="I618" s="167" t="str">
        <f>IF(ISBLANK(DaqBook_RAW_Data!AN608),"",DaqBook_RAW_Data!AN608)</f>
        <v/>
      </c>
      <c r="J618" s="167" t="str">
        <f>IF(ISBLANK(DaqBook_RAW_Data!AO608),"",DaqBook_RAW_Data!AO608)</f>
        <v/>
      </c>
      <c r="K618" s="167" t="str">
        <f>IF(ISBLANK(DaqBook_RAW_Data!AP608),"",DaqBook_RAW_Data!AP608)</f>
        <v/>
      </c>
      <c r="L618" s="167" t="str">
        <f>IF(ISBLANK(DaqBook_RAW_Data!AQ608),"",DaqBook_RAW_Data!AQ608)</f>
        <v/>
      </c>
      <c r="M618" s="167" t="str">
        <f>IF(ISBLANK(DaqBook_RAW_Data!AR608),"",DaqBook_RAW_Data!AR608)</f>
        <v/>
      </c>
      <c r="N618" s="167" t="str">
        <f>IF(ISBLANK(DaqBook_RAW_Data!AS608),"",DaqBook_RAW_Data!AS608)</f>
        <v/>
      </c>
      <c r="O618" s="44"/>
      <c r="P618" s="44"/>
    </row>
    <row r="619" spans="1:16" x14ac:dyDescent="0.2">
      <c r="A619" s="58" t="e">
        <f t="shared" si="9"/>
        <v>#VALUE!</v>
      </c>
      <c r="B619" s="144" t="str">
        <f>IF(ISBLANK(DaqBook_RAW_Data!AG609),IF(DaqBook_RAW_Data!A609="","",TIMEVALUE(DaqBook_RAW_Data!A609)),TIMEVALUE(DaqBook_RAW_Data!AG609))</f>
        <v/>
      </c>
      <c r="C619" s="167" t="str">
        <f>IF(ISBLANK(DaqBook_RAW_Data!AH609),"",DaqBook_RAW_Data!AH609)</f>
        <v/>
      </c>
      <c r="D619" s="167" t="str">
        <f>IF(ISBLANK(DaqBook_RAW_Data!AI609),"",DaqBook_RAW_Data!AI609)</f>
        <v/>
      </c>
      <c r="E619" s="167" t="str">
        <f>IF(ISBLANK(DaqBook_RAW_Data!AJ609),"",DaqBook_RAW_Data!AJ609)</f>
        <v/>
      </c>
      <c r="F619" s="167" t="str">
        <f>IF(ISBLANK(DaqBook_RAW_Data!AK609),"",DaqBook_RAW_Data!AK609)</f>
        <v/>
      </c>
      <c r="G619" s="167" t="str">
        <f>IF(ISBLANK(DaqBook_RAW_Data!AL609),"",DaqBook_RAW_Data!AL609)</f>
        <v/>
      </c>
      <c r="H619" s="167" t="str">
        <f>IF(ISBLANK(DaqBook_RAW_Data!AM609),"",DaqBook_RAW_Data!AM609)</f>
        <v/>
      </c>
      <c r="I619" s="167" t="str">
        <f>IF(ISBLANK(DaqBook_RAW_Data!AN609),"",DaqBook_RAW_Data!AN609)</f>
        <v/>
      </c>
      <c r="J619" s="167" t="str">
        <f>IF(ISBLANK(DaqBook_RAW_Data!AO609),"",DaqBook_RAW_Data!AO609)</f>
        <v/>
      </c>
      <c r="K619" s="167" t="str">
        <f>IF(ISBLANK(DaqBook_RAW_Data!AP609),"",DaqBook_RAW_Data!AP609)</f>
        <v/>
      </c>
      <c r="L619" s="167" t="str">
        <f>IF(ISBLANK(DaqBook_RAW_Data!AQ609),"",DaqBook_RAW_Data!AQ609)</f>
        <v/>
      </c>
      <c r="M619" s="167" t="str">
        <f>IF(ISBLANK(DaqBook_RAW_Data!AR609),"",DaqBook_RAW_Data!AR609)</f>
        <v/>
      </c>
      <c r="N619" s="167" t="str">
        <f>IF(ISBLANK(DaqBook_RAW_Data!AS609),"",DaqBook_RAW_Data!AS609)</f>
        <v/>
      </c>
      <c r="O619" s="44"/>
      <c r="P619" s="44"/>
    </row>
    <row r="620" spans="1:16" x14ac:dyDescent="0.2">
      <c r="A620" s="58" t="e">
        <f t="shared" si="9"/>
        <v>#VALUE!</v>
      </c>
      <c r="B620" s="144" t="str">
        <f>IF(ISBLANK(DaqBook_RAW_Data!AG610),IF(DaqBook_RAW_Data!A610="","",TIMEVALUE(DaqBook_RAW_Data!A610)),TIMEVALUE(DaqBook_RAW_Data!AG610))</f>
        <v/>
      </c>
      <c r="C620" s="167" t="str">
        <f>IF(ISBLANK(DaqBook_RAW_Data!AH610),"",DaqBook_RAW_Data!AH610)</f>
        <v/>
      </c>
      <c r="D620" s="167" t="str">
        <f>IF(ISBLANK(DaqBook_RAW_Data!AI610),"",DaqBook_RAW_Data!AI610)</f>
        <v/>
      </c>
      <c r="E620" s="167" t="str">
        <f>IF(ISBLANK(DaqBook_RAW_Data!AJ610),"",DaqBook_RAW_Data!AJ610)</f>
        <v/>
      </c>
      <c r="F620" s="167" t="str">
        <f>IF(ISBLANK(DaqBook_RAW_Data!AK610),"",DaqBook_RAW_Data!AK610)</f>
        <v/>
      </c>
      <c r="G620" s="167" t="str">
        <f>IF(ISBLANK(DaqBook_RAW_Data!AL610),"",DaqBook_RAW_Data!AL610)</f>
        <v/>
      </c>
      <c r="H620" s="167" t="str">
        <f>IF(ISBLANK(DaqBook_RAW_Data!AM610),"",DaqBook_RAW_Data!AM610)</f>
        <v/>
      </c>
      <c r="I620" s="167" t="str">
        <f>IF(ISBLANK(DaqBook_RAW_Data!AN610),"",DaqBook_RAW_Data!AN610)</f>
        <v/>
      </c>
      <c r="J620" s="167" t="str">
        <f>IF(ISBLANK(DaqBook_RAW_Data!AO610),"",DaqBook_RAW_Data!AO610)</f>
        <v/>
      </c>
      <c r="K620" s="167" t="str">
        <f>IF(ISBLANK(DaqBook_RAW_Data!AP610),"",DaqBook_RAW_Data!AP610)</f>
        <v/>
      </c>
      <c r="L620" s="167" t="str">
        <f>IF(ISBLANK(DaqBook_RAW_Data!AQ610),"",DaqBook_RAW_Data!AQ610)</f>
        <v/>
      </c>
      <c r="M620" s="167" t="str">
        <f>IF(ISBLANK(DaqBook_RAW_Data!AR610),"",DaqBook_RAW_Data!AR610)</f>
        <v/>
      </c>
      <c r="N620" s="167" t="str">
        <f>IF(ISBLANK(DaqBook_RAW_Data!AS610),"",DaqBook_RAW_Data!AS610)</f>
        <v/>
      </c>
      <c r="O620" s="44"/>
      <c r="P620" s="44"/>
    </row>
    <row r="621" spans="1:16" x14ac:dyDescent="0.2">
      <c r="A621" s="58" t="e">
        <f t="shared" si="9"/>
        <v>#VALUE!</v>
      </c>
      <c r="B621" s="144" t="str">
        <f>IF(ISBLANK(DaqBook_RAW_Data!AG611),IF(DaqBook_RAW_Data!A611="","",TIMEVALUE(DaqBook_RAW_Data!A611)),TIMEVALUE(DaqBook_RAW_Data!AG611))</f>
        <v/>
      </c>
      <c r="C621" s="167" t="str">
        <f>IF(ISBLANK(DaqBook_RAW_Data!AH611),"",DaqBook_RAW_Data!AH611)</f>
        <v/>
      </c>
      <c r="D621" s="167" t="str">
        <f>IF(ISBLANK(DaqBook_RAW_Data!AI611),"",DaqBook_RAW_Data!AI611)</f>
        <v/>
      </c>
      <c r="E621" s="167" t="str">
        <f>IF(ISBLANK(DaqBook_RAW_Data!AJ611),"",DaqBook_RAW_Data!AJ611)</f>
        <v/>
      </c>
      <c r="F621" s="167" t="str">
        <f>IF(ISBLANK(DaqBook_RAW_Data!AK611),"",DaqBook_RAW_Data!AK611)</f>
        <v/>
      </c>
      <c r="G621" s="167" t="str">
        <f>IF(ISBLANK(DaqBook_RAW_Data!AL611),"",DaqBook_RAW_Data!AL611)</f>
        <v/>
      </c>
      <c r="H621" s="167" t="str">
        <f>IF(ISBLANK(DaqBook_RAW_Data!AM611),"",DaqBook_RAW_Data!AM611)</f>
        <v/>
      </c>
      <c r="I621" s="167" t="str">
        <f>IF(ISBLANK(DaqBook_RAW_Data!AN611),"",DaqBook_RAW_Data!AN611)</f>
        <v/>
      </c>
      <c r="J621" s="167" t="str">
        <f>IF(ISBLANK(DaqBook_RAW_Data!AO611),"",DaqBook_RAW_Data!AO611)</f>
        <v/>
      </c>
      <c r="K621" s="167" t="str">
        <f>IF(ISBLANK(DaqBook_RAW_Data!AP611),"",DaqBook_RAW_Data!AP611)</f>
        <v/>
      </c>
      <c r="L621" s="167" t="str">
        <f>IF(ISBLANK(DaqBook_RAW_Data!AQ611),"",DaqBook_RAW_Data!AQ611)</f>
        <v/>
      </c>
      <c r="M621" s="167" t="str">
        <f>IF(ISBLANK(DaqBook_RAW_Data!AR611),"",DaqBook_RAW_Data!AR611)</f>
        <v/>
      </c>
      <c r="N621" s="167" t="str">
        <f>IF(ISBLANK(DaqBook_RAW_Data!AS611),"",DaqBook_RAW_Data!AS611)</f>
        <v/>
      </c>
      <c r="O621" s="44"/>
      <c r="P621" s="44"/>
    </row>
    <row r="622" spans="1:16" x14ac:dyDescent="0.2">
      <c r="A622" s="58" t="e">
        <f t="shared" si="9"/>
        <v>#VALUE!</v>
      </c>
      <c r="B622" s="144" t="str">
        <f>IF(ISBLANK(DaqBook_RAW_Data!AG612),IF(DaqBook_RAW_Data!A612="","",TIMEVALUE(DaqBook_RAW_Data!A612)),TIMEVALUE(DaqBook_RAW_Data!AG612))</f>
        <v/>
      </c>
      <c r="C622" s="167" t="str">
        <f>IF(ISBLANK(DaqBook_RAW_Data!AH612),"",DaqBook_RAW_Data!AH612)</f>
        <v/>
      </c>
      <c r="D622" s="167" t="str">
        <f>IF(ISBLANK(DaqBook_RAW_Data!AI612),"",DaqBook_RAW_Data!AI612)</f>
        <v/>
      </c>
      <c r="E622" s="167" t="str">
        <f>IF(ISBLANK(DaqBook_RAW_Data!AJ612),"",DaqBook_RAW_Data!AJ612)</f>
        <v/>
      </c>
      <c r="F622" s="167" t="str">
        <f>IF(ISBLANK(DaqBook_RAW_Data!AK612),"",DaqBook_RAW_Data!AK612)</f>
        <v/>
      </c>
      <c r="G622" s="167" t="str">
        <f>IF(ISBLANK(DaqBook_RAW_Data!AL612),"",DaqBook_RAW_Data!AL612)</f>
        <v/>
      </c>
      <c r="H622" s="167" t="str">
        <f>IF(ISBLANK(DaqBook_RAW_Data!AM612),"",DaqBook_RAW_Data!AM612)</f>
        <v/>
      </c>
      <c r="I622" s="167" t="str">
        <f>IF(ISBLANK(DaqBook_RAW_Data!AN612),"",DaqBook_RAW_Data!AN612)</f>
        <v/>
      </c>
      <c r="J622" s="167" t="str">
        <f>IF(ISBLANK(DaqBook_RAW_Data!AO612),"",DaqBook_RAW_Data!AO612)</f>
        <v/>
      </c>
      <c r="K622" s="167" t="str">
        <f>IF(ISBLANK(DaqBook_RAW_Data!AP612),"",DaqBook_RAW_Data!AP612)</f>
        <v/>
      </c>
      <c r="L622" s="167" t="str">
        <f>IF(ISBLANK(DaqBook_RAW_Data!AQ612),"",DaqBook_RAW_Data!AQ612)</f>
        <v/>
      </c>
      <c r="M622" s="167" t="str">
        <f>IF(ISBLANK(DaqBook_RAW_Data!AR612),"",DaqBook_RAW_Data!AR612)</f>
        <v/>
      </c>
      <c r="N622" s="167" t="str">
        <f>IF(ISBLANK(DaqBook_RAW_Data!AS612),"",DaqBook_RAW_Data!AS612)</f>
        <v/>
      </c>
      <c r="O622" s="44"/>
      <c r="P622" s="44"/>
    </row>
    <row r="623" spans="1:16" x14ac:dyDescent="0.2">
      <c r="A623" s="58" t="e">
        <f t="shared" si="9"/>
        <v>#VALUE!</v>
      </c>
      <c r="B623" s="144" t="str">
        <f>IF(ISBLANK(DaqBook_RAW_Data!AG613),IF(DaqBook_RAW_Data!A613="","",TIMEVALUE(DaqBook_RAW_Data!A613)),TIMEVALUE(DaqBook_RAW_Data!AG613))</f>
        <v/>
      </c>
      <c r="C623" s="167" t="str">
        <f>IF(ISBLANK(DaqBook_RAW_Data!AH613),"",DaqBook_RAW_Data!AH613)</f>
        <v/>
      </c>
      <c r="D623" s="167" t="str">
        <f>IF(ISBLANK(DaqBook_RAW_Data!AI613),"",DaqBook_RAW_Data!AI613)</f>
        <v/>
      </c>
      <c r="E623" s="167" t="str">
        <f>IF(ISBLANK(DaqBook_RAW_Data!AJ613),"",DaqBook_RAW_Data!AJ613)</f>
        <v/>
      </c>
      <c r="F623" s="167" t="str">
        <f>IF(ISBLANK(DaqBook_RAW_Data!AK613),"",DaqBook_RAW_Data!AK613)</f>
        <v/>
      </c>
      <c r="G623" s="167" t="str">
        <f>IF(ISBLANK(DaqBook_RAW_Data!AL613),"",DaqBook_RAW_Data!AL613)</f>
        <v/>
      </c>
      <c r="H623" s="167" t="str">
        <f>IF(ISBLANK(DaqBook_RAW_Data!AM613),"",DaqBook_RAW_Data!AM613)</f>
        <v/>
      </c>
      <c r="I623" s="167" t="str">
        <f>IF(ISBLANK(DaqBook_RAW_Data!AN613),"",DaqBook_RAW_Data!AN613)</f>
        <v/>
      </c>
      <c r="J623" s="167" t="str">
        <f>IF(ISBLANK(DaqBook_RAW_Data!AO613),"",DaqBook_RAW_Data!AO613)</f>
        <v/>
      </c>
      <c r="K623" s="167" t="str">
        <f>IF(ISBLANK(DaqBook_RAW_Data!AP613),"",DaqBook_RAW_Data!AP613)</f>
        <v/>
      </c>
      <c r="L623" s="167" t="str">
        <f>IF(ISBLANK(DaqBook_RAW_Data!AQ613),"",DaqBook_RAW_Data!AQ613)</f>
        <v/>
      </c>
      <c r="M623" s="167" t="str">
        <f>IF(ISBLANK(DaqBook_RAW_Data!AR613),"",DaqBook_RAW_Data!AR613)</f>
        <v/>
      </c>
      <c r="N623" s="167" t="str">
        <f>IF(ISBLANK(DaqBook_RAW_Data!AS613),"",DaqBook_RAW_Data!AS613)</f>
        <v/>
      </c>
      <c r="O623" s="44"/>
      <c r="P623" s="44"/>
    </row>
    <row r="624" spans="1:16" x14ac:dyDescent="0.2">
      <c r="A624" s="58" t="e">
        <f t="shared" si="9"/>
        <v>#VALUE!</v>
      </c>
      <c r="B624" s="144" t="str">
        <f>IF(ISBLANK(DaqBook_RAW_Data!AG614),IF(DaqBook_RAW_Data!A614="","",TIMEVALUE(DaqBook_RAW_Data!A614)),TIMEVALUE(DaqBook_RAW_Data!AG614))</f>
        <v/>
      </c>
      <c r="C624" s="167" t="str">
        <f>IF(ISBLANK(DaqBook_RAW_Data!AH614),"",DaqBook_RAW_Data!AH614)</f>
        <v/>
      </c>
      <c r="D624" s="167" t="str">
        <f>IF(ISBLANK(DaqBook_RAW_Data!AI614),"",DaqBook_RAW_Data!AI614)</f>
        <v/>
      </c>
      <c r="E624" s="167" t="str">
        <f>IF(ISBLANK(DaqBook_RAW_Data!AJ614),"",DaqBook_RAW_Data!AJ614)</f>
        <v/>
      </c>
      <c r="F624" s="167" t="str">
        <f>IF(ISBLANK(DaqBook_RAW_Data!AK614),"",DaqBook_RAW_Data!AK614)</f>
        <v/>
      </c>
      <c r="G624" s="167" t="str">
        <f>IF(ISBLANK(DaqBook_RAW_Data!AL614),"",DaqBook_RAW_Data!AL614)</f>
        <v/>
      </c>
      <c r="H624" s="167" t="str">
        <f>IF(ISBLANK(DaqBook_RAW_Data!AM614),"",DaqBook_RAW_Data!AM614)</f>
        <v/>
      </c>
      <c r="I624" s="167" t="str">
        <f>IF(ISBLANK(DaqBook_RAW_Data!AN614),"",DaqBook_RAW_Data!AN614)</f>
        <v/>
      </c>
      <c r="J624" s="167" t="str">
        <f>IF(ISBLANK(DaqBook_RAW_Data!AO614),"",DaqBook_RAW_Data!AO614)</f>
        <v/>
      </c>
      <c r="K624" s="167" t="str">
        <f>IF(ISBLANK(DaqBook_RAW_Data!AP614),"",DaqBook_RAW_Data!AP614)</f>
        <v/>
      </c>
      <c r="L624" s="167" t="str">
        <f>IF(ISBLANK(DaqBook_RAW_Data!AQ614),"",DaqBook_RAW_Data!AQ614)</f>
        <v/>
      </c>
      <c r="M624" s="167" t="str">
        <f>IF(ISBLANK(DaqBook_RAW_Data!AR614),"",DaqBook_RAW_Data!AR614)</f>
        <v/>
      </c>
      <c r="N624" s="167" t="str">
        <f>IF(ISBLANK(DaqBook_RAW_Data!AS614),"",DaqBook_RAW_Data!AS614)</f>
        <v/>
      </c>
      <c r="O624" s="44"/>
      <c r="P624" s="44"/>
    </row>
    <row r="625" spans="1:16" x14ac:dyDescent="0.2">
      <c r="A625" s="58" t="e">
        <f t="shared" si="9"/>
        <v>#VALUE!</v>
      </c>
      <c r="B625" s="144" t="str">
        <f>IF(ISBLANK(DaqBook_RAW_Data!AG615),IF(DaqBook_RAW_Data!A615="","",TIMEVALUE(DaqBook_RAW_Data!A615)),TIMEVALUE(DaqBook_RAW_Data!AG615))</f>
        <v/>
      </c>
      <c r="C625" s="167" t="str">
        <f>IF(ISBLANK(DaqBook_RAW_Data!AH615),"",DaqBook_RAW_Data!AH615)</f>
        <v/>
      </c>
      <c r="D625" s="167" t="str">
        <f>IF(ISBLANK(DaqBook_RAW_Data!AI615),"",DaqBook_RAW_Data!AI615)</f>
        <v/>
      </c>
      <c r="E625" s="167" t="str">
        <f>IF(ISBLANK(DaqBook_RAW_Data!AJ615),"",DaqBook_RAW_Data!AJ615)</f>
        <v/>
      </c>
      <c r="F625" s="167" t="str">
        <f>IF(ISBLANK(DaqBook_RAW_Data!AK615),"",DaqBook_RAW_Data!AK615)</f>
        <v/>
      </c>
      <c r="G625" s="167" t="str">
        <f>IF(ISBLANK(DaqBook_RAW_Data!AL615),"",DaqBook_RAW_Data!AL615)</f>
        <v/>
      </c>
      <c r="H625" s="167" t="str">
        <f>IF(ISBLANK(DaqBook_RAW_Data!AM615),"",DaqBook_RAW_Data!AM615)</f>
        <v/>
      </c>
      <c r="I625" s="167" t="str">
        <f>IF(ISBLANK(DaqBook_RAW_Data!AN615),"",DaqBook_RAW_Data!AN615)</f>
        <v/>
      </c>
      <c r="J625" s="167" t="str">
        <f>IF(ISBLANK(DaqBook_RAW_Data!AO615),"",DaqBook_RAW_Data!AO615)</f>
        <v/>
      </c>
      <c r="K625" s="167" t="str">
        <f>IF(ISBLANK(DaqBook_RAW_Data!AP615),"",DaqBook_RAW_Data!AP615)</f>
        <v/>
      </c>
      <c r="L625" s="167" t="str">
        <f>IF(ISBLANK(DaqBook_RAW_Data!AQ615),"",DaqBook_RAW_Data!AQ615)</f>
        <v/>
      </c>
      <c r="M625" s="167" t="str">
        <f>IF(ISBLANK(DaqBook_RAW_Data!AR615),"",DaqBook_RAW_Data!AR615)</f>
        <v/>
      </c>
      <c r="N625" s="167" t="str">
        <f>IF(ISBLANK(DaqBook_RAW_Data!AS615),"",DaqBook_RAW_Data!AS615)</f>
        <v/>
      </c>
      <c r="O625" s="44"/>
      <c r="P625" s="44"/>
    </row>
    <row r="626" spans="1:16" x14ac:dyDescent="0.2">
      <c r="A626" s="58" t="e">
        <f t="shared" si="9"/>
        <v>#VALUE!</v>
      </c>
      <c r="B626" s="144" t="str">
        <f>IF(ISBLANK(DaqBook_RAW_Data!AG616),IF(DaqBook_RAW_Data!A616="","",TIMEVALUE(DaqBook_RAW_Data!A616)),TIMEVALUE(DaqBook_RAW_Data!AG616))</f>
        <v/>
      </c>
      <c r="C626" s="167" t="str">
        <f>IF(ISBLANK(DaqBook_RAW_Data!AH616),"",DaqBook_RAW_Data!AH616)</f>
        <v/>
      </c>
      <c r="D626" s="167" t="str">
        <f>IF(ISBLANK(DaqBook_RAW_Data!AI616),"",DaqBook_RAW_Data!AI616)</f>
        <v/>
      </c>
      <c r="E626" s="167" t="str">
        <f>IF(ISBLANK(DaqBook_RAW_Data!AJ616),"",DaqBook_RAW_Data!AJ616)</f>
        <v/>
      </c>
      <c r="F626" s="167" t="str">
        <f>IF(ISBLANK(DaqBook_RAW_Data!AK616),"",DaqBook_RAW_Data!AK616)</f>
        <v/>
      </c>
      <c r="G626" s="167" t="str">
        <f>IF(ISBLANK(DaqBook_RAW_Data!AL616),"",DaqBook_RAW_Data!AL616)</f>
        <v/>
      </c>
      <c r="H626" s="167" t="str">
        <f>IF(ISBLANK(DaqBook_RAW_Data!AM616),"",DaqBook_RAW_Data!AM616)</f>
        <v/>
      </c>
      <c r="I626" s="167" t="str">
        <f>IF(ISBLANK(DaqBook_RAW_Data!AN616),"",DaqBook_RAW_Data!AN616)</f>
        <v/>
      </c>
      <c r="J626" s="167" t="str">
        <f>IF(ISBLANK(DaqBook_RAW_Data!AO616),"",DaqBook_RAW_Data!AO616)</f>
        <v/>
      </c>
      <c r="K626" s="167" t="str">
        <f>IF(ISBLANK(DaqBook_RAW_Data!AP616),"",DaqBook_RAW_Data!AP616)</f>
        <v/>
      </c>
      <c r="L626" s="167" t="str">
        <f>IF(ISBLANK(DaqBook_RAW_Data!AQ616),"",DaqBook_RAW_Data!AQ616)</f>
        <v/>
      </c>
      <c r="M626" s="167" t="str">
        <f>IF(ISBLANK(DaqBook_RAW_Data!AR616),"",DaqBook_RAW_Data!AR616)</f>
        <v/>
      </c>
      <c r="N626" s="167" t="str">
        <f>IF(ISBLANK(DaqBook_RAW_Data!AS616),"",DaqBook_RAW_Data!AS616)</f>
        <v/>
      </c>
      <c r="O626" s="44"/>
      <c r="P626" s="44"/>
    </row>
    <row r="627" spans="1:16" x14ac:dyDescent="0.2">
      <c r="A627" s="58" t="e">
        <f t="shared" si="9"/>
        <v>#VALUE!</v>
      </c>
      <c r="B627" s="144" t="str">
        <f>IF(ISBLANK(DaqBook_RAW_Data!AG617),IF(DaqBook_RAW_Data!A617="","",TIMEVALUE(DaqBook_RAW_Data!A617)),TIMEVALUE(DaqBook_RAW_Data!AG617))</f>
        <v/>
      </c>
      <c r="C627" s="167" t="str">
        <f>IF(ISBLANK(DaqBook_RAW_Data!AH617),"",DaqBook_RAW_Data!AH617)</f>
        <v/>
      </c>
      <c r="D627" s="167" t="str">
        <f>IF(ISBLANK(DaqBook_RAW_Data!AI617),"",DaqBook_RAW_Data!AI617)</f>
        <v/>
      </c>
      <c r="E627" s="167" t="str">
        <f>IF(ISBLANK(DaqBook_RAW_Data!AJ617),"",DaqBook_RAW_Data!AJ617)</f>
        <v/>
      </c>
      <c r="F627" s="167" t="str">
        <f>IF(ISBLANK(DaqBook_RAW_Data!AK617),"",DaqBook_RAW_Data!AK617)</f>
        <v/>
      </c>
      <c r="G627" s="167" t="str">
        <f>IF(ISBLANK(DaqBook_RAW_Data!AL617),"",DaqBook_RAW_Data!AL617)</f>
        <v/>
      </c>
      <c r="H627" s="167" t="str">
        <f>IF(ISBLANK(DaqBook_RAW_Data!AM617),"",DaqBook_RAW_Data!AM617)</f>
        <v/>
      </c>
      <c r="I627" s="167" t="str">
        <f>IF(ISBLANK(DaqBook_RAW_Data!AN617),"",DaqBook_RAW_Data!AN617)</f>
        <v/>
      </c>
      <c r="J627" s="167" t="str">
        <f>IF(ISBLANK(DaqBook_RAW_Data!AO617),"",DaqBook_RAW_Data!AO617)</f>
        <v/>
      </c>
      <c r="K627" s="167" t="str">
        <f>IF(ISBLANK(DaqBook_RAW_Data!AP617),"",DaqBook_RAW_Data!AP617)</f>
        <v/>
      </c>
      <c r="L627" s="167" t="str">
        <f>IF(ISBLANK(DaqBook_RAW_Data!AQ617),"",DaqBook_RAW_Data!AQ617)</f>
        <v/>
      </c>
      <c r="M627" s="167" t="str">
        <f>IF(ISBLANK(DaqBook_RAW_Data!AR617),"",DaqBook_RAW_Data!AR617)</f>
        <v/>
      </c>
      <c r="N627" s="167" t="str">
        <f>IF(ISBLANK(DaqBook_RAW_Data!AS617),"",DaqBook_RAW_Data!AS617)</f>
        <v/>
      </c>
      <c r="O627" s="44"/>
      <c r="P627" s="44"/>
    </row>
    <row r="628" spans="1:16" x14ac:dyDescent="0.2">
      <c r="A628" s="58" t="e">
        <f t="shared" si="9"/>
        <v>#VALUE!</v>
      </c>
      <c r="B628" s="144" t="str">
        <f>IF(ISBLANK(DaqBook_RAW_Data!AG618),IF(DaqBook_RAW_Data!A618="","",TIMEVALUE(DaqBook_RAW_Data!A618)),TIMEVALUE(DaqBook_RAW_Data!AG618))</f>
        <v/>
      </c>
      <c r="C628" s="167" t="str">
        <f>IF(ISBLANK(DaqBook_RAW_Data!AH618),"",DaqBook_RAW_Data!AH618)</f>
        <v/>
      </c>
      <c r="D628" s="167" t="str">
        <f>IF(ISBLANK(DaqBook_RAW_Data!AI618),"",DaqBook_RAW_Data!AI618)</f>
        <v/>
      </c>
      <c r="E628" s="167" t="str">
        <f>IF(ISBLANK(DaqBook_RAW_Data!AJ618),"",DaqBook_RAW_Data!AJ618)</f>
        <v/>
      </c>
      <c r="F628" s="167" t="str">
        <f>IF(ISBLANK(DaqBook_RAW_Data!AK618),"",DaqBook_RAW_Data!AK618)</f>
        <v/>
      </c>
      <c r="G628" s="167" t="str">
        <f>IF(ISBLANK(DaqBook_RAW_Data!AL618),"",DaqBook_RAW_Data!AL618)</f>
        <v/>
      </c>
      <c r="H628" s="167" t="str">
        <f>IF(ISBLANK(DaqBook_RAW_Data!AM618),"",DaqBook_RAW_Data!AM618)</f>
        <v/>
      </c>
      <c r="I628" s="167" t="str">
        <f>IF(ISBLANK(DaqBook_RAW_Data!AN618),"",DaqBook_RAW_Data!AN618)</f>
        <v/>
      </c>
      <c r="J628" s="167" t="str">
        <f>IF(ISBLANK(DaqBook_RAW_Data!AO618),"",DaqBook_RAW_Data!AO618)</f>
        <v/>
      </c>
      <c r="K628" s="167" t="str">
        <f>IF(ISBLANK(DaqBook_RAW_Data!AP618),"",DaqBook_RAW_Data!AP618)</f>
        <v/>
      </c>
      <c r="L628" s="167" t="str">
        <f>IF(ISBLANK(DaqBook_RAW_Data!AQ618),"",DaqBook_RAW_Data!AQ618)</f>
        <v/>
      </c>
      <c r="M628" s="167" t="str">
        <f>IF(ISBLANK(DaqBook_RAW_Data!AR618),"",DaqBook_RAW_Data!AR618)</f>
        <v/>
      </c>
      <c r="N628" s="167" t="str">
        <f>IF(ISBLANK(DaqBook_RAW_Data!AS618),"",DaqBook_RAW_Data!AS618)</f>
        <v/>
      </c>
      <c r="O628" s="44"/>
      <c r="P628" s="44"/>
    </row>
    <row r="629" spans="1:16" x14ac:dyDescent="0.2">
      <c r="A629" s="58" t="e">
        <f t="shared" si="9"/>
        <v>#VALUE!</v>
      </c>
      <c r="B629" s="144" t="str">
        <f>IF(ISBLANK(DaqBook_RAW_Data!AG619),IF(DaqBook_RAW_Data!A619="","",TIMEVALUE(DaqBook_RAW_Data!A619)),TIMEVALUE(DaqBook_RAW_Data!AG619))</f>
        <v/>
      </c>
      <c r="C629" s="167" t="str">
        <f>IF(ISBLANK(DaqBook_RAW_Data!AH619),"",DaqBook_RAW_Data!AH619)</f>
        <v/>
      </c>
      <c r="D629" s="167" t="str">
        <f>IF(ISBLANK(DaqBook_RAW_Data!AI619),"",DaqBook_RAW_Data!AI619)</f>
        <v/>
      </c>
      <c r="E629" s="167" t="str">
        <f>IF(ISBLANK(DaqBook_RAW_Data!AJ619),"",DaqBook_RAW_Data!AJ619)</f>
        <v/>
      </c>
      <c r="F629" s="167" t="str">
        <f>IF(ISBLANK(DaqBook_RAW_Data!AK619),"",DaqBook_RAW_Data!AK619)</f>
        <v/>
      </c>
      <c r="G629" s="167" t="str">
        <f>IF(ISBLANK(DaqBook_RAW_Data!AL619),"",DaqBook_RAW_Data!AL619)</f>
        <v/>
      </c>
      <c r="H629" s="167" t="str">
        <f>IF(ISBLANK(DaqBook_RAW_Data!AM619),"",DaqBook_RAW_Data!AM619)</f>
        <v/>
      </c>
      <c r="I629" s="167" t="str">
        <f>IF(ISBLANK(DaqBook_RAW_Data!AN619),"",DaqBook_RAW_Data!AN619)</f>
        <v/>
      </c>
      <c r="J629" s="167" t="str">
        <f>IF(ISBLANK(DaqBook_RAW_Data!AO619),"",DaqBook_RAW_Data!AO619)</f>
        <v/>
      </c>
      <c r="K629" s="167" t="str">
        <f>IF(ISBLANK(DaqBook_RAW_Data!AP619),"",DaqBook_RAW_Data!AP619)</f>
        <v/>
      </c>
      <c r="L629" s="167" t="str">
        <f>IF(ISBLANK(DaqBook_RAW_Data!AQ619),"",DaqBook_RAW_Data!AQ619)</f>
        <v/>
      </c>
      <c r="M629" s="167" t="str">
        <f>IF(ISBLANK(DaqBook_RAW_Data!AR619),"",DaqBook_RAW_Data!AR619)</f>
        <v/>
      </c>
      <c r="N629" s="167" t="str">
        <f>IF(ISBLANK(DaqBook_RAW_Data!AS619),"",DaqBook_RAW_Data!AS619)</f>
        <v/>
      </c>
      <c r="O629" s="44"/>
      <c r="P629" s="44"/>
    </row>
    <row r="630" spans="1:16" x14ac:dyDescent="0.2">
      <c r="A630" s="58" t="e">
        <f t="shared" si="9"/>
        <v>#VALUE!</v>
      </c>
      <c r="B630" s="144" t="str">
        <f>IF(ISBLANK(DaqBook_RAW_Data!AG620),IF(DaqBook_RAW_Data!A620="","",TIMEVALUE(DaqBook_RAW_Data!A620)),TIMEVALUE(DaqBook_RAW_Data!AG620))</f>
        <v/>
      </c>
      <c r="C630" s="167" t="str">
        <f>IF(ISBLANK(DaqBook_RAW_Data!AH620),"",DaqBook_RAW_Data!AH620)</f>
        <v/>
      </c>
      <c r="D630" s="167" t="str">
        <f>IF(ISBLANK(DaqBook_RAW_Data!AI620),"",DaqBook_RAW_Data!AI620)</f>
        <v/>
      </c>
      <c r="E630" s="167" t="str">
        <f>IF(ISBLANK(DaqBook_RAW_Data!AJ620),"",DaqBook_RAW_Data!AJ620)</f>
        <v/>
      </c>
      <c r="F630" s="167" t="str">
        <f>IF(ISBLANK(DaqBook_RAW_Data!AK620),"",DaqBook_RAW_Data!AK620)</f>
        <v/>
      </c>
      <c r="G630" s="167" t="str">
        <f>IF(ISBLANK(DaqBook_RAW_Data!AL620),"",DaqBook_RAW_Data!AL620)</f>
        <v/>
      </c>
      <c r="H630" s="167" t="str">
        <f>IF(ISBLANK(DaqBook_RAW_Data!AM620),"",DaqBook_RAW_Data!AM620)</f>
        <v/>
      </c>
      <c r="I630" s="167" t="str">
        <f>IF(ISBLANK(DaqBook_RAW_Data!AN620),"",DaqBook_RAW_Data!AN620)</f>
        <v/>
      </c>
      <c r="J630" s="167" t="str">
        <f>IF(ISBLANK(DaqBook_RAW_Data!AO620),"",DaqBook_RAW_Data!AO620)</f>
        <v/>
      </c>
      <c r="K630" s="167" t="str">
        <f>IF(ISBLANK(DaqBook_RAW_Data!AP620),"",DaqBook_RAW_Data!AP620)</f>
        <v/>
      </c>
      <c r="L630" s="167" t="str">
        <f>IF(ISBLANK(DaqBook_RAW_Data!AQ620),"",DaqBook_RAW_Data!AQ620)</f>
        <v/>
      </c>
      <c r="M630" s="167" t="str">
        <f>IF(ISBLANK(DaqBook_RAW_Data!AR620),"",DaqBook_RAW_Data!AR620)</f>
        <v/>
      </c>
      <c r="N630" s="167" t="str">
        <f>IF(ISBLANK(DaqBook_RAW_Data!AS620),"",DaqBook_RAW_Data!AS620)</f>
        <v/>
      </c>
      <c r="O630" s="44"/>
      <c r="P630" s="44"/>
    </row>
    <row r="631" spans="1:16" x14ac:dyDescent="0.2">
      <c r="A631" s="58" t="e">
        <f t="shared" si="9"/>
        <v>#VALUE!</v>
      </c>
      <c r="B631" s="144" t="str">
        <f>IF(ISBLANK(DaqBook_RAW_Data!AG621),IF(DaqBook_RAW_Data!A621="","",TIMEVALUE(DaqBook_RAW_Data!A621)),TIMEVALUE(DaqBook_RAW_Data!AG621))</f>
        <v/>
      </c>
      <c r="C631" s="167" t="str">
        <f>IF(ISBLANK(DaqBook_RAW_Data!AH621),"",DaqBook_RAW_Data!AH621)</f>
        <v/>
      </c>
      <c r="D631" s="167" t="str">
        <f>IF(ISBLANK(DaqBook_RAW_Data!AI621),"",DaqBook_RAW_Data!AI621)</f>
        <v/>
      </c>
      <c r="E631" s="167" t="str">
        <f>IF(ISBLANK(DaqBook_RAW_Data!AJ621),"",DaqBook_RAW_Data!AJ621)</f>
        <v/>
      </c>
      <c r="F631" s="167" t="str">
        <f>IF(ISBLANK(DaqBook_RAW_Data!AK621),"",DaqBook_RAW_Data!AK621)</f>
        <v/>
      </c>
      <c r="G631" s="167" t="str">
        <f>IF(ISBLANK(DaqBook_RAW_Data!AL621),"",DaqBook_RAW_Data!AL621)</f>
        <v/>
      </c>
      <c r="H631" s="167" t="str">
        <f>IF(ISBLANK(DaqBook_RAW_Data!AM621),"",DaqBook_RAW_Data!AM621)</f>
        <v/>
      </c>
      <c r="I631" s="167" t="str">
        <f>IF(ISBLANK(DaqBook_RAW_Data!AN621),"",DaqBook_RAW_Data!AN621)</f>
        <v/>
      </c>
      <c r="J631" s="167" t="str">
        <f>IF(ISBLANK(DaqBook_RAW_Data!AO621),"",DaqBook_RAW_Data!AO621)</f>
        <v/>
      </c>
      <c r="K631" s="167" t="str">
        <f>IF(ISBLANK(DaqBook_RAW_Data!AP621),"",DaqBook_RAW_Data!AP621)</f>
        <v/>
      </c>
      <c r="L631" s="167" t="str">
        <f>IF(ISBLANK(DaqBook_RAW_Data!AQ621),"",DaqBook_RAW_Data!AQ621)</f>
        <v/>
      </c>
      <c r="M631" s="167" t="str">
        <f>IF(ISBLANK(DaqBook_RAW_Data!AR621),"",DaqBook_RAW_Data!AR621)</f>
        <v/>
      </c>
      <c r="N631" s="167" t="str">
        <f>IF(ISBLANK(DaqBook_RAW_Data!AS621),"",DaqBook_RAW_Data!AS621)</f>
        <v/>
      </c>
      <c r="O631" s="44"/>
      <c r="P631" s="44"/>
    </row>
    <row r="632" spans="1:16" x14ac:dyDescent="0.2">
      <c r="A632" s="58" t="e">
        <f t="shared" si="9"/>
        <v>#VALUE!</v>
      </c>
      <c r="B632" s="144" t="str">
        <f>IF(ISBLANK(DaqBook_RAW_Data!AG622),IF(DaqBook_RAW_Data!A622="","",TIMEVALUE(DaqBook_RAW_Data!A622)),TIMEVALUE(DaqBook_RAW_Data!AG622))</f>
        <v/>
      </c>
      <c r="C632" s="167" t="str">
        <f>IF(ISBLANK(DaqBook_RAW_Data!AH622),"",DaqBook_RAW_Data!AH622)</f>
        <v/>
      </c>
      <c r="D632" s="167" t="str">
        <f>IF(ISBLANK(DaqBook_RAW_Data!AI622),"",DaqBook_RAW_Data!AI622)</f>
        <v/>
      </c>
      <c r="E632" s="167" t="str">
        <f>IF(ISBLANK(DaqBook_RAW_Data!AJ622),"",DaqBook_RAW_Data!AJ622)</f>
        <v/>
      </c>
      <c r="F632" s="167" t="str">
        <f>IF(ISBLANK(DaqBook_RAW_Data!AK622),"",DaqBook_RAW_Data!AK622)</f>
        <v/>
      </c>
      <c r="G632" s="167" t="str">
        <f>IF(ISBLANK(DaqBook_RAW_Data!AL622),"",DaqBook_RAW_Data!AL622)</f>
        <v/>
      </c>
      <c r="H632" s="167" t="str">
        <f>IF(ISBLANK(DaqBook_RAW_Data!AM622),"",DaqBook_RAW_Data!AM622)</f>
        <v/>
      </c>
      <c r="I632" s="167" t="str">
        <f>IF(ISBLANK(DaqBook_RAW_Data!AN622),"",DaqBook_RAW_Data!AN622)</f>
        <v/>
      </c>
      <c r="J632" s="167" t="str">
        <f>IF(ISBLANK(DaqBook_RAW_Data!AO622),"",DaqBook_RAW_Data!AO622)</f>
        <v/>
      </c>
      <c r="K632" s="167" t="str">
        <f>IF(ISBLANK(DaqBook_RAW_Data!AP622),"",DaqBook_RAW_Data!AP622)</f>
        <v/>
      </c>
      <c r="L632" s="167" t="str">
        <f>IF(ISBLANK(DaqBook_RAW_Data!AQ622),"",DaqBook_RAW_Data!AQ622)</f>
        <v/>
      </c>
      <c r="M632" s="167" t="str">
        <f>IF(ISBLANK(DaqBook_RAW_Data!AR622),"",DaqBook_RAW_Data!AR622)</f>
        <v/>
      </c>
      <c r="N632" s="167" t="str">
        <f>IF(ISBLANK(DaqBook_RAW_Data!AS622),"",DaqBook_RAW_Data!AS622)</f>
        <v/>
      </c>
      <c r="O632" s="44"/>
      <c r="P632" s="44"/>
    </row>
    <row r="633" spans="1:16" x14ac:dyDescent="0.2">
      <c r="A633" s="58" t="e">
        <f t="shared" si="9"/>
        <v>#VALUE!</v>
      </c>
      <c r="B633" s="144" t="str">
        <f>IF(ISBLANK(DaqBook_RAW_Data!AG623),IF(DaqBook_RAW_Data!A623="","",TIMEVALUE(DaqBook_RAW_Data!A623)),TIMEVALUE(DaqBook_RAW_Data!AG623))</f>
        <v/>
      </c>
      <c r="C633" s="167" t="str">
        <f>IF(ISBLANK(DaqBook_RAW_Data!AH623),"",DaqBook_RAW_Data!AH623)</f>
        <v/>
      </c>
      <c r="D633" s="167" t="str">
        <f>IF(ISBLANK(DaqBook_RAW_Data!AI623),"",DaqBook_RAW_Data!AI623)</f>
        <v/>
      </c>
      <c r="E633" s="167" t="str">
        <f>IF(ISBLANK(DaqBook_RAW_Data!AJ623),"",DaqBook_RAW_Data!AJ623)</f>
        <v/>
      </c>
      <c r="F633" s="167" t="str">
        <f>IF(ISBLANK(DaqBook_RAW_Data!AK623),"",DaqBook_RAW_Data!AK623)</f>
        <v/>
      </c>
      <c r="G633" s="167" t="str">
        <f>IF(ISBLANK(DaqBook_RAW_Data!AL623),"",DaqBook_RAW_Data!AL623)</f>
        <v/>
      </c>
      <c r="H633" s="167" t="str">
        <f>IF(ISBLANK(DaqBook_RAW_Data!AM623),"",DaqBook_RAW_Data!AM623)</f>
        <v/>
      </c>
      <c r="I633" s="167" t="str">
        <f>IF(ISBLANK(DaqBook_RAW_Data!AN623),"",DaqBook_RAW_Data!AN623)</f>
        <v/>
      </c>
      <c r="J633" s="167" t="str">
        <f>IF(ISBLANK(DaqBook_RAW_Data!AO623),"",DaqBook_RAW_Data!AO623)</f>
        <v/>
      </c>
      <c r="K633" s="167" t="str">
        <f>IF(ISBLANK(DaqBook_RAW_Data!AP623),"",DaqBook_RAW_Data!AP623)</f>
        <v/>
      </c>
      <c r="L633" s="167" t="str">
        <f>IF(ISBLANK(DaqBook_RAW_Data!AQ623),"",DaqBook_RAW_Data!AQ623)</f>
        <v/>
      </c>
      <c r="M633" s="167" t="str">
        <f>IF(ISBLANK(DaqBook_RAW_Data!AR623),"",DaqBook_RAW_Data!AR623)</f>
        <v/>
      </c>
      <c r="N633" s="167" t="str">
        <f>IF(ISBLANK(DaqBook_RAW_Data!AS623),"",DaqBook_RAW_Data!AS623)</f>
        <v/>
      </c>
      <c r="O633" s="44"/>
      <c r="P633" s="44"/>
    </row>
    <row r="634" spans="1:16" x14ac:dyDescent="0.2">
      <c r="A634" s="58" t="e">
        <f t="shared" si="9"/>
        <v>#VALUE!</v>
      </c>
      <c r="B634" s="144" t="str">
        <f>IF(ISBLANK(DaqBook_RAW_Data!AG624),IF(DaqBook_RAW_Data!A624="","",TIMEVALUE(DaqBook_RAW_Data!A624)),TIMEVALUE(DaqBook_RAW_Data!AG624))</f>
        <v/>
      </c>
      <c r="C634" s="167" t="str">
        <f>IF(ISBLANK(DaqBook_RAW_Data!AH624),"",DaqBook_RAW_Data!AH624)</f>
        <v/>
      </c>
      <c r="D634" s="167" t="str">
        <f>IF(ISBLANK(DaqBook_RAW_Data!AI624),"",DaqBook_RAW_Data!AI624)</f>
        <v/>
      </c>
      <c r="E634" s="167" t="str">
        <f>IF(ISBLANK(DaqBook_RAW_Data!AJ624),"",DaqBook_RAW_Data!AJ624)</f>
        <v/>
      </c>
      <c r="F634" s="167" t="str">
        <f>IF(ISBLANK(DaqBook_RAW_Data!AK624),"",DaqBook_RAW_Data!AK624)</f>
        <v/>
      </c>
      <c r="G634" s="167" t="str">
        <f>IF(ISBLANK(DaqBook_RAW_Data!AL624),"",DaqBook_RAW_Data!AL624)</f>
        <v/>
      </c>
      <c r="H634" s="167" t="str">
        <f>IF(ISBLANK(DaqBook_RAW_Data!AM624),"",DaqBook_RAW_Data!AM624)</f>
        <v/>
      </c>
      <c r="I634" s="167" t="str">
        <f>IF(ISBLANK(DaqBook_RAW_Data!AN624),"",DaqBook_RAW_Data!AN624)</f>
        <v/>
      </c>
      <c r="J634" s="167" t="str">
        <f>IF(ISBLANK(DaqBook_RAW_Data!AO624),"",DaqBook_RAW_Data!AO624)</f>
        <v/>
      </c>
      <c r="K634" s="167" t="str">
        <f>IF(ISBLANK(DaqBook_RAW_Data!AP624),"",DaqBook_RAW_Data!AP624)</f>
        <v/>
      </c>
      <c r="L634" s="167" t="str">
        <f>IF(ISBLANK(DaqBook_RAW_Data!AQ624),"",DaqBook_RAW_Data!AQ624)</f>
        <v/>
      </c>
      <c r="M634" s="167" t="str">
        <f>IF(ISBLANK(DaqBook_RAW_Data!AR624),"",DaqBook_RAW_Data!AR624)</f>
        <v/>
      </c>
      <c r="N634" s="167" t="str">
        <f>IF(ISBLANK(DaqBook_RAW_Data!AS624),"",DaqBook_RAW_Data!AS624)</f>
        <v/>
      </c>
      <c r="O634" s="44"/>
      <c r="P634" s="44"/>
    </row>
    <row r="635" spans="1:16" x14ac:dyDescent="0.2">
      <c r="A635" s="58" t="e">
        <f t="shared" si="9"/>
        <v>#VALUE!</v>
      </c>
      <c r="B635" s="144" t="str">
        <f>IF(ISBLANK(DaqBook_RAW_Data!AG625),IF(DaqBook_RAW_Data!A625="","",TIMEVALUE(DaqBook_RAW_Data!A625)),TIMEVALUE(DaqBook_RAW_Data!AG625))</f>
        <v/>
      </c>
      <c r="C635" s="167" t="str">
        <f>IF(ISBLANK(DaqBook_RAW_Data!AH625),"",DaqBook_RAW_Data!AH625)</f>
        <v/>
      </c>
      <c r="D635" s="167" t="str">
        <f>IF(ISBLANK(DaqBook_RAW_Data!AI625),"",DaqBook_RAW_Data!AI625)</f>
        <v/>
      </c>
      <c r="E635" s="167" t="str">
        <f>IF(ISBLANK(DaqBook_RAW_Data!AJ625),"",DaqBook_RAW_Data!AJ625)</f>
        <v/>
      </c>
      <c r="F635" s="167" t="str">
        <f>IF(ISBLANK(DaqBook_RAW_Data!AK625),"",DaqBook_RAW_Data!AK625)</f>
        <v/>
      </c>
      <c r="G635" s="167" t="str">
        <f>IF(ISBLANK(DaqBook_RAW_Data!AL625),"",DaqBook_RAW_Data!AL625)</f>
        <v/>
      </c>
      <c r="H635" s="167" t="str">
        <f>IF(ISBLANK(DaqBook_RAW_Data!AM625),"",DaqBook_RAW_Data!AM625)</f>
        <v/>
      </c>
      <c r="I635" s="167" t="str">
        <f>IF(ISBLANK(DaqBook_RAW_Data!AN625),"",DaqBook_RAW_Data!AN625)</f>
        <v/>
      </c>
      <c r="J635" s="167" t="str">
        <f>IF(ISBLANK(DaqBook_RAW_Data!AO625),"",DaqBook_RAW_Data!AO625)</f>
        <v/>
      </c>
      <c r="K635" s="167" t="str">
        <f>IF(ISBLANK(DaqBook_RAW_Data!AP625),"",DaqBook_RAW_Data!AP625)</f>
        <v/>
      </c>
      <c r="L635" s="167" t="str">
        <f>IF(ISBLANK(DaqBook_RAW_Data!AQ625),"",DaqBook_RAW_Data!AQ625)</f>
        <v/>
      </c>
      <c r="M635" s="167" t="str">
        <f>IF(ISBLANK(DaqBook_RAW_Data!AR625),"",DaqBook_RAW_Data!AR625)</f>
        <v/>
      </c>
      <c r="N635" s="167" t="str">
        <f>IF(ISBLANK(DaqBook_RAW_Data!AS625),"",DaqBook_RAW_Data!AS625)</f>
        <v/>
      </c>
      <c r="O635" s="44"/>
      <c r="P635" s="44"/>
    </row>
    <row r="636" spans="1:16" x14ac:dyDescent="0.2">
      <c r="A636" s="58" t="e">
        <f t="shared" si="9"/>
        <v>#VALUE!</v>
      </c>
      <c r="B636" s="144" t="str">
        <f>IF(ISBLANK(DaqBook_RAW_Data!AG626),IF(DaqBook_RAW_Data!A626="","",TIMEVALUE(DaqBook_RAW_Data!A626)),TIMEVALUE(DaqBook_RAW_Data!AG626))</f>
        <v/>
      </c>
      <c r="C636" s="167" t="str">
        <f>IF(ISBLANK(DaqBook_RAW_Data!AH626),"",DaqBook_RAW_Data!AH626)</f>
        <v/>
      </c>
      <c r="D636" s="167" t="str">
        <f>IF(ISBLANK(DaqBook_RAW_Data!AI626),"",DaqBook_RAW_Data!AI626)</f>
        <v/>
      </c>
      <c r="E636" s="167" t="str">
        <f>IF(ISBLANK(DaqBook_RAW_Data!AJ626),"",DaqBook_RAW_Data!AJ626)</f>
        <v/>
      </c>
      <c r="F636" s="167" t="str">
        <f>IF(ISBLANK(DaqBook_RAW_Data!AK626),"",DaqBook_RAW_Data!AK626)</f>
        <v/>
      </c>
      <c r="G636" s="167" t="str">
        <f>IF(ISBLANK(DaqBook_RAW_Data!AL626),"",DaqBook_RAW_Data!AL626)</f>
        <v/>
      </c>
      <c r="H636" s="167" t="str">
        <f>IF(ISBLANK(DaqBook_RAW_Data!AM626),"",DaqBook_RAW_Data!AM626)</f>
        <v/>
      </c>
      <c r="I636" s="167" t="str">
        <f>IF(ISBLANK(DaqBook_RAW_Data!AN626),"",DaqBook_RAW_Data!AN626)</f>
        <v/>
      </c>
      <c r="J636" s="167" t="str">
        <f>IF(ISBLANK(DaqBook_RAW_Data!AO626),"",DaqBook_RAW_Data!AO626)</f>
        <v/>
      </c>
      <c r="K636" s="167" t="str">
        <f>IF(ISBLANK(DaqBook_RAW_Data!AP626),"",DaqBook_RAW_Data!AP626)</f>
        <v/>
      </c>
      <c r="L636" s="167" t="str">
        <f>IF(ISBLANK(DaqBook_RAW_Data!AQ626),"",DaqBook_RAW_Data!AQ626)</f>
        <v/>
      </c>
      <c r="M636" s="167" t="str">
        <f>IF(ISBLANK(DaqBook_RAW_Data!AR626),"",DaqBook_RAW_Data!AR626)</f>
        <v/>
      </c>
      <c r="N636" s="167" t="str">
        <f>IF(ISBLANK(DaqBook_RAW_Data!AS626),"",DaqBook_RAW_Data!AS626)</f>
        <v/>
      </c>
      <c r="O636" s="44"/>
      <c r="P636" s="44"/>
    </row>
    <row r="637" spans="1:16" x14ac:dyDescent="0.2">
      <c r="A637" s="58" t="e">
        <f t="shared" si="9"/>
        <v>#VALUE!</v>
      </c>
      <c r="B637" s="144" t="str">
        <f>IF(ISBLANK(DaqBook_RAW_Data!AG627),IF(DaqBook_RAW_Data!A627="","",TIMEVALUE(DaqBook_RAW_Data!A627)),TIMEVALUE(DaqBook_RAW_Data!AG627))</f>
        <v/>
      </c>
      <c r="C637" s="167" t="str">
        <f>IF(ISBLANK(DaqBook_RAW_Data!AH627),"",DaqBook_RAW_Data!AH627)</f>
        <v/>
      </c>
      <c r="D637" s="167" t="str">
        <f>IF(ISBLANK(DaqBook_RAW_Data!AI627),"",DaqBook_RAW_Data!AI627)</f>
        <v/>
      </c>
      <c r="E637" s="167" t="str">
        <f>IF(ISBLANK(DaqBook_RAW_Data!AJ627),"",DaqBook_RAW_Data!AJ627)</f>
        <v/>
      </c>
      <c r="F637" s="167" t="str">
        <f>IF(ISBLANK(DaqBook_RAW_Data!AK627),"",DaqBook_RAW_Data!AK627)</f>
        <v/>
      </c>
      <c r="G637" s="167" t="str">
        <f>IF(ISBLANK(DaqBook_RAW_Data!AL627),"",DaqBook_RAW_Data!AL627)</f>
        <v/>
      </c>
      <c r="H637" s="167" t="str">
        <f>IF(ISBLANK(DaqBook_RAW_Data!AM627),"",DaqBook_RAW_Data!AM627)</f>
        <v/>
      </c>
      <c r="I637" s="167" t="str">
        <f>IF(ISBLANK(DaqBook_RAW_Data!AN627),"",DaqBook_RAW_Data!AN627)</f>
        <v/>
      </c>
      <c r="J637" s="167" t="str">
        <f>IF(ISBLANK(DaqBook_RAW_Data!AO627),"",DaqBook_RAW_Data!AO627)</f>
        <v/>
      </c>
      <c r="K637" s="167" t="str">
        <f>IF(ISBLANK(DaqBook_RAW_Data!AP627),"",DaqBook_RAW_Data!AP627)</f>
        <v/>
      </c>
      <c r="L637" s="167" t="str">
        <f>IF(ISBLANK(DaqBook_RAW_Data!AQ627),"",DaqBook_RAW_Data!AQ627)</f>
        <v/>
      </c>
      <c r="M637" s="167" t="str">
        <f>IF(ISBLANK(DaqBook_RAW_Data!AR627),"",DaqBook_RAW_Data!AR627)</f>
        <v/>
      </c>
      <c r="N637" s="167" t="str">
        <f>IF(ISBLANK(DaqBook_RAW_Data!AS627),"",DaqBook_RAW_Data!AS627)</f>
        <v/>
      </c>
      <c r="O637" s="44"/>
      <c r="P637" s="44"/>
    </row>
    <row r="638" spans="1:16" x14ac:dyDescent="0.2">
      <c r="A638" s="58" t="e">
        <f t="shared" si="9"/>
        <v>#VALUE!</v>
      </c>
      <c r="B638" s="144" t="str">
        <f>IF(ISBLANK(DaqBook_RAW_Data!AG628),IF(DaqBook_RAW_Data!A628="","",TIMEVALUE(DaqBook_RAW_Data!A628)),TIMEVALUE(DaqBook_RAW_Data!AG628))</f>
        <v/>
      </c>
      <c r="C638" s="167" t="str">
        <f>IF(ISBLANK(DaqBook_RAW_Data!AH628),"",DaqBook_RAW_Data!AH628)</f>
        <v/>
      </c>
      <c r="D638" s="167" t="str">
        <f>IF(ISBLANK(DaqBook_RAW_Data!AI628),"",DaqBook_RAW_Data!AI628)</f>
        <v/>
      </c>
      <c r="E638" s="167" t="str">
        <f>IF(ISBLANK(DaqBook_RAW_Data!AJ628),"",DaqBook_RAW_Data!AJ628)</f>
        <v/>
      </c>
      <c r="F638" s="167" t="str">
        <f>IF(ISBLANK(DaqBook_RAW_Data!AK628),"",DaqBook_RAW_Data!AK628)</f>
        <v/>
      </c>
      <c r="G638" s="167" t="str">
        <f>IF(ISBLANK(DaqBook_RAW_Data!AL628),"",DaqBook_RAW_Data!AL628)</f>
        <v/>
      </c>
      <c r="H638" s="167" t="str">
        <f>IF(ISBLANK(DaqBook_RAW_Data!AM628),"",DaqBook_RAW_Data!AM628)</f>
        <v/>
      </c>
      <c r="I638" s="167" t="str">
        <f>IF(ISBLANK(DaqBook_RAW_Data!AN628),"",DaqBook_RAW_Data!AN628)</f>
        <v/>
      </c>
      <c r="J638" s="167" t="str">
        <f>IF(ISBLANK(DaqBook_RAW_Data!AO628),"",DaqBook_RAW_Data!AO628)</f>
        <v/>
      </c>
      <c r="K638" s="167" t="str">
        <f>IF(ISBLANK(DaqBook_RAW_Data!AP628),"",DaqBook_RAW_Data!AP628)</f>
        <v/>
      </c>
      <c r="L638" s="167" t="str">
        <f>IF(ISBLANK(DaqBook_RAW_Data!AQ628),"",DaqBook_RAW_Data!AQ628)</f>
        <v/>
      </c>
      <c r="M638" s="167" t="str">
        <f>IF(ISBLANK(DaqBook_RAW_Data!AR628),"",DaqBook_RAW_Data!AR628)</f>
        <v/>
      </c>
      <c r="N638" s="167" t="str">
        <f>IF(ISBLANK(DaqBook_RAW_Data!AS628),"",DaqBook_RAW_Data!AS628)</f>
        <v/>
      </c>
      <c r="O638" s="44"/>
      <c r="P638" s="44"/>
    </row>
    <row r="639" spans="1:16" x14ac:dyDescent="0.2">
      <c r="A639" s="58" t="e">
        <f t="shared" si="9"/>
        <v>#VALUE!</v>
      </c>
      <c r="B639" s="144" t="str">
        <f>IF(ISBLANK(DaqBook_RAW_Data!AG629),IF(DaqBook_RAW_Data!A629="","",TIMEVALUE(DaqBook_RAW_Data!A629)),TIMEVALUE(DaqBook_RAW_Data!AG629))</f>
        <v/>
      </c>
      <c r="C639" s="167" t="str">
        <f>IF(ISBLANK(DaqBook_RAW_Data!AH629),"",DaqBook_RAW_Data!AH629)</f>
        <v/>
      </c>
      <c r="D639" s="167" t="str">
        <f>IF(ISBLANK(DaqBook_RAW_Data!AI629),"",DaqBook_RAW_Data!AI629)</f>
        <v/>
      </c>
      <c r="E639" s="167" t="str">
        <f>IF(ISBLANK(DaqBook_RAW_Data!AJ629),"",DaqBook_RAW_Data!AJ629)</f>
        <v/>
      </c>
      <c r="F639" s="167" t="str">
        <f>IF(ISBLANK(DaqBook_RAW_Data!AK629),"",DaqBook_RAW_Data!AK629)</f>
        <v/>
      </c>
      <c r="G639" s="167" t="str">
        <f>IF(ISBLANK(DaqBook_RAW_Data!AL629),"",DaqBook_RAW_Data!AL629)</f>
        <v/>
      </c>
      <c r="H639" s="167" t="str">
        <f>IF(ISBLANK(DaqBook_RAW_Data!AM629),"",DaqBook_RAW_Data!AM629)</f>
        <v/>
      </c>
      <c r="I639" s="167" t="str">
        <f>IF(ISBLANK(DaqBook_RAW_Data!AN629),"",DaqBook_RAW_Data!AN629)</f>
        <v/>
      </c>
      <c r="J639" s="167" t="str">
        <f>IF(ISBLANK(DaqBook_RAW_Data!AO629),"",DaqBook_RAW_Data!AO629)</f>
        <v/>
      </c>
      <c r="K639" s="167" t="str">
        <f>IF(ISBLANK(DaqBook_RAW_Data!AP629),"",DaqBook_RAW_Data!AP629)</f>
        <v/>
      </c>
      <c r="L639" s="167" t="str">
        <f>IF(ISBLANK(DaqBook_RAW_Data!AQ629),"",DaqBook_RAW_Data!AQ629)</f>
        <v/>
      </c>
      <c r="M639" s="167" t="str">
        <f>IF(ISBLANK(DaqBook_RAW_Data!AR629),"",DaqBook_RAW_Data!AR629)</f>
        <v/>
      </c>
      <c r="N639" s="167" t="str">
        <f>IF(ISBLANK(DaqBook_RAW_Data!AS629),"",DaqBook_RAW_Data!AS629)</f>
        <v/>
      </c>
      <c r="O639" s="44"/>
      <c r="P639" s="44"/>
    </row>
    <row r="640" spans="1:16" x14ac:dyDescent="0.2">
      <c r="A640" s="58" t="e">
        <f t="shared" si="9"/>
        <v>#VALUE!</v>
      </c>
      <c r="B640" s="144" t="str">
        <f>IF(ISBLANK(DaqBook_RAW_Data!AG630),IF(DaqBook_RAW_Data!A630="","",TIMEVALUE(DaqBook_RAW_Data!A630)),TIMEVALUE(DaqBook_RAW_Data!AG630))</f>
        <v/>
      </c>
      <c r="C640" s="167" t="str">
        <f>IF(ISBLANK(DaqBook_RAW_Data!AH630),"",DaqBook_RAW_Data!AH630)</f>
        <v/>
      </c>
      <c r="D640" s="167" t="str">
        <f>IF(ISBLANK(DaqBook_RAW_Data!AI630),"",DaqBook_RAW_Data!AI630)</f>
        <v/>
      </c>
      <c r="E640" s="167" t="str">
        <f>IF(ISBLANK(DaqBook_RAW_Data!AJ630),"",DaqBook_RAW_Data!AJ630)</f>
        <v/>
      </c>
      <c r="F640" s="167" t="str">
        <f>IF(ISBLANK(DaqBook_RAW_Data!AK630),"",DaqBook_RAW_Data!AK630)</f>
        <v/>
      </c>
      <c r="G640" s="167" t="str">
        <f>IF(ISBLANK(DaqBook_RAW_Data!AL630),"",DaqBook_RAW_Data!AL630)</f>
        <v/>
      </c>
      <c r="H640" s="167" t="str">
        <f>IF(ISBLANK(DaqBook_RAW_Data!AM630),"",DaqBook_RAW_Data!AM630)</f>
        <v/>
      </c>
      <c r="I640" s="167" t="str">
        <f>IF(ISBLANK(DaqBook_RAW_Data!AN630),"",DaqBook_RAW_Data!AN630)</f>
        <v/>
      </c>
      <c r="J640" s="167" t="str">
        <f>IF(ISBLANK(DaqBook_RAW_Data!AO630),"",DaqBook_RAW_Data!AO630)</f>
        <v/>
      </c>
      <c r="K640" s="167" t="str">
        <f>IF(ISBLANK(DaqBook_RAW_Data!AP630),"",DaqBook_RAW_Data!AP630)</f>
        <v/>
      </c>
      <c r="L640" s="167" t="str">
        <f>IF(ISBLANK(DaqBook_RAW_Data!AQ630),"",DaqBook_RAW_Data!AQ630)</f>
        <v/>
      </c>
      <c r="M640" s="167" t="str">
        <f>IF(ISBLANK(DaqBook_RAW_Data!AR630),"",DaqBook_RAW_Data!AR630)</f>
        <v/>
      </c>
      <c r="N640" s="167" t="str">
        <f>IF(ISBLANK(DaqBook_RAW_Data!AS630),"",DaqBook_RAW_Data!AS630)</f>
        <v/>
      </c>
      <c r="O640" s="44"/>
      <c r="P640" s="44"/>
    </row>
    <row r="641" spans="1:16" x14ac:dyDescent="0.2">
      <c r="A641" s="58" t="e">
        <f t="shared" si="9"/>
        <v>#VALUE!</v>
      </c>
      <c r="B641" s="144" t="str">
        <f>IF(ISBLANK(DaqBook_RAW_Data!AG631),IF(DaqBook_RAW_Data!A631="","",TIMEVALUE(DaqBook_RAW_Data!A631)),TIMEVALUE(DaqBook_RAW_Data!AG631))</f>
        <v/>
      </c>
      <c r="C641" s="167" t="str">
        <f>IF(ISBLANK(DaqBook_RAW_Data!AH631),"",DaqBook_RAW_Data!AH631)</f>
        <v/>
      </c>
      <c r="D641" s="167" t="str">
        <f>IF(ISBLANK(DaqBook_RAW_Data!AI631),"",DaqBook_RAW_Data!AI631)</f>
        <v/>
      </c>
      <c r="E641" s="167" t="str">
        <f>IF(ISBLANK(DaqBook_RAW_Data!AJ631),"",DaqBook_RAW_Data!AJ631)</f>
        <v/>
      </c>
      <c r="F641" s="167" t="str">
        <f>IF(ISBLANK(DaqBook_RAW_Data!AK631),"",DaqBook_RAW_Data!AK631)</f>
        <v/>
      </c>
      <c r="G641" s="167" t="str">
        <f>IF(ISBLANK(DaqBook_RAW_Data!AL631),"",DaqBook_RAW_Data!AL631)</f>
        <v/>
      </c>
      <c r="H641" s="167" t="str">
        <f>IF(ISBLANK(DaqBook_RAW_Data!AM631),"",DaqBook_RAW_Data!AM631)</f>
        <v/>
      </c>
      <c r="I641" s="167" t="str">
        <f>IF(ISBLANK(DaqBook_RAW_Data!AN631),"",DaqBook_RAW_Data!AN631)</f>
        <v/>
      </c>
      <c r="J641" s="167" t="str">
        <f>IF(ISBLANK(DaqBook_RAW_Data!AO631),"",DaqBook_RAW_Data!AO631)</f>
        <v/>
      </c>
      <c r="K641" s="167" t="str">
        <f>IF(ISBLANK(DaqBook_RAW_Data!AP631),"",DaqBook_RAW_Data!AP631)</f>
        <v/>
      </c>
      <c r="L641" s="167" t="str">
        <f>IF(ISBLANK(DaqBook_RAW_Data!AQ631),"",DaqBook_RAW_Data!AQ631)</f>
        <v/>
      </c>
      <c r="M641" s="167" t="str">
        <f>IF(ISBLANK(DaqBook_RAW_Data!AR631),"",DaqBook_RAW_Data!AR631)</f>
        <v/>
      </c>
      <c r="N641" s="167" t="str">
        <f>IF(ISBLANK(DaqBook_RAW_Data!AS631),"",DaqBook_RAW_Data!AS631)</f>
        <v/>
      </c>
      <c r="O641" s="44"/>
      <c r="P641" s="44"/>
    </row>
    <row r="642" spans="1:16" x14ac:dyDescent="0.2">
      <c r="A642" s="58" t="e">
        <f t="shared" si="9"/>
        <v>#VALUE!</v>
      </c>
      <c r="B642" s="144" t="str">
        <f>IF(ISBLANK(DaqBook_RAW_Data!AG632),IF(DaqBook_RAW_Data!A632="","",TIMEVALUE(DaqBook_RAW_Data!A632)),TIMEVALUE(DaqBook_RAW_Data!AG632))</f>
        <v/>
      </c>
      <c r="C642" s="167" t="str">
        <f>IF(ISBLANK(DaqBook_RAW_Data!AH632),"",DaqBook_RAW_Data!AH632)</f>
        <v/>
      </c>
      <c r="D642" s="167" t="str">
        <f>IF(ISBLANK(DaqBook_RAW_Data!AI632),"",DaqBook_RAW_Data!AI632)</f>
        <v/>
      </c>
      <c r="E642" s="167" t="str">
        <f>IF(ISBLANK(DaqBook_RAW_Data!AJ632),"",DaqBook_RAW_Data!AJ632)</f>
        <v/>
      </c>
      <c r="F642" s="167" t="str">
        <f>IF(ISBLANK(DaqBook_RAW_Data!AK632),"",DaqBook_RAW_Data!AK632)</f>
        <v/>
      </c>
      <c r="G642" s="167" t="str">
        <f>IF(ISBLANK(DaqBook_RAW_Data!AL632),"",DaqBook_RAW_Data!AL632)</f>
        <v/>
      </c>
      <c r="H642" s="167" t="str">
        <f>IF(ISBLANK(DaqBook_RAW_Data!AM632),"",DaqBook_RAW_Data!AM632)</f>
        <v/>
      </c>
      <c r="I642" s="167" t="str">
        <f>IF(ISBLANK(DaqBook_RAW_Data!AN632),"",DaqBook_RAW_Data!AN632)</f>
        <v/>
      </c>
      <c r="J642" s="167" t="str">
        <f>IF(ISBLANK(DaqBook_RAW_Data!AO632),"",DaqBook_RAW_Data!AO632)</f>
        <v/>
      </c>
      <c r="K642" s="167" t="str">
        <f>IF(ISBLANK(DaqBook_RAW_Data!AP632),"",DaqBook_RAW_Data!AP632)</f>
        <v/>
      </c>
      <c r="L642" s="167" t="str">
        <f>IF(ISBLANK(DaqBook_RAW_Data!AQ632),"",DaqBook_RAW_Data!AQ632)</f>
        <v/>
      </c>
      <c r="M642" s="167" t="str">
        <f>IF(ISBLANK(DaqBook_RAW_Data!AR632),"",DaqBook_RAW_Data!AR632)</f>
        <v/>
      </c>
      <c r="N642" s="167" t="str">
        <f>IF(ISBLANK(DaqBook_RAW_Data!AS632),"",DaqBook_RAW_Data!AS632)</f>
        <v/>
      </c>
      <c r="O642" s="44"/>
      <c r="P642" s="44"/>
    </row>
    <row r="643" spans="1:16" x14ac:dyDescent="0.2">
      <c r="A643" s="58" t="e">
        <f t="shared" si="9"/>
        <v>#VALUE!</v>
      </c>
      <c r="B643" s="144" t="str">
        <f>IF(ISBLANK(DaqBook_RAW_Data!AG633),IF(DaqBook_RAW_Data!A633="","",TIMEVALUE(DaqBook_RAW_Data!A633)),TIMEVALUE(DaqBook_RAW_Data!AG633))</f>
        <v/>
      </c>
      <c r="C643" s="167" t="str">
        <f>IF(ISBLANK(DaqBook_RAW_Data!AH633),"",DaqBook_RAW_Data!AH633)</f>
        <v/>
      </c>
      <c r="D643" s="167" t="str">
        <f>IF(ISBLANK(DaqBook_RAW_Data!AI633),"",DaqBook_RAW_Data!AI633)</f>
        <v/>
      </c>
      <c r="E643" s="167" t="str">
        <f>IF(ISBLANK(DaqBook_RAW_Data!AJ633),"",DaqBook_RAW_Data!AJ633)</f>
        <v/>
      </c>
      <c r="F643" s="167" t="str">
        <f>IF(ISBLANK(DaqBook_RAW_Data!AK633),"",DaqBook_RAW_Data!AK633)</f>
        <v/>
      </c>
      <c r="G643" s="167" t="str">
        <f>IF(ISBLANK(DaqBook_RAW_Data!AL633),"",DaqBook_RAW_Data!AL633)</f>
        <v/>
      </c>
      <c r="H643" s="167" t="str">
        <f>IF(ISBLANK(DaqBook_RAW_Data!AM633),"",DaqBook_RAW_Data!AM633)</f>
        <v/>
      </c>
      <c r="I643" s="167" t="str">
        <f>IF(ISBLANK(DaqBook_RAW_Data!AN633),"",DaqBook_RAW_Data!AN633)</f>
        <v/>
      </c>
      <c r="J643" s="167" t="str">
        <f>IF(ISBLANK(DaqBook_RAW_Data!AO633),"",DaqBook_RAW_Data!AO633)</f>
        <v/>
      </c>
      <c r="K643" s="167" t="str">
        <f>IF(ISBLANK(DaqBook_RAW_Data!AP633),"",DaqBook_RAW_Data!AP633)</f>
        <v/>
      </c>
      <c r="L643" s="167" t="str">
        <f>IF(ISBLANK(DaqBook_RAW_Data!AQ633),"",DaqBook_RAW_Data!AQ633)</f>
        <v/>
      </c>
      <c r="M643" s="167" t="str">
        <f>IF(ISBLANK(DaqBook_RAW_Data!AR633),"",DaqBook_RAW_Data!AR633)</f>
        <v/>
      </c>
      <c r="N643" s="167" t="str">
        <f>IF(ISBLANK(DaqBook_RAW_Data!AS633),"",DaqBook_RAW_Data!AS633)</f>
        <v/>
      </c>
      <c r="O643" s="44"/>
      <c r="P643" s="44"/>
    </row>
    <row r="644" spans="1:16" x14ac:dyDescent="0.2">
      <c r="A644" s="58" t="e">
        <f t="shared" si="9"/>
        <v>#VALUE!</v>
      </c>
      <c r="B644" s="144" t="str">
        <f>IF(ISBLANK(DaqBook_RAW_Data!AG634),IF(DaqBook_RAW_Data!A634="","",TIMEVALUE(DaqBook_RAW_Data!A634)),TIMEVALUE(DaqBook_RAW_Data!AG634))</f>
        <v/>
      </c>
      <c r="C644" s="167" t="str">
        <f>IF(ISBLANK(DaqBook_RAW_Data!AH634),"",DaqBook_RAW_Data!AH634)</f>
        <v/>
      </c>
      <c r="D644" s="167" t="str">
        <f>IF(ISBLANK(DaqBook_RAW_Data!AI634),"",DaqBook_RAW_Data!AI634)</f>
        <v/>
      </c>
      <c r="E644" s="167" t="str">
        <f>IF(ISBLANK(DaqBook_RAW_Data!AJ634),"",DaqBook_RAW_Data!AJ634)</f>
        <v/>
      </c>
      <c r="F644" s="167" t="str">
        <f>IF(ISBLANK(DaqBook_RAW_Data!AK634),"",DaqBook_RAW_Data!AK634)</f>
        <v/>
      </c>
      <c r="G644" s="167" t="str">
        <f>IF(ISBLANK(DaqBook_RAW_Data!AL634),"",DaqBook_RAW_Data!AL634)</f>
        <v/>
      </c>
      <c r="H644" s="167" t="str">
        <f>IF(ISBLANK(DaqBook_RAW_Data!AM634),"",DaqBook_RAW_Data!AM634)</f>
        <v/>
      </c>
      <c r="I644" s="167" t="str">
        <f>IF(ISBLANK(DaqBook_RAW_Data!AN634),"",DaqBook_RAW_Data!AN634)</f>
        <v/>
      </c>
      <c r="J644" s="167" t="str">
        <f>IF(ISBLANK(DaqBook_RAW_Data!AO634),"",DaqBook_RAW_Data!AO634)</f>
        <v/>
      </c>
      <c r="K644" s="167" t="str">
        <f>IF(ISBLANK(DaqBook_RAW_Data!AP634),"",DaqBook_RAW_Data!AP634)</f>
        <v/>
      </c>
      <c r="L644" s="167" t="str">
        <f>IF(ISBLANK(DaqBook_RAW_Data!AQ634),"",DaqBook_RAW_Data!AQ634)</f>
        <v/>
      </c>
      <c r="M644" s="167" t="str">
        <f>IF(ISBLANK(DaqBook_RAW_Data!AR634),"",DaqBook_RAW_Data!AR634)</f>
        <v/>
      </c>
      <c r="N644" s="167" t="str">
        <f>IF(ISBLANK(DaqBook_RAW_Data!AS634),"",DaqBook_RAW_Data!AS634)</f>
        <v/>
      </c>
      <c r="O644" s="44"/>
      <c r="P644" s="44"/>
    </row>
    <row r="645" spans="1:16" x14ac:dyDescent="0.2">
      <c r="A645" s="58" t="e">
        <f t="shared" si="9"/>
        <v>#VALUE!</v>
      </c>
      <c r="B645" s="144" t="str">
        <f>IF(ISBLANK(DaqBook_RAW_Data!AG635),IF(DaqBook_RAW_Data!A635="","",TIMEVALUE(DaqBook_RAW_Data!A635)),TIMEVALUE(DaqBook_RAW_Data!AG635))</f>
        <v/>
      </c>
      <c r="C645" s="167" t="str">
        <f>IF(ISBLANK(DaqBook_RAW_Data!AH635),"",DaqBook_RAW_Data!AH635)</f>
        <v/>
      </c>
      <c r="D645" s="167" t="str">
        <f>IF(ISBLANK(DaqBook_RAW_Data!AI635),"",DaqBook_RAW_Data!AI635)</f>
        <v/>
      </c>
      <c r="E645" s="167" t="str">
        <f>IF(ISBLANK(DaqBook_RAW_Data!AJ635),"",DaqBook_RAW_Data!AJ635)</f>
        <v/>
      </c>
      <c r="F645" s="167" t="str">
        <f>IF(ISBLANK(DaqBook_RAW_Data!AK635),"",DaqBook_RAW_Data!AK635)</f>
        <v/>
      </c>
      <c r="G645" s="167" t="str">
        <f>IF(ISBLANK(DaqBook_RAW_Data!AL635),"",DaqBook_RAW_Data!AL635)</f>
        <v/>
      </c>
      <c r="H645" s="167" t="str">
        <f>IF(ISBLANK(DaqBook_RAW_Data!AM635),"",DaqBook_RAW_Data!AM635)</f>
        <v/>
      </c>
      <c r="I645" s="167" t="str">
        <f>IF(ISBLANK(DaqBook_RAW_Data!AN635),"",DaqBook_RAW_Data!AN635)</f>
        <v/>
      </c>
      <c r="J645" s="167" t="str">
        <f>IF(ISBLANK(DaqBook_RAW_Data!AO635),"",DaqBook_RAW_Data!AO635)</f>
        <v/>
      </c>
      <c r="K645" s="167" t="str">
        <f>IF(ISBLANK(DaqBook_RAW_Data!AP635),"",DaqBook_RAW_Data!AP635)</f>
        <v/>
      </c>
      <c r="L645" s="167" t="str">
        <f>IF(ISBLANK(DaqBook_RAW_Data!AQ635),"",DaqBook_RAW_Data!AQ635)</f>
        <v/>
      </c>
      <c r="M645" s="167" t="str">
        <f>IF(ISBLANK(DaqBook_RAW_Data!AR635),"",DaqBook_RAW_Data!AR635)</f>
        <v/>
      </c>
      <c r="N645" s="167" t="str">
        <f>IF(ISBLANK(DaqBook_RAW_Data!AS635),"",DaqBook_RAW_Data!AS635)</f>
        <v/>
      </c>
      <c r="O645" s="44"/>
      <c r="P645" s="44"/>
    </row>
    <row r="646" spans="1:16" x14ac:dyDescent="0.2">
      <c r="A646" s="58" t="e">
        <f t="shared" si="9"/>
        <v>#VALUE!</v>
      </c>
      <c r="B646" s="144" t="str">
        <f>IF(ISBLANK(DaqBook_RAW_Data!AG636),IF(DaqBook_RAW_Data!A636="","",TIMEVALUE(DaqBook_RAW_Data!A636)),TIMEVALUE(DaqBook_RAW_Data!AG636))</f>
        <v/>
      </c>
      <c r="C646" s="167" t="str">
        <f>IF(ISBLANK(DaqBook_RAW_Data!AH636),"",DaqBook_RAW_Data!AH636)</f>
        <v/>
      </c>
      <c r="D646" s="167" t="str">
        <f>IF(ISBLANK(DaqBook_RAW_Data!AI636),"",DaqBook_RAW_Data!AI636)</f>
        <v/>
      </c>
      <c r="E646" s="167" t="str">
        <f>IF(ISBLANK(DaqBook_RAW_Data!AJ636),"",DaqBook_RAW_Data!AJ636)</f>
        <v/>
      </c>
      <c r="F646" s="167" t="str">
        <f>IF(ISBLANK(DaqBook_RAW_Data!AK636),"",DaqBook_RAW_Data!AK636)</f>
        <v/>
      </c>
      <c r="G646" s="167" t="str">
        <f>IF(ISBLANK(DaqBook_RAW_Data!AL636),"",DaqBook_RAW_Data!AL636)</f>
        <v/>
      </c>
      <c r="H646" s="167" t="str">
        <f>IF(ISBLANK(DaqBook_RAW_Data!AM636),"",DaqBook_RAW_Data!AM636)</f>
        <v/>
      </c>
      <c r="I646" s="167" t="str">
        <f>IF(ISBLANK(DaqBook_RAW_Data!AN636),"",DaqBook_RAW_Data!AN636)</f>
        <v/>
      </c>
      <c r="J646" s="167" t="str">
        <f>IF(ISBLANK(DaqBook_RAW_Data!AO636),"",DaqBook_RAW_Data!AO636)</f>
        <v/>
      </c>
      <c r="K646" s="167" t="str">
        <f>IF(ISBLANK(DaqBook_RAW_Data!AP636),"",DaqBook_RAW_Data!AP636)</f>
        <v/>
      </c>
      <c r="L646" s="167" t="str">
        <f>IF(ISBLANK(DaqBook_RAW_Data!AQ636),"",DaqBook_RAW_Data!AQ636)</f>
        <v/>
      </c>
      <c r="M646" s="167" t="str">
        <f>IF(ISBLANK(DaqBook_RAW_Data!AR636),"",DaqBook_RAW_Data!AR636)</f>
        <v/>
      </c>
      <c r="N646" s="167" t="str">
        <f>IF(ISBLANK(DaqBook_RAW_Data!AS636),"",DaqBook_RAW_Data!AS636)</f>
        <v/>
      </c>
      <c r="O646" s="44"/>
      <c r="P646" s="44"/>
    </row>
    <row r="647" spans="1:16" x14ac:dyDescent="0.2">
      <c r="A647" s="58" t="e">
        <f t="shared" si="9"/>
        <v>#VALUE!</v>
      </c>
      <c r="B647" s="144" t="str">
        <f>IF(ISBLANK(DaqBook_RAW_Data!AG637),IF(DaqBook_RAW_Data!A637="","",TIMEVALUE(DaqBook_RAW_Data!A637)),TIMEVALUE(DaqBook_RAW_Data!AG637))</f>
        <v/>
      </c>
      <c r="C647" s="167" t="str">
        <f>IF(ISBLANK(DaqBook_RAW_Data!AH637),"",DaqBook_RAW_Data!AH637)</f>
        <v/>
      </c>
      <c r="D647" s="167" t="str">
        <f>IF(ISBLANK(DaqBook_RAW_Data!AI637),"",DaqBook_RAW_Data!AI637)</f>
        <v/>
      </c>
      <c r="E647" s="167" t="str">
        <f>IF(ISBLANK(DaqBook_RAW_Data!AJ637),"",DaqBook_RAW_Data!AJ637)</f>
        <v/>
      </c>
      <c r="F647" s="167" t="str">
        <f>IF(ISBLANK(DaqBook_RAW_Data!AK637),"",DaqBook_RAW_Data!AK637)</f>
        <v/>
      </c>
      <c r="G647" s="167" t="str">
        <f>IF(ISBLANK(DaqBook_RAW_Data!AL637),"",DaqBook_RAW_Data!AL637)</f>
        <v/>
      </c>
      <c r="H647" s="167" t="str">
        <f>IF(ISBLANK(DaqBook_RAW_Data!AM637),"",DaqBook_RAW_Data!AM637)</f>
        <v/>
      </c>
      <c r="I647" s="167" t="str">
        <f>IF(ISBLANK(DaqBook_RAW_Data!AN637),"",DaqBook_RAW_Data!AN637)</f>
        <v/>
      </c>
      <c r="J647" s="167" t="str">
        <f>IF(ISBLANK(DaqBook_RAW_Data!AO637),"",DaqBook_RAW_Data!AO637)</f>
        <v/>
      </c>
      <c r="K647" s="167" t="str">
        <f>IF(ISBLANK(DaqBook_RAW_Data!AP637),"",DaqBook_RAW_Data!AP637)</f>
        <v/>
      </c>
      <c r="L647" s="167" t="str">
        <f>IF(ISBLANK(DaqBook_RAW_Data!AQ637),"",DaqBook_RAW_Data!AQ637)</f>
        <v/>
      </c>
      <c r="M647" s="167" t="str">
        <f>IF(ISBLANK(DaqBook_RAW_Data!AR637),"",DaqBook_RAW_Data!AR637)</f>
        <v/>
      </c>
      <c r="N647" s="167" t="str">
        <f>IF(ISBLANK(DaqBook_RAW_Data!AS637),"",DaqBook_RAW_Data!AS637)</f>
        <v/>
      </c>
      <c r="O647" s="44"/>
      <c r="P647" s="44"/>
    </row>
    <row r="648" spans="1:16" x14ac:dyDescent="0.2">
      <c r="A648" s="58" t="e">
        <f t="shared" si="9"/>
        <v>#VALUE!</v>
      </c>
      <c r="B648" s="144" t="str">
        <f>IF(ISBLANK(DaqBook_RAW_Data!AG638),IF(DaqBook_RAW_Data!A638="","",TIMEVALUE(DaqBook_RAW_Data!A638)),TIMEVALUE(DaqBook_RAW_Data!AG638))</f>
        <v/>
      </c>
      <c r="C648" s="167" t="str">
        <f>IF(ISBLANK(DaqBook_RAW_Data!AH638),"",DaqBook_RAW_Data!AH638)</f>
        <v/>
      </c>
      <c r="D648" s="167" t="str">
        <f>IF(ISBLANK(DaqBook_RAW_Data!AI638),"",DaqBook_RAW_Data!AI638)</f>
        <v/>
      </c>
      <c r="E648" s="167" t="str">
        <f>IF(ISBLANK(DaqBook_RAW_Data!AJ638),"",DaqBook_RAW_Data!AJ638)</f>
        <v/>
      </c>
      <c r="F648" s="167" t="str">
        <f>IF(ISBLANK(DaqBook_RAW_Data!AK638),"",DaqBook_RAW_Data!AK638)</f>
        <v/>
      </c>
      <c r="G648" s="167" t="str">
        <f>IF(ISBLANK(DaqBook_RAW_Data!AL638),"",DaqBook_RAW_Data!AL638)</f>
        <v/>
      </c>
      <c r="H648" s="167" t="str">
        <f>IF(ISBLANK(DaqBook_RAW_Data!AM638),"",DaqBook_RAW_Data!AM638)</f>
        <v/>
      </c>
      <c r="I648" s="167" t="str">
        <f>IF(ISBLANK(DaqBook_RAW_Data!AN638),"",DaqBook_RAW_Data!AN638)</f>
        <v/>
      </c>
      <c r="J648" s="167" t="str">
        <f>IF(ISBLANK(DaqBook_RAW_Data!AO638),"",DaqBook_RAW_Data!AO638)</f>
        <v/>
      </c>
      <c r="K648" s="167" t="str">
        <f>IF(ISBLANK(DaqBook_RAW_Data!AP638),"",DaqBook_RAW_Data!AP638)</f>
        <v/>
      </c>
      <c r="L648" s="167" t="str">
        <f>IF(ISBLANK(DaqBook_RAW_Data!AQ638),"",DaqBook_RAW_Data!AQ638)</f>
        <v/>
      </c>
      <c r="M648" s="167" t="str">
        <f>IF(ISBLANK(DaqBook_RAW_Data!AR638),"",DaqBook_RAW_Data!AR638)</f>
        <v/>
      </c>
      <c r="N648" s="167" t="str">
        <f>IF(ISBLANK(DaqBook_RAW_Data!AS638),"",DaqBook_RAW_Data!AS638)</f>
        <v/>
      </c>
      <c r="O648" s="44"/>
      <c r="P648" s="44"/>
    </row>
    <row r="649" spans="1:16" x14ac:dyDescent="0.2">
      <c r="A649" s="58" t="e">
        <f t="shared" si="9"/>
        <v>#VALUE!</v>
      </c>
      <c r="B649" s="144" t="str">
        <f>IF(ISBLANK(DaqBook_RAW_Data!AG639),IF(DaqBook_RAW_Data!A639="","",TIMEVALUE(DaqBook_RAW_Data!A639)),TIMEVALUE(DaqBook_RAW_Data!AG639))</f>
        <v/>
      </c>
      <c r="C649" s="167" t="str">
        <f>IF(ISBLANK(DaqBook_RAW_Data!AH639),"",DaqBook_RAW_Data!AH639)</f>
        <v/>
      </c>
      <c r="D649" s="167" t="str">
        <f>IF(ISBLANK(DaqBook_RAW_Data!AI639),"",DaqBook_RAW_Data!AI639)</f>
        <v/>
      </c>
      <c r="E649" s="167" t="str">
        <f>IF(ISBLANK(DaqBook_RAW_Data!AJ639),"",DaqBook_RAW_Data!AJ639)</f>
        <v/>
      </c>
      <c r="F649" s="167" t="str">
        <f>IF(ISBLANK(DaqBook_RAW_Data!AK639),"",DaqBook_RAW_Data!AK639)</f>
        <v/>
      </c>
      <c r="G649" s="167" t="str">
        <f>IF(ISBLANK(DaqBook_RAW_Data!AL639),"",DaqBook_RAW_Data!AL639)</f>
        <v/>
      </c>
      <c r="H649" s="167" t="str">
        <f>IF(ISBLANK(DaqBook_RAW_Data!AM639),"",DaqBook_RAW_Data!AM639)</f>
        <v/>
      </c>
      <c r="I649" s="167" t="str">
        <f>IF(ISBLANK(DaqBook_RAW_Data!AN639),"",DaqBook_RAW_Data!AN639)</f>
        <v/>
      </c>
      <c r="J649" s="167" t="str">
        <f>IF(ISBLANK(DaqBook_RAW_Data!AO639),"",DaqBook_RAW_Data!AO639)</f>
        <v/>
      </c>
      <c r="K649" s="167" t="str">
        <f>IF(ISBLANK(DaqBook_RAW_Data!AP639),"",DaqBook_RAW_Data!AP639)</f>
        <v/>
      </c>
      <c r="L649" s="167" t="str">
        <f>IF(ISBLANK(DaqBook_RAW_Data!AQ639),"",DaqBook_RAW_Data!AQ639)</f>
        <v/>
      </c>
      <c r="M649" s="167" t="str">
        <f>IF(ISBLANK(DaqBook_RAW_Data!AR639),"",DaqBook_RAW_Data!AR639)</f>
        <v/>
      </c>
      <c r="N649" s="167" t="str">
        <f>IF(ISBLANK(DaqBook_RAW_Data!AS639),"",DaqBook_RAW_Data!AS639)</f>
        <v/>
      </c>
      <c r="O649" s="44"/>
      <c r="P649" s="44"/>
    </row>
    <row r="650" spans="1:16" x14ac:dyDescent="0.2">
      <c r="A650" s="58" t="e">
        <f t="shared" si="9"/>
        <v>#VALUE!</v>
      </c>
      <c r="B650" s="144" t="str">
        <f>IF(ISBLANK(DaqBook_RAW_Data!AG640),IF(DaqBook_RAW_Data!A640="","",TIMEVALUE(DaqBook_RAW_Data!A640)),TIMEVALUE(DaqBook_RAW_Data!AG640))</f>
        <v/>
      </c>
      <c r="C650" s="167" t="str">
        <f>IF(ISBLANK(DaqBook_RAW_Data!AH640),"",DaqBook_RAW_Data!AH640)</f>
        <v/>
      </c>
      <c r="D650" s="167" t="str">
        <f>IF(ISBLANK(DaqBook_RAW_Data!AI640),"",DaqBook_RAW_Data!AI640)</f>
        <v/>
      </c>
      <c r="E650" s="167" t="str">
        <f>IF(ISBLANK(DaqBook_RAW_Data!AJ640),"",DaqBook_RAW_Data!AJ640)</f>
        <v/>
      </c>
      <c r="F650" s="167" t="str">
        <f>IF(ISBLANK(DaqBook_RAW_Data!AK640),"",DaqBook_RAW_Data!AK640)</f>
        <v/>
      </c>
      <c r="G650" s="167" t="str">
        <f>IF(ISBLANK(DaqBook_RAW_Data!AL640),"",DaqBook_RAW_Data!AL640)</f>
        <v/>
      </c>
      <c r="H650" s="167" t="str">
        <f>IF(ISBLANK(DaqBook_RAW_Data!AM640),"",DaqBook_RAW_Data!AM640)</f>
        <v/>
      </c>
      <c r="I650" s="167" t="str">
        <f>IF(ISBLANK(DaqBook_RAW_Data!AN640),"",DaqBook_RAW_Data!AN640)</f>
        <v/>
      </c>
      <c r="J650" s="167" t="str">
        <f>IF(ISBLANK(DaqBook_RAW_Data!AO640),"",DaqBook_RAW_Data!AO640)</f>
        <v/>
      </c>
      <c r="K650" s="167" t="str">
        <f>IF(ISBLANK(DaqBook_RAW_Data!AP640),"",DaqBook_RAW_Data!AP640)</f>
        <v/>
      </c>
      <c r="L650" s="167" t="str">
        <f>IF(ISBLANK(DaqBook_RAW_Data!AQ640),"",DaqBook_RAW_Data!AQ640)</f>
        <v/>
      </c>
      <c r="M650" s="167" t="str">
        <f>IF(ISBLANK(DaqBook_RAW_Data!AR640),"",DaqBook_RAW_Data!AR640)</f>
        <v/>
      </c>
      <c r="N650" s="167" t="str">
        <f>IF(ISBLANK(DaqBook_RAW_Data!AS640),"",DaqBook_RAW_Data!AS640)</f>
        <v/>
      </c>
      <c r="O650" s="44"/>
      <c r="P650" s="44"/>
    </row>
    <row r="651" spans="1:16" x14ac:dyDescent="0.2">
      <c r="A651" s="58" t="e">
        <f t="shared" si="9"/>
        <v>#VALUE!</v>
      </c>
      <c r="B651" s="144" t="str">
        <f>IF(ISBLANK(DaqBook_RAW_Data!AG641),IF(DaqBook_RAW_Data!A641="","",TIMEVALUE(DaqBook_RAW_Data!A641)),TIMEVALUE(DaqBook_RAW_Data!AG641))</f>
        <v/>
      </c>
      <c r="C651" s="167" t="str">
        <f>IF(ISBLANK(DaqBook_RAW_Data!AH641),"",DaqBook_RAW_Data!AH641)</f>
        <v/>
      </c>
      <c r="D651" s="167" t="str">
        <f>IF(ISBLANK(DaqBook_RAW_Data!AI641),"",DaqBook_RAW_Data!AI641)</f>
        <v/>
      </c>
      <c r="E651" s="167" t="str">
        <f>IF(ISBLANK(DaqBook_RAW_Data!AJ641),"",DaqBook_RAW_Data!AJ641)</f>
        <v/>
      </c>
      <c r="F651" s="167" t="str">
        <f>IF(ISBLANK(DaqBook_RAW_Data!AK641),"",DaqBook_RAW_Data!AK641)</f>
        <v/>
      </c>
      <c r="G651" s="167" t="str">
        <f>IF(ISBLANK(DaqBook_RAW_Data!AL641),"",DaqBook_RAW_Data!AL641)</f>
        <v/>
      </c>
      <c r="H651" s="167" t="str">
        <f>IF(ISBLANK(DaqBook_RAW_Data!AM641),"",DaqBook_RAW_Data!AM641)</f>
        <v/>
      </c>
      <c r="I651" s="167" t="str">
        <f>IF(ISBLANK(DaqBook_RAW_Data!AN641),"",DaqBook_RAW_Data!AN641)</f>
        <v/>
      </c>
      <c r="J651" s="167" t="str">
        <f>IF(ISBLANK(DaqBook_RAW_Data!AO641),"",DaqBook_RAW_Data!AO641)</f>
        <v/>
      </c>
      <c r="K651" s="167" t="str">
        <f>IF(ISBLANK(DaqBook_RAW_Data!AP641),"",DaqBook_RAW_Data!AP641)</f>
        <v/>
      </c>
      <c r="L651" s="167" t="str">
        <f>IF(ISBLANK(DaqBook_RAW_Data!AQ641),"",DaqBook_RAW_Data!AQ641)</f>
        <v/>
      </c>
      <c r="M651" s="167" t="str">
        <f>IF(ISBLANK(DaqBook_RAW_Data!AR641),"",DaqBook_RAW_Data!AR641)</f>
        <v/>
      </c>
      <c r="N651" s="167" t="str">
        <f>IF(ISBLANK(DaqBook_RAW_Data!AS641),"",DaqBook_RAW_Data!AS641)</f>
        <v/>
      </c>
      <c r="O651" s="44"/>
      <c r="P651" s="44"/>
    </row>
    <row r="652" spans="1:16" x14ac:dyDescent="0.2">
      <c r="A652" s="58" t="e">
        <f t="shared" si="9"/>
        <v>#VALUE!</v>
      </c>
      <c r="B652" s="144" t="str">
        <f>IF(ISBLANK(DaqBook_RAW_Data!AG642),IF(DaqBook_RAW_Data!A642="","",TIMEVALUE(DaqBook_RAW_Data!A642)),TIMEVALUE(DaqBook_RAW_Data!AG642))</f>
        <v/>
      </c>
      <c r="C652" s="167" t="str">
        <f>IF(ISBLANK(DaqBook_RAW_Data!AH642),"",DaqBook_RAW_Data!AH642)</f>
        <v/>
      </c>
      <c r="D652" s="167" t="str">
        <f>IF(ISBLANK(DaqBook_RAW_Data!AI642),"",DaqBook_RAW_Data!AI642)</f>
        <v/>
      </c>
      <c r="E652" s="167" t="str">
        <f>IF(ISBLANK(DaqBook_RAW_Data!AJ642),"",DaqBook_RAW_Data!AJ642)</f>
        <v/>
      </c>
      <c r="F652" s="167" t="str">
        <f>IF(ISBLANK(DaqBook_RAW_Data!AK642),"",DaqBook_RAW_Data!AK642)</f>
        <v/>
      </c>
      <c r="G652" s="167" t="str">
        <f>IF(ISBLANK(DaqBook_RAW_Data!AL642),"",DaqBook_RAW_Data!AL642)</f>
        <v/>
      </c>
      <c r="H652" s="167" t="str">
        <f>IF(ISBLANK(DaqBook_RAW_Data!AM642),"",DaqBook_RAW_Data!AM642)</f>
        <v/>
      </c>
      <c r="I652" s="167" t="str">
        <f>IF(ISBLANK(DaqBook_RAW_Data!AN642),"",DaqBook_RAW_Data!AN642)</f>
        <v/>
      </c>
      <c r="J652" s="167" t="str">
        <f>IF(ISBLANK(DaqBook_RAW_Data!AO642),"",DaqBook_RAW_Data!AO642)</f>
        <v/>
      </c>
      <c r="K652" s="167" t="str">
        <f>IF(ISBLANK(DaqBook_RAW_Data!AP642),"",DaqBook_RAW_Data!AP642)</f>
        <v/>
      </c>
      <c r="L652" s="167" t="str">
        <f>IF(ISBLANK(DaqBook_RAW_Data!AQ642),"",DaqBook_RAW_Data!AQ642)</f>
        <v/>
      </c>
      <c r="M652" s="167" t="str">
        <f>IF(ISBLANK(DaqBook_RAW_Data!AR642),"",DaqBook_RAW_Data!AR642)</f>
        <v/>
      </c>
      <c r="N652" s="167" t="str">
        <f>IF(ISBLANK(DaqBook_RAW_Data!AS642),"",DaqBook_RAW_Data!AS642)</f>
        <v/>
      </c>
      <c r="O652" s="44"/>
      <c r="P652" s="44"/>
    </row>
    <row r="653" spans="1:16" x14ac:dyDescent="0.2">
      <c r="A653" s="58" t="e">
        <f t="shared" si="9"/>
        <v>#VALUE!</v>
      </c>
      <c r="B653" s="144" t="str">
        <f>IF(ISBLANK(DaqBook_RAW_Data!AG643),IF(DaqBook_RAW_Data!A643="","",TIMEVALUE(DaqBook_RAW_Data!A643)),TIMEVALUE(DaqBook_RAW_Data!AG643))</f>
        <v/>
      </c>
      <c r="C653" s="167" t="str">
        <f>IF(ISBLANK(DaqBook_RAW_Data!AH643),"",DaqBook_RAW_Data!AH643)</f>
        <v/>
      </c>
      <c r="D653" s="167" t="str">
        <f>IF(ISBLANK(DaqBook_RAW_Data!AI643),"",DaqBook_RAW_Data!AI643)</f>
        <v/>
      </c>
      <c r="E653" s="167" t="str">
        <f>IF(ISBLANK(DaqBook_RAW_Data!AJ643),"",DaqBook_RAW_Data!AJ643)</f>
        <v/>
      </c>
      <c r="F653" s="167" t="str">
        <f>IF(ISBLANK(DaqBook_RAW_Data!AK643),"",DaqBook_RAW_Data!AK643)</f>
        <v/>
      </c>
      <c r="G653" s="167" t="str">
        <f>IF(ISBLANK(DaqBook_RAW_Data!AL643),"",DaqBook_RAW_Data!AL643)</f>
        <v/>
      </c>
      <c r="H653" s="167" t="str">
        <f>IF(ISBLANK(DaqBook_RAW_Data!AM643),"",DaqBook_RAW_Data!AM643)</f>
        <v/>
      </c>
      <c r="I653" s="167" t="str">
        <f>IF(ISBLANK(DaqBook_RAW_Data!AN643),"",DaqBook_RAW_Data!AN643)</f>
        <v/>
      </c>
      <c r="J653" s="167" t="str">
        <f>IF(ISBLANK(DaqBook_RAW_Data!AO643),"",DaqBook_RAW_Data!AO643)</f>
        <v/>
      </c>
      <c r="K653" s="167" t="str">
        <f>IF(ISBLANK(DaqBook_RAW_Data!AP643),"",DaqBook_RAW_Data!AP643)</f>
        <v/>
      </c>
      <c r="L653" s="167" t="str">
        <f>IF(ISBLANK(DaqBook_RAW_Data!AQ643),"",DaqBook_RAW_Data!AQ643)</f>
        <v/>
      </c>
      <c r="M653" s="167" t="str">
        <f>IF(ISBLANK(DaqBook_RAW_Data!AR643),"",DaqBook_RAW_Data!AR643)</f>
        <v/>
      </c>
      <c r="N653" s="167" t="str">
        <f>IF(ISBLANK(DaqBook_RAW_Data!AS643),"",DaqBook_RAW_Data!AS643)</f>
        <v/>
      </c>
      <c r="O653" s="44"/>
      <c r="P653" s="44"/>
    </row>
    <row r="654" spans="1:16" x14ac:dyDescent="0.2">
      <c r="A654" s="58" t="e">
        <f t="shared" si="9"/>
        <v>#VALUE!</v>
      </c>
      <c r="B654" s="144" t="str">
        <f>IF(ISBLANK(DaqBook_RAW_Data!AG644),IF(DaqBook_RAW_Data!A644="","",TIMEVALUE(DaqBook_RAW_Data!A644)),TIMEVALUE(DaqBook_RAW_Data!AG644))</f>
        <v/>
      </c>
      <c r="C654" s="167" t="str">
        <f>IF(ISBLANK(DaqBook_RAW_Data!AH644),"",DaqBook_RAW_Data!AH644)</f>
        <v/>
      </c>
      <c r="D654" s="167" t="str">
        <f>IF(ISBLANK(DaqBook_RAW_Data!AI644),"",DaqBook_RAW_Data!AI644)</f>
        <v/>
      </c>
      <c r="E654" s="167" t="str">
        <f>IF(ISBLANK(DaqBook_RAW_Data!AJ644),"",DaqBook_RAW_Data!AJ644)</f>
        <v/>
      </c>
      <c r="F654" s="167" t="str">
        <f>IF(ISBLANK(DaqBook_RAW_Data!AK644),"",DaqBook_RAW_Data!AK644)</f>
        <v/>
      </c>
      <c r="G654" s="167" t="str">
        <f>IF(ISBLANK(DaqBook_RAW_Data!AL644),"",DaqBook_RAW_Data!AL644)</f>
        <v/>
      </c>
      <c r="H654" s="167" t="str">
        <f>IF(ISBLANK(DaqBook_RAW_Data!AM644),"",DaqBook_RAW_Data!AM644)</f>
        <v/>
      </c>
      <c r="I654" s="167" t="str">
        <f>IF(ISBLANK(DaqBook_RAW_Data!AN644),"",DaqBook_RAW_Data!AN644)</f>
        <v/>
      </c>
      <c r="J654" s="167" t="str">
        <f>IF(ISBLANK(DaqBook_RAW_Data!AO644),"",DaqBook_RAW_Data!AO644)</f>
        <v/>
      </c>
      <c r="K654" s="167" t="str">
        <f>IF(ISBLANK(DaqBook_RAW_Data!AP644),"",DaqBook_RAW_Data!AP644)</f>
        <v/>
      </c>
      <c r="L654" s="167" t="str">
        <f>IF(ISBLANK(DaqBook_RAW_Data!AQ644),"",DaqBook_RAW_Data!AQ644)</f>
        <v/>
      </c>
      <c r="M654" s="167" t="str">
        <f>IF(ISBLANK(DaqBook_RAW_Data!AR644),"",DaqBook_RAW_Data!AR644)</f>
        <v/>
      </c>
      <c r="N654" s="167" t="str">
        <f>IF(ISBLANK(DaqBook_RAW_Data!AS644),"",DaqBook_RAW_Data!AS644)</f>
        <v/>
      </c>
      <c r="O654" s="44"/>
      <c r="P654" s="44"/>
    </row>
    <row r="655" spans="1:16" x14ac:dyDescent="0.2">
      <c r="A655" s="58" t="e">
        <f t="shared" ref="A655:A718" si="10">HOUR(B655)&amp;":"&amp;MINUTE(B655)</f>
        <v>#VALUE!</v>
      </c>
      <c r="B655" s="144" t="str">
        <f>IF(ISBLANK(DaqBook_RAW_Data!AG645),IF(DaqBook_RAW_Data!A645="","",TIMEVALUE(DaqBook_RAW_Data!A645)),TIMEVALUE(DaqBook_RAW_Data!AG645))</f>
        <v/>
      </c>
      <c r="C655" s="167" t="str">
        <f>IF(ISBLANK(DaqBook_RAW_Data!AH645),"",DaqBook_RAW_Data!AH645)</f>
        <v/>
      </c>
      <c r="D655" s="167" t="str">
        <f>IF(ISBLANK(DaqBook_RAW_Data!AI645),"",DaqBook_RAW_Data!AI645)</f>
        <v/>
      </c>
      <c r="E655" s="167" t="str">
        <f>IF(ISBLANK(DaqBook_RAW_Data!AJ645),"",DaqBook_RAW_Data!AJ645)</f>
        <v/>
      </c>
      <c r="F655" s="167" t="str">
        <f>IF(ISBLANK(DaqBook_RAW_Data!AK645),"",DaqBook_RAW_Data!AK645)</f>
        <v/>
      </c>
      <c r="G655" s="167" t="str">
        <f>IF(ISBLANK(DaqBook_RAW_Data!AL645),"",DaqBook_RAW_Data!AL645)</f>
        <v/>
      </c>
      <c r="H655" s="167" t="str">
        <f>IF(ISBLANK(DaqBook_RAW_Data!AM645),"",DaqBook_RAW_Data!AM645)</f>
        <v/>
      </c>
      <c r="I655" s="167" t="str">
        <f>IF(ISBLANK(DaqBook_RAW_Data!AN645),"",DaqBook_RAW_Data!AN645)</f>
        <v/>
      </c>
      <c r="J655" s="167" t="str">
        <f>IF(ISBLANK(DaqBook_RAW_Data!AO645),"",DaqBook_RAW_Data!AO645)</f>
        <v/>
      </c>
      <c r="K655" s="167" t="str">
        <f>IF(ISBLANK(DaqBook_RAW_Data!AP645),"",DaqBook_RAW_Data!AP645)</f>
        <v/>
      </c>
      <c r="L655" s="167" t="str">
        <f>IF(ISBLANK(DaqBook_RAW_Data!AQ645),"",DaqBook_RAW_Data!AQ645)</f>
        <v/>
      </c>
      <c r="M655" s="167" t="str">
        <f>IF(ISBLANK(DaqBook_RAW_Data!AR645),"",DaqBook_RAW_Data!AR645)</f>
        <v/>
      </c>
      <c r="N655" s="167" t="str">
        <f>IF(ISBLANK(DaqBook_RAW_Data!AS645),"",DaqBook_RAW_Data!AS645)</f>
        <v/>
      </c>
      <c r="O655" s="44"/>
      <c r="P655" s="44"/>
    </row>
    <row r="656" spans="1:16" x14ac:dyDescent="0.2">
      <c r="A656" s="58" t="e">
        <f t="shared" si="10"/>
        <v>#VALUE!</v>
      </c>
      <c r="B656" s="144" t="str">
        <f>IF(ISBLANK(DaqBook_RAW_Data!AG646),IF(DaqBook_RAW_Data!A646="","",TIMEVALUE(DaqBook_RAW_Data!A646)),TIMEVALUE(DaqBook_RAW_Data!AG646))</f>
        <v/>
      </c>
      <c r="C656" s="167" t="str">
        <f>IF(ISBLANK(DaqBook_RAW_Data!AH646),"",DaqBook_RAW_Data!AH646)</f>
        <v/>
      </c>
      <c r="D656" s="167" t="str">
        <f>IF(ISBLANK(DaqBook_RAW_Data!AI646),"",DaqBook_RAW_Data!AI646)</f>
        <v/>
      </c>
      <c r="E656" s="167" t="str">
        <f>IF(ISBLANK(DaqBook_RAW_Data!AJ646),"",DaqBook_RAW_Data!AJ646)</f>
        <v/>
      </c>
      <c r="F656" s="167" t="str">
        <f>IF(ISBLANK(DaqBook_RAW_Data!AK646),"",DaqBook_RAW_Data!AK646)</f>
        <v/>
      </c>
      <c r="G656" s="167" t="str">
        <f>IF(ISBLANK(DaqBook_RAW_Data!AL646),"",DaqBook_RAW_Data!AL646)</f>
        <v/>
      </c>
      <c r="H656" s="167" t="str">
        <f>IF(ISBLANK(DaqBook_RAW_Data!AM646),"",DaqBook_RAW_Data!AM646)</f>
        <v/>
      </c>
      <c r="I656" s="167" t="str">
        <f>IF(ISBLANK(DaqBook_RAW_Data!AN646),"",DaqBook_RAW_Data!AN646)</f>
        <v/>
      </c>
      <c r="J656" s="167" t="str">
        <f>IF(ISBLANK(DaqBook_RAW_Data!AO646),"",DaqBook_RAW_Data!AO646)</f>
        <v/>
      </c>
      <c r="K656" s="167" t="str">
        <f>IF(ISBLANK(DaqBook_RAW_Data!AP646),"",DaqBook_RAW_Data!AP646)</f>
        <v/>
      </c>
      <c r="L656" s="167" t="str">
        <f>IF(ISBLANK(DaqBook_RAW_Data!AQ646),"",DaqBook_RAW_Data!AQ646)</f>
        <v/>
      </c>
      <c r="M656" s="167" t="str">
        <f>IF(ISBLANK(DaqBook_RAW_Data!AR646),"",DaqBook_RAW_Data!AR646)</f>
        <v/>
      </c>
      <c r="N656" s="167" t="str">
        <f>IF(ISBLANK(DaqBook_RAW_Data!AS646),"",DaqBook_RAW_Data!AS646)</f>
        <v/>
      </c>
      <c r="O656" s="44"/>
      <c r="P656" s="44"/>
    </row>
    <row r="657" spans="1:16" x14ac:dyDescent="0.2">
      <c r="A657" s="58" t="e">
        <f t="shared" si="10"/>
        <v>#VALUE!</v>
      </c>
      <c r="B657" s="144" t="str">
        <f>IF(ISBLANK(DaqBook_RAW_Data!AG647),IF(DaqBook_RAW_Data!A647="","",TIMEVALUE(DaqBook_RAW_Data!A647)),TIMEVALUE(DaqBook_RAW_Data!AG647))</f>
        <v/>
      </c>
      <c r="C657" s="167" t="str">
        <f>IF(ISBLANK(DaqBook_RAW_Data!AH647),"",DaqBook_RAW_Data!AH647)</f>
        <v/>
      </c>
      <c r="D657" s="167" t="str">
        <f>IF(ISBLANK(DaqBook_RAW_Data!AI647),"",DaqBook_RAW_Data!AI647)</f>
        <v/>
      </c>
      <c r="E657" s="167" t="str">
        <f>IF(ISBLANK(DaqBook_RAW_Data!AJ647),"",DaqBook_RAW_Data!AJ647)</f>
        <v/>
      </c>
      <c r="F657" s="167" t="str">
        <f>IF(ISBLANK(DaqBook_RAW_Data!AK647),"",DaqBook_RAW_Data!AK647)</f>
        <v/>
      </c>
      <c r="G657" s="167" t="str">
        <f>IF(ISBLANK(DaqBook_RAW_Data!AL647),"",DaqBook_RAW_Data!AL647)</f>
        <v/>
      </c>
      <c r="H657" s="167" t="str">
        <f>IF(ISBLANK(DaqBook_RAW_Data!AM647),"",DaqBook_RAW_Data!AM647)</f>
        <v/>
      </c>
      <c r="I657" s="167" t="str">
        <f>IF(ISBLANK(DaqBook_RAW_Data!AN647),"",DaqBook_RAW_Data!AN647)</f>
        <v/>
      </c>
      <c r="J657" s="167" t="str">
        <f>IF(ISBLANK(DaqBook_RAW_Data!AO647),"",DaqBook_RAW_Data!AO647)</f>
        <v/>
      </c>
      <c r="K657" s="167" t="str">
        <f>IF(ISBLANK(DaqBook_RAW_Data!AP647),"",DaqBook_RAW_Data!AP647)</f>
        <v/>
      </c>
      <c r="L657" s="167" t="str">
        <f>IF(ISBLANK(DaqBook_RAW_Data!AQ647),"",DaqBook_RAW_Data!AQ647)</f>
        <v/>
      </c>
      <c r="M657" s="167" t="str">
        <f>IF(ISBLANK(DaqBook_RAW_Data!AR647),"",DaqBook_RAW_Data!AR647)</f>
        <v/>
      </c>
      <c r="N657" s="167" t="str">
        <f>IF(ISBLANK(DaqBook_RAW_Data!AS647),"",DaqBook_RAW_Data!AS647)</f>
        <v/>
      </c>
      <c r="O657" s="44"/>
      <c r="P657" s="44"/>
    </row>
    <row r="658" spans="1:16" x14ac:dyDescent="0.2">
      <c r="A658" s="58" t="e">
        <f t="shared" si="10"/>
        <v>#VALUE!</v>
      </c>
      <c r="B658" s="144" t="str">
        <f>IF(ISBLANK(DaqBook_RAW_Data!AG648),IF(DaqBook_RAW_Data!A648="","",TIMEVALUE(DaqBook_RAW_Data!A648)),TIMEVALUE(DaqBook_RAW_Data!AG648))</f>
        <v/>
      </c>
      <c r="C658" s="167" t="str">
        <f>IF(ISBLANK(DaqBook_RAW_Data!AH648),"",DaqBook_RAW_Data!AH648)</f>
        <v/>
      </c>
      <c r="D658" s="167" t="str">
        <f>IF(ISBLANK(DaqBook_RAW_Data!AI648),"",DaqBook_RAW_Data!AI648)</f>
        <v/>
      </c>
      <c r="E658" s="167" t="str">
        <f>IF(ISBLANK(DaqBook_RAW_Data!AJ648),"",DaqBook_RAW_Data!AJ648)</f>
        <v/>
      </c>
      <c r="F658" s="167" t="str">
        <f>IF(ISBLANK(DaqBook_RAW_Data!AK648),"",DaqBook_RAW_Data!AK648)</f>
        <v/>
      </c>
      <c r="G658" s="167" t="str">
        <f>IF(ISBLANK(DaqBook_RAW_Data!AL648),"",DaqBook_RAW_Data!AL648)</f>
        <v/>
      </c>
      <c r="H658" s="167" t="str">
        <f>IF(ISBLANK(DaqBook_RAW_Data!AM648),"",DaqBook_RAW_Data!AM648)</f>
        <v/>
      </c>
      <c r="I658" s="167" t="str">
        <f>IF(ISBLANK(DaqBook_RAW_Data!AN648),"",DaqBook_RAW_Data!AN648)</f>
        <v/>
      </c>
      <c r="J658" s="167" t="str">
        <f>IF(ISBLANK(DaqBook_RAW_Data!AO648),"",DaqBook_RAW_Data!AO648)</f>
        <v/>
      </c>
      <c r="K658" s="167" t="str">
        <f>IF(ISBLANK(DaqBook_RAW_Data!AP648),"",DaqBook_RAW_Data!AP648)</f>
        <v/>
      </c>
      <c r="L658" s="167" t="str">
        <f>IF(ISBLANK(DaqBook_RAW_Data!AQ648),"",DaqBook_RAW_Data!AQ648)</f>
        <v/>
      </c>
      <c r="M658" s="167" t="str">
        <f>IF(ISBLANK(DaqBook_RAW_Data!AR648),"",DaqBook_RAW_Data!AR648)</f>
        <v/>
      </c>
      <c r="N658" s="167" t="str">
        <f>IF(ISBLANK(DaqBook_RAW_Data!AS648),"",DaqBook_RAW_Data!AS648)</f>
        <v/>
      </c>
      <c r="O658" s="44"/>
      <c r="P658" s="44"/>
    </row>
    <row r="659" spans="1:16" x14ac:dyDescent="0.2">
      <c r="A659" s="58" t="e">
        <f t="shared" si="10"/>
        <v>#VALUE!</v>
      </c>
      <c r="B659" s="144" t="str">
        <f>IF(ISBLANK(DaqBook_RAW_Data!AG649),IF(DaqBook_RAW_Data!A649="","",TIMEVALUE(DaqBook_RAW_Data!A649)),TIMEVALUE(DaqBook_RAW_Data!AG649))</f>
        <v/>
      </c>
      <c r="C659" s="167" t="str">
        <f>IF(ISBLANK(DaqBook_RAW_Data!AH649),"",DaqBook_RAW_Data!AH649)</f>
        <v/>
      </c>
      <c r="D659" s="167" t="str">
        <f>IF(ISBLANK(DaqBook_RAW_Data!AI649),"",DaqBook_RAW_Data!AI649)</f>
        <v/>
      </c>
      <c r="E659" s="167" t="str">
        <f>IF(ISBLANK(DaqBook_RAW_Data!AJ649),"",DaqBook_RAW_Data!AJ649)</f>
        <v/>
      </c>
      <c r="F659" s="167" t="str">
        <f>IF(ISBLANK(DaqBook_RAW_Data!AK649),"",DaqBook_RAW_Data!AK649)</f>
        <v/>
      </c>
      <c r="G659" s="167" t="str">
        <f>IF(ISBLANK(DaqBook_RAW_Data!AL649),"",DaqBook_RAW_Data!AL649)</f>
        <v/>
      </c>
      <c r="H659" s="167" t="str">
        <f>IF(ISBLANK(DaqBook_RAW_Data!AM649),"",DaqBook_RAW_Data!AM649)</f>
        <v/>
      </c>
      <c r="I659" s="167" t="str">
        <f>IF(ISBLANK(DaqBook_RAW_Data!AN649),"",DaqBook_RAW_Data!AN649)</f>
        <v/>
      </c>
      <c r="J659" s="167" t="str">
        <f>IF(ISBLANK(DaqBook_RAW_Data!AO649),"",DaqBook_RAW_Data!AO649)</f>
        <v/>
      </c>
      <c r="K659" s="167" t="str">
        <f>IF(ISBLANK(DaqBook_RAW_Data!AP649),"",DaqBook_RAW_Data!AP649)</f>
        <v/>
      </c>
      <c r="L659" s="167" t="str">
        <f>IF(ISBLANK(DaqBook_RAW_Data!AQ649),"",DaqBook_RAW_Data!AQ649)</f>
        <v/>
      </c>
      <c r="M659" s="167" t="str">
        <f>IF(ISBLANK(DaqBook_RAW_Data!AR649),"",DaqBook_RAW_Data!AR649)</f>
        <v/>
      </c>
      <c r="N659" s="167" t="str">
        <f>IF(ISBLANK(DaqBook_RAW_Data!AS649),"",DaqBook_RAW_Data!AS649)</f>
        <v/>
      </c>
      <c r="O659" s="44"/>
      <c r="P659" s="44"/>
    </row>
    <row r="660" spans="1:16" x14ac:dyDescent="0.2">
      <c r="A660" s="58" t="e">
        <f t="shared" si="10"/>
        <v>#VALUE!</v>
      </c>
      <c r="B660" s="144" t="str">
        <f>IF(ISBLANK(DaqBook_RAW_Data!AG650),IF(DaqBook_RAW_Data!A650="","",TIMEVALUE(DaqBook_RAW_Data!A650)),TIMEVALUE(DaqBook_RAW_Data!AG650))</f>
        <v/>
      </c>
      <c r="C660" s="167" t="str">
        <f>IF(ISBLANK(DaqBook_RAW_Data!AH650),"",DaqBook_RAW_Data!AH650)</f>
        <v/>
      </c>
      <c r="D660" s="167" t="str">
        <f>IF(ISBLANK(DaqBook_RAW_Data!AI650),"",DaqBook_RAW_Data!AI650)</f>
        <v/>
      </c>
      <c r="E660" s="167" t="str">
        <f>IF(ISBLANK(DaqBook_RAW_Data!AJ650),"",DaqBook_RAW_Data!AJ650)</f>
        <v/>
      </c>
      <c r="F660" s="167" t="str">
        <f>IF(ISBLANK(DaqBook_RAW_Data!AK650),"",DaqBook_RAW_Data!AK650)</f>
        <v/>
      </c>
      <c r="G660" s="167" t="str">
        <f>IF(ISBLANK(DaqBook_RAW_Data!AL650),"",DaqBook_RAW_Data!AL650)</f>
        <v/>
      </c>
      <c r="H660" s="167" t="str">
        <f>IF(ISBLANK(DaqBook_RAW_Data!AM650),"",DaqBook_RAW_Data!AM650)</f>
        <v/>
      </c>
      <c r="I660" s="167" t="str">
        <f>IF(ISBLANK(DaqBook_RAW_Data!AN650),"",DaqBook_RAW_Data!AN650)</f>
        <v/>
      </c>
      <c r="J660" s="167" t="str">
        <f>IF(ISBLANK(DaqBook_RAW_Data!AO650),"",DaqBook_RAW_Data!AO650)</f>
        <v/>
      </c>
      <c r="K660" s="167" t="str">
        <f>IF(ISBLANK(DaqBook_RAW_Data!AP650),"",DaqBook_RAW_Data!AP650)</f>
        <v/>
      </c>
      <c r="L660" s="167" t="str">
        <f>IF(ISBLANK(DaqBook_RAW_Data!AQ650),"",DaqBook_RAW_Data!AQ650)</f>
        <v/>
      </c>
      <c r="M660" s="167" t="str">
        <f>IF(ISBLANK(DaqBook_RAW_Data!AR650),"",DaqBook_RAW_Data!AR650)</f>
        <v/>
      </c>
      <c r="N660" s="167" t="str">
        <f>IF(ISBLANK(DaqBook_RAW_Data!AS650),"",DaqBook_RAW_Data!AS650)</f>
        <v/>
      </c>
      <c r="O660" s="44"/>
      <c r="P660" s="44"/>
    </row>
    <row r="661" spans="1:16" x14ac:dyDescent="0.2">
      <c r="A661" s="58" t="e">
        <f t="shared" si="10"/>
        <v>#VALUE!</v>
      </c>
      <c r="B661" s="144" t="str">
        <f>IF(ISBLANK(DaqBook_RAW_Data!AG651),IF(DaqBook_RAW_Data!A651="","",TIMEVALUE(DaqBook_RAW_Data!A651)),TIMEVALUE(DaqBook_RAW_Data!AG651))</f>
        <v/>
      </c>
      <c r="C661" s="167" t="str">
        <f>IF(ISBLANK(DaqBook_RAW_Data!AH651),"",DaqBook_RAW_Data!AH651)</f>
        <v/>
      </c>
      <c r="D661" s="167" t="str">
        <f>IF(ISBLANK(DaqBook_RAW_Data!AI651),"",DaqBook_RAW_Data!AI651)</f>
        <v/>
      </c>
      <c r="E661" s="167" t="str">
        <f>IF(ISBLANK(DaqBook_RAW_Data!AJ651),"",DaqBook_RAW_Data!AJ651)</f>
        <v/>
      </c>
      <c r="F661" s="167" t="str">
        <f>IF(ISBLANK(DaqBook_RAW_Data!AK651),"",DaqBook_RAW_Data!AK651)</f>
        <v/>
      </c>
      <c r="G661" s="167" t="str">
        <f>IF(ISBLANK(DaqBook_RAW_Data!AL651),"",DaqBook_RAW_Data!AL651)</f>
        <v/>
      </c>
      <c r="H661" s="167" t="str">
        <f>IF(ISBLANK(DaqBook_RAW_Data!AM651),"",DaqBook_RAW_Data!AM651)</f>
        <v/>
      </c>
      <c r="I661" s="167" t="str">
        <f>IF(ISBLANK(DaqBook_RAW_Data!AN651),"",DaqBook_RAW_Data!AN651)</f>
        <v/>
      </c>
      <c r="J661" s="167" t="str">
        <f>IF(ISBLANK(DaqBook_RAW_Data!AO651),"",DaqBook_RAW_Data!AO651)</f>
        <v/>
      </c>
      <c r="K661" s="167" t="str">
        <f>IF(ISBLANK(DaqBook_RAW_Data!AP651),"",DaqBook_RAW_Data!AP651)</f>
        <v/>
      </c>
      <c r="L661" s="167" t="str">
        <f>IF(ISBLANK(DaqBook_RAW_Data!AQ651),"",DaqBook_RAW_Data!AQ651)</f>
        <v/>
      </c>
      <c r="M661" s="167" t="str">
        <f>IF(ISBLANK(DaqBook_RAW_Data!AR651),"",DaqBook_RAW_Data!AR651)</f>
        <v/>
      </c>
      <c r="N661" s="167" t="str">
        <f>IF(ISBLANK(DaqBook_RAW_Data!AS651),"",DaqBook_RAW_Data!AS651)</f>
        <v/>
      </c>
      <c r="O661" s="44"/>
      <c r="P661" s="44"/>
    </row>
    <row r="662" spans="1:16" x14ac:dyDescent="0.2">
      <c r="A662" s="58" t="e">
        <f t="shared" si="10"/>
        <v>#VALUE!</v>
      </c>
      <c r="B662" s="144" t="str">
        <f>IF(ISBLANK(DaqBook_RAW_Data!AG652),IF(DaqBook_RAW_Data!A652="","",TIMEVALUE(DaqBook_RAW_Data!A652)),TIMEVALUE(DaqBook_RAW_Data!AG652))</f>
        <v/>
      </c>
      <c r="C662" s="167" t="str">
        <f>IF(ISBLANK(DaqBook_RAW_Data!AH652),"",DaqBook_RAW_Data!AH652)</f>
        <v/>
      </c>
      <c r="D662" s="167" t="str">
        <f>IF(ISBLANK(DaqBook_RAW_Data!AI652),"",DaqBook_RAW_Data!AI652)</f>
        <v/>
      </c>
      <c r="E662" s="167" t="str">
        <f>IF(ISBLANK(DaqBook_RAW_Data!AJ652),"",DaqBook_RAW_Data!AJ652)</f>
        <v/>
      </c>
      <c r="F662" s="167" t="str">
        <f>IF(ISBLANK(DaqBook_RAW_Data!AK652),"",DaqBook_RAW_Data!AK652)</f>
        <v/>
      </c>
      <c r="G662" s="167" t="str">
        <f>IF(ISBLANK(DaqBook_RAW_Data!AL652),"",DaqBook_RAW_Data!AL652)</f>
        <v/>
      </c>
      <c r="H662" s="167" t="str">
        <f>IF(ISBLANK(DaqBook_RAW_Data!AM652),"",DaqBook_RAW_Data!AM652)</f>
        <v/>
      </c>
      <c r="I662" s="167" t="str">
        <f>IF(ISBLANK(DaqBook_RAW_Data!AN652),"",DaqBook_RAW_Data!AN652)</f>
        <v/>
      </c>
      <c r="J662" s="167" t="str">
        <f>IF(ISBLANK(DaqBook_RAW_Data!AO652),"",DaqBook_RAW_Data!AO652)</f>
        <v/>
      </c>
      <c r="K662" s="167" t="str">
        <f>IF(ISBLANK(DaqBook_RAW_Data!AP652),"",DaqBook_RAW_Data!AP652)</f>
        <v/>
      </c>
      <c r="L662" s="167" t="str">
        <f>IF(ISBLANK(DaqBook_RAW_Data!AQ652),"",DaqBook_RAW_Data!AQ652)</f>
        <v/>
      </c>
      <c r="M662" s="167" t="str">
        <f>IF(ISBLANK(DaqBook_RAW_Data!AR652),"",DaqBook_RAW_Data!AR652)</f>
        <v/>
      </c>
      <c r="N662" s="167" t="str">
        <f>IF(ISBLANK(DaqBook_RAW_Data!AS652),"",DaqBook_RAW_Data!AS652)</f>
        <v/>
      </c>
      <c r="O662" s="44"/>
      <c r="P662" s="44"/>
    </row>
    <row r="663" spans="1:16" x14ac:dyDescent="0.2">
      <c r="A663" s="58" t="e">
        <f t="shared" si="10"/>
        <v>#VALUE!</v>
      </c>
      <c r="B663" s="144" t="str">
        <f>IF(ISBLANK(DaqBook_RAW_Data!AG653),IF(DaqBook_RAW_Data!A653="","",TIMEVALUE(DaqBook_RAW_Data!A653)),TIMEVALUE(DaqBook_RAW_Data!AG653))</f>
        <v/>
      </c>
      <c r="C663" s="167" t="str">
        <f>IF(ISBLANK(DaqBook_RAW_Data!AH653),"",DaqBook_RAW_Data!AH653)</f>
        <v/>
      </c>
      <c r="D663" s="167" t="str">
        <f>IF(ISBLANK(DaqBook_RAW_Data!AI653),"",DaqBook_RAW_Data!AI653)</f>
        <v/>
      </c>
      <c r="E663" s="167" t="str">
        <f>IF(ISBLANK(DaqBook_RAW_Data!AJ653),"",DaqBook_RAW_Data!AJ653)</f>
        <v/>
      </c>
      <c r="F663" s="167" t="str">
        <f>IF(ISBLANK(DaqBook_RAW_Data!AK653),"",DaqBook_RAW_Data!AK653)</f>
        <v/>
      </c>
      <c r="G663" s="167" t="str">
        <f>IF(ISBLANK(DaqBook_RAW_Data!AL653),"",DaqBook_RAW_Data!AL653)</f>
        <v/>
      </c>
      <c r="H663" s="167" t="str">
        <f>IF(ISBLANK(DaqBook_RAW_Data!AM653),"",DaqBook_RAW_Data!AM653)</f>
        <v/>
      </c>
      <c r="I663" s="167" t="str">
        <f>IF(ISBLANK(DaqBook_RAW_Data!AN653),"",DaqBook_RAW_Data!AN653)</f>
        <v/>
      </c>
      <c r="J663" s="167" t="str">
        <f>IF(ISBLANK(DaqBook_RAW_Data!AO653),"",DaqBook_RAW_Data!AO653)</f>
        <v/>
      </c>
      <c r="K663" s="167" t="str">
        <f>IF(ISBLANK(DaqBook_RAW_Data!AP653),"",DaqBook_RAW_Data!AP653)</f>
        <v/>
      </c>
      <c r="L663" s="167" t="str">
        <f>IF(ISBLANK(DaqBook_RAW_Data!AQ653),"",DaqBook_RAW_Data!AQ653)</f>
        <v/>
      </c>
      <c r="M663" s="167" t="str">
        <f>IF(ISBLANK(DaqBook_RAW_Data!AR653),"",DaqBook_RAW_Data!AR653)</f>
        <v/>
      </c>
      <c r="N663" s="167" t="str">
        <f>IF(ISBLANK(DaqBook_RAW_Data!AS653),"",DaqBook_RAW_Data!AS653)</f>
        <v/>
      </c>
      <c r="O663" s="44"/>
      <c r="P663" s="44"/>
    </row>
    <row r="664" spans="1:16" x14ac:dyDescent="0.2">
      <c r="A664" s="58" t="e">
        <f t="shared" si="10"/>
        <v>#VALUE!</v>
      </c>
      <c r="B664" s="144" t="str">
        <f>IF(ISBLANK(DaqBook_RAW_Data!AG654),IF(DaqBook_RAW_Data!A654="","",TIMEVALUE(DaqBook_RAW_Data!A654)),TIMEVALUE(DaqBook_RAW_Data!AG654))</f>
        <v/>
      </c>
      <c r="C664" s="167" t="str">
        <f>IF(ISBLANK(DaqBook_RAW_Data!AH654),"",DaqBook_RAW_Data!AH654)</f>
        <v/>
      </c>
      <c r="D664" s="167" t="str">
        <f>IF(ISBLANK(DaqBook_RAW_Data!AI654),"",DaqBook_RAW_Data!AI654)</f>
        <v/>
      </c>
      <c r="E664" s="167" t="str">
        <f>IF(ISBLANK(DaqBook_RAW_Data!AJ654),"",DaqBook_RAW_Data!AJ654)</f>
        <v/>
      </c>
      <c r="F664" s="167" t="str">
        <f>IF(ISBLANK(DaqBook_RAW_Data!AK654),"",DaqBook_RAW_Data!AK654)</f>
        <v/>
      </c>
      <c r="G664" s="167" t="str">
        <f>IF(ISBLANK(DaqBook_RAW_Data!AL654),"",DaqBook_RAW_Data!AL654)</f>
        <v/>
      </c>
      <c r="H664" s="167" t="str">
        <f>IF(ISBLANK(DaqBook_RAW_Data!AM654),"",DaqBook_RAW_Data!AM654)</f>
        <v/>
      </c>
      <c r="I664" s="167" t="str">
        <f>IF(ISBLANK(DaqBook_RAW_Data!AN654),"",DaqBook_RAW_Data!AN654)</f>
        <v/>
      </c>
      <c r="J664" s="167" t="str">
        <f>IF(ISBLANK(DaqBook_RAW_Data!AO654),"",DaqBook_RAW_Data!AO654)</f>
        <v/>
      </c>
      <c r="K664" s="167" t="str">
        <f>IF(ISBLANK(DaqBook_RAW_Data!AP654),"",DaqBook_RAW_Data!AP654)</f>
        <v/>
      </c>
      <c r="L664" s="167" t="str">
        <f>IF(ISBLANK(DaqBook_RAW_Data!AQ654),"",DaqBook_RAW_Data!AQ654)</f>
        <v/>
      </c>
      <c r="M664" s="167" t="str">
        <f>IF(ISBLANK(DaqBook_RAW_Data!AR654),"",DaqBook_RAW_Data!AR654)</f>
        <v/>
      </c>
      <c r="N664" s="167" t="str">
        <f>IF(ISBLANK(DaqBook_RAW_Data!AS654),"",DaqBook_RAW_Data!AS654)</f>
        <v/>
      </c>
      <c r="O664" s="44"/>
      <c r="P664" s="44"/>
    </row>
    <row r="665" spans="1:16" x14ac:dyDescent="0.2">
      <c r="A665" s="58" t="e">
        <f t="shared" si="10"/>
        <v>#VALUE!</v>
      </c>
      <c r="B665" s="144" t="str">
        <f>IF(ISBLANK(DaqBook_RAW_Data!AG655),IF(DaqBook_RAW_Data!A655="","",TIMEVALUE(DaqBook_RAW_Data!A655)),TIMEVALUE(DaqBook_RAW_Data!AG655))</f>
        <v/>
      </c>
      <c r="C665" s="167" t="str">
        <f>IF(ISBLANK(DaqBook_RAW_Data!AH655),"",DaqBook_RAW_Data!AH655)</f>
        <v/>
      </c>
      <c r="D665" s="167" t="str">
        <f>IF(ISBLANK(DaqBook_RAW_Data!AI655),"",DaqBook_RAW_Data!AI655)</f>
        <v/>
      </c>
      <c r="E665" s="167" t="str">
        <f>IF(ISBLANK(DaqBook_RAW_Data!AJ655),"",DaqBook_RAW_Data!AJ655)</f>
        <v/>
      </c>
      <c r="F665" s="167" t="str">
        <f>IF(ISBLANK(DaqBook_RAW_Data!AK655),"",DaqBook_RAW_Data!AK655)</f>
        <v/>
      </c>
      <c r="G665" s="167" t="str">
        <f>IF(ISBLANK(DaqBook_RAW_Data!AL655),"",DaqBook_RAW_Data!AL655)</f>
        <v/>
      </c>
      <c r="H665" s="167" t="str">
        <f>IF(ISBLANK(DaqBook_RAW_Data!AM655),"",DaqBook_RAW_Data!AM655)</f>
        <v/>
      </c>
      <c r="I665" s="167" t="str">
        <f>IF(ISBLANK(DaqBook_RAW_Data!AN655),"",DaqBook_RAW_Data!AN655)</f>
        <v/>
      </c>
      <c r="J665" s="167" t="str">
        <f>IF(ISBLANK(DaqBook_RAW_Data!AO655),"",DaqBook_RAW_Data!AO655)</f>
        <v/>
      </c>
      <c r="K665" s="167" t="str">
        <f>IF(ISBLANK(DaqBook_RAW_Data!AP655),"",DaqBook_RAW_Data!AP655)</f>
        <v/>
      </c>
      <c r="L665" s="167" t="str">
        <f>IF(ISBLANK(DaqBook_RAW_Data!AQ655),"",DaqBook_RAW_Data!AQ655)</f>
        <v/>
      </c>
      <c r="M665" s="167" t="str">
        <f>IF(ISBLANK(DaqBook_RAW_Data!AR655),"",DaqBook_RAW_Data!AR655)</f>
        <v/>
      </c>
      <c r="N665" s="167" t="str">
        <f>IF(ISBLANK(DaqBook_RAW_Data!AS655),"",DaqBook_RAW_Data!AS655)</f>
        <v/>
      </c>
      <c r="O665" s="44"/>
      <c r="P665" s="44"/>
    </row>
    <row r="666" spans="1:16" x14ac:dyDescent="0.2">
      <c r="A666" s="58" t="e">
        <f t="shared" si="10"/>
        <v>#VALUE!</v>
      </c>
      <c r="B666" s="144" t="str">
        <f>IF(ISBLANK(DaqBook_RAW_Data!AG656),IF(DaqBook_RAW_Data!A656="","",TIMEVALUE(DaqBook_RAW_Data!A656)),TIMEVALUE(DaqBook_RAW_Data!AG656))</f>
        <v/>
      </c>
      <c r="C666" s="167" t="str">
        <f>IF(ISBLANK(DaqBook_RAW_Data!AH656),"",DaqBook_RAW_Data!AH656)</f>
        <v/>
      </c>
      <c r="D666" s="167" t="str">
        <f>IF(ISBLANK(DaqBook_RAW_Data!AI656),"",DaqBook_RAW_Data!AI656)</f>
        <v/>
      </c>
      <c r="E666" s="167" t="str">
        <f>IF(ISBLANK(DaqBook_RAW_Data!AJ656),"",DaqBook_RAW_Data!AJ656)</f>
        <v/>
      </c>
      <c r="F666" s="167" t="str">
        <f>IF(ISBLANK(DaqBook_RAW_Data!AK656),"",DaqBook_RAW_Data!AK656)</f>
        <v/>
      </c>
      <c r="G666" s="167" t="str">
        <f>IF(ISBLANK(DaqBook_RAW_Data!AL656),"",DaqBook_RAW_Data!AL656)</f>
        <v/>
      </c>
      <c r="H666" s="167" t="str">
        <f>IF(ISBLANK(DaqBook_RAW_Data!AM656),"",DaqBook_RAW_Data!AM656)</f>
        <v/>
      </c>
      <c r="I666" s="167" t="str">
        <f>IF(ISBLANK(DaqBook_RAW_Data!AN656),"",DaqBook_RAW_Data!AN656)</f>
        <v/>
      </c>
      <c r="J666" s="167" t="str">
        <f>IF(ISBLANK(DaqBook_RAW_Data!AO656),"",DaqBook_RAW_Data!AO656)</f>
        <v/>
      </c>
      <c r="K666" s="167" t="str">
        <f>IF(ISBLANK(DaqBook_RAW_Data!AP656),"",DaqBook_RAW_Data!AP656)</f>
        <v/>
      </c>
      <c r="L666" s="167" t="str">
        <f>IF(ISBLANK(DaqBook_RAW_Data!AQ656),"",DaqBook_RAW_Data!AQ656)</f>
        <v/>
      </c>
      <c r="M666" s="167" t="str">
        <f>IF(ISBLANK(DaqBook_RAW_Data!AR656),"",DaqBook_RAW_Data!AR656)</f>
        <v/>
      </c>
      <c r="N666" s="167" t="str">
        <f>IF(ISBLANK(DaqBook_RAW_Data!AS656),"",DaqBook_RAW_Data!AS656)</f>
        <v/>
      </c>
      <c r="O666" s="44"/>
      <c r="P666" s="44"/>
    </row>
    <row r="667" spans="1:16" x14ac:dyDescent="0.2">
      <c r="A667" s="58" t="e">
        <f t="shared" si="10"/>
        <v>#VALUE!</v>
      </c>
      <c r="B667" s="144" t="str">
        <f>IF(ISBLANK(DaqBook_RAW_Data!AG657),IF(DaqBook_RAW_Data!A657="","",TIMEVALUE(DaqBook_RAW_Data!A657)),TIMEVALUE(DaqBook_RAW_Data!AG657))</f>
        <v/>
      </c>
      <c r="C667" s="167" t="str">
        <f>IF(ISBLANK(DaqBook_RAW_Data!AH657),"",DaqBook_RAW_Data!AH657)</f>
        <v/>
      </c>
      <c r="D667" s="167" t="str">
        <f>IF(ISBLANK(DaqBook_RAW_Data!AI657),"",DaqBook_RAW_Data!AI657)</f>
        <v/>
      </c>
      <c r="E667" s="167" t="str">
        <f>IF(ISBLANK(DaqBook_RAW_Data!AJ657),"",DaqBook_RAW_Data!AJ657)</f>
        <v/>
      </c>
      <c r="F667" s="167" t="str">
        <f>IF(ISBLANK(DaqBook_RAW_Data!AK657),"",DaqBook_RAW_Data!AK657)</f>
        <v/>
      </c>
      <c r="G667" s="167" t="str">
        <f>IF(ISBLANK(DaqBook_RAW_Data!AL657),"",DaqBook_RAW_Data!AL657)</f>
        <v/>
      </c>
      <c r="H667" s="167" t="str">
        <f>IF(ISBLANK(DaqBook_RAW_Data!AM657),"",DaqBook_RAW_Data!AM657)</f>
        <v/>
      </c>
      <c r="I667" s="167" t="str">
        <f>IF(ISBLANK(DaqBook_RAW_Data!AN657),"",DaqBook_RAW_Data!AN657)</f>
        <v/>
      </c>
      <c r="J667" s="167" t="str">
        <f>IF(ISBLANK(DaqBook_RAW_Data!AO657),"",DaqBook_RAW_Data!AO657)</f>
        <v/>
      </c>
      <c r="K667" s="167" t="str">
        <f>IF(ISBLANK(DaqBook_RAW_Data!AP657),"",DaqBook_RAW_Data!AP657)</f>
        <v/>
      </c>
      <c r="L667" s="167" t="str">
        <f>IF(ISBLANK(DaqBook_RAW_Data!AQ657),"",DaqBook_RAW_Data!AQ657)</f>
        <v/>
      </c>
      <c r="M667" s="167" t="str">
        <f>IF(ISBLANK(DaqBook_RAW_Data!AR657),"",DaqBook_RAW_Data!AR657)</f>
        <v/>
      </c>
      <c r="N667" s="167" t="str">
        <f>IF(ISBLANK(DaqBook_RAW_Data!AS657),"",DaqBook_RAW_Data!AS657)</f>
        <v/>
      </c>
      <c r="O667" s="44"/>
      <c r="P667" s="44"/>
    </row>
    <row r="668" spans="1:16" x14ac:dyDescent="0.2">
      <c r="A668" s="58" t="e">
        <f t="shared" si="10"/>
        <v>#VALUE!</v>
      </c>
      <c r="B668" s="144" t="str">
        <f>IF(ISBLANK(DaqBook_RAW_Data!AG658),IF(DaqBook_RAW_Data!A658="","",TIMEVALUE(DaqBook_RAW_Data!A658)),TIMEVALUE(DaqBook_RAW_Data!AG658))</f>
        <v/>
      </c>
      <c r="C668" s="167" t="str">
        <f>IF(ISBLANK(DaqBook_RAW_Data!AH658),"",DaqBook_RAW_Data!AH658)</f>
        <v/>
      </c>
      <c r="D668" s="167" t="str">
        <f>IF(ISBLANK(DaqBook_RAW_Data!AI658),"",DaqBook_RAW_Data!AI658)</f>
        <v/>
      </c>
      <c r="E668" s="167" t="str">
        <f>IF(ISBLANK(DaqBook_RAW_Data!AJ658),"",DaqBook_RAW_Data!AJ658)</f>
        <v/>
      </c>
      <c r="F668" s="167" t="str">
        <f>IF(ISBLANK(DaqBook_RAW_Data!AK658),"",DaqBook_RAW_Data!AK658)</f>
        <v/>
      </c>
      <c r="G668" s="167" t="str">
        <f>IF(ISBLANK(DaqBook_RAW_Data!AL658),"",DaqBook_RAW_Data!AL658)</f>
        <v/>
      </c>
      <c r="H668" s="167" t="str">
        <f>IF(ISBLANK(DaqBook_RAW_Data!AM658),"",DaqBook_RAW_Data!AM658)</f>
        <v/>
      </c>
      <c r="I668" s="167" t="str">
        <f>IF(ISBLANK(DaqBook_RAW_Data!AN658),"",DaqBook_RAW_Data!AN658)</f>
        <v/>
      </c>
      <c r="J668" s="167" t="str">
        <f>IF(ISBLANK(DaqBook_RAW_Data!AO658),"",DaqBook_RAW_Data!AO658)</f>
        <v/>
      </c>
      <c r="K668" s="167" t="str">
        <f>IF(ISBLANK(DaqBook_RAW_Data!AP658),"",DaqBook_RAW_Data!AP658)</f>
        <v/>
      </c>
      <c r="L668" s="167" t="str">
        <f>IF(ISBLANK(DaqBook_RAW_Data!AQ658),"",DaqBook_RAW_Data!AQ658)</f>
        <v/>
      </c>
      <c r="M668" s="167" t="str">
        <f>IF(ISBLANK(DaqBook_RAW_Data!AR658),"",DaqBook_RAW_Data!AR658)</f>
        <v/>
      </c>
      <c r="N668" s="167" t="str">
        <f>IF(ISBLANK(DaqBook_RAW_Data!AS658),"",DaqBook_RAW_Data!AS658)</f>
        <v/>
      </c>
      <c r="O668" s="44"/>
      <c r="P668" s="44"/>
    </row>
    <row r="669" spans="1:16" x14ac:dyDescent="0.2">
      <c r="A669" s="58" t="e">
        <f t="shared" si="10"/>
        <v>#VALUE!</v>
      </c>
      <c r="B669" s="144" t="str">
        <f>IF(ISBLANK(DaqBook_RAW_Data!AG659),IF(DaqBook_RAW_Data!A659="","",TIMEVALUE(DaqBook_RAW_Data!A659)),TIMEVALUE(DaqBook_RAW_Data!AG659))</f>
        <v/>
      </c>
      <c r="C669" s="167" t="str">
        <f>IF(ISBLANK(DaqBook_RAW_Data!AH659),"",DaqBook_RAW_Data!AH659)</f>
        <v/>
      </c>
      <c r="D669" s="167" t="str">
        <f>IF(ISBLANK(DaqBook_RAW_Data!AI659),"",DaqBook_RAW_Data!AI659)</f>
        <v/>
      </c>
      <c r="E669" s="167" t="str">
        <f>IF(ISBLANK(DaqBook_RAW_Data!AJ659),"",DaqBook_RAW_Data!AJ659)</f>
        <v/>
      </c>
      <c r="F669" s="167" t="str">
        <f>IF(ISBLANK(DaqBook_RAW_Data!AK659),"",DaqBook_RAW_Data!AK659)</f>
        <v/>
      </c>
      <c r="G669" s="167" t="str">
        <f>IF(ISBLANK(DaqBook_RAW_Data!AL659),"",DaqBook_RAW_Data!AL659)</f>
        <v/>
      </c>
      <c r="H669" s="167" t="str">
        <f>IF(ISBLANK(DaqBook_RAW_Data!AM659),"",DaqBook_RAW_Data!AM659)</f>
        <v/>
      </c>
      <c r="I669" s="167" t="str">
        <f>IF(ISBLANK(DaqBook_RAW_Data!AN659),"",DaqBook_RAW_Data!AN659)</f>
        <v/>
      </c>
      <c r="J669" s="167" t="str">
        <f>IF(ISBLANK(DaqBook_RAW_Data!AO659),"",DaqBook_RAW_Data!AO659)</f>
        <v/>
      </c>
      <c r="K669" s="167" t="str">
        <f>IF(ISBLANK(DaqBook_RAW_Data!AP659),"",DaqBook_RAW_Data!AP659)</f>
        <v/>
      </c>
      <c r="L669" s="167" t="str">
        <f>IF(ISBLANK(DaqBook_RAW_Data!AQ659),"",DaqBook_RAW_Data!AQ659)</f>
        <v/>
      </c>
      <c r="M669" s="167" t="str">
        <f>IF(ISBLANK(DaqBook_RAW_Data!AR659),"",DaqBook_RAW_Data!AR659)</f>
        <v/>
      </c>
      <c r="N669" s="167" t="str">
        <f>IF(ISBLANK(DaqBook_RAW_Data!AS659),"",DaqBook_RAW_Data!AS659)</f>
        <v/>
      </c>
      <c r="O669" s="44"/>
      <c r="P669" s="44"/>
    </row>
    <row r="670" spans="1:16" x14ac:dyDescent="0.2">
      <c r="A670" s="58" t="e">
        <f t="shared" si="10"/>
        <v>#VALUE!</v>
      </c>
      <c r="B670" s="144" t="str">
        <f>IF(ISBLANK(DaqBook_RAW_Data!AG660),IF(DaqBook_RAW_Data!A660="","",TIMEVALUE(DaqBook_RAW_Data!A660)),TIMEVALUE(DaqBook_RAW_Data!AG660))</f>
        <v/>
      </c>
      <c r="C670" s="167" t="str">
        <f>IF(ISBLANK(DaqBook_RAW_Data!AH660),"",DaqBook_RAW_Data!AH660)</f>
        <v/>
      </c>
      <c r="D670" s="167" t="str">
        <f>IF(ISBLANK(DaqBook_RAW_Data!AI660),"",DaqBook_RAW_Data!AI660)</f>
        <v/>
      </c>
      <c r="E670" s="167" t="str">
        <f>IF(ISBLANK(DaqBook_RAW_Data!AJ660),"",DaqBook_RAW_Data!AJ660)</f>
        <v/>
      </c>
      <c r="F670" s="167" t="str">
        <f>IF(ISBLANK(DaqBook_RAW_Data!AK660),"",DaqBook_RAW_Data!AK660)</f>
        <v/>
      </c>
      <c r="G670" s="167" t="str">
        <f>IF(ISBLANK(DaqBook_RAW_Data!AL660),"",DaqBook_RAW_Data!AL660)</f>
        <v/>
      </c>
      <c r="H670" s="167" t="str">
        <f>IF(ISBLANK(DaqBook_RAW_Data!AM660),"",DaqBook_RAW_Data!AM660)</f>
        <v/>
      </c>
      <c r="I670" s="167" t="str">
        <f>IF(ISBLANK(DaqBook_RAW_Data!AN660),"",DaqBook_RAW_Data!AN660)</f>
        <v/>
      </c>
      <c r="J670" s="167" t="str">
        <f>IF(ISBLANK(DaqBook_RAW_Data!AO660),"",DaqBook_RAW_Data!AO660)</f>
        <v/>
      </c>
      <c r="K670" s="167" t="str">
        <f>IF(ISBLANK(DaqBook_RAW_Data!AP660),"",DaqBook_RAW_Data!AP660)</f>
        <v/>
      </c>
      <c r="L670" s="167" t="str">
        <f>IF(ISBLANK(DaqBook_RAW_Data!AQ660),"",DaqBook_RAW_Data!AQ660)</f>
        <v/>
      </c>
      <c r="M670" s="167" t="str">
        <f>IF(ISBLANK(DaqBook_RAW_Data!AR660),"",DaqBook_RAW_Data!AR660)</f>
        <v/>
      </c>
      <c r="N670" s="167" t="str">
        <f>IF(ISBLANK(DaqBook_RAW_Data!AS660),"",DaqBook_RAW_Data!AS660)</f>
        <v/>
      </c>
      <c r="O670" s="44"/>
      <c r="P670" s="44"/>
    </row>
    <row r="671" spans="1:16" x14ac:dyDescent="0.2">
      <c r="A671" s="58" t="e">
        <f t="shared" si="10"/>
        <v>#VALUE!</v>
      </c>
      <c r="B671" s="144" t="str">
        <f>IF(ISBLANK(DaqBook_RAW_Data!AG661),IF(DaqBook_RAW_Data!A661="","",TIMEVALUE(DaqBook_RAW_Data!A661)),TIMEVALUE(DaqBook_RAW_Data!AG661))</f>
        <v/>
      </c>
      <c r="C671" s="167" t="str">
        <f>IF(ISBLANK(DaqBook_RAW_Data!AH661),"",DaqBook_RAW_Data!AH661)</f>
        <v/>
      </c>
      <c r="D671" s="167" t="str">
        <f>IF(ISBLANK(DaqBook_RAW_Data!AI661),"",DaqBook_RAW_Data!AI661)</f>
        <v/>
      </c>
      <c r="E671" s="167" t="str">
        <f>IF(ISBLANK(DaqBook_RAW_Data!AJ661),"",DaqBook_RAW_Data!AJ661)</f>
        <v/>
      </c>
      <c r="F671" s="167" t="str">
        <f>IF(ISBLANK(DaqBook_RAW_Data!AK661),"",DaqBook_RAW_Data!AK661)</f>
        <v/>
      </c>
      <c r="G671" s="167" t="str">
        <f>IF(ISBLANK(DaqBook_RAW_Data!AL661),"",DaqBook_RAW_Data!AL661)</f>
        <v/>
      </c>
      <c r="H671" s="167" t="str">
        <f>IF(ISBLANK(DaqBook_RAW_Data!AM661),"",DaqBook_RAW_Data!AM661)</f>
        <v/>
      </c>
      <c r="I671" s="167" t="str">
        <f>IF(ISBLANK(DaqBook_RAW_Data!AN661),"",DaqBook_RAW_Data!AN661)</f>
        <v/>
      </c>
      <c r="J671" s="167" t="str">
        <f>IF(ISBLANK(DaqBook_RAW_Data!AO661),"",DaqBook_RAW_Data!AO661)</f>
        <v/>
      </c>
      <c r="K671" s="167" t="str">
        <f>IF(ISBLANK(DaqBook_RAW_Data!AP661),"",DaqBook_RAW_Data!AP661)</f>
        <v/>
      </c>
      <c r="L671" s="167" t="str">
        <f>IF(ISBLANK(DaqBook_RAW_Data!AQ661),"",DaqBook_RAW_Data!AQ661)</f>
        <v/>
      </c>
      <c r="M671" s="167" t="str">
        <f>IF(ISBLANK(DaqBook_RAW_Data!AR661),"",DaqBook_RAW_Data!AR661)</f>
        <v/>
      </c>
      <c r="N671" s="167" t="str">
        <f>IF(ISBLANK(DaqBook_RAW_Data!AS661),"",DaqBook_RAW_Data!AS661)</f>
        <v/>
      </c>
      <c r="O671" s="44"/>
      <c r="P671" s="44"/>
    </row>
    <row r="672" spans="1:16" x14ac:dyDescent="0.2">
      <c r="A672" s="58" t="e">
        <f t="shared" si="10"/>
        <v>#VALUE!</v>
      </c>
      <c r="B672" s="144" t="str">
        <f>IF(ISBLANK(DaqBook_RAW_Data!AG662),IF(DaqBook_RAW_Data!A662="","",TIMEVALUE(DaqBook_RAW_Data!A662)),TIMEVALUE(DaqBook_RAW_Data!AG662))</f>
        <v/>
      </c>
      <c r="C672" s="167" t="str">
        <f>IF(ISBLANK(DaqBook_RAW_Data!AH662),"",DaqBook_RAW_Data!AH662)</f>
        <v/>
      </c>
      <c r="D672" s="167" t="str">
        <f>IF(ISBLANK(DaqBook_RAW_Data!AI662),"",DaqBook_RAW_Data!AI662)</f>
        <v/>
      </c>
      <c r="E672" s="167" t="str">
        <f>IF(ISBLANK(DaqBook_RAW_Data!AJ662),"",DaqBook_RAW_Data!AJ662)</f>
        <v/>
      </c>
      <c r="F672" s="167" t="str">
        <f>IF(ISBLANK(DaqBook_RAW_Data!AK662),"",DaqBook_RAW_Data!AK662)</f>
        <v/>
      </c>
      <c r="G672" s="167" t="str">
        <f>IF(ISBLANK(DaqBook_RAW_Data!AL662),"",DaqBook_RAW_Data!AL662)</f>
        <v/>
      </c>
      <c r="H672" s="167" t="str">
        <f>IF(ISBLANK(DaqBook_RAW_Data!AM662),"",DaqBook_RAW_Data!AM662)</f>
        <v/>
      </c>
      <c r="I672" s="167" t="str">
        <f>IF(ISBLANK(DaqBook_RAW_Data!AN662),"",DaqBook_RAW_Data!AN662)</f>
        <v/>
      </c>
      <c r="J672" s="167" t="str">
        <f>IF(ISBLANK(DaqBook_RAW_Data!AO662),"",DaqBook_RAW_Data!AO662)</f>
        <v/>
      </c>
      <c r="K672" s="167" t="str">
        <f>IF(ISBLANK(DaqBook_RAW_Data!AP662),"",DaqBook_RAW_Data!AP662)</f>
        <v/>
      </c>
      <c r="L672" s="167" t="str">
        <f>IF(ISBLANK(DaqBook_RAW_Data!AQ662),"",DaqBook_RAW_Data!AQ662)</f>
        <v/>
      </c>
      <c r="M672" s="167" t="str">
        <f>IF(ISBLANK(DaqBook_RAW_Data!AR662),"",DaqBook_RAW_Data!AR662)</f>
        <v/>
      </c>
      <c r="N672" s="167" t="str">
        <f>IF(ISBLANK(DaqBook_RAW_Data!AS662),"",DaqBook_RAW_Data!AS662)</f>
        <v/>
      </c>
      <c r="O672" s="44"/>
      <c r="P672" s="44"/>
    </row>
    <row r="673" spans="1:16" x14ac:dyDescent="0.2">
      <c r="A673" s="58" t="e">
        <f t="shared" si="10"/>
        <v>#VALUE!</v>
      </c>
      <c r="B673" s="144" t="str">
        <f>IF(ISBLANK(DaqBook_RAW_Data!AG663),IF(DaqBook_RAW_Data!A663="","",TIMEVALUE(DaqBook_RAW_Data!A663)),TIMEVALUE(DaqBook_RAW_Data!AG663))</f>
        <v/>
      </c>
      <c r="C673" s="167" t="str">
        <f>IF(ISBLANK(DaqBook_RAW_Data!AH663),"",DaqBook_RAW_Data!AH663)</f>
        <v/>
      </c>
      <c r="D673" s="167" t="str">
        <f>IF(ISBLANK(DaqBook_RAW_Data!AI663),"",DaqBook_RAW_Data!AI663)</f>
        <v/>
      </c>
      <c r="E673" s="167" t="str">
        <f>IF(ISBLANK(DaqBook_RAW_Data!AJ663),"",DaqBook_RAW_Data!AJ663)</f>
        <v/>
      </c>
      <c r="F673" s="167" t="str">
        <f>IF(ISBLANK(DaqBook_RAW_Data!AK663),"",DaqBook_RAW_Data!AK663)</f>
        <v/>
      </c>
      <c r="G673" s="167" t="str">
        <f>IF(ISBLANK(DaqBook_RAW_Data!AL663),"",DaqBook_RAW_Data!AL663)</f>
        <v/>
      </c>
      <c r="H673" s="167" t="str">
        <f>IF(ISBLANK(DaqBook_RAW_Data!AM663),"",DaqBook_RAW_Data!AM663)</f>
        <v/>
      </c>
      <c r="I673" s="167" t="str">
        <f>IF(ISBLANK(DaqBook_RAW_Data!AN663),"",DaqBook_RAW_Data!AN663)</f>
        <v/>
      </c>
      <c r="J673" s="167" t="str">
        <f>IF(ISBLANK(DaqBook_RAW_Data!AO663),"",DaqBook_RAW_Data!AO663)</f>
        <v/>
      </c>
      <c r="K673" s="167" t="str">
        <f>IF(ISBLANK(DaqBook_RAW_Data!AP663),"",DaqBook_RAW_Data!AP663)</f>
        <v/>
      </c>
      <c r="L673" s="167" t="str">
        <f>IF(ISBLANK(DaqBook_RAW_Data!AQ663),"",DaqBook_RAW_Data!AQ663)</f>
        <v/>
      </c>
      <c r="M673" s="167" t="str">
        <f>IF(ISBLANK(DaqBook_RAW_Data!AR663),"",DaqBook_RAW_Data!AR663)</f>
        <v/>
      </c>
      <c r="N673" s="167" t="str">
        <f>IF(ISBLANK(DaqBook_RAW_Data!AS663),"",DaqBook_RAW_Data!AS663)</f>
        <v/>
      </c>
      <c r="O673" s="44"/>
      <c r="P673" s="44"/>
    </row>
    <row r="674" spans="1:16" x14ac:dyDescent="0.2">
      <c r="A674" s="58" t="e">
        <f t="shared" si="10"/>
        <v>#VALUE!</v>
      </c>
      <c r="B674" s="144" t="str">
        <f>IF(ISBLANK(DaqBook_RAW_Data!AG664),IF(DaqBook_RAW_Data!A664="","",TIMEVALUE(DaqBook_RAW_Data!A664)),TIMEVALUE(DaqBook_RAW_Data!AG664))</f>
        <v/>
      </c>
      <c r="C674" s="167" t="str">
        <f>IF(ISBLANK(DaqBook_RAW_Data!AH664),"",DaqBook_RAW_Data!AH664)</f>
        <v/>
      </c>
      <c r="D674" s="167" t="str">
        <f>IF(ISBLANK(DaqBook_RAW_Data!AI664),"",DaqBook_RAW_Data!AI664)</f>
        <v/>
      </c>
      <c r="E674" s="167" t="str">
        <f>IF(ISBLANK(DaqBook_RAW_Data!AJ664),"",DaqBook_RAW_Data!AJ664)</f>
        <v/>
      </c>
      <c r="F674" s="167" t="str">
        <f>IF(ISBLANK(DaqBook_RAW_Data!AK664),"",DaqBook_RAW_Data!AK664)</f>
        <v/>
      </c>
      <c r="G674" s="167" t="str">
        <f>IF(ISBLANK(DaqBook_RAW_Data!AL664),"",DaqBook_RAW_Data!AL664)</f>
        <v/>
      </c>
      <c r="H674" s="167" t="str">
        <f>IF(ISBLANK(DaqBook_RAW_Data!AM664),"",DaqBook_RAW_Data!AM664)</f>
        <v/>
      </c>
      <c r="I674" s="167" t="str">
        <f>IF(ISBLANK(DaqBook_RAW_Data!AN664),"",DaqBook_RAW_Data!AN664)</f>
        <v/>
      </c>
      <c r="J674" s="167" t="str">
        <f>IF(ISBLANK(DaqBook_RAW_Data!AO664),"",DaqBook_RAW_Data!AO664)</f>
        <v/>
      </c>
      <c r="K674" s="167" t="str">
        <f>IF(ISBLANK(DaqBook_RAW_Data!AP664),"",DaqBook_RAW_Data!AP664)</f>
        <v/>
      </c>
      <c r="L674" s="167" t="str">
        <f>IF(ISBLANK(DaqBook_RAW_Data!AQ664),"",DaqBook_RAW_Data!AQ664)</f>
        <v/>
      </c>
      <c r="M674" s="167" t="str">
        <f>IF(ISBLANK(DaqBook_RAW_Data!AR664),"",DaqBook_RAW_Data!AR664)</f>
        <v/>
      </c>
      <c r="N674" s="167" t="str">
        <f>IF(ISBLANK(DaqBook_RAW_Data!AS664),"",DaqBook_RAW_Data!AS664)</f>
        <v/>
      </c>
      <c r="O674" s="44"/>
      <c r="P674" s="44"/>
    </row>
    <row r="675" spans="1:16" x14ac:dyDescent="0.2">
      <c r="A675" s="58" t="e">
        <f t="shared" si="10"/>
        <v>#VALUE!</v>
      </c>
      <c r="B675" s="144" t="str">
        <f>IF(ISBLANK(DaqBook_RAW_Data!AG665),IF(DaqBook_RAW_Data!A665="","",TIMEVALUE(DaqBook_RAW_Data!A665)),TIMEVALUE(DaqBook_RAW_Data!AG665))</f>
        <v/>
      </c>
      <c r="C675" s="167" t="str">
        <f>IF(ISBLANK(DaqBook_RAW_Data!AH665),"",DaqBook_RAW_Data!AH665)</f>
        <v/>
      </c>
      <c r="D675" s="167" t="str">
        <f>IF(ISBLANK(DaqBook_RAW_Data!AI665),"",DaqBook_RAW_Data!AI665)</f>
        <v/>
      </c>
      <c r="E675" s="167" t="str">
        <f>IF(ISBLANK(DaqBook_RAW_Data!AJ665),"",DaqBook_RAW_Data!AJ665)</f>
        <v/>
      </c>
      <c r="F675" s="167" t="str">
        <f>IF(ISBLANK(DaqBook_RAW_Data!AK665),"",DaqBook_RAW_Data!AK665)</f>
        <v/>
      </c>
      <c r="G675" s="167" t="str">
        <f>IF(ISBLANK(DaqBook_RAW_Data!AL665),"",DaqBook_RAW_Data!AL665)</f>
        <v/>
      </c>
      <c r="H675" s="167" t="str">
        <f>IF(ISBLANK(DaqBook_RAW_Data!AM665),"",DaqBook_RAW_Data!AM665)</f>
        <v/>
      </c>
      <c r="I675" s="167" t="str">
        <f>IF(ISBLANK(DaqBook_RAW_Data!AN665),"",DaqBook_RAW_Data!AN665)</f>
        <v/>
      </c>
      <c r="J675" s="167" t="str">
        <f>IF(ISBLANK(DaqBook_RAW_Data!AO665),"",DaqBook_RAW_Data!AO665)</f>
        <v/>
      </c>
      <c r="K675" s="167" t="str">
        <f>IF(ISBLANK(DaqBook_RAW_Data!AP665),"",DaqBook_RAW_Data!AP665)</f>
        <v/>
      </c>
      <c r="L675" s="167" t="str">
        <f>IF(ISBLANK(DaqBook_RAW_Data!AQ665),"",DaqBook_RAW_Data!AQ665)</f>
        <v/>
      </c>
      <c r="M675" s="167" t="str">
        <f>IF(ISBLANK(DaqBook_RAW_Data!AR665),"",DaqBook_RAW_Data!AR665)</f>
        <v/>
      </c>
      <c r="N675" s="167" t="str">
        <f>IF(ISBLANK(DaqBook_RAW_Data!AS665),"",DaqBook_RAW_Data!AS665)</f>
        <v/>
      </c>
      <c r="O675" s="44"/>
      <c r="P675" s="44"/>
    </row>
    <row r="676" spans="1:16" x14ac:dyDescent="0.2">
      <c r="A676" s="58" t="e">
        <f t="shared" si="10"/>
        <v>#VALUE!</v>
      </c>
      <c r="B676" s="144" t="str">
        <f>IF(ISBLANK(DaqBook_RAW_Data!AG666),IF(DaqBook_RAW_Data!A666="","",TIMEVALUE(DaqBook_RAW_Data!A666)),TIMEVALUE(DaqBook_RAW_Data!AG666))</f>
        <v/>
      </c>
      <c r="C676" s="167" t="str">
        <f>IF(ISBLANK(DaqBook_RAW_Data!AH666),"",DaqBook_RAW_Data!AH666)</f>
        <v/>
      </c>
      <c r="D676" s="167" t="str">
        <f>IF(ISBLANK(DaqBook_RAW_Data!AI666),"",DaqBook_RAW_Data!AI666)</f>
        <v/>
      </c>
      <c r="E676" s="167" t="str">
        <f>IF(ISBLANK(DaqBook_RAW_Data!AJ666),"",DaqBook_RAW_Data!AJ666)</f>
        <v/>
      </c>
      <c r="F676" s="167" t="str">
        <f>IF(ISBLANK(DaqBook_RAW_Data!AK666),"",DaqBook_RAW_Data!AK666)</f>
        <v/>
      </c>
      <c r="G676" s="167" t="str">
        <f>IF(ISBLANK(DaqBook_RAW_Data!AL666),"",DaqBook_RAW_Data!AL666)</f>
        <v/>
      </c>
      <c r="H676" s="167" t="str">
        <f>IF(ISBLANK(DaqBook_RAW_Data!AM666),"",DaqBook_RAW_Data!AM666)</f>
        <v/>
      </c>
      <c r="I676" s="167" t="str">
        <f>IF(ISBLANK(DaqBook_RAW_Data!AN666),"",DaqBook_RAW_Data!AN666)</f>
        <v/>
      </c>
      <c r="J676" s="167" t="str">
        <f>IF(ISBLANK(DaqBook_RAW_Data!AO666),"",DaqBook_RAW_Data!AO666)</f>
        <v/>
      </c>
      <c r="K676" s="167" t="str">
        <f>IF(ISBLANK(DaqBook_RAW_Data!AP666),"",DaqBook_RAW_Data!AP666)</f>
        <v/>
      </c>
      <c r="L676" s="167" t="str">
        <f>IF(ISBLANK(DaqBook_RAW_Data!AQ666),"",DaqBook_RAW_Data!AQ666)</f>
        <v/>
      </c>
      <c r="M676" s="167" t="str">
        <f>IF(ISBLANK(DaqBook_RAW_Data!AR666),"",DaqBook_RAW_Data!AR666)</f>
        <v/>
      </c>
      <c r="N676" s="167" t="str">
        <f>IF(ISBLANK(DaqBook_RAW_Data!AS666),"",DaqBook_RAW_Data!AS666)</f>
        <v/>
      </c>
      <c r="O676" s="44"/>
      <c r="P676" s="44"/>
    </row>
    <row r="677" spans="1:16" x14ac:dyDescent="0.2">
      <c r="A677" s="58" t="e">
        <f t="shared" si="10"/>
        <v>#VALUE!</v>
      </c>
      <c r="B677" s="144" t="str">
        <f>IF(ISBLANK(DaqBook_RAW_Data!AG667),IF(DaqBook_RAW_Data!A667="","",TIMEVALUE(DaqBook_RAW_Data!A667)),TIMEVALUE(DaqBook_RAW_Data!AG667))</f>
        <v/>
      </c>
      <c r="C677" s="167" t="str">
        <f>IF(ISBLANK(DaqBook_RAW_Data!AH667),"",DaqBook_RAW_Data!AH667)</f>
        <v/>
      </c>
      <c r="D677" s="167" t="str">
        <f>IF(ISBLANK(DaqBook_RAW_Data!AI667),"",DaqBook_RAW_Data!AI667)</f>
        <v/>
      </c>
      <c r="E677" s="167" t="str">
        <f>IF(ISBLANK(DaqBook_RAW_Data!AJ667),"",DaqBook_RAW_Data!AJ667)</f>
        <v/>
      </c>
      <c r="F677" s="167" t="str">
        <f>IF(ISBLANK(DaqBook_RAW_Data!AK667),"",DaqBook_RAW_Data!AK667)</f>
        <v/>
      </c>
      <c r="G677" s="167" t="str">
        <f>IF(ISBLANK(DaqBook_RAW_Data!AL667),"",DaqBook_RAW_Data!AL667)</f>
        <v/>
      </c>
      <c r="H677" s="167" t="str">
        <f>IF(ISBLANK(DaqBook_RAW_Data!AM667),"",DaqBook_RAW_Data!AM667)</f>
        <v/>
      </c>
      <c r="I677" s="167" t="str">
        <f>IF(ISBLANK(DaqBook_RAW_Data!AN667),"",DaqBook_RAW_Data!AN667)</f>
        <v/>
      </c>
      <c r="J677" s="167" t="str">
        <f>IF(ISBLANK(DaqBook_RAW_Data!AO667),"",DaqBook_RAW_Data!AO667)</f>
        <v/>
      </c>
      <c r="K677" s="167" t="str">
        <f>IF(ISBLANK(DaqBook_RAW_Data!AP667),"",DaqBook_RAW_Data!AP667)</f>
        <v/>
      </c>
      <c r="L677" s="167" t="str">
        <f>IF(ISBLANK(DaqBook_RAW_Data!AQ667),"",DaqBook_RAW_Data!AQ667)</f>
        <v/>
      </c>
      <c r="M677" s="167" t="str">
        <f>IF(ISBLANK(DaqBook_RAW_Data!AR667),"",DaqBook_RAW_Data!AR667)</f>
        <v/>
      </c>
      <c r="N677" s="167" t="str">
        <f>IF(ISBLANK(DaqBook_RAW_Data!AS667),"",DaqBook_RAW_Data!AS667)</f>
        <v/>
      </c>
      <c r="O677" s="44"/>
      <c r="P677" s="44"/>
    </row>
    <row r="678" spans="1:16" x14ac:dyDescent="0.2">
      <c r="A678" s="58" t="e">
        <f t="shared" si="10"/>
        <v>#VALUE!</v>
      </c>
      <c r="B678" s="144" t="str">
        <f>IF(ISBLANK(DaqBook_RAW_Data!AG668),IF(DaqBook_RAW_Data!A668="","",TIMEVALUE(DaqBook_RAW_Data!A668)),TIMEVALUE(DaqBook_RAW_Data!AG668))</f>
        <v/>
      </c>
      <c r="C678" s="167" t="str">
        <f>IF(ISBLANK(DaqBook_RAW_Data!AH668),"",DaqBook_RAW_Data!AH668)</f>
        <v/>
      </c>
      <c r="D678" s="167" t="str">
        <f>IF(ISBLANK(DaqBook_RAW_Data!AI668),"",DaqBook_RAW_Data!AI668)</f>
        <v/>
      </c>
      <c r="E678" s="167" t="str">
        <f>IF(ISBLANK(DaqBook_RAW_Data!AJ668),"",DaqBook_RAW_Data!AJ668)</f>
        <v/>
      </c>
      <c r="F678" s="167" t="str">
        <f>IF(ISBLANK(DaqBook_RAW_Data!AK668),"",DaqBook_RAW_Data!AK668)</f>
        <v/>
      </c>
      <c r="G678" s="167" t="str">
        <f>IF(ISBLANK(DaqBook_RAW_Data!AL668),"",DaqBook_RAW_Data!AL668)</f>
        <v/>
      </c>
      <c r="H678" s="167" t="str">
        <f>IF(ISBLANK(DaqBook_RAW_Data!AM668),"",DaqBook_RAW_Data!AM668)</f>
        <v/>
      </c>
      <c r="I678" s="167" t="str">
        <f>IF(ISBLANK(DaqBook_RAW_Data!AN668),"",DaqBook_RAW_Data!AN668)</f>
        <v/>
      </c>
      <c r="J678" s="167" t="str">
        <f>IF(ISBLANK(DaqBook_RAW_Data!AO668),"",DaqBook_RAW_Data!AO668)</f>
        <v/>
      </c>
      <c r="K678" s="167" t="str">
        <f>IF(ISBLANK(DaqBook_RAW_Data!AP668),"",DaqBook_RAW_Data!AP668)</f>
        <v/>
      </c>
      <c r="L678" s="167" t="str">
        <f>IF(ISBLANK(DaqBook_RAW_Data!AQ668),"",DaqBook_RAW_Data!AQ668)</f>
        <v/>
      </c>
      <c r="M678" s="167" t="str">
        <f>IF(ISBLANK(DaqBook_RAW_Data!AR668),"",DaqBook_RAW_Data!AR668)</f>
        <v/>
      </c>
      <c r="N678" s="167" t="str">
        <f>IF(ISBLANK(DaqBook_RAW_Data!AS668),"",DaqBook_RAW_Data!AS668)</f>
        <v/>
      </c>
      <c r="O678" s="44"/>
      <c r="P678" s="44"/>
    </row>
    <row r="679" spans="1:16" x14ac:dyDescent="0.2">
      <c r="A679" s="58" t="e">
        <f t="shared" si="10"/>
        <v>#VALUE!</v>
      </c>
      <c r="B679" s="144" t="str">
        <f>IF(ISBLANK(DaqBook_RAW_Data!AG669),IF(DaqBook_RAW_Data!A669="","",TIMEVALUE(DaqBook_RAW_Data!A669)),TIMEVALUE(DaqBook_RAW_Data!AG669))</f>
        <v/>
      </c>
      <c r="C679" s="167" t="str">
        <f>IF(ISBLANK(DaqBook_RAW_Data!AH669),"",DaqBook_RAW_Data!AH669)</f>
        <v/>
      </c>
      <c r="D679" s="167" t="str">
        <f>IF(ISBLANK(DaqBook_RAW_Data!AI669),"",DaqBook_RAW_Data!AI669)</f>
        <v/>
      </c>
      <c r="E679" s="167" t="str">
        <f>IF(ISBLANK(DaqBook_RAW_Data!AJ669),"",DaqBook_RAW_Data!AJ669)</f>
        <v/>
      </c>
      <c r="F679" s="167" t="str">
        <f>IF(ISBLANK(DaqBook_RAW_Data!AK669),"",DaqBook_RAW_Data!AK669)</f>
        <v/>
      </c>
      <c r="G679" s="167" t="str">
        <f>IF(ISBLANK(DaqBook_RAW_Data!AL669),"",DaqBook_RAW_Data!AL669)</f>
        <v/>
      </c>
      <c r="H679" s="167" t="str">
        <f>IF(ISBLANK(DaqBook_RAW_Data!AM669),"",DaqBook_RAW_Data!AM669)</f>
        <v/>
      </c>
      <c r="I679" s="167" t="str">
        <f>IF(ISBLANK(DaqBook_RAW_Data!AN669),"",DaqBook_RAW_Data!AN669)</f>
        <v/>
      </c>
      <c r="J679" s="167" t="str">
        <f>IF(ISBLANK(DaqBook_RAW_Data!AO669),"",DaqBook_RAW_Data!AO669)</f>
        <v/>
      </c>
      <c r="K679" s="167" t="str">
        <f>IF(ISBLANK(DaqBook_RAW_Data!AP669),"",DaqBook_RAW_Data!AP669)</f>
        <v/>
      </c>
      <c r="L679" s="167" t="str">
        <f>IF(ISBLANK(DaqBook_RAW_Data!AQ669),"",DaqBook_RAW_Data!AQ669)</f>
        <v/>
      </c>
      <c r="M679" s="167" t="str">
        <f>IF(ISBLANK(DaqBook_RAW_Data!AR669),"",DaqBook_RAW_Data!AR669)</f>
        <v/>
      </c>
      <c r="N679" s="167" t="str">
        <f>IF(ISBLANK(DaqBook_RAW_Data!AS669),"",DaqBook_RAW_Data!AS669)</f>
        <v/>
      </c>
      <c r="O679" s="44"/>
      <c r="P679" s="44"/>
    </row>
    <row r="680" spans="1:16" x14ac:dyDescent="0.2">
      <c r="A680" s="58" t="e">
        <f t="shared" si="10"/>
        <v>#VALUE!</v>
      </c>
      <c r="B680" s="144" t="str">
        <f>IF(ISBLANK(DaqBook_RAW_Data!AG670),IF(DaqBook_RAW_Data!A670="","",TIMEVALUE(DaqBook_RAW_Data!A670)),TIMEVALUE(DaqBook_RAW_Data!AG670))</f>
        <v/>
      </c>
      <c r="C680" s="167" t="str">
        <f>IF(ISBLANK(DaqBook_RAW_Data!AH670),"",DaqBook_RAW_Data!AH670)</f>
        <v/>
      </c>
      <c r="D680" s="167" t="str">
        <f>IF(ISBLANK(DaqBook_RAW_Data!AI670),"",DaqBook_RAW_Data!AI670)</f>
        <v/>
      </c>
      <c r="E680" s="167" t="str">
        <f>IF(ISBLANK(DaqBook_RAW_Data!AJ670),"",DaqBook_RAW_Data!AJ670)</f>
        <v/>
      </c>
      <c r="F680" s="167" t="str">
        <f>IF(ISBLANK(DaqBook_RAW_Data!AK670),"",DaqBook_RAW_Data!AK670)</f>
        <v/>
      </c>
      <c r="G680" s="167" t="str">
        <f>IF(ISBLANK(DaqBook_RAW_Data!AL670),"",DaqBook_RAW_Data!AL670)</f>
        <v/>
      </c>
      <c r="H680" s="167" t="str">
        <f>IF(ISBLANK(DaqBook_RAW_Data!AM670),"",DaqBook_RAW_Data!AM670)</f>
        <v/>
      </c>
      <c r="I680" s="167" t="str">
        <f>IF(ISBLANK(DaqBook_RAW_Data!AN670),"",DaqBook_RAW_Data!AN670)</f>
        <v/>
      </c>
      <c r="J680" s="167" t="str">
        <f>IF(ISBLANK(DaqBook_RAW_Data!AO670),"",DaqBook_RAW_Data!AO670)</f>
        <v/>
      </c>
      <c r="K680" s="167" t="str">
        <f>IF(ISBLANK(DaqBook_RAW_Data!AP670),"",DaqBook_RAW_Data!AP670)</f>
        <v/>
      </c>
      <c r="L680" s="167" t="str">
        <f>IF(ISBLANK(DaqBook_RAW_Data!AQ670),"",DaqBook_RAW_Data!AQ670)</f>
        <v/>
      </c>
      <c r="M680" s="167" t="str">
        <f>IF(ISBLANK(DaqBook_RAW_Data!AR670),"",DaqBook_RAW_Data!AR670)</f>
        <v/>
      </c>
      <c r="N680" s="167" t="str">
        <f>IF(ISBLANK(DaqBook_RAW_Data!AS670),"",DaqBook_RAW_Data!AS670)</f>
        <v/>
      </c>
      <c r="O680" s="44"/>
      <c r="P680" s="44"/>
    </row>
    <row r="681" spans="1:16" x14ac:dyDescent="0.2">
      <c r="A681" s="58" t="e">
        <f t="shared" si="10"/>
        <v>#VALUE!</v>
      </c>
      <c r="B681" s="144" t="str">
        <f>IF(ISBLANK(DaqBook_RAW_Data!AG671),IF(DaqBook_RAW_Data!A671="","",TIMEVALUE(DaqBook_RAW_Data!A671)),TIMEVALUE(DaqBook_RAW_Data!AG671))</f>
        <v/>
      </c>
      <c r="C681" s="167" t="str">
        <f>IF(ISBLANK(DaqBook_RAW_Data!AH671),"",DaqBook_RAW_Data!AH671)</f>
        <v/>
      </c>
      <c r="D681" s="167" t="str">
        <f>IF(ISBLANK(DaqBook_RAW_Data!AI671),"",DaqBook_RAW_Data!AI671)</f>
        <v/>
      </c>
      <c r="E681" s="167" t="str">
        <f>IF(ISBLANK(DaqBook_RAW_Data!AJ671),"",DaqBook_RAW_Data!AJ671)</f>
        <v/>
      </c>
      <c r="F681" s="167" t="str">
        <f>IF(ISBLANK(DaqBook_RAW_Data!AK671),"",DaqBook_RAW_Data!AK671)</f>
        <v/>
      </c>
      <c r="G681" s="167" t="str">
        <f>IF(ISBLANK(DaqBook_RAW_Data!AL671),"",DaqBook_RAW_Data!AL671)</f>
        <v/>
      </c>
      <c r="H681" s="167" t="str">
        <f>IF(ISBLANK(DaqBook_RAW_Data!AM671),"",DaqBook_RAW_Data!AM671)</f>
        <v/>
      </c>
      <c r="I681" s="167" t="str">
        <f>IF(ISBLANK(DaqBook_RAW_Data!AN671),"",DaqBook_RAW_Data!AN671)</f>
        <v/>
      </c>
      <c r="J681" s="167" t="str">
        <f>IF(ISBLANK(DaqBook_RAW_Data!AO671),"",DaqBook_RAW_Data!AO671)</f>
        <v/>
      </c>
      <c r="K681" s="167" t="str">
        <f>IF(ISBLANK(DaqBook_RAW_Data!AP671),"",DaqBook_RAW_Data!AP671)</f>
        <v/>
      </c>
      <c r="L681" s="167" t="str">
        <f>IF(ISBLANK(DaqBook_RAW_Data!AQ671),"",DaqBook_RAW_Data!AQ671)</f>
        <v/>
      </c>
      <c r="M681" s="167" t="str">
        <f>IF(ISBLANK(DaqBook_RAW_Data!AR671),"",DaqBook_RAW_Data!AR671)</f>
        <v/>
      </c>
      <c r="N681" s="167" t="str">
        <f>IF(ISBLANK(DaqBook_RAW_Data!AS671),"",DaqBook_RAW_Data!AS671)</f>
        <v/>
      </c>
      <c r="O681" s="44"/>
      <c r="P681" s="44"/>
    </row>
    <row r="682" spans="1:16" x14ac:dyDescent="0.2">
      <c r="A682" s="58" t="e">
        <f t="shared" si="10"/>
        <v>#VALUE!</v>
      </c>
      <c r="B682" s="144" t="str">
        <f>IF(ISBLANK(DaqBook_RAW_Data!AG672),IF(DaqBook_RAW_Data!A672="","",TIMEVALUE(DaqBook_RAW_Data!A672)),TIMEVALUE(DaqBook_RAW_Data!AG672))</f>
        <v/>
      </c>
      <c r="C682" s="167" t="str">
        <f>IF(ISBLANK(DaqBook_RAW_Data!AH672),"",DaqBook_RAW_Data!AH672)</f>
        <v/>
      </c>
      <c r="D682" s="167" t="str">
        <f>IF(ISBLANK(DaqBook_RAW_Data!AI672),"",DaqBook_RAW_Data!AI672)</f>
        <v/>
      </c>
      <c r="E682" s="167" t="str">
        <f>IF(ISBLANK(DaqBook_RAW_Data!AJ672),"",DaqBook_RAW_Data!AJ672)</f>
        <v/>
      </c>
      <c r="F682" s="167" t="str">
        <f>IF(ISBLANK(DaqBook_RAW_Data!AK672),"",DaqBook_RAW_Data!AK672)</f>
        <v/>
      </c>
      <c r="G682" s="167" t="str">
        <f>IF(ISBLANK(DaqBook_RAW_Data!AL672),"",DaqBook_RAW_Data!AL672)</f>
        <v/>
      </c>
      <c r="H682" s="167" t="str">
        <f>IF(ISBLANK(DaqBook_RAW_Data!AM672),"",DaqBook_RAW_Data!AM672)</f>
        <v/>
      </c>
      <c r="I682" s="167" t="str">
        <f>IF(ISBLANK(DaqBook_RAW_Data!AN672),"",DaqBook_RAW_Data!AN672)</f>
        <v/>
      </c>
      <c r="J682" s="167" t="str">
        <f>IF(ISBLANK(DaqBook_RAW_Data!AO672),"",DaqBook_RAW_Data!AO672)</f>
        <v/>
      </c>
      <c r="K682" s="167" t="str">
        <f>IF(ISBLANK(DaqBook_RAW_Data!AP672),"",DaqBook_RAW_Data!AP672)</f>
        <v/>
      </c>
      <c r="L682" s="167" t="str">
        <f>IF(ISBLANK(DaqBook_RAW_Data!AQ672),"",DaqBook_RAW_Data!AQ672)</f>
        <v/>
      </c>
      <c r="M682" s="167" t="str">
        <f>IF(ISBLANK(DaqBook_RAW_Data!AR672),"",DaqBook_RAW_Data!AR672)</f>
        <v/>
      </c>
      <c r="N682" s="167" t="str">
        <f>IF(ISBLANK(DaqBook_RAW_Data!AS672),"",DaqBook_RAW_Data!AS672)</f>
        <v/>
      </c>
      <c r="O682" s="44"/>
      <c r="P682" s="44"/>
    </row>
    <row r="683" spans="1:16" x14ac:dyDescent="0.2">
      <c r="A683" s="58" t="e">
        <f t="shared" si="10"/>
        <v>#VALUE!</v>
      </c>
      <c r="B683" s="144" t="str">
        <f>IF(ISBLANK(DaqBook_RAW_Data!AG673),IF(DaqBook_RAW_Data!A673="","",TIMEVALUE(DaqBook_RAW_Data!A673)),TIMEVALUE(DaqBook_RAW_Data!AG673))</f>
        <v/>
      </c>
      <c r="C683" s="167" t="str">
        <f>IF(ISBLANK(DaqBook_RAW_Data!AH673),"",DaqBook_RAW_Data!AH673)</f>
        <v/>
      </c>
      <c r="D683" s="167" t="str">
        <f>IF(ISBLANK(DaqBook_RAW_Data!AI673),"",DaqBook_RAW_Data!AI673)</f>
        <v/>
      </c>
      <c r="E683" s="167" t="str">
        <f>IF(ISBLANK(DaqBook_RAW_Data!AJ673),"",DaqBook_RAW_Data!AJ673)</f>
        <v/>
      </c>
      <c r="F683" s="167" t="str">
        <f>IF(ISBLANK(DaqBook_RAW_Data!AK673),"",DaqBook_RAW_Data!AK673)</f>
        <v/>
      </c>
      <c r="G683" s="167" t="str">
        <f>IF(ISBLANK(DaqBook_RAW_Data!AL673),"",DaqBook_RAW_Data!AL673)</f>
        <v/>
      </c>
      <c r="H683" s="167" t="str">
        <f>IF(ISBLANK(DaqBook_RAW_Data!AM673),"",DaqBook_RAW_Data!AM673)</f>
        <v/>
      </c>
      <c r="I683" s="167" t="str">
        <f>IF(ISBLANK(DaqBook_RAW_Data!AN673),"",DaqBook_RAW_Data!AN673)</f>
        <v/>
      </c>
      <c r="J683" s="167" t="str">
        <f>IF(ISBLANK(DaqBook_RAW_Data!AO673),"",DaqBook_RAW_Data!AO673)</f>
        <v/>
      </c>
      <c r="K683" s="167" t="str">
        <f>IF(ISBLANK(DaqBook_RAW_Data!AP673),"",DaqBook_RAW_Data!AP673)</f>
        <v/>
      </c>
      <c r="L683" s="167" t="str">
        <f>IF(ISBLANK(DaqBook_RAW_Data!AQ673),"",DaqBook_RAW_Data!AQ673)</f>
        <v/>
      </c>
      <c r="M683" s="167" t="str">
        <f>IF(ISBLANK(DaqBook_RAW_Data!AR673),"",DaqBook_RAW_Data!AR673)</f>
        <v/>
      </c>
      <c r="N683" s="167" t="str">
        <f>IF(ISBLANK(DaqBook_RAW_Data!AS673),"",DaqBook_RAW_Data!AS673)</f>
        <v/>
      </c>
      <c r="O683" s="44"/>
      <c r="P683" s="44"/>
    </row>
    <row r="684" spans="1:16" x14ac:dyDescent="0.2">
      <c r="A684" s="58" t="e">
        <f t="shared" si="10"/>
        <v>#VALUE!</v>
      </c>
      <c r="B684" s="144" t="str">
        <f>IF(ISBLANK(DaqBook_RAW_Data!AG674),IF(DaqBook_RAW_Data!A674="","",TIMEVALUE(DaqBook_RAW_Data!A674)),TIMEVALUE(DaqBook_RAW_Data!AG674))</f>
        <v/>
      </c>
      <c r="C684" s="167" t="str">
        <f>IF(ISBLANK(DaqBook_RAW_Data!AH674),"",DaqBook_RAW_Data!AH674)</f>
        <v/>
      </c>
      <c r="D684" s="167" t="str">
        <f>IF(ISBLANK(DaqBook_RAW_Data!AI674),"",DaqBook_RAW_Data!AI674)</f>
        <v/>
      </c>
      <c r="E684" s="167" t="str">
        <f>IF(ISBLANK(DaqBook_RAW_Data!AJ674),"",DaqBook_RAW_Data!AJ674)</f>
        <v/>
      </c>
      <c r="F684" s="167" t="str">
        <f>IF(ISBLANK(DaqBook_RAW_Data!AK674),"",DaqBook_RAW_Data!AK674)</f>
        <v/>
      </c>
      <c r="G684" s="167" t="str">
        <f>IF(ISBLANK(DaqBook_RAW_Data!AL674),"",DaqBook_RAW_Data!AL674)</f>
        <v/>
      </c>
      <c r="H684" s="167" t="str">
        <f>IF(ISBLANK(DaqBook_RAW_Data!AM674),"",DaqBook_RAW_Data!AM674)</f>
        <v/>
      </c>
      <c r="I684" s="167" t="str">
        <f>IF(ISBLANK(DaqBook_RAW_Data!AN674),"",DaqBook_RAW_Data!AN674)</f>
        <v/>
      </c>
      <c r="J684" s="167" t="str">
        <f>IF(ISBLANK(DaqBook_RAW_Data!AO674),"",DaqBook_RAW_Data!AO674)</f>
        <v/>
      </c>
      <c r="K684" s="167" t="str">
        <f>IF(ISBLANK(DaqBook_RAW_Data!AP674),"",DaqBook_RAW_Data!AP674)</f>
        <v/>
      </c>
      <c r="L684" s="167" t="str">
        <f>IF(ISBLANK(DaqBook_RAW_Data!AQ674),"",DaqBook_RAW_Data!AQ674)</f>
        <v/>
      </c>
      <c r="M684" s="167" t="str">
        <f>IF(ISBLANK(DaqBook_RAW_Data!AR674),"",DaqBook_RAW_Data!AR674)</f>
        <v/>
      </c>
      <c r="N684" s="167" t="str">
        <f>IF(ISBLANK(DaqBook_RAW_Data!AS674),"",DaqBook_RAW_Data!AS674)</f>
        <v/>
      </c>
      <c r="O684" s="44"/>
      <c r="P684" s="44"/>
    </row>
    <row r="685" spans="1:16" x14ac:dyDescent="0.2">
      <c r="A685" s="58" t="e">
        <f t="shared" si="10"/>
        <v>#VALUE!</v>
      </c>
      <c r="B685" s="144" t="str">
        <f>IF(ISBLANK(DaqBook_RAW_Data!AG675),IF(DaqBook_RAW_Data!A675="","",TIMEVALUE(DaqBook_RAW_Data!A675)),TIMEVALUE(DaqBook_RAW_Data!AG675))</f>
        <v/>
      </c>
      <c r="C685" s="167" t="str">
        <f>IF(ISBLANK(DaqBook_RAW_Data!AH675),"",DaqBook_RAW_Data!AH675)</f>
        <v/>
      </c>
      <c r="D685" s="167" t="str">
        <f>IF(ISBLANK(DaqBook_RAW_Data!AI675),"",DaqBook_RAW_Data!AI675)</f>
        <v/>
      </c>
      <c r="E685" s="167" t="str">
        <f>IF(ISBLANK(DaqBook_RAW_Data!AJ675),"",DaqBook_RAW_Data!AJ675)</f>
        <v/>
      </c>
      <c r="F685" s="167" t="str">
        <f>IF(ISBLANK(DaqBook_RAW_Data!AK675),"",DaqBook_RAW_Data!AK675)</f>
        <v/>
      </c>
      <c r="G685" s="167" t="str">
        <f>IF(ISBLANK(DaqBook_RAW_Data!AL675),"",DaqBook_RAW_Data!AL675)</f>
        <v/>
      </c>
      <c r="H685" s="167" t="str">
        <f>IF(ISBLANK(DaqBook_RAW_Data!AM675),"",DaqBook_RAW_Data!AM675)</f>
        <v/>
      </c>
      <c r="I685" s="167" t="str">
        <f>IF(ISBLANK(DaqBook_RAW_Data!AN675),"",DaqBook_RAW_Data!AN675)</f>
        <v/>
      </c>
      <c r="J685" s="167" t="str">
        <f>IF(ISBLANK(DaqBook_RAW_Data!AO675),"",DaqBook_RAW_Data!AO675)</f>
        <v/>
      </c>
      <c r="K685" s="167" t="str">
        <f>IF(ISBLANK(DaqBook_RAW_Data!AP675),"",DaqBook_RAW_Data!AP675)</f>
        <v/>
      </c>
      <c r="L685" s="167" t="str">
        <f>IF(ISBLANK(DaqBook_RAW_Data!AQ675),"",DaqBook_RAW_Data!AQ675)</f>
        <v/>
      </c>
      <c r="M685" s="167" t="str">
        <f>IF(ISBLANK(DaqBook_RAW_Data!AR675),"",DaqBook_RAW_Data!AR675)</f>
        <v/>
      </c>
      <c r="N685" s="167" t="str">
        <f>IF(ISBLANK(DaqBook_RAW_Data!AS675),"",DaqBook_RAW_Data!AS675)</f>
        <v/>
      </c>
      <c r="O685" s="44"/>
      <c r="P685" s="44"/>
    </row>
    <row r="686" spans="1:16" x14ac:dyDescent="0.2">
      <c r="A686" s="58" t="e">
        <f t="shared" si="10"/>
        <v>#VALUE!</v>
      </c>
      <c r="B686" s="144" t="str">
        <f>IF(ISBLANK(DaqBook_RAW_Data!AG676),IF(DaqBook_RAW_Data!A676="","",TIMEVALUE(DaqBook_RAW_Data!A676)),TIMEVALUE(DaqBook_RAW_Data!AG676))</f>
        <v/>
      </c>
      <c r="C686" s="167" t="str">
        <f>IF(ISBLANK(DaqBook_RAW_Data!AH676),"",DaqBook_RAW_Data!AH676)</f>
        <v/>
      </c>
      <c r="D686" s="167" t="str">
        <f>IF(ISBLANK(DaqBook_RAW_Data!AI676),"",DaqBook_RAW_Data!AI676)</f>
        <v/>
      </c>
      <c r="E686" s="167" t="str">
        <f>IF(ISBLANK(DaqBook_RAW_Data!AJ676),"",DaqBook_RAW_Data!AJ676)</f>
        <v/>
      </c>
      <c r="F686" s="167" t="str">
        <f>IF(ISBLANK(DaqBook_RAW_Data!AK676),"",DaqBook_RAW_Data!AK676)</f>
        <v/>
      </c>
      <c r="G686" s="167" t="str">
        <f>IF(ISBLANK(DaqBook_RAW_Data!AL676),"",DaqBook_RAW_Data!AL676)</f>
        <v/>
      </c>
      <c r="H686" s="167" t="str">
        <f>IF(ISBLANK(DaqBook_RAW_Data!AM676),"",DaqBook_RAW_Data!AM676)</f>
        <v/>
      </c>
      <c r="I686" s="167" t="str">
        <f>IF(ISBLANK(DaqBook_RAW_Data!AN676),"",DaqBook_RAW_Data!AN676)</f>
        <v/>
      </c>
      <c r="J686" s="167" t="str">
        <f>IF(ISBLANK(DaqBook_RAW_Data!AO676),"",DaqBook_RAW_Data!AO676)</f>
        <v/>
      </c>
      <c r="K686" s="167" t="str">
        <f>IF(ISBLANK(DaqBook_RAW_Data!AP676),"",DaqBook_RAW_Data!AP676)</f>
        <v/>
      </c>
      <c r="L686" s="167" t="str">
        <f>IF(ISBLANK(DaqBook_RAW_Data!AQ676),"",DaqBook_RAW_Data!AQ676)</f>
        <v/>
      </c>
      <c r="M686" s="167" t="str">
        <f>IF(ISBLANK(DaqBook_RAW_Data!AR676),"",DaqBook_RAW_Data!AR676)</f>
        <v/>
      </c>
      <c r="N686" s="167" t="str">
        <f>IF(ISBLANK(DaqBook_RAW_Data!AS676),"",DaqBook_RAW_Data!AS676)</f>
        <v/>
      </c>
      <c r="O686" s="44"/>
      <c r="P686" s="44"/>
    </row>
    <row r="687" spans="1:16" x14ac:dyDescent="0.2">
      <c r="A687" s="58" t="e">
        <f t="shared" si="10"/>
        <v>#VALUE!</v>
      </c>
      <c r="B687" s="144" t="str">
        <f>IF(ISBLANK(DaqBook_RAW_Data!AG677),IF(DaqBook_RAW_Data!A677="","",TIMEVALUE(DaqBook_RAW_Data!A677)),TIMEVALUE(DaqBook_RAW_Data!AG677))</f>
        <v/>
      </c>
      <c r="C687" s="167" t="str">
        <f>IF(ISBLANK(DaqBook_RAW_Data!AH677),"",DaqBook_RAW_Data!AH677)</f>
        <v/>
      </c>
      <c r="D687" s="167" t="str">
        <f>IF(ISBLANK(DaqBook_RAW_Data!AI677),"",DaqBook_RAW_Data!AI677)</f>
        <v/>
      </c>
      <c r="E687" s="167" t="str">
        <f>IF(ISBLANK(DaqBook_RAW_Data!AJ677),"",DaqBook_RAW_Data!AJ677)</f>
        <v/>
      </c>
      <c r="F687" s="167" t="str">
        <f>IF(ISBLANK(DaqBook_RAW_Data!AK677),"",DaqBook_RAW_Data!AK677)</f>
        <v/>
      </c>
      <c r="G687" s="167" t="str">
        <f>IF(ISBLANK(DaqBook_RAW_Data!AL677),"",DaqBook_RAW_Data!AL677)</f>
        <v/>
      </c>
      <c r="H687" s="167" t="str">
        <f>IF(ISBLANK(DaqBook_RAW_Data!AM677),"",DaqBook_RAW_Data!AM677)</f>
        <v/>
      </c>
      <c r="I687" s="167" t="str">
        <f>IF(ISBLANK(DaqBook_RAW_Data!AN677),"",DaqBook_RAW_Data!AN677)</f>
        <v/>
      </c>
      <c r="J687" s="167" t="str">
        <f>IF(ISBLANK(DaqBook_RAW_Data!AO677),"",DaqBook_RAW_Data!AO677)</f>
        <v/>
      </c>
      <c r="K687" s="167" t="str">
        <f>IF(ISBLANK(DaqBook_RAW_Data!AP677),"",DaqBook_RAW_Data!AP677)</f>
        <v/>
      </c>
      <c r="L687" s="167" t="str">
        <f>IF(ISBLANK(DaqBook_RAW_Data!AQ677),"",DaqBook_RAW_Data!AQ677)</f>
        <v/>
      </c>
      <c r="M687" s="167" t="str">
        <f>IF(ISBLANK(DaqBook_RAW_Data!AR677),"",DaqBook_RAW_Data!AR677)</f>
        <v/>
      </c>
      <c r="N687" s="167" t="str">
        <f>IF(ISBLANK(DaqBook_RAW_Data!AS677),"",DaqBook_RAW_Data!AS677)</f>
        <v/>
      </c>
      <c r="O687" s="44"/>
      <c r="P687" s="44"/>
    </row>
    <row r="688" spans="1:16" x14ac:dyDescent="0.2">
      <c r="A688" s="58" t="e">
        <f t="shared" si="10"/>
        <v>#VALUE!</v>
      </c>
      <c r="B688" s="144" t="str">
        <f>IF(ISBLANK(DaqBook_RAW_Data!AG678),IF(DaqBook_RAW_Data!A678="","",TIMEVALUE(DaqBook_RAW_Data!A678)),TIMEVALUE(DaqBook_RAW_Data!AG678))</f>
        <v/>
      </c>
      <c r="C688" s="167" t="str">
        <f>IF(ISBLANK(DaqBook_RAW_Data!AH678),"",DaqBook_RAW_Data!AH678)</f>
        <v/>
      </c>
      <c r="D688" s="167" t="str">
        <f>IF(ISBLANK(DaqBook_RAW_Data!AI678),"",DaqBook_RAW_Data!AI678)</f>
        <v/>
      </c>
      <c r="E688" s="167" t="str">
        <f>IF(ISBLANK(DaqBook_RAW_Data!AJ678),"",DaqBook_RAW_Data!AJ678)</f>
        <v/>
      </c>
      <c r="F688" s="167" t="str">
        <f>IF(ISBLANK(DaqBook_RAW_Data!AK678),"",DaqBook_RAW_Data!AK678)</f>
        <v/>
      </c>
      <c r="G688" s="167" t="str">
        <f>IF(ISBLANK(DaqBook_RAW_Data!AL678),"",DaqBook_RAW_Data!AL678)</f>
        <v/>
      </c>
      <c r="H688" s="167" t="str">
        <f>IF(ISBLANK(DaqBook_RAW_Data!AM678),"",DaqBook_RAW_Data!AM678)</f>
        <v/>
      </c>
      <c r="I688" s="167" t="str">
        <f>IF(ISBLANK(DaqBook_RAW_Data!AN678),"",DaqBook_RAW_Data!AN678)</f>
        <v/>
      </c>
      <c r="J688" s="167" t="str">
        <f>IF(ISBLANK(DaqBook_RAW_Data!AO678),"",DaqBook_RAW_Data!AO678)</f>
        <v/>
      </c>
      <c r="K688" s="167" t="str">
        <f>IF(ISBLANK(DaqBook_RAW_Data!AP678),"",DaqBook_RAW_Data!AP678)</f>
        <v/>
      </c>
      <c r="L688" s="167" t="str">
        <f>IF(ISBLANK(DaqBook_RAW_Data!AQ678),"",DaqBook_RAW_Data!AQ678)</f>
        <v/>
      </c>
      <c r="M688" s="167" t="str">
        <f>IF(ISBLANK(DaqBook_RAW_Data!AR678),"",DaqBook_RAW_Data!AR678)</f>
        <v/>
      </c>
      <c r="N688" s="167" t="str">
        <f>IF(ISBLANK(DaqBook_RAW_Data!AS678),"",DaqBook_RAW_Data!AS678)</f>
        <v/>
      </c>
      <c r="O688" s="44"/>
      <c r="P688" s="44"/>
    </row>
    <row r="689" spans="1:16" x14ac:dyDescent="0.2">
      <c r="A689" s="58" t="e">
        <f t="shared" si="10"/>
        <v>#VALUE!</v>
      </c>
      <c r="B689" s="144" t="str">
        <f>IF(ISBLANK(DaqBook_RAW_Data!AG679),IF(DaqBook_RAW_Data!A679="","",TIMEVALUE(DaqBook_RAW_Data!A679)),TIMEVALUE(DaqBook_RAW_Data!AG679))</f>
        <v/>
      </c>
      <c r="C689" s="167" t="str">
        <f>IF(ISBLANK(DaqBook_RAW_Data!AH679),"",DaqBook_RAW_Data!AH679)</f>
        <v/>
      </c>
      <c r="D689" s="167" t="str">
        <f>IF(ISBLANK(DaqBook_RAW_Data!AI679),"",DaqBook_RAW_Data!AI679)</f>
        <v/>
      </c>
      <c r="E689" s="167" t="str">
        <f>IF(ISBLANK(DaqBook_RAW_Data!AJ679),"",DaqBook_RAW_Data!AJ679)</f>
        <v/>
      </c>
      <c r="F689" s="167" t="str">
        <f>IF(ISBLANK(DaqBook_RAW_Data!AK679),"",DaqBook_RAW_Data!AK679)</f>
        <v/>
      </c>
      <c r="G689" s="167" t="str">
        <f>IF(ISBLANK(DaqBook_RAW_Data!AL679),"",DaqBook_RAW_Data!AL679)</f>
        <v/>
      </c>
      <c r="H689" s="167" t="str">
        <f>IF(ISBLANK(DaqBook_RAW_Data!AM679),"",DaqBook_RAW_Data!AM679)</f>
        <v/>
      </c>
      <c r="I689" s="167" t="str">
        <f>IF(ISBLANK(DaqBook_RAW_Data!AN679),"",DaqBook_RAW_Data!AN679)</f>
        <v/>
      </c>
      <c r="J689" s="167" t="str">
        <f>IF(ISBLANK(DaqBook_RAW_Data!AO679),"",DaqBook_RAW_Data!AO679)</f>
        <v/>
      </c>
      <c r="K689" s="167" t="str">
        <f>IF(ISBLANK(DaqBook_RAW_Data!AP679),"",DaqBook_RAW_Data!AP679)</f>
        <v/>
      </c>
      <c r="L689" s="167" t="str">
        <f>IF(ISBLANK(DaqBook_RAW_Data!AQ679),"",DaqBook_RAW_Data!AQ679)</f>
        <v/>
      </c>
      <c r="M689" s="167" t="str">
        <f>IF(ISBLANK(DaqBook_RAW_Data!AR679),"",DaqBook_RAW_Data!AR679)</f>
        <v/>
      </c>
      <c r="N689" s="167" t="str">
        <f>IF(ISBLANK(DaqBook_RAW_Data!AS679),"",DaqBook_RAW_Data!AS679)</f>
        <v/>
      </c>
      <c r="O689" s="44"/>
      <c r="P689" s="44"/>
    </row>
    <row r="690" spans="1:16" x14ac:dyDescent="0.2">
      <c r="A690" s="58" t="e">
        <f t="shared" si="10"/>
        <v>#VALUE!</v>
      </c>
      <c r="B690" s="144" t="str">
        <f>IF(ISBLANK(DaqBook_RAW_Data!AG680),IF(DaqBook_RAW_Data!A680="","",TIMEVALUE(DaqBook_RAW_Data!A680)),TIMEVALUE(DaqBook_RAW_Data!AG680))</f>
        <v/>
      </c>
      <c r="C690" s="167" t="str">
        <f>IF(ISBLANK(DaqBook_RAW_Data!AH680),"",DaqBook_RAW_Data!AH680)</f>
        <v/>
      </c>
      <c r="D690" s="167" t="str">
        <f>IF(ISBLANK(DaqBook_RAW_Data!AI680),"",DaqBook_RAW_Data!AI680)</f>
        <v/>
      </c>
      <c r="E690" s="167" t="str">
        <f>IF(ISBLANK(DaqBook_RAW_Data!AJ680),"",DaqBook_RAW_Data!AJ680)</f>
        <v/>
      </c>
      <c r="F690" s="167" t="str">
        <f>IF(ISBLANK(DaqBook_RAW_Data!AK680),"",DaqBook_RAW_Data!AK680)</f>
        <v/>
      </c>
      <c r="G690" s="167" t="str">
        <f>IF(ISBLANK(DaqBook_RAW_Data!AL680),"",DaqBook_RAW_Data!AL680)</f>
        <v/>
      </c>
      <c r="H690" s="167" t="str">
        <f>IF(ISBLANK(DaqBook_RAW_Data!AM680),"",DaqBook_RAW_Data!AM680)</f>
        <v/>
      </c>
      <c r="I690" s="167" t="str">
        <f>IF(ISBLANK(DaqBook_RAW_Data!AN680),"",DaqBook_RAW_Data!AN680)</f>
        <v/>
      </c>
      <c r="J690" s="167" t="str">
        <f>IF(ISBLANK(DaqBook_RAW_Data!AO680),"",DaqBook_RAW_Data!AO680)</f>
        <v/>
      </c>
      <c r="K690" s="167" t="str">
        <f>IF(ISBLANK(DaqBook_RAW_Data!AP680),"",DaqBook_RAW_Data!AP680)</f>
        <v/>
      </c>
      <c r="L690" s="167" t="str">
        <f>IF(ISBLANK(DaqBook_RAW_Data!AQ680),"",DaqBook_RAW_Data!AQ680)</f>
        <v/>
      </c>
      <c r="M690" s="167" t="str">
        <f>IF(ISBLANK(DaqBook_RAW_Data!AR680),"",DaqBook_RAW_Data!AR680)</f>
        <v/>
      </c>
      <c r="N690" s="167" t="str">
        <f>IF(ISBLANK(DaqBook_RAW_Data!AS680),"",DaqBook_RAW_Data!AS680)</f>
        <v/>
      </c>
      <c r="O690" s="44"/>
      <c r="P690" s="44"/>
    </row>
    <row r="691" spans="1:16" x14ac:dyDescent="0.2">
      <c r="A691" s="58" t="e">
        <f t="shared" si="10"/>
        <v>#VALUE!</v>
      </c>
      <c r="B691" s="144" t="str">
        <f>IF(ISBLANK(DaqBook_RAW_Data!AG681),IF(DaqBook_RAW_Data!A681="","",TIMEVALUE(DaqBook_RAW_Data!A681)),TIMEVALUE(DaqBook_RAW_Data!AG681))</f>
        <v/>
      </c>
      <c r="C691" s="167" t="str">
        <f>IF(ISBLANK(DaqBook_RAW_Data!AH681),"",DaqBook_RAW_Data!AH681)</f>
        <v/>
      </c>
      <c r="D691" s="167" t="str">
        <f>IF(ISBLANK(DaqBook_RAW_Data!AI681),"",DaqBook_RAW_Data!AI681)</f>
        <v/>
      </c>
      <c r="E691" s="167" t="str">
        <f>IF(ISBLANK(DaqBook_RAW_Data!AJ681),"",DaqBook_RAW_Data!AJ681)</f>
        <v/>
      </c>
      <c r="F691" s="167" t="str">
        <f>IF(ISBLANK(DaqBook_RAW_Data!AK681),"",DaqBook_RAW_Data!AK681)</f>
        <v/>
      </c>
      <c r="G691" s="167" t="str">
        <f>IF(ISBLANK(DaqBook_RAW_Data!AL681),"",DaqBook_RAW_Data!AL681)</f>
        <v/>
      </c>
      <c r="H691" s="167" t="str">
        <f>IF(ISBLANK(DaqBook_RAW_Data!AM681),"",DaqBook_RAW_Data!AM681)</f>
        <v/>
      </c>
      <c r="I691" s="167" t="str">
        <f>IF(ISBLANK(DaqBook_RAW_Data!AN681),"",DaqBook_RAW_Data!AN681)</f>
        <v/>
      </c>
      <c r="J691" s="167" t="str">
        <f>IF(ISBLANK(DaqBook_RAW_Data!AO681),"",DaqBook_RAW_Data!AO681)</f>
        <v/>
      </c>
      <c r="K691" s="167" t="str">
        <f>IF(ISBLANK(DaqBook_RAW_Data!AP681),"",DaqBook_RAW_Data!AP681)</f>
        <v/>
      </c>
      <c r="L691" s="167" t="str">
        <f>IF(ISBLANK(DaqBook_RAW_Data!AQ681),"",DaqBook_RAW_Data!AQ681)</f>
        <v/>
      </c>
      <c r="M691" s="167" t="str">
        <f>IF(ISBLANK(DaqBook_RAW_Data!AR681),"",DaqBook_RAW_Data!AR681)</f>
        <v/>
      </c>
      <c r="N691" s="167" t="str">
        <f>IF(ISBLANK(DaqBook_RAW_Data!AS681),"",DaqBook_RAW_Data!AS681)</f>
        <v/>
      </c>
      <c r="O691" s="44"/>
      <c r="P691" s="44"/>
    </row>
    <row r="692" spans="1:16" x14ac:dyDescent="0.2">
      <c r="A692" s="58" t="e">
        <f t="shared" si="10"/>
        <v>#VALUE!</v>
      </c>
      <c r="B692" s="144" t="str">
        <f>IF(ISBLANK(DaqBook_RAW_Data!AG682),IF(DaqBook_RAW_Data!A682="","",TIMEVALUE(DaqBook_RAW_Data!A682)),TIMEVALUE(DaqBook_RAW_Data!AG682))</f>
        <v/>
      </c>
      <c r="C692" s="167" t="str">
        <f>IF(ISBLANK(DaqBook_RAW_Data!AH682),"",DaqBook_RAW_Data!AH682)</f>
        <v/>
      </c>
      <c r="D692" s="167" t="str">
        <f>IF(ISBLANK(DaqBook_RAW_Data!AI682),"",DaqBook_RAW_Data!AI682)</f>
        <v/>
      </c>
      <c r="E692" s="167" t="str">
        <f>IF(ISBLANK(DaqBook_RAW_Data!AJ682),"",DaqBook_RAW_Data!AJ682)</f>
        <v/>
      </c>
      <c r="F692" s="167" t="str">
        <f>IF(ISBLANK(DaqBook_RAW_Data!AK682),"",DaqBook_RAW_Data!AK682)</f>
        <v/>
      </c>
      <c r="G692" s="167" t="str">
        <f>IF(ISBLANK(DaqBook_RAW_Data!AL682),"",DaqBook_RAW_Data!AL682)</f>
        <v/>
      </c>
      <c r="H692" s="167" t="str">
        <f>IF(ISBLANK(DaqBook_RAW_Data!AM682),"",DaqBook_RAW_Data!AM682)</f>
        <v/>
      </c>
      <c r="I692" s="167" t="str">
        <f>IF(ISBLANK(DaqBook_RAW_Data!AN682),"",DaqBook_RAW_Data!AN682)</f>
        <v/>
      </c>
      <c r="J692" s="167" t="str">
        <f>IF(ISBLANK(DaqBook_RAW_Data!AO682),"",DaqBook_RAW_Data!AO682)</f>
        <v/>
      </c>
      <c r="K692" s="167" t="str">
        <f>IF(ISBLANK(DaqBook_RAW_Data!AP682),"",DaqBook_RAW_Data!AP682)</f>
        <v/>
      </c>
      <c r="L692" s="167" t="str">
        <f>IF(ISBLANK(DaqBook_RAW_Data!AQ682),"",DaqBook_RAW_Data!AQ682)</f>
        <v/>
      </c>
      <c r="M692" s="167" t="str">
        <f>IF(ISBLANK(DaqBook_RAW_Data!AR682),"",DaqBook_RAW_Data!AR682)</f>
        <v/>
      </c>
      <c r="N692" s="167" t="str">
        <f>IF(ISBLANK(DaqBook_RAW_Data!AS682),"",DaqBook_RAW_Data!AS682)</f>
        <v/>
      </c>
      <c r="O692" s="44"/>
      <c r="P692" s="44"/>
    </row>
    <row r="693" spans="1:16" x14ac:dyDescent="0.2">
      <c r="A693" s="58" t="e">
        <f t="shared" si="10"/>
        <v>#VALUE!</v>
      </c>
      <c r="B693" s="144" t="str">
        <f>IF(ISBLANK(DaqBook_RAW_Data!AG683),IF(DaqBook_RAW_Data!A683="","",TIMEVALUE(DaqBook_RAW_Data!A683)),TIMEVALUE(DaqBook_RAW_Data!AG683))</f>
        <v/>
      </c>
      <c r="C693" s="167" t="str">
        <f>IF(ISBLANK(DaqBook_RAW_Data!AH683),"",DaqBook_RAW_Data!AH683)</f>
        <v/>
      </c>
      <c r="D693" s="167" t="str">
        <f>IF(ISBLANK(DaqBook_RAW_Data!AI683),"",DaqBook_RAW_Data!AI683)</f>
        <v/>
      </c>
      <c r="E693" s="167" t="str">
        <f>IF(ISBLANK(DaqBook_RAW_Data!AJ683),"",DaqBook_RAW_Data!AJ683)</f>
        <v/>
      </c>
      <c r="F693" s="167" t="str">
        <f>IF(ISBLANK(DaqBook_RAW_Data!AK683),"",DaqBook_RAW_Data!AK683)</f>
        <v/>
      </c>
      <c r="G693" s="167" t="str">
        <f>IF(ISBLANK(DaqBook_RAW_Data!AL683),"",DaqBook_RAW_Data!AL683)</f>
        <v/>
      </c>
      <c r="H693" s="167" t="str">
        <f>IF(ISBLANK(DaqBook_RAW_Data!AM683),"",DaqBook_RAW_Data!AM683)</f>
        <v/>
      </c>
      <c r="I693" s="167" t="str">
        <f>IF(ISBLANK(DaqBook_RAW_Data!AN683),"",DaqBook_RAW_Data!AN683)</f>
        <v/>
      </c>
      <c r="J693" s="167" t="str">
        <f>IF(ISBLANK(DaqBook_RAW_Data!AO683),"",DaqBook_RAW_Data!AO683)</f>
        <v/>
      </c>
      <c r="K693" s="167" t="str">
        <f>IF(ISBLANK(DaqBook_RAW_Data!AP683),"",DaqBook_RAW_Data!AP683)</f>
        <v/>
      </c>
      <c r="L693" s="167" t="str">
        <f>IF(ISBLANK(DaqBook_RAW_Data!AQ683),"",DaqBook_RAW_Data!AQ683)</f>
        <v/>
      </c>
      <c r="M693" s="167" t="str">
        <f>IF(ISBLANK(DaqBook_RAW_Data!AR683),"",DaqBook_RAW_Data!AR683)</f>
        <v/>
      </c>
      <c r="N693" s="167" t="str">
        <f>IF(ISBLANK(DaqBook_RAW_Data!AS683),"",DaqBook_RAW_Data!AS683)</f>
        <v/>
      </c>
      <c r="O693" s="44"/>
      <c r="P693" s="44"/>
    </row>
    <row r="694" spans="1:16" x14ac:dyDescent="0.2">
      <c r="A694" s="58" t="e">
        <f t="shared" si="10"/>
        <v>#VALUE!</v>
      </c>
      <c r="B694" s="144" t="str">
        <f>IF(ISBLANK(DaqBook_RAW_Data!AG684),IF(DaqBook_RAW_Data!A684="","",TIMEVALUE(DaqBook_RAW_Data!A684)),TIMEVALUE(DaqBook_RAW_Data!AG684))</f>
        <v/>
      </c>
      <c r="C694" s="167" t="str">
        <f>IF(ISBLANK(DaqBook_RAW_Data!AH684),"",DaqBook_RAW_Data!AH684)</f>
        <v/>
      </c>
      <c r="D694" s="167" t="str">
        <f>IF(ISBLANK(DaqBook_RAW_Data!AI684),"",DaqBook_RAW_Data!AI684)</f>
        <v/>
      </c>
      <c r="E694" s="167" t="str">
        <f>IF(ISBLANK(DaqBook_RAW_Data!AJ684),"",DaqBook_RAW_Data!AJ684)</f>
        <v/>
      </c>
      <c r="F694" s="167" t="str">
        <f>IF(ISBLANK(DaqBook_RAW_Data!AK684),"",DaqBook_RAW_Data!AK684)</f>
        <v/>
      </c>
      <c r="G694" s="167" t="str">
        <f>IF(ISBLANK(DaqBook_RAW_Data!AL684),"",DaqBook_RAW_Data!AL684)</f>
        <v/>
      </c>
      <c r="H694" s="167" t="str">
        <f>IF(ISBLANK(DaqBook_RAW_Data!AM684),"",DaqBook_RAW_Data!AM684)</f>
        <v/>
      </c>
      <c r="I694" s="167" t="str">
        <f>IF(ISBLANK(DaqBook_RAW_Data!AN684),"",DaqBook_RAW_Data!AN684)</f>
        <v/>
      </c>
      <c r="J694" s="167" t="str">
        <f>IF(ISBLANK(DaqBook_RAW_Data!AO684),"",DaqBook_RAW_Data!AO684)</f>
        <v/>
      </c>
      <c r="K694" s="167" t="str">
        <f>IF(ISBLANK(DaqBook_RAW_Data!AP684),"",DaqBook_RAW_Data!AP684)</f>
        <v/>
      </c>
      <c r="L694" s="167" t="str">
        <f>IF(ISBLANK(DaqBook_RAW_Data!AQ684),"",DaqBook_RAW_Data!AQ684)</f>
        <v/>
      </c>
      <c r="M694" s="167" t="str">
        <f>IF(ISBLANK(DaqBook_RAW_Data!AR684),"",DaqBook_RAW_Data!AR684)</f>
        <v/>
      </c>
      <c r="N694" s="167" t="str">
        <f>IF(ISBLANK(DaqBook_RAW_Data!AS684),"",DaqBook_RAW_Data!AS684)</f>
        <v/>
      </c>
      <c r="O694" s="44"/>
      <c r="P694" s="44"/>
    </row>
    <row r="695" spans="1:16" x14ac:dyDescent="0.2">
      <c r="A695" s="58" t="e">
        <f t="shared" si="10"/>
        <v>#VALUE!</v>
      </c>
      <c r="B695" s="144" t="str">
        <f>IF(ISBLANK(DaqBook_RAW_Data!AG685),IF(DaqBook_RAW_Data!A685="","",TIMEVALUE(DaqBook_RAW_Data!A685)),TIMEVALUE(DaqBook_RAW_Data!AG685))</f>
        <v/>
      </c>
      <c r="C695" s="167" t="str">
        <f>IF(ISBLANK(DaqBook_RAW_Data!AH685),"",DaqBook_RAW_Data!AH685)</f>
        <v/>
      </c>
      <c r="D695" s="167" t="str">
        <f>IF(ISBLANK(DaqBook_RAW_Data!AI685),"",DaqBook_RAW_Data!AI685)</f>
        <v/>
      </c>
      <c r="E695" s="167" t="str">
        <f>IF(ISBLANK(DaqBook_RAW_Data!AJ685),"",DaqBook_RAW_Data!AJ685)</f>
        <v/>
      </c>
      <c r="F695" s="167" t="str">
        <f>IF(ISBLANK(DaqBook_RAW_Data!AK685),"",DaqBook_RAW_Data!AK685)</f>
        <v/>
      </c>
      <c r="G695" s="167" t="str">
        <f>IF(ISBLANK(DaqBook_RAW_Data!AL685),"",DaqBook_RAW_Data!AL685)</f>
        <v/>
      </c>
      <c r="H695" s="167" t="str">
        <f>IF(ISBLANK(DaqBook_RAW_Data!AM685),"",DaqBook_RAW_Data!AM685)</f>
        <v/>
      </c>
      <c r="I695" s="167" t="str">
        <f>IF(ISBLANK(DaqBook_RAW_Data!AN685),"",DaqBook_RAW_Data!AN685)</f>
        <v/>
      </c>
      <c r="J695" s="167" t="str">
        <f>IF(ISBLANK(DaqBook_RAW_Data!AO685),"",DaqBook_RAW_Data!AO685)</f>
        <v/>
      </c>
      <c r="K695" s="167" t="str">
        <f>IF(ISBLANK(DaqBook_RAW_Data!AP685),"",DaqBook_RAW_Data!AP685)</f>
        <v/>
      </c>
      <c r="L695" s="167" t="str">
        <f>IF(ISBLANK(DaqBook_RAW_Data!AQ685),"",DaqBook_RAW_Data!AQ685)</f>
        <v/>
      </c>
      <c r="M695" s="167" t="str">
        <f>IF(ISBLANK(DaqBook_RAW_Data!AR685),"",DaqBook_RAW_Data!AR685)</f>
        <v/>
      </c>
      <c r="N695" s="167" t="str">
        <f>IF(ISBLANK(DaqBook_RAW_Data!AS685),"",DaqBook_RAW_Data!AS685)</f>
        <v/>
      </c>
      <c r="O695" s="44"/>
      <c r="P695" s="44"/>
    </row>
    <row r="696" spans="1:16" x14ac:dyDescent="0.2">
      <c r="A696" s="58" t="e">
        <f t="shared" si="10"/>
        <v>#VALUE!</v>
      </c>
      <c r="B696" s="144" t="str">
        <f>IF(ISBLANK(DaqBook_RAW_Data!AG686),IF(DaqBook_RAW_Data!A686="","",TIMEVALUE(DaqBook_RAW_Data!A686)),TIMEVALUE(DaqBook_RAW_Data!AG686))</f>
        <v/>
      </c>
      <c r="C696" s="167" t="str">
        <f>IF(ISBLANK(DaqBook_RAW_Data!AH686),"",DaqBook_RAW_Data!AH686)</f>
        <v/>
      </c>
      <c r="D696" s="167" t="str">
        <f>IF(ISBLANK(DaqBook_RAW_Data!AI686),"",DaqBook_RAW_Data!AI686)</f>
        <v/>
      </c>
      <c r="E696" s="167" t="str">
        <f>IF(ISBLANK(DaqBook_RAW_Data!AJ686),"",DaqBook_RAW_Data!AJ686)</f>
        <v/>
      </c>
      <c r="F696" s="167" t="str">
        <f>IF(ISBLANK(DaqBook_RAW_Data!AK686),"",DaqBook_RAW_Data!AK686)</f>
        <v/>
      </c>
      <c r="G696" s="167" t="str">
        <f>IF(ISBLANK(DaqBook_RAW_Data!AL686),"",DaqBook_RAW_Data!AL686)</f>
        <v/>
      </c>
      <c r="H696" s="167" t="str">
        <f>IF(ISBLANK(DaqBook_RAW_Data!AM686),"",DaqBook_RAW_Data!AM686)</f>
        <v/>
      </c>
      <c r="I696" s="167" t="str">
        <f>IF(ISBLANK(DaqBook_RAW_Data!AN686),"",DaqBook_RAW_Data!AN686)</f>
        <v/>
      </c>
      <c r="J696" s="167" t="str">
        <f>IF(ISBLANK(DaqBook_RAW_Data!AO686),"",DaqBook_RAW_Data!AO686)</f>
        <v/>
      </c>
      <c r="K696" s="167" t="str">
        <f>IF(ISBLANK(DaqBook_RAW_Data!AP686),"",DaqBook_RAW_Data!AP686)</f>
        <v/>
      </c>
      <c r="L696" s="167" t="str">
        <f>IF(ISBLANK(DaqBook_RAW_Data!AQ686),"",DaqBook_RAW_Data!AQ686)</f>
        <v/>
      </c>
      <c r="M696" s="167" t="str">
        <f>IF(ISBLANK(DaqBook_RAW_Data!AR686),"",DaqBook_RAW_Data!AR686)</f>
        <v/>
      </c>
      <c r="N696" s="167" t="str">
        <f>IF(ISBLANK(DaqBook_RAW_Data!AS686),"",DaqBook_RAW_Data!AS686)</f>
        <v/>
      </c>
      <c r="O696" s="44"/>
      <c r="P696" s="44"/>
    </row>
    <row r="697" spans="1:16" x14ac:dyDescent="0.2">
      <c r="A697" s="58" t="e">
        <f t="shared" si="10"/>
        <v>#VALUE!</v>
      </c>
      <c r="B697" s="144" t="str">
        <f>IF(ISBLANK(DaqBook_RAW_Data!AG687),IF(DaqBook_RAW_Data!A687="","",TIMEVALUE(DaqBook_RAW_Data!A687)),TIMEVALUE(DaqBook_RAW_Data!AG687))</f>
        <v/>
      </c>
      <c r="C697" s="167" t="str">
        <f>IF(ISBLANK(DaqBook_RAW_Data!AH687),"",DaqBook_RAW_Data!AH687)</f>
        <v/>
      </c>
      <c r="D697" s="167" t="str">
        <f>IF(ISBLANK(DaqBook_RAW_Data!AI687),"",DaqBook_RAW_Data!AI687)</f>
        <v/>
      </c>
      <c r="E697" s="167" t="str">
        <f>IF(ISBLANK(DaqBook_RAW_Data!AJ687),"",DaqBook_RAW_Data!AJ687)</f>
        <v/>
      </c>
      <c r="F697" s="167" t="str">
        <f>IF(ISBLANK(DaqBook_RAW_Data!AK687),"",DaqBook_RAW_Data!AK687)</f>
        <v/>
      </c>
      <c r="G697" s="167" t="str">
        <f>IF(ISBLANK(DaqBook_RAW_Data!AL687),"",DaqBook_RAW_Data!AL687)</f>
        <v/>
      </c>
      <c r="H697" s="167" t="str">
        <f>IF(ISBLANK(DaqBook_RAW_Data!AM687),"",DaqBook_RAW_Data!AM687)</f>
        <v/>
      </c>
      <c r="I697" s="167" t="str">
        <f>IF(ISBLANK(DaqBook_RAW_Data!AN687),"",DaqBook_RAW_Data!AN687)</f>
        <v/>
      </c>
      <c r="J697" s="167" t="str">
        <f>IF(ISBLANK(DaqBook_RAW_Data!AO687),"",DaqBook_RAW_Data!AO687)</f>
        <v/>
      </c>
      <c r="K697" s="167" t="str">
        <f>IF(ISBLANK(DaqBook_RAW_Data!AP687),"",DaqBook_RAW_Data!AP687)</f>
        <v/>
      </c>
      <c r="L697" s="167" t="str">
        <f>IF(ISBLANK(DaqBook_RAW_Data!AQ687),"",DaqBook_RAW_Data!AQ687)</f>
        <v/>
      </c>
      <c r="M697" s="167" t="str">
        <f>IF(ISBLANK(DaqBook_RAW_Data!AR687),"",DaqBook_RAW_Data!AR687)</f>
        <v/>
      </c>
      <c r="N697" s="167" t="str">
        <f>IF(ISBLANK(DaqBook_RAW_Data!AS687),"",DaqBook_RAW_Data!AS687)</f>
        <v/>
      </c>
      <c r="O697" s="44"/>
      <c r="P697" s="44"/>
    </row>
    <row r="698" spans="1:16" x14ac:dyDescent="0.2">
      <c r="A698" s="58" t="e">
        <f t="shared" si="10"/>
        <v>#VALUE!</v>
      </c>
      <c r="B698" s="144" t="str">
        <f>IF(ISBLANK(DaqBook_RAW_Data!AG688),IF(DaqBook_RAW_Data!A688="","",TIMEVALUE(DaqBook_RAW_Data!A688)),TIMEVALUE(DaqBook_RAW_Data!AG688))</f>
        <v/>
      </c>
      <c r="C698" s="167" t="str">
        <f>IF(ISBLANK(DaqBook_RAW_Data!AH688),"",DaqBook_RAW_Data!AH688)</f>
        <v/>
      </c>
      <c r="D698" s="167" t="str">
        <f>IF(ISBLANK(DaqBook_RAW_Data!AI688),"",DaqBook_RAW_Data!AI688)</f>
        <v/>
      </c>
      <c r="E698" s="167" t="str">
        <f>IF(ISBLANK(DaqBook_RAW_Data!AJ688),"",DaqBook_RAW_Data!AJ688)</f>
        <v/>
      </c>
      <c r="F698" s="167" t="str">
        <f>IF(ISBLANK(DaqBook_RAW_Data!AK688),"",DaqBook_RAW_Data!AK688)</f>
        <v/>
      </c>
      <c r="G698" s="167" t="str">
        <f>IF(ISBLANK(DaqBook_RAW_Data!AL688),"",DaqBook_RAW_Data!AL688)</f>
        <v/>
      </c>
      <c r="H698" s="167" t="str">
        <f>IF(ISBLANK(DaqBook_RAW_Data!AM688),"",DaqBook_RAW_Data!AM688)</f>
        <v/>
      </c>
      <c r="I698" s="167" t="str">
        <f>IF(ISBLANK(DaqBook_RAW_Data!AN688),"",DaqBook_RAW_Data!AN688)</f>
        <v/>
      </c>
      <c r="J698" s="167" t="str">
        <f>IF(ISBLANK(DaqBook_RAW_Data!AO688),"",DaqBook_RAW_Data!AO688)</f>
        <v/>
      </c>
      <c r="K698" s="167" t="str">
        <f>IF(ISBLANK(DaqBook_RAW_Data!AP688),"",DaqBook_RAW_Data!AP688)</f>
        <v/>
      </c>
      <c r="L698" s="167" t="str">
        <f>IF(ISBLANK(DaqBook_RAW_Data!AQ688),"",DaqBook_RAW_Data!AQ688)</f>
        <v/>
      </c>
      <c r="M698" s="167" t="str">
        <f>IF(ISBLANK(DaqBook_RAW_Data!AR688),"",DaqBook_RAW_Data!AR688)</f>
        <v/>
      </c>
      <c r="N698" s="167" t="str">
        <f>IF(ISBLANK(DaqBook_RAW_Data!AS688),"",DaqBook_RAW_Data!AS688)</f>
        <v/>
      </c>
      <c r="O698" s="44"/>
      <c r="P698" s="44"/>
    </row>
    <row r="699" spans="1:16" x14ac:dyDescent="0.2">
      <c r="A699" s="58" t="e">
        <f t="shared" si="10"/>
        <v>#VALUE!</v>
      </c>
      <c r="B699" s="144" t="str">
        <f>IF(ISBLANK(DaqBook_RAW_Data!AG689),IF(DaqBook_RAW_Data!A689="","",TIMEVALUE(DaqBook_RAW_Data!A689)),TIMEVALUE(DaqBook_RAW_Data!AG689))</f>
        <v/>
      </c>
      <c r="C699" s="167" t="str">
        <f>IF(ISBLANK(DaqBook_RAW_Data!AH689),"",DaqBook_RAW_Data!AH689)</f>
        <v/>
      </c>
      <c r="D699" s="167" t="str">
        <f>IF(ISBLANK(DaqBook_RAW_Data!AI689),"",DaqBook_RAW_Data!AI689)</f>
        <v/>
      </c>
      <c r="E699" s="167" t="str">
        <f>IF(ISBLANK(DaqBook_RAW_Data!AJ689),"",DaqBook_RAW_Data!AJ689)</f>
        <v/>
      </c>
      <c r="F699" s="167" t="str">
        <f>IF(ISBLANK(DaqBook_RAW_Data!AK689),"",DaqBook_RAW_Data!AK689)</f>
        <v/>
      </c>
      <c r="G699" s="167" t="str">
        <f>IF(ISBLANK(DaqBook_RAW_Data!AL689),"",DaqBook_RAW_Data!AL689)</f>
        <v/>
      </c>
      <c r="H699" s="167" t="str">
        <f>IF(ISBLANK(DaqBook_RAW_Data!AM689),"",DaqBook_RAW_Data!AM689)</f>
        <v/>
      </c>
      <c r="I699" s="167" t="str">
        <f>IF(ISBLANK(DaqBook_RAW_Data!AN689),"",DaqBook_RAW_Data!AN689)</f>
        <v/>
      </c>
      <c r="J699" s="167" t="str">
        <f>IF(ISBLANK(DaqBook_RAW_Data!AO689),"",DaqBook_RAW_Data!AO689)</f>
        <v/>
      </c>
      <c r="K699" s="167" t="str">
        <f>IF(ISBLANK(DaqBook_RAW_Data!AP689),"",DaqBook_RAW_Data!AP689)</f>
        <v/>
      </c>
      <c r="L699" s="167" t="str">
        <f>IF(ISBLANK(DaqBook_RAW_Data!AQ689),"",DaqBook_RAW_Data!AQ689)</f>
        <v/>
      </c>
      <c r="M699" s="167" t="str">
        <f>IF(ISBLANK(DaqBook_RAW_Data!AR689),"",DaqBook_RAW_Data!AR689)</f>
        <v/>
      </c>
      <c r="N699" s="167" t="str">
        <f>IF(ISBLANK(DaqBook_RAW_Data!AS689),"",DaqBook_RAW_Data!AS689)</f>
        <v/>
      </c>
      <c r="O699" s="44"/>
      <c r="P699" s="44"/>
    </row>
    <row r="700" spans="1:16" x14ac:dyDescent="0.2">
      <c r="A700" s="58" t="e">
        <f t="shared" si="10"/>
        <v>#VALUE!</v>
      </c>
      <c r="B700" s="144" t="str">
        <f>IF(ISBLANK(DaqBook_RAW_Data!AG690),IF(DaqBook_RAW_Data!A690="","",TIMEVALUE(DaqBook_RAW_Data!A690)),TIMEVALUE(DaqBook_RAW_Data!AG690))</f>
        <v/>
      </c>
      <c r="C700" s="167" t="str">
        <f>IF(ISBLANK(DaqBook_RAW_Data!AH690),"",DaqBook_RAW_Data!AH690)</f>
        <v/>
      </c>
      <c r="D700" s="167" t="str">
        <f>IF(ISBLANK(DaqBook_RAW_Data!AI690),"",DaqBook_RAW_Data!AI690)</f>
        <v/>
      </c>
      <c r="E700" s="167" t="str">
        <f>IF(ISBLANK(DaqBook_RAW_Data!AJ690),"",DaqBook_RAW_Data!AJ690)</f>
        <v/>
      </c>
      <c r="F700" s="167" t="str">
        <f>IF(ISBLANK(DaqBook_RAW_Data!AK690),"",DaqBook_RAW_Data!AK690)</f>
        <v/>
      </c>
      <c r="G700" s="167" t="str">
        <f>IF(ISBLANK(DaqBook_RAW_Data!AL690),"",DaqBook_RAW_Data!AL690)</f>
        <v/>
      </c>
      <c r="H700" s="167" t="str">
        <f>IF(ISBLANK(DaqBook_RAW_Data!AM690),"",DaqBook_RAW_Data!AM690)</f>
        <v/>
      </c>
      <c r="I700" s="167" t="str">
        <f>IF(ISBLANK(DaqBook_RAW_Data!AN690),"",DaqBook_RAW_Data!AN690)</f>
        <v/>
      </c>
      <c r="J700" s="167" t="str">
        <f>IF(ISBLANK(DaqBook_RAW_Data!AO690),"",DaqBook_RAW_Data!AO690)</f>
        <v/>
      </c>
      <c r="K700" s="167" t="str">
        <f>IF(ISBLANK(DaqBook_RAW_Data!AP690),"",DaqBook_RAW_Data!AP690)</f>
        <v/>
      </c>
      <c r="L700" s="167" t="str">
        <f>IF(ISBLANK(DaqBook_RAW_Data!AQ690),"",DaqBook_RAW_Data!AQ690)</f>
        <v/>
      </c>
      <c r="M700" s="167" t="str">
        <f>IF(ISBLANK(DaqBook_RAW_Data!AR690),"",DaqBook_RAW_Data!AR690)</f>
        <v/>
      </c>
      <c r="N700" s="167" t="str">
        <f>IF(ISBLANK(DaqBook_RAW_Data!AS690),"",DaqBook_RAW_Data!AS690)</f>
        <v/>
      </c>
      <c r="O700" s="44"/>
      <c r="P700" s="44"/>
    </row>
    <row r="701" spans="1:16" x14ac:dyDescent="0.2">
      <c r="A701" s="58" t="e">
        <f t="shared" si="10"/>
        <v>#VALUE!</v>
      </c>
      <c r="B701" s="144" t="str">
        <f>IF(ISBLANK(DaqBook_RAW_Data!AG691),IF(DaqBook_RAW_Data!A691="","",TIMEVALUE(DaqBook_RAW_Data!A691)),TIMEVALUE(DaqBook_RAW_Data!AG691))</f>
        <v/>
      </c>
      <c r="C701" s="167" t="str">
        <f>IF(ISBLANK(DaqBook_RAW_Data!AH691),"",DaqBook_RAW_Data!AH691)</f>
        <v/>
      </c>
      <c r="D701" s="167" t="str">
        <f>IF(ISBLANK(DaqBook_RAW_Data!AI691),"",DaqBook_RAW_Data!AI691)</f>
        <v/>
      </c>
      <c r="E701" s="167" t="str">
        <f>IF(ISBLANK(DaqBook_RAW_Data!AJ691),"",DaqBook_RAW_Data!AJ691)</f>
        <v/>
      </c>
      <c r="F701" s="167" t="str">
        <f>IF(ISBLANK(DaqBook_RAW_Data!AK691),"",DaqBook_RAW_Data!AK691)</f>
        <v/>
      </c>
      <c r="G701" s="167" t="str">
        <f>IF(ISBLANK(DaqBook_RAW_Data!AL691),"",DaqBook_RAW_Data!AL691)</f>
        <v/>
      </c>
      <c r="H701" s="167" t="str">
        <f>IF(ISBLANK(DaqBook_RAW_Data!AM691),"",DaqBook_RAW_Data!AM691)</f>
        <v/>
      </c>
      <c r="I701" s="167" t="str">
        <f>IF(ISBLANK(DaqBook_RAW_Data!AN691),"",DaqBook_RAW_Data!AN691)</f>
        <v/>
      </c>
      <c r="J701" s="167" t="str">
        <f>IF(ISBLANK(DaqBook_RAW_Data!AO691),"",DaqBook_RAW_Data!AO691)</f>
        <v/>
      </c>
      <c r="K701" s="167" t="str">
        <f>IF(ISBLANK(DaqBook_RAW_Data!AP691),"",DaqBook_RAW_Data!AP691)</f>
        <v/>
      </c>
      <c r="L701" s="167" t="str">
        <f>IF(ISBLANK(DaqBook_RAW_Data!AQ691),"",DaqBook_RAW_Data!AQ691)</f>
        <v/>
      </c>
      <c r="M701" s="167" t="str">
        <f>IF(ISBLANK(DaqBook_RAW_Data!AR691),"",DaqBook_RAW_Data!AR691)</f>
        <v/>
      </c>
      <c r="N701" s="167" t="str">
        <f>IF(ISBLANK(DaqBook_RAW_Data!AS691),"",DaqBook_RAW_Data!AS691)</f>
        <v/>
      </c>
      <c r="O701" s="44"/>
      <c r="P701" s="44"/>
    </row>
    <row r="702" spans="1:16" x14ac:dyDescent="0.2">
      <c r="A702" s="58" t="e">
        <f t="shared" si="10"/>
        <v>#VALUE!</v>
      </c>
      <c r="B702" s="144" t="str">
        <f>IF(ISBLANK(DaqBook_RAW_Data!AG692),IF(DaqBook_RAW_Data!A692="","",TIMEVALUE(DaqBook_RAW_Data!A692)),TIMEVALUE(DaqBook_RAW_Data!AG692))</f>
        <v/>
      </c>
      <c r="C702" s="167" t="str">
        <f>IF(ISBLANK(DaqBook_RAW_Data!AH692),"",DaqBook_RAW_Data!AH692)</f>
        <v/>
      </c>
      <c r="D702" s="167" t="str">
        <f>IF(ISBLANK(DaqBook_RAW_Data!AI692),"",DaqBook_RAW_Data!AI692)</f>
        <v/>
      </c>
      <c r="E702" s="167" t="str">
        <f>IF(ISBLANK(DaqBook_RAW_Data!AJ692),"",DaqBook_RAW_Data!AJ692)</f>
        <v/>
      </c>
      <c r="F702" s="167" t="str">
        <f>IF(ISBLANK(DaqBook_RAW_Data!AK692),"",DaqBook_RAW_Data!AK692)</f>
        <v/>
      </c>
      <c r="G702" s="167" t="str">
        <f>IF(ISBLANK(DaqBook_RAW_Data!AL692),"",DaqBook_RAW_Data!AL692)</f>
        <v/>
      </c>
      <c r="H702" s="167" t="str">
        <f>IF(ISBLANK(DaqBook_RAW_Data!AM692),"",DaqBook_RAW_Data!AM692)</f>
        <v/>
      </c>
      <c r="I702" s="167" t="str">
        <f>IF(ISBLANK(DaqBook_RAW_Data!AN692),"",DaqBook_RAW_Data!AN692)</f>
        <v/>
      </c>
      <c r="J702" s="167" t="str">
        <f>IF(ISBLANK(DaqBook_RAW_Data!AO692),"",DaqBook_RAW_Data!AO692)</f>
        <v/>
      </c>
      <c r="K702" s="167" t="str">
        <f>IF(ISBLANK(DaqBook_RAW_Data!AP692),"",DaqBook_RAW_Data!AP692)</f>
        <v/>
      </c>
      <c r="L702" s="167" t="str">
        <f>IF(ISBLANK(DaqBook_RAW_Data!AQ692),"",DaqBook_RAW_Data!AQ692)</f>
        <v/>
      </c>
      <c r="M702" s="167" t="str">
        <f>IF(ISBLANK(DaqBook_RAW_Data!AR692),"",DaqBook_RAW_Data!AR692)</f>
        <v/>
      </c>
      <c r="N702" s="167" t="str">
        <f>IF(ISBLANK(DaqBook_RAW_Data!AS692),"",DaqBook_RAW_Data!AS692)</f>
        <v/>
      </c>
      <c r="O702" s="44"/>
      <c r="P702" s="44"/>
    </row>
    <row r="703" spans="1:16" x14ac:dyDescent="0.2">
      <c r="A703" s="58" t="e">
        <f t="shared" si="10"/>
        <v>#VALUE!</v>
      </c>
      <c r="B703" s="144" t="str">
        <f>IF(ISBLANK(DaqBook_RAW_Data!AG693),IF(DaqBook_RAW_Data!A693="","",TIMEVALUE(DaqBook_RAW_Data!A693)),TIMEVALUE(DaqBook_RAW_Data!AG693))</f>
        <v/>
      </c>
      <c r="C703" s="167" t="str">
        <f>IF(ISBLANK(DaqBook_RAW_Data!AH693),"",DaqBook_RAW_Data!AH693)</f>
        <v/>
      </c>
      <c r="D703" s="167" t="str">
        <f>IF(ISBLANK(DaqBook_RAW_Data!AI693),"",DaqBook_RAW_Data!AI693)</f>
        <v/>
      </c>
      <c r="E703" s="167" t="str">
        <f>IF(ISBLANK(DaqBook_RAW_Data!AJ693),"",DaqBook_RAW_Data!AJ693)</f>
        <v/>
      </c>
      <c r="F703" s="167" t="str">
        <f>IF(ISBLANK(DaqBook_RAW_Data!AK693),"",DaqBook_RAW_Data!AK693)</f>
        <v/>
      </c>
      <c r="G703" s="167" t="str">
        <f>IF(ISBLANK(DaqBook_RAW_Data!AL693),"",DaqBook_RAW_Data!AL693)</f>
        <v/>
      </c>
      <c r="H703" s="167" t="str">
        <f>IF(ISBLANK(DaqBook_RAW_Data!AM693),"",DaqBook_RAW_Data!AM693)</f>
        <v/>
      </c>
      <c r="I703" s="167" t="str">
        <f>IF(ISBLANK(DaqBook_RAW_Data!AN693),"",DaqBook_RAW_Data!AN693)</f>
        <v/>
      </c>
      <c r="J703" s="167" t="str">
        <f>IF(ISBLANK(DaqBook_RAW_Data!AO693),"",DaqBook_RAW_Data!AO693)</f>
        <v/>
      </c>
      <c r="K703" s="167" t="str">
        <f>IF(ISBLANK(DaqBook_RAW_Data!AP693),"",DaqBook_RAW_Data!AP693)</f>
        <v/>
      </c>
      <c r="L703" s="167" t="str">
        <f>IF(ISBLANK(DaqBook_RAW_Data!AQ693),"",DaqBook_RAW_Data!AQ693)</f>
        <v/>
      </c>
      <c r="M703" s="167" t="str">
        <f>IF(ISBLANK(DaqBook_RAW_Data!AR693),"",DaqBook_RAW_Data!AR693)</f>
        <v/>
      </c>
      <c r="N703" s="167" t="str">
        <f>IF(ISBLANK(DaqBook_RAW_Data!AS693),"",DaqBook_RAW_Data!AS693)</f>
        <v/>
      </c>
      <c r="O703" s="44"/>
      <c r="P703" s="44"/>
    </row>
    <row r="704" spans="1:16" x14ac:dyDescent="0.2">
      <c r="A704" s="58" t="e">
        <f t="shared" si="10"/>
        <v>#VALUE!</v>
      </c>
      <c r="B704" s="144" t="str">
        <f>IF(ISBLANK(DaqBook_RAW_Data!AG694),IF(DaqBook_RAW_Data!A694="","",TIMEVALUE(DaqBook_RAW_Data!A694)),TIMEVALUE(DaqBook_RAW_Data!AG694))</f>
        <v/>
      </c>
      <c r="C704" s="167" t="str">
        <f>IF(ISBLANK(DaqBook_RAW_Data!AH694),"",DaqBook_RAW_Data!AH694)</f>
        <v/>
      </c>
      <c r="D704" s="167" t="str">
        <f>IF(ISBLANK(DaqBook_RAW_Data!AI694),"",DaqBook_RAW_Data!AI694)</f>
        <v/>
      </c>
      <c r="E704" s="167" t="str">
        <f>IF(ISBLANK(DaqBook_RAW_Data!AJ694),"",DaqBook_RAW_Data!AJ694)</f>
        <v/>
      </c>
      <c r="F704" s="167" t="str">
        <f>IF(ISBLANK(DaqBook_RAW_Data!AK694),"",DaqBook_RAW_Data!AK694)</f>
        <v/>
      </c>
      <c r="G704" s="167" t="str">
        <f>IF(ISBLANK(DaqBook_RAW_Data!AL694),"",DaqBook_RAW_Data!AL694)</f>
        <v/>
      </c>
      <c r="H704" s="167" t="str">
        <f>IF(ISBLANK(DaqBook_RAW_Data!AM694),"",DaqBook_RAW_Data!AM694)</f>
        <v/>
      </c>
      <c r="I704" s="167" t="str">
        <f>IF(ISBLANK(DaqBook_RAW_Data!AN694),"",DaqBook_RAW_Data!AN694)</f>
        <v/>
      </c>
      <c r="J704" s="167" t="str">
        <f>IF(ISBLANK(DaqBook_RAW_Data!AO694),"",DaqBook_RAW_Data!AO694)</f>
        <v/>
      </c>
      <c r="K704" s="167" t="str">
        <f>IF(ISBLANK(DaqBook_RAW_Data!AP694),"",DaqBook_RAW_Data!AP694)</f>
        <v/>
      </c>
      <c r="L704" s="167" t="str">
        <f>IF(ISBLANK(DaqBook_RAW_Data!AQ694),"",DaqBook_RAW_Data!AQ694)</f>
        <v/>
      </c>
      <c r="M704" s="167" t="str">
        <f>IF(ISBLANK(DaqBook_RAW_Data!AR694),"",DaqBook_RAW_Data!AR694)</f>
        <v/>
      </c>
      <c r="N704" s="167" t="str">
        <f>IF(ISBLANK(DaqBook_RAW_Data!AS694),"",DaqBook_RAW_Data!AS694)</f>
        <v/>
      </c>
      <c r="O704" s="44"/>
      <c r="P704" s="44"/>
    </row>
    <row r="705" spans="1:16" x14ac:dyDescent="0.2">
      <c r="A705" s="58" t="e">
        <f t="shared" si="10"/>
        <v>#VALUE!</v>
      </c>
      <c r="B705" s="144" t="str">
        <f>IF(ISBLANK(DaqBook_RAW_Data!AG695),IF(DaqBook_RAW_Data!A695="","",TIMEVALUE(DaqBook_RAW_Data!A695)),TIMEVALUE(DaqBook_RAW_Data!AG695))</f>
        <v/>
      </c>
      <c r="C705" s="167" t="str">
        <f>IF(ISBLANK(DaqBook_RAW_Data!AH695),"",DaqBook_RAW_Data!AH695)</f>
        <v/>
      </c>
      <c r="D705" s="167" t="str">
        <f>IF(ISBLANK(DaqBook_RAW_Data!AI695),"",DaqBook_RAW_Data!AI695)</f>
        <v/>
      </c>
      <c r="E705" s="167" t="str">
        <f>IF(ISBLANK(DaqBook_RAW_Data!AJ695),"",DaqBook_RAW_Data!AJ695)</f>
        <v/>
      </c>
      <c r="F705" s="167" t="str">
        <f>IF(ISBLANK(DaqBook_RAW_Data!AK695),"",DaqBook_RAW_Data!AK695)</f>
        <v/>
      </c>
      <c r="G705" s="167" t="str">
        <f>IF(ISBLANK(DaqBook_RAW_Data!AL695),"",DaqBook_RAW_Data!AL695)</f>
        <v/>
      </c>
      <c r="H705" s="167" t="str">
        <f>IF(ISBLANK(DaqBook_RAW_Data!AM695),"",DaqBook_RAW_Data!AM695)</f>
        <v/>
      </c>
      <c r="I705" s="167" t="str">
        <f>IF(ISBLANK(DaqBook_RAW_Data!AN695),"",DaqBook_RAW_Data!AN695)</f>
        <v/>
      </c>
      <c r="J705" s="167" t="str">
        <f>IF(ISBLANK(DaqBook_RAW_Data!AO695),"",DaqBook_RAW_Data!AO695)</f>
        <v/>
      </c>
      <c r="K705" s="167" t="str">
        <f>IF(ISBLANK(DaqBook_RAW_Data!AP695),"",DaqBook_RAW_Data!AP695)</f>
        <v/>
      </c>
      <c r="L705" s="167" t="str">
        <f>IF(ISBLANK(DaqBook_RAW_Data!AQ695),"",DaqBook_RAW_Data!AQ695)</f>
        <v/>
      </c>
      <c r="M705" s="167" t="str">
        <f>IF(ISBLANK(DaqBook_RAW_Data!AR695),"",DaqBook_RAW_Data!AR695)</f>
        <v/>
      </c>
      <c r="N705" s="167" t="str">
        <f>IF(ISBLANK(DaqBook_RAW_Data!AS695),"",DaqBook_RAW_Data!AS695)</f>
        <v/>
      </c>
      <c r="O705" s="44"/>
      <c r="P705" s="44"/>
    </row>
    <row r="706" spans="1:16" x14ac:dyDescent="0.2">
      <c r="A706" s="58" t="e">
        <f t="shared" si="10"/>
        <v>#VALUE!</v>
      </c>
      <c r="B706" s="144" t="str">
        <f>IF(ISBLANK(DaqBook_RAW_Data!AG696),IF(DaqBook_RAW_Data!A696="","",TIMEVALUE(DaqBook_RAW_Data!A696)),TIMEVALUE(DaqBook_RAW_Data!AG696))</f>
        <v/>
      </c>
      <c r="C706" s="167" t="str">
        <f>IF(ISBLANK(DaqBook_RAW_Data!AH696),"",DaqBook_RAW_Data!AH696)</f>
        <v/>
      </c>
      <c r="D706" s="167" t="str">
        <f>IF(ISBLANK(DaqBook_RAW_Data!AI696),"",DaqBook_RAW_Data!AI696)</f>
        <v/>
      </c>
      <c r="E706" s="167" t="str">
        <f>IF(ISBLANK(DaqBook_RAW_Data!AJ696),"",DaqBook_RAW_Data!AJ696)</f>
        <v/>
      </c>
      <c r="F706" s="167" t="str">
        <f>IF(ISBLANK(DaqBook_RAW_Data!AK696),"",DaqBook_RAW_Data!AK696)</f>
        <v/>
      </c>
      <c r="G706" s="167" t="str">
        <f>IF(ISBLANK(DaqBook_RAW_Data!AL696),"",DaqBook_RAW_Data!AL696)</f>
        <v/>
      </c>
      <c r="H706" s="167" t="str">
        <f>IF(ISBLANK(DaqBook_RAW_Data!AM696),"",DaqBook_RAW_Data!AM696)</f>
        <v/>
      </c>
      <c r="I706" s="167" t="str">
        <f>IF(ISBLANK(DaqBook_RAW_Data!AN696),"",DaqBook_RAW_Data!AN696)</f>
        <v/>
      </c>
      <c r="J706" s="167" t="str">
        <f>IF(ISBLANK(DaqBook_RAW_Data!AO696),"",DaqBook_RAW_Data!AO696)</f>
        <v/>
      </c>
      <c r="K706" s="167" t="str">
        <f>IF(ISBLANK(DaqBook_RAW_Data!AP696),"",DaqBook_RAW_Data!AP696)</f>
        <v/>
      </c>
      <c r="L706" s="167" t="str">
        <f>IF(ISBLANK(DaqBook_RAW_Data!AQ696),"",DaqBook_RAW_Data!AQ696)</f>
        <v/>
      </c>
      <c r="M706" s="167" t="str">
        <f>IF(ISBLANK(DaqBook_RAW_Data!AR696),"",DaqBook_RAW_Data!AR696)</f>
        <v/>
      </c>
      <c r="N706" s="167" t="str">
        <f>IF(ISBLANK(DaqBook_RAW_Data!AS696),"",DaqBook_RAW_Data!AS696)</f>
        <v/>
      </c>
      <c r="O706" s="44"/>
      <c r="P706" s="44"/>
    </row>
    <row r="707" spans="1:16" x14ac:dyDescent="0.2">
      <c r="A707" s="58" t="e">
        <f t="shared" si="10"/>
        <v>#VALUE!</v>
      </c>
      <c r="B707" s="144" t="str">
        <f>IF(ISBLANK(DaqBook_RAW_Data!AG697),IF(DaqBook_RAW_Data!A697="","",TIMEVALUE(DaqBook_RAW_Data!A697)),TIMEVALUE(DaqBook_RAW_Data!AG697))</f>
        <v/>
      </c>
      <c r="C707" s="167" t="str">
        <f>IF(ISBLANK(DaqBook_RAW_Data!AH697),"",DaqBook_RAW_Data!AH697)</f>
        <v/>
      </c>
      <c r="D707" s="167" t="str">
        <f>IF(ISBLANK(DaqBook_RAW_Data!AI697),"",DaqBook_RAW_Data!AI697)</f>
        <v/>
      </c>
      <c r="E707" s="167" t="str">
        <f>IF(ISBLANK(DaqBook_RAW_Data!AJ697),"",DaqBook_RAW_Data!AJ697)</f>
        <v/>
      </c>
      <c r="F707" s="167" t="str">
        <f>IF(ISBLANK(DaqBook_RAW_Data!AK697),"",DaqBook_RAW_Data!AK697)</f>
        <v/>
      </c>
      <c r="G707" s="167" t="str">
        <f>IF(ISBLANK(DaqBook_RAW_Data!AL697),"",DaqBook_RAW_Data!AL697)</f>
        <v/>
      </c>
      <c r="H707" s="167" t="str">
        <f>IF(ISBLANK(DaqBook_RAW_Data!AM697),"",DaqBook_RAW_Data!AM697)</f>
        <v/>
      </c>
      <c r="I707" s="167" t="str">
        <f>IF(ISBLANK(DaqBook_RAW_Data!AN697),"",DaqBook_RAW_Data!AN697)</f>
        <v/>
      </c>
      <c r="J707" s="167" t="str">
        <f>IF(ISBLANK(DaqBook_RAW_Data!AO697),"",DaqBook_RAW_Data!AO697)</f>
        <v/>
      </c>
      <c r="K707" s="167" t="str">
        <f>IF(ISBLANK(DaqBook_RAW_Data!AP697),"",DaqBook_RAW_Data!AP697)</f>
        <v/>
      </c>
      <c r="L707" s="167" t="str">
        <f>IF(ISBLANK(DaqBook_RAW_Data!AQ697),"",DaqBook_RAW_Data!AQ697)</f>
        <v/>
      </c>
      <c r="M707" s="167" t="str">
        <f>IF(ISBLANK(DaqBook_RAW_Data!AR697),"",DaqBook_RAW_Data!AR697)</f>
        <v/>
      </c>
      <c r="N707" s="167" t="str">
        <f>IF(ISBLANK(DaqBook_RAW_Data!AS697),"",DaqBook_RAW_Data!AS697)</f>
        <v/>
      </c>
      <c r="O707" s="44"/>
      <c r="P707" s="44"/>
    </row>
    <row r="708" spans="1:16" x14ac:dyDescent="0.2">
      <c r="A708" s="58" t="e">
        <f t="shared" si="10"/>
        <v>#VALUE!</v>
      </c>
      <c r="B708" s="144" t="str">
        <f>IF(ISBLANK(DaqBook_RAW_Data!AG698),IF(DaqBook_RAW_Data!A698="","",TIMEVALUE(DaqBook_RAW_Data!A698)),TIMEVALUE(DaqBook_RAW_Data!AG698))</f>
        <v/>
      </c>
      <c r="C708" s="167" t="str">
        <f>IF(ISBLANK(DaqBook_RAW_Data!AH698),"",DaqBook_RAW_Data!AH698)</f>
        <v/>
      </c>
      <c r="D708" s="167" t="str">
        <f>IF(ISBLANK(DaqBook_RAW_Data!AI698),"",DaqBook_RAW_Data!AI698)</f>
        <v/>
      </c>
      <c r="E708" s="167" t="str">
        <f>IF(ISBLANK(DaqBook_RAW_Data!AJ698),"",DaqBook_RAW_Data!AJ698)</f>
        <v/>
      </c>
      <c r="F708" s="167" t="str">
        <f>IF(ISBLANK(DaqBook_RAW_Data!AK698),"",DaqBook_RAW_Data!AK698)</f>
        <v/>
      </c>
      <c r="G708" s="167" t="str">
        <f>IF(ISBLANK(DaqBook_RAW_Data!AL698),"",DaqBook_RAW_Data!AL698)</f>
        <v/>
      </c>
      <c r="H708" s="167" t="str">
        <f>IF(ISBLANK(DaqBook_RAW_Data!AM698),"",DaqBook_RAW_Data!AM698)</f>
        <v/>
      </c>
      <c r="I708" s="167" t="str">
        <f>IF(ISBLANK(DaqBook_RAW_Data!AN698),"",DaqBook_RAW_Data!AN698)</f>
        <v/>
      </c>
      <c r="J708" s="167" t="str">
        <f>IF(ISBLANK(DaqBook_RAW_Data!AO698),"",DaqBook_RAW_Data!AO698)</f>
        <v/>
      </c>
      <c r="K708" s="167" t="str">
        <f>IF(ISBLANK(DaqBook_RAW_Data!AP698),"",DaqBook_RAW_Data!AP698)</f>
        <v/>
      </c>
      <c r="L708" s="167" t="str">
        <f>IF(ISBLANK(DaqBook_RAW_Data!AQ698),"",DaqBook_RAW_Data!AQ698)</f>
        <v/>
      </c>
      <c r="M708" s="167" t="str">
        <f>IF(ISBLANK(DaqBook_RAW_Data!AR698),"",DaqBook_RAW_Data!AR698)</f>
        <v/>
      </c>
      <c r="N708" s="167" t="str">
        <f>IF(ISBLANK(DaqBook_RAW_Data!AS698),"",DaqBook_RAW_Data!AS698)</f>
        <v/>
      </c>
      <c r="O708" s="44"/>
      <c r="P708" s="44"/>
    </row>
    <row r="709" spans="1:16" x14ac:dyDescent="0.2">
      <c r="A709" s="58" t="e">
        <f t="shared" si="10"/>
        <v>#VALUE!</v>
      </c>
      <c r="B709" s="144" t="str">
        <f>IF(ISBLANK(DaqBook_RAW_Data!AG699),IF(DaqBook_RAW_Data!A699="","",TIMEVALUE(DaqBook_RAW_Data!A699)),TIMEVALUE(DaqBook_RAW_Data!AG699))</f>
        <v/>
      </c>
      <c r="C709" s="167" t="str">
        <f>IF(ISBLANK(DaqBook_RAW_Data!AH699),"",DaqBook_RAW_Data!AH699)</f>
        <v/>
      </c>
      <c r="D709" s="167" t="str">
        <f>IF(ISBLANK(DaqBook_RAW_Data!AI699),"",DaqBook_RAW_Data!AI699)</f>
        <v/>
      </c>
      <c r="E709" s="167" t="str">
        <f>IF(ISBLANK(DaqBook_RAW_Data!AJ699),"",DaqBook_RAW_Data!AJ699)</f>
        <v/>
      </c>
      <c r="F709" s="167" t="str">
        <f>IF(ISBLANK(DaqBook_RAW_Data!AK699),"",DaqBook_RAW_Data!AK699)</f>
        <v/>
      </c>
      <c r="G709" s="167" t="str">
        <f>IF(ISBLANK(DaqBook_RAW_Data!AL699),"",DaqBook_RAW_Data!AL699)</f>
        <v/>
      </c>
      <c r="H709" s="167" t="str">
        <f>IF(ISBLANK(DaqBook_RAW_Data!AM699),"",DaqBook_RAW_Data!AM699)</f>
        <v/>
      </c>
      <c r="I709" s="167" t="str">
        <f>IF(ISBLANK(DaqBook_RAW_Data!AN699),"",DaqBook_RAW_Data!AN699)</f>
        <v/>
      </c>
      <c r="J709" s="167" t="str">
        <f>IF(ISBLANK(DaqBook_RAW_Data!AO699),"",DaqBook_RAW_Data!AO699)</f>
        <v/>
      </c>
      <c r="K709" s="167" t="str">
        <f>IF(ISBLANK(DaqBook_RAW_Data!AP699),"",DaqBook_RAW_Data!AP699)</f>
        <v/>
      </c>
      <c r="L709" s="167" t="str">
        <f>IF(ISBLANK(DaqBook_RAW_Data!AQ699),"",DaqBook_RAW_Data!AQ699)</f>
        <v/>
      </c>
      <c r="M709" s="167" t="str">
        <f>IF(ISBLANK(DaqBook_RAW_Data!AR699),"",DaqBook_RAW_Data!AR699)</f>
        <v/>
      </c>
      <c r="N709" s="167" t="str">
        <f>IF(ISBLANK(DaqBook_RAW_Data!AS699),"",DaqBook_RAW_Data!AS699)</f>
        <v/>
      </c>
      <c r="O709" s="44"/>
      <c r="P709" s="44"/>
    </row>
    <row r="710" spans="1:16" x14ac:dyDescent="0.2">
      <c r="A710" s="58" t="e">
        <f t="shared" si="10"/>
        <v>#VALUE!</v>
      </c>
      <c r="B710" s="144" t="str">
        <f>IF(ISBLANK(DaqBook_RAW_Data!AG700),IF(DaqBook_RAW_Data!A700="","",TIMEVALUE(DaqBook_RAW_Data!A700)),TIMEVALUE(DaqBook_RAW_Data!AG700))</f>
        <v/>
      </c>
      <c r="C710" s="167" t="str">
        <f>IF(ISBLANK(DaqBook_RAW_Data!AH700),"",DaqBook_RAW_Data!AH700)</f>
        <v/>
      </c>
      <c r="D710" s="167" t="str">
        <f>IF(ISBLANK(DaqBook_RAW_Data!AI700),"",DaqBook_RAW_Data!AI700)</f>
        <v/>
      </c>
      <c r="E710" s="167" t="str">
        <f>IF(ISBLANK(DaqBook_RAW_Data!AJ700),"",DaqBook_RAW_Data!AJ700)</f>
        <v/>
      </c>
      <c r="F710" s="167" t="str">
        <f>IF(ISBLANK(DaqBook_RAW_Data!AK700),"",DaqBook_RAW_Data!AK700)</f>
        <v/>
      </c>
      <c r="G710" s="167" t="str">
        <f>IF(ISBLANK(DaqBook_RAW_Data!AL700),"",DaqBook_RAW_Data!AL700)</f>
        <v/>
      </c>
      <c r="H710" s="167" t="str">
        <f>IF(ISBLANK(DaqBook_RAW_Data!AM700),"",DaqBook_RAW_Data!AM700)</f>
        <v/>
      </c>
      <c r="I710" s="167" t="str">
        <f>IF(ISBLANK(DaqBook_RAW_Data!AN700),"",DaqBook_RAW_Data!AN700)</f>
        <v/>
      </c>
      <c r="J710" s="167" t="str">
        <f>IF(ISBLANK(DaqBook_RAW_Data!AO700),"",DaqBook_RAW_Data!AO700)</f>
        <v/>
      </c>
      <c r="K710" s="167" t="str">
        <f>IF(ISBLANK(DaqBook_RAW_Data!AP700),"",DaqBook_RAW_Data!AP700)</f>
        <v/>
      </c>
      <c r="L710" s="167" t="str">
        <f>IF(ISBLANK(DaqBook_RAW_Data!AQ700),"",DaqBook_RAW_Data!AQ700)</f>
        <v/>
      </c>
      <c r="M710" s="167" t="str">
        <f>IF(ISBLANK(DaqBook_RAW_Data!AR700),"",DaqBook_RAW_Data!AR700)</f>
        <v/>
      </c>
      <c r="N710" s="167" t="str">
        <f>IF(ISBLANK(DaqBook_RAW_Data!AS700),"",DaqBook_RAW_Data!AS700)</f>
        <v/>
      </c>
      <c r="O710" s="44"/>
      <c r="P710" s="44"/>
    </row>
    <row r="711" spans="1:16" x14ac:dyDescent="0.2">
      <c r="A711" s="58" t="e">
        <f t="shared" si="10"/>
        <v>#VALUE!</v>
      </c>
      <c r="B711" s="144" t="str">
        <f>IF(ISBLANK(DaqBook_RAW_Data!AG701),IF(DaqBook_RAW_Data!A701="","",TIMEVALUE(DaqBook_RAW_Data!A701)),TIMEVALUE(DaqBook_RAW_Data!AG701))</f>
        <v/>
      </c>
      <c r="C711" s="167" t="str">
        <f>IF(ISBLANK(DaqBook_RAW_Data!AH701),"",DaqBook_RAW_Data!AH701)</f>
        <v/>
      </c>
      <c r="D711" s="167" t="str">
        <f>IF(ISBLANK(DaqBook_RAW_Data!AI701),"",DaqBook_RAW_Data!AI701)</f>
        <v/>
      </c>
      <c r="E711" s="167" t="str">
        <f>IF(ISBLANK(DaqBook_RAW_Data!AJ701),"",DaqBook_RAW_Data!AJ701)</f>
        <v/>
      </c>
      <c r="F711" s="167" t="str">
        <f>IF(ISBLANK(DaqBook_RAW_Data!AK701),"",DaqBook_RAW_Data!AK701)</f>
        <v/>
      </c>
      <c r="G711" s="167" t="str">
        <f>IF(ISBLANK(DaqBook_RAW_Data!AL701),"",DaqBook_RAW_Data!AL701)</f>
        <v/>
      </c>
      <c r="H711" s="167" t="str">
        <f>IF(ISBLANK(DaqBook_RAW_Data!AM701),"",DaqBook_RAW_Data!AM701)</f>
        <v/>
      </c>
      <c r="I711" s="167" t="str">
        <f>IF(ISBLANK(DaqBook_RAW_Data!AN701),"",DaqBook_RAW_Data!AN701)</f>
        <v/>
      </c>
      <c r="J711" s="167" t="str">
        <f>IF(ISBLANK(DaqBook_RAW_Data!AO701),"",DaqBook_RAW_Data!AO701)</f>
        <v/>
      </c>
      <c r="K711" s="167" t="str">
        <f>IF(ISBLANK(DaqBook_RAW_Data!AP701),"",DaqBook_RAW_Data!AP701)</f>
        <v/>
      </c>
      <c r="L711" s="167" t="str">
        <f>IF(ISBLANK(DaqBook_RAW_Data!AQ701),"",DaqBook_RAW_Data!AQ701)</f>
        <v/>
      </c>
      <c r="M711" s="167" t="str">
        <f>IF(ISBLANK(DaqBook_RAW_Data!AR701),"",DaqBook_RAW_Data!AR701)</f>
        <v/>
      </c>
      <c r="N711" s="167" t="str">
        <f>IF(ISBLANK(DaqBook_RAW_Data!AS701),"",DaqBook_RAW_Data!AS701)</f>
        <v/>
      </c>
      <c r="O711" s="44"/>
      <c r="P711" s="44"/>
    </row>
    <row r="712" spans="1:16" x14ac:dyDescent="0.2">
      <c r="A712" s="58" t="e">
        <f t="shared" si="10"/>
        <v>#VALUE!</v>
      </c>
      <c r="B712" s="144" t="str">
        <f>IF(ISBLANK(DaqBook_RAW_Data!AG702),IF(DaqBook_RAW_Data!A702="","",TIMEVALUE(DaqBook_RAW_Data!A702)),TIMEVALUE(DaqBook_RAW_Data!AG702))</f>
        <v/>
      </c>
      <c r="C712" s="167" t="str">
        <f>IF(ISBLANK(DaqBook_RAW_Data!AH702),"",DaqBook_RAW_Data!AH702)</f>
        <v/>
      </c>
      <c r="D712" s="167" t="str">
        <f>IF(ISBLANK(DaqBook_RAW_Data!AI702),"",DaqBook_RAW_Data!AI702)</f>
        <v/>
      </c>
      <c r="E712" s="167" t="str">
        <f>IF(ISBLANK(DaqBook_RAW_Data!AJ702),"",DaqBook_RAW_Data!AJ702)</f>
        <v/>
      </c>
      <c r="F712" s="167" t="str">
        <f>IF(ISBLANK(DaqBook_RAW_Data!AK702),"",DaqBook_RAW_Data!AK702)</f>
        <v/>
      </c>
      <c r="G712" s="167" t="str">
        <f>IF(ISBLANK(DaqBook_RAW_Data!AL702),"",DaqBook_RAW_Data!AL702)</f>
        <v/>
      </c>
      <c r="H712" s="167" t="str">
        <f>IF(ISBLANK(DaqBook_RAW_Data!AM702),"",DaqBook_RAW_Data!AM702)</f>
        <v/>
      </c>
      <c r="I712" s="167" t="str">
        <f>IF(ISBLANK(DaqBook_RAW_Data!AN702),"",DaqBook_RAW_Data!AN702)</f>
        <v/>
      </c>
      <c r="J712" s="167" t="str">
        <f>IF(ISBLANK(DaqBook_RAW_Data!AO702),"",DaqBook_RAW_Data!AO702)</f>
        <v/>
      </c>
      <c r="K712" s="167" t="str">
        <f>IF(ISBLANK(DaqBook_RAW_Data!AP702),"",DaqBook_RAW_Data!AP702)</f>
        <v/>
      </c>
      <c r="L712" s="167" t="str">
        <f>IF(ISBLANK(DaqBook_RAW_Data!AQ702),"",DaqBook_RAW_Data!AQ702)</f>
        <v/>
      </c>
      <c r="M712" s="167" t="str">
        <f>IF(ISBLANK(DaqBook_RAW_Data!AR702),"",DaqBook_RAW_Data!AR702)</f>
        <v/>
      </c>
      <c r="N712" s="167" t="str">
        <f>IF(ISBLANK(DaqBook_RAW_Data!AS702),"",DaqBook_RAW_Data!AS702)</f>
        <v/>
      </c>
      <c r="O712" s="44"/>
      <c r="P712" s="44"/>
    </row>
    <row r="713" spans="1:16" x14ac:dyDescent="0.2">
      <c r="A713" s="58" t="e">
        <f t="shared" si="10"/>
        <v>#VALUE!</v>
      </c>
      <c r="B713" s="144" t="str">
        <f>IF(ISBLANK(DaqBook_RAW_Data!AG703),IF(DaqBook_RAW_Data!A703="","",TIMEVALUE(DaqBook_RAW_Data!A703)),TIMEVALUE(DaqBook_RAW_Data!AG703))</f>
        <v/>
      </c>
      <c r="C713" s="167" t="str">
        <f>IF(ISBLANK(DaqBook_RAW_Data!AH703),"",DaqBook_RAW_Data!AH703)</f>
        <v/>
      </c>
      <c r="D713" s="167" t="str">
        <f>IF(ISBLANK(DaqBook_RAW_Data!AI703),"",DaqBook_RAW_Data!AI703)</f>
        <v/>
      </c>
      <c r="E713" s="167" t="str">
        <f>IF(ISBLANK(DaqBook_RAW_Data!AJ703),"",DaqBook_RAW_Data!AJ703)</f>
        <v/>
      </c>
      <c r="F713" s="167" t="str">
        <f>IF(ISBLANK(DaqBook_RAW_Data!AK703),"",DaqBook_RAW_Data!AK703)</f>
        <v/>
      </c>
      <c r="G713" s="167" t="str">
        <f>IF(ISBLANK(DaqBook_RAW_Data!AL703),"",DaqBook_RAW_Data!AL703)</f>
        <v/>
      </c>
      <c r="H713" s="167" t="str">
        <f>IF(ISBLANK(DaqBook_RAW_Data!AM703),"",DaqBook_RAW_Data!AM703)</f>
        <v/>
      </c>
      <c r="I713" s="167" t="str">
        <f>IF(ISBLANK(DaqBook_RAW_Data!AN703),"",DaqBook_RAW_Data!AN703)</f>
        <v/>
      </c>
      <c r="J713" s="167" t="str">
        <f>IF(ISBLANK(DaqBook_RAW_Data!AO703),"",DaqBook_RAW_Data!AO703)</f>
        <v/>
      </c>
      <c r="K713" s="167" t="str">
        <f>IF(ISBLANK(DaqBook_RAW_Data!AP703),"",DaqBook_RAW_Data!AP703)</f>
        <v/>
      </c>
      <c r="L713" s="167" t="str">
        <f>IF(ISBLANK(DaqBook_RAW_Data!AQ703),"",DaqBook_RAW_Data!AQ703)</f>
        <v/>
      </c>
      <c r="M713" s="167" t="str">
        <f>IF(ISBLANK(DaqBook_RAW_Data!AR703),"",DaqBook_RAW_Data!AR703)</f>
        <v/>
      </c>
      <c r="N713" s="167" t="str">
        <f>IF(ISBLANK(DaqBook_RAW_Data!AS703),"",DaqBook_RAW_Data!AS703)</f>
        <v/>
      </c>
      <c r="O713" s="44"/>
      <c r="P713" s="44"/>
    </row>
    <row r="714" spans="1:16" x14ac:dyDescent="0.2">
      <c r="A714" s="58" t="e">
        <f t="shared" si="10"/>
        <v>#VALUE!</v>
      </c>
      <c r="B714" s="144" t="str">
        <f>IF(ISBLANK(DaqBook_RAW_Data!AG704),IF(DaqBook_RAW_Data!A704="","",TIMEVALUE(DaqBook_RAW_Data!A704)),TIMEVALUE(DaqBook_RAW_Data!AG704))</f>
        <v/>
      </c>
      <c r="C714" s="167" t="str">
        <f>IF(ISBLANK(DaqBook_RAW_Data!AH704),"",DaqBook_RAW_Data!AH704)</f>
        <v/>
      </c>
      <c r="D714" s="167" t="str">
        <f>IF(ISBLANK(DaqBook_RAW_Data!AI704),"",DaqBook_RAW_Data!AI704)</f>
        <v/>
      </c>
      <c r="E714" s="167" t="str">
        <f>IF(ISBLANK(DaqBook_RAW_Data!AJ704),"",DaqBook_RAW_Data!AJ704)</f>
        <v/>
      </c>
      <c r="F714" s="167" t="str">
        <f>IF(ISBLANK(DaqBook_RAW_Data!AK704),"",DaqBook_RAW_Data!AK704)</f>
        <v/>
      </c>
      <c r="G714" s="167" t="str">
        <f>IF(ISBLANK(DaqBook_RAW_Data!AL704),"",DaqBook_RAW_Data!AL704)</f>
        <v/>
      </c>
      <c r="H714" s="167" t="str">
        <f>IF(ISBLANK(DaqBook_RAW_Data!AM704),"",DaqBook_RAW_Data!AM704)</f>
        <v/>
      </c>
      <c r="I714" s="167" t="str">
        <f>IF(ISBLANK(DaqBook_RAW_Data!AN704),"",DaqBook_RAW_Data!AN704)</f>
        <v/>
      </c>
      <c r="J714" s="167" t="str">
        <f>IF(ISBLANK(DaqBook_RAW_Data!AO704),"",DaqBook_RAW_Data!AO704)</f>
        <v/>
      </c>
      <c r="K714" s="167" t="str">
        <f>IF(ISBLANK(DaqBook_RAW_Data!AP704),"",DaqBook_RAW_Data!AP704)</f>
        <v/>
      </c>
      <c r="L714" s="167" t="str">
        <f>IF(ISBLANK(DaqBook_RAW_Data!AQ704),"",DaqBook_RAW_Data!AQ704)</f>
        <v/>
      </c>
      <c r="M714" s="167" t="str">
        <f>IF(ISBLANK(DaqBook_RAW_Data!AR704),"",DaqBook_RAW_Data!AR704)</f>
        <v/>
      </c>
      <c r="N714" s="167" t="str">
        <f>IF(ISBLANK(DaqBook_RAW_Data!AS704),"",DaqBook_RAW_Data!AS704)</f>
        <v/>
      </c>
      <c r="O714" s="44"/>
      <c r="P714" s="44"/>
    </row>
    <row r="715" spans="1:16" x14ac:dyDescent="0.2">
      <c r="A715" s="58" t="e">
        <f t="shared" si="10"/>
        <v>#VALUE!</v>
      </c>
      <c r="B715" s="144" t="str">
        <f>IF(ISBLANK(DaqBook_RAW_Data!AG705),IF(DaqBook_RAW_Data!A705="","",TIMEVALUE(DaqBook_RAW_Data!A705)),TIMEVALUE(DaqBook_RAW_Data!AG705))</f>
        <v/>
      </c>
      <c r="C715" s="167" t="str">
        <f>IF(ISBLANK(DaqBook_RAW_Data!AH705),"",DaqBook_RAW_Data!AH705)</f>
        <v/>
      </c>
      <c r="D715" s="167" t="str">
        <f>IF(ISBLANK(DaqBook_RAW_Data!AI705),"",DaqBook_RAW_Data!AI705)</f>
        <v/>
      </c>
      <c r="E715" s="167" t="str">
        <f>IF(ISBLANK(DaqBook_RAW_Data!AJ705),"",DaqBook_RAW_Data!AJ705)</f>
        <v/>
      </c>
      <c r="F715" s="167" t="str">
        <f>IF(ISBLANK(DaqBook_RAW_Data!AK705),"",DaqBook_RAW_Data!AK705)</f>
        <v/>
      </c>
      <c r="G715" s="167" t="str">
        <f>IF(ISBLANK(DaqBook_RAW_Data!AL705),"",DaqBook_RAW_Data!AL705)</f>
        <v/>
      </c>
      <c r="H715" s="167" t="str">
        <f>IF(ISBLANK(DaqBook_RAW_Data!AM705),"",DaqBook_RAW_Data!AM705)</f>
        <v/>
      </c>
      <c r="I715" s="167" t="str">
        <f>IF(ISBLANK(DaqBook_RAW_Data!AN705),"",DaqBook_RAW_Data!AN705)</f>
        <v/>
      </c>
      <c r="J715" s="167" t="str">
        <f>IF(ISBLANK(DaqBook_RAW_Data!AO705),"",DaqBook_RAW_Data!AO705)</f>
        <v/>
      </c>
      <c r="K715" s="167" t="str">
        <f>IF(ISBLANK(DaqBook_RAW_Data!AP705),"",DaqBook_RAW_Data!AP705)</f>
        <v/>
      </c>
      <c r="L715" s="167" t="str">
        <f>IF(ISBLANK(DaqBook_RAW_Data!AQ705),"",DaqBook_RAW_Data!AQ705)</f>
        <v/>
      </c>
      <c r="M715" s="167" t="str">
        <f>IF(ISBLANK(DaqBook_RAW_Data!AR705),"",DaqBook_RAW_Data!AR705)</f>
        <v/>
      </c>
      <c r="N715" s="167" t="str">
        <f>IF(ISBLANK(DaqBook_RAW_Data!AS705),"",DaqBook_RAW_Data!AS705)</f>
        <v/>
      </c>
      <c r="O715" s="44"/>
      <c r="P715" s="44"/>
    </row>
    <row r="716" spans="1:16" x14ac:dyDescent="0.2">
      <c r="A716" s="58" t="e">
        <f t="shared" si="10"/>
        <v>#VALUE!</v>
      </c>
      <c r="B716" s="144" t="str">
        <f>IF(ISBLANK(DaqBook_RAW_Data!AG706),IF(DaqBook_RAW_Data!A706="","",TIMEVALUE(DaqBook_RAW_Data!A706)),TIMEVALUE(DaqBook_RAW_Data!AG706))</f>
        <v/>
      </c>
      <c r="C716" s="167" t="str">
        <f>IF(ISBLANK(DaqBook_RAW_Data!AH706),"",DaqBook_RAW_Data!AH706)</f>
        <v/>
      </c>
      <c r="D716" s="167" t="str">
        <f>IF(ISBLANK(DaqBook_RAW_Data!AI706),"",DaqBook_RAW_Data!AI706)</f>
        <v/>
      </c>
      <c r="E716" s="167" t="str">
        <f>IF(ISBLANK(DaqBook_RAW_Data!AJ706),"",DaqBook_RAW_Data!AJ706)</f>
        <v/>
      </c>
      <c r="F716" s="167" t="str">
        <f>IF(ISBLANK(DaqBook_RAW_Data!AK706),"",DaqBook_RAW_Data!AK706)</f>
        <v/>
      </c>
      <c r="G716" s="167" t="str">
        <f>IF(ISBLANK(DaqBook_RAW_Data!AL706),"",DaqBook_RAW_Data!AL706)</f>
        <v/>
      </c>
      <c r="H716" s="167" t="str">
        <f>IF(ISBLANK(DaqBook_RAW_Data!AM706),"",DaqBook_RAW_Data!AM706)</f>
        <v/>
      </c>
      <c r="I716" s="167" t="str">
        <f>IF(ISBLANK(DaqBook_RAW_Data!AN706),"",DaqBook_RAW_Data!AN706)</f>
        <v/>
      </c>
      <c r="J716" s="167" t="str">
        <f>IF(ISBLANK(DaqBook_RAW_Data!AO706),"",DaqBook_RAW_Data!AO706)</f>
        <v/>
      </c>
      <c r="K716" s="167" t="str">
        <f>IF(ISBLANK(DaqBook_RAW_Data!AP706),"",DaqBook_RAW_Data!AP706)</f>
        <v/>
      </c>
      <c r="L716" s="167" t="str">
        <f>IF(ISBLANK(DaqBook_RAW_Data!AQ706),"",DaqBook_RAW_Data!AQ706)</f>
        <v/>
      </c>
      <c r="M716" s="167" t="str">
        <f>IF(ISBLANK(DaqBook_RAW_Data!AR706),"",DaqBook_RAW_Data!AR706)</f>
        <v/>
      </c>
      <c r="N716" s="167" t="str">
        <f>IF(ISBLANK(DaqBook_RAW_Data!AS706),"",DaqBook_RAW_Data!AS706)</f>
        <v/>
      </c>
      <c r="O716" s="44"/>
      <c r="P716" s="44"/>
    </row>
    <row r="717" spans="1:16" x14ac:dyDescent="0.2">
      <c r="A717" s="58" t="e">
        <f t="shared" si="10"/>
        <v>#VALUE!</v>
      </c>
      <c r="B717" s="144" t="str">
        <f>IF(ISBLANK(DaqBook_RAW_Data!AG707),IF(DaqBook_RAW_Data!A707="","",TIMEVALUE(DaqBook_RAW_Data!A707)),TIMEVALUE(DaqBook_RAW_Data!AG707))</f>
        <v/>
      </c>
      <c r="C717" s="167" t="str">
        <f>IF(ISBLANK(DaqBook_RAW_Data!AH707),"",DaqBook_RAW_Data!AH707)</f>
        <v/>
      </c>
      <c r="D717" s="167" t="str">
        <f>IF(ISBLANK(DaqBook_RAW_Data!AI707),"",DaqBook_RAW_Data!AI707)</f>
        <v/>
      </c>
      <c r="E717" s="167" t="str">
        <f>IF(ISBLANK(DaqBook_RAW_Data!AJ707),"",DaqBook_RAW_Data!AJ707)</f>
        <v/>
      </c>
      <c r="F717" s="167" t="str">
        <f>IF(ISBLANK(DaqBook_RAW_Data!AK707),"",DaqBook_RAW_Data!AK707)</f>
        <v/>
      </c>
      <c r="G717" s="167" t="str">
        <f>IF(ISBLANK(DaqBook_RAW_Data!AL707),"",DaqBook_RAW_Data!AL707)</f>
        <v/>
      </c>
      <c r="H717" s="167" t="str">
        <f>IF(ISBLANK(DaqBook_RAW_Data!AM707),"",DaqBook_RAW_Data!AM707)</f>
        <v/>
      </c>
      <c r="I717" s="167" t="str">
        <f>IF(ISBLANK(DaqBook_RAW_Data!AN707),"",DaqBook_RAW_Data!AN707)</f>
        <v/>
      </c>
      <c r="J717" s="167" t="str">
        <f>IF(ISBLANK(DaqBook_RAW_Data!AO707),"",DaqBook_RAW_Data!AO707)</f>
        <v/>
      </c>
      <c r="K717" s="167" t="str">
        <f>IF(ISBLANK(DaqBook_RAW_Data!AP707),"",DaqBook_RAW_Data!AP707)</f>
        <v/>
      </c>
      <c r="L717" s="167" t="str">
        <f>IF(ISBLANK(DaqBook_RAW_Data!AQ707),"",DaqBook_RAW_Data!AQ707)</f>
        <v/>
      </c>
      <c r="M717" s="167" t="str">
        <f>IF(ISBLANK(DaqBook_RAW_Data!AR707),"",DaqBook_RAW_Data!AR707)</f>
        <v/>
      </c>
      <c r="N717" s="167" t="str">
        <f>IF(ISBLANK(DaqBook_RAW_Data!AS707),"",DaqBook_RAW_Data!AS707)</f>
        <v/>
      </c>
      <c r="O717" s="44"/>
      <c r="P717" s="44"/>
    </row>
    <row r="718" spans="1:16" x14ac:dyDescent="0.2">
      <c r="A718" s="58" t="e">
        <f t="shared" si="10"/>
        <v>#VALUE!</v>
      </c>
      <c r="B718" s="144" t="str">
        <f>IF(ISBLANK(DaqBook_RAW_Data!AG708),IF(DaqBook_RAW_Data!A708="","",TIMEVALUE(DaqBook_RAW_Data!A708)),TIMEVALUE(DaqBook_RAW_Data!AG708))</f>
        <v/>
      </c>
      <c r="C718" s="167" t="str">
        <f>IF(ISBLANK(DaqBook_RAW_Data!AH708),"",DaqBook_RAW_Data!AH708)</f>
        <v/>
      </c>
      <c r="D718" s="167" t="str">
        <f>IF(ISBLANK(DaqBook_RAW_Data!AI708),"",DaqBook_RAW_Data!AI708)</f>
        <v/>
      </c>
      <c r="E718" s="167" t="str">
        <f>IF(ISBLANK(DaqBook_RAW_Data!AJ708),"",DaqBook_RAW_Data!AJ708)</f>
        <v/>
      </c>
      <c r="F718" s="167" t="str">
        <f>IF(ISBLANK(DaqBook_RAW_Data!AK708),"",DaqBook_RAW_Data!AK708)</f>
        <v/>
      </c>
      <c r="G718" s="167" t="str">
        <f>IF(ISBLANK(DaqBook_RAW_Data!AL708),"",DaqBook_RAW_Data!AL708)</f>
        <v/>
      </c>
      <c r="H718" s="167" t="str">
        <f>IF(ISBLANK(DaqBook_RAW_Data!AM708),"",DaqBook_RAW_Data!AM708)</f>
        <v/>
      </c>
      <c r="I718" s="167" t="str">
        <f>IF(ISBLANK(DaqBook_RAW_Data!AN708),"",DaqBook_RAW_Data!AN708)</f>
        <v/>
      </c>
      <c r="J718" s="167" t="str">
        <f>IF(ISBLANK(DaqBook_RAW_Data!AO708),"",DaqBook_RAW_Data!AO708)</f>
        <v/>
      </c>
      <c r="K718" s="167" t="str">
        <f>IF(ISBLANK(DaqBook_RAW_Data!AP708),"",DaqBook_RAW_Data!AP708)</f>
        <v/>
      </c>
      <c r="L718" s="167" t="str">
        <f>IF(ISBLANK(DaqBook_RAW_Data!AQ708),"",DaqBook_RAW_Data!AQ708)</f>
        <v/>
      </c>
      <c r="M718" s="167" t="str">
        <f>IF(ISBLANK(DaqBook_RAW_Data!AR708),"",DaqBook_RAW_Data!AR708)</f>
        <v/>
      </c>
      <c r="N718" s="167" t="str">
        <f>IF(ISBLANK(DaqBook_RAW_Data!AS708),"",DaqBook_RAW_Data!AS708)</f>
        <v/>
      </c>
      <c r="O718" s="44"/>
      <c r="P718" s="44"/>
    </row>
    <row r="719" spans="1:16" x14ac:dyDescent="0.2">
      <c r="A719" s="58" t="e">
        <f t="shared" ref="A719:A782" si="11">HOUR(B719)&amp;":"&amp;MINUTE(B719)</f>
        <v>#VALUE!</v>
      </c>
      <c r="B719" s="144" t="str">
        <f>IF(ISBLANK(DaqBook_RAW_Data!AG709),IF(DaqBook_RAW_Data!A709="","",TIMEVALUE(DaqBook_RAW_Data!A709)),TIMEVALUE(DaqBook_RAW_Data!AG709))</f>
        <v/>
      </c>
      <c r="C719" s="167" t="str">
        <f>IF(ISBLANK(DaqBook_RAW_Data!AH709),"",DaqBook_RAW_Data!AH709)</f>
        <v/>
      </c>
      <c r="D719" s="167" t="str">
        <f>IF(ISBLANK(DaqBook_RAW_Data!AI709),"",DaqBook_RAW_Data!AI709)</f>
        <v/>
      </c>
      <c r="E719" s="167" t="str">
        <f>IF(ISBLANK(DaqBook_RAW_Data!AJ709),"",DaqBook_RAW_Data!AJ709)</f>
        <v/>
      </c>
      <c r="F719" s="167" t="str">
        <f>IF(ISBLANK(DaqBook_RAW_Data!AK709),"",DaqBook_RAW_Data!AK709)</f>
        <v/>
      </c>
      <c r="G719" s="167" t="str">
        <f>IF(ISBLANK(DaqBook_RAW_Data!AL709),"",DaqBook_RAW_Data!AL709)</f>
        <v/>
      </c>
      <c r="H719" s="167" t="str">
        <f>IF(ISBLANK(DaqBook_RAW_Data!AM709),"",DaqBook_RAW_Data!AM709)</f>
        <v/>
      </c>
      <c r="I719" s="167" t="str">
        <f>IF(ISBLANK(DaqBook_RAW_Data!AN709),"",DaqBook_RAW_Data!AN709)</f>
        <v/>
      </c>
      <c r="J719" s="167" t="str">
        <f>IF(ISBLANK(DaqBook_RAW_Data!AO709),"",DaqBook_RAW_Data!AO709)</f>
        <v/>
      </c>
      <c r="K719" s="167" t="str">
        <f>IF(ISBLANK(DaqBook_RAW_Data!AP709),"",DaqBook_RAW_Data!AP709)</f>
        <v/>
      </c>
      <c r="L719" s="167" t="str">
        <f>IF(ISBLANK(DaqBook_RAW_Data!AQ709),"",DaqBook_RAW_Data!AQ709)</f>
        <v/>
      </c>
      <c r="M719" s="167" t="str">
        <f>IF(ISBLANK(DaqBook_RAW_Data!AR709),"",DaqBook_RAW_Data!AR709)</f>
        <v/>
      </c>
      <c r="N719" s="167" t="str">
        <f>IF(ISBLANK(DaqBook_RAW_Data!AS709),"",DaqBook_RAW_Data!AS709)</f>
        <v/>
      </c>
      <c r="O719" s="44"/>
      <c r="P719" s="44"/>
    </row>
    <row r="720" spans="1:16" x14ac:dyDescent="0.2">
      <c r="A720" s="58" t="e">
        <f t="shared" si="11"/>
        <v>#VALUE!</v>
      </c>
      <c r="B720" s="144" t="str">
        <f>IF(ISBLANK(DaqBook_RAW_Data!AG710),IF(DaqBook_RAW_Data!A710="","",TIMEVALUE(DaqBook_RAW_Data!A710)),TIMEVALUE(DaqBook_RAW_Data!AG710))</f>
        <v/>
      </c>
      <c r="C720" s="167" t="str">
        <f>IF(ISBLANK(DaqBook_RAW_Data!AH710),"",DaqBook_RAW_Data!AH710)</f>
        <v/>
      </c>
      <c r="D720" s="167" t="str">
        <f>IF(ISBLANK(DaqBook_RAW_Data!AI710),"",DaqBook_RAW_Data!AI710)</f>
        <v/>
      </c>
      <c r="E720" s="167" t="str">
        <f>IF(ISBLANK(DaqBook_RAW_Data!AJ710),"",DaqBook_RAW_Data!AJ710)</f>
        <v/>
      </c>
      <c r="F720" s="167" t="str">
        <f>IF(ISBLANK(DaqBook_RAW_Data!AK710),"",DaqBook_RAW_Data!AK710)</f>
        <v/>
      </c>
      <c r="G720" s="167" t="str">
        <f>IF(ISBLANK(DaqBook_RAW_Data!AL710),"",DaqBook_RAW_Data!AL710)</f>
        <v/>
      </c>
      <c r="H720" s="167" t="str">
        <f>IF(ISBLANK(DaqBook_RAW_Data!AM710),"",DaqBook_RAW_Data!AM710)</f>
        <v/>
      </c>
      <c r="I720" s="167" t="str">
        <f>IF(ISBLANK(DaqBook_RAW_Data!AN710),"",DaqBook_RAW_Data!AN710)</f>
        <v/>
      </c>
      <c r="J720" s="167" t="str">
        <f>IF(ISBLANK(DaqBook_RAW_Data!AO710),"",DaqBook_RAW_Data!AO710)</f>
        <v/>
      </c>
      <c r="K720" s="167" t="str">
        <f>IF(ISBLANK(DaqBook_RAW_Data!AP710),"",DaqBook_RAW_Data!AP710)</f>
        <v/>
      </c>
      <c r="L720" s="167" t="str">
        <f>IF(ISBLANK(DaqBook_RAW_Data!AQ710),"",DaqBook_RAW_Data!AQ710)</f>
        <v/>
      </c>
      <c r="M720" s="167" t="str">
        <f>IF(ISBLANK(DaqBook_RAW_Data!AR710),"",DaqBook_RAW_Data!AR710)</f>
        <v/>
      </c>
      <c r="N720" s="167" t="str">
        <f>IF(ISBLANK(DaqBook_RAW_Data!AS710),"",DaqBook_RAW_Data!AS710)</f>
        <v/>
      </c>
      <c r="O720" s="44"/>
      <c r="P720" s="44"/>
    </row>
    <row r="721" spans="1:16" x14ac:dyDescent="0.2">
      <c r="A721" s="58" t="e">
        <f t="shared" si="11"/>
        <v>#VALUE!</v>
      </c>
      <c r="B721" s="144" t="str">
        <f>IF(ISBLANK(DaqBook_RAW_Data!AG711),IF(DaqBook_RAW_Data!A711="","",TIMEVALUE(DaqBook_RAW_Data!A711)),TIMEVALUE(DaqBook_RAW_Data!AG711))</f>
        <v/>
      </c>
      <c r="C721" s="167" t="str">
        <f>IF(ISBLANK(DaqBook_RAW_Data!AH711),"",DaqBook_RAW_Data!AH711)</f>
        <v/>
      </c>
      <c r="D721" s="167" t="str">
        <f>IF(ISBLANK(DaqBook_RAW_Data!AI711),"",DaqBook_RAW_Data!AI711)</f>
        <v/>
      </c>
      <c r="E721" s="167" t="str">
        <f>IF(ISBLANK(DaqBook_RAW_Data!AJ711),"",DaqBook_RAW_Data!AJ711)</f>
        <v/>
      </c>
      <c r="F721" s="167" t="str">
        <f>IF(ISBLANK(DaqBook_RAW_Data!AK711),"",DaqBook_RAW_Data!AK711)</f>
        <v/>
      </c>
      <c r="G721" s="167" t="str">
        <f>IF(ISBLANK(DaqBook_RAW_Data!AL711),"",DaqBook_RAW_Data!AL711)</f>
        <v/>
      </c>
      <c r="H721" s="167" t="str">
        <f>IF(ISBLANK(DaqBook_RAW_Data!AM711),"",DaqBook_RAW_Data!AM711)</f>
        <v/>
      </c>
      <c r="I721" s="167" t="str">
        <f>IF(ISBLANK(DaqBook_RAW_Data!AN711),"",DaqBook_RAW_Data!AN711)</f>
        <v/>
      </c>
      <c r="J721" s="167" t="str">
        <f>IF(ISBLANK(DaqBook_RAW_Data!AO711),"",DaqBook_RAW_Data!AO711)</f>
        <v/>
      </c>
      <c r="K721" s="167" t="str">
        <f>IF(ISBLANK(DaqBook_RAW_Data!AP711),"",DaqBook_RAW_Data!AP711)</f>
        <v/>
      </c>
      <c r="L721" s="167" t="str">
        <f>IF(ISBLANK(DaqBook_RAW_Data!AQ711),"",DaqBook_RAW_Data!AQ711)</f>
        <v/>
      </c>
      <c r="M721" s="167" t="str">
        <f>IF(ISBLANK(DaqBook_RAW_Data!AR711),"",DaqBook_RAW_Data!AR711)</f>
        <v/>
      </c>
      <c r="N721" s="167" t="str">
        <f>IF(ISBLANK(DaqBook_RAW_Data!AS711),"",DaqBook_RAW_Data!AS711)</f>
        <v/>
      </c>
      <c r="O721" s="44"/>
      <c r="P721" s="44"/>
    </row>
    <row r="722" spans="1:16" x14ac:dyDescent="0.2">
      <c r="A722" s="58" t="e">
        <f t="shared" si="11"/>
        <v>#VALUE!</v>
      </c>
      <c r="B722" s="144" t="str">
        <f>IF(ISBLANK(DaqBook_RAW_Data!AG712),IF(DaqBook_RAW_Data!A712="","",TIMEVALUE(DaqBook_RAW_Data!A712)),TIMEVALUE(DaqBook_RAW_Data!AG712))</f>
        <v/>
      </c>
      <c r="C722" s="167" t="str">
        <f>IF(ISBLANK(DaqBook_RAW_Data!AH712),"",DaqBook_RAW_Data!AH712)</f>
        <v/>
      </c>
      <c r="D722" s="167" t="str">
        <f>IF(ISBLANK(DaqBook_RAW_Data!AI712),"",DaqBook_RAW_Data!AI712)</f>
        <v/>
      </c>
      <c r="E722" s="167" t="str">
        <f>IF(ISBLANK(DaqBook_RAW_Data!AJ712),"",DaqBook_RAW_Data!AJ712)</f>
        <v/>
      </c>
      <c r="F722" s="167" t="str">
        <f>IF(ISBLANK(DaqBook_RAW_Data!AK712),"",DaqBook_RAW_Data!AK712)</f>
        <v/>
      </c>
      <c r="G722" s="167" t="str">
        <f>IF(ISBLANK(DaqBook_RAW_Data!AL712),"",DaqBook_RAW_Data!AL712)</f>
        <v/>
      </c>
      <c r="H722" s="167" t="str">
        <f>IF(ISBLANK(DaqBook_RAW_Data!AM712),"",DaqBook_RAW_Data!AM712)</f>
        <v/>
      </c>
      <c r="I722" s="167" t="str">
        <f>IF(ISBLANK(DaqBook_RAW_Data!AN712),"",DaqBook_RAW_Data!AN712)</f>
        <v/>
      </c>
      <c r="J722" s="167" t="str">
        <f>IF(ISBLANK(DaqBook_RAW_Data!AO712),"",DaqBook_RAW_Data!AO712)</f>
        <v/>
      </c>
      <c r="K722" s="167" t="str">
        <f>IF(ISBLANK(DaqBook_RAW_Data!AP712),"",DaqBook_RAW_Data!AP712)</f>
        <v/>
      </c>
      <c r="L722" s="167" t="str">
        <f>IF(ISBLANK(DaqBook_RAW_Data!AQ712),"",DaqBook_RAW_Data!AQ712)</f>
        <v/>
      </c>
      <c r="M722" s="167" t="str">
        <f>IF(ISBLANK(DaqBook_RAW_Data!AR712),"",DaqBook_RAW_Data!AR712)</f>
        <v/>
      </c>
      <c r="N722" s="167" t="str">
        <f>IF(ISBLANK(DaqBook_RAW_Data!AS712),"",DaqBook_RAW_Data!AS712)</f>
        <v/>
      </c>
      <c r="O722" s="44"/>
      <c r="P722" s="44"/>
    </row>
    <row r="723" spans="1:16" x14ac:dyDescent="0.2">
      <c r="A723" s="58" t="e">
        <f t="shared" si="11"/>
        <v>#VALUE!</v>
      </c>
      <c r="B723" s="144" t="str">
        <f>IF(ISBLANK(DaqBook_RAW_Data!AG713),IF(DaqBook_RAW_Data!A713="","",TIMEVALUE(DaqBook_RAW_Data!A713)),TIMEVALUE(DaqBook_RAW_Data!AG713))</f>
        <v/>
      </c>
      <c r="C723" s="167" t="str">
        <f>IF(ISBLANK(DaqBook_RAW_Data!AH713),"",DaqBook_RAW_Data!AH713)</f>
        <v/>
      </c>
      <c r="D723" s="167" t="str">
        <f>IF(ISBLANK(DaqBook_RAW_Data!AI713),"",DaqBook_RAW_Data!AI713)</f>
        <v/>
      </c>
      <c r="E723" s="167" t="str">
        <f>IF(ISBLANK(DaqBook_RAW_Data!AJ713),"",DaqBook_RAW_Data!AJ713)</f>
        <v/>
      </c>
      <c r="F723" s="167" t="str">
        <f>IF(ISBLANK(DaqBook_RAW_Data!AK713),"",DaqBook_RAW_Data!AK713)</f>
        <v/>
      </c>
      <c r="G723" s="167" t="str">
        <f>IF(ISBLANK(DaqBook_RAW_Data!AL713),"",DaqBook_RAW_Data!AL713)</f>
        <v/>
      </c>
      <c r="H723" s="167" t="str">
        <f>IF(ISBLANK(DaqBook_RAW_Data!AM713),"",DaqBook_RAW_Data!AM713)</f>
        <v/>
      </c>
      <c r="I723" s="167" t="str">
        <f>IF(ISBLANK(DaqBook_RAW_Data!AN713),"",DaqBook_RAW_Data!AN713)</f>
        <v/>
      </c>
      <c r="J723" s="167" t="str">
        <f>IF(ISBLANK(DaqBook_RAW_Data!AO713),"",DaqBook_RAW_Data!AO713)</f>
        <v/>
      </c>
      <c r="K723" s="167" t="str">
        <f>IF(ISBLANK(DaqBook_RAW_Data!AP713),"",DaqBook_RAW_Data!AP713)</f>
        <v/>
      </c>
      <c r="L723" s="167" t="str">
        <f>IF(ISBLANK(DaqBook_RAW_Data!AQ713),"",DaqBook_RAW_Data!AQ713)</f>
        <v/>
      </c>
      <c r="M723" s="167" t="str">
        <f>IF(ISBLANK(DaqBook_RAW_Data!AR713),"",DaqBook_RAW_Data!AR713)</f>
        <v/>
      </c>
      <c r="N723" s="167" t="str">
        <f>IF(ISBLANK(DaqBook_RAW_Data!AS713),"",DaqBook_RAW_Data!AS713)</f>
        <v/>
      </c>
      <c r="O723" s="44"/>
      <c r="P723" s="44"/>
    </row>
    <row r="724" spans="1:16" x14ac:dyDescent="0.2">
      <c r="A724" s="58" t="e">
        <f t="shared" si="11"/>
        <v>#VALUE!</v>
      </c>
      <c r="B724" s="144" t="str">
        <f>IF(ISBLANK(DaqBook_RAW_Data!AG714),IF(DaqBook_RAW_Data!A714="","",TIMEVALUE(DaqBook_RAW_Data!A714)),TIMEVALUE(DaqBook_RAW_Data!AG714))</f>
        <v/>
      </c>
      <c r="C724" s="167" t="str">
        <f>IF(ISBLANK(DaqBook_RAW_Data!AH714),"",DaqBook_RAW_Data!AH714)</f>
        <v/>
      </c>
      <c r="D724" s="167" t="str">
        <f>IF(ISBLANK(DaqBook_RAW_Data!AI714),"",DaqBook_RAW_Data!AI714)</f>
        <v/>
      </c>
      <c r="E724" s="167" t="str">
        <f>IF(ISBLANK(DaqBook_RAW_Data!AJ714),"",DaqBook_RAW_Data!AJ714)</f>
        <v/>
      </c>
      <c r="F724" s="167" t="str">
        <f>IF(ISBLANK(DaqBook_RAW_Data!AK714),"",DaqBook_RAW_Data!AK714)</f>
        <v/>
      </c>
      <c r="G724" s="167" t="str">
        <f>IF(ISBLANK(DaqBook_RAW_Data!AL714),"",DaqBook_RAW_Data!AL714)</f>
        <v/>
      </c>
      <c r="H724" s="167" t="str">
        <f>IF(ISBLANK(DaqBook_RAW_Data!AM714),"",DaqBook_RAW_Data!AM714)</f>
        <v/>
      </c>
      <c r="I724" s="167" t="str">
        <f>IF(ISBLANK(DaqBook_RAW_Data!AN714),"",DaqBook_RAW_Data!AN714)</f>
        <v/>
      </c>
      <c r="J724" s="167" t="str">
        <f>IF(ISBLANK(DaqBook_RAW_Data!AO714),"",DaqBook_RAW_Data!AO714)</f>
        <v/>
      </c>
      <c r="K724" s="167" t="str">
        <f>IF(ISBLANK(DaqBook_RAW_Data!AP714),"",DaqBook_RAW_Data!AP714)</f>
        <v/>
      </c>
      <c r="L724" s="167" t="str">
        <f>IF(ISBLANK(DaqBook_RAW_Data!AQ714),"",DaqBook_RAW_Data!AQ714)</f>
        <v/>
      </c>
      <c r="M724" s="167" t="str">
        <f>IF(ISBLANK(DaqBook_RAW_Data!AR714),"",DaqBook_RAW_Data!AR714)</f>
        <v/>
      </c>
      <c r="N724" s="167" t="str">
        <f>IF(ISBLANK(DaqBook_RAW_Data!AS714),"",DaqBook_RAW_Data!AS714)</f>
        <v/>
      </c>
      <c r="O724" s="44"/>
      <c r="P724" s="44"/>
    </row>
    <row r="725" spans="1:16" x14ac:dyDescent="0.2">
      <c r="A725" s="58" t="e">
        <f t="shared" si="11"/>
        <v>#VALUE!</v>
      </c>
      <c r="B725" s="144" t="str">
        <f>IF(ISBLANK(DaqBook_RAW_Data!AG715),IF(DaqBook_RAW_Data!A715="","",TIMEVALUE(DaqBook_RAW_Data!A715)),TIMEVALUE(DaqBook_RAW_Data!AG715))</f>
        <v/>
      </c>
      <c r="C725" s="167" t="str">
        <f>IF(ISBLANK(DaqBook_RAW_Data!AH715),"",DaqBook_RAW_Data!AH715)</f>
        <v/>
      </c>
      <c r="D725" s="167" t="str">
        <f>IF(ISBLANK(DaqBook_RAW_Data!AI715),"",DaqBook_RAW_Data!AI715)</f>
        <v/>
      </c>
      <c r="E725" s="167" t="str">
        <f>IF(ISBLANK(DaqBook_RAW_Data!AJ715),"",DaqBook_RAW_Data!AJ715)</f>
        <v/>
      </c>
      <c r="F725" s="167" t="str">
        <f>IF(ISBLANK(DaqBook_RAW_Data!AK715),"",DaqBook_RAW_Data!AK715)</f>
        <v/>
      </c>
      <c r="G725" s="167" t="str">
        <f>IF(ISBLANK(DaqBook_RAW_Data!AL715),"",DaqBook_RAW_Data!AL715)</f>
        <v/>
      </c>
      <c r="H725" s="167" t="str">
        <f>IF(ISBLANK(DaqBook_RAW_Data!AM715),"",DaqBook_RAW_Data!AM715)</f>
        <v/>
      </c>
      <c r="I725" s="167" t="str">
        <f>IF(ISBLANK(DaqBook_RAW_Data!AN715),"",DaqBook_RAW_Data!AN715)</f>
        <v/>
      </c>
      <c r="J725" s="167" t="str">
        <f>IF(ISBLANK(DaqBook_RAW_Data!AO715),"",DaqBook_RAW_Data!AO715)</f>
        <v/>
      </c>
      <c r="K725" s="167" t="str">
        <f>IF(ISBLANK(DaqBook_RAW_Data!AP715),"",DaqBook_RAW_Data!AP715)</f>
        <v/>
      </c>
      <c r="L725" s="167" t="str">
        <f>IF(ISBLANK(DaqBook_RAW_Data!AQ715),"",DaqBook_RAW_Data!AQ715)</f>
        <v/>
      </c>
      <c r="M725" s="167" t="str">
        <f>IF(ISBLANK(DaqBook_RAW_Data!AR715),"",DaqBook_RAW_Data!AR715)</f>
        <v/>
      </c>
      <c r="N725" s="167" t="str">
        <f>IF(ISBLANK(DaqBook_RAW_Data!AS715),"",DaqBook_RAW_Data!AS715)</f>
        <v/>
      </c>
      <c r="O725" s="44"/>
      <c r="P725" s="44"/>
    </row>
    <row r="726" spans="1:16" x14ac:dyDescent="0.2">
      <c r="A726" s="58" t="e">
        <f t="shared" si="11"/>
        <v>#VALUE!</v>
      </c>
      <c r="B726" s="144" t="str">
        <f>IF(ISBLANK(DaqBook_RAW_Data!AG716),IF(DaqBook_RAW_Data!A716="","",TIMEVALUE(DaqBook_RAW_Data!A716)),TIMEVALUE(DaqBook_RAW_Data!AG716))</f>
        <v/>
      </c>
      <c r="C726" s="167" t="str">
        <f>IF(ISBLANK(DaqBook_RAW_Data!AH716),"",DaqBook_RAW_Data!AH716)</f>
        <v/>
      </c>
      <c r="D726" s="167" t="str">
        <f>IF(ISBLANK(DaqBook_RAW_Data!AI716),"",DaqBook_RAW_Data!AI716)</f>
        <v/>
      </c>
      <c r="E726" s="167" t="str">
        <f>IF(ISBLANK(DaqBook_RAW_Data!AJ716),"",DaqBook_RAW_Data!AJ716)</f>
        <v/>
      </c>
      <c r="F726" s="167" t="str">
        <f>IF(ISBLANK(DaqBook_RAW_Data!AK716),"",DaqBook_RAW_Data!AK716)</f>
        <v/>
      </c>
      <c r="G726" s="167" t="str">
        <f>IF(ISBLANK(DaqBook_RAW_Data!AL716),"",DaqBook_RAW_Data!AL716)</f>
        <v/>
      </c>
      <c r="H726" s="167" t="str">
        <f>IF(ISBLANK(DaqBook_RAW_Data!AM716),"",DaqBook_RAW_Data!AM716)</f>
        <v/>
      </c>
      <c r="I726" s="167" t="str">
        <f>IF(ISBLANK(DaqBook_RAW_Data!AN716),"",DaqBook_RAW_Data!AN716)</f>
        <v/>
      </c>
      <c r="J726" s="167" t="str">
        <f>IF(ISBLANK(DaqBook_RAW_Data!AO716),"",DaqBook_RAW_Data!AO716)</f>
        <v/>
      </c>
      <c r="K726" s="167" t="str">
        <f>IF(ISBLANK(DaqBook_RAW_Data!AP716),"",DaqBook_RAW_Data!AP716)</f>
        <v/>
      </c>
      <c r="L726" s="167" t="str">
        <f>IF(ISBLANK(DaqBook_RAW_Data!AQ716),"",DaqBook_RAW_Data!AQ716)</f>
        <v/>
      </c>
      <c r="M726" s="167" t="str">
        <f>IF(ISBLANK(DaqBook_RAW_Data!AR716),"",DaqBook_RAW_Data!AR716)</f>
        <v/>
      </c>
      <c r="N726" s="167" t="str">
        <f>IF(ISBLANK(DaqBook_RAW_Data!AS716),"",DaqBook_RAW_Data!AS716)</f>
        <v/>
      </c>
      <c r="O726" s="44"/>
      <c r="P726" s="44"/>
    </row>
    <row r="727" spans="1:16" x14ac:dyDescent="0.2">
      <c r="A727" s="58" t="e">
        <f t="shared" si="11"/>
        <v>#VALUE!</v>
      </c>
      <c r="B727" s="144" t="str">
        <f>IF(ISBLANK(DaqBook_RAW_Data!AG717),IF(DaqBook_RAW_Data!A717="","",TIMEVALUE(DaqBook_RAW_Data!A717)),TIMEVALUE(DaqBook_RAW_Data!AG717))</f>
        <v/>
      </c>
      <c r="C727" s="167" t="str">
        <f>IF(ISBLANK(DaqBook_RAW_Data!AH717),"",DaqBook_RAW_Data!AH717)</f>
        <v/>
      </c>
      <c r="D727" s="167" t="str">
        <f>IF(ISBLANK(DaqBook_RAW_Data!AI717),"",DaqBook_RAW_Data!AI717)</f>
        <v/>
      </c>
      <c r="E727" s="167" t="str">
        <f>IF(ISBLANK(DaqBook_RAW_Data!AJ717),"",DaqBook_RAW_Data!AJ717)</f>
        <v/>
      </c>
      <c r="F727" s="167" t="str">
        <f>IF(ISBLANK(DaqBook_RAW_Data!AK717),"",DaqBook_RAW_Data!AK717)</f>
        <v/>
      </c>
      <c r="G727" s="167" t="str">
        <f>IF(ISBLANK(DaqBook_RAW_Data!AL717),"",DaqBook_RAW_Data!AL717)</f>
        <v/>
      </c>
      <c r="H727" s="167" t="str">
        <f>IF(ISBLANK(DaqBook_RAW_Data!AM717),"",DaqBook_RAW_Data!AM717)</f>
        <v/>
      </c>
      <c r="I727" s="167" t="str">
        <f>IF(ISBLANK(DaqBook_RAW_Data!AN717),"",DaqBook_RAW_Data!AN717)</f>
        <v/>
      </c>
      <c r="J727" s="167" t="str">
        <f>IF(ISBLANK(DaqBook_RAW_Data!AO717),"",DaqBook_RAW_Data!AO717)</f>
        <v/>
      </c>
      <c r="K727" s="167" t="str">
        <f>IF(ISBLANK(DaqBook_RAW_Data!AP717),"",DaqBook_RAW_Data!AP717)</f>
        <v/>
      </c>
      <c r="L727" s="167" t="str">
        <f>IF(ISBLANK(DaqBook_RAW_Data!AQ717),"",DaqBook_RAW_Data!AQ717)</f>
        <v/>
      </c>
      <c r="M727" s="167" t="str">
        <f>IF(ISBLANK(DaqBook_RAW_Data!AR717),"",DaqBook_RAW_Data!AR717)</f>
        <v/>
      </c>
      <c r="N727" s="167" t="str">
        <f>IF(ISBLANK(DaqBook_RAW_Data!AS717),"",DaqBook_RAW_Data!AS717)</f>
        <v/>
      </c>
      <c r="O727" s="44"/>
      <c r="P727" s="44"/>
    </row>
    <row r="728" spans="1:16" x14ac:dyDescent="0.2">
      <c r="A728" s="58" t="e">
        <f t="shared" si="11"/>
        <v>#VALUE!</v>
      </c>
      <c r="B728" s="144" t="str">
        <f>IF(ISBLANK(DaqBook_RAW_Data!AG718),IF(DaqBook_RAW_Data!A718="","",TIMEVALUE(DaqBook_RAW_Data!A718)),TIMEVALUE(DaqBook_RAW_Data!AG718))</f>
        <v/>
      </c>
      <c r="C728" s="167" t="str">
        <f>IF(ISBLANK(DaqBook_RAW_Data!AH718),"",DaqBook_RAW_Data!AH718)</f>
        <v/>
      </c>
      <c r="D728" s="167" t="str">
        <f>IF(ISBLANK(DaqBook_RAW_Data!AI718),"",DaqBook_RAW_Data!AI718)</f>
        <v/>
      </c>
      <c r="E728" s="167" t="str">
        <f>IF(ISBLANK(DaqBook_RAW_Data!AJ718),"",DaqBook_RAW_Data!AJ718)</f>
        <v/>
      </c>
      <c r="F728" s="167" t="str">
        <f>IF(ISBLANK(DaqBook_RAW_Data!AK718),"",DaqBook_RAW_Data!AK718)</f>
        <v/>
      </c>
      <c r="G728" s="167" t="str">
        <f>IF(ISBLANK(DaqBook_RAW_Data!AL718),"",DaqBook_RAW_Data!AL718)</f>
        <v/>
      </c>
      <c r="H728" s="167" t="str">
        <f>IF(ISBLANK(DaqBook_RAW_Data!AM718),"",DaqBook_RAW_Data!AM718)</f>
        <v/>
      </c>
      <c r="I728" s="167" t="str">
        <f>IF(ISBLANK(DaqBook_RAW_Data!AN718),"",DaqBook_RAW_Data!AN718)</f>
        <v/>
      </c>
      <c r="J728" s="167" t="str">
        <f>IF(ISBLANK(DaqBook_RAW_Data!AO718),"",DaqBook_RAW_Data!AO718)</f>
        <v/>
      </c>
      <c r="K728" s="167" t="str">
        <f>IF(ISBLANK(DaqBook_RAW_Data!AP718),"",DaqBook_RAW_Data!AP718)</f>
        <v/>
      </c>
      <c r="L728" s="167" t="str">
        <f>IF(ISBLANK(DaqBook_RAW_Data!AQ718),"",DaqBook_RAW_Data!AQ718)</f>
        <v/>
      </c>
      <c r="M728" s="167" t="str">
        <f>IF(ISBLANK(DaqBook_RAW_Data!AR718),"",DaqBook_RAW_Data!AR718)</f>
        <v/>
      </c>
      <c r="N728" s="167" t="str">
        <f>IF(ISBLANK(DaqBook_RAW_Data!AS718),"",DaqBook_RAW_Data!AS718)</f>
        <v/>
      </c>
      <c r="O728" s="44"/>
      <c r="P728" s="44"/>
    </row>
    <row r="729" spans="1:16" x14ac:dyDescent="0.2">
      <c r="A729" s="58" t="e">
        <f t="shared" si="11"/>
        <v>#VALUE!</v>
      </c>
      <c r="B729" s="144" t="str">
        <f>IF(ISBLANK(DaqBook_RAW_Data!AG719),IF(DaqBook_RAW_Data!A719="","",TIMEVALUE(DaqBook_RAW_Data!A719)),TIMEVALUE(DaqBook_RAW_Data!AG719))</f>
        <v/>
      </c>
      <c r="C729" s="167" t="str">
        <f>IF(ISBLANK(DaqBook_RAW_Data!AH719),"",DaqBook_RAW_Data!AH719)</f>
        <v/>
      </c>
      <c r="D729" s="167" t="str">
        <f>IF(ISBLANK(DaqBook_RAW_Data!AI719),"",DaqBook_RAW_Data!AI719)</f>
        <v/>
      </c>
      <c r="E729" s="167" t="str">
        <f>IF(ISBLANK(DaqBook_RAW_Data!AJ719),"",DaqBook_RAW_Data!AJ719)</f>
        <v/>
      </c>
      <c r="F729" s="167" t="str">
        <f>IF(ISBLANK(DaqBook_RAW_Data!AK719),"",DaqBook_RAW_Data!AK719)</f>
        <v/>
      </c>
      <c r="G729" s="167" t="str">
        <f>IF(ISBLANK(DaqBook_RAW_Data!AL719),"",DaqBook_RAW_Data!AL719)</f>
        <v/>
      </c>
      <c r="H729" s="167" t="str">
        <f>IF(ISBLANK(DaqBook_RAW_Data!AM719),"",DaqBook_RAW_Data!AM719)</f>
        <v/>
      </c>
      <c r="I729" s="167" t="str">
        <f>IF(ISBLANK(DaqBook_RAW_Data!AN719),"",DaqBook_RAW_Data!AN719)</f>
        <v/>
      </c>
      <c r="J729" s="167" t="str">
        <f>IF(ISBLANK(DaqBook_RAW_Data!AO719),"",DaqBook_RAW_Data!AO719)</f>
        <v/>
      </c>
      <c r="K729" s="167" t="str">
        <f>IF(ISBLANK(DaqBook_RAW_Data!AP719),"",DaqBook_RAW_Data!AP719)</f>
        <v/>
      </c>
      <c r="L729" s="167" t="str">
        <f>IF(ISBLANK(DaqBook_RAW_Data!AQ719),"",DaqBook_RAW_Data!AQ719)</f>
        <v/>
      </c>
      <c r="M729" s="167" t="str">
        <f>IF(ISBLANK(DaqBook_RAW_Data!AR719),"",DaqBook_RAW_Data!AR719)</f>
        <v/>
      </c>
      <c r="N729" s="167" t="str">
        <f>IF(ISBLANK(DaqBook_RAW_Data!AS719),"",DaqBook_RAW_Data!AS719)</f>
        <v/>
      </c>
      <c r="O729" s="44"/>
      <c r="P729" s="44"/>
    </row>
    <row r="730" spans="1:16" x14ac:dyDescent="0.2">
      <c r="A730" s="58" t="e">
        <f t="shared" si="11"/>
        <v>#VALUE!</v>
      </c>
      <c r="B730" s="144" t="str">
        <f>IF(ISBLANK(DaqBook_RAW_Data!AG720),IF(DaqBook_RAW_Data!A720="","",TIMEVALUE(DaqBook_RAW_Data!A720)),TIMEVALUE(DaqBook_RAW_Data!AG720))</f>
        <v/>
      </c>
      <c r="C730" s="167" t="str">
        <f>IF(ISBLANK(DaqBook_RAW_Data!AH720),"",DaqBook_RAW_Data!AH720)</f>
        <v/>
      </c>
      <c r="D730" s="167" t="str">
        <f>IF(ISBLANK(DaqBook_RAW_Data!AI720),"",DaqBook_RAW_Data!AI720)</f>
        <v/>
      </c>
      <c r="E730" s="167" t="str">
        <f>IF(ISBLANK(DaqBook_RAW_Data!AJ720),"",DaqBook_RAW_Data!AJ720)</f>
        <v/>
      </c>
      <c r="F730" s="167" t="str">
        <f>IF(ISBLANK(DaqBook_RAW_Data!AK720),"",DaqBook_RAW_Data!AK720)</f>
        <v/>
      </c>
      <c r="G730" s="167" t="str">
        <f>IF(ISBLANK(DaqBook_RAW_Data!AL720),"",DaqBook_RAW_Data!AL720)</f>
        <v/>
      </c>
      <c r="H730" s="167" t="str">
        <f>IF(ISBLANK(DaqBook_RAW_Data!AM720),"",DaqBook_RAW_Data!AM720)</f>
        <v/>
      </c>
      <c r="I730" s="167" t="str">
        <f>IF(ISBLANK(DaqBook_RAW_Data!AN720),"",DaqBook_RAW_Data!AN720)</f>
        <v/>
      </c>
      <c r="J730" s="167" t="str">
        <f>IF(ISBLANK(DaqBook_RAW_Data!AO720),"",DaqBook_RAW_Data!AO720)</f>
        <v/>
      </c>
      <c r="K730" s="167" t="str">
        <f>IF(ISBLANK(DaqBook_RAW_Data!AP720),"",DaqBook_RAW_Data!AP720)</f>
        <v/>
      </c>
      <c r="L730" s="167" t="str">
        <f>IF(ISBLANK(DaqBook_RAW_Data!AQ720),"",DaqBook_RAW_Data!AQ720)</f>
        <v/>
      </c>
      <c r="M730" s="167" t="str">
        <f>IF(ISBLANK(DaqBook_RAW_Data!AR720),"",DaqBook_RAW_Data!AR720)</f>
        <v/>
      </c>
      <c r="N730" s="167" t="str">
        <f>IF(ISBLANK(DaqBook_RAW_Data!AS720),"",DaqBook_RAW_Data!AS720)</f>
        <v/>
      </c>
      <c r="O730" s="44"/>
      <c r="P730" s="44"/>
    </row>
    <row r="731" spans="1:16" x14ac:dyDescent="0.2">
      <c r="A731" s="58" t="e">
        <f t="shared" si="11"/>
        <v>#VALUE!</v>
      </c>
      <c r="B731" s="144" t="str">
        <f>IF(ISBLANK(DaqBook_RAW_Data!AG721),IF(DaqBook_RAW_Data!A721="","",TIMEVALUE(DaqBook_RAW_Data!A721)),TIMEVALUE(DaqBook_RAW_Data!AG721))</f>
        <v/>
      </c>
      <c r="C731" s="167" t="str">
        <f>IF(ISBLANK(DaqBook_RAW_Data!AH721),"",DaqBook_RAW_Data!AH721)</f>
        <v/>
      </c>
      <c r="D731" s="167" t="str">
        <f>IF(ISBLANK(DaqBook_RAW_Data!AI721),"",DaqBook_RAW_Data!AI721)</f>
        <v/>
      </c>
      <c r="E731" s="167" t="str">
        <f>IF(ISBLANK(DaqBook_RAW_Data!AJ721),"",DaqBook_RAW_Data!AJ721)</f>
        <v/>
      </c>
      <c r="F731" s="167" t="str">
        <f>IF(ISBLANK(DaqBook_RAW_Data!AK721),"",DaqBook_RAW_Data!AK721)</f>
        <v/>
      </c>
      <c r="G731" s="167" t="str">
        <f>IF(ISBLANK(DaqBook_RAW_Data!AL721),"",DaqBook_RAW_Data!AL721)</f>
        <v/>
      </c>
      <c r="H731" s="167" t="str">
        <f>IF(ISBLANK(DaqBook_RAW_Data!AM721),"",DaqBook_RAW_Data!AM721)</f>
        <v/>
      </c>
      <c r="I731" s="167" t="str">
        <f>IF(ISBLANK(DaqBook_RAW_Data!AN721),"",DaqBook_RAW_Data!AN721)</f>
        <v/>
      </c>
      <c r="J731" s="167" t="str">
        <f>IF(ISBLANK(DaqBook_RAW_Data!AO721),"",DaqBook_RAW_Data!AO721)</f>
        <v/>
      </c>
      <c r="K731" s="167" t="str">
        <f>IF(ISBLANK(DaqBook_RAW_Data!AP721),"",DaqBook_RAW_Data!AP721)</f>
        <v/>
      </c>
      <c r="L731" s="167" t="str">
        <f>IF(ISBLANK(DaqBook_RAW_Data!AQ721),"",DaqBook_RAW_Data!AQ721)</f>
        <v/>
      </c>
      <c r="M731" s="167" t="str">
        <f>IF(ISBLANK(DaqBook_RAW_Data!AR721),"",DaqBook_RAW_Data!AR721)</f>
        <v/>
      </c>
      <c r="N731" s="167" t="str">
        <f>IF(ISBLANK(DaqBook_RAW_Data!AS721),"",DaqBook_RAW_Data!AS721)</f>
        <v/>
      </c>
      <c r="O731" s="44"/>
      <c r="P731" s="44"/>
    </row>
    <row r="732" spans="1:16" x14ac:dyDescent="0.2">
      <c r="A732" s="58" t="e">
        <f t="shared" si="11"/>
        <v>#VALUE!</v>
      </c>
      <c r="B732" s="144" t="str">
        <f>IF(ISBLANK(DaqBook_RAW_Data!AG722),IF(DaqBook_RAW_Data!A722="","",TIMEVALUE(DaqBook_RAW_Data!A722)),TIMEVALUE(DaqBook_RAW_Data!AG722))</f>
        <v/>
      </c>
      <c r="C732" s="167" t="str">
        <f>IF(ISBLANK(DaqBook_RAW_Data!AH722),"",DaqBook_RAW_Data!AH722)</f>
        <v/>
      </c>
      <c r="D732" s="167" t="str">
        <f>IF(ISBLANK(DaqBook_RAW_Data!AI722),"",DaqBook_RAW_Data!AI722)</f>
        <v/>
      </c>
      <c r="E732" s="167" t="str">
        <f>IF(ISBLANK(DaqBook_RAW_Data!AJ722),"",DaqBook_RAW_Data!AJ722)</f>
        <v/>
      </c>
      <c r="F732" s="167" t="str">
        <f>IF(ISBLANK(DaqBook_RAW_Data!AK722),"",DaqBook_RAW_Data!AK722)</f>
        <v/>
      </c>
      <c r="G732" s="167" t="str">
        <f>IF(ISBLANK(DaqBook_RAW_Data!AL722),"",DaqBook_RAW_Data!AL722)</f>
        <v/>
      </c>
      <c r="H732" s="167" t="str">
        <f>IF(ISBLANK(DaqBook_RAW_Data!AM722),"",DaqBook_RAW_Data!AM722)</f>
        <v/>
      </c>
      <c r="I732" s="167" t="str">
        <f>IF(ISBLANK(DaqBook_RAW_Data!AN722),"",DaqBook_RAW_Data!AN722)</f>
        <v/>
      </c>
      <c r="J732" s="167" t="str">
        <f>IF(ISBLANK(DaqBook_RAW_Data!AO722),"",DaqBook_RAW_Data!AO722)</f>
        <v/>
      </c>
      <c r="K732" s="167" t="str">
        <f>IF(ISBLANK(DaqBook_RAW_Data!AP722),"",DaqBook_RAW_Data!AP722)</f>
        <v/>
      </c>
      <c r="L732" s="167" t="str">
        <f>IF(ISBLANK(DaqBook_RAW_Data!AQ722),"",DaqBook_RAW_Data!AQ722)</f>
        <v/>
      </c>
      <c r="M732" s="167" t="str">
        <f>IF(ISBLANK(DaqBook_RAW_Data!AR722),"",DaqBook_RAW_Data!AR722)</f>
        <v/>
      </c>
      <c r="N732" s="167" t="str">
        <f>IF(ISBLANK(DaqBook_RAW_Data!AS722),"",DaqBook_RAW_Data!AS722)</f>
        <v/>
      </c>
      <c r="O732" s="44"/>
      <c r="P732" s="44"/>
    </row>
    <row r="733" spans="1:16" x14ac:dyDescent="0.2">
      <c r="A733" s="58" t="e">
        <f t="shared" si="11"/>
        <v>#VALUE!</v>
      </c>
      <c r="B733" s="144" t="str">
        <f>IF(ISBLANK(DaqBook_RAW_Data!AG723),IF(DaqBook_RAW_Data!A723="","",TIMEVALUE(DaqBook_RAW_Data!A723)),TIMEVALUE(DaqBook_RAW_Data!AG723))</f>
        <v/>
      </c>
      <c r="C733" s="167" t="str">
        <f>IF(ISBLANK(DaqBook_RAW_Data!AH723),"",DaqBook_RAW_Data!AH723)</f>
        <v/>
      </c>
      <c r="D733" s="167" t="str">
        <f>IF(ISBLANK(DaqBook_RAW_Data!AI723),"",DaqBook_RAW_Data!AI723)</f>
        <v/>
      </c>
      <c r="E733" s="167" t="str">
        <f>IF(ISBLANK(DaqBook_RAW_Data!AJ723),"",DaqBook_RAW_Data!AJ723)</f>
        <v/>
      </c>
      <c r="F733" s="167" t="str">
        <f>IF(ISBLANK(DaqBook_RAW_Data!AK723),"",DaqBook_RAW_Data!AK723)</f>
        <v/>
      </c>
      <c r="G733" s="167" t="str">
        <f>IF(ISBLANK(DaqBook_RAW_Data!AL723),"",DaqBook_RAW_Data!AL723)</f>
        <v/>
      </c>
      <c r="H733" s="167" t="str">
        <f>IF(ISBLANK(DaqBook_RAW_Data!AM723),"",DaqBook_RAW_Data!AM723)</f>
        <v/>
      </c>
      <c r="I733" s="167" t="str">
        <f>IF(ISBLANK(DaqBook_RAW_Data!AN723),"",DaqBook_RAW_Data!AN723)</f>
        <v/>
      </c>
      <c r="J733" s="167" t="str">
        <f>IF(ISBLANK(DaqBook_RAW_Data!AO723),"",DaqBook_RAW_Data!AO723)</f>
        <v/>
      </c>
      <c r="K733" s="167" t="str">
        <f>IF(ISBLANK(DaqBook_RAW_Data!AP723),"",DaqBook_RAW_Data!AP723)</f>
        <v/>
      </c>
      <c r="L733" s="167" t="str">
        <f>IF(ISBLANK(DaqBook_RAW_Data!AQ723),"",DaqBook_RAW_Data!AQ723)</f>
        <v/>
      </c>
      <c r="M733" s="167" t="str">
        <f>IF(ISBLANK(DaqBook_RAW_Data!AR723),"",DaqBook_RAW_Data!AR723)</f>
        <v/>
      </c>
      <c r="N733" s="167" t="str">
        <f>IF(ISBLANK(DaqBook_RAW_Data!AS723),"",DaqBook_RAW_Data!AS723)</f>
        <v/>
      </c>
      <c r="O733" s="44"/>
      <c r="P733" s="44"/>
    </row>
    <row r="734" spans="1:16" x14ac:dyDescent="0.2">
      <c r="A734" s="58" t="e">
        <f t="shared" si="11"/>
        <v>#VALUE!</v>
      </c>
      <c r="B734" s="144" t="str">
        <f>IF(ISBLANK(DaqBook_RAW_Data!AG724),IF(DaqBook_RAW_Data!A724="","",TIMEVALUE(DaqBook_RAW_Data!A724)),TIMEVALUE(DaqBook_RAW_Data!AG724))</f>
        <v/>
      </c>
      <c r="C734" s="167" t="str">
        <f>IF(ISBLANK(DaqBook_RAW_Data!AH724),"",DaqBook_RAW_Data!AH724)</f>
        <v/>
      </c>
      <c r="D734" s="167" t="str">
        <f>IF(ISBLANK(DaqBook_RAW_Data!AI724),"",DaqBook_RAW_Data!AI724)</f>
        <v/>
      </c>
      <c r="E734" s="167" t="str">
        <f>IF(ISBLANK(DaqBook_RAW_Data!AJ724),"",DaqBook_RAW_Data!AJ724)</f>
        <v/>
      </c>
      <c r="F734" s="167" t="str">
        <f>IF(ISBLANK(DaqBook_RAW_Data!AK724),"",DaqBook_RAW_Data!AK724)</f>
        <v/>
      </c>
      <c r="G734" s="167" t="str">
        <f>IF(ISBLANK(DaqBook_RAW_Data!AL724),"",DaqBook_RAW_Data!AL724)</f>
        <v/>
      </c>
      <c r="H734" s="167" t="str">
        <f>IF(ISBLANK(DaqBook_RAW_Data!AM724),"",DaqBook_RAW_Data!AM724)</f>
        <v/>
      </c>
      <c r="I734" s="167" t="str">
        <f>IF(ISBLANK(DaqBook_RAW_Data!AN724),"",DaqBook_RAW_Data!AN724)</f>
        <v/>
      </c>
      <c r="J734" s="167" t="str">
        <f>IF(ISBLANK(DaqBook_RAW_Data!AO724),"",DaqBook_RAW_Data!AO724)</f>
        <v/>
      </c>
      <c r="K734" s="167" t="str">
        <f>IF(ISBLANK(DaqBook_RAW_Data!AP724),"",DaqBook_RAW_Data!AP724)</f>
        <v/>
      </c>
      <c r="L734" s="167" t="str">
        <f>IF(ISBLANK(DaqBook_RAW_Data!AQ724),"",DaqBook_RAW_Data!AQ724)</f>
        <v/>
      </c>
      <c r="M734" s="167" t="str">
        <f>IF(ISBLANK(DaqBook_RAW_Data!AR724),"",DaqBook_RAW_Data!AR724)</f>
        <v/>
      </c>
      <c r="N734" s="167" t="str">
        <f>IF(ISBLANK(DaqBook_RAW_Data!AS724),"",DaqBook_RAW_Data!AS724)</f>
        <v/>
      </c>
      <c r="O734" s="44"/>
      <c r="P734" s="44"/>
    </row>
    <row r="735" spans="1:16" x14ac:dyDescent="0.2">
      <c r="A735" s="58" t="e">
        <f t="shared" si="11"/>
        <v>#VALUE!</v>
      </c>
      <c r="B735" s="144" t="str">
        <f>IF(ISBLANK(DaqBook_RAW_Data!AG725),IF(DaqBook_RAW_Data!A725="","",TIMEVALUE(DaqBook_RAW_Data!A725)),TIMEVALUE(DaqBook_RAW_Data!AG725))</f>
        <v/>
      </c>
      <c r="C735" s="167" t="str">
        <f>IF(ISBLANK(DaqBook_RAW_Data!AH725),"",DaqBook_RAW_Data!AH725)</f>
        <v/>
      </c>
      <c r="D735" s="167" t="str">
        <f>IF(ISBLANK(DaqBook_RAW_Data!AI725),"",DaqBook_RAW_Data!AI725)</f>
        <v/>
      </c>
      <c r="E735" s="167" t="str">
        <f>IF(ISBLANK(DaqBook_RAW_Data!AJ725),"",DaqBook_RAW_Data!AJ725)</f>
        <v/>
      </c>
      <c r="F735" s="167" t="str">
        <f>IF(ISBLANK(DaqBook_RAW_Data!AK725),"",DaqBook_RAW_Data!AK725)</f>
        <v/>
      </c>
      <c r="G735" s="167" t="str">
        <f>IF(ISBLANK(DaqBook_RAW_Data!AL725),"",DaqBook_RAW_Data!AL725)</f>
        <v/>
      </c>
      <c r="H735" s="167" t="str">
        <f>IF(ISBLANK(DaqBook_RAW_Data!AM725),"",DaqBook_RAW_Data!AM725)</f>
        <v/>
      </c>
      <c r="I735" s="167" t="str">
        <f>IF(ISBLANK(DaqBook_RAW_Data!AN725),"",DaqBook_RAW_Data!AN725)</f>
        <v/>
      </c>
      <c r="J735" s="167" t="str">
        <f>IF(ISBLANK(DaqBook_RAW_Data!AO725),"",DaqBook_RAW_Data!AO725)</f>
        <v/>
      </c>
      <c r="K735" s="167" t="str">
        <f>IF(ISBLANK(DaqBook_RAW_Data!AP725),"",DaqBook_RAW_Data!AP725)</f>
        <v/>
      </c>
      <c r="L735" s="167" t="str">
        <f>IF(ISBLANK(DaqBook_RAW_Data!AQ725),"",DaqBook_RAW_Data!AQ725)</f>
        <v/>
      </c>
      <c r="M735" s="167" t="str">
        <f>IF(ISBLANK(DaqBook_RAW_Data!AR725),"",DaqBook_RAW_Data!AR725)</f>
        <v/>
      </c>
      <c r="N735" s="167" t="str">
        <f>IF(ISBLANK(DaqBook_RAW_Data!AS725),"",DaqBook_RAW_Data!AS725)</f>
        <v/>
      </c>
      <c r="O735" s="44"/>
      <c r="P735" s="44"/>
    </row>
    <row r="736" spans="1:16" x14ac:dyDescent="0.2">
      <c r="A736" s="58" t="e">
        <f t="shared" si="11"/>
        <v>#VALUE!</v>
      </c>
      <c r="B736" s="144" t="str">
        <f>IF(ISBLANK(DaqBook_RAW_Data!AG726),IF(DaqBook_RAW_Data!A726="","",TIMEVALUE(DaqBook_RAW_Data!A726)),TIMEVALUE(DaqBook_RAW_Data!AG726))</f>
        <v/>
      </c>
      <c r="C736" s="167" t="str">
        <f>IF(ISBLANK(DaqBook_RAW_Data!AH726),"",DaqBook_RAW_Data!AH726)</f>
        <v/>
      </c>
      <c r="D736" s="167" t="str">
        <f>IF(ISBLANK(DaqBook_RAW_Data!AI726),"",DaqBook_RAW_Data!AI726)</f>
        <v/>
      </c>
      <c r="E736" s="167" t="str">
        <f>IF(ISBLANK(DaqBook_RAW_Data!AJ726),"",DaqBook_RAW_Data!AJ726)</f>
        <v/>
      </c>
      <c r="F736" s="167" t="str">
        <f>IF(ISBLANK(DaqBook_RAW_Data!AK726),"",DaqBook_RAW_Data!AK726)</f>
        <v/>
      </c>
      <c r="G736" s="167" t="str">
        <f>IF(ISBLANK(DaqBook_RAW_Data!AL726),"",DaqBook_RAW_Data!AL726)</f>
        <v/>
      </c>
      <c r="H736" s="167" t="str">
        <f>IF(ISBLANK(DaqBook_RAW_Data!AM726),"",DaqBook_RAW_Data!AM726)</f>
        <v/>
      </c>
      <c r="I736" s="167" t="str">
        <f>IF(ISBLANK(DaqBook_RAW_Data!AN726),"",DaqBook_RAW_Data!AN726)</f>
        <v/>
      </c>
      <c r="J736" s="167" t="str">
        <f>IF(ISBLANK(DaqBook_RAW_Data!AO726),"",DaqBook_RAW_Data!AO726)</f>
        <v/>
      </c>
      <c r="K736" s="167" t="str">
        <f>IF(ISBLANK(DaqBook_RAW_Data!AP726),"",DaqBook_RAW_Data!AP726)</f>
        <v/>
      </c>
      <c r="L736" s="167" t="str">
        <f>IF(ISBLANK(DaqBook_RAW_Data!AQ726),"",DaqBook_RAW_Data!AQ726)</f>
        <v/>
      </c>
      <c r="M736" s="167" t="str">
        <f>IF(ISBLANK(DaqBook_RAW_Data!AR726),"",DaqBook_RAW_Data!AR726)</f>
        <v/>
      </c>
      <c r="N736" s="167" t="str">
        <f>IF(ISBLANK(DaqBook_RAW_Data!AS726),"",DaqBook_RAW_Data!AS726)</f>
        <v/>
      </c>
      <c r="O736" s="44"/>
      <c r="P736" s="44"/>
    </row>
    <row r="737" spans="1:16" x14ac:dyDescent="0.2">
      <c r="A737" s="58" t="e">
        <f t="shared" si="11"/>
        <v>#VALUE!</v>
      </c>
      <c r="B737" s="144" t="str">
        <f>IF(ISBLANK(DaqBook_RAW_Data!AG727),IF(DaqBook_RAW_Data!A727="","",TIMEVALUE(DaqBook_RAW_Data!A727)),TIMEVALUE(DaqBook_RAW_Data!AG727))</f>
        <v/>
      </c>
      <c r="C737" s="167" t="str">
        <f>IF(ISBLANK(DaqBook_RAW_Data!AH727),"",DaqBook_RAW_Data!AH727)</f>
        <v/>
      </c>
      <c r="D737" s="167" t="str">
        <f>IF(ISBLANK(DaqBook_RAW_Data!AI727),"",DaqBook_RAW_Data!AI727)</f>
        <v/>
      </c>
      <c r="E737" s="167" t="str">
        <f>IF(ISBLANK(DaqBook_RAW_Data!AJ727),"",DaqBook_RAW_Data!AJ727)</f>
        <v/>
      </c>
      <c r="F737" s="167" t="str">
        <f>IF(ISBLANK(DaqBook_RAW_Data!AK727),"",DaqBook_RAW_Data!AK727)</f>
        <v/>
      </c>
      <c r="G737" s="167" t="str">
        <f>IF(ISBLANK(DaqBook_RAW_Data!AL727),"",DaqBook_RAW_Data!AL727)</f>
        <v/>
      </c>
      <c r="H737" s="167" t="str">
        <f>IF(ISBLANK(DaqBook_RAW_Data!AM727),"",DaqBook_RAW_Data!AM727)</f>
        <v/>
      </c>
      <c r="I737" s="167" t="str">
        <f>IF(ISBLANK(DaqBook_RAW_Data!AN727),"",DaqBook_RAW_Data!AN727)</f>
        <v/>
      </c>
      <c r="J737" s="167" t="str">
        <f>IF(ISBLANK(DaqBook_RAW_Data!AO727),"",DaqBook_RAW_Data!AO727)</f>
        <v/>
      </c>
      <c r="K737" s="167" t="str">
        <f>IF(ISBLANK(DaqBook_RAW_Data!AP727),"",DaqBook_RAW_Data!AP727)</f>
        <v/>
      </c>
      <c r="L737" s="167" t="str">
        <f>IF(ISBLANK(DaqBook_RAW_Data!AQ727),"",DaqBook_RAW_Data!AQ727)</f>
        <v/>
      </c>
      <c r="M737" s="167" t="str">
        <f>IF(ISBLANK(DaqBook_RAW_Data!AR727),"",DaqBook_RAW_Data!AR727)</f>
        <v/>
      </c>
      <c r="N737" s="167" t="str">
        <f>IF(ISBLANK(DaqBook_RAW_Data!AS727),"",DaqBook_RAW_Data!AS727)</f>
        <v/>
      </c>
      <c r="O737" s="44"/>
      <c r="P737" s="44"/>
    </row>
    <row r="738" spans="1:16" x14ac:dyDescent="0.2">
      <c r="A738" s="58" t="e">
        <f t="shared" si="11"/>
        <v>#VALUE!</v>
      </c>
      <c r="B738" s="144" t="str">
        <f>IF(ISBLANK(DaqBook_RAW_Data!AG728),IF(DaqBook_RAW_Data!A728="","",TIMEVALUE(DaqBook_RAW_Data!A728)),TIMEVALUE(DaqBook_RAW_Data!AG728))</f>
        <v/>
      </c>
      <c r="C738" s="167" t="str">
        <f>IF(ISBLANK(DaqBook_RAW_Data!AH728),"",DaqBook_RAW_Data!AH728)</f>
        <v/>
      </c>
      <c r="D738" s="167" t="str">
        <f>IF(ISBLANK(DaqBook_RAW_Data!AI728),"",DaqBook_RAW_Data!AI728)</f>
        <v/>
      </c>
      <c r="E738" s="167" t="str">
        <f>IF(ISBLANK(DaqBook_RAW_Data!AJ728),"",DaqBook_RAW_Data!AJ728)</f>
        <v/>
      </c>
      <c r="F738" s="167" t="str">
        <f>IF(ISBLANK(DaqBook_RAW_Data!AK728),"",DaqBook_RAW_Data!AK728)</f>
        <v/>
      </c>
      <c r="G738" s="167" t="str">
        <f>IF(ISBLANK(DaqBook_RAW_Data!AL728),"",DaqBook_RAW_Data!AL728)</f>
        <v/>
      </c>
      <c r="H738" s="167" t="str">
        <f>IF(ISBLANK(DaqBook_RAW_Data!AM728),"",DaqBook_RAW_Data!AM728)</f>
        <v/>
      </c>
      <c r="I738" s="167" t="str">
        <f>IF(ISBLANK(DaqBook_RAW_Data!AN728),"",DaqBook_RAW_Data!AN728)</f>
        <v/>
      </c>
      <c r="J738" s="167" t="str">
        <f>IF(ISBLANK(DaqBook_RAW_Data!AO728),"",DaqBook_RAW_Data!AO728)</f>
        <v/>
      </c>
      <c r="K738" s="167" t="str">
        <f>IF(ISBLANK(DaqBook_RAW_Data!AP728),"",DaqBook_RAW_Data!AP728)</f>
        <v/>
      </c>
      <c r="L738" s="167" t="str">
        <f>IF(ISBLANK(DaqBook_RAW_Data!AQ728),"",DaqBook_RAW_Data!AQ728)</f>
        <v/>
      </c>
      <c r="M738" s="167" t="str">
        <f>IF(ISBLANK(DaqBook_RAW_Data!AR728),"",DaqBook_RAW_Data!AR728)</f>
        <v/>
      </c>
      <c r="N738" s="167" t="str">
        <f>IF(ISBLANK(DaqBook_RAW_Data!AS728),"",DaqBook_RAW_Data!AS728)</f>
        <v/>
      </c>
      <c r="O738" s="44"/>
      <c r="P738" s="44"/>
    </row>
    <row r="739" spans="1:16" x14ac:dyDescent="0.2">
      <c r="A739" s="58" t="e">
        <f t="shared" si="11"/>
        <v>#VALUE!</v>
      </c>
      <c r="B739" s="144" t="str">
        <f>IF(ISBLANK(DaqBook_RAW_Data!AG729),IF(DaqBook_RAW_Data!A729="","",TIMEVALUE(DaqBook_RAW_Data!A729)),TIMEVALUE(DaqBook_RAW_Data!AG729))</f>
        <v/>
      </c>
      <c r="C739" s="167" t="str">
        <f>IF(ISBLANK(DaqBook_RAW_Data!AH729),"",DaqBook_RAW_Data!AH729)</f>
        <v/>
      </c>
      <c r="D739" s="167" t="str">
        <f>IF(ISBLANK(DaqBook_RAW_Data!AI729),"",DaqBook_RAW_Data!AI729)</f>
        <v/>
      </c>
      <c r="E739" s="167" t="str">
        <f>IF(ISBLANK(DaqBook_RAW_Data!AJ729),"",DaqBook_RAW_Data!AJ729)</f>
        <v/>
      </c>
      <c r="F739" s="167" t="str">
        <f>IF(ISBLANK(DaqBook_RAW_Data!AK729),"",DaqBook_RAW_Data!AK729)</f>
        <v/>
      </c>
      <c r="G739" s="167" t="str">
        <f>IF(ISBLANK(DaqBook_RAW_Data!AL729),"",DaqBook_RAW_Data!AL729)</f>
        <v/>
      </c>
      <c r="H739" s="167" t="str">
        <f>IF(ISBLANK(DaqBook_RAW_Data!AM729),"",DaqBook_RAW_Data!AM729)</f>
        <v/>
      </c>
      <c r="I739" s="167" t="str">
        <f>IF(ISBLANK(DaqBook_RAW_Data!AN729),"",DaqBook_RAW_Data!AN729)</f>
        <v/>
      </c>
      <c r="J739" s="167" t="str">
        <f>IF(ISBLANK(DaqBook_RAW_Data!AO729),"",DaqBook_RAW_Data!AO729)</f>
        <v/>
      </c>
      <c r="K739" s="167" t="str">
        <f>IF(ISBLANK(DaqBook_RAW_Data!AP729),"",DaqBook_RAW_Data!AP729)</f>
        <v/>
      </c>
      <c r="L739" s="167" t="str">
        <f>IF(ISBLANK(DaqBook_RAW_Data!AQ729),"",DaqBook_RAW_Data!AQ729)</f>
        <v/>
      </c>
      <c r="M739" s="167" t="str">
        <f>IF(ISBLANK(DaqBook_RAW_Data!AR729),"",DaqBook_RAW_Data!AR729)</f>
        <v/>
      </c>
      <c r="N739" s="167" t="str">
        <f>IF(ISBLANK(DaqBook_RAW_Data!AS729),"",DaqBook_RAW_Data!AS729)</f>
        <v/>
      </c>
      <c r="O739" s="44"/>
      <c r="P739" s="44"/>
    </row>
    <row r="740" spans="1:16" x14ac:dyDescent="0.2">
      <c r="A740" s="58" t="e">
        <f t="shared" si="11"/>
        <v>#VALUE!</v>
      </c>
      <c r="B740" s="144" t="str">
        <f>IF(ISBLANK(DaqBook_RAW_Data!AG730),IF(DaqBook_RAW_Data!A730="","",TIMEVALUE(DaqBook_RAW_Data!A730)),TIMEVALUE(DaqBook_RAW_Data!AG730))</f>
        <v/>
      </c>
      <c r="C740" s="167" t="str">
        <f>IF(ISBLANK(DaqBook_RAW_Data!AH730),"",DaqBook_RAW_Data!AH730)</f>
        <v/>
      </c>
      <c r="D740" s="167" t="str">
        <f>IF(ISBLANK(DaqBook_RAW_Data!AI730),"",DaqBook_RAW_Data!AI730)</f>
        <v/>
      </c>
      <c r="E740" s="167" t="str">
        <f>IF(ISBLANK(DaqBook_RAW_Data!AJ730),"",DaqBook_RAW_Data!AJ730)</f>
        <v/>
      </c>
      <c r="F740" s="167" t="str">
        <f>IF(ISBLANK(DaqBook_RAW_Data!AK730),"",DaqBook_RAW_Data!AK730)</f>
        <v/>
      </c>
      <c r="G740" s="167" t="str">
        <f>IF(ISBLANK(DaqBook_RAW_Data!AL730),"",DaqBook_RAW_Data!AL730)</f>
        <v/>
      </c>
      <c r="H740" s="167" t="str">
        <f>IF(ISBLANK(DaqBook_RAW_Data!AM730),"",DaqBook_RAW_Data!AM730)</f>
        <v/>
      </c>
      <c r="I740" s="167" t="str">
        <f>IF(ISBLANK(DaqBook_RAW_Data!AN730),"",DaqBook_RAW_Data!AN730)</f>
        <v/>
      </c>
      <c r="J740" s="167" t="str">
        <f>IF(ISBLANK(DaqBook_RAW_Data!AO730),"",DaqBook_RAW_Data!AO730)</f>
        <v/>
      </c>
      <c r="K740" s="167" t="str">
        <f>IF(ISBLANK(DaqBook_RAW_Data!AP730),"",DaqBook_RAW_Data!AP730)</f>
        <v/>
      </c>
      <c r="L740" s="167" t="str">
        <f>IF(ISBLANK(DaqBook_RAW_Data!AQ730),"",DaqBook_RAW_Data!AQ730)</f>
        <v/>
      </c>
      <c r="M740" s="167" t="str">
        <f>IF(ISBLANK(DaqBook_RAW_Data!AR730),"",DaqBook_RAW_Data!AR730)</f>
        <v/>
      </c>
      <c r="N740" s="167" t="str">
        <f>IF(ISBLANK(DaqBook_RAW_Data!AS730),"",DaqBook_RAW_Data!AS730)</f>
        <v/>
      </c>
      <c r="O740" s="44"/>
      <c r="P740" s="44"/>
    </row>
    <row r="741" spans="1:16" x14ac:dyDescent="0.2">
      <c r="A741" s="58" t="e">
        <f t="shared" si="11"/>
        <v>#VALUE!</v>
      </c>
      <c r="B741" s="144" t="str">
        <f>IF(ISBLANK(DaqBook_RAW_Data!AG731),IF(DaqBook_RAW_Data!A731="","",TIMEVALUE(DaqBook_RAW_Data!A731)),TIMEVALUE(DaqBook_RAW_Data!AG731))</f>
        <v/>
      </c>
      <c r="C741" s="167" t="str">
        <f>IF(ISBLANK(DaqBook_RAW_Data!AH731),"",DaqBook_RAW_Data!AH731)</f>
        <v/>
      </c>
      <c r="D741" s="167" t="str">
        <f>IF(ISBLANK(DaqBook_RAW_Data!AI731),"",DaqBook_RAW_Data!AI731)</f>
        <v/>
      </c>
      <c r="E741" s="167" t="str">
        <f>IF(ISBLANK(DaqBook_RAW_Data!AJ731),"",DaqBook_RAW_Data!AJ731)</f>
        <v/>
      </c>
      <c r="F741" s="167" t="str">
        <f>IF(ISBLANK(DaqBook_RAW_Data!AK731),"",DaqBook_RAW_Data!AK731)</f>
        <v/>
      </c>
      <c r="G741" s="167" t="str">
        <f>IF(ISBLANK(DaqBook_RAW_Data!AL731),"",DaqBook_RAW_Data!AL731)</f>
        <v/>
      </c>
      <c r="H741" s="167" t="str">
        <f>IF(ISBLANK(DaqBook_RAW_Data!AM731),"",DaqBook_RAW_Data!AM731)</f>
        <v/>
      </c>
      <c r="I741" s="167" t="str">
        <f>IF(ISBLANK(DaqBook_RAW_Data!AN731),"",DaqBook_RAW_Data!AN731)</f>
        <v/>
      </c>
      <c r="J741" s="167" t="str">
        <f>IF(ISBLANK(DaqBook_RAW_Data!AO731),"",DaqBook_RAW_Data!AO731)</f>
        <v/>
      </c>
      <c r="K741" s="167" t="str">
        <f>IF(ISBLANK(DaqBook_RAW_Data!AP731),"",DaqBook_RAW_Data!AP731)</f>
        <v/>
      </c>
      <c r="L741" s="167" t="str">
        <f>IF(ISBLANK(DaqBook_RAW_Data!AQ731),"",DaqBook_RAW_Data!AQ731)</f>
        <v/>
      </c>
      <c r="M741" s="167" t="str">
        <f>IF(ISBLANK(DaqBook_RAW_Data!AR731),"",DaqBook_RAW_Data!AR731)</f>
        <v/>
      </c>
      <c r="N741" s="167" t="str">
        <f>IF(ISBLANK(DaqBook_RAW_Data!AS731),"",DaqBook_RAW_Data!AS731)</f>
        <v/>
      </c>
      <c r="O741" s="44"/>
      <c r="P741" s="44"/>
    </row>
    <row r="742" spans="1:16" x14ac:dyDescent="0.2">
      <c r="A742" s="58" t="e">
        <f t="shared" si="11"/>
        <v>#VALUE!</v>
      </c>
      <c r="B742" s="144" t="str">
        <f>IF(ISBLANK(DaqBook_RAW_Data!AG732),IF(DaqBook_RAW_Data!A732="","",TIMEVALUE(DaqBook_RAW_Data!A732)),TIMEVALUE(DaqBook_RAW_Data!AG732))</f>
        <v/>
      </c>
      <c r="C742" s="167" t="str">
        <f>IF(ISBLANK(DaqBook_RAW_Data!AH732),"",DaqBook_RAW_Data!AH732)</f>
        <v/>
      </c>
      <c r="D742" s="167" t="str">
        <f>IF(ISBLANK(DaqBook_RAW_Data!AI732),"",DaqBook_RAW_Data!AI732)</f>
        <v/>
      </c>
      <c r="E742" s="167" t="str">
        <f>IF(ISBLANK(DaqBook_RAW_Data!AJ732),"",DaqBook_RAW_Data!AJ732)</f>
        <v/>
      </c>
      <c r="F742" s="167" t="str">
        <f>IF(ISBLANK(DaqBook_RAW_Data!AK732),"",DaqBook_RAW_Data!AK732)</f>
        <v/>
      </c>
      <c r="G742" s="167" t="str">
        <f>IF(ISBLANK(DaqBook_RAW_Data!AL732),"",DaqBook_RAW_Data!AL732)</f>
        <v/>
      </c>
      <c r="H742" s="167" t="str">
        <f>IF(ISBLANK(DaqBook_RAW_Data!AM732),"",DaqBook_RAW_Data!AM732)</f>
        <v/>
      </c>
      <c r="I742" s="167" t="str">
        <f>IF(ISBLANK(DaqBook_RAW_Data!AN732),"",DaqBook_RAW_Data!AN732)</f>
        <v/>
      </c>
      <c r="J742" s="167" t="str">
        <f>IF(ISBLANK(DaqBook_RAW_Data!AO732),"",DaqBook_RAW_Data!AO732)</f>
        <v/>
      </c>
      <c r="K742" s="167" t="str">
        <f>IF(ISBLANK(DaqBook_RAW_Data!AP732),"",DaqBook_RAW_Data!AP732)</f>
        <v/>
      </c>
      <c r="L742" s="167" t="str">
        <f>IF(ISBLANK(DaqBook_RAW_Data!AQ732),"",DaqBook_RAW_Data!AQ732)</f>
        <v/>
      </c>
      <c r="M742" s="167" t="str">
        <f>IF(ISBLANK(DaqBook_RAW_Data!AR732),"",DaqBook_RAW_Data!AR732)</f>
        <v/>
      </c>
      <c r="N742" s="167" t="str">
        <f>IF(ISBLANK(DaqBook_RAW_Data!AS732),"",DaqBook_RAW_Data!AS732)</f>
        <v/>
      </c>
      <c r="O742" s="44"/>
      <c r="P742" s="44"/>
    </row>
    <row r="743" spans="1:16" x14ac:dyDescent="0.2">
      <c r="A743" s="58" t="e">
        <f t="shared" si="11"/>
        <v>#VALUE!</v>
      </c>
      <c r="B743" s="144" t="str">
        <f>IF(ISBLANK(DaqBook_RAW_Data!AG733),IF(DaqBook_RAW_Data!A733="","",TIMEVALUE(DaqBook_RAW_Data!A733)),TIMEVALUE(DaqBook_RAW_Data!AG733))</f>
        <v/>
      </c>
      <c r="C743" s="167" t="str">
        <f>IF(ISBLANK(DaqBook_RAW_Data!AH733),"",DaqBook_RAW_Data!AH733)</f>
        <v/>
      </c>
      <c r="D743" s="167" t="str">
        <f>IF(ISBLANK(DaqBook_RAW_Data!AI733),"",DaqBook_RAW_Data!AI733)</f>
        <v/>
      </c>
      <c r="E743" s="167" t="str">
        <f>IF(ISBLANK(DaqBook_RAW_Data!AJ733),"",DaqBook_RAW_Data!AJ733)</f>
        <v/>
      </c>
      <c r="F743" s="167" t="str">
        <f>IF(ISBLANK(DaqBook_RAW_Data!AK733),"",DaqBook_RAW_Data!AK733)</f>
        <v/>
      </c>
      <c r="G743" s="167" t="str">
        <f>IF(ISBLANK(DaqBook_RAW_Data!AL733),"",DaqBook_RAW_Data!AL733)</f>
        <v/>
      </c>
      <c r="H743" s="167" t="str">
        <f>IF(ISBLANK(DaqBook_RAW_Data!AM733),"",DaqBook_RAW_Data!AM733)</f>
        <v/>
      </c>
      <c r="I743" s="167" t="str">
        <f>IF(ISBLANK(DaqBook_RAW_Data!AN733),"",DaqBook_RAW_Data!AN733)</f>
        <v/>
      </c>
      <c r="J743" s="167" t="str">
        <f>IF(ISBLANK(DaqBook_RAW_Data!AO733),"",DaqBook_RAW_Data!AO733)</f>
        <v/>
      </c>
      <c r="K743" s="167" t="str">
        <f>IF(ISBLANK(DaqBook_RAW_Data!AP733),"",DaqBook_RAW_Data!AP733)</f>
        <v/>
      </c>
      <c r="L743" s="167" t="str">
        <f>IF(ISBLANK(DaqBook_RAW_Data!AQ733),"",DaqBook_RAW_Data!AQ733)</f>
        <v/>
      </c>
      <c r="M743" s="167" t="str">
        <f>IF(ISBLANK(DaqBook_RAW_Data!AR733),"",DaqBook_RAW_Data!AR733)</f>
        <v/>
      </c>
      <c r="N743" s="167" t="str">
        <f>IF(ISBLANK(DaqBook_RAW_Data!AS733),"",DaqBook_RAW_Data!AS733)</f>
        <v/>
      </c>
      <c r="O743" s="44"/>
      <c r="P743" s="44"/>
    </row>
    <row r="744" spans="1:16" x14ac:dyDescent="0.2">
      <c r="A744" s="58" t="e">
        <f t="shared" si="11"/>
        <v>#VALUE!</v>
      </c>
      <c r="B744" s="144" t="str">
        <f>IF(ISBLANK(DaqBook_RAW_Data!AG734),IF(DaqBook_RAW_Data!A734="","",TIMEVALUE(DaqBook_RAW_Data!A734)),TIMEVALUE(DaqBook_RAW_Data!AG734))</f>
        <v/>
      </c>
      <c r="C744" s="167" t="str">
        <f>IF(ISBLANK(DaqBook_RAW_Data!AH734),"",DaqBook_RAW_Data!AH734)</f>
        <v/>
      </c>
      <c r="D744" s="167" t="str">
        <f>IF(ISBLANK(DaqBook_RAW_Data!AI734),"",DaqBook_RAW_Data!AI734)</f>
        <v/>
      </c>
      <c r="E744" s="167" t="str">
        <f>IF(ISBLANK(DaqBook_RAW_Data!AJ734),"",DaqBook_RAW_Data!AJ734)</f>
        <v/>
      </c>
      <c r="F744" s="167" t="str">
        <f>IF(ISBLANK(DaqBook_RAW_Data!AK734),"",DaqBook_RAW_Data!AK734)</f>
        <v/>
      </c>
      <c r="G744" s="167" t="str">
        <f>IF(ISBLANK(DaqBook_RAW_Data!AL734),"",DaqBook_RAW_Data!AL734)</f>
        <v/>
      </c>
      <c r="H744" s="167" t="str">
        <f>IF(ISBLANK(DaqBook_RAW_Data!AM734),"",DaqBook_RAW_Data!AM734)</f>
        <v/>
      </c>
      <c r="I744" s="167" t="str">
        <f>IF(ISBLANK(DaqBook_RAW_Data!AN734),"",DaqBook_RAW_Data!AN734)</f>
        <v/>
      </c>
      <c r="J744" s="167" t="str">
        <f>IF(ISBLANK(DaqBook_RAW_Data!AO734),"",DaqBook_RAW_Data!AO734)</f>
        <v/>
      </c>
      <c r="K744" s="167" t="str">
        <f>IF(ISBLANK(DaqBook_RAW_Data!AP734),"",DaqBook_RAW_Data!AP734)</f>
        <v/>
      </c>
      <c r="L744" s="167" t="str">
        <f>IF(ISBLANK(DaqBook_RAW_Data!AQ734),"",DaqBook_RAW_Data!AQ734)</f>
        <v/>
      </c>
      <c r="M744" s="167" t="str">
        <f>IF(ISBLANK(DaqBook_RAW_Data!AR734),"",DaqBook_RAW_Data!AR734)</f>
        <v/>
      </c>
      <c r="N744" s="167" t="str">
        <f>IF(ISBLANK(DaqBook_RAW_Data!AS734),"",DaqBook_RAW_Data!AS734)</f>
        <v/>
      </c>
      <c r="O744" s="44"/>
      <c r="P744" s="44"/>
    </row>
    <row r="745" spans="1:16" x14ac:dyDescent="0.2">
      <c r="A745" s="58" t="e">
        <f t="shared" si="11"/>
        <v>#VALUE!</v>
      </c>
      <c r="B745" s="144" t="str">
        <f>IF(ISBLANK(DaqBook_RAW_Data!AG735),IF(DaqBook_RAW_Data!A735="","",TIMEVALUE(DaqBook_RAW_Data!A735)),TIMEVALUE(DaqBook_RAW_Data!AG735))</f>
        <v/>
      </c>
      <c r="C745" s="167" t="str">
        <f>IF(ISBLANK(DaqBook_RAW_Data!AH735),"",DaqBook_RAW_Data!AH735)</f>
        <v/>
      </c>
      <c r="D745" s="167" t="str">
        <f>IF(ISBLANK(DaqBook_RAW_Data!AI735),"",DaqBook_RAW_Data!AI735)</f>
        <v/>
      </c>
      <c r="E745" s="167" t="str">
        <f>IF(ISBLANK(DaqBook_RAW_Data!AJ735),"",DaqBook_RAW_Data!AJ735)</f>
        <v/>
      </c>
      <c r="F745" s="167" t="str">
        <f>IF(ISBLANK(DaqBook_RAW_Data!AK735),"",DaqBook_RAW_Data!AK735)</f>
        <v/>
      </c>
      <c r="G745" s="167" t="str">
        <f>IF(ISBLANK(DaqBook_RAW_Data!AL735),"",DaqBook_RAW_Data!AL735)</f>
        <v/>
      </c>
      <c r="H745" s="167" t="str">
        <f>IF(ISBLANK(DaqBook_RAW_Data!AM735),"",DaqBook_RAW_Data!AM735)</f>
        <v/>
      </c>
      <c r="I745" s="167" t="str">
        <f>IF(ISBLANK(DaqBook_RAW_Data!AN735),"",DaqBook_RAW_Data!AN735)</f>
        <v/>
      </c>
      <c r="J745" s="167" t="str">
        <f>IF(ISBLANK(DaqBook_RAW_Data!AO735),"",DaqBook_RAW_Data!AO735)</f>
        <v/>
      </c>
      <c r="K745" s="167" t="str">
        <f>IF(ISBLANK(DaqBook_RAW_Data!AP735),"",DaqBook_RAW_Data!AP735)</f>
        <v/>
      </c>
      <c r="L745" s="167" t="str">
        <f>IF(ISBLANK(DaqBook_RAW_Data!AQ735),"",DaqBook_RAW_Data!AQ735)</f>
        <v/>
      </c>
      <c r="M745" s="167" t="str">
        <f>IF(ISBLANK(DaqBook_RAW_Data!AR735),"",DaqBook_RAW_Data!AR735)</f>
        <v/>
      </c>
      <c r="N745" s="167" t="str">
        <f>IF(ISBLANK(DaqBook_RAW_Data!AS735),"",DaqBook_RAW_Data!AS735)</f>
        <v/>
      </c>
      <c r="O745" s="44"/>
      <c r="P745" s="44"/>
    </row>
    <row r="746" spans="1:16" x14ac:dyDescent="0.2">
      <c r="A746" s="58" t="e">
        <f t="shared" si="11"/>
        <v>#VALUE!</v>
      </c>
      <c r="B746" s="144" t="str">
        <f>IF(ISBLANK(DaqBook_RAW_Data!AG736),IF(DaqBook_RAW_Data!A736="","",TIMEVALUE(DaqBook_RAW_Data!A736)),TIMEVALUE(DaqBook_RAW_Data!AG736))</f>
        <v/>
      </c>
      <c r="C746" s="167" t="str">
        <f>IF(ISBLANK(DaqBook_RAW_Data!AH736),"",DaqBook_RAW_Data!AH736)</f>
        <v/>
      </c>
      <c r="D746" s="167" t="str">
        <f>IF(ISBLANK(DaqBook_RAW_Data!AI736),"",DaqBook_RAW_Data!AI736)</f>
        <v/>
      </c>
      <c r="E746" s="167" t="str">
        <f>IF(ISBLANK(DaqBook_RAW_Data!AJ736),"",DaqBook_RAW_Data!AJ736)</f>
        <v/>
      </c>
      <c r="F746" s="167" t="str">
        <f>IF(ISBLANK(DaqBook_RAW_Data!AK736),"",DaqBook_RAW_Data!AK736)</f>
        <v/>
      </c>
      <c r="G746" s="167" t="str">
        <f>IF(ISBLANK(DaqBook_RAW_Data!AL736),"",DaqBook_RAW_Data!AL736)</f>
        <v/>
      </c>
      <c r="H746" s="167" t="str">
        <f>IF(ISBLANK(DaqBook_RAW_Data!AM736),"",DaqBook_RAW_Data!AM736)</f>
        <v/>
      </c>
      <c r="I746" s="167" t="str">
        <f>IF(ISBLANK(DaqBook_RAW_Data!AN736),"",DaqBook_RAW_Data!AN736)</f>
        <v/>
      </c>
      <c r="J746" s="167" t="str">
        <f>IF(ISBLANK(DaqBook_RAW_Data!AO736),"",DaqBook_RAW_Data!AO736)</f>
        <v/>
      </c>
      <c r="K746" s="167" t="str">
        <f>IF(ISBLANK(DaqBook_RAW_Data!AP736),"",DaqBook_RAW_Data!AP736)</f>
        <v/>
      </c>
      <c r="L746" s="167" t="str">
        <f>IF(ISBLANK(DaqBook_RAW_Data!AQ736),"",DaqBook_RAW_Data!AQ736)</f>
        <v/>
      </c>
      <c r="M746" s="167" t="str">
        <f>IF(ISBLANK(DaqBook_RAW_Data!AR736),"",DaqBook_RAW_Data!AR736)</f>
        <v/>
      </c>
      <c r="N746" s="167" t="str">
        <f>IF(ISBLANK(DaqBook_RAW_Data!AS736),"",DaqBook_RAW_Data!AS736)</f>
        <v/>
      </c>
      <c r="O746" s="44"/>
      <c r="P746" s="44"/>
    </row>
    <row r="747" spans="1:16" x14ac:dyDescent="0.2">
      <c r="A747" s="58" t="e">
        <f t="shared" si="11"/>
        <v>#VALUE!</v>
      </c>
      <c r="B747" s="144" t="str">
        <f>IF(ISBLANK(DaqBook_RAW_Data!AG737),IF(DaqBook_RAW_Data!A737="","",TIMEVALUE(DaqBook_RAW_Data!A737)),TIMEVALUE(DaqBook_RAW_Data!AG737))</f>
        <v/>
      </c>
      <c r="C747" s="167" t="str">
        <f>IF(ISBLANK(DaqBook_RAW_Data!AH737),"",DaqBook_RAW_Data!AH737)</f>
        <v/>
      </c>
      <c r="D747" s="167" t="str">
        <f>IF(ISBLANK(DaqBook_RAW_Data!AI737),"",DaqBook_RAW_Data!AI737)</f>
        <v/>
      </c>
      <c r="E747" s="167" t="str">
        <f>IF(ISBLANK(DaqBook_RAW_Data!AJ737),"",DaqBook_RAW_Data!AJ737)</f>
        <v/>
      </c>
      <c r="F747" s="167" t="str">
        <f>IF(ISBLANK(DaqBook_RAW_Data!AK737),"",DaqBook_RAW_Data!AK737)</f>
        <v/>
      </c>
      <c r="G747" s="167" t="str">
        <f>IF(ISBLANK(DaqBook_RAW_Data!AL737),"",DaqBook_RAW_Data!AL737)</f>
        <v/>
      </c>
      <c r="H747" s="167" t="str">
        <f>IF(ISBLANK(DaqBook_RAW_Data!AM737),"",DaqBook_RAW_Data!AM737)</f>
        <v/>
      </c>
      <c r="I747" s="167" t="str">
        <f>IF(ISBLANK(DaqBook_RAW_Data!AN737),"",DaqBook_RAW_Data!AN737)</f>
        <v/>
      </c>
      <c r="J747" s="167" t="str">
        <f>IF(ISBLANK(DaqBook_RAW_Data!AO737),"",DaqBook_RAW_Data!AO737)</f>
        <v/>
      </c>
      <c r="K747" s="167" t="str">
        <f>IF(ISBLANK(DaqBook_RAW_Data!AP737),"",DaqBook_RAW_Data!AP737)</f>
        <v/>
      </c>
      <c r="L747" s="167" t="str">
        <f>IF(ISBLANK(DaqBook_RAW_Data!AQ737),"",DaqBook_RAW_Data!AQ737)</f>
        <v/>
      </c>
      <c r="M747" s="167" t="str">
        <f>IF(ISBLANK(DaqBook_RAW_Data!AR737),"",DaqBook_RAW_Data!AR737)</f>
        <v/>
      </c>
      <c r="N747" s="167" t="str">
        <f>IF(ISBLANK(DaqBook_RAW_Data!AS737),"",DaqBook_RAW_Data!AS737)</f>
        <v/>
      </c>
      <c r="O747" s="44"/>
      <c r="P747" s="44"/>
    </row>
    <row r="748" spans="1:16" x14ac:dyDescent="0.2">
      <c r="A748" s="58" t="e">
        <f t="shared" si="11"/>
        <v>#VALUE!</v>
      </c>
      <c r="B748" s="144" t="str">
        <f>IF(ISBLANK(DaqBook_RAW_Data!AG738),IF(DaqBook_RAW_Data!A738="","",TIMEVALUE(DaqBook_RAW_Data!A738)),TIMEVALUE(DaqBook_RAW_Data!AG738))</f>
        <v/>
      </c>
      <c r="C748" s="167" t="str">
        <f>IF(ISBLANK(DaqBook_RAW_Data!AH738),"",DaqBook_RAW_Data!AH738)</f>
        <v/>
      </c>
      <c r="D748" s="167" t="str">
        <f>IF(ISBLANK(DaqBook_RAW_Data!AI738),"",DaqBook_RAW_Data!AI738)</f>
        <v/>
      </c>
      <c r="E748" s="167" t="str">
        <f>IF(ISBLANK(DaqBook_RAW_Data!AJ738),"",DaqBook_RAW_Data!AJ738)</f>
        <v/>
      </c>
      <c r="F748" s="167" t="str">
        <f>IF(ISBLANK(DaqBook_RAW_Data!AK738),"",DaqBook_RAW_Data!AK738)</f>
        <v/>
      </c>
      <c r="G748" s="167" t="str">
        <f>IF(ISBLANK(DaqBook_RAW_Data!AL738),"",DaqBook_RAW_Data!AL738)</f>
        <v/>
      </c>
      <c r="H748" s="167" t="str">
        <f>IF(ISBLANK(DaqBook_RAW_Data!AM738),"",DaqBook_RAW_Data!AM738)</f>
        <v/>
      </c>
      <c r="I748" s="167" t="str">
        <f>IF(ISBLANK(DaqBook_RAW_Data!AN738),"",DaqBook_RAW_Data!AN738)</f>
        <v/>
      </c>
      <c r="J748" s="167" t="str">
        <f>IF(ISBLANK(DaqBook_RAW_Data!AO738),"",DaqBook_RAW_Data!AO738)</f>
        <v/>
      </c>
      <c r="K748" s="167" t="str">
        <f>IF(ISBLANK(DaqBook_RAW_Data!AP738),"",DaqBook_RAW_Data!AP738)</f>
        <v/>
      </c>
      <c r="L748" s="167" t="str">
        <f>IF(ISBLANK(DaqBook_RAW_Data!AQ738),"",DaqBook_RAW_Data!AQ738)</f>
        <v/>
      </c>
      <c r="M748" s="167" t="str">
        <f>IF(ISBLANK(DaqBook_RAW_Data!AR738),"",DaqBook_RAW_Data!AR738)</f>
        <v/>
      </c>
      <c r="N748" s="167" t="str">
        <f>IF(ISBLANK(DaqBook_RAW_Data!AS738),"",DaqBook_RAW_Data!AS738)</f>
        <v/>
      </c>
      <c r="O748" s="44"/>
      <c r="P748" s="44"/>
    </row>
    <row r="749" spans="1:16" x14ac:dyDescent="0.2">
      <c r="A749" s="58" t="e">
        <f t="shared" si="11"/>
        <v>#VALUE!</v>
      </c>
      <c r="B749" s="144" t="str">
        <f>IF(ISBLANK(DaqBook_RAW_Data!AG739),IF(DaqBook_RAW_Data!A739="","",TIMEVALUE(DaqBook_RAW_Data!A739)),TIMEVALUE(DaqBook_RAW_Data!AG739))</f>
        <v/>
      </c>
      <c r="C749" s="167" t="str">
        <f>IF(ISBLANK(DaqBook_RAW_Data!AH739),"",DaqBook_RAW_Data!AH739)</f>
        <v/>
      </c>
      <c r="D749" s="167" t="str">
        <f>IF(ISBLANK(DaqBook_RAW_Data!AI739),"",DaqBook_RAW_Data!AI739)</f>
        <v/>
      </c>
      <c r="E749" s="167" t="str">
        <f>IF(ISBLANK(DaqBook_RAW_Data!AJ739),"",DaqBook_RAW_Data!AJ739)</f>
        <v/>
      </c>
      <c r="F749" s="167" t="str">
        <f>IF(ISBLANK(DaqBook_RAW_Data!AK739),"",DaqBook_RAW_Data!AK739)</f>
        <v/>
      </c>
      <c r="G749" s="167" t="str">
        <f>IF(ISBLANK(DaqBook_RAW_Data!AL739),"",DaqBook_RAW_Data!AL739)</f>
        <v/>
      </c>
      <c r="H749" s="167" t="str">
        <f>IF(ISBLANK(DaqBook_RAW_Data!AM739),"",DaqBook_RAW_Data!AM739)</f>
        <v/>
      </c>
      <c r="I749" s="167" t="str">
        <f>IF(ISBLANK(DaqBook_RAW_Data!AN739),"",DaqBook_RAW_Data!AN739)</f>
        <v/>
      </c>
      <c r="J749" s="167" t="str">
        <f>IF(ISBLANK(DaqBook_RAW_Data!AO739),"",DaqBook_RAW_Data!AO739)</f>
        <v/>
      </c>
      <c r="K749" s="167" t="str">
        <f>IF(ISBLANK(DaqBook_RAW_Data!AP739),"",DaqBook_RAW_Data!AP739)</f>
        <v/>
      </c>
      <c r="L749" s="167" t="str">
        <f>IF(ISBLANK(DaqBook_RAW_Data!AQ739),"",DaqBook_RAW_Data!AQ739)</f>
        <v/>
      </c>
      <c r="M749" s="167" t="str">
        <f>IF(ISBLANK(DaqBook_RAW_Data!AR739),"",DaqBook_RAW_Data!AR739)</f>
        <v/>
      </c>
      <c r="N749" s="167" t="str">
        <f>IF(ISBLANK(DaqBook_RAW_Data!AS739),"",DaqBook_RAW_Data!AS739)</f>
        <v/>
      </c>
      <c r="O749" s="44"/>
      <c r="P749" s="44"/>
    </row>
    <row r="750" spans="1:16" x14ac:dyDescent="0.2">
      <c r="A750" s="58" t="e">
        <f t="shared" si="11"/>
        <v>#VALUE!</v>
      </c>
      <c r="B750" s="144" t="str">
        <f>IF(ISBLANK(DaqBook_RAW_Data!AG740),IF(DaqBook_RAW_Data!A740="","",TIMEVALUE(DaqBook_RAW_Data!A740)),TIMEVALUE(DaqBook_RAW_Data!AG740))</f>
        <v/>
      </c>
      <c r="C750" s="167" t="str">
        <f>IF(ISBLANK(DaqBook_RAW_Data!AH740),"",DaqBook_RAW_Data!AH740)</f>
        <v/>
      </c>
      <c r="D750" s="167" t="str">
        <f>IF(ISBLANK(DaqBook_RAW_Data!AI740),"",DaqBook_RAW_Data!AI740)</f>
        <v/>
      </c>
      <c r="E750" s="167" t="str">
        <f>IF(ISBLANK(DaqBook_RAW_Data!AJ740),"",DaqBook_RAW_Data!AJ740)</f>
        <v/>
      </c>
      <c r="F750" s="167" t="str">
        <f>IF(ISBLANK(DaqBook_RAW_Data!AK740),"",DaqBook_RAW_Data!AK740)</f>
        <v/>
      </c>
      <c r="G750" s="167" t="str">
        <f>IF(ISBLANK(DaqBook_RAW_Data!AL740),"",DaqBook_RAW_Data!AL740)</f>
        <v/>
      </c>
      <c r="H750" s="167" t="str">
        <f>IF(ISBLANK(DaqBook_RAW_Data!AM740),"",DaqBook_RAW_Data!AM740)</f>
        <v/>
      </c>
      <c r="I750" s="167" t="str">
        <f>IF(ISBLANK(DaqBook_RAW_Data!AN740),"",DaqBook_RAW_Data!AN740)</f>
        <v/>
      </c>
      <c r="J750" s="167" t="str">
        <f>IF(ISBLANK(DaqBook_RAW_Data!AO740),"",DaqBook_RAW_Data!AO740)</f>
        <v/>
      </c>
      <c r="K750" s="167" t="str">
        <f>IF(ISBLANK(DaqBook_RAW_Data!AP740),"",DaqBook_RAW_Data!AP740)</f>
        <v/>
      </c>
      <c r="L750" s="167" t="str">
        <f>IF(ISBLANK(DaqBook_RAW_Data!AQ740),"",DaqBook_RAW_Data!AQ740)</f>
        <v/>
      </c>
      <c r="M750" s="167" t="str">
        <f>IF(ISBLANK(DaqBook_RAW_Data!AR740),"",DaqBook_RAW_Data!AR740)</f>
        <v/>
      </c>
      <c r="N750" s="167" t="str">
        <f>IF(ISBLANK(DaqBook_RAW_Data!AS740),"",DaqBook_RAW_Data!AS740)</f>
        <v/>
      </c>
      <c r="O750" s="44"/>
      <c r="P750" s="44"/>
    </row>
    <row r="751" spans="1:16" x14ac:dyDescent="0.2">
      <c r="A751" s="58" t="e">
        <f t="shared" si="11"/>
        <v>#VALUE!</v>
      </c>
      <c r="B751" s="144" t="str">
        <f>IF(ISBLANK(DaqBook_RAW_Data!AG741),IF(DaqBook_RAW_Data!A741="","",TIMEVALUE(DaqBook_RAW_Data!A741)),TIMEVALUE(DaqBook_RAW_Data!AG741))</f>
        <v/>
      </c>
      <c r="C751" s="167" t="str">
        <f>IF(ISBLANK(DaqBook_RAW_Data!AH741),"",DaqBook_RAW_Data!AH741)</f>
        <v/>
      </c>
      <c r="D751" s="167" t="str">
        <f>IF(ISBLANK(DaqBook_RAW_Data!AI741),"",DaqBook_RAW_Data!AI741)</f>
        <v/>
      </c>
      <c r="E751" s="167" t="str">
        <f>IF(ISBLANK(DaqBook_RAW_Data!AJ741),"",DaqBook_RAW_Data!AJ741)</f>
        <v/>
      </c>
      <c r="F751" s="167" t="str">
        <f>IF(ISBLANK(DaqBook_RAW_Data!AK741),"",DaqBook_RAW_Data!AK741)</f>
        <v/>
      </c>
      <c r="G751" s="167" t="str">
        <f>IF(ISBLANK(DaqBook_RAW_Data!AL741),"",DaqBook_RAW_Data!AL741)</f>
        <v/>
      </c>
      <c r="H751" s="167" t="str">
        <f>IF(ISBLANK(DaqBook_RAW_Data!AM741),"",DaqBook_RAW_Data!AM741)</f>
        <v/>
      </c>
      <c r="I751" s="167" t="str">
        <f>IF(ISBLANK(DaqBook_RAW_Data!AN741),"",DaqBook_RAW_Data!AN741)</f>
        <v/>
      </c>
      <c r="J751" s="167" t="str">
        <f>IF(ISBLANK(DaqBook_RAW_Data!AO741),"",DaqBook_RAW_Data!AO741)</f>
        <v/>
      </c>
      <c r="K751" s="167" t="str">
        <f>IF(ISBLANK(DaqBook_RAW_Data!AP741),"",DaqBook_RAW_Data!AP741)</f>
        <v/>
      </c>
      <c r="L751" s="167" t="str">
        <f>IF(ISBLANK(DaqBook_RAW_Data!AQ741),"",DaqBook_RAW_Data!AQ741)</f>
        <v/>
      </c>
      <c r="M751" s="167" t="str">
        <f>IF(ISBLANK(DaqBook_RAW_Data!AR741),"",DaqBook_RAW_Data!AR741)</f>
        <v/>
      </c>
      <c r="N751" s="167" t="str">
        <f>IF(ISBLANK(DaqBook_RAW_Data!AS741),"",DaqBook_RAW_Data!AS741)</f>
        <v/>
      </c>
      <c r="O751" s="44"/>
      <c r="P751" s="44"/>
    </row>
    <row r="752" spans="1:16" x14ac:dyDescent="0.2">
      <c r="A752" s="58" t="e">
        <f t="shared" si="11"/>
        <v>#VALUE!</v>
      </c>
      <c r="B752" s="144" t="str">
        <f>IF(ISBLANK(DaqBook_RAW_Data!AG742),IF(DaqBook_RAW_Data!A742="","",TIMEVALUE(DaqBook_RAW_Data!A742)),TIMEVALUE(DaqBook_RAW_Data!AG742))</f>
        <v/>
      </c>
      <c r="C752" s="167" t="str">
        <f>IF(ISBLANK(DaqBook_RAW_Data!AH742),"",DaqBook_RAW_Data!AH742)</f>
        <v/>
      </c>
      <c r="D752" s="167" t="str">
        <f>IF(ISBLANK(DaqBook_RAW_Data!AI742),"",DaqBook_RAW_Data!AI742)</f>
        <v/>
      </c>
      <c r="E752" s="167" t="str">
        <f>IF(ISBLANK(DaqBook_RAW_Data!AJ742),"",DaqBook_RAW_Data!AJ742)</f>
        <v/>
      </c>
      <c r="F752" s="167" t="str">
        <f>IF(ISBLANK(DaqBook_RAW_Data!AK742),"",DaqBook_RAW_Data!AK742)</f>
        <v/>
      </c>
      <c r="G752" s="167" t="str">
        <f>IF(ISBLANK(DaqBook_RAW_Data!AL742),"",DaqBook_RAW_Data!AL742)</f>
        <v/>
      </c>
      <c r="H752" s="167" t="str">
        <f>IF(ISBLANK(DaqBook_RAW_Data!AM742),"",DaqBook_RAW_Data!AM742)</f>
        <v/>
      </c>
      <c r="I752" s="167" t="str">
        <f>IF(ISBLANK(DaqBook_RAW_Data!AN742),"",DaqBook_RAW_Data!AN742)</f>
        <v/>
      </c>
      <c r="J752" s="167" t="str">
        <f>IF(ISBLANK(DaqBook_RAW_Data!AO742),"",DaqBook_RAW_Data!AO742)</f>
        <v/>
      </c>
      <c r="K752" s="167" t="str">
        <f>IF(ISBLANK(DaqBook_RAW_Data!AP742),"",DaqBook_RAW_Data!AP742)</f>
        <v/>
      </c>
      <c r="L752" s="167" t="str">
        <f>IF(ISBLANK(DaqBook_RAW_Data!AQ742),"",DaqBook_RAW_Data!AQ742)</f>
        <v/>
      </c>
      <c r="M752" s="167" t="str">
        <f>IF(ISBLANK(DaqBook_RAW_Data!AR742),"",DaqBook_RAW_Data!AR742)</f>
        <v/>
      </c>
      <c r="N752" s="167" t="str">
        <f>IF(ISBLANK(DaqBook_RAW_Data!AS742),"",DaqBook_RAW_Data!AS742)</f>
        <v/>
      </c>
      <c r="O752" s="44"/>
      <c r="P752" s="44"/>
    </row>
    <row r="753" spans="1:16" x14ac:dyDescent="0.2">
      <c r="A753" s="58" t="e">
        <f t="shared" si="11"/>
        <v>#VALUE!</v>
      </c>
      <c r="B753" s="144" t="str">
        <f>IF(ISBLANK(DaqBook_RAW_Data!AG743),IF(DaqBook_RAW_Data!A743="","",TIMEVALUE(DaqBook_RAW_Data!A743)),TIMEVALUE(DaqBook_RAW_Data!AG743))</f>
        <v/>
      </c>
      <c r="C753" s="167" t="str">
        <f>IF(ISBLANK(DaqBook_RAW_Data!AH743),"",DaqBook_RAW_Data!AH743)</f>
        <v/>
      </c>
      <c r="D753" s="167" t="str">
        <f>IF(ISBLANK(DaqBook_RAW_Data!AI743),"",DaqBook_RAW_Data!AI743)</f>
        <v/>
      </c>
      <c r="E753" s="167" t="str">
        <f>IF(ISBLANK(DaqBook_RAW_Data!AJ743),"",DaqBook_RAW_Data!AJ743)</f>
        <v/>
      </c>
      <c r="F753" s="167" t="str">
        <f>IF(ISBLANK(DaqBook_RAW_Data!AK743),"",DaqBook_RAW_Data!AK743)</f>
        <v/>
      </c>
      <c r="G753" s="167" t="str">
        <f>IF(ISBLANK(DaqBook_RAW_Data!AL743),"",DaqBook_RAW_Data!AL743)</f>
        <v/>
      </c>
      <c r="H753" s="167" t="str">
        <f>IF(ISBLANK(DaqBook_RAW_Data!AM743),"",DaqBook_RAW_Data!AM743)</f>
        <v/>
      </c>
      <c r="I753" s="167" t="str">
        <f>IF(ISBLANK(DaqBook_RAW_Data!AN743),"",DaqBook_RAW_Data!AN743)</f>
        <v/>
      </c>
      <c r="J753" s="167" t="str">
        <f>IF(ISBLANK(DaqBook_RAW_Data!AO743),"",DaqBook_RAW_Data!AO743)</f>
        <v/>
      </c>
      <c r="K753" s="167" t="str">
        <f>IF(ISBLANK(DaqBook_RAW_Data!AP743),"",DaqBook_RAW_Data!AP743)</f>
        <v/>
      </c>
      <c r="L753" s="167" t="str">
        <f>IF(ISBLANK(DaqBook_RAW_Data!AQ743),"",DaqBook_RAW_Data!AQ743)</f>
        <v/>
      </c>
      <c r="M753" s="167" t="str">
        <f>IF(ISBLANK(DaqBook_RAW_Data!AR743),"",DaqBook_RAW_Data!AR743)</f>
        <v/>
      </c>
      <c r="N753" s="167" t="str">
        <f>IF(ISBLANK(DaqBook_RAW_Data!AS743),"",DaqBook_RAW_Data!AS743)</f>
        <v/>
      </c>
      <c r="O753" s="44"/>
      <c r="P753" s="44"/>
    </row>
    <row r="754" spans="1:16" x14ac:dyDescent="0.2">
      <c r="A754" s="58" t="e">
        <f t="shared" si="11"/>
        <v>#VALUE!</v>
      </c>
      <c r="B754" s="144" t="str">
        <f>IF(ISBLANK(DaqBook_RAW_Data!AG744),IF(DaqBook_RAW_Data!A744="","",TIMEVALUE(DaqBook_RAW_Data!A744)),TIMEVALUE(DaqBook_RAW_Data!AG744))</f>
        <v/>
      </c>
      <c r="C754" s="167" t="str">
        <f>IF(ISBLANK(DaqBook_RAW_Data!AH744),"",DaqBook_RAW_Data!AH744)</f>
        <v/>
      </c>
      <c r="D754" s="167" t="str">
        <f>IF(ISBLANK(DaqBook_RAW_Data!AI744),"",DaqBook_RAW_Data!AI744)</f>
        <v/>
      </c>
      <c r="E754" s="167" t="str">
        <f>IF(ISBLANK(DaqBook_RAW_Data!AJ744),"",DaqBook_RAW_Data!AJ744)</f>
        <v/>
      </c>
      <c r="F754" s="167" t="str">
        <f>IF(ISBLANK(DaqBook_RAW_Data!AK744),"",DaqBook_RAW_Data!AK744)</f>
        <v/>
      </c>
      <c r="G754" s="167" t="str">
        <f>IF(ISBLANK(DaqBook_RAW_Data!AL744),"",DaqBook_RAW_Data!AL744)</f>
        <v/>
      </c>
      <c r="H754" s="167" t="str">
        <f>IF(ISBLANK(DaqBook_RAW_Data!AM744),"",DaqBook_RAW_Data!AM744)</f>
        <v/>
      </c>
      <c r="I754" s="167" t="str">
        <f>IF(ISBLANK(DaqBook_RAW_Data!AN744),"",DaqBook_RAW_Data!AN744)</f>
        <v/>
      </c>
      <c r="J754" s="167" t="str">
        <f>IF(ISBLANK(DaqBook_RAW_Data!AO744),"",DaqBook_RAW_Data!AO744)</f>
        <v/>
      </c>
      <c r="K754" s="167" t="str">
        <f>IF(ISBLANK(DaqBook_RAW_Data!AP744),"",DaqBook_RAW_Data!AP744)</f>
        <v/>
      </c>
      <c r="L754" s="167" t="str">
        <f>IF(ISBLANK(DaqBook_RAW_Data!AQ744),"",DaqBook_RAW_Data!AQ744)</f>
        <v/>
      </c>
      <c r="M754" s="167" t="str">
        <f>IF(ISBLANK(DaqBook_RAW_Data!AR744),"",DaqBook_RAW_Data!AR744)</f>
        <v/>
      </c>
      <c r="N754" s="167" t="str">
        <f>IF(ISBLANK(DaqBook_RAW_Data!AS744),"",DaqBook_RAW_Data!AS744)</f>
        <v/>
      </c>
      <c r="O754" s="44"/>
      <c r="P754" s="44"/>
    </row>
    <row r="755" spans="1:16" x14ac:dyDescent="0.2">
      <c r="A755" s="58" t="e">
        <f t="shared" si="11"/>
        <v>#VALUE!</v>
      </c>
      <c r="B755" s="144" t="str">
        <f>IF(ISBLANK(DaqBook_RAW_Data!AG745),IF(DaqBook_RAW_Data!A745="","",TIMEVALUE(DaqBook_RAW_Data!A745)),TIMEVALUE(DaqBook_RAW_Data!AG745))</f>
        <v/>
      </c>
      <c r="C755" s="167" t="str">
        <f>IF(ISBLANK(DaqBook_RAW_Data!AH745),"",DaqBook_RAW_Data!AH745)</f>
        <v/>
      </c>
      <c r="D755" s="167" t="str">
        <f>IF(ISBLANK(DaqBook_RAW_Data!AI745),"",DaqBook_RAW_Data!AI745)</f>
        <v/>
      </c>
      <c r="E755" s="167" t="str">
        <f>IF(ISBLANK(DaqBook_RAW_Data!AJ745),"",DaqBook_RAW_Data!AJ745)</f>
        <v/>
      </c>
      <c r="F755" s="167" t="str">
        <f>IF(ISBLANK(DaqBook_RAW_Data!AK745),"",DaqBook_RAW_Data!AK745)</f>
        <v/>
      </c>
      <c r="G755" s="167" t="str">
        <f>IF(ISBLANK(DaqBook_RAW_Data!AL745),"",DaqBook_RAW_Data!AL745)</f>
        <v/>
      </c>
      <c r="H755" s="167" t="str">
        <f>IF(ISBLANK(DaqBook_RAW_Data!AM745),"",DaqBook_RAW_Data!AM745)</f>
        <v/>
      </c>
      <c r="I755" s="167" t="str">
        <f>IF(ISBLANK(DaqBook_RAW_Data!AN745),"",DaqBook_RAW_Data!AN745)</f>
        <v/>
      </c>
      <c r="J755" s="167" t="str">
        <f>IF(ISBLANK(DaqBook_RAW_Data!AO745),"",DaqBook_RAW_Data!AO745)</f>
        <v/>
      </c>
      <c r="K755" s="167" t="str">
        <f>IF(ISBLANK(DaqBook_RAW_Data!AP745),"",DaqBook_RAW_Data!AP745)</f>
        <v/>
      </c>
      <c r="L755" s="167" t="str">
        <f>IF(ISBLANK(DaqBook_RAW_Data!AQ745),"",DaqBook_RAW_Data!AQ745)</f>
        <v/>
      </c>
      <c r="M755" s="167" t="str">
        <f>IF(ISBLANK(DaqBook_RAW_Data!AR745),"",DaqBook_RAW_Data!AR745)</f>
        <v/>
      </c>
      <c r="N755" s="167" t="str">
        <f>IF(ISBLANK(DaqBook_RAW_Data!AS745),"",DaqBook_RAW_Data!AS745)</f>
        <v/>
      </c>
      <c r="O755" s="44"/>
      <c r="P755" s="44"/>
    </row>
    <row r="756" spans="1:16" x14ac:dyDescent="0.2">
      <c r="A756" s="58" t="e">
        <f t="shared" si="11"/>
        <v>#VALUE!</v>
      </c>
      <c r="B756" s="144" t="str">
        <f>IF(ISBLANK(DaqBook_RAW_Data!AG746),IF(DaqBook_RAW_Data!A746="","",TIMEVALUE(DaqBook_RAW_Data!A746)),TIMEVALUE(DaqBook_RAW_Data!AG746))</f>
        <v/>
      </c>
      <c r="C756" s="167" t="str">
        <f>IF(ISBLANK(DaqBook_RAW_Data!AH746),"",DaqBook_RAW_Data!AH746)</f>
        <v/>
      </c>
      <c r="D756" s="167" t="str">
        <f>IF(ISBLANK(DaqBook_RAW_Data!AI746),"",DaqBook_RAW_Data!AI746)</f>
        <v/>
      </c>
      <c r="E756" s="167" t="str">
        <f>IF(ISBLANK(DaqBook_RAW_Data!AJ746),"",DaqBook_RAW_Data!AJ746)</f>
        <v/>
      </c>
      <c r="F756" s="167" t="str">
        <f>IF(ISBLANK(DaqBook_RAW_Data!AK746),"",DaqBook_RAW_Data!AK746)</f>
        <v/>
      </c>
      <c r="G756" s="167" t="str">
        <f>IF(ISBLANK(DaqBook_RAW_Data!AL746),"",DaqBook_RAW_Data!AL746)</f>
        <v/>
      </c>
      <c r="H756" s="167" t="str">
        <f>IF(ISBLANK(DaqBook_RAW_Data!AM746),"",DaqBook_RAW_Data!AM746)</f>
        <v/>
      </c>
      <c r="I756" s="167" t="str">
        <f>IF(ISBLANK(DaqBook_RAW_Data!AN746),"",DaqBook_RAW_Data!AN746)</f>
        <v/>
      </c>
      <c r="J756" s="167" t="str">
        <f>IF(ISBLANK(DaqBook_RAW_Data!AO746),"",DaqBook_RAW_Data!AO746)</f>
        <v/>
      </c>
      <c r="K756" s="167" t="str">
        <f>IF(ISBLANK(DaqBook_RAW_Data!AP746),"",DaqBook_RAW_Data!AP746)</f>
        <v/>
      </c>
      <c r="L756" s="167" t="str">
        <f>IF(ISBLANK(DaqBook_RAW_Data!AQ746),"",DaqBook_RAW_Data!AQ746)</f>
        <v/>
      </c>
      <c r="M756" s="167" t="str">
        <f>IF(ISBLANK(DaqBook_RAW_Data!AR746),"",DaqBook_RAW_Data!AR746)</f>
        <v/>
      </c>
      <c r="N756" s="167" t="str">
        <f>IF(ISBLANK(DaqBook_RAW_Data!AS746),"",DaqBook_RAW_Data!AS746)</f>
        <v/>
      </c>
      <c r="O756" s="44"/>
      <c r="P756" s="44"/>
    </row>
    <row r="757" spans="1:16" x14ac:dyDescent="0.2">
      <c r="A757" s="58" t="e">
        <f t="shared" si="11"/>
        <v>#VALUE!</v>
      </c>
      <c r="B757" s="144" t="str">
        <f>IF(ISBLANK(DaqBook_RAW_Data!AG747),IF(DaqBook_RAW_Data!A747="","",TIMEVALUE(DaqBook_RAW_Data!A747)),TIMEVALUE(DaqBook_RAW_Data!AG747))</f>
        <v/>
      </c>
      <c r="C757" s="167" t="str">
        <f>IF(ISBLANK(DaqBook_RAW_Data!AH747),"",DaqBook_RAW_Data!AH747)</f>
        <v/>
      </c>
      <c r="D757" s="167" t="str">
        <f>IF(ISBLANK(DaqBook_RAW_Data!AI747),"",DaqBook_RAW_Data!AI747)</f>
        <v/>
      </c>
      <c r="E757" s="167" t="str">
        <f>IF(ISBLANK(DaqBook_RAW_Data!AJ747),"",DaqBook_RAW_Data!AJ747)</f>
        <v/>
      </c>
      <c r="F757" s="167" t="str">
        <f>IF(ISBLANK(DaqBook_RAW_Data!AK747),"",DaqBook_RAW_Data!AK747)</f>
        <v/>
      </c>
      <c r="G757" s="167" t="str">
        <f>IF(ISBLANK(DaqBook_RAW_Data!AL747),"",DaqBook_RAW_Data!AL747)</f>
        <v/>
      </c>
      <c r="H757" s="167" t="str">
        <f>IF(ISBLANK(DaqBook_RAW_Data!AM747),"",DaqBook_RAW_Data!AM747)</f>
        <v/>
      </c>
      <c r="I757" s="167" t="str">
        <f>IF(ISBLANK(DaqBook_RAW_Data!AN747),"",DaqBook_RAW_Data!AN747)</f>
        <v/>
      </c>
      <c r="J757" s="167" t="str">
        <f>IF(ISBLANK(DaqBook_RAW_Data!AO747),"",DaqBook_RAW_Data!AO747)</f>
        <v/>
      </c>
      <c r="K757" s="167" t="str">
        <f>IF(ISBLANK(DaqBook_RAW_Data!AP747),"",DaqBook_RAW_Data!AP747)</f>
        <v/>
      </c>
      <c r="L757" s="167" t="str">
        <f>IF(ISBLANK(DaqBook_RAW_Data!AQ747),"",DaqBook_RAW_Data!AQ747)</f>
        <v/>
      </c>
      <c r="M757" s="167" t="str">
        <f>IF(ISBLANK(DaqBook_RAW_Data!AR747),"",DaqBook_RAW_Data!AR747)</f>
        <v/>
      </c>
      <c r="N757" s="167" t="str">
        <f>IF(ISBLANK(DaqBook_RAW_Data!AS747),"",DaqBook_RAW_Data!AS747)</f>
        <v/>
      </c>
      <c r="O757" s="44"/>
      <c r="P757" s="44"/>
    </row>
    <row r="758" spans="1:16" x14ac:dyDescent="0.2">
      <c r="A758" s="58" t="e">
        <f t="shared" si="11"/>
        <v>#VALUE!</v>
      </c>
      <c r="B758" s="144" t="str">
        <f>IF(ISBLANK(DaqBook_RAW_Data!AG748),IF(DaqBook_RAW_Data!A748="","",TIMEVALUE(DaqBook_RAW_Data!A748)),TIMEVALUE(DaqBook_RAW_Data!AG748))</f>
        <v/>
      </c>
      <c r="C758" s="167" t="str">
        <f>IF(ISBLANK(DaqBook_RAW_Data!AH748),"",DaqBook_RAW_Data!AH748)</f>
        <v/>
      </c>
      <c r="D758" s="167" t="str">
        <f>IF(ISBLANK(DaqBook_RAW_Data!AI748),"",DaqBook_RAW_Data!AI748)</f>
        <v/>
      </c>
      <c r="E758" s="167" t="str">
        <f>IF(ISBLANK(DaqBook_RAW_Data!AJ748),"",DaqBook_RAW_Data!AJ748)</f>
        <v/>
      </c>
      <c r="F758" s="167" t="str">
        <f>IF(ISBLANK(DaqBook_RAW_Data!AK748),"",DaqBook_RAW_Data!AK748)</f>
        <v/>
      </c>
      <c r="G758" s="167" t="str">
        <f>IF(ISBLANK(DaqBook_RAW_Data!AL748),"",DaqBook_RAW_Data!AL748)</f>
        <v/>
      </c>
      <c r="H758" s="167" t="str">
        <f>IF(ISBLANK(DaqBook_RAW_Data!AM748),"",DaqBook_RAW_Data!AM748)</f>
        <v/>
      </c>
      <c r="I758" s="167" t="str">
        <f>IF(ISBLANK(DaqBook_RAW_Data!AN748),"",DaqBook_RAW_Data!AN748)</f>
        <v/>
      </c>
      <c r="J758" s="167" t="str">
        <f>IF(ISBLANK(DaqBook_RAW_Data!AO748),"",DaqBook_RAW_Data!AO748)</f>
        <v/>
      </c>
      <c r="K758" s="167" t="str">
        <f>IF(ISBLANK(DaqBook_RAW_Data!AP748),"",DaqBook_RAW_Data!AP748)</f>
        <v/>
      </c>
      <c r="L758" s="167" t="str">
        <f>IF(ISBLANK(DaqBook_RAW_Data!AQ748),"",DaqBook_RAW_Data!AQ748)</f>
        <v/>
      </c>
      <c r="M758" s="167" t="str">
        <f>IF(ISBLANK(DaqBook_RAW_Data!AR748),"",DaqBook_RAW_Data!AR748)</f>
        <v/>
      </c>
      <c r="N758" s="167" t="str">
        <f>IF(ISBLANK(DaqBook_RAW_Data!AS748),"",DaqBook_RAW_Data!AS748)</f>
        <v/>
      </c>
      <c r="O758" s="44"/>
      <c r="P758" s="44"/>
    </row>
    <row r="759" spans="1:16" x14ac:dyDescent="0.2">
      <c r="A759" s="58" t="e">
        <f t="shared" si="11"/>
        <v>#VALUE!</v>
      </c>
      <c r="B759" s="144" t="str">
        <f>IF(ISBLANK(DaqBook_RAW_Data!AG749),IF(DaqBook_RAW_Data!A749="","",TIMEVALUE(DaqBook_RAW_Data!A749)),TIMEVALUE(DaqBook_RAW_Data!AG749))</f>
        <v/>
      </c>
      <c r="C759" s="167" t="str">
        <f>IF(ISBLANK(DaqBook_RAW_Data!AH749),"",DaqBook_RAW_Data!AH749)</f>
        <v/>
      </c>
      <c r="D759" s="167" t="str">
        <f>IF(ISBLANK(DaqBook_RAW_Data!AI749),"",DaqBook_RAW_Data!AI749)</f>
        <v/>
      </c>
      <c r="E759" s="167" t="str">
        <f>IF(ISBLANK(DaqBook_RAW_Data!AJ749),"",DaqBook_RAW_Data!AJ749)</f>
        <v/>
      </c>
      <c r="F759" s="167" t="str">
        <f>IF(ISBLANK(DaqBook_RAW_Data!AK749),"",DaqBook_RAW_Data!AK749)</f>
        <v/>
      </c>
      <c r="G759" s="167" t="str">
        <f>IF(ISBLANK(DaqBook_RAW_Data!AL749),"",DaqBook_RAW_Data!AL749)</f>
        <v/>
      </c>
      <c r="H759" s="167" t="str">
        <f>IF(ISBLANK(DaqBook_RAW_Data!AM749),"",DaqBook_RAW_Data!AM749)</f>
        <v/>
      </c>
      <c r="I759" s="167" t="str">
        <f>IF(ISBLANK(DaqBook_RAW_Data!AN749),"",DaqBook_RAW_Data!AN749)</f>
        <v/>
      </c>
      <c r="J759" s="167" t="str">
        <f>IF(ISBLANK(DaqBook_RAW_Data!AO749),"",DaqBook_RAW_Data!AO749)</f>
        <v/>
      </c>
      <c r="K759" s="167" t="str">
        <f>IF(ISBLANK(DaqBook_RAW_Data!AP749),"",DaqBook_RAW_Data!AP749)</f>
        <v/>
      </c>
      <c r="L759" s="167" t="str">
        <f>IF(ISBLANK(DaqBook_RAW_Data!AQ749),"",DaqBook_RAW_Data!AQ749)</f>
        <v/>
      </c>
      <c r="M759" s="167" t="str">
        <f>IF(ISBLANK(DaqBook_RAW_Data!AR749),"",DaqBook_RAW_Data!AR749)</f>
        <v/>
      </c>
      <c r="N759" s="167" t="str">
        <f>IF(ISBLANK(DaqBook_RAW_Data!AS749),"",DaqBook_RAW_Data!AS749)</f>
        <v/>
      </c>
      <c r="O759" s="44"/>
      <c r="P759" s="44"/>
    </row>
    <row r="760" spans="1:16" x14ac:dyDescent="0.2">
      <c r="A760" s="58" t="e">
        <f t="shared" si="11"/>
        <v>#VALUE!</v>
      </c>
      <c r="B760" s="144" t="str">
        <f>IF(ISBLANK(DaqBook_RAW_Data!AG750),IF(DaqBook_RAW_Data!A750="","",TIMEVALUE(DaqBook_RAW_Data!A750)),TIMEVALUE(DaqBook_RAW_Data!AG750))</f>
        <v/>
      </c>
      <c r="C760" s="167" t="str">
        <f>IF(ISBLANK(DaqBook_RAW_Data!AH750),"",DaqBook_RAW_Data!AH750)</f>
        <v/>
      </c>
      <c r="D760" s="167" t="str">
        <f>IF(ISBLANK(DaqBook_RAW_Data!AI750),"",DaqBook_RAW_Data!AI750)</f>
        <v/>
      </c>
      <c r="E760" s="167" t="str">
        <f>IF(ISBLANK(DaqBook_RAW_Data!AJ750),"",DaqBook_RAW_Data!AJ750)</f>
        <v/>
      </c>
      <c r="F760" s="167" t="str">
        <f>IF(ISBLANK(DaqBook_RAW_Data!AK750),"",DaqBook_RAW_Data!AK750)</f>
        <v/>
      </c>
      <c r="G760" s="167" t="str">
        <f>IF(ISBLANK(DaqBook_RAW_Data!AL750),"",DaqBook_RAW_Data!AL750)</f>
        <v/>
      </c>
      <c r="H760" s="167" t="str">
        <f>IF(ISBLANK(DaqBook_RAW_Data!AM750),"",DaqBook_RAW_Data!AM750)</f>
        <v/>
      </c>
      <c r="I760" s="167" t="str">
        <f>IF(ISBLANK(DaqBook_RAW_Data!AN750),"",DaqBook_RAW_Data!AN750)</f>
        <v/>
      </c>
      <c r="J760" s="167" t="str">
        <f>IF(ISBLANK(DaqBook_RAW_Data!AO750),"",DaqBook_RAW_Data!AO750)</f>
        <v/>
      </c>
      <c r="K760" s="167" t="str">
        <f>IF(ISBLANK(DaqBook_RAW_Data!AP750),"",DaqBook_RAW_Data!AP750)</f>
        <v/>
      </c>
      <c r="L760" s="167" t="str">
        <f>IF(ISBLANK(DaqBook_RAW_Data!AQ750),"",DaqBook_RAW_Data!AQ750)</f>
        <v/>
      </c>
      <c r="M760" s="167" t="str">
        <f>IF(ISBLANK(DaqBook_RAW_Data!AR750),"",DaqBook_RAW_Data!AR750)</f>
        <v/>
      </c>
      <c r="N760" s="167" t="str">
        <f>IF(ISBLANK(DaqBook_RAW_Data!AS750),"",DaqBook_RAW_Data!AS750)</f>
        <v/>
      </c>
      <c r="O760" s="44"/>
      <c r="P760" s="44"/>
    </row>
    <row r="761" spans="1:16" x14ac:dyDescent="0.2">
      <c r="A761" s="58" t="e">
        <f t="shared" si="11"/>
        <v>#VALUE!</v>
      </c>
      <c r="B761" s="144" t="str">
        <f>IF(ISBLANK(DaqBook_RAW_Data!AG751),IF(DaqBook_RAW_Data!A751="","",TIMEVALUE(DaqBook_RAW_Data!A751)),TIMEVALUE(DaqBook_RAW_Data!AG751))</f>
        <v/>
      </c>
      <c r="C761" s="167" t="str">
        <f>IF(ISBLANK(DaqBook_RAW_Data!AH751),"",DaqBook_RAW_Data!AH751)</f>
        <v/>
      </c>
      <c r="D761" s="167" t="str">
        <f>IF(ISBLANK(DaqBook_RAW_Data!AI751),"",DaqBook_RAW_Data!AI751)</f>
        <v/>
      </c>
      <c r="E761" s="167" t="str">
        <f>IF(ISBLANK(DaqBook_RAW_Data!AJ751),"",DaqBook_RAW_Data!AJ751)</f>
        <v/>
      </c>
      <c r="F761" s="167" t="str">
        <f>IF(ISBLANK(DaqBook_RAW_Data!AK751),"",DaqBook_RAW_Data!AK751)</f>
        <v/>
      </c>
      <c r="G761" s="167" t="str">
        <f>IF(ISBLANK(DaqBook_RAW_Data!AL751),"",DaqBook_RAW_Data!AL751)</f>
        <v/>
      </c>
      <c r="H761" s="167" t="str">
        <f>IF(ISBLANK(DaqBook_RAW_Data!AM751),"",DaqBook_RAW_Data!AM751)</f>
        <v/>
      </c>
      <c r="I761" s="167" t="str">
        <f>IF(ISBLANK(DaqBook_RAW_Data!AN751),"",DaqBook_RAW_Data!AN751)</f>
        <v/>
      </c>
      <c r="J761" s="167" t="str">
        <f>IF(ISBLANK(DaqBook_RAW_Data!AO751),"",DaqBook_RAW_Data!AO751)</f>
        <v/>
      </c>
      <c r="K761" s="167" t="str">
        <f>IF(ISBLANK(DaqBook_RAW_Data!AP751),"",DaqBook_RAW_Data!AP751)</f>
        <v/>
      </c>
      <c r="L761" s="167" t="str">
        <f>IF(ISBLANK(DaqBook_RAW_Data!AQ751),"",DaqBook_RAW_Data!AQ751)</f>
        <v/>
      </c>
      <c r="M761" s="167" t="str">
        <f>IF(ISBLANK(DaqBook_RAW_Data!AR751),"",DaqBook_RAW_Data!AR751)</f>
        <v/>
      </c>
      <c r="N761" s="167" t="str">
        <f>IF(ISBLANK(DaqBook_RAW_Data!AS751),"",DaqBook_RAW_Data!AS751)</f>
        <v/>
      </c>
      <c r="O761" s="44"/>
      <c r="P761" s="44"/>
    </row>
    <row r="762" spans="1:16" x14ac:dyDescent="0.2">
      <c r="A762" s="58" t="e">
        <f t="shared" si="11"/>
        <v>#VALUE!</v>
      </c>
      <c r="B762" s="144" t="str">
        <f>IF(ISBLANK(DaqBook_RAW_Data!AG752),IF(DaqBook_RAW_Data!A752="","",TIMEVALUE(DaqBook_RAW_Data!A752)),TIMEVALUE(DaqBook_RAW_Data!AG752))</f>
        <v/>
      </c>
      <c r="C762" s="167" t="str">
        <f>IF(ISBLANK(DaqBook_RAW_Data!AH752),"",DaqBook_RAW_Data!AH752)</f>
        <v/>
      </c>
      <c r="D762" s="167" t="str">
        <f>IF(ISBLANK(DaqBook_RAW_Data!AI752),"",DaqBook_RAW_Data!AI752)</f>
        <v/>
      </c>
      <c r="E762" s="167" t="str">
        <f>IF(ISBLANK(DaqBook_RAW_Data!AJ752),"",DaqBook_RAW_Data!AJ752)</f>
        <v/>
      </c>
      <c r="F762" s="167" t="str">
        <f>IF(ISBLANK(DaqBook_RAW_Data!AK752),"",DaqBook_RAW_Data!AK752)</f>
        <v/>
      </c>
      <c r="G762" s="167" t="str">
        <f>IF(ISBLANK(DaqBook_RAW_Data!AL752),"",DaqBook_RAW_Data!AL752)</f>
        <v/>
      </c>
      <c r="H762" s="167" t="str">
        <f>IF(ISBLANK(DaqBook_RAW_Data!AM752),"",DaqBook_RAW_Data!AM752)</f>
        <v/>
      </c>
      <c r="I762" s="167" t="str">
        <f>IF(ISBLANK(DaqBook_RAW_Data!AN752),"",DaqBook_RAW_Data!AN752)</f>
        <v/>
      </c>
      <c r="J762" s="167" t="str">
        <f>IF(ISBLANK(DaqBook_RAW_Data!AO752),"",DaqBook_RAW_Data!AO752)</f>
        <v/>
      </c>
      <c r="K762" s="167" t="str">
        <f>IF(ISBLANK(DaqBook_RAW_Data!AP752),"",DaqBook_RAW_Data!AP752)</f>
        <v/>
      </c>
      <c r="L762" s="167" t="str">
        <f>IF(ISBLANK(DaqBook_RAW_Data!AQ752),"",DaqBook_RAW_Data!AQ752)</f>
        <v/>
      </c>
      <c r="M762" s="167" t="str">
        <f>IF(ISBLANK(DaqBook_RAW_Data!AR752),"",DaqBook_RAW_Data!AR752)</f>
        <v/>
      </c>
      <c r="N762" s="167" t="str">
        <f>IF(ISBLANK(DaqBook_RAW_Data!AS752),"",DaqBook_RAW_Data!AS752)</f>
        <v/>
      </c>
      <c r="O762" s="44"/>
      <c r="P762" s="44"/>
    </row>
    <row r="763" spans="1:16" x14ac:dyDescent="0.2">
      <c r="A763" s="58" t="e">
        <f t="shared" si="11"/>
        <v>#VALUE!</v>
      </c>
      <c r="B763" s="144" t="str">
        <f>IF(ISBLANK(DaqBook_RAW_Data!AG753),IF(DaqBook_RAW_Data!A753="","",TIMEVALUE(DaqBook_RAW_Data!A753)),TIMEVALUE(DaqBook_RAW_Data!AG753))</f>
        <v/>
      </c>
      <c r="C763" s="167" t="str">
        <f>IF(ISBLANK(DaqBook_RAW_Data!AH753),"",DaqBook_RAW_Data!AH753)</f>
        <v/>
      </c>
      <c r="D763" s="167" t="str">
        <f>IF(ISBLANK(DaqBook_RAW_Data!AI753),"",DaqBook_RAW_Data!AI753)</f>
        <v/>
      </c>
      <c r="E763" s="167" t="str">
        <f>IF(ISBLANK(DaqBook_RAW_Data!AJ753),"",DaqBook_RAW_Data!AJ753)</f>
        <v/>
      </c>
      <c r="F763" s="167" t="str">
        <f>IF(ISBLANK(DaqBook_RAW_Data!AK753),"",DaqBook_RAW_Data!AK753)</f>
        <v/>
      </c>
      <c r="G763" s="167" t="str">
        <f>IF(ISBLANK(DaqBook_RAW_Data!AL753),"",DaqBook_RAW_Data!AL753)</f>
        <v/>
      </c>
      <c r="H763" s="167" t="str">
        <f>IF(ISBLANK(DaqBook_RAW_Data!AM753),"",DaqBook_RAW_Data!AM753)</f>
        <v/>
      </c>
      <c r="I763" s="167" t="str">
        <f>IF(ISBLANK(DaqBook_RAW_Data!AN753),"",DaqBook_RAW_Data!AN753)</f>
        <v/>
      </c>
      <c r="J763" s="167" t="str">
        <f>IF(ISBLANK(DaqBook_RAW_Data!AO753),"",DaqBook_RAW_Data!AO753)</f>
        <v/>
      </c>
      <c r="K763" s="167" t="str">
        <f>IF(ISBLANK(DaqBook_RAW_Data!AP753),"",DaqBook_RAW_Data!AP753)</f>
        <v/>
      </c>
      <c r="L763" s="167" t="str">
        <f>IF(ISBLANK(DaqBook_RAW_Data!AQ753),"",DaqBook_RAW_Data!AQ753)</f>
        <v/>
      </c>
      <c r="M763" s="167" t="str">
        <f>IF(ISBLANK(DaqBook_RAW_Data!AR753),"",DaqBook_RAW_Data!AR753)</f>
        <v/>
      </c>
      <c r="N763" s="167" t="str">
        <f>IF(ISBLANK(DaqBook_RAW_Data!AS753),"",DaqBook_RAW_Data!AS753)</f>
        <v/>
      </c>
      <c r="O763" s="44"/>
      <c r="P763" s="44"/>
    </row>
    <row r="764" spans="1:16" x14ac:dyDescent="0.2">
      <c r="A764" s="58" t="e">
        <f t="shared" si="11"/>
        <v>#VALUE!</v>
      </c>
      <c r="B764" s="144" t="str">
        <f>IF(ISBLANK(DaqBook_RAW_Data!AG754),IF(DaqBook_RAW_Data!A754="","",TIMEVALUE(DaqBook_RAW_Data!A754)),TIMEVALUE(DaqBook_RAW_Data!AG754))</f>
        <v/>
      </c>
      <c r="C764" s="167" t="str">
        <f>IF(ISBLANK(DaqBook_RAW_Data!AH754),"",DaqBook_RAW_Data!AH754)</f>
        <v/>
      </c>
      <c r="D764" s="167" t="str">
        <f>IF(ISBLANK(DaqBook_RAW_Data!AI754),"",DaqBook_RAW_Data!AI754)</f>
        <v/>
      </c>
      <c r="E764" s="167" t="str">
        <f>IF(ISBLANK(DaqBook_RAW_Data!AJ754),"",DaqBook_RAW_Data!AJ754)</f>
        <v/>
      </c>
      <c r="F764" s="167" t="str">
        <f>IF(ISBLANK(DaqBook_RAW_Data!AK754),"",DaqBook_RAW_Data!AK754)</f>
        <v/>
      </c>
      <c r="G764" s="167" t="str">
        <f>IF(ISBLANK(DaqBook_RAW_Data!AL754),"",DaqBook_RAW_Data!AL754)</f>
        <v/>
      </c>
      <c r="H764" s="167" t="str">
        <f>IF(ISBLANK(DaqBook_RAW_Data!AM754),"",DaqBook_RAW_Data!AM754)</f>
        <v/>
      </c>
      <c r="I764" s="167" t="str">
        <f>IF(ISBLANK(DaqBook_RAW_Data!AN754),"",DaqBook_RAW_Data!AN754)</f>
        <v/>
      </c>
      <c r="J764" s="167" t="str">
        <f>IF(ISBLANK(DaqBook_RAW_Data!AO754),"",DaqBook_RAW_Data!AO754)</f>
        <v/>
      </c>
      <c r="K764" s="167" t="str">
        <f>IF(ISBLANK(DaqBook_RAW_Data!AP754),"",DaqBook_RAW_Data!AP754)</f>
        <v/>
      </c>
      <c r="L764" s="167" t="str">
        <f>IF(ISBLANK(DaqBook_RAW_Data!AQ754),"",DaqBook_RAW_Data!AQ754)</f>
        <v/>
      </c>
      <c r="M764" s="167" t="str">
        <f>IF(ISBLANK(DaqBook_RAW_Data!AR754),"",DaqBook_RAW_Data!AR754)</f>
        <v/>
      </c>
      <c r="N764" s="167" t="str">
        <f>IF(ISBLANK(DaqBook_RAW_Data!AS754),"",DaqBook_RAW_Data!AS754)</f>
        <v/>
      </c>
      <c r="O764" s="44"/>
      <c r="P764" s="44"/>
    </row>
    <row r="765" spans="1:16" x14ac:dyDescent="0.2">
      <c r="A765" s="58" t="e">
        <f t="shared" si="11"/>
        <v>#VALUE!</v>
      </c>
      <c r="B765" s="144" t="str">
        <f>IF(ISBLANK(DaqBook_RAW_Data!AG755),IF(DaqBook_RAW_Data!A755="","",TIMEVALUE(DaqBook_RAW_Data!A755)),TIMEVALUE(DaqBook_RAW_Data!AG755))</f>
        <v/>
      </c>
      <c r="C765" s="167" t="str">
        <f>IF(ISBLANK(DaqBook_RAW_Data!AH755),"",DaqBook_RAW_Data!AH755)</f>
        <v/>
      </c>
      <c r="D765" s="167" t="str">
        <f>IF(ISBLANK(DaqBook_RAW_Data!AI755),"",DaqBook_RAW_Data!AI755)</f>
        <v/>
      </c>
      <c r="E765" s="167" t="str">
        <f>IF(ISBLANK(DaqBook_RAW_Data!AJ755),"",DaqBook_RAW_Data!AJ755)</f>
        <v/>
      </c>
      <c r="F765" s="167" t="str">
        <f>IF(ISBLANK(DaqBook_RAW_Data!AK755),"",DaqBook_RAW_Data!AK755)</f>
        <v/>
      </c>
      <c r="G765" s="167" t="str">
        <f>IF(ISBLANK(DaqBook_RAW_Data!AL755),"",DaqBook_RAW_Data!AL755)</f>
        <v/>
      </c>
      <c r="H765" s="167" t="str">
        <f>IF(ISBLANK(DaqBook_RAW_Data!AM755),"",DaqBook_RAW_Data!AM755)</f>
        <v/>
      </c>
      <c r="I765" s="167" t="str">
        <f>IF(ISBLANK(DaqBook_RAW_Data!AN755),"",DaqBook_RAW_Data!AN755)</f>
        <v/>
      </c>
      <c r="J765" s="167" t="str">
        <f>IF(ISBLANK(DaqBook_RAW_Data!AO755),"",DaqBook_RAW_Data!AO755)</f>
        <v/>
      </c>
      <c r="K765" s="167" t="str">
        <f>IF(ISBLANK(DaqBook_RAW_Data!AP755),"",DaqBook_RAW_Data!AP755)</f>
        <v/>
      </c>
      <c r="L765" s="167" t="str">
        <f>IF(ISBLANK(DaqBook_RAW_Data!AQ755),"",DaqBook_RAW_Data!AQ755)</f>
        <v/>
      </c>
      <c r="M765" s="167" t="str">
        <f>IF(ISBLANK(DaqBook_RAW_Data!AR755),"",DaqBook_RAW_Data!AR755)</f>
        <v/>
      </c>
      <c r="N765" s="167" t="str">
        <f>IF(ISBLANK(DaqBook_RAW_Data!AS755),"",DaqBook_RAW_Data!AS755)</f>
        <v/>
      </c>
      <c r="O765" s="44"/>
      <c r="P765" s="44"/>
    </row>
    <row r="766" spans="1:16" x14ac:dyDescent="0.2">
      <c r="A766" s="58" t="e">
        <f t="shared" si="11"/>
        <v>#VALUE!</v>
      </c>
      <c r="B766" s="144" t="str">
        <f>IF(ISBLANK(DaqBook_RAW_Data!AG756),IF(DaqBook_RAW_Data!A756="","",TIMEVALUE(DaqBook_RAW_Data!A756)),TIMEVALUE(DaqBook_RAW_Data!AG756))</f>
        <v/>
      </c>
      <c r="C766" s="167" t="str">
        <f>IF(ISBLANK(DaqBook_RAW_Data!AH756),"",DaqBook_RAW_Data!AH756)</f>
        <v/>
      </c>
      <c r="D766" s="167" t="str">
        <f>IF(ISBLANK(DaqBook_RAW_Data!AI756),"",DaqBook_RAW_Data!AI756)</f>
        <v/>
      </c>
      <c r="E766" s="167" t="str">
        <f>IF(ISBLANK(DaqBook_RAW_Data!AJ756),"",DaqBook_RAW_Data!AJ756)</f>
        <v/>
      </c>
      <c r="F766" s="167" t="str">
        <f>IF(ISBLANK(DaqBook_RAW_Data!AK756),"",DaqBook_RAW_Data!AK756)</f>
        <v/>
      </c>
      <c r="G766" s="167" t="str">
        <f>IF(ISBLANK(DaqBook_RAW_Data!AL756),"",DaqBook_RAW_Data!AL756)</f>
        <v/>
      </c>
      <c r="H766" s="167" t="str">
        <f>IF(ISBLANK(DaqBook_RAW_Data!AM756),"",DaqBook_RAW_Data!AM756)</f>
        <v/>
      </c>
      <c r="I766" s="167" t="str">
        <f>IF(ISBLANK(DaqBook_RAW_Data!AN756),"",DaqBook_RAW_Data!AN756)</f>
        <v/>
      </c>
      <c r="J766" s="167" t="str">
        <f>IF(ISBLANK(DaqBook_RAW_Data!AO756),"",DaqBook_RAW_Data!AO756)</f>
        <v/>
      </c>
      <c r="K766" s="167" t="str">
        <f>IF(ISBLANK(DaqBook_RAW_Data!AP756),"",DaqBook_RAW_Data!AP756)</f>
        <v/>
      </c>
      <c r="L766" s="167" t="str">
        <f>IF(ISBLANK(DaqBook_RAW_Data!AQ756),"",DaqBook_RAW_Data!AQ756)</f>
        <v/>
      </c>
      <c r="M766" s="167" t="str">
        <f>IF(ISBLANK(DaqBook_RAW_Data!AR756),"",DaqBook_RAW_Data!AR756)</f>
        <v/>
      </c>
      <c r="N766" s="167" t="str">
        <f>IF(ISBLANK(DaqBook_RAW_Data!AS756),"",DaqBook_RAW_Data!AS756)</f>
        <v/>
      </c>
      <c r="O766" s="44"/>
      <c r="P766" s="44"/>
    </row>
    <row r="767" spans="1:16" x14ac:dyDescent="0.2">
      <c r="A767" s="58" t="e">
        <f t="shared" si="11"/>
        <v>#VALUE!</v>
      </c>
      <c r="B767" s="144" t="str">
        <f>IF(ISBLANK(DaqBook_RAW_Data!AG757),IF(DaqBook_RAW_Data!A757="","",TIMEVALUE(DaqBook_RAW_Data!A757)),TIMEVALUE(DaqBook_RAW_Data!AG757))</f>
        <v/>
      </c>
      <c r="C767" s="167" t="str">
        <f>IF(ISBLANK(DaqBook_RAW_Data!AH757),"",DaqBook_RAW_Data!AH757)</f>
        <v/>
      </c>
      <c r="D767" s="167" t="str">
        <f>IF(ISBLANK(DaqBook_RAW_Data!AI757),"",DaqBook_RAW_Data!AI757)</f>
        <v/>
      </c>
      <c r="E767" s="167" t="str">
        <f>IF(ISBLANK(DaqBook_RAW_Data!AJ757),"",DaqBook_RAW_Data!AJ757)</f>
        <v/>
      </c>
      <c r="F767" s="167" t="str">
        <f>IF(ISBLANK(DaqBook_RAW_Data!AK757),"",DaqBook_RAW_Data!AK757)</f>
        <v/>
      </c>
      <c r="G767" s="167" t="str">
        <f>IF(ISBLANK(DaqBook_RAW_Data!AL757),"",DaqBook_RAW_Data!AL757)</f>
        <v/>
      </c>
      <c r="H767" s="167" t="str">
        <f>IF(ISBLANK(DaqBook_RAW_Data!AM757),"",DaqBook_RAW_Data!AM757)</f>
        <v/>
      </c>
      <c r="I767" s="167" t="str">
        <f>IF(ISBLANK(DaqBook_RAW_Data!AN757),"",DaqBook_RAW_Data!AN757)</f>
        <v/>
      </c>
      <c r="J767" s="167" t="str">
        <f>IF(ISBLANK(DaqBook_RAW_Data!AO757),"",DaqBook_RAW_Data!AO757)</f>
        <v/>
      </c>
      <c r="K767" s="167" t="str">
        <f>IF(ISBLANK(DaqBook_RAW_Data!AP757),"",DaqBook_RAW_Data!AP757)</f>
        <v/>
      </c>
      <c r="L767" s="167" t="str">
        <f>IF(ISBLANK(DaqBook_RAW_Data!AQ757),"",DaqBook_RAW_Data!AQ757)</f>
        <v/>
      </c>
      <c r="M767" s="167" t="str">
        <f>IF(ISBLANK(DaqBook_RAW_Data!AR757),"",DaqBook_RAW_Data!AR757)</f>
        <v/>
      </c>
      <c r="N767" s="167" t="str">
        <f>IF(ISBLANK(DaqBook_RAW_Data!AS757),"",DaqBook_RAW_Data!AS757)</f>
        <v/>
      </c>
      <c r="O767" s="44"/>
      <c r="P767" s="44"/>
    </row>
    <row r="768" spans="1:16" x14ac:dyDescent="0.2">
      <c r="A768" s="58" t="e">
        <f t="shared" si="11"/>
        <v>#VALUE!</v>
      </c>
      <c r="B768" s="144" t="str">
        <f>IF(ISBLANK(DaqBook_RAW_Data!AG758),IF(DaqBook_RAW_Data!A758="","",TIMEVALUE(DaqBook_RAW_Data!A758)),TIMEVALUE(DaqBook_RAW_Data!AG758))</f>
        <v/>
      </c>
      <c r="C768" s="167" t="str">
        <f>IF(ISBLANK(DaqBook_RAW_Data!AH758),"",DaqBook_RAW_Data!AH758)</f>
        <v/>
      </c>
      <c r="D768" s="167" t="str">
        <f>IF(ISBLANK(DaqBook_RAW_Data!AI758),"",DaqBook_RAW_Data!AI758)</f>
        <v/>
      </c>
      <c r="E768" s="167" t="str">
        <f>IF(ISBLANK(DaqBook_RAW_Data!AJ758),"",DaqBook_RAW_Data!AJ758)</f>
        <v/>
      </c>
      <c r="F768" s="167" t="str">
        <f>IF(ISBLANK(DaqBook_RAW_Data!AK758),"",DaqBook_RAW_Data!AK758)</f>
        <v/>
      </c>
      <c r="G768" s="167" t="str">
        <f>IF(ISBLANK(DaqBook_RAW_Data!AL758),"",DaqBook_RAW_Data!AL758)</f>
        <v/>
      </c>
      <c r="H768" s="167" t="str">
        <f>IF(ISBLANK(DaqBook_RAW_Data!AM758),"",DaqBook_RAW_Data!AM758)</f>
        <v/>
      </c>
      <c r="I768" s="167" t="str">
        <f>IF(ISBLANK(DaqBook_RAW_Data!AN758),"",DaqBook_RAW_Data!AN758)</f>
        <v/>
      </c>
      <c r="J768" s="167" t="str">
        <f>IF(ISBLANK(DaqBook_RAW_Data!AO758),"",DaqBook_RAW_Data!AO758)</f>
        <v/>
      </c>
      <c r="K768" s="167" t="str">
        <f>IF(ISBLANK(DaqBook_RAW_Data!AP758),"",DaqBook_RAW_Data!AP758)</f>
        <v/>
      </c>
      <c r="L768" s="167" t="str">
        <f>IF(ISBLANK(DaqBook_RAW_Data!AQ758),"",DaqBook_RAW_Data!AQ758)</f>
        <v/>
      </c>
      <c r="M768" s="167" t="str">
        <f>IF(ISBLANK(DaqBook_RAW_Data!AR758),"",DaqBook_RAW_Data!AR758)</f>
        <v/>
      </c>
      <c r="N768" s="167" t="str">
        <f>IF(ISBLANK(DaqBook_RAW_Data!AS758),"",DaqBook_RAW_Data!AS758)</f>
        <v/>
      </c>
      <c r="O768" s="44"/>
      <c r="P768" s="44"/>
    </row>
    <row r="769" spans="1:16" x14ac:dyDescent="0.2">
      <c r="A769" s="58" t="e">
        <f t="shared" si="11"/>
        <v>#VALUE!</v>
      </c>
      <c r="B769" s="144" t="str">
        <f>IF(ISBLANK(DaqBook_RAW_Data!AG759),IF(DaqBook_RAW_Data!A759="","",TIMEVALUE(DaqBook_RAW_Data!A759)),TIMEVALUE(DaqBook_RAW_Data!AG759))</f>
        <v/>
      </c>
      <c r="C769" s="167" t="str">
        <f>IF(ISBLANK(DaqBook_RAW_Data!AH759),"",DaqBook_RAW_Data!AH759)</f>
        <v/>
      </c>
      <c r="D769" s="167" t="str">
        <f>IF(ISBLANK(DaqBook_RAW_Data!AI759),"",DaqBook_RAW_Data!AI759)</f>
        <v/>
      </c>
      <c r="E769" s="167" t="str">
        <f>IF(ISBLANK(DaqBook_RAW_Data!AJ759),"",DaqBook_RAW_Data!AJ759)</f>
        <v/>
      </c>
      <c r="F769" s="167" t="str">
        <f>IF(ISBLANK(DaqBook_RAW_Data!AK759),"",DaqBook_RAW_Data!AK759)</f>
        <v/>
      </c>
      <c r="G769" s="167" t="str">
        <f>IF(ISBLANK(DaqBook_RAW_Data!AL759),"",DaqBook_RAW_Data!AL759)</f>
        <v/>
      </c>
      <c r="H769" s="167" t="str">
        <f>IF(ISBLANK(DaqBook_RAW_Data!AM759),"",DaqBook_RAW_Data!AM759)</f>
        <v/>
      </c>
      <c r="I769" s="167" t="str">
        <f>IF(ISBLANK(DaqBook_RAW_Data!AN759),"",DaqBook_RAW_Data!AN759)</f>
        <v/>
      </c>
      <c r="J769" s="167" t="str">
        <f>IF(ISBLANK(DaqBook_RAW_Data!AO759),"",DaqBook_RAW_Data!AO759)</f>
        <v/>
      </c>
      <c r="K769" s="167" t="str">
        <f>IF(ISBLANK(DaqBook_RAW_Data!AP759),"",DaqBook_RAW_Data!AP759)</f>
        <v/>
      </c>
      <c r="L769" s="167" t="str">
        <f>IF(ISBLANK(DaqBook_RAW_Data!AQ759),"",DaqBook_RAW_Data!AQ759)</f>
        <v/>
      </c>
      <c r="M769" s="167" t="str">
        <f>IF(ISBLANK(DaqBook_RAW_Data!AR759),"",DaqBook_RAW_Data!AR759)</f>
        <v/>
      </c>
      <c r="N769" s="167" t="str">
        <f>IF(ISBLANK(DaqBook_RAW_Data!AS759),"",DaqBook_RAW_Data!AS759)</f>
        <v/>
      </c>
      <c r="O769" s="44"/>
      <c r="P769" s="44"/>
    </row>
    <row r="770" spans="1:16" x14ac:dyDescent="0.2">
      <c r="A770" s="58" t="e">
        <f t="shared" si="11"/>
        <v>#VALUE!</v>
      </c>
      <c r="B770" s="144" t="str">
        <f>IF(ISBLANK(DaqBook_RAW_Data!AG760),IF(DaqBook_RAW_Data!A760="","",TIMEVALUE(DaqBook_RAW_Data!A760)),TIMEVALUE(DaqBook_RAW_Data!AG760))</f>
        <v/>
      </c>
      <c r="C770" s="167" t="str">
        <f>IF(ISBLANK(DaqBook_RAW_Data!AH760),"",DaqBook_RAW_Data!AH760)</f>
        <v/>
      </c>
      <c r="D770" s="167" t="str">
        <f>IF(ISBLANK(DaqBook_RAW_Data!AI760),"",DaqBook_RAW_Data!AI760)</f>
        <v/>
      </c>
      <c r="E770" s="167" t="str">
        <f>IF(ISBLANK(DaqBook_RAW_Data!AJ760),"",DaqBook_RAW_Data!AJ760)</f>
        <v/>
      </c>
      <c r="F770" s="167" t="str">
        <f>IF(ISBLANK(DaqBook_RAW_Data!AK760),"",DaqBook_RAW_Data!AK760)</f>
        <v/>
      </c>
      <c r="G770" s="167" t="str">
        <f>IF(ISBLANK(DaqBook_RAW_Data!AL760),"",DaqBook_RAW_Data!AL760)</f>
        <v/>
      </c>
      <c r="H770" s="167" t="str">
        <f>IF(ISBLANK(DaqBook_RAW_Data!AM760),"",DaqBook_RAW_Data!AM760)</f>
        <v/>
      </c>
      <c r="I770" s="167" t="str">
        <f>IF(ISBLANK(DaqBook_RAW_Data!AN760),"",DaqBook_RAW_Data!AN760)</f>
        <v/>
      </c>
      <c r="J770" s="167" t="str">
        <f>IF(ISBLANK(DaqBook_RAW_Data!AO760),"",DaqBook_RAW_Data!AO760)</f>
        <v/>
      </c>
      <c r="K770" s="167" t="str">
        <f>IF(ISBLANK(DaqBook_RAW_Data!AP760),"",DaqBook_RAW_Data!AP760)</f>
        <v/>
      </c>
      <c r="L770" s="167" t="str">
        <f>IF(ISBLANK(DaqBook_RAW_Data!AQ760),"",DaqBook_RAW_Data!AQ760)</f>
        <v/>
      </c>
      <c r="M770" s="167" t="str">
        <f>IF(ISBLANK(DaqBook_RAW_Data!AR760),"",DaqBook_RAW_Data!AR760)</f>
        <v/>
      </c>
      <c r="N770" s="167" t="str">
        <f>IF(ISBLANK(DaqBook_RAW_Data!AS760),"",DaqBook_RAW_Data!AS760)</f>
        <v/>
      </c>
      <c r="O770" s="44"/>
      <c r="P770" s="44"/>
    </row>
    <row r="771" spans="1:16" x14ac:dyDescent="0.2">
      <c r="A771" s="58" t="e">
        <f t="shared" si="11"/>
        <v>#VALUE!</v>
      </c>
      <c r="B771" s="144" t="str">
        <f>IF(ISBLANK(DaqBook_RAW_Data!AG761),IF(DaqBook_RAW_Data!A761="","",TIMEVALUE(DaqBook_RAW_Data!A761)),TIMEVALUE(DaqBook_RAW_Data!AG761))</f>
        <v/>
      </c>
      <c r="C771" s="167" t="str">
        <f>IF(ISBLANK(DaqBook_RAW_Data!AH761),"",DaqBook_RAW_Data!AH761)</f>
        <v/>
      </c>
      <c r="D771" s="167" t="str">
        <f>IF(ISBLANK(DaqBook_RAW_Data!AI761),"",DaqBook_RAW_Data!AI761)</f>
        <v/>
      </c>
      <c r="E771" s="167" t="str">
        <f>IF(ISBLANK(DaqBook_RAW_Data!AJ761),"",DaqBook_RAW_Data!AJ761)</f>
        <v/>
      </c>
      <c r="F771" s="167" t="str">
        <f>IF(ISBLANK(DaqBook_RAW_Data!AK761),"",DaqBook_RAW_Data!AK761)</f>
        <v/>
      </c>
      <c r="G771" s="167" t="str">
        <f>IF(ISBLANK(DaqBook_RAW_Data!AL761),"",DaqBook_RAW_Data!AL761)</f>
        <v/>
      </c>
      <c r="H771" s="167" t="str">
        <f>IF(ISBLANK(DaqBook_RAW_Data!AM761),"",DaqBook_RAW_Data!AM761)</f>
        <v/>
      </c>
      <c r="I771" s="167" t="str">
        <f>IF(ISBLANK(DaqBook_RAW_Data!AN761),"",DaqBook_RAW_Data!AN761)</f>
        <v/>
      </c>
      <c r="J771" s="167" t="str">
        <f>IF(ISBLANK(DaqBook_RAW_Data!AO761),"",DaqBook_RAW_Data!AO761)</f>
        <v/>
      </c>
      <c r="K771" s="167" t="str">
        <f>IF(ISBLANK(DaqBook_RAW_Data!AP761),"",DaqBook_RAW_Data!AP761)</f>
        <v/>
      </c>
      <c r="L771" s="167" t="str">
        <f>IF(ISBLANK(DaqBook_RAW_Data!AQ761),"",DaqBook_RAW_Data!AQ761)</f>
        <v/>
      </c>
      <c r="M771" s="167" t="str">
        <f>IF(ISBLANK(DaqBook_RAW_Data!AR761),"",DaqBook_RAW_Data!AR761)</f>
        <v/>
      </c>
      <c r="N771" s="167" t="str">
        <f>IF(ISBLANK(DaqBook_RAW_Data!AS761),"",DaqBook_RAW_Data!AS761)</f>
        <v/>
      </c>
      <c r="O771" s="44"/>
      <c r="P771" s="44"/>
    </row>
    <row r="772" spans="1:16" x14ac:dyDescent="0.2">
      <c r="A772" s="58" t="e">
        <f t="shared" si="11"/>
        <v>#VALUE!</v>
      </c>
      <c r="B772" s="144" t="str">
        <f>IF(ISBLANK(DaqBook_RAW_Data!AG762),IF(DaqBook_RAW_Data!A762="","",TIMEVALUE(DaqBook_RAW_Data!A762)),TIMEVALUE(DaqBook_RAW_Data!AG762))</f>
        <v/>
      </c>
      <c r="C772" s="167" t="str">
        <f>IF(ISBLANK(DaqBook_RAW_Data!AH762),"",DaqBook_RAW_Data!AH762)</f>
        <v/>
      </c>
      <c r="D772" s="167" t="str">
        <f>IF(ISBLANK(DaqBook_RAW_Data!AI762),"",DaqBook_RAW_Data!AI762)</f>
        <v/>
      </c>
      <c r="E772" s="167" t="str">
        <f>IF(ISBLANK(DaqBook_RAW_Data!AJ762),"",DaqBook_RAW_Data!AJ762)</f>
        <v/>
      </c>
      <c r="F772" s="167" t="str">
        <f>IF(ISBLANK(DaqBook_RAW_Data!AK762),"",DaqBook_RAW_Data!AK762)</f>
        <v/>
      </c>
      <c r="G772" s="167" t="str">
        <f>IF(ISBLANK(DaqBook_RAW_Data!AL762),"",DaqBook_RAW_Data!AL762)</f>
        <v/>
      </c>
      <c r="H772" s="167" t="str">
        <f>IF(ISBLANK(DaqBook_RAW_Data!AM762),"",DaqBook_RAW_Data!AM762)</f>
        <v/>
      </c>
      <c r="I772" s="167" t="str">
        <f>IF(ISBLANK(DaqBook_RAW_Data!AN762),"",DaqBook_RAW_Data!AN762)</f>
        <v/>
      </c>
      <c r="J772" s="167" t="str">
        <f>IF(ISBLANK(DaqBook_RAW_Data!AO762),"",DaqBook_RAW_Data!AO762)</f>
        <v/>
      </c>
      <c r="K772" s="167" t="str">
        <f>IF(ISBLANK(DaqBook_RAW_Data!AP762),"",DaqBook_RAW_Data!AP762)</f>
        <v/>
      </c>
      <c r="L772" s="167" t="str">
        <f>IF(ISBLANK(DaqBook_RAW_Data!AQ762),"",DaqBook_RAW_Data!AQ762)</f>
        <v/>
      </c>
      <c r="M772" s="167" t="str">
        <f>IF(ISBLANK(DaqBook_RAW_Data!AR762),"",DaqBook_RAW_Data!AR762)</f>
        <v/>
      </c>
      <c r="N772" s="167" t="str">
        <f>IF(ISBLANK(DaqBook_RAW_Data!AS762),"",DaqBook_RAW_Data!AS762)</f>
        <v/>
      </c>
      <c r="O772" s="44"/>
      <c r="P772" s="44"/>
    </row>
    <row r="773" spans="1:16" x14ac:dyDescent="0.2">
      <c r="A773" s="58" t="e">
        <f t="shared" si="11"/>
        <v>#VALUE!</v>
      </c>
      <c r="B773" s="144" t="str">
        <f>IF(ISBLANK(DaqBook_RAW_Data!AG763),IF(DaqBook_RAW_Data!A763="","",TIMEVALUE(DaqBook_RAW_Data!A763)),TIMEVALUE(DaqBook_RAW_Data!AG763))</f>
        <v/>
      </c>
      <c r="C773" s="167" t="str">
        <f>IF(ISBLANK(DaqBook_RAW_Data!AH763),"",DaqBook_RAW_Data!AH763)</f>
        <v/>
      </c>
      <c r="D773" s="167" t="str">
        <f>IF(ISBLANK(DaqBook_RAW_Data!AI763),"",DaqBook_RAW_Data!AI763)</f>
        <v/>
      </c>
      <c r="E773" s="167" t="str">
        <f>IF(ISBLANK(DaqBook_RAW_Data!AJ763),"",DaqBook_RAW_Data!AJ763)</f>
        <v/>
      </c>
      <c r="F773" s="167" t="str">
        <f>IF(ISBLANK(DaqBook_RAW_Data!AK763),"",DaqBook_RAW_Data!AK763)</f>
        <v/>
      </c>
      <c r="G773" s="167" t="str">
        <f>IF(ISBLANK(DaqBook_RAW_Data!AL763),"",DaqBook_RAW_Data!AL763)</f>
        <v/>
      </c>
      <c r="H773" s="167" t="str">
        <f>IF(ISBLANK(DaqBook_RAW_Data!AM763),"",DaqBook_RAW_Data!AM763)</f>
        <v/>
      </c>
      <c r="I773" s="167" t="str">
        <f>IF(ISBLANK(DaqBook_RAW_Data!AN763),"",DaqBook_RAW_Data!AN763)</f>
        <v/>
      </c>
      <c r="J773" s="167" t="str">
        <f>IF(ISBLANK(DaqBook_RAW_Data!AO763),"",DaqBook_RAW_Data!AO763)</f>
        <v/>
      </c>
      <c r="K773" s="167" t="str">
        <f>IF(ISBLANK(DaqBook_RAW_Data!AP763),"",DaqBook_RAW_Data!AP763)</f>
        <v/>
      </c>
      <c r="L773" s="167" t="str">
        <f>IF(ISBLANK(DaqBook_RAW_Data!AQ763),"",DaqBook_RAW_Data!AQ763)</f>
        <v/>
      </c>
      <c r="M773" s="167" t="str">
        <f>IF(ISBLANK(DaqBook_RAW_Data!AR763),"",DaqBook_RAW_Data!AR763)</f>
        <v/>
      </c>
      <c r="N773" s="167" t="str">
        <f>IF(ISBLANK(DaqBook_RAW_Data!AS763),"",DaqBook_RAW_Data!AS763)</f>
        <v/>
      </c>
      <c r="O773" s="44"/>
      <c r="P773" s="44"/>
    </row>
    <row r="774" spans="1:16" x14ac:dyDescent="0.2">
      <c r="A774" s="58" t="e">
        <f t="shared" si="11"/>
        <v>#VALUE!</v>
      </c>
      <c r="B774" s="144" t="str">
        <f>IF(ISBLANK(DaqBook_RAW_Data!AG764),IF(DaqBook_RAW_Data!A764="","",TIMEVALUE(DaqBook_RAW_Data!A764)),TIMEVALUE(DaqBook_RAW_Data!AG764))</f>
        <v/>
      </c>
      <c r="C774" s="167" t="str">
        <f>IF(ISBLANK(DaqBook_RAW_Data!AH764),"",DaqBook_RAW_Data!AH764)</f>
        <v/>
      </c>
      <c r="D774" s="167" t="str">
        <f>IF(ISBLANK(DaqBook_RAW_Data!AI764),"",DaqBook_RAW_Data!AI764)</f>
        <v/>
      </c>
      <c r="E774" s="167" t="str">
        <f>IF(ISBLANK(DaqBook_RAW_Data!AJ764),"",DaqBook_RAW_Data!AJ764)</f>
        <v/>
      </c>
      <c r="F774" s="167" t="str">
        <f>IF(ISBLANK(DaqBook_RAW_Data!AK764),"",DaqBook_RAW_Data!AK764)</f>
        <v/>
      </c>
      <c r="G774" s="167" t="str">
        <f>IF(ISBLANK(DaqBook_RAW_Data!AL764),"",DaqBook_RAW_Data!AL764)</f>
        <v/>
      </c>
      <c r="H774" s="167" t="str">
        <f>IF(ISBLANK(DaqBook_RAW_Data!AM764),"",DaqBook_RAW_Data!AM764)</f>
        <v/>
      </c>
      <c r="I774" s="167" t="str">
        <f>IF(ISBLANK(DaqBook_RAW_Data!AN764),"",DaqBook_RAW_Data!AN764)</f>
        <v/>
      </c>
      <c r="J774" s="167" t="str">
        <f>IF(ISBLANK(DaqBook_RAW_Data!AO764),"",DaqBook_RAW_Data!AO764)</f>
        <v/>
      </c>
      <c r="K774" s="167" t="str">
        <f>IF(ISBLANK(DaqBook_RAW_Data!AP764),"",DaqBook_RAW_Data!AP764)</f>
        <v/>
      </c>
      <c r="L774" s="167" t="str">
        <f>IF(ISBLANK(DaqBook_RAW_Data!AQ764),"",DaqBook_RAW_Data!AQ764)</f>
        <v/>
      </c>
      <c r="M774" s="167" t="str">
        <f>IF(ISBLANK(DaqBook_RAW_Data!AR764),"",DaqBook_RAW_Data!AR764)</f>
        <v/>
      </c>
      <c r="N774" s="167" t="str">
        <f>IF(ISBLANK(DaqBook_RAW_Data!AS764),"",DaqBook_RAW_Data!AS764)</f>
        <v/>
      </c>
      <c r="O774" s="44"/>
      <c r="P774" s="44"/>
    </row>
    <row r="775" spans="1:16" x14ac:dyDescent="0.2">
      <c r="A775" s="58" t="e">
        <f t="shared" si="11"/>
        <v>#VALUE!</v>
      </c>
      <c r="B775" s="144" t="str">
        <f>IF(ISBLANK(DaqBook_RAW_Data!AG765),IF(DaqBook_RAW_Data!A765="","",TIMEVALUE(DaqBook_RAW_Data!A765)),TIMEVALUE(DaqBook_RAW_Data!AG765))</f>
        <v/>
      </c>
      <c r="C775" s="167" t="str">
        <f>IF(ISBLANK(DaqBook_RAW_Data!AH765),"",DaqBook_RAW_Data!AH765)</f>
        <v/>
      </c>
      <c r="D775" s="167" t="str">
        <f>IF(ISBLANK(DaqBook_RAW_Data!AI765),"",DaqBook_RAW_Data!AI765)</f>
        <v/>
      </c>
      <c r="E775" s="167" t="str">
        <f>IF(ISBLANK(DaqBook_RAW_Data!AJ765),"",DaqBook_RAW_Data!AJ765)</f>
        <v/>
      </c>
      <c r="F775" s="167" t="str">
        <f>IF(ISBLANK(DaqBook_RAW_Data!AK765),"",DaqBook_RAW_Data!AK765)</f>
        <v/>
      </c>
      <c r="G775" s="167" t="str">
        <f>IF(ISBLANK(DaqBook_RAW_Data!AL765),"",DaqBook_RAW_Data!AL765)</f>
        <v/>
      </c>
      <c r="H775" s="167" t="str">
        <f>IF(ISBLANK(DaqBook_RAW_Data!AM765),"",DaqBook_RAW_Data!AM765)</f>
        <v/>
      </c>
      <c r="I775" s="167" t="str">
        <f>IF(ISBLANK(DaqBook_RAW_Data!AN765),"",DaqBook_RAW_Data!AN765)</f>
        <v/>
      </c>
      <c r="J775" s="167" t="str">
        <f>IF(ISBLANK(DaqBook_RAW_Data!AO765),"",DaqBook_RAW_Data!AO765)</f>
        <v/>
      </c>
      <c r="K775" s="167" t="str">
        <f>IF(ISBLANK(DaqBook_RAW_Data!AP765),"",DaqBook_RAW_Data!AP765)</f>
        <v/>
      </c>
      <c r="L775" s="167" t="str">
        <f>IF(ISBLANK(DaqBook_RAW_Data!AQ765),"",DaqBook_RAW_Data!AQ765)</f>
        <v/>
      </c>
      <c r="M775" s="167" t="str">
        <f>IF(ISBLANK(DaqBook_RAW_Data!AR765),"",DaqBook_RAW_Data!AR765)</f>
        <v/>
      </c>
      <c r="N775" s="167" t="str">
        <f>IF(ISBLANK(DaqBook_RAW_Data!AS765),"",DaqBook_RAW_Data!AS765)</f>
        <v/>
      </c>
      <c r="O775" s="44"/>
      <c r="P775" s="44"/>
    </row>
    <row r="776" spans="1:16" x14ac:dyDescent="0.2">
      <c r="A776" s="58" t="e">
        <f t="shared" si="11"/>
        <v>#VALUE!</v>
      </c>
      <c r="B776" s="144" t="str">
        <f>IF(ISBLANK(DaqBook_RAW_Data!AG766),IF(DaqBook_RAW_Data!A766="","",TIMEVALUE(DaqBook_RAW_Data!A766)),TIMEVALUE(DaqBook_RAW_Data!AG766))</f>
        <v/>
      </c>
      <c r="C776" s="167" t="str">
        <f>IF(ISBLANK(DaqBook_RAW_Data!AH766),"",DaqBook_RAW_Data!AH766)</f>
        <v/>
      </c>
      <c r="D776" s="167" t="str">
        <f>IF(ISBLANK(DaqBook_RAW_Data!AI766),"",DaqBook_RAW_Data!AI766)</f>
        <v/>
      </c>
      <c r="E776" s="167" t="str">
        <f>IF(ISBLANK(DaqBook_RAW_Data!AJ766),"",DaqBook_RAW_Data!AJ766)</f>
        <v/>
      </c>
      <c r="F776" s="167" t="str">
        <f>IF(ISBLANK(DaqBook_RAW_Data!AK766),"",DaqBook_RAW_Data!AK766)</f>
        <v/>
      </c>
      <c r="G776" s="167" t="str">
        <f>IF(ISBLANK(DaqBook_RAW_Data!AL766),"",DaqBook_RAW_Data!AL766)</f>
        <v/>
      </c>
      <c r="H776" s="167" t="str">
        <f>IF(ISBLANK(DaqBook_RAW_Data!AM766),"",DaqBook_RAW_Data!AM766)</f>
        <v/>
      </c>
      <c r="I776" s="167" t="str">
        <f>IF(ISBLANK(DaqBook_RAW_Data!AN766),"",DaqBook_RAW_Data!AN766)</f>
        <v/>
      </c>
      <c r="J776" s="167" t="str">
        <f>IF(ISBLANK(DaqBook_RAW_Data!AO766),"",DaqBook_RAW_Data!AO766)</f>
        <v/>
      </c>
      <c r="K776" s="167" t="str">
        <f>IF(ISBLANK(DaqBook_RAW_Data!AP766),"",DaqBook_RAW_Data!AP766)</f>
        <v/>
      </c>
      <c r="L776" s="167" t="str">
        <f>IF(ISBLANK(DaqBook_RAW_Data!AQ766),"",DaqBook_RAW_Data!AQ766)</f>
        <v/>
      </c>
      <c r="M776" s="167" t="str">
        <f>IF(ISBLANK(DaqBook_RAW_Data!AR766),"",DaqBook_RAW_Data!AR766)</f>
        <v/>
      </c>
      <c r="N776" s="167" t="str">
        <f>IF(ISBLANK(DaqBook_RAW_Data!AS766),"",DaqBook_RAW_Data!AS766)</f>
        <v/>
      </c>
      <c r="O776" s="44"/>
      <c r="P776" s="44"/>
    </row>
    <row r="777" spans="1:16" x14ac:dyDescent="0.2">
      <c r="A777" s="58" t="e">
        <f t="shared" si="11"/>
        <v>#VALUE!</v>
      </c>
      <c r="B777" s="144" t="str">
        <f>IF(ISBLANK(DaqBook_RAW_Data!AG767),IF(DaqBook_RAW_Data!A767="","",TIMEVALUE(DaqBook_RAW_Data!A767)),TIMEVALUE(DaqBook_RAW_Data!AG767))</f>
        <v/>
      </c>
      <c r="C777" s="167" t="str">
        <f>IF(ISBLANK(DaqBook_RAW_Data!AH767),"",DaqBook_RAW_Data!AH767)</f>
        <v/>
      </c>
      <c r="D777" s="167" t="str">
        <f>IF(ISBLANK(DaqBook_RAW_Data!AI767),"",DaqBook_RAW_Data!AI767)</f>
        <v/>
      </c>
      <c r="E777" s="167" t="str">
        <f>IF(ISBLANK(DaqBook_RAW_Data!AJ767),"",DaqBook_RAW_Data!AJ767)</f>
        <v/>
      </c>
      <c r="F777" s="167" t="str">
        <f>IF(ISBLANK(DaqBook_RAW_Data!AK767),"",DaqBook_RAW_Data!AK767)</f>
        <v/>
      </c>
      <c r="G777" s="167" t="str">
        <f>IF(ISBLANK(DaqBook_RAW_Data!AL767),"",DaqBook_RAW_Data!AL767)</f>
        <v/>
      </c>
      <c r="H777" s="167" t="str">
        <f>IF(ISBLANK(DaqBook_RAW_Data!AM767),"",DaqBook_RAW_Data!AM767)</f>
        <v/>
      </c>
      <c r="I777" s="167" t="str">
        <f>IF(ISBLANK(DaqBook_RAW_Data!AN767),"",DaqBook_RAW_Data!AN767)</f>
        <v/>
      </c>
      <c r="J777" s="167" t="str">
        <f>IF(ISBLANK(DaqBook_RAW_Data!AO767),"",DaqBook_RAW_Data!AO767)</f>
        <v/>
      </c>
      <c r="K777" s="167" t="str">
        <f>IF(ISBLANK(DaqBook_RAW_Data!AP767),"",DaqBook_RAW_Data!AP767)</f>
        <v/>
      </c>
      <c r="L777" s="167" t="str">
        <f>IF(ISBLANK(DaqBook_RAW_Data!AQ767),"",DaqBook_RAW_Data!AQ767)</f>
        <v/>
      </c>
      <c r="M777" s="167" t="str">
        <f>IF(ISBLANK(DaqBook_RAW_Data!AR767),"",DaqBook_RAW_Data!AR767)</f>
        <v/>
      </c>
      <c r="N777" s="167" t="str">
        <f>IF(ISBLANK(DaqBook_RAW_Data!AS767),"",DaqBook_RAW_Data!AS767)</f>
        <v/>
      </c>
      <c r="O777" s="44"/>
      <c r="P777" s="44"/>
    </row>
    <row r="778" spans="1:16" x14ac:dyDescent="0.2">
      <c r="A778" s="58" t="e">
        <f t="shared" si="11"/>
        <v>#VALUE!</v>
      </c>
      <c r="B778" s="144" t="str">
        <f>IF(ISBLANK(DaqBook_RAW_Data!AG768),IF(DaqBook_RAW_Data!A768="","",TIMEVALUE(DaqBook_RAW_Data!A768)),TIMEVALUE(DaqBook_RAW_Data!AG768))</f>
        <v/>
      </c>
      <c r="C778" s="167" t="str">
        <f>IF(ISBLANK(DaqBook_RAW_Data!AH768),"",DaqBook_RAW_Data!AH768)</f>
        <v/>
      </c>
      <c r="D778" s="167" t="str">
        <f>IF(ISBLANK(DaqBook_RAW_Data!AI768),"",DaqBook_RAW_Data!AI768)</f>
        <v/>
      </c>
      <c r="E778" s="167" t="str">
        <f>IF(ISBLANK(DaqBook_RAW_Data!AJ768),"",DaqBook_RAW_Data!AJ768)</f>
        <v/>
      </c>
      <c r="F778" s="167" t="str">
        <f>IF(ISBLANK(DaqBook_RAW_Data!AK768),"",DaqBook_RAW_Data!AK768)</f>
        <v/>
      </c>
      <c r="G778" s="167" t="str">
        <f>IF(ISBLANK(DaqBook_RAW_Data!AL768),"",DaqBook_RAW_Data!AL768)</f>
        <v/>
      </c>
      <c r="H778" s="167" t="str">
        <f>IF(ISBLANK(DaqBook_RAW_Data!AM768),"",DaqBook_RAW_Data!AM768)</f>
        <v/>
      </c>
      <c r="I778" s="167" t="str">
        <f>IF(ISBLANK(DaqBook_RAW_Data!AN768),"",DaqBook_RAW_Data!AN768)</f>
        <v/>
      </c>
      <c r="J778" s="167" t="str">
        <f>IF(ISBLANK(DaqBook_RAW_Data!AO768),"",DaqBook_RAW_Data!AO768)</f>
        <v/>
      </c>
      <c r="K778" s="167" t="str">
        <f>IF(ISBLANK(DaqBook_RAW_Data!AP768),"",DaqBook_RAW_Data!AP768)</f>
        <v/>
      </c>
      <c r="L778" s="167" t="str">
        <f>IF(ISBLANK(DaqBook_RAW_Data!AQ768),"",DaqBook_RAW_Data!AQ768)</f>
        <v/>
      </c>
      <c r="M778" s="167" t="str">
        <f>IF(ISBLANK(DaqBook_RAW_Data!AR768),"",DaqBook_RAW_Data!AR768)</f>
        <v/>
      </c>
      <c r="N778" s="167" t="str">
        <f>IF(ISBLANK(DaqBook_RAW_Data!AS768),"",DaqBook_RAW_Data!AS768)</f>
        <v/>
      </c>
      <c r="O778" s="44"/>
      <c r="P778" s="44"/>
    </row>
    <row r="779" spans="1:16" x14ac:dyDescent="0.2">
      <c r="A779" s="58" t="e">
        <f t="shared" si="11"/>
        <v>#VALUE!</v>
      </c>
      <c r="B779" s="144" t="str">
        <f>IF(ISBLANK(DaqBook_RAW_Data!AG769),IF(DaqBook_RAW_Data!A769="","",TIMEVALUE(DaqBook_RAW_Data!A769)),TIMEVALUE(DaqBook_RAW_Data!AG769))</f>
        <v/>
      </c>
      <c r="C779" s="167" t="str">
        <f>IF(ISBLANK(DaqBook_RAW_Data!AH769),"",DaqBook_RAW_Data!AH769)</f>
        <v/>
      </c>
      <c r="D779" s="167" t="str">
        <f>IF(ISBLANK(DaqBook_RAW_Data!AI769),"",DaqBook_RAW_Data!AI769)</f>
        <v/>
      </c>
      <c r="E779" s="167" t="str">
        <f>IF(ISBLANK(DaqBook_RAW_Data!AJ769),"",DaqBook_RAW_Data!AJ769)</f>
        <v/>
      </c>
      <c r="F779" s="167" t="str">
        <f>IF(ISBLANK(DaqBook_RAW_Data!AK769),"",DaqBook_RAW_Data!AK769)</f>
        <v/>
      </c>
      <c r="G779" s="167" t="str">
        <f>IF(ISBLANK(DaqBook_RAW_Data!AL769),"",DaqBook_RAW_Data!AL769)</f>
        <v/>
      </c>
      <c r="H779" s="167" t="str">
        <f>IF(ISBLANK(DaqBook_RAW_Data!AM769),"",DaqBook_RAW_Data!AM769)</f>
        <v/>
      </c>
      <c r="I779" s="167" t="str">
        <f>IF(ISBLANK(DaqBook_RAW_Data!AN769),"",DaqBook_RAW_Data!AN769)</f>
        <v/>
      </c>
      <c r="J779" s="167" t="str">
        <f>IF(ISBLANK(DaqBook_RAW_Data!AO769),"",DaqBook_RAW_Data!AO769)</f>
        <v/>
      </c>
      <c r="K779" s="167" t="str">
        <f>IF(ISBLANK(DaqBook_RAW_Data!AP769),"",DaqBook_RAW_Data!AP769)</f>
        <v/>
      </c>
      <c r="L779" s="167" t="str">
        <f>IF(ISBLANK(DaqBook_RAW_Data!AQ769),"",DaqBook_RAW_Data!AQ769)</f>
        <v/>
      </c>
      <c r="M779" s="167" t="str">
        <f>IF(ISBLANK(DaqBook_RAW_Data!AR769),"",DaqBook_RAW_Data!AR769)</f>
        <v/>
      </c>
      <c r="N779" s="167" t="str">
        <f>IF(ISBLANK(DaqBook_RAW_Data!AS769),"",DaqBook_RAW_Data!AS769)</f>
        <v/>
      </c>
      <c r="O779" s="44"/>
      <c r="P779" s="44"/>
    </row>
    <row r="780" spans="1:16" x14ac:dyDescent="0.2">
      <c r="A780" s="58" t="e">
        <f t="shared" si="11"/>
        <v>#VALUE!</v>
      </c>
      <c r="B780" s="144" t="str">
        <f>IF(ISBLANK(DaqBook_RAW_Data!AG770),IF(DaqBook_RAW_Data!A770="","",TIMEVALUE(DaqBook_RAW_Data!A770)),TIMEVALUE(DaqBook_RAW_Data!AG770))</f>
        <v/>
      </c>
      <c r="C780" s="167" t="str">
        <f>IF(ISBLANK(DaqBook_RAW_Data!AH770),"",DaqBook_RAW_Data!AH770)</f>
        <v/>
      </c>
      <c r="D780" s="167" t="str">
        <f>IF(ISBLANK(DaqBook_RAW_Data!AI770),"",DaqBook_RAW_Data!AI770)</f>
        <v/>
      </c>
      <c r="E780" s="167" t="str">
        <f>IF(ISBLANK(DaqBook_RAW_Data!AJ770),"",DaqBook_RAW_Data!AJ770)</f>
        <v/>
      </c>
      <c r="F780" s="167" t="str">
        <f>IF(ISBLANK(DaqBook_RAW_Data!AK770),"",DaqBook_RAW_Data!AK770)</f>
        <v/>
      </c>
      <c r="G780" s="167" t="str">
        <f>IF(ISBLANK(DaqBook_RAW_Data!AL770),"",DaqBook_RAW_Data!AL770)</f>
        <v/>
      </c>
      <c r="H780" s="167" t="str">
        <f>IF(ISBLANK(DaqBook_RAW_Data!AM770),"",DaqBook_RAW_Data!AM770)</f>
        <v/>
      </c>
      <c r="I780" s="167" t="str">
        <f>IF(ISBLANK(DaqBook_RAW_Data!AN770),"",DaqBook_RAW_Data!AN770)</f>
        <v/>
      </c>
      <c r="J780" s="167" t="str">
        <f>IF(ISBLANK(DaqBook_RAW_Data!AO770),"",DaqBook_RAW_Data!AO770)</f>
        <v/>
      </c>
      <c r="K780" s="167" t="str">
        <f>IF(ISBLANK(DaqBook_RAW_Data!AP770),"",DaqBook_RAW_Data!AP770)</f>
        <v/>
      </c>
      <c r="L780" s="167" t="str">
        <f>IF(ISBLANK(DaqBook_RAW_Data!AQ770),"",DaqBook_RAW_Data!AQ770)</f>
        <v/>
      </c>
      <c r="M780" s="167" t="str">
        <f>IF(ISBLANK(DaqBook_RAW_Data!AR770),"",DaqBook_RAW_Data!AR770)</f>
        <v/>
      </c>
      <c r="N780" s="167" t="str">
        <f>IF(ISBLANK(DaqBook_RAW_Data!AS770),"",DaqBook_RAW_Data!AS770)</f>
        <v/>
      </c>
      <c r="O780" s="44"/>
      <c r="P780" s="44"/>
    </row>
    <row r="781" spans="1:16" x14ac:dyDescent="0.2">
      <c r="A781" s="58" t="e">
        <f t="shared" si="11"/>
        <v>#VALUE!</v>
      </c>
      <c r="B781" s="144" t="str">
        <f>IF(ISBLANK(DaqBook_RAW_Data!AG771),IF(DaqBook_RAW_Data!A771="","",TIMEVALUE(DaqBook_RAW_Data!A771)),TIMEVALUE(DaqBook_RAW_Data!AG771))</f>
        <v/>
      </c>
      <c r="C781" s="167" t="str">
        <f>IF(ISBLANK(DaqBook_RAW_Data!AH771),"",DaqBook_RAW_Data!AH771)</f>
        <v/>
      </c>
      <c r="D781" s="167" t="str">
        <f>IF(ISBLANK(DaqBook_RAW_Data!AI771),"",DaqBook_RAW_Data!AI771)</f>
        <v/>
      </c>
      <c r="E781" s="167" t="str">
        <f>IF(ISBLANK(DaqBook_RAW_Data!AJ771),"",DaqBook_RAW_Data!AJ771)</f>
        <v/>
      </c>
      <c r="F781" s="167" t="str">
        <f>IF(ISBLANK(DaqBook_RAW_Data!AK771),"",DaqBook_RAW_Data!AK771)</f>
        <v/>
      </c>
      <c r="G781" s="167" t="str">
        <f>IF(ISBLANK(DaqBook_RAW_Data!AL771),"",DaqBook_RAW_Data!AL771)</f>
        <v/>
      </c>
      <c r="H781" s="167" t="str">
        <f>IF(ISBLANK(DaqBook_RAW_Data!AM771),"",DaqBook_RAW_Data!AM771)</f>
        <v/>
      </c>
      <c r="I781" s="167" t="str">
        <f>IF(ISBLANK(DaqBook_RAW_Data!AN771),"",DaqBook_RAW_Data!AN771)</f>
        <v/>
      </c>
      <c r="J781" s="167" t="str">
        <f>IF(ISBLANK(DaqBook_RAW_Data!AO771),"",DaqBook_RAW_Data!AO771)</f>
        <v/>
      </c>
      <c r="K781" s="167" t="str">
        <f>IF(ISBLANK(DaqBook_RAW_Data!AP771),"",DaqBook_RAW_Data!AP771)</f>
        <v/>
      </c>
      <c r="L781" s="167" t="str">
        <f>IF(ISBLANK(DaqBook_RAW_Data!AQ771),"",DaqBook_RAW_Data!AQ771)</f>
        <v/>
      </c>
      <c r="M781" s="167" t="str">
        <f>IF(ISBLANK(DaqBook_RAW_Data!AR771),"",DaqBook_RAW_Data!AR771)</f>
        <v/>
      </c>
      <c r="N781" s="167" t="str">
        <f>IF(ISBLANK(DaqBook_RAW_Data!AS771),"",DaqBook_RAW_Data!AS771)</f>
        <v/>
      </c>
      <c r="O781" s="44"/>
      <c r="P781" s="44"/>
    </row>
    <row r="782" spans="1:16" x14ac:dyDescent="0.2">
      <c r="A782" s="58" t="e">
        <f t="shared" si="11"/>
        <v>#VALUE!</v>
      </c>
      <c r="B782" s="144" t="str">
        <f>IF(ISBLANK(DaqBook_RAW_Data!AG772),IF(DaqBook_RAW_Data!A772="","",TIMEVALUE(DaqBook_RAW_Data!A772)),TIMEVALUE(DaqBook_RAW_Data!AG772))</f>
        <v/>
      </c>
      <c r="C782" s="167" t="str">
        <f>IF(ISBLANK(DaqBook_RAW_Data!AH772),"",DaqBook_RAW_Data!AH772)</f>
        <v/>
      </c>
      <c r="D782" s="167" t="str">
        <f>IF(ISBLANK(DaqBook_RAW_Data!AI772),"",DaqBook_RAW_Data!AI772)</f>
        <v/>
      </c>
      <c r="E782" s="167" t="str">
        <f>IF(ISBLANK(DaqBook_RAW_Data!AJ772),"",DaqBook_RAW_Data!AJ772)</f>
        <v/>
      </c>
      <c r="F782" s="167" t="str">
        <f>IF(ISBLANK(DaqBook_RAW_Data!AK772),"",DaqBook_RAW_Data!AK772)</f>
        <v/>
      </c>
      <c r="G782" s="167" t="str">
        <f>IF(ISBLANK(DaqBook_RAW_Data!AL772),"",DaqBook_RAW_Data!AL772)</f>
        <v/>
      </c>
      <c r="H782" s="167" t="str">
        <f>IF(ISBLANK(DaqBook_RAW_Data!AM772),"",DaqBook_RAW_Data!AM772)</f>
        <v/>
      </c>
      <c r="I782" s="167" t="str">
        <f>IF(ISBLANK(DaqBook_RAW_Data!AN772),"",DaqBook_RAW_Data!AN772)</f>
        <v/>
      </c>
      <c r="J782" s="167" t="str">
        <f>IF(ISBLANK(DaqBook_RAW_Data!AO772),"",DaqBook_RAW_Data!AO772)</f>
        <v/>
      </c>
      <c r="K782" s="167" t="str">
        <f>IF(ISBLANK(DaqBook_RAW_Data!AP772),"",DaqBook_RAW_Data!AP772)</f>
        <v/>
      </c>
      <c r="L782" s="167" t="str">
        <f>IF(ISBLANK(DaqBook_RAW_Data!AQ772),"",DaqBook_RAW_Data!AQ772)</f>
        <v/>
      </c>
      <c r="M782" s="167" t="str">
        <f>IF(ISBLANK(DaqBook_RAW_Data!AR772),"",DaqBook_RAW_Data!AR772)</f>
        <v/>
      </c>
      <c r="N782" s="167" t="str">
        <f>IF(ISBLANK(DaqBook_RAW_Data!AS772),"",DaqBook_RAW_Data!AS772)</f>
        <v/>
      </c>
      <c r="O782" s="44"/>
      <c r="P782" s="44"/>
    </row>
    <row r="783" spans="1:16" x14ac:dyDescent="0.2">
      <c r="A783" s="58" t="e">
        <f t="shared" ref="A783:A846" si="12">HOUR(B783)&amp;":"&amp;MINUTE(B783)</f>
        <v>#VALUE!</v>
      </c>
      <c r="B783" s="144" t="str">
        <f>IF(ISBLANK(DaqBook_RAW_Data!AG773),IF(DaqBook_RAW_Data!A773="","",TIMEVALUE(DaqBook_RAW_Data!A773)),TIMEVALUE(DaqBook_RAW_Data!AG773))</f>
        <v/>
      </c>
      <c r="C783" s="167" t="str">
        <f>IF(ISBLANK(DaqBook_RAW_Data!AH773),"",DaqBook_RAW_Data!AH773)</f>
        <v/>
      </c>
      <c r="D783" s="167" t="str">
        <f>IF(ISBLANK(DaqBook_RAW_Data!AI773),"",DaqBook_RAW_Data!AI773)</f>
        <v/>
      </c>
      <c r="E783" s="167" t="str">
        <f>IF(ISBLANK(DaqBook_RAW_Data!AJ773),"",DaqBook_RAW_Data!AJ773)</f>
        <v/>
      </c>
      <c r="F783" s="167" t="str">
        <f>IF(ISBLANK(DaqBook_RAW_Data!AK773),"",DaqBook_RAW_Data!AK773)</f>
        <v/>
      </c>
      <c r="G783" s="167" t="str">
        <f>IF(ISBLANK(DaqBook_RAW_Data!AL773),"",DaqBook_RAW_Data!AL773)</f>
        <v/>
      </c>
      <c r="H783" s="167" t="str">
        <f>IF(ISBLANK(DaqBook_RAW_Data!AM773),"",DaqBook_RAW_Data!AM773)</f>
        <v/>
      </c>
      <c r="I783" s="167" t="str">
        <f>IF(ISBLANK(DaqBook_RAW_Data!AN773),"",DaqBook_RAW_Data!AN773)</f>
        <v/>
      </c>
      <c r="J783" s="167" t="str">
        <f>IF(ISBLANK(DaqBook_RAW_Data!AO773),"",DaqBook_RAW_Data!AO773)</f>
        <v/>
      </c>
      <c r="K783" s="167" t="str">
        <f>IF(ISBLANK(DaqBook_RAW_Data!AP773),"",DaqBook_RAW_Data!AP773)</f>
        <v/>
      </c>
      <c r="L783" s="167" t="str">
        <f>IF(ISBLANK(DaqBook_RAW_Data!AQ773),"",DaqBook_RAW_Data!AQ773)</f>
        <v/>
      </c>
      <c r="M783" s="167" t="str">
        <f>IF(ISBLANK(DaqBook_RAW_Data!AR773),"",DaqBook_RAW_Data!AR773)</f>
        <v/>
      </c>
      <c r="N783" s="167" t="str">
        <f>IF(ISBLANK(DaqBook_RAW_Data!AS773),"",DaqBook_RAW_Data!AS773)</f>
        <v/>
      </c>
      <c r="O783" s="44"/>
      <c r="P783" s="44"/>
    </row>
    <row r="784" spans="1:16" x14ac:dyDescent="0.2">
      <c r="A784" s="58" t="e">
        <f t="shared" si="12"/>
        <v>#VALUE!</v>
      </c>
      <c r="B784" s="144" t="str">
        <f>IF(ISBLANK(DaqBook_RAW_Data!AG774),IF(DaqBook_RAW_Data!A774="","",TIMEVALUE(DaqBook_RAW_Data!A774)),TIMEVALUE(DaqBook_RAW_Data!AG774))</f>
        <v/>
      </c>
      <c r="C784" s="167" t="str">
        <f>IF(ISBLANK(DaqBook_RAW_Data!AH774),"",DaqBook_RAW_Data!AH774)</f>
        <v/>
      </c>
      <c r="D784" s="167" t="str">
        <f>IF(ISBLANK(DaqBook_RAW_Data!AI774),"",DaqBook_RAW_Data!AI774)</f>
        <v/>
      </c>
      <c r="E784" s="167" t="str">
        <f>IF(ISBLANK(DaqBook_RAW_Data!AJ774),"",DaqBook_RAW_Data!AJ774)</f>
        <v/>
      </c>
      <c r="F784" s="167" t="str">
        <f>IF(ISBLANK(DaqBook_RAW_Data!AK774),"",DaqBook_RAW_Data!AK774)</f>
        <v/>
      </c>
      <c r="G784" s="167" t="str">
        <f>IF(ISBLANK(DaqBook_RAW_Data!AL774),"",DaqBook_RAW_Data!AL774)</f>
        <v/>
      </c>
      <c r="H784" s="167" t="str">
        <f>IF(ISBLANK(DaqBook_RAW_Data!AM774),"",DaqBook_RAW_Data!AM774)</f>
        <v/>
      </c>
      <c r="I784" s="167" t="str">
        <f>IF(ISBLANK(DaqBook_RAW_Data!AN774),"",DaqBook_RAW_Data!AN774)</f>
        <v/>
      </c>
      <c r="J784" s="167" t="str">
        <f>IF(ISBLANK(DaqBook_RAW_Data!AO774),"",DaqBook_RAW_Data!AO774)</f>
        <v/>
      </c>
      <c r="K784" s="167" t="str">
        <f>IF(ISBLANK(DaqBook_RAW_Data!AP774),"",DaqBook_RAW_Data!AP774)</f>
        <v/>
      </c>
      <c r="L784" s="167" t="str">
        <f>IF(ISBLANK(DaqBook_RAW_Data!AQ774),"",DaqBook_RAW_Data!AQ774)</f>
        <v/>
      </c>
      <c r="M784" s="167" t="str">
        <f>IF(ISBLANK(DaqBook_RAW_Data!AR774),"",DaqBook_RAW_Data!AR774)</f>
        <v/>
      </c>
      <c r="N784" s="167" t="str">
        <f>IF(ISBLANK(DaqBook_RAW_Data!AS774),"",DaqBook_RAW_Data!AS774)</f>
        <v/>
      </c>
      <c r="O784" s="44"/>
      <c r="P784" s="44"/>
    </row>
    <row r="785" spans="1:16" x14ac:dyDescent="0.2">
      <c r="A785" s="58" t="e">
        <f t="shared" si="12"/>
        <v>#VALUE!</v>
      </c>
      <c r="B785" s="144" t="str">
        <f>IF(ISBLANK(DaqBook_RAW_Data!AG775),IF(DaqBook_RAW_Data!A775="","",TIMEVALUE(DaqBook_RAW_Data!A775)),TIMEVALUE(DaqBook_RAW_Data!AG775))</f>
        <v/>
      </c>
      <c r="C785" s="167" t="str">
        <f>IF(ISBLANK(DaqBook_RAW_Data!AH775),"",DaqBook_RAW_Data!AH775)</f>
        <v/>
      </c>
      <c r="D785" s="167" t="str">
        <f>IF(ISBLANK(DaqBook_RAW_Data!AI775),"",DaqBook_RAW_Data!AI775)</f>
        <v/>
      </c>
      <c r="E785" s="167" t="str">
        <f>IF(ISBLANK(DaqBook_RAW_Data!AJ775),"",DaqBook_RAW_Data!AJ775)</f>
        <v/>
      </c>
      <c r="F785" s="167" t="str">
        <f>IF(ISBLANK(DaqBook_RAW_Data!AK775),"",DaqBook_RAW_Data!AK775)</f>
        <v/>
      </c>
      <c r="G785" s="167" t="str">
        <f>IF(ISBLANK(DaqBook_RAW_Data!AL775),"",DaqBook_RAW_Data!AL775)</f>
        <v/>
      </c>
      <c r="H785" s="167" t="str">
        <f>IF(ISBLANK(DaqBook_RAW_Data!AM775),"",DaqBook_RAW_Data!AM775)</f>
        <v/>
      </c>
      <c r="I785" s="167" t="str">
        <f>IF(ISBLANK(DaqBook_RAW_Data!AN775),"",DaqBook_RAW_Data!AN775)</f>
        <v/>
      </c>
      <c r="J785" s="167" t="str">
        <f>IF(ISBLANK(DaqBook_RAW_Data!AO775),"",DaqBook_RAW_Data!AO775)</f>
        <v/>
      </c>
      <c r="K785" s="167" t="str">
        <f>IF(ISBLANK(DaqBook_RAW_Data!AP775),"",DaqBook_RAW_Data!AP775)</f>
        <v/>
      </c>
      <c r="L785" s="167" t="str">
        <f>IF(ISBLANK(DaqBook_RAW_Data!AQ775),"",DaqBook_RAW_Data!AQ775)</f>
        <v/>
      </c>
      <c r="M785" s="167" t="str">
        <f>IF(ISBLANK(DaqBook_RAW_Data!AR775),"",DaqBook_RAW_Data!AR775)</f>
        <v/>
      </c>
      <c r="N785" s="167" t="str">
        <f>IF(ISBLANK(DaqBook_RAW_Data!AS775),"",DaqBook_RAW_Data!AS775)</f>
        <v/>
      </c>
      <c r="O785" s="44"/>
      <c r="P785" s="44"/>
    </row>
    <row r="786" spans="1:16" x14ac:dyDescent="0.2">
      <c r="A786" s="58" t="e">
        <f t="shared" si="12"/>
        <v>#VALUE!</v>
      </c>
      <c r="B786" s="144" t="str">
        <f>IF(ISBLANK(DaqBook_RAW_Data!AG776),IF(DaqBook_RAW_Data!A776="","",TIMEVALUE(DaqBook_RAW_Data!A776)),TIMEVALUE(DaqBook_RAW_Data!AG776))</f>
        <v/>
      </c>
      <c r="C786" s="167" t="str">
        <f>IF(ISBLANK(DaqBook_RAW_Data!AH776),"",DaqBook_RAW_Data!AH776)</f>
        <v/>
      </c>
      <c r="D786" s="167" t="str">
        <f>IF(ISBLANK(DaqBook_RAW_Data!AI776),"",DaqBook_RAW_Data!AI776)</f>
        <v/>
      </c>
      <c r="E786" s="167" t="str">
        <f>IF(ISBLANK(DaqBook_RAW_Data!AJ776),"",DaqBook_RAW_Data!AJ776)</f>
        <v/>
      </c>
      <c r="F786" s="167" t="str">
        <f>IF(ISBLANK(DaqBook_RAW_Data!AK776),"",DaqBook_RAW_Data!AK776)</f>
        <v/>
      </c>
      <c r="G786" s="167" t="str">
        <f>IF(ISBLANK(DaqBook_RAW_Data!AL776),"",DaqBook_RAW_Data!AL776)</f>
        <v/>
      </c>
      <c r="H786" s="167" t="str">
        <f>IF(ISBLANK(DaqBook_RAW_Data!AM776),"",DaqBook_RAW_Data!AM776)</f>
        <v/>
      </c>
      <c r="I786" s="167" t="str">
        <f>IF(ISBLANK(DaqBook_RAW_Data!AN776),"",DaqBook_RAW_Data!AN776)</f>
        <v/>
      </c>
      <c r="J786" s="167" t="str">
        <f>IF(ISBLANK(DaqBook_RAW_Data!AO776),"",DaqBook_RAW_Data!AO776)</f>
        <v/>
      </c>
      <c r="K786" s="167" t="str">
        <f>IF(ISBLANK(DaqBook_RAW_Data!AP776),"",DaqBook_RAW_Data!AP776)</f>
        <v/>
      </c>
      <c r="L786" s="167" t="str">
        <f>IF(ISBLANK(DaqBook_RAW_Data!AQ776),"",DaqBook_RAW_Data!AQ776)</f>
        <v/>
      </c>
      <c r="M786" s="167" t="str">
        <f>IF(ISBLANK(DaqBook_RAW_Data!AR776),"",DaqBook_RAW_Data!AR776)</f>
        <v/>
      </c>
      <c r="N786" s="167" t="str">
        <f>IF(ISBLANK(DaqBook_RAW_Data!AS776),"",DaqBook_RAW_Data!AS776)</f>
        <v/>
      </c>
      <c r="O786" s="44"/>
      <c r="P786" s="44"/>
    </row>
    <row r="787" spans="1:16" x14ac:dyDescent="0.2">
      <c r="A787" s="58" t="e">
        <f t="shared" si="12"/>
        <v>#VALUE!</v>
      </c>
      <c r="B787" s="144" t="str">
        <f>IF(ISBLANK(DaqBook_RAW_Data!AG777),IF(DaqBook_RAW_Data!A777="","",TIMEVALUE(DaqBook_RAW_Data!A777)),TIMEVALUE(DaqBook_RAW_Data!AG777))</f>
        <v/>
      </c>
      <c r="C787" s="167" t="str">
        <f>IF(ISBLANK(DaqBook_RAW_Data!AH777),"",DaqBook_RAW_Data!AH777)</f>
        <v/>
      </c>
      <c r="D787" s="167" t="str">
        <f>IF(ISBLANK(DaqBook_RAW_Data!AI777),"",DaqBook_RAW_Data!AI777)</f>
        <v/>
      </c>
      <c r="E787" s="167" t="str">
        <f>IF(ISBLANK(DaqBook_RAW_Data!AJ777),"",DaqBook_RAW_Data!AJ777)</f>
        <v/>
      </c>
      <c r="F787" s="167" t="str">
        <f>IF(ISBLANK(DaqBook_RAW_Data!AK777),"",DaqBook_RAW_Data!AK777)</f>
        <v/>
      </c>
      <c r="G787" s="167" t="str">
        <f>IF(ISBLANK(DaqBook_RAW_Data!AL777),"",DaqBook_RAW_Data!AL777)</f>
        <v/>
      </c>
      <c r="H787" s="167" t="str">
        <f>IF(ISBLANK(DaqBook_RAW_Data!AM777),"",DaqBook_RAW_Data!AM777)</f>
        <v/>
      </c>
      <c r="I787" s="167" t="str">
        <f>IF(ISBLANK(DaqBook_RAW_Data!AN777),"",DaqBook_RAW_Data!AN777)</f>
        <v/>
      </c>
      <c r="J787" s="167" t="str">
        <f>IF(ISBLANK(DaqBook_RAW_Data!AO777),"",DaqBook_RAW_Data!AO777)</f>
        <v/>
      </c>
      <c r="K787" s="167" t="str">
        <f>IF(ISBLANK(DaqBook_RAW_Data!AP777),"",DaqBook_RAW_Data!AP777)</f>
        <v/>
      </c>
      <c r="L787" s="167" t="str">
        <f>IF(ISBLANK(DaqBook_RAW_Data!AQ777),"",DaqBook_RAW_Data!AQ777)</f>
        <v/>
      </c>
      <c r="M787" s="167" t="str">
        <f>IF(ISBLANK(DaqBook_RAW_Data!AR777),"",DaqBook_RAW_Data!AR777)</f>
        <v/>
      </c>
      <c r="N787" s="167" t="str">
        <f>IF(ISBLANK(DaqBook_RAW_Data!AS777),"",DaqBook_RAW_Data!AS777)</f>
        <v/>
      </c>
      <c r="O787" s="44"/>
      <c r="P787" s="44"/>
    </row>
    <row r="788" spans="1:16" x14ac:dyDescent="0.2">
      <c r="A788" s="58" t="e">
        <f t="shared" si="12"/>
        <v>#VALUE!</v>
      </c>
      <c r="B788" s="144" t="str">
        <f>IF(ISBLANK(DaqBook_RAW_Data!AG778),IF(DaqBook_RAW_Data!A778="","",TIMEVALUE(DaqBook_RAW_Data!A778)),TIMEVALUE(DaqBook_RAW_Data!AG778))</f>
        <v/>
      </c>
      <c r="C788" s="167" t="str">
        <f>IF(ISBLANK(DaqBook_RAW_Data!AH778),"",DaqBook_RAW_Data!AH778)</f>
        <v/>
      </c>
      <c r="D788" s="167" t="str">
        <f>IF(ISBLANK(DaqBook_RAW_Data!AI778),"",DaqBook_RAW_Data!AI778)</f>
        <v/>
      </c>
      <c r="E788" s="167" t="str">
        <f>IF(ISBLANK(DaqBook_RAW_Data!AJ778),"",DaqBook_RAW_Data!AJ778)</f>
        <v/>
      </c>
      <c r="F788" s="167" t="str">
        <f>IF(ISBLANK(DaqBook_RAW_Data!AK778),"",DaqBook_RAW_Data!AK778)</f>
        <v/>
      </c>
      <c r="G788" s="167" t="str">
        <f>IF(ISBLANK(DaqBook_RAW_Data!AL778),"",DaqBook_RAW_Data!AL778)</f>
        <v/>
      </c>
      <c r="H788" s="167" t="str">
        <f>IF(ISBLANK(DaqBook_RAW_Data!AM778),"",DaqBook_RAW_Data!AM778)</f>
        <v/>
      </c>
      <c r="I788" s="167" t="str">
        <f>IF(ISBLANK(DaqBook_RAW_Data!AN778),"",DaqBook_RAW_Data!AN778)</f>
        <v/>
      </c>
      <c r="J788" s="167" t="str">
        <f>IF(ISBLANK(DaqBook_RAW_Data!AO778),"",DaqBook_RAW_Data!AO778)</f>
        <v/>
      </c>
      <c r="K788" s="167" t="str">
        <f>IF(ISBLANK(DaqBook_RAW_Data!AP778),"",DaqBook_RAW_Data!AP778)</f>
        <v/>
      </c>
      <c r="L788" s="167" t="str">
        <f>IF(ISBLANK(DaqBook_RAW_Data!AQ778),"",DaqBook_RAW_Data!AQ778)</f>
        <v/>
      </c>
      <c r="M788" s="167" t="str">
        <f>IF(ISBLANK(DaqBook_RAW_Data!AR778),"",DaqBook_RAW_Data!AR778)</f>
        <v/>
      </c>
      <c r="N788" s="167" t="str">
        <f>IF(ISBLANK(DaqBook_RAW_Data!AS778),"",DaqBook_RAW_Data!AS778)</f>
        <v/>
      </c>
      <c r="O788" s="44"/>
      <c r="P788" s="44"/>
    </row>
    <row r="789" spans="1:16" x14ac:dyDescent="0.2">
      <c r="A789" s="58" t="e">
        <f t="shared" si="12"/>
        <v>#VALUE!</v>
      </c>
      <c r="B789" s="144" t="str">
        <f>IF(ISBLANK(DaqBook_RAW_Data!AG779),IF(DaqBook_RAW_Data!A779="","",TIMEVALUE(DaqBook_RAW_Data!A779)),TIMEVALUE(DaqBook_RAW_Data!AG779))</f>
        <v/>
      </c>
      <c r="C789" s="167" t="str">
        <f>IF(ISBLANK(DaqBook_RAW_Data!AH779),"",DaqBook_RAW_Data!AH779)</f>
        <v/>
      </c>
      <c r="D789" s="167" t="str">
        <f>IF(ISBLANK(DaqBook_RAW_Data!AI779),"",DaqBook_RAW_Data!AI779)</f>
        <v/>
      </c>
      <c r="E789" s="167" t="str">
        <f>IF(ISBLANK(DaqBook_RAW_Data!AJ779),"",DaqBook_RAW_Data!AJ779)</f>
        <v/>
      </c>
      <c r="F789" s="167" t="str">
        <f>IF(ISBLANK(DaqBook_RAW_Data!AK779),"",DaqBook_RAW_Data!AK779)</f>
        <v/>
      </c>
      <c r="G789" s="167" t="str">
        <f>IF(ISBLANK(DaqBook_RAW_Data!AL779),"",DaqBook_RAW_Data!AL779)</f>
        <v/>
      </c>
      <c r="H789" s="167" t="str">
        <f>IF(ISBLANK(DaqBook_RAW_Data!AM779),"",DaqBook_RAW_Data!AM779)</f>
        <v/>
      </c>
      <c r="I789" s="167" t="str">
        <f>IF(ISBLANK(DaqBook_RAW_Data!AN779),"",DaqBook_RAW_Data!AN779)</f>
        <v/>
      </c>
      <c r="J789" s="167" t="str">
        <f>IF(ISBLANK(DaqBook_RAW_Data!AO779),"",DaqBook_RAW_Data!AO779)</f>
        <v/>
      </c>
      <c r="K789" s="167" t="str">
        <f>IF(ISBLANK(DaqBook_RAW_Data!AP779),"",DaqBook_RAW_Data!AP779)</f>
        <v/>
      </c>
      <c r="L789" s="167" t="str">
        <f>IF(ISBLANK(DaqBook_RAW_Data!AQ779),"",DaqBook_RAW_Data!AQ779)</f>
        <v/>
      </c>
      <c r="M789" s="167" t="str">
        <f>IF(ISBLANK(DaqBook_RAW_Data!AR779),"",DaqBook_RAW_Data!AR779)</f>
        <v/>
      </c>
      <c r="N789" s="167" t="str">
        <f>IF(ISBLANK(DaqBook_RAW_Data!AS779),"",DaqBook_RAW_Data!AS779)</f>
        <v/>
      </c>
      <c r="O789" s="44"/>
      <c r="P789" s="44"/>
    </row>
    <row r="790" spans="1:16" x14ac:dyDescent="0.2">
      <c r="A790" s="58" t="e">
        <f t="shared" si="12"/>
        <v>#VALUE!</v>
      </c>
      <c r="B790" s="144" t="str">
        <f>IF(ISBLANK(DaqBook_RAW_Data!AG780),IF(DaqBook_RAW_Data!A780="","",TIMEVALUE(DaqBook_RAW_Data!A780)),TIMEVALUE(DaqBook_RAW_Data!AG780))</f>
        <v/>
      </c>
      <c r="C790" s="167" t="str">
        <f>IF(ISBLANK(DaqBook_RAW_Data!AH780),"",DaqBook_RAW_Data!AH780)</f>
        <v/>
      </c>
      <c r="D790" s="167" t="str">
        <f>IF(ISBLANK(DaqBook_RAW_Data!AI780),"",DaqBook_RAW_Data!AI780)</f>
        <v/>
      </c>
      <c r="E790" s="167" t="str">
        <f>IF(ISBLANK(DaqBook_RAW_Data!AJ780),"",DaqBook_RAW_Data!AJ780)</f>
        <v/>
      </c>
      <c r="F790" s="167" t="str">
        <f>IF(ISBLANK(DaqBook_RAW_Data!AK780),"",DaqBook_RAW_Data!AK780)</f>
        <v/>
      </c>
      <c r="G790" s="167" t="str">
        <f>IF(ISBLANK(DaqBook_RAW_Data!AL780),"",DaqBook_RAW_Data!AL780)</f>
        <v/>
      </c>
      <c r="H790" s="167" t="str">
        <f>IF(ISBLANK(DaqBook_RAW_Data!AM780),"",DaqBook_RAW_Data!AM780)</f>
        <v/>
      </c>
      <c r="I790" s="167" t="str">
        <f>IF(ISBLANK(DaqBook_RAW_Data!AN780),"",DaqBook_RAW_Data!AN780)</f>
        <v/>
      </c>
      <c r="J790" s="167" t="str">
        <f>IF(ISBLANK(DaqBook_RAW_Data!AO780),"",DaqBook_RAW_Data!AO780)</f>
        <v/>
      </c>
      <c r="K790" s="167" t="str">
        <f>IF(ISBLANK(DaqBook_RAW_Data!AP780),"",DaqBook_RAW_Data!AP780)</f>
        <v/>
      </c>
      <c r="L790" s="167" t="str">
        <f>IF(ISBLANK(DaqBook_RAW_Data!AQ780),"",DaqBook_RAW_Data!AQ780)</f>
        <v/>
      </c>
      <c r="M790" s="167" t="str">
        <f>IF(ISBLANK(DaqBook_RAW_Data!AR780),"",DaqBook_RAW_Data!AR780)</f>
        <v/>
      </c>
      <c r="N790" s="167" t="str">
        <f>IF(ISBLANK(DaqBook_RAW_Data!AS780),"",DaqBook_RAW_Data!AS780)</f>
        <v/>
      </c>
      <c r="O790" s="44"/>
      <c r="P790" s="44"/>
    </row>
    <row r="791" spans="1:16" x14ac:dyDescent="0.2">
      <c r="A791" s="58" t="e">
        <f t="shared" si="12"/>
        <v>#VALUE!</v>
      </c>
      <c r="B791" s="144" t="str">
        <f>IF(ISBLANK(DaqBook_RAW_Data!AG781),IF(DaqBook_RAW_Data!A781="","",TIMEVALUE(DaqBook_RAW_Data!A781)),TIMEVALUE(DaqBook_RAW_Data!AG781))</f>
        <v/>
      </c>
      <c r="C791" s="167" t="str">
        <f>IF(ISBLANK(DaqBook_RAW_Data!AH781),"",DaqBook_RAW_Data!AH781)</f>
        <v/>
      </c>
      <c r="D791" s="167" t="str">
        <f>IF(ISBLANK(DaqBook_RAW_Data!AI781),"",DaqBook_RAW_Data!AI781)</f>
        <v/>
      </c>
      <c r="E791" s="167" t="str">
        <f>IF(ISBLANK(DaqBook_RAW_Data!AJ781),"",DaqBook_RAW_Data!AJ781)</f>
        <v/>
      </c>
      <c r="F791" s="167" t="str">
        <f>IF(ISBLANK(DaqBook_RAW_Data!AK781),"",DaqBook_RAW_Data!AK781)</f>
        <v/>
      </c>
      <c r="G791" s="167" t="str">
        <f>IF(ISBLANK(DaqBook_RAW_Data!AL781),"",DaqBook_RAW_Data!AL781)</f>
        <v/>
      </c>
      <c r="H791" s="167" t="str">
        <f>IF(ISBLANK(DaqBook_RAW_Data!AM781),"",DaqBook_RAW_Data!AM781)</f>
        <v/>
      </c>
      <c r="I791" s="167" t="str">
        <f>IF(ISBLANK(DaqBook_RAW_Data!AN781),"",DaqBook_RAW_Data!AN781)</f>
        <v/>
      </c>
      <c r="J791" s="167" t="str">
        <f>IF(ISBLANK(DaqBook_RAW_Data!AO781),"",DaqBook_RAW_Data!AO781)</f>
        <v/>
      </c>
      <c r="K791" s="167" t="str">
        <f>IF(ISBLANK(DaqBook_RAW_Data!AP781),"",DaqBook_RAW_Data!AP781)</f>
        <v/>
      </c>
      <c r="L791" s="167" t="str">
        <f>IF(ISBLANK(DaqBook_RAW_Data!AQ781),"",DaqBook_RAW_Data!AQ781)</f>
        <v/>
      </c>
      <c r="M791" s="167" t="str">
        <f>IF(ISBLANK(DaqBook_RAW_Data!AR781),"",DaqBook_RAW_Data!AR781)</f>
        <v/>
      </c>
      <c r="N791" s="167" t="str">
        <f>IF(ISBLANK(DaqBook_RAW_Data!AS781),"",DaqBook_RAW_Data!AS781)</f>
        <v/>
      </c>
      <c r="O791" s="44"/>
      <c r="P791" s="44"/>
    </row>
    <row r="792" spans="1:16" x14ac:dyDescent="0.2">
      <c r="A792" s="58" t="e">
        <f t="shared" si="12"/>
        <v>#VALUE!</v>
      </c>
      <c r="B792" s="144" t="str">
        <f>IF(ISBLANK(DaqBook_RAW_Data!AG782),IF(DaqBook_RAW_Data!A782="","",TIMEVALUE(DaqBook_RAW_Data!A782)),TIMEVALUE(DaqBook_RAW_Data!AG782))</f>
        <v/>
      </c>
      <c r="C792" s="167" t="str">
        <f>IF(ISBLANK(DaqBook_RAW_Data!AH782),"",DaqBook_RAW_Data!AH782)</f>
        <v/>
      </c>
      <c r="D792" s="167" t="str">
        <f>IF(ISBLANK(DaqBook_RAW_Data!AI782),"",DaqBook_RAW_Data!AI782)</f>
        <v/>
      </c>
      <c r="E792" s="167" t="str">
        <f>IF(ISBLANK(DaqBook_RAW_Data!AJ782),"",DaqBook_RAW_Data!AJ782)</f>
        <v/>
      </c>
      <c r="F792" s="167" t="str">
        <f>IF(ISBLANK(DaqBook_RAW_Data!AK782),"",DaqBook_RAW_Data!AK782)</f>
        <v/>
      </c>
      <c r="G792" s="167" t="str">
        <f>IF(ISBLANK(DaqBook_RAW_Data!AL782),"",DaqBook_RAW_Data!AL782)</f>
        <v/>
      </c>
      <c r="H792" s="167" t="str">
        <f>IF(ISBLANK(DaqBook_RAW_Data!AM782),"",DaqBook_RAW_Data!AM782)</f>
        <v/>
      </c>
      <c r="I792" s="167" t="str">
        <f>IF(ISBLANK(DaqBook_RAW_Data!AN782),"",DaqBook_RAW_Data!AN782)</f>
        <v/>
      </c>
      <c r="J792" s="167" t="str">
        <f>IF(ISBLANK(DaqBook_RAW_Data!AO782),"",DaqBook_RAW_Data!AO782)</f>
        <v/>
      </c>
      <c r="K792" s="167" t="str">
        <f>IF(ISBLANK(DaqBook_RAW_Data!AP782),"",DaqBook_RAW_Data!AP782)</f>
        <v/>
      </c>
      <c r="L792" s="167" t="str">
        <f>IF(ISBLANK(DaqBook_RAW_Data!AQ782),"",DaqBook_RAW_Data!AQ782)</f>
        <v/>
      </c>
      <c r="M792" s="167" t="str">
        <f>IF(ISBLANK(DaqBook_RAW_Data!AR782),"",DaqBook_RAW_Data!AR782)</f>
        <v/>
      </c>
      <c r="N792" s="167" t="str">
        <f>IF(ISBLANK(DaqBook_RAW_Data!AS782),"",DaqBook_RAW_Data!AS782)</f>
        <v/>
      </c>
      <c r="O792" s="44"/>
      <c r="P792" s="44"/>
    </row>
    <row r="793" spans="1:16" x14ac:dyDescent="0.2">
      <c r="A793" s="58" t="e">
        <f t="shared" si="12"/>
        <v>#VALUE!</v>
      </c>
      <c r="B793" s="144" t="str">
        <f>IF(ISBLANK(DaqBook_RAW_Data!AG783),IF(DaqBook_RAW_Data!A783="","",TIMEVALUE(DaqBook_RAW_Data!A783)),TIMEVALUE(DaqBook_RAW_Data!AG783))</f>
        <v/>
      </c>
      <c r="C793" s="167" t="str">
        <f>IF(ISBLANK(DaqBook_RAW_Data!AH783),"",DaqBook_RAW_Data!AH783)</f>
        <v/>
      </c>
      <c r="D793" s="167" t="str">
        <f>IF(ISBLANK(DaqBook_RAW_Data!AI783),"",DaqBook_RAW_Data!AI783)</f>
        <v/>
      </c>
      <c r="E793" s="167" t="str">
        <f>IF(ISBLANK(DaqBook_RAW_Data!AJ783),"",DaqBook_RAW_Data!AJ783)</f>
        <v/>
      </c>
      <c r="F793" s="167" t="str">
        <f>IF(ISBLANK(DaqBook_RAW_Data!AK783),"",DaqBook_RAW_Data!AK783)</f>
        <v/>
      </c>
      <c r="G793" s="167" t="str">
        <f>IF(ISBLANK(DaqBook_RAW_Data!AL783),"",DaqBook_RAW_Data!AL783)</f>
        <v/>
      </c>
      <c r="H793" s="167" t="str">
        <f>IF(ISBLANK(DaqBook_RAW_Data!AM783),"",DaqBook_RAW_Data!AM783)</f>
        <v/>
      </c>
      <c r="I793" s="167" t="str">
        <f>IF(ISBLANK(DaqBook_RAW_Data!AN783),"",DaqBook_RAW_Data!AN783)</f>
        <v/>
      </c>
      <c r="J793" s="167" t="str">
        <f>IF(ISBLANK(DaqBook_RAW_Data!AO783),"",DaqBook_RAW_Data!AO783)</f>
        <v/>
      </c>
      <c r="K793" s="167" t="str">
        <f>IF(ISBLANK(DaqBook_RAW_Data!AP783),"",DaqBook_RAW_Data!AP783)</f>
        <v/>
      </c>
      <c r="L793" s="167" t="str">
        <f>IF(ISBLANK(DaqBook_RAW_Data!AQ783),"",DaqBook_RAW_Data!AQ783)</f>
        <v/>
      </c>
      <c r="M793" s="167" t="str">
        <f>IF(ISBLANK(DaqBook_RAW_Data!AR783),"",DaqBook_RAW_Data!AR783)</f>
        <v/>
      </c>
      <c r="N793" s="167" t="str">
        <f>IF(ISBLANK(DaqBook_RAW_Data!AS783),"",DaqBook_RAW_Data!AS783)</f>
        <v/>
      </c>
      <c r="O793" s="44"/>
      <c r="P793" s="44"/>
    </row>
    <row r="794" spans="1:16" x14ac:dyDescent="0.2">
      <c r="A794" s="58" t="e">
        <f t="shared" si="12"/>
        <v>#VALUE!</v>
      </c>
      <c r="B794" s="144" t="str">
        <f>IF(ISBLANK(DaqBook_RAW_Data!AG784),IF(DaqBook_RAW_Data!A784="","",TIMEVALUE(DaqBook_RAW_Data!A784)),TIMEVALUE(DaqBook_RAW_Data!AG784))</f>
        <v/>
      </c>
      <c r="C794" s="167" t="str">
        <f>IF(ISBLANK(DaqBook_RAW_Data!AH784),"",DaqBook_RAW_Data!AH784)</f>
        <v/>
      </c>
      <c r="D794" s="167" t="str">
        <f>IF(ISBLANK(DaqBook_RAW_Data!AI784),"",DaqBook_RAW_Data!AI784)</f>
        <v/>
      </c>
      <c r="E794" s="167" t="str">
        <f>IF(ISBLANK(DaqBook_RAW_Data!AJ784),"",DaqBook_RAW_Data!AJ784)</f>
        <v/>
      </c>
      <c r="F794" s="167" t="str">
        <f>IF(ISBLANK(DaqBook_RAW_Data!AK784),"",DaqBook_RAW_Data!AK784)</f>
        <v/>
      </c>
      <c r="G794" s="167" t="str">
        <f>IF(ISBLANK(DaqBook_RAW_Data!AL784),"",DaqBook_RAW_Data!AL784)</f>
        <v/>
      </c>
      <c r="H794" s="167" t="str">
        <f>IF(ISBLANK(DaqBook_RAW_Data!AM784),"",DaqBook_RAW_Data!AM784)</f>
        <v/>
      </c>
      <c r="I794" s="167" t="str">
        <f>IF(ISBLANK(DaqBook_RAW_Data!AN784),"",DaqBook_RAW_Data!AN784)</f>
        <v/>
      </c>
      <c r="J794" s="167" t="str">
        <f>IF(ISBLANK(DaqBook_RAW_Data!AO784),"",DaqBook_RAW_Data!AO784)</f>
        <v/>
      </c>
      <c r="K794" s="167" t="str">
        <f>IF(ISBLANK(DaqBook_RAW_Data!AP784),"",DaqBook_RAW_Data!AP784)</f>
        <v/>
      </c>
      <c r="L794" s="167" t="str">
        <f>IF(ISBLANK(DaqBook_RAW_Data!AQ784),"",DaqBook_RAW_Data!AQ784)</f>
        <v/>
      </c>
      <c r="M794" s="167" t="str">
        <f>IF(ISBLANK(DaqBook_RAW_Data!AR784),"",DaqBook_RAW_Data!AR784)</f>
        <v/>
      </c>
      <c r="N794" s="167" t="str">
        <f>IF(ISBLANK(DaqBook_RAW_Data!AS784),"",DaqBook_RAW_Data!AS784)</f>
        <v/>
      </c>
      <c r="O794" s="44"/>
      <c r="P794" s="44"/>
    </row>
    <row r="795" spans="1:16" x14ac:dyDescent="0.2">
      <c r="A795" s="58" t="e">
        <f t="shared" si="12"/>
        <v>#VALUE!</v>
      </c>
      <c r="B795" s="144" t="str">
        <f>IF(ISBLANK(DaqBook_RAW_Data!AG785),IF(DaqBook_RAW_Data!A785="","",TIMEVALUE(DaqBook_RAW_Data!A785)),TIMEVALUE(DaqBook_RAW_Data!AG785))</f>
        <v/>
      </c>
      <c r="C795" s="167" t="str">
        <f>IF(ISBLANK(DaqBook_RAW_Data!AH785),"",DaqBook_RAW_Data!AH785)</f>
        <v/>
      </c>
      <c r="D795" s="167" t="str">
        <f>IF(ISBLANK(DaqBook_RAW_Data!AI785),"",DaqBook_RAW_Data!AI785)</f>
        <v/>
      </c>
      <c r="E795" s="167" t="str">
        <f>IF(ISBLANK(DaqBook_RAW_Data!AJ785),"",DaqBook_RAW_Data!AJ785)</f>
        <v/>
      </c>
      <c r="F795" s="167" t="str">
        <f>IF(ISBLANK(DaqBook_RAW_Data!AK785),"",DaqBook_RAW_Data!AK785)</f>
        <v/>
      </c>
      <c r="G795" s="167" t="str">
        <f>IF(ISBLANK(DaqBook_RAW_Data!AL785),"",DaqBook_RAW_Data!AL785)</f>
        <v/>
      </c>
      <c r="H795" s="167" t="str">
        <f>IF(ISBLANK(DaqBook_RAW_Data!AM785),"",DaqBook_RAW_Data!AM785)</f>
        <v/>
      </c>
      <c r="I795" s="167" t="str">
        <f>IF(ISBLANK(DaqBook_RAW_Data!AN785),"",DaqBook_RAW_Data!AN785)</f>
        <v/>
      </c>
      <c r="J795" s="167" t="str">
        <f>IF(ISBLANK(DaqBook_RAW_Data!AO785),"",DaqBook_RAW_Data!AO785)</f>
        <v/>
      </c>
      <c r="K795" s="167" t="str">
        <f>IF(ISBLANK(DaqBook_RAW_Data!AP785),"",DaqBook_RAW_Data!AP785)</f>
        <v/>
      </c>
      <c r="L795" s="167" t="str">
        <f>IF(ISBLANK(DaqBook_RAW_Data!AQ785),"",DaqBook_RAW_Data!AQ785)</f>
        <v/>
      </c>
      <c r="M795" s="167" t="str">
        <f>IF(ISBLANK(DaqBook_RAW_Data!AR785),"",DaqBook_RAW_Data!AR785)</f>
        <v/>
      </c>
      <c r="N795" s="167" t="str">
        <f>IF(ISBLANK(DaqBook_RAW_Data!AS785),"",DaqBook_RAW_Data!AS785)</f>
        <v/>
      </c>
      <c r="O795" s="44"/>
      <c r="P795" s="44"/>
    </row>
    <row r="796" spans="1:16" x14ac:dyDescent="0.2">
      <c r="A796" s="58" t="e">
        <f t="shared" si="12"/>
        <v>#VALUE!</v>
      </c>
      <c r="B796" s="144" t="str">
        <f>IF(ISBLANK(DaqBook_RAW_Data!AG786),IF(DaqBook_RAW_Data!A786="","",TIMEVALUE(DaqBook_RAW_Data!A786)),TIMEVALUE(DaqBook_RAW_Data!AG786))</f>
        <v/>
      </c>
      <c r="C796" s="167" t="str">
        <f>IF(ISBLANK(DaqBook_RAW_Data!AH786),"",DaqBook_RAW_Data!AH786)</f>
        <v/>
      </c>
      <c r="D796" s="167" t="str">
        <f>IF(ISBLANK(DaqBook_RAW_Data!AI786),"",DaqBook_RAW_Data!AI786)</f>
        <v/>
      </c>
      <c r="E796" s="167" t="str">
        <f>IF(ISBLANK(DaqBook_RAW_Data!AJ786),"",DaqBook_RAW_Data!AJ786)</f>
        <v/>
      </c>
      <c r="F796" s="167" t="str">
        <f>IF(ISBLANK(DaqBook_RAW_Data!AK786),"",DaqBook_RAW_Data!AK786)</f>
        <v/>
      </c>
      <c r="G796" s="167" t="str">
        <f>IF(ISBLANK(DaqBook_RAW_Data!AL786),"",DaqBook_RAW_Data!AL786)</f>
        <v/>
      </c>
      <c r="H796" s="167" t="str">
        <f>IF(ISBLANK(DaqBook_RAW_Data!AM786),"",DaqBook_RAW_Data!AM786)</f>
        <v/>
      </c>
      <c r="I796" s="167" t="str">
        <f>IF(ISBLANK(DaqBook_RAW_Data!AN786),"",DaqBook_RAW_Data!AN786)</f>
        <v/>
      </c>
      <c r="J796" s="167" t="str">
        <f>IF(ISBLANK(DaqBook_RAW_Data!AO786),"",DaqBook_RAW_Data!AO786)</f>
        <v/>
      </c>
      <c r="K796" s="167" t="str">
        <f>IF(ISBLANK(DaqBook_RAW_Data!AP786),"",DaqBook_RAW_Data!AP786)</f>
        <v/>
      </c>
      <c r="L796" s="167" t="str">
        <f>IF(ISBLANK(DaqBook_RAW_Data!AQ786),"",DaqBook_RAW_Data!AQ786)</f>
        <v/>
      </c>
      <c r="M796" s="167" t="str">
        <f>IF(ISBLANK(DaqBook_RAW_Data!AR786),"",DaqBook_RAW_Data!AR786)</f>
        <v/>
      </c>
      <c r="N796" s="167" t="str">
        <f>IF(ISBLANK(DaqBook_RAW_Data!AS786),"",DaqBook_RAW_Data!AS786)</f>
        <v/>
      </c>
      <c r="O796" s="44"/>
      <c r="P796" s="44"/>
    </row>
    <row r="797" spans="1:16" x14ac:dyDescent="0.2">
      <c r="A797" s="58" t="e">
        <f t="shared" si="12"/>
        <v>#VALUE!</v>
      </c>
      <c r="B797" s="144" t="str">
        <f>IF(ISBLANK(DaqBook_RAW_Data!AG787),IF(DaqBook_RAW_Data!A787="","",TIMEVALUE(DaqBook_RAW_Data!A787)),TIMEVALUE(DaqBook_RAW_Data!AG787))</f>
        <v/>
      </c>
      <c r="C797" s="167" t="str">
        <f>IF(ISBLANK(DaqBook_RAW_Data!AH787),"",DaqBook_RAW_Data!AH787)</f>
        <v/>
      </c>
      <c r="D797" s="167" t="str">
        <f>IF(ISBLANK(DaqBook_RAW_Data!AI787),"",DaqBook_RAW_Data!AI787)</f>
        <v/>
      </c>
      <c r="E797" s="167" t="str">
        <f>IF(ISBLANK(DaqBook_RAW_Data!AJ787),"",DaqBook_RAW_Data!AJ787)</f>
        <v/>
      </c>
      <c r="F797" s="167" t="str">
        <f>IF(ISBLANK(DaqBook_RAW_Data!AK787),"",DaqBook_RAW_Data!AK787)</f>
        <v/>
      </c>
      <c r="G797" s="167" t="str">
        <f>IF(ISBLANK(DaqBook_RAW_Data!AL787),"",DaqBook_RAW_Data!AL787)</f>
        <v/>
      </c>
      <c r="H797" s="167" t="str">
        <f>IF(ISBLANK(DaqBook_RAW_Data!AM787),"",DaqBook_RAW_Data!AM787)</f>
        <v/>
      </c>
      <c r="I797" s="167" t="str">
        <f>IF(ISBLANK(DaqBook_RAW_Data!AN787),"",DaqBook_RAW_Data!AN787)</f>
        <v/>
      </c>
      <c r="J797" s="167" t="str">
        <f>IF(ISBLANK(DaqBook_RAW_Data!AO787),"",DaqBook_RAW_Data!AO787)</f>
        <v/>
      </c>
      <c r="K797" s="167" t="str">
        <f>IF(ISBLANK(DaqBook_RAW_Data!AP787),"",DaqBook_RAW_Data!AP787)</f>
        <v/>
      </c>
      <c r="L797" s="167" t="str">
        <f>IF(ISBLANK(DaqBook_RAW_Data!AQ787),"",DaqBook_RAW_Data!AQ787)</f>
        <v/>
      </c>
      <c r="M797" s="167" t="str">
        <f>IF(ISBLANK(DaqBook_RAW_Data!AR787),"",DaqBook_RAW_Data!AR787)</f>
        <v/>
      </c>
      <c r="N797" s="167" t="str">
        <f>IF(ISBLANK(DaqBook_RAW_Data!AS787),"",DaqBook_RAW_Data!AS787)</f>
        <v/>
      </c>
      <c r="O797" s="44"/>
      <c r="P797" s="44"/>
    </row>
    <row r="798" spans="1:16" x14ac:dyDescent="0.2">
      <c r="A798" s="58" t="e">
        <f t="shared" si="12"/>
        <v>#VALUE!</v>
      </c>
      <c r="B798" s="144" t="str">
        <f>IF(ISBLANK(DaqBook_RAW_Data!AG788),IF(DaqBook_RAW_Data!A788="","",TIMEVALUE(DaqBook_RAW_Data!A788)),TIMEVALUE(DaqBook_RAW_Data!AG788))</f>
        <v/>
      </c>
      <c r="C798" s="167" t="str">
        <f>IF(ISBLANK(DaqBook_RAW_Data!AH788),"",DaqBook_RAW_Data!AH788)</f>
        <v/>
      </c>
      <c r="D798" s="167" t="str">
        <f>IF(ISBLANK(DaqBook_RAW_Data!AI788),"",DaqBook_RAW_Data!AI788)</f>
        <v/>
      </c>
      <c r="E798" s="167" t="str">
        <f>IF(ISBLANK(DaqBook_RAW_Data!AJ788),"",DaqBook_RAW_Data!AJ788)</f>
        <v/>
      </c>
      <c r="F798" s="167" t="str">
        <f>IF(ISBLANK(DaqBook_RAW_Data!AK788),"",DaqBook_RAW_Data!AK788)</f>
        <v/>
      </c>
      <c r="G798" s="167" t="str">
        <f>IF(ISBLANK(DaqBook_RAW_Data!AL788),"",DaqBook_RAW_Data!AL788)</f>
        <v/>
      </c>
      <c r="H798" s="167" t="str">
        <f>IF(ISBLANK(DaqBook_RAW_Data!AM788),"",DaqBook_RAW_Data!AM788)</f>
        <v/>
      </c>
      <c r="I798" s="167" t="str">
        <f>IF(ISBLANK(DaqBook_RAW_Data!AN788),"",DaqBook_RAW_Data!AN788)</f>
        <v/>
      </c>
      <c r="J798" s="167" t="str">
        <f>IF(ISBLANK(DaqBook_RAW_Data!AO788),"",DaqBook_RAW_Data!AO788)</f>
        <v/>
      </c>
      <c r="K798" s="167" t="str">
        <f>IF(ISBLANK(DaqBook_RAW_Data!AP788),"",DaqBook_RAW_Data!AP788)</f>
        <v/>
      </c>
      <c r="L798" s="167" t="str">
        <f>IF(ISBLANK(DaqBook_RAW_Data!AQ788),"",DaqBook_RAW_Data!AQ788)</f>
        <v/>
      </c>
      <c r="M798" s="167" t="str">
        <f>IF(ISBLANK(DaqBook_RAW_Data!AR788),"",DaqBook_RAW_Data!AR788)</f>
        <v/>
      </c>
      <c r="N798" s="167" t="str">
        <f>IF(ISBLANK(DaqBook_RAW_Data!AS788),"",DaqBook_RAW_Data!AS788)</f>
        <v/>
      </c>
      <c r="O798" s="44"/>
      <c r="P798" s="44"/>
    </row>
    <row r="799" spans="1:16" x14ac:dyDescent="0.2">
      <c r="A799" s="58" t="e">
        <f t="shared" si="12"/>
        <v>#VALUE!</v>
      </c>
      <c r="B799" s="144" t="str">
        <f>IF(ISBLANK(DaqBook_RAW_Data!AG789),IF(DaqBook_RAW_Data!A789="","",TIMEVALUE(DaqBook_RAW_Data!A789)),TIMEVALUE(DaqBook_RAW_Data!AG789))</f>
        <v/>
      </c>
      <c r="C799" s="167" t="str">
        <f>IF(ISBLANK(DaqBook_RAW_Data!AH789),"",DaqBook_RAW_Data!AH789)</f>
        <v/>
      </c>
      <c r="D799" s="167" t="str">
        <f>IF(ISBLANK(DaqBook_RAW_Data!AI789),"",DaqBook_RAW_Data!AI789)</f>
        <v/>
      </c>
      <c r="E799" s="167" t="str">
        <f>IF(ISBLANK(DaqBook_RAW_Data!AJ789),"",DaqBook_RAW_Data!AJ789)</f>
        <v/>
      </c>
      <c r="F799" s="167" t="str">
        <f>IF(ISBLANK(DaqBook_RAW_Data!AK789),"",DaqBook_RAW_Data!AK789)</f>
        <v/>
      </c>
      <c r="G799" s="167" t="str">
        <f>IF(ISBLANK(DaqBook_RAW_Data!AL789),"",DaqBook_RAW_Data!AL789)</f>
        <v/>
      </c>
      <c r="H799" s="167" t="str">
        <f>IF(ISBLANK(DaqBook_RAW_Data!AM789),"",DaqBook_RAW_Data!AM789)</f>
        <v/>
      </c>
      <c r="I799" s="167" t="str">
        <f>IF(ISBLANK(DaqBook_RAW_Data!AN789),"",DaqBook_RAW_Data!AN789)</f>
        <v/>
      </c>
      <c r="J799" s="167" t="str">
        <f>IF(ISBLANK(DaqBook_RAW_Data!AO789),"",DaqBook_RAW_Data!AO789)</f>
        <v/>
      </c>
      <c r="K799" s="167" t="str">
        <f>IF(ISBLANK(DaqBook_RAW_Data!AP789),"",DaqBook_RAW_Data!AP789)</f>
        <v/>
      </c>
      <c r="L799" s="167" t="str">
        <f>IF(ISBLANK(DaqBook_RAW_Data!AQ789),"",DaqBook_RAW_Data!AQ789)</f>
        <v/>
      </c>
      <c r="M799" s="167" t="str">
        <f>IF(ISBLANK(DaqBook_RAW_Data!AR789),"",DaqBook_RAW_Data!AR789)</f>
        <v/>
      </c>
      <c r="N799" s="167" t="str">
        <f>IF(ISBLANK(DaqBook_RAW_Data!AS789),"",DaqBook_RAW_Data!AS789)</f>
        <v/>
      </c>
      <c r="O799" s="44"/>
      <c r="P799" s="44"/>
    </row>
    <row r="800" spans="1:16" x14ac:dyDescent="0.2">
      <c r="A800" s="58" t="e">
        <f t="shared" si="12"/>
        <v>#VALUE!</v>
      </c>
      <c r="B800" s="144" t="str">
        <f>IF(ISBLANK(DaqBook_RAW_Data!AG790),IF(DaqBook_RAW_Data!A790="","",TIMEVALUE(DaqBook_RAW_Data!A790)),TIMEVALUE(DaqBook_RAW_Data!AG790))</f>
        <v/>
      </c>
      <c r="C800" s="167" t="str">
        <f>IF(ISBLANK(DaqBook_RAW_Data!AH790),"",DaqBook_RAW_Data!AH790)</f>
        <v/>
      </c>
      <c r="D800" s="167" t="str">
        <f>IF(ISBLANK(DaqBook_RAW_Data!AI790),"",DaqBook_RAW_Data!AI790)</f>
        <v/>
      </c>
      <c r="E800" s="167" t="str">
        <f>IF(ISBLANK(DaqBook_RAW_Data!AJ790),"",DaqBook_RAW_Data!AJ790)</f>
        <v/>
      </c>
      <c r="F800" s="167" t="str">
        <f>IF(ISBLANK(DaqBook_RAW_Data!AK790),"",DaqBook_RAW_Data!AK790)</f>
        <v/>
      </c>
      <c r="G800" s="167" t="str">
        <f>IF(ISBLANK(DaqBook_RAW_Data!AL790),"",DaqBook_RAW_Data!AL790)</f>
        <v/>
      </c>
      <c r="H800" s="167" t="str">
        <f>IF(ISBLANK(DaqBook_RAW_Data!AM790),"",DaqBook_RAW_Data!AM790)</f>
        <v/>
      </c>
      <c r="I800" s="167" t="str">
        <f>IF(ISBLANK(DaqBook_RAW_Data!AN790),"",DaqBook_RAW_Data!AN790)</f>
        <v/>
      </c>
      <c r="J800" s="167" t="str">
        <f>IF(ISBLANK(DaqBook_RAW_Data!AO790),"",DaqBook_RAW_Data!AO790)</f>
        <v/>
      </c>
      <c r="K800" s="167" t="str">
        <f>IF(ISBLANK(DaqBook_RAW_Data!AP790),"",DaqBook_RAW_Data!AP790)</f>
        <v/>
      </c>
      <c r="L800" s="167" t="str">
        <f>IF(ISBLANK(DaqBook_RAW_Data!AQ790),"",DaqBook_RAW_Data!AQ790)</f>
        <v/>
      </c>
      <c r="M800" s="167" t="str">
        <f>IF(ISBLANK(DaqBook_RAW_Data!AR790),"",DaqBook_RAW_Data!AR790)</f>
        <v/>
      </c>
      <c r="N800" s="167" t="str">
        <f>IF(ISBLANK(DaqBook_RAW_Data!AS790),"",DaqBook_RAW_Data!AS790)</f>
        <v/>
      </c>
      <c r="O800" s="44"/>
      <c r="P800" s="44"/>
    </row>
    <row r="801" spans="1:16" x14ac:dyDescent="0.2">
      <c r="A801" s="58" t="e">
        <f t="shared" si="12"/>
        <v>#VALUE!</v>
      </c>
      <c r="B801" s="144" t="str">
        <f>IF(ISBLANK(DaqBook_RAW_Data!AG791),IF(DaqBook_RAW_Data!A791="","",TIMEVALUE(DaqBook_RAW_Data!A791)),TIMEVALUE(DaqBook_RAW_Data!AG791))</f>
        <v/>
      </c>
      <c r="C801" s="167" t="str">
        <f>IF(ISBLANK(DaqBook_RAW_Data!AH791),"",DaqBook_RAW_Data!AH791)</f>
        <v/>
      </c>
      <c r="D801" s="167" t="str">
        <f>IF(ISBLANK(DaqBook_RAW_Data!AI791),"",DaqBook_RAW_Data!AI791)</f>
        <v/>
      </c>
      <c r="E801" s="167" t="str">
        <f>IF(ISBLANK(DaqBook_RAW_Data!AJ791),"",DaqBook_RAW_Data!AJ791)</f>
        <v/>
      </c>
      <c r="F801" s="167" t="str">
        <f>IF(ISBLANK(DaqBook_RAW_Data!AK791),"",DaqBook_RAW_Data!AK791)</f>
        <v/>
      </c>
      <c r="G801" s="167" t="str">
        <f>IF(ISBLANK(DaqBook_RAW_Data!AL791),"",DaqBook_RAW_Data!AL791)</f>
        <v/>
      </c>
      <c r="H801" s="167" t="str">
        <f>IF(ISBLANK(DaqBook_RAW_Data!AM791),"",DaqBook_RAW_Data!AM791)</f>
        <v/>
      </c>
      <c r="I801" s="167" t="str">
        <f>IF(ISBLANK(DaqBook_RAW_Data!AN791),"",DaqBook_RAW_Data!AN791)</f>
        <v/>
      </c>
      <c r="J801" s="167" t="str">
        <f>IF(ISBLANK(DaqBook_RAW_Data!AO791),"",DaqBook_RAW_Data!AO791)</f>
        <v/>
      </c>
      <c r="K801" s="167" t="str">
        <f>IF(ISBLANK(DaqBook_RAW_Data!AP791),"",DaqBook_RAW_Data!AP791)</f>
        <v/>
      </c>
      <c r="L801" s="167" t="str">
        <f>IF(ISBLANK(DaqBook_RAW_Data!AQ791),"",DaqBook_RAW_Data!AQ791)</f>
        <v/>
      </c>
      <c r="M801" s="167" t="str">
        <f>IF(ISBLANK(DaqBook_RAW_Data!AR791),"",DaqBook_RAW_Data!AR791)</f>
        <v/>
      </c>
      <c r="N801" s="167" t="str">
        <f>IF(ISBLANK(DaqBook_RAW_Data!AS791),"",DaqBook_RAW_Data!AS791)</f>
        <v/>
      </c>
      <c r="O801" s="44"/>
      <c r="P801" s="44"/>
    </row>
    <row r="802" spans="1:16" x14ac:dyDescent="0.2">
      <c r="A802" s="58" t="e">
        <f t="shared" si="12"/>
        <v>#VALUE!</v>
      </c>
      <c r="B802" s="144" t="str">
        <f>IF(ISBLANK(DaqBook_RAW_Data!AG792),IF(DaqBook_RAW_Data!A792="","",TIMEVALUE(DaqBook_RAW_Data!A792)),TIMEVALUE(DaqBook_RAW_Data!AG792))</f>
        <v/>
      </c>
      <c r="C802" s="167" t="str">
        <f>IF(ISBLANK(DaqBook_RAW_Data!AH792),"",DaqBook_RAW_Data!AH792)</f>
        <v/>
      </c>
      <c r="D802" s="167" t="str">
        <f>IF(ISBLANK(DaqBook_RAW_Data!AI792),"",DaqBook_RAW_Data!AI792)</f>
        <v/>
      </c>
      <c r="E802" s="167" t="str">
        <f>IF(ISBLANK(DaqBook_RAW_Data!AJ792),"",DaqBook_RAW_Data!AJ792)</f>
        <v/>
      </c>
      <c r="F802" s="167" t="str">
        <f>IF(ISBLANK(DaqBook_RAW_Data!AK792),"",DaqBook_RAW_Data!AK792)</f>
        <v/>
      </c>
      <c r="G802" s="167" t="str">
        <f>IF(ISBLANK(DaqBook_RAW_Data!AL792),"",DaqBook_RAW_Data!AL792)</f>
        <v/>
      </c>
      <c r="H802" s="167" t="str">
        <f>IF(ISBLANK(DaqBook_RAW_Data!AM792),"",DaqBook_RAW_Data!AM792)</f>
        <v/>
      </c>
      <c r="I802" s="167" t="str">
        <f>IF(ISBLANK(DaqBook_RAW_Data!AN792),"",DaqBook_RAW_Data!AN792)</f>
        <v/>
      </c>
      <c r="J802" s="167" t="str">
        <f>IF(ISBLANK(DaqBook_RAW_Data!AO792),"",DaqBook_RAW_Data!AO792)</f>
        <v/>
      </c>
      <c r="K802" s="167" t="str">
        <f>IF(ISBLANK(DaqBook_RAW_Data!AP792),"",DaqBook_RAW_Data!AP792)</f>
        <v/>
      </c>
      <c r="L802" s="167" t="str">
        <f>IF(ISBLANK(DaqBook_RAW_Data!AQ792),"",DaqBook_RAW_Data!AQ792)</f>
        <v/>
      </c>
      <c r="M802" s="167" t="str">
        <f>IF(ISBLANK(DaqBook_RAW_Data!AR792),"",DaqBook_RAW_Data!AR792)</f>
        <v/>
      </c>
      <c r="N802" s="167" t="str">
        <f>IF(ISBLANK(DaqBook_RAW_Data!AS792),"",DaqBook_RAW_Data!AS792)</f>
        <v/>
      </c>
      <c r="O802" s="44"/>
      <c r="P802" s="44"/>
    </row>
    <row r="803" spans="1:16" x14ac:dyDescent="0.2">
      <c r="A803" s="58" t="e">
        <f t="shared" si="12"/>
        <v>#VALUE!</v>
      </c>
      <c r="B803" s="144" t="str">
        <f>IF(ISBLANK(DaqBook_RAW_Data!AG793),IF(DaqBook_RAW_Data!A793="","",TIMEVALUE(DaqBook_RAW_Data!A793)),TIMEVALUE(DaqBook_RAW_Data!AG793))</f>
        <v/>
      </c>
      <c r="C803" s="167" t="str">
        <f>IF(ISBLANK(DaqBook_RAW_Data!AH793),"",DaqBook_RAW_Data!AH793)</f>
        <v/>
      </c>
      <c r="D803" s="167" t="str">
        <f>IF(ISBLANK(DaqBook_RAW_Data!AI793),"",DaqBook_RAW_Data!AI793)</f>
        <v/>
      </c>
      <c r="E803" s="167" t="str">
        <f>IF(ISBLANK(DaqBook_RAW_Data!AJ793),"",DaqBook_RAW_Data!AJ793)</f>
        <v/>
      </c>
      <c r="F803" s="167" t="str">
        <f>IF(ISBLANK(DaqBook_RAW_Data!AK793),"",DaqBook_RAW_Data!AK793)</f>
        <v/>
      </c>
      <c r="G803" s="167" t="str">
        <f>IF(ISBLANK(DaqBook_RAW_Data!AL793),"",DaqBook_RAW_Data!AL793)</f>
        <v/>
      </c>
      <c r="H803" s="167" t="str">
        <f>IF(ISBLANK(DaqBook_RAW_Data!AM793),"",DaqBook_RAW_Data!AM793)</f>
        <v/>
      </c>
      <c r="I803" s="167" t="str">
        <f>IF(ISBLANK(DaqBook_RAW_Data!AN793),"",DaqBook_RAW_Data!AN793)</f>
        <v/>
      </c>
      <c r="J803" s="167" t="str">
        <f>IF(ISBLANK(DaqBook_RAW_Data!AO793),"",DaqBook_RAW_Data!AO793)</f>
        <v/>
      </c>
      <c r="K803" s="167" t="str">
        <f>IF(ISBLANK(DaqBook_RAW_Data!AP793),"",DaqBook_RAW_Data!AP793)</f>
        <v/>
      </c>
      <c r="L803" s="167" t="str">
        <f>IF(ISBLANK(DaqBook_RAW_Data!AQ793),"",DaqBook_RAW_Data!AQ793)</f>
        <v/>
      </c>
      <c r="M803" s="167" t="str">
        <f>IF(ISBLANK(DaqBook_RAW_Data!AR793),"",DaqBook_RAW_Data!AR793)</f>
        <v/>
      </c>
      <c r="N803" s="167" t="str">
        <f>IF(ISBLANK(DaqBook_RAW_Data!AS793),"",DaqBook_RAW_Data!AS793)</f>
        <v/>
      </c>
      <c r="O803" s="44"/>
      <c r="P803" s="44"/>
    </row>
    <row r="804" spans="1:16" x14ac:dyDescent="0.2">
      <c r="A804" s="58" t="e">
        <f t="shared" si="12"/>
        <v>#VALUE!</v>
      </c>
      <c r="B804" s="144" t="str">
        <f>IF(ISBLANK(DaqBook_RAW_Data!AG794),IF(DaqBook_RAW_Data!A794="","",TIMEVALUE(DaqBook_RAW_Data!A794)),TIMEVALUE(DaqBook_RAW_Data!AG794))</f>
        <v/>
      </c>
      <c r="C804" s="167" t="str">
        <f>IF(ISBLANK(DaqBook_RAW_Data!AH794),"",DaqBook_RAW_Data!AH794)</f>
        <v/>
      </c>
      <c r="D804" s="167" t="str">
        <f>IF(ISBLANK(DaqBook_RAW_Data!AI794),"",DaqBook_RAW_Data!AI794)</f>
        <v/>
      </c>
      <c r="E804" s="167" t="str">
        <f>IF(ISBLANK(DaqBook_RAW_Data!AJ794),"",DaqBook_RAW_Data!AJ794)</f>
        <v/>
      </c>
      <c r="F804" s="167" t="str">
        <f>IF(ISBLANK(DaqBook_RAW_Data!AK794),"",DaqBook_RAW_Data!AK794)</f>
        <v/>
      </c>
      <c r="G804" s="167" t="str">
        <f>IF(ISBLANK(DaqBook_RAW_Data!AL794),"",DaqBook_RAW_Data!AL794)</f>
        <v/>
      </c>
      <c r="H804" s="167" t="str">
        <f>IF(ISBLANK(DaqBook_RAW_Data!AM794),"",DaqBook_RAW_Data!AM794)</f>
        <v/>
      </c>
      <c r="I804" s="167" t="str">
        <f>IF(ISBLANK(DaqBook_RAW_Data!AN794),"",DaqBook_RAW_Data!AN794)</f>
        <v/>
      </c>
      <c r="J804" s="167" t="str">
        <f>IF(ISBLANK(DaqBook_RAW_Data!AO794),"",DaqBook_RAW_Data!AO794)</f>
        <v/>
      </c>
      <c r="K804" s="167" t="str">
        <f>IF(ISBLANK(DaqBook_RAW_Data!AP794),"",DaqBook_RAW_Data!AP794)</f>
        <v/>
      </c>
      <c r="L804" s="167" t="str">
        <f>IF(ISBLANK(DaqBook_RAW_Data!AQ794),"",DaqBook_RAW_Data!AQ794)</f>
        <v/>
      </c>
      <c r="M804" s="167" t="str">
        <f>IF(ISBLANK(DaqBook_RAW_Data!AR794),"",DaqBook_RAW_Data!AR794)</f>
        <v/>
      </c>
      <c r="N804" s="167" t="str">
        <f>IF(ISBLANK(DaqBook_RAW_Data!AS794),"",DaqBook_RAW_Data!AS794)</f>
        <v/>
      </c>
      <c r="O804" s="44"/>
      <c r="P804" s="44"/>
    </row>
    <row r="805" spans="1:16" x14ac:dyDescent="0.2">
      <c r="A805" s="58" t="e">
        <f t="shared" si="12"/>
        <v>#VALUE!</v>
      </c>
      <c r="B805" s="144" t="str">
        <f>IF(ISBLANK(DaqBook_RAW_Data!AG795),IF(DaqBook_RAW_Data!A795="","",TIMEVALUE(DaqBook_RAW_Data!A795)),TIMEVALUE(DaqBook_RAW_Data!AG795))</f>
        <v/>
      </c>
      <c r="C805" s="167" t="str">
        <f>IF(ISBLANK(DaqBook_RAW_Data!AH795),"",DaqBook_RAW_Data!AH795)</f>
        <v/>
      </c>
      <c r="D805" s="167" t="str">
        <f>IF(ISBLANK(DaqBook_RAW_Data!AI795),"",DaqBook_RAW_Data!AI795)</f>
        <v/>
      </c>
      <c r="E805" s="167" t="str">
        <f>IF(ISBLANK(DaqBook_RAW_Data!AJ795),"",DaqBook_RAW_Data!AJ795)</f>
        <v/>
      </c>
      <c r="F805" s="167" t="str">
        <f>IF(ISBLANK(DaqBook_RAW_Data!AK795),"",DaqBook_RAW_Data!AK795)</f>
        <v/>
      </c>
      <c r="G805" s="167" t="str">
        <f>IF(ISBLANK(DaqBook_RAW_Data!AL795),"",DaqBook_RAW_Data!AL795)</f>
        <v/>
      </c>
      <c r="H805" s="167" t="str">
        <f>IF(ISBLANK(DaqBook_RAW_Data!AM795),"",DaqBook_RAW_Data!AM795)</f>
        <v/>
      </c>
      <c r="I805" s="167" t="str">
        <f>IF(ISBLANK(DaqBook_RAW_Data!AN795),"",DaqBook_RAW_Data!AN795)</f>
        <v/>
      </c>
      <c r="J805" s="167" t="str">
        <f>IF(ISBLANK(DaqBook_RAW_Data!AO795),"",DaqBook_RAW_Data!AO795)</f>
        <v/>
      </c>
      <c r="K805" s="167" t="str">
        <f>IF(ISBLANK(DaqBook_RAW_Data!AP795),"",DaqBook_RAW_Data!AP795)</f>
        <v/>
      </c>
      <c r="L805" s="167" t="str">
        <f>IF(ISBLANK(DaqBook_RAW_Data!AQ795),"",DaqBook_RAW_Data!AQ795)</f>
        <v/>
      </c>
      <c r="M805" s="167" t="str">
        <f>IF(ISBLANK(DaqBook_RAW_Data!AR795),"",DaqBook_RAW_Data!AR795)</f>
        <v/>
      </c>
      <c r="N805" s="167" t="str">
        <f>IF(ISBLANK(DaqBook_RAW_Data!AS795),"",DaqBook_RAW_Data!AS795)</f>
        <v/>
      </c>
      <c r="O805" s="44"/>
      <c r="P805" s="44"/>
    </row>
    <row r="806" spans="1:16" x14ac:dyDescent="0.2">
      <c r="A806" s="58" t="e">
        <f t="shared" si="12"/>
        <v>#VALUE!</v>
      </c>
      <c r="B806" s="144" t="str">
        <f>IF(ISBLANK(DaqBook_RAW_Data!AG796),IF(DaqBook_RAW_Data!A796="","",TIMEVALUE(DaqBook_RAW_Data!A796)),TIMEVALUE(DaqBook_RAW_Data!AG796))</f>
        <v/>
      </c>
      <c r="C806" s="167" t="str">
        <f>IF(ISBLANK(DaqBook_RAW_Data!AH796),"",DaqBook_RAW_Data!AH796)</f>
        <v/>
      </c>
      <c r="D806" s="167" t="str">
        <f>IF(ISBLANK(DaqBook_RAW_Data!AI796),"",DaqBook_RAW_Data!AI796)</f>
        <v/>
      </c>
      <c r="E806" s="167" t="str">
        <f>IF(ISBLANK(DaqBook_RAW_Data!AJ796),"",DaqBook_RAW_Data!AJ796)</f>
        <v/>
      </c>
      <c r="F806" s="167" t="str">
        <f>IF(ISBLANK(DaqBook_RAW_Data!AK796),"",DaqBook_RAW_Data!AK796)</f>
        <v/>
      </c>
      <c r="G806" s="167" t="str">
        <f>IF(ISBLANK(DaqBook_RAW_Data!AL796),"",DaqBook_RAW_Data!AL796)</f>
        <v/>
      </c>
      <c r="H806" s="167" t="str">
        <f>IF(ISBLANK(DaqBook_RAW_Data!AM796),"",DaqBook_RAW_Data!AM796)</f>
        <v/>
      </c>
      <c r="I806" s="167" t="str">
        <f>IF(ISBLANK(DaqBook_RAW_Data!AN796),"",DaqBook_RAW_Data!AN796)</f>
        <v/>
      </c>
      <c r="J806" s="167" t="str">
        <f>IF(ISBLANK(DaqBook_RAW_Data!AO796),"",DaqBook_RAW_Data!AO796)</f>
        <v/>
      </c>
      <c r="K806" s="167" t="str">
        <f>IF(ISBLANK(DaqBook_RAW_Data!AP796),"",DaqBook_RAW_Data!AP796)</f>
        <v/>
      </c>
      <c r="L806" s="167" t="str">
        <f>IF(ISBLANK(DaqBook_RAW_Data!AQ796),"",DaqBook_RAW_Data!AQ796)</f>
        <v/>
      </c>
      <c r="M806" s="167" t="str">
        <f>IF(ISBLANK(DaqBook_RAW_Data!AR796),"",DaqBook_RAW_Data!AR796)</f>
        <v/>
      </c>
      <c r="N806" s="167" t="str">
        <f>IF(ISBLANK(DaqBook_RAW_Data!AS796),"",DaqBook_RAW_Data!AS796)</f>
        <v/>
      </c>
      <c r="O806" s="44"/>
      <c r="P806" s="44"/>
    </row>
    <row r="807" spans="1:16" x14ac:dyDescent="0.2">
      <c r="A807" s="58" t="e">
        <f t="shared" si="12"/>
        <v>#VALUE!</v>
      </c>
      <c r="B807" s="144" t="str">
        <f>IF(ISBLANK(DaqBook_RAW_Data!AG797),IF(DaqBook_RAW_Data!A797="","",TIMEVALUE(DaqBook_RAW_Data!A797)),TIMEVALUE(DaqBook_RAW_Data!AG797))</f>
        <v/>
      </c>
      <c r="C807" s="167" t="str">
        <f>IF(ISBLANK(DaqBook_RAW_Data!AH797),"",DaqBook_RAW_Data!AH797)</f>
        <v/>
      </c>
      <c r="D807" s="167" t="str">
        <f>IF(ISBLANK(DaqBook_RAW_Data!AI797),"",DaqBook_RAW_Data!AI797)</f>
        <v/>
      </c>
      <c r="E807" s="167" t="str">
        <f>IF(ISBLANK(DaqBook_RAW_Data!AJ797),"",DaqBook_RAW_Data!AJ797)</f>
        <v/>
      </c>
      <c r="F807" s="167" t="str">
        <f>IF(ISBLANK(DaqBook_RAW_Data!AK797),"",DaqBook_RAW_Data!AK797)</f>
        <v/>
      </c>
      <c r="G807" s="167" t="str">
        <f>IF(ISBLANK(DaqBook_RAW_Data!AL797),"",DaqBook_RAW_Data!AL797)</f>
        <v/>
      </c>
      <c r="H807" s="167" t="str">
        <f>IF(ISBLANK(DaqBook_RAW_Data!AM797),"",DaqBook_RAW_Data!AM797)</f>
        <v/>
      </c>
      <c r="I807" s="167" t="str">
        <f>IF(ISBLANK(DaqBook_RAW_Data!AN797),"",DaqBook_RAW_Data!AN797)</f>
        <v/>
      </c>
      <c r="J807" s="167" t="str">
        <f>IF(ISBLANK(DaqBook_RAW_Data!AO797),"",DaqBook_RAW_Data!AO797)</f>
        <v/>
      </c>
      <c r="K807" s="167" t="str">
        <f>IF(ISBLANK(DaqBook_RAW_Data!AP797),"",DaqBook_RAW_Data!AP797)</f>
        <v/>
      </c>
      <c r="L807" s="167" t="str">
        <f>IF(ISBLANK(DaqBook_RAW_Data!AQ797),"",DaqBook_RAW_Data!AQ797)</f>
        <v/>
      </c>
      <c r="M807" s="167" t="str">
        <f>IF(ISBLANK(DaqBook_RAW_Data!AR797),"",DaqBook_RAW_Data!AR797)</f>
        <v/>
      </c>
      <c r="N807" s="167" t="str">
        <f>IF(ISBLANK(DaqBook_RAW_Data!AS797),"",DaqBook_RAW_Data!AS797)</f>
        <v/>
      </c>
      <c r="O807" s="44"/>
      <c r="P807" s="44"/>
    </row>
    <row r="808" spans="1:16" x14ac:dyDescent="0.2">
      <c r="A808" s="58" t="e">
        <f t="shared" si="12"/>
        <v>#VALUE!</v>
      </c>
      <c r="B808" s="144" t="str">
        <f>IF(ISBLANK(DaqBook_RAW_Data!AG798),IF(DaqBook_RAW_Data!A798="","",TIMEVALUE(DaqBook_RAW_Data!A798)),TIMEVALUE(DaqBook_RAW_Data!AG798))</f>
        <v/>
      </c>
      <c r="C808" s="167" t="str">
        <f>IF(ISBLANK(DaqBook_RAW_Data!AH798),"",DaqBook_RAW_Data!AH798)</f>
        <v/>
      </c>
      <c r="D808" s="167" t="str">
        <f>IF(ISBLANK(DaqBook_RAW_Data!AI798),"",DaqBook_RAW_Data!AI798)</f>
        <v/>
      </c>
      <c r="E808" s="167" t="str">
        <f>IF(ISBLANK(DaqBook_RAW_Data!AJ798),"",DaqBook_RAW_Data!AJ798)</f>
        <v/>
      </c>
      <c r="F808" s="167" t="str">
        <f>IF(ISBLANK(DaqBook_RAW_Data!AK798),"",DaqBook_RAW_Data!AK798)</f>
        <v/>
      </c>
      <c r="G808" s="167" t="str">
        <f>IF(ISBLANK(DaqBook_RAW_Data!AL798),"",DaqBook_RAW_Data!AL798)</f>
        <v/>
      </c>
      <c r="H808" s="167" t="str">
        <f>IF(ISBLANK(DaqBook_RAW_Data!AM798),"",DaqBook_RAW_Data!AM798)</f>
        <v/>
      </c>
      <c r="I808" s="167" t="str">
        <f>IF(ISBLANK(DaqBook_RAW_Data!AN798),"",DaqBook_RAW_Data!AN798)</f>
        <v/>
      </c>
      <c r="J808" s="167" t="str">
        <f>IF(ISBLANK(DaqBook_RAW_Data!AO798),"",DaqBook_RAW_Data!AO798)</f>
        <v/>
      </c>
      <c r="K808" s="167" t="str">
        <f>IF(ISBLANK(DaqBook_RAW_Data!AP798),"",DaqBook_RAW_Data!AP798)</f>
        <v/>
      </c>
      <c r="L808" s="167" t="str">
        <f>IF(ISBLANK(DaqBook_RAW_Data!AQ798),"",DaqBook_RAW_Data!AQ798)</f>
        <v/>
      </c>
      <c r="M808" s="167" t="str">
        <f>IF(ISBLANK(DaqBook_RAW_Data!AR798),"",DaqBook_RAW_Data!AR798)</f>
        <v/>
      </c>
      <c r="N808" s="167" t="str">
        <f>IF(ISBLANK(DaqBook_RAW_Data!AS798),"",DaqBook_RAW_Data!AS798)</f>
        <v/>
      </c>
      <c r="O808" s="44"/>
      <c r="P808" s="44"/>
    </row>
    <row r="809" spans="1:16" x14ac:dyDescent="0.2">
      <c r="A809" s="58" t="e">
        <f t="shared" si="12"/>
        <v>#VALUE!</v>
      </c>
      <c r="B809" s="144" t="str">
        <f>IF(ISBLANK(DaqBook_RAW_Data!AG799),IF(DaqBook_RAW_Data!A799="","",TIMEVALUE(DaqBook_RAW_Data!A799)),TIMEVALUE(DaqBook_RAW_Data!AG799))</f>
        <v/>
      </c>
      <c r="C809" s="167" t="str">
        <f>IF(ISBLANK(DaqBook_RAW_Data!AH799),"",DaqBook_RAW_Data!AH799)</f>
        <v/>
      </c>
      <c r="D809" s="167" t="str">
        <f>IF(ISBLANK(DaqBook_RAW_Data!AI799),"",DaqBook_RAW_Data!AI799)</f>
        <v/>
      </c>
      <c r="E809" s="167" t="str">
        <f>IF(ISBLANK(DaqBook_RAW_Data!AJ799),"",DaqBook_RAW_Data!AJ799)</f>
        <v/>
      </c>
      <c r="F809" s="167" t="str">
        <f>IF(ISBLANK(DaqBook_RAW_Data!AK799),"",DaqBook_RAW_Data!AK799)</f>
        <v/>
      </c>
      <c r="G809" s="167" t="str">
        <f>IF(ISBLANK(DaqBook_RAW_Data!AL799),"",DaqBook_RAW_Data!AL799)</f>
        <v/>
      </c>
      <c r="H809" s="167" t="str">
        <f>IF(ISBLANK(DaqBook_RAW_Data!AM799),"",DaqBook_RAW_Data!AM799)</f>
        <v/>
      </c>
      <c r="I809" s="167" t="str">
        <f>IF(ISBLANK(DaqBook_RAW_Data!AN799),"",DaqBook_RAW_Data!AN799)</f>
        <v/>
      </c>
      <c r="J809" s="167" t="str">
        <f>IF(ISBLANK(DaqBook_RAW_Data!AO799),"",DaqBook_RAW_Data!AO799)</f>
        <v/>
      </c>
      <c r="K809" s="167" t="str">
        <f>IF(ISBLANK(DaqBook_RAW_Data!AP799),"",DaqBook_RAW_Data!AP799)</f>
        <v/>
      </c>
      <c r="L809" s="167" t="str">
        <f>IF(ISBLANK(DaqBook_RAW_Data!AQ799),"",DaqBook_RAW_Data!AQ799)</f>
        <v/>
      </c>
      <c r="M809" s="167" t="str">
        <f>IF(ISBLANK(DaqBook_RAW_Data!AR799),"",DaqBook_RAW_Data!AR799)</f>
        <v/>
      </c>
      <c r="N809" s="167" t="str">
        <f>IF(ISBLANK(DaqBook_RAW_Data!AS799),"",DaqBook_RAW_Data!AS799)</f>
        <v/>
      </c>
      <c r="O809" s="44"/>
      <c r="P809" s="44"/>
    </row>
    <row r="810" spans="1:16" x14ac:dyDescent="0.2">
      <c r="A810" s="58" t="e">
        <f t="shared" si="12"/>
        <v>#VALUE!</v>
      </c>
      <c r="B810" s="144" t="str">
        <f>IF(ISBLANK(DaqBook_RAW_Data!AG800),IF(DaqBook_RAW_Data!A800="","",TIMEVALUE(DaqBook_RAW_Data!A800)),TIMEVALUE(DaqBook_RAW_Data!AG800))</f>
        <v/>
      </c>
      <c r="C810" s="167" t="str">
        <f>IF(ISBLANK(DaqBook_RAW_Data!AH800),"",DaqBook_RAW_Data!AH800)</f>
        <v/>
      </c>
      <c r="D810" s="167" t="str">
        <f>IF(ISBLANK(DaqBook_RAW_Data!AI800),"",DaqBook_RAW_Data!AI800)</f>
        <v/>
      </c>
      <c r="E810" s="167" t="str">
        <f>IF(ISBLANK(DaqBook_RAW_Data!AJ800),"",DaqBook_RAW_Data!AJ800)</f>
        <v/>
      </c>
      <c r="F810" s="167" t="str">
        <f>IF(ISBLANK(DaqBook_RAW_Data!AK800),"",DaqBook_RAW_Data!AK800)</f>
        <v/>
      </c>
      <c r="G810" s="167" t="str">
        <f>IF(ISBLANK(DaqBook_RAW_Data!AL800),"",DaqBook_RAW_Data!AL800)</f>
        <v/>
      </c>
      <c r="H810" s="167" t="str">
        <f>IF(ISBLANK(DaqBook_RAW_Data!AM800),"",DaqBook_RAW_Data!AM800)</f>
        <v/>
      </c>
      <c r="I810" s="167" t="str">
        <f>IF(ISBLANK(DaqBook_RAW_Data!AN800),"",DaqBook_RAW_Data!AN800)</f>
        <v/>
      </c>
      <c r="J810" s="167" t="str">
        <f>IF(ISBLANK(DaqBook_RAW_Data!AO800),"",DaqBook_RAW_Data!AO800)</f>
        <v/>
      </c>
      <c r="K810" s="167" t="str">
        <f>IF(ISBLANK(DaqBook_RAW_Data!AP800),"",DaqBook_RAW_Data!AP800)</f>
        <v/>
      </c>
      <c r="L810" s="167" t="str">
        <f>IF(ISBLANK(DaqBook_RAW_Data!AQ800),"",DaqBook_RAW_Data!AQ800)</f>
        <v/>
      </c>
      <c r="M810" s="167" t="str">
        <f>IF(ISBLANK(DaqBook_RAW_Data!AR800),"",DaqBook_RAW_Data!AR800)</f>
        <v/>
      </c>
      <c r="N810" s="167" t="str">
        <f>IF(ISBLANK(DaqBook_RAW_Data!AS800),"",DaqBook_RAW_Data!AS800)</f>
        <v/>
      </c>
      <c r="O810" s="44"/>
      <c r="P810" s="44"/>
    </row>
    <row r="811" spans="1:16" x14ac:dyDescent="0.2">
      <c r="A811" s="58" t="e">
        <f t="shared" si="12"/>
        <v>#VALUE!</v>
      </c>
      <c r="B811" s="144" t="str">
        <f>IF(ISBLANK(DaqBook_RAW_Data!AG801),IF(DaqBook_RAW_Data!A801="","",TIMEVALUE(DaqBook_RAW_Data!A801)),TIMEVALUE(DaqBook_RAW_Data!AG801))</f>
        <v/>
      </c>
      <c r="C811" s="167" t="str">
        <f>IF(ISBLANK(DaqBook_RAW_Data!AH801),"",DaqBook_RAW_Data!AH801)</f>
        <v/>
      </c>
      <c r="D811" s="167" t="str">
        <f>IF(ISBLANK(DaqBook_RAW_Data!AI801),"",DaqBook_RAW_Data!AI801)</f>
        <v/>
      </c>
      <c r="E811" s="167" t="str">
        <f>IF(ISBLANK(DaqBook_RAW_Data!AJ801),"",DaqBook_RAW_Data!AJ801)</f>
        <v/>
      </c>
      <c r="F811" s="167" t="str">
        <f>IF(ISBLANK(DaqBook_RAW_Data!AK801),"",DaqBook_RAW_Data!AK801)</f>
        <v/>
      </c>
      <c r="G811" s="167" t="str">
        <f>IF(ISBLANK(DaqBook_RAW_Data!AL801),"",DaqBook_RAW_Data!AL801)</f>
        <v/>
      </c>
      <c r="H811" s="167" t="str">
        <f>IF(ISBLANK(DaqBook_RAW_Data!AM801),"",DaqBook_RAW_Data!AM801)</f>
        <v/>
      </c>
      <c r="I811" s="167" t="str">
        <f>IF(ISBLANK(DaqBook_RAW_Data!AN801),"",DaqBook_RAW_Data!AN801)</f>
        <v/>
      </c>
      <c r="J811" s="167" t="str">
        <f>IF(ISBLANK(DaqBook_RAW_Data!AO801),"",DaqBook_RAW_Data!AO801)</f>
        <v/>
      </c>
      <c r="K811" s="167" t="str">
        <f>IF(ISBLANK(DaqBook_RAW_Data!AP801),"",DaqBook_RAW_Data!AP801)</f>
        <v/>
      </c>
      <c r="L811" s="167" t="str">
        <f>IF(ISBLANK(DaqBook_RAW_Data!AQ801),"",DaqBook_RAW_Data!AQ801)</f>
        <v/>
      </c>
      <c r="M811" s="167" t="str">
        <f>IF(ISBLANK(DaqBook_RAW_Data!AR801),"",DaqBook_RAW_Data!AR801)</f>
        <v/>
      </c>
      <c r="N811" s="167" t="str">
        <f>IF(ISBLANK(DaqBook_RAW_Data!AS801),"",DaqBook_RAW_Data!AS801)</f>
        <v/>
      </c>
      <c r="O811" s="44"/>
      <c r="P811" s="44"/>
    </row>
    <row r="812" spans="1:16" x14ac:dyDescent="0.2">
      <c r="A812" s="58" t="e">
        <f t="shared" si="12"/>
        <v>#VALUE!</v>
      </c>
      <c r="B812" s="144" t="str">
        <f>IF(ISBLANK(DaqBook_RAW_Data!AG802),IF(DaqBook_RAW_Data!A802="","",TIMEVALUE(DaqBook_RAW_Data!A802)),TIMEVALUE(DaqBook_RAW_Data!AG802))</f>
        <v/>
      </c>
      <c r="C812" s="167" t="str">
        <f>IF(ISBLANK(DaqBook_RAW_Data!AH802),"",DaqBook_RAW_Data!AH802)</f>
        <v/>
      </c>
      <c r="D812" s="167" t="str">
        <f>IF(ISBLANK(DaqBook_RAW_Data!AI802),"",DaqBook_RAW_Data!AI802)</f>
        <v/>
      </c>
      <c r="E812" s="167" t="str">
        <f>IF(ISBLANK(DaqBook_RAW_Data!AJ802),"",DaqBook_RAW_Data!AJ802)</f>
        <v/>
      </c>
      <c r="F812" s="167" t="str">
        <f>IF(ISBLANK(DaqBook_RAW_Data!AK802),"",DaqBook_RAW_Data!AK802)</f>
        <v/>
      </c>
      <c r="G812" s="167" t="str">
        <f>IF(ISBLANK(DaqBook_RAW_Data!AL802),"",DaqBook_RAW_Data!AL802)</f>
        <v/>
      </c>
      <c r="H812" s="167" t="str">
        <f>IF(ISBLANK(DaqBook_RAW_Data!AM802),"",DaqBook_RAW_Data!AM802)</f>
        <v/>
      </c>
      <c r="I812" s="167" t="str">
        <f>IF(ISBLANK(DaqBook_RAW_Data!AN802),"",DaqBook_RAW_Data!AN802)</f>
        <v/>
      </c>
      <c r="J812" s="167" t="str">
        <f>IF(ISBLANK(DaqBook_RAW_Data!AO802),"",DaqBook_RAW_Data!AO802)</f>
        <v/>
      </c>
      <c r="K812" s="167" t="str">
        <f>IF(ISBLANK(DaqBook_RAW_Data!AP802),"",DaqBook_RAW_Data!AP802)</f>
        <v/>
      </c>
      <c r="L812" s="167" t="str">
        <f>IF(ISBLANK(DaqBook_RAW_Data!AQ802),"",DaqBook_RAW_Data!AQ802)</f>
        <v/>
      </c>
      <c r="M812" s="167" t="str">
        <f>IF(ISBLANK(DaqBook_RAW_Data!AR802),"",DaqBook_RAW_Data!AR802)</f>
        <v/>
      </c>
      <c r="N812" s="167" t="str">
        <f>IF(ISBLANK(DaqBook_RAW_Data!AS802),"",DaqBook_RAW_Data!AS802)</f>
        <v/>
      </c>
      <c r="O812" s="44"/>
      <c r="P812" s="44"/>
    </row>
    <row r="813" spans="1:16" x14ac:dyDescent="0.2">
      <c r="A813" s="58" t="e">
        <f t="shared" si="12"/>
        <v>#VALUE!</v>
      </c>
      <c r="B813" s="144" t="str">
        <f>IF(ISBLANK(DaqBook_RAW_Data!AG803),IF(DaqBook_RAW_Data!A803="","",TIMEVALUE(DaqBook_RAW_Data!A803)),TIMEVALUE(DaqBook_RAW_Data!AG803))</f>
        <v/>
      </c>
      <c r="C813" s="167" t="str">
        <f>IF(ISBLANK(DaqBook_RAW_Data!AH803),"",DaqBook_RAW_Data!AH803)</f>
        <v/>
      </c>
      <c r="D813" s="167" t="str">
        <f>IF(ISBLANK(DaqBook_RAW_Data!AI803),"",DaqBook_RAW_Data!AI803)</f>
        <v/>
      </c>
      <c r="E813" s="167" t="str">
        <f>IF(ISBLANK(DaqBook_RAW_Data!AJ803),"",DaqBook_RAW_Data!AJ803)</f>
        <v/>
      </c>
      <c r="F813" s="167" t="str">
        <f>IF(ISBLANK(DaqBook_RAW_Data!AK803),"",DaqBook_RAW_Data!AK803)</f>
        <v/>
      </c>
      <c r="G813" s="167" t="str">
        <f>IF(ISBLANK(DaqBook_RAW_Data!AL803),"",DaqBook_RAW_Data!AL803)</f>
        <v/>
      </c>
      <c r="H813" s="167" t="str">
        <f>IF(ISBLANK(DaqBook_RAW_Data!AM803),"",DaqBook_RAW_Data!AM803)</f>
        <v/>
      </c>
      <c r="I813" s="167" t="str">
        <f>IF(ISBLANK(DaqBook_RAW_Data!AN803),"",DaqBook_RAW_Data!AN803)</f>
        <v/>
      </c>
      <c r="J813" s="167" t="str">
        <f>IF(ISBLANK(DaqBook_RAW_Data!AO803),"",DaqBook_RAW_Data!AO803)</f>
        <v/>
      </c>
      <c r="K813" s="167" t="str">
        <f>IF(ISBLANK(DaqBook_RAW_Data!AP803),"",DaqBook_RAW_Data!AP803)</f>
        <v/>
      </c>
      <c r="L813" s="167" t="str">
        <f>IF(ISBLANK(DaqBook_RAW_Data!AQ803),"",DaqBook_RAW_Data!AQ803)</f>
        <v/>
      </c>
      <c r="M813" s="167" t="str">
        <f>IF(ISBLANK(DaqBook_RAW_Data!AR803),"",DaqBook_RAW_Data!AR803)</f>
        <v/>
      </c>
      <c r="N813" s="167" t="str">
        <f>IF(ISBLANK(DaqBook_RAW_Data!AS803),"",DaqBook_RAW_Data!AS803)</f>
        <v/>
      </c>
      <c r="O813" s="44"/>
      <c r="P813" s="44"/>
    </row>
    <row r="814" spans="1:16" x14ac:dyDescent="0.2">
      <c r="A814" s="58" t="e">
        <f t="shared" si="12"/>
        <v>#VALUE!</v>
      </c>
      <c r="B814" s="144" t="str">
        <f>IF(ISBLANK(DaqBook_RAW_Data!AG804),IF(DaqBook_RAW_Data!A804="","",TIMEVALUE(DaqBook_RAW_Data!A804)),TIMEVALUE(DaqBook_RAW_Data!AG804))</f>
        <v/>
      </c>
      <c r="C814" s="167" t="str">
        <f>IF(ISBLANK(DaqBook_RAW_Data!AH804),"",DaqBook_RAW_Data!AH804)</f>
        <v/>
      </c>
      <c r="D814" s="167" t="str">
        <f>IF(ISBLANK(DaqBook_RAW_Data!AI804),"",DaqBook_RAW_Data!AI804)</f>
        <v/>
      </c>
      <c r="E814" s="167" t="str">
        <f>IF(ISBLANK(DaqBook_RAW_Data!AJ804),"",DaqBook_RAW_Data!AJ804)</f>
        <v/>
      </c>
      <c r="F814" s="167" t="str">
        <f>IF(ISBLANK(DaqBook_RAW_Data!AK804),"",DaqBook_RAW_Data!AK804)</f>
        <v/>
      </c>
      <c r="G814" s="167" t="str">
        <f>IF(ISBLANK(DaqBook_RAW_Data!AL804),"",DaqBook_RAW_Data!AL804)</f>
        <v/>
      </c>
      <c r="H814" s="167" t="str">
        <f>IF(ISBLANK(DaqBook_RAW_Data!AM804),"",DaqBook_RAW_Data!AM804)</f>
        <v/>
      </c>
      <c r="I814" s="167" t="str">
        <f>IF(ISBLANK(DaqBook_RAW_Data!AN804),"",DaqBook_RAW_Data!AN804)</f>
        <v/>
      </c>
      <c r="J814" s="167" t="str">
        <f>IF(ISBLANK(DaqBook_RAW_Data!AO804),"",DaqBook_RAW_Data!AO804)</f>
        <v/>
      </c>
      <c r="K814" s="167" t="str">
        <f>IF(ISBLANK(DaqBook_RAW_Data!AP804),"",DaqBook_RAW_Data!AP804)</f>
        <v/>
      </c>
      <c r="L814" s="167" t="str">
        <f>IF(ISBLANK(DaqBook_RAW_Data!AQ804),"",DaqBook_RAW_Data!AQ804)</f>
        <v/>
      </c>
      <c r="M814" s="167" t="str">
        <f>IF(ISBLANK(DaqBook_RAW_Data!AR804),"",DaqBook_RAW_Data!AR804)</f>
        <v/>
      </c>
      <c r="N814" s="167" t="str">
        <f>IF(ISBLANK(DaqBook_RAW_Data!AS804),"",DaqBook_RAW_Data!AS804)</f>
        <v/>
      </c>
      <c r="O814" s="44"/>
      <c r="P814" s="44"/>
    </row>
    <row r="815" spans="1:16" x14ac:dyDescent="0.2">
      <c r="A815" s="58" t="e">
        <f t="shared" si="12"/>
        <v>#VALUE!</v>
      </c>
      <c r="B815" s="144" t="str">
        <f>IF(ISBLANK(DaqBook_RAW_Data!AG805),IF(DaqBook_RAW_Data!A805="","",TIMEVALUE(DaqBook_RAW_Data!A805)),TIMEVALUE(DaqBook_RAW_Data!AG805))</f>
        <v/>
      </c>
      <c r="C815" s="167" t="str">
        <f>IF(ISBLANK(DaqBook_RAW_Data!AH805),"",DaqBook_RAW_Data!AH805)</f>
        <v/>
      </c>
      <c r="D815" s="167" t="str">
        <f>IF(ISBLANK(DaqBook_RAW_Data!AI805),"",DaqBook_RAW_Data!AI805)</f>
        <v/>
      </c>
      <c r="E815" s="167" t="str">
        <f>IF(ISBLANK(DaqBook_RAW_Data!AJ805),"",DaqBook_RAW_Data!AJ805)</f>
        <v/>
      </c>
      <c r="F815" s="167" t="str">
        <f>IF(ISBLANK(DaqBook_RAW_Data!AK805),"",DaqBook_RAW_Data!AK805)</f>
        <v/>
      </c>
      <c r="G815" s="167" t="str">
        <f>IF(ISBLANK(DaqBook_RAW_Data!AL805),"",DaqBook_RAW_Data!AL805)</f>
        <v/>
      </c>
      <c r="H815" s="167" t="str">
        <f>IF(ISBLANK(DaqBook_RAW_Data!AM805),"",DaqBook_RAW_Data!AM805)</f>
        <v/>
      </c>
      <c r="I815" s="167" t="str">
        <f>IF(ISBLANK(DaqBook_RAW_Data!AN805),"",DaqBook_RAW_Data!AN805)</f>
        <v/>
      </c>
      <c r="J815" s="167" t="str">
        <f>IF(ISBLANK(DaqBook_RAW_Data!AO805),"",DaqBook_RAW_Data!AO805)</f>
        <v/>
      </c>
      <c r="K815" s="167" t="str">
        <f>IF(ISBLANK(DaqBook_RAW_Data!AP805),"",DaqBook_RAW_Data!AP805)</f>
        <v/>
      </c>
      <c r="L815" s="167" t="str">
        <f>IF(ISBLANK(DaqBook_RAW_Data!AQ805),"",DaqBook_RAW_Data!AQ805)</f>
        <v/>
      </c>
      <c r="M815" s="167" t="str">
        <f>IF(ISBLANK(DaqBook_RAW_Data!AR805),"",DaqBook_RAW_Data!AR805)</f>
        <v/>
      </c>
      <c r="N815" s="167" t="str">
        <f>IF(ISBLANK(DaqBook_RAW_Data!AS805),"",DaqBook_RAW_Data!AS805)</f>
        <v/>
      </c>
      <c r="O815" s="44"/>
      <c r="P815" s="44"/>
    </row>
    <row r="816" spans="1:16" x14ac:dyDescent="0.2">
      <c r="A816" s="58" t="e">
        <f t="shared" si="12"/>
        <v>#VALUE!</v>
      </c>
      <c r="B816" s="144" t="str">
        <f>IF(ISBLANK(DaqBook_RAW_Data!AG806),IF(DaqBook_RAW_Data!A806="","",TIMEVALUE(DaqBook_RAW_Data!A806)),TIMEVALUE(DaqBook_RAW_Data!AG806))</f>
        <v/>
      </c>
      <c r="C816" s="167" t="str">
        <f>IF(ISBLANK(DaqBook_RAW_Data!AH806),"",DaqBook_RAW_Data!AH806)</f>
        <v/>
      </c>
      <c r="D816" s="167" t="str">
        <f>IF(ISBLANK(DaqBook_RAW_Data!AI806),"",DaqBook_RAW_Data!AI806)</f>
        <v/>
      </c>
      <c r="E816" s="167" t="str">
        <f>IF(ISBLANK(DaqBook_RAW_Data!AJ806),"",DaqBook_RAW_Data!AJ806)</f>
        <v/>
      </c>
      <c r="F816" s="167" t="str">
        <f>IF(ISBLANK(DaqBook_RAW_Data!AK806),"",DaqBook_RAW_Data!AK806)</f>
        <v/>
      </c>
      <c r="G816" s="167" t="str">
        <f>IF(ISBLANK(DaqBook_RAW_Data!AL806),"",DaqBook_RAW_Data!AL806)</f>
        <v/>
      </c>
      <c r="H816" s="167" t="str">
        <f>IF(ISBLANK(DaqBook_RAW_Data!AM806),"",DaqBook_RAW_Data!AM806)</f>
        <v/>
      </c>
      <c r="I816" s="167" t="str">
        <f>IF(ISBLANK(DaqBook_RAW_Data!AN806),"",DaqBook_RAW_Data!AN806)</f>
        <v/>
      </c>
      <c r="J816" s="167" t="str">
        <f>IF(ISBLANK(DaqBook_RAW_Data!AO806),"",DaqBook_RAW_Data!AO806)</f>
        <v/>
      </c>
      <c r="K816" s="167" t="str">
        <f>IF(ISBLANK(DaqBook_RAW_Data!AP806),"",DaqBook_RAW_Data!AP806)</f>
        <v/>
      </c>
      <c r="L816" s="167" t="str">
        <f>IF(ISBLANK(DaqBook_RAW_Data!AQ806),"",DaqBook_RAW_Data!AQ806)</f>
        <v/>
      </c>
      <c r="M816" s="167" t="str">
        <f>IF(ISBLANK(DaqBook_RAW_Data!AR806),"",DaqBook_RAW_Data!AR806)</f>
        <v/>
      </c>
      <c r="N816" s="167" t="str">
        <f>IF(ISBLANK(DaqBook_RAW_Data!AS806),"",DaqBook_RAW_Data!AS806)</f>
        <v/>
      </c>
      <c r="O816" s="44"/>
      <c r="P816" s="44"/>
    </row>
    <row r="817" spans="1:16" x14ac:dyDescent="0.2">
      <c r="A817" s="58" t="e">
        <f t="shared" si="12"/>
        <v>#VALUE!</v>
      </c>
      <c r="B817" s="144" t="str">
        <f>IF(ISBLANK(DaqBook_RAW_Data!AG807),IF(DaqBook_RAW_Data!A807="","",TIMEVALUE(DaqBook_RAW_Data!A807)),TIMEVALUE(DaqBook_RAW_Data!AG807))</f>
        <v/>
      </c>
      <c r="C817" s="167" t="str">
        <f>IF(ISBLANK(DaqBook_RAW_Data!AH807),"",DaqBook_RAW_Data!AH807)</f>
        <v/>
      </c>
      <c r="D817" s="167" t="str">
        <f>IF(ISBLANK(DaqBook_RAW_Data!AI807),"",DaqBook_RAW_Data!AI807)</f>
        <v/>
      </c>
      <c r="E817" s="167" t="str">
        <f>IF(ISBLANK(DaqBook_RAW_Data!AJ807),"",DaqBook_RAW_Data!AJ807)</f>
        <v/>
      </c>
      <c r="F817" s="167" t="str">
        <f>IF(ISBLANK(DaqBook_RAW_Data!AK807),"",DaqBook_RAW_Data!AK807)</f>
        <v/>
      </c>
      <c r="G817" s="167" t="str">
        <f>IF(ISBLANK(DaqBook_RAW_Data!AL807),"",DaqBook_RAW_Data!AL807)</f>
        <v/>
      </c>
      <c r="H817" s="167" t="str">
        <f>IF(ISBLANK(DaqBook_RAW_Data!AM807),"",DaqBook_RAW_Data!AM807)</f>
        <v/>
      </c>
      <c r="I817" s="167" t="str">
        <f>IF(ISBLANK(DaqBook_RAW_Data!AN807),"",DaqBook_RAW_Data!AN807)</f>
        <v/>
      </c>
      <c r="J817" s="167" t="str">
        <f>IF(ISBLANK(DaqBook_RAW_Data!AO807),"",DaqBook_RAW_Data!AO807)</f>
        <v/>
      </c>
      <c r="K817" s="167" t="str">
        <f>IF(ISBLANK(DaqBook_RAW_Data!AP807),"",DaqBook_RAW_Data!AP807)</f>
        <v/>
      </c>
      <c r="L817" s="167" t="str">
        <f>IF(ISBLANK(DaqBook_RAW_Data!AQ807),"",DaqBook_RAW_Data!AQ807)</f>
        <v/>
      </c>
      <c r="M817" s="167" t="str">
        <f>IF(ISBLANK(DaqBook_RAW_Data!AR807),"",DaqBook_RAW_Data!AR807)</f>
        <v/>
      </c>
      <c r="N817" s="167" t="str">
        <f>IF(ISBLANK(DaqBook_RAW_Data!AS807),"",DaqBook_RAW_Data!AS807)</f>
        <v/>
      </c>
      <c r="O817" s="44"/>
      <c r="P817" s="44"/>
    </row>
    <row r="818" spans="1:16" x14ac:dyDescent="0.2">
      <c r="A818" s="58" t="e">
        <f t="shared" si="12"/>
        <v>#VALUE!</v>
      </c>
      <c r="B818" s="144" t="str">
        <f>IF(ISBLANK(DaqBook_RAW_Data!AG808),IF(DaqBook_RAW_Data!A808="","",TIMEVALUE(DaqBook_RAW_Data!A808)),TIMEVALUE(DaqBook_RAW_Data!AG808))</f>
        <v/>
      </c>
      <c r="C818" s="167" t="str">
        <f>IF(ISBLANK(DaqBook_RAW_Data!AH808),"",DaqBook_RAW_Data!AH808)</f>
        <v/>
      </c>
      <c r="D818" s="167" t="str">
        <f>IF(ISBLANK(DaqBook_RAW_Data!AI808),"",DaqBook_RAW_Data!AI808)</f>
        <v/>
      </c>
      <c r="E818" s="167" t="str">
        <f>IF(ISBLANK(DaqBook_RAW_Data!AJ808),"",DaqBook_RAW_Data!AJ808)</f>
        <v/>
      </c>
      <c r="F818" s="167" t="str">
        <f>IF(ISBLANK(DaqBook_RAW_Data!AK808),"",DaqBook_RAW_Data!AK808)</f>
        <v/>
      </c>
      <c r="G818" s="167" t="str">
        <f>IF(ISBLANK(DaqBook_RAW_Data!AL808),"",DaqBook_RAW_Data!AL808)</f>
        <v/>
      </c>
      <c r="H818" s="167" t="str">
        <f>IF(ISBLANK(DaqBook_RAW_Data!AM808),"",DaqBook_RAW_Data!AM808)</f>
        <v/>
      </c>
      <c r="I818" s="167" t="str">
        <f>IF(ISBLANK(DaqBook_RAW_Data!AN808),"",DaqBook_RAW_Data!AN808)</f>
        <v/>
      </c>
      <c r="J818" s="167" t="str">
        <f>IF(ISBLANK(DaqBook_RAW_Data!AO808),"",DaqBook_RAW_Data!AO808)</f>
        <v/>
      </c>
      <c r="K818" s="167" t="str">
        <f>IF(ISBLANK(DaqBook_RAW_Data!AP808),"",DaqBook_RAW_Data!AP808)</f>
        <v/>
      </c>
      <c r="L818" s="167" t="str">
        <f>IF(ISBLANK(DaqBook_RAW_Data!AQ808),"",DaqBook_RAW_Data!AQ808)</f>
        <v/>
      </c>
      <c r="M818" s="167" t="str">
        <f>IF(ISBLANK(DaqBook_RAW_Data!AR808),"",DaqBook_RAW_Data!AR808)</f>
        <v/>
      </c>
      <c r="N818" s="167" t="str">
        <f>IF(ISBLANK(DaqBook_RAW_Data!AS808),"",DaqBook_RAW_Data!AS808)</f>
        <v/>
      </c>
      <c r="O818" s="44"/>
      <c r="P818" s="44"/>
    </row>
    <row r="819" spans="1:16" x14ac:dyDescent="0.2">
      <c r="A819" s="58" t="e">
        <f t="shared" si="12"/>
        <v>#VALUE!</v>
      </c>
      <c r="B819" s="144" t="str">
        <f>IF(ISBLANK(DaqBook_RAW_Data!AG809),IF(DaqBook_RAW_Data!A809="","",TIMEVALUE(DaqBook_RAW_Data!A809)),TIMEVALUE(DaqBook_RAW_Data!AG809))</f>
        <v/>
      </c>
      <c r="C819" s="167" t="str">
        <f>IF(ISBLANK(DaqBook_RAW_Data!AH809),"",DaqBook_RAW_Data!AH809)</f>
        <v/>
      </c>
      <c r="D819" s="167" t="str">
        <f>IF(ISBLANK(DaqBook_RAW_Data!AI809),"",DaqBook_RAW_Data!AI809)</f>
        <v/>
      </c>
      <c r="E819" s="167" t="str">
        <f>IF(ISBLANK(DaqBook_RAW_Data!AJ809),"",DaqBook_RAW_Data!AJ809)</f>
        <v/>
      </c>
      <c r="F819" s="167" t="str">
        <f>IF(ISBLANK(DaqBook_RAW_Data!AK809),"",DaqBook_RAW_Data!AK809)</f>
        <v/>
      </c>
      <c r="G819" s="167" t="str">
        <f>IF(ISBLANK(DaqBook_RAW_Data!AL809),"",DaqBook_RAW_Data!AL809)</f>
        <v/>
      </c>
      <c r="H819" s="167" t="str">
        <f>IF(ISBLANK(DaqBook_RAW_Data!AM809),"",DaqBook_RAW_Data!AM809)</f>
        <v/>
      </c>
      <c r="I819" s="167" t="str">
        <f>IF(ISBLANK(DaqBook_RAW_Data!AN809),"",DaqBook_RAW_Data!AN809)</f>
        <v/>
      </c>
      <c r="J819" s="167" t="str">
        <f>IF(ISBLANK(DaqBook_RAW_Data!AO809),"",DaqBook_RAW_Data!AO809)</f>
        <v/>
      </c>
      <c r="K819" s="167" t="str">
        <f>IF(ISBLANK(DaqBook_RAW_Data!AP809),"",DaqBook_RAW_Data!AP809)</f>
        <v/>
      </c>
      <c r="L819" s="167" t="str">
        <f>IF(ISBLANK(DaqBook_RAW_Data!AQ809),"",DaqBook_RAW_Data!AQ809)</f>
        <v/>
      </c>
      <c r="M819" s="167" t="str">
        <f>IF(ISBLANK(DaqBook_RAW_Data!AR809),"",DaqBook_RAW_Data!AR809)</f>
        <v/>
      </c>
      <c r="N819" s="167" t="str">
        <f>IF(ISBLANK(DaqBook_RAW_Data!AS809),"",DaqBook_RAW_Data!AS809)</f>
        <v/>
      </c>
      <c r="O819" s="44"/>
      <c r="P819" s="44"/>
    </row>
    <row r="820" spans="1:16" x14ac:dyDescent="0.2">
      <c r="A820" s="58" t="e">
        <f t="shared" si="12"/>
        <v>#VALUE!</v>
      </c>
      <c r="B820" s="144" t="str">
        <f>IF(ISBLANK(DaqBook_RAW_Data!AG810),IF(DaqBook_RAW_Data!A810="","",TIMEVALUE(DaqBook_RAW_Data!A810)),TIMEVALUE(DaqBook_RAW_Data!AG810))</f>
        <v/>
      </c>
      <c r="C820" s="167" t="str">
        <f>IF(ISBLANK(DaqBook_RAW_Data!AH810),"",DaqBook_RAW_Data!AH810)</f>
        <v/>
      </c>
      <c r="D820" s="167" t="str">
        <f>IF(ISBLANK(DaqBook_RAW_Data!AI810),"",DaqBook_RAW_Data!AI810)</f>
        <v/>
      </c>
      <c r="E820" s="167" t="str">
        <f>IF(ISBLANK(DaqBook_RAW_Data!AJ810),"",DaqBook_RAW_Data!AJ810)</f>
        <v/>
      </c>
      <c r="F820" s="167" t="str">
        <f>IF(ISBLANK(DaqBook_RAW_Data!AK810),"",DaqBook_RAW_Data!AK810)</f>
        <v/>
      </c>
      <c r="G820" s="167" t="str">
        <f>IF(ISBLANK(DaqBook_RAW_Data!AL810),"",DaqBook_RAW_Data!AL810)</f>
        <v/>
      </c>
      <c r="H820" s="167" t="str">
        <f>IF(ISBLANK(DaqBook_RAW_Data!AM810),"",DaqBook_RAW_Data!AM810)</f>
        <v/>
      </c>
      <c r="I820" s="167" t="str">
        <f>IF(ISBLANK(DaqBook_RAW_Data!AN810),"",DaqBook_RAW_Data!AN810)</f>
        <v/>
      </c>
      <c r="J820" s="167" t="str">
        <f>IF(ISBLANK(DaqBook_RAW_Data!AO810),"",DaqBook_RAW_Data!AO810)</f>
        <v/>
      </c>
      <c r="K820" s="167" t="str">
        <f>IF(ISBLANK(DaqBook_RAW_Data!AP810),"",DaqBook_RAW_Data!AP810)</f>
        <v/>
      </c>
      <c r="L820" s="167" t="str">
        <f>IF(ISBLANK(DaqBook_RAW_Data!AQ810),"",DaqBook_RAW_Data!AQ810)</f>
        <v/>
      </c>
      <c r="M820" s="167" t="str">
        <f>IF(ISBLANK(DaqBook_RAW_Data!AR810),"",DaqBook_RAW_Data!AR810)</f>
        <v/>
      </c>
      <c r="N820" s="167" t="str">
        <f>IF(ISBLANK(DaqBook_RAW_Data!AS810),"",DaqBook_RAW_Data!AS810)</f>
        <v/>
      </c>
      <c r="O820" s="44"/>
      <c r="P820" s="44"/>
    </row>
    <row r="821" spans="1:16" x14ac:dyDescent="0.2">
      <c r="A821" s="58" t="e">
        <f t="shared" si="12"/>
        <v>#VALUE!</v>
      </c>
      <c r="B821" s="144" t="str">
        <f>IF(ISBLANK(DaqBook_RAW_Data!AG811),IF(DaqBook_RAW_Data!A811="","",TIMEVALUE(DaqBook_RAW_Data!A811)),TIMEVALUE(DaqBook_RAW_Data!AG811))</f>
        <v/>
      </c>
      <c r="C821" s="167" t="str">
        <f>IF(ISBLANK(DaqBook_RAW_Data!AH811),"",DaqBook_RAW_Data!AH811)</f>
        <v/>
      </c>
      <c r="D821" s="167" t="str">
        <f>IF(ISBLANK(DaqBook_RAW_Data!AI811),"",DaqBook_RAW_Data!AI811)</f>
        <v/>
      </c>
      <c r="E821" s="167" t="str">
        <f>IF(ISBLANK(DaqBook_RAW_Data!AJ811),"",DaqBook_RAW_Data!AJ811)</f>
        <v/>
      </c>
      <c r="F821" s="167" t="str">
        <f>IF(ISBLANK(DaqBook_RAW_Data!AK811),"",DaqBook_RAW_Data!AK811)</f>
        <v/>
      </c>
      <c r="G821" s="167" t="str">
        <f>IF(ISBLANK(DaqBook_RAW_Data!AL811),"",DaqBook_RAW_Data!AL811)</f>
        <v/>
      </c>
      <c r="H821" s="167" t="str">
        <f>IF(ISBLANK(DaqBook_RAW_Data!AM811),"",DaqBook_RAW_Data!AM811)</f>
        <v/>
      </c>
      <c r="I821" s="167" t="str">
        <f>IF(ISBLANK(DaqBook_RAW_Data!AN811),"",DaqBook_RAW_Data!AN811)</f>
        <v/>
      </c>
      <c r="J821" s="167" t="str">
        <f>IF(ISBLANK(DaqBook_RAW_Data!AO811),"",DaqBook_RAW_Data!AO811)</f>
        <v/>
      </c>
      <c r="K821" s="167" t="str">
        <f>IF(ISBLANK(DaqBook_RAW_Data!AP811),"",DaqBook_RAW_Data!AP811)</f>
        <v/>
      </c>
      <c r="L821" s="167" t="str">
        <f>IF(ISBLANK(DaqBook_RAW_Data!AQ811),"",DaqBook_RAW_Data!AQ811)</f>
        <v/>
      </c>
      <c r="M821" s="167" t="str">
        <f>IF(ISBLANK(DaqBook_RAW_Data!AR811),"",DaqBook_RAW_Data!AR811)</f>
        <v/>
      </c>
      <c r="N821" s="167" t="str">
        <f>IF(ISBLANK(DaqBook_RAW_Data!AS811),"",DaqBook_RAW_Data!AS811)</f>
        <v/>
      </c>
      <c r="O821" s="44"/>
      <c r="P821" s="44"/>
    </row>
    <row r="822" spans="1:16" x14ac:dyDescent="0.2">
      <c r="A822" s="58" t="e">
        <f t="shared" si="12"/>
        <v>#VALUE!</v>
      </c>
      <c r="B822" s="144" t="str">
        <f>IF(ISBLANK(DaqBook_RAW_Data!AG812),IF(DaqBook_RAW_Data!A812="","",TIMEVALUE(DaqBook_RAW_Data!A812)),TIMEVALUE(DaqBook_RAW_Data!AG812))</f>
        <v/>
      </c>
      <c r="C822" s="167" t="str">
        <f>IF(ISBLANK(DaqBook_RAW_Data!AH812),"",DaqBook_RAW_Data!AH812)</f>
        <v/>
      </c>
      <c r="D822" s="167" t="str">
        <f>IF(ISBLANK(DaqBook_RAW_Data!AI812),"",DaqBook_RAW_Data!AI812)</f>
        <v/>
      </c>
      <c r="E822" s="167" t="str">
        <f>IF(ISBLANK(DaqBook_RAW_Data!AJ812),"",DaqBook_RAW_Data!AJ812)</f>
        <v/>
      </c>
      <c r="F822" s="167" t="str">
        <f>IF(ISBLANK(DaqBook_RAW_Data!AK812),"",DaqBook_RAW_Data!AK812)</f>
        <v/>
      </c>
      <c r="G822" s="167" t="str">
        <f>IF(ISBLANK(DaqBook_RAW_Data!AL812),"",DaqBook_RAW_Data!AL812)</f>
        <v/>
      </c>
      <c r="H822" s="167" t="str">
        <f>IF(ISBLANK(DaqBook_RAW_Data!AM812),"",DaqBook_RAW_Data!AM812)</f>
        <v/>
      </c>
      <c r="I822" s="167" t="str">
        <f>IF(ISBLANK(DaqBook_RAW_Data!AN812),"",DaqBook_RAW_Data!AN812)</f>
        <v/>
      </c>
      <c r="J822" s="167" t="str">
        <f>IF(ISBLANK(DaqBook_RAW_Data!AO812),"",DaqBook_RAW_Data!AO812)</f>
        <v/>
      </c>
      <c r="K822" s="167" t="str">
        <f>IF(ISBLANK(DaqBook_RAW_Data!AP812),"",DaqBook_RAW_Data!AP812)</f>
        <v/>
      </c>
      <c r="L822" s="167" t="str">
        <f>IF(ISBLANK(DaqBook_RAW_Data!AQ812),"",DaqBook_RAW_Data!AQ812)</f>
        <v/>
      </c>
      <c r="M822" s="167" t="str">
        <f>IF(ISBLANK(DaqBook_RAW_Data!AR812),"",DaqBook_RAW_Data!AR812)</f>
        <v/>
      </c>
      <c r="N822" s="167" t="str">
        <f>IF(ISBLANK(DaqBook_RAW_Data!AS812),"",DaqBook_RAW_Data!AS812)</f>
        <v/>
      </c>
      <c r="O822" s="44"/>
      <c r="P822" s="44"/>
    </row>
    <row r="823" spans="1:16" x14ac:dyDescent="0.2">
      <c r="A823" s="58" t="e">
        <f t="shared" si="12"/>
        <v>#VALUE!</v>
      </c>
      <c r="B823" s="144" t="str">
        <f>IF(ISBLANK(DaqBook_RAW_Data!AG813),IF(DaqBook_RAW_Data!A813="","",TIMEVALUE(DaqBook_RAW_Data!A813)),TIMEVALUE(DaqBook_RAW_Data!AG813))</f>
        <v/>
      </c>
      <c r="C823" s="167" t="str">
        <f>IF(ISBLANK(DaqBook_RAW_Data!AH813),"",DaqBook_RAW_Data!AH813)</f>
        <v/>
      </c>
      <c r="D823" s="167" t="str">
        <f>IF(ISBLANK(DaqBook_RAW_Data!AI813),"",DaqBook_RAW_Data!AI813)</f>
        <v/>
      </c>
      <c r="E823" s="167" t="str">
        <f>IF(ISBLANK(DaqBook_RAW_Data!AJ813),"",DaqBook_RAW_Data!AJ813)</f>
        <v/>
      </c>
      <c r="F823" s="167" t="str">
        <f>IF(ISBLANK(DaqBook_RAW_Data!AK813),"",DaqBook_RAW_Data!AK813)</f>
        <v/>
      </c>
      <c r="G823" s="167" t="str">
        <f>IF(ISBLANK(DaqBook_RAW_Data!AL813),"",DaqBook_RAW_Data!AL813)</f>
        <v/>
      </c>
      <c r="H823" s="167" t="str">
        <f>IF(ISBLANK(DaqBook_RAW_Data!AM813),"",DaqBook_RAW_Data!AM813)</f>
        <v/>
      </c>
      <c r="I823" s="167" t="str">
        <f>IF(ISBLANK(DaqBook_RAW_Data!AN813),"",DaqBook_RAW_Data!AN813)</f>
        <v/>
      </c>
      <c r="J823" s="167" t="str">
        <f>IF(ISBLANK(DaqBook_RAW_Data!AO813),"",DaqBook_RAW_Data!AO813)</f>
        <v/>
      </c>
      <c r="K823" s="167" t="str">
        <f>IF(ISBLANK(DaqBook_RAW_Data!AP813),"",DaqBook_RAW_Data!AP813)</f>
        <v/>
      </c>
      <c r="L823" s="167" t="str">
        <f>IF(ISBLANK(DaqBook_RAW_Data!AQ813),"",DaqBook_RAW_Data!AQ813)</f>
        <v/>
      </c>
      <c r="M823" s="167" t="str">
        <f>IF(ISBLANK(DaqBook_RAW_Data!AR813),"",DaqBook_RAW_Data!AR813)</f>
        <v/>
      </c>
      <c r="N823" s="167" t="str">
        <f>IF(ISBLANK(DaqBook_RAW_Data!AS813),"",DaqBook_RAW_Data!AS813)</f>
        <v/>
      </c>
      <c r="O823" s="44"/>
      <c r="P823" s="44"/>
    </row>
    <row r="824" spans="1:16" x14ac:dyDescent="0.2">
      <c r="A824" s="58" t="e">
        <f t="shared" si="12"/>
        <v>#VALUE!</v>
      </c>
      <c r="B824" s="144" t="str">
        <f>IF(ISBLANK(DaqBook_RAW_Data!AG814),IF(DaqBook_RAW_Data!A814="","",TIMEVALUE(DaqBook_RAW_Data!A814)),TIMEVALUE(DaqBook_RAW_Data!AG814))</f>
        <v/>
      </c>
      <c r="C824" s="167" t="str">
        <f>IF(ISBLANK(DaqBook_RAW_Data!AH814),"",DaqBook_RAW_Data!AH814)</f>
        <v/>
      </c>
      <c r="D824" s="167" t="str">
        <f>IF(ISBLANK(DaqBook_RAW_Data!AI814),"",DaqBook_RAW_Data!AI814)</f>
        <v/>
      </c>
      <c r="E824" s="167" t="str">
        <f>IF(ISBLANK(DaqBook_RAW_Data!AJ814),"",DaqBook_RAW_Data!AJ814)</f>
        <v/>
      </c>
      <c r="F824" s="167" t="str">
        <f>IF(ISBLANK(DaqBook_RAW_Data!AK814),"",DaqBook_RAW_Data!AK814)</f>
        <v/>
      </c>
      <c r="G824" s="167" t="str">
        <f>IF(ISBLANK(DaqBook_RAW_Data!AL814),"",DaqBook_RAW_Data!AL814)</f>
        <v/>
      </c>
      <c r="H824" s="167" t="str">
        <f>IF(ISBLANK(DaqBook_RAW_Data!AM814),"",DaqBook_RAW_Data!AM814)</f>
        <v/>
      </c>
      <c r="I824" s="167" t="str">
        <f>IF(ISBLANK(DaqBook_RAW_Data!AN814),"",DaqBook_RAW_Data!AN814)</f>
        <v/>
      </c>
      <c r="J824" s="167" t="str">
        <f>IF(ISBLANK(DaqBook_RAW_Data!AO814),"",DaqBook_RAW_Data!AO814)</f>
        <v/>
      </c>
      <c r="K824" s="167" t="str">
        <f>IF(ISBLANK(DaqBook_RAW_Data!AP814),"",DaqBook_RAW_Data!AP814)</f>
        <v/>
      </c>
      <c r="L824" s="167" t="str">
        <f>IF(ISBLANK(DaqBook_RAW_Data!AQ814),"",DaqBook_RAW_Data!AQ814)</f>
        <v/>
      </c>
      <c r="M824" s="167" t="str">
        <f>IF(ISBLANK(DaqBook_RAW_Data!AR814),"",DaqBook_RAW_Data!AR814)</f>
        <v/>
      </c>
      <c r="N824" s="167" t="str">
        <f>IF(ISBLANK(DaqBook_RAW_Data!AS814),"",DaqBook_RAW_Data!AS814)</f>
        <v/>
      </c>
      <c r="O824" s="44"/>
      <c r="P824" s="44"/>
    </row>
    <row r="825" spans="1:16" x14ac:dyDescent="0.2">
      <c r="A825" s="58" t="e">
        <f t="shared" si="12"/>
        <v>#VALUE!</v>
      </c>
      <c r="B825" s="144" t="str">
        <f>IF(ISBLANK(DaqBook_RAW_Data!AG815),IF(DaqBook_RAW_Data!A815="","",TIMEVALUE(DaqBook_RAW_Data!A815)),TIMEVALUE(DaqBook_RAW_Data!AG815))</f>
        <v/>
      </c>
      <c r="C825" s="167" t="str">
        <f>IF(ISBLANK(DaqBook_RAW_Data!AH815),"",DaqBook_RAW_Data!AH815)</f>
        <v/>
      </c>
      <c r="D825" s="167" t="str">
        <f>IF(ISBLANK(DaqBook_RAW_Data!AI815),"",DaqBook_RAW_Data!AI815)</f>
        <v/>
      </c>
      <c r="E825" s="167" t="str">
        <f>IF(ISBLANK(DaqBook_RAW_Data!AJ815),"",DaqBook_RAW_Data!AJ815)</f>
        <v/>
      </c>
      <c r="F825" s="167" t="str">
        <f>IF(ISBLANK(DaqBook_RAW_Data!AK815),"",DaqBook_RAW_Data!AK815)</f>
        <v/>
      </c>
      <c r="G825" s="167" t="str">
        <f>IF(ISBLANK(DaqBook_RAW_Data!AL815),"",DaqBook_RAW_Data!AL815)</f>
        <v/>
      </c>
      <c r="H825" s="167" t="str">
        <f>IF(ISBLANK(DaqBook_RAW_Data!AM815),"",DaqBook_RAW_Data!AM815)</f>
        <v/>
      </c>
      <c r="I825" s="167" t="str">
        <f>IF(ISBLANK(DaqBook_RAW_Data!AN815),"",DaqBook_RAW_Data!AN815)</f>
        <v/>
      </c>
      <c r="J825" s="167" t="str">
        <f>IF(ISBLANK(DaqBook_RAW_Data!AO815),"",DaqBook_RAW_Data!AO815)</f>
        <v/>
      </c>
      <c r="K825" s="167" t="str">
        <f>IF(ISBLANK(DaqBook_RAW_Data!AP815),"",DaqBook_RAW_Data!AP815)</f>
        <v/>
      </c>
      <c r="L825" s="167" t="str">
        <f>IF(ISBLANK(DaqBook_RAW_Data!AQ815),"",DaqBook_RAW_Data!AQ815)</f>
        <v/>
      </c>
      <c r="M825" s="167" t="str">
        <f>IF(ISBLANK(DaqBook_RAW_Data!AR815),"",DaqBook_RAW_Data!AR815)</f>
        <v/>
      </c>
      <c r="N825" s="167" t="str">
        <f>IF(ISBLANK(DaqBook_RAW_Data!AS815),"",DaqBook_RAW_Data!AS815)</f>
        <v/>
      </c>
      <c r="O825" s="44"/>
      <c r="P825" s="44"/>
    </row>
    <row r="826" spans="1:16" x14ac:dyDescent="0.2">
      <c r="A826" s="58" t="e">
        <f t="shared" si="12"/>
        <v>#VALUE!</v>
      </c>
      <c r="B826" s="144" t="str">
        <f>IF(ISBLANK(DaqBook_RAW_Data!AG816),IF(DaqBook_RAW_Data!A816="","",TIMEVALUE(DaqBook_RAW_Data!A816)),TIMEVALUE(DaqBook_RAW_Data!AG816))</f>
        <v/>
      </c>
      <c r="C826" s="167" t="str">
        <f>IF(ISBLANK(DaqBook_RAW_Data!AH816),"",DaqBook_RAW_Data!AH816)</f>
        <v/>
      </c>
      <c r="D826" s="167" t="str">
        <f>IF(ISBLANK(DaqBook_RAW_Data!AI816),"",DaqBook_RAW_Data!AI816)</f>
        <v/>
      </c>
      <c r="E826" s="167" t="str">
        <f>IF(ISBLANK(DaqBook_RAW_Data!AJ816),"",DaqBook_RAW_Data!AJ816)</f>
        <v/>
      </c>
      <c r="F826" s="167" t="str">
        <f>IF(ISBLANK(DaqBook_RAW_Data!AK816),"",DaqBook_RAW_Data!AK816)</f>
        <v/>
      </c>
      <c r="G826" s="167" t="str">
        <f>IF(ISBLANK(DaqBook_RAW_Data!AL816),"",DaqBook_RAW_Data!AL816)</f>
        <v/>
      </c>
      <c r="H826" s="167" t="str">
        <f>IF(ISBLANK(DaqBook_RAW_Data!AM816),"",DaqBook_RAW_Data!AM816)</f>
        <v/>
      </c>
      <c r="I826" s="167" t="str">
        <f>IF(ISBLANK(DaqBook_RAW_Data!AN816),"",DaqBook_RAW_Data!AN816)</f>
        <v/>
      </c>
      <c r="J826" s="167" t="str">
        <f>IF(ISBLANK(DaqBook_RAW_Data!AO816),"",DaqBook_RAW_Data!AO816)</f>
        <v/>
      </c>
      <c r="K826" s="167" t="str">
        <f>IF(ISBLANK(DaqBook_RAW_Data!AP816),"",DaqBook_RAW_Data!AP816)</f>
        <v/>
      </c>
      <c r="L826" s="167" t="str">
        <f>IF(ISBLANK(DaqBook_RAW_Data!AQ816),"",DaqBook_RAW_Data!AQ816)</f>
        <v/>
      </c>
      <c r="M826" s="167" t="str">
        <f>IF(ISBLANK(DaqBook_RAW_Data!AR816),"",DaqBook_RAW_Data!AR816)</f>
        <v/>
      </c>
      <c r="N826" s="167" t="str">
        <f>IF(ISBLANK(DaqBook_RAW_Data!AS816),"",DaqBook_RAW_Data!AS816)</f>
        <v/>
      </c>
      <c r="O826" s="44"/>
      <c r="P826" s="44"/>
    </row>
    <row r="827" spans="1:16" x14ac:dyDescent="0.2">
      <c r="A827" s="58" t="e">
        <f t="shared" si="12"/>
        <v>#VALUE!</v>
      </c>
      <c r="B827" s="144" t="str">
        <f>IF(ISBLANK(DaqBook_RAW_Data!AG817),IF(DaqBook_RAW_Data!A817="","",TIMEVALUE(DaqBook_RAW_Data!A817)),TIMEVALUE(DaqBook_RAW_Data!AG817))</f>
        <v/>
      </c>
      <c r="C827" s="167" t="str">
        <f>IF(ISBLANK(DaqBook_RAW_Data!AH817),"",DaqBook_RAW_Data!AH817)</f>
        <v/>
      </c>
      <c r="D827" s="167" t="str">
        <f>IF(ISBLANK(DaqBook_RAW_Data!AI817),"",DaqBook_RAW_Data!AI817)</f>
        <v/>
      </c>
      <c r="E827" s="167" t="str">
        <f>IF(ISBLANK(DaqBook_RAW_Data!AJ817),"",DaqBook_RAW_Data!AJ817)</f>
        <v/>
      </c>
      <c r="F827" s="167" t="str">
        <f>IF(ISBLANK(DaqBook_RAW_Data!AK817),"",DaqBook_RAW_Data!AK817)</f>
        <v/>
      </c>
      <c r="G827" s="167" t="str">
        <f>IF(ISBLANK(DaqBook_RAW_Data!AL817),"",DaqBook_RAW_Data!AL817)</f>
        <v/>
      </c>
      <c r="H827" s="167" t="str">
        <f>IF(ISBLANK(DaqBook_RAW_Data!AM817),"",DaqBook_RAW_Data!AM817)</f>
        <v/>
      </c>
      <c r="I827" s="167" t="str">
        <f>IF(ISBLANK(DaqBook_RAW_Data!AN817),"",DaqBook_RAW_Data!AN817)</f>
        <v/>
      </c>
      <c r="J827" s="167" t="str">
        <f>IF(ISBLANK(DaqBook_RAW_Data!AO817),"",DaqBook_RAW_Data!AO817)</f>
        <v/>
      </c>
      <c r="K827" s="167" t="str">
        <f>IF(ISBLANK(DaqBook_RAW_Data!AP817),"",DaqBook_RAW_Data!AP817)</f>
        <v/>
      </c>
      <c r="L827" s="167" t="str">
        <f>IF(ISBLANK(DaqBook_RAW_Data!AQ817),"",DaqBook_RAW_Data!AQ817)</f>
        <v/>
      </c>
      <c r="M827" s="167" t="str">
        <f>IF(ISBLANK(DaqBook_RAW_Data!AR817),"",DaqBook_RAW_Data!AR817)</f>
        <v/>
      </c>
      <c r="N827" s="167" t="str">
        <f>IF(ISBLANK(DaqBook_RAW_Data!AS817),"",DaqBook_RAW_Data!AS817)</f>
        <v/>
      </c>
      <c r="O827" s="44"/>
      <c r="P827" s="44"/>
    </row>
    <row r="828" spans="1:16" x14ac:dyDescent="0.2">
      <c r="A828" s="58" t="e">
        <f t="shared" si="12"/>
        <v>#VALUE!</v>
      </c>
      <c r="B828" s="144" t="str">
        <f>IF(ISBLANK(DaqBook_RAW_Data!AG818),IF(DaqBook_RAW_Data!A818="","",TIMEVALUE(DaqBook_RAW_Data!A818)),TIMEVALUE(DaqBook_RAW_Data!AG818))</f>
        <v/>
      </c>
      <c r="C828" s="167" t="str">
        <f>IF(ISBLANK(DaqBook_RAW_Data!AH818),"",DaqBook_RAW_Data!AH818)</f>
        <v/>
      </c>
      <c r="D828" s="167" t="str">
        <f>IF(ISBLANK(DaqBook_RAW_Data!AI818),"",DaqBook_RAW_Data!AI818)</f>
        <v/>
      </c>
      <c r="E828" s="167" t="str">
        <f>IF(ISBLANK(DaqBook_RAW_Data!AJ818),"",DaqBook_RAW_Data!AJ818)</f>
        <v/>
      </c>
      <c r="F828" s="167" t="str">
        <f>IF(ISBLANK(DaqBook_RAW_Data!AK818),"",DaqBook_RAW_Data!AK818)</f>
        <v/>
      </c>
      <c r="G828" s="167" t="str">
        <f>IF(ISBLANK(DaqBook_RAW_Data!AL818),"",DaqBook_RAW_Data!AL818)</f>
        <v/>
      </c>
      <c r="H828" s="167" t="str">
        <f>IF(ISBLANK(DaqBook_RAW_Data!AM818),"",DaqBook_RAW_Data!AM818)</f>
        <v/>
      </c>
      <c r="I828" s="167" t="str">
        <f>IF(ISBLANK(DaqBook_RAW_Data!AN818),"",DaqBook_RAW_Data!AN818)</f>
        <v/>
      </c>
      <c r="J828" s="167" t="str">
        <f>IF(ISBLANK(DaqBook_RAW_Data!AO818),"",DaqBook_RAW_Data!AO818)</f>
        <v/>
      </c>
      <c r="K828" s="167" t="str">
        <f>IF(ISBLANK(DaqBook_RAW_Data!AP818),"",DaqBook_RAW_Data!AP818)</f>
        <v/>
      </c>
      <c r="L828" s="167" t="str">
        <f>IF(ISBLANK(DaqBook_RAW_Data!AQ818),"",DaqBook_RAW_Data!AQ818)</f>
        <v/>
      </c>
      <c r="M828" s="167" t="str">
        <f>IF(ISBLANK(DaqBook_RAW_Data!AR818),"",DaqBook_RAW_Data!AR818)</f>
        <v/>
      </c>
      <c r="N828" s="167" t="str">
        <f>IF(ISBLANK(DaqBook_RAW_Data!AS818),"",DaqBook_RAW_Data!AS818)</f>
        <v/>
      </c>
      <c r="O828" s="44"/>
      <c r="P828" s="44"/>
    </row>
    <row r="829" spans="1:16" x14ac:dyDescent="0.2">
      <c r="A829" s="58" t="e">
        <f t="shared" si="12"/>
        <v>#VALUE!</v>
      </c>
      <c r="B829" s="144" t="str">
        <f>IF(ISBLANK(DaqBook_RAW_Data!AG819),IF(DaqBook_RAW_Data!A819="","",TIMEVALUE(DaqBook_RAW_Data!A819)),TIMEVALUE(DaqBook_RAW_Data!AG819))</f>
        <v/>
      </c>
      <c r="C829" s="167" t="str">
        <f>IF(ISBLANK(DaqBook_RAW_Data!AH819),"",DaqBook_RAW_Data!AH819)</f>
        <v/>
      </c>
      <c r="D829" s="167" t="str">
        <f>IF(ISBLANK(DaqBook_RAW_Data!AI819),"",DaqBook_RAW_Data!AI819)</f>
        <v/>
      </c>
      <c r="E829" s="167" t="str">
        <f>IF(ISBLANK(DaqBook_RAW_Data!AJ819),"",DaqBook_RAW_Data!AJ819)</f>
        <v/>
      </c>
      <c r="F829" s="167" t="str">
        <f>IF(ISBLANK(DaqBook_RAW_Data!AK819),"",DaqBook_RAW_Data!AK819)</f>
        <v/>
      </c>
      <c r="G829" s="167" t="str">
        <f>IF(ISBLANK(DaqBook_RAW_Data!AL819),"",DaqBook_RAW_Data!AL819)</f>
        <v/>
      </c>
      <c r="H829" s="167" t="str">
        <f>IF(ISBLANK(DaqBook_RAW_Data!AM819),"",DaqBook_RAW_Data!AM819)</f>
        <v/>
      </c>
      <c r="I829" s="167" t="str">
        <f>IF(ISBLANK(DaqBook_RAW_Data!AN819),"",DaqBook_RAW_Data!AN819)</f>
        <v/>
      </c>
      <c r="J829" s="167" t="str">
        <f>IF(ISBLANK(DaqBook_RAW_Data!AO819),"",DaqBook_RAW_Data!AO819)</f>
        <v/>
      </c>
      <c r="K829" s="167" t="str">
        <f>IF(ISBLANK(DaqBook_RAW_Data!AP819),"",DaqBook_RAW_Data!AP819)</f>
        <v/>
      </c>
      <c r="L829" s="167" t="str">
        <f>IF(ISBLANK(DaqBook_RAW_Data!AQ819),"",DaqBook_RAW_Data!AQ819)</f>
        <v/>
      </c>
      <c r="M829" s="167" t="str">
        <f>IF(ISBLANK(DaqBook_RAW_Data!AR819),"",DaqBook_RAW_Data!AR819)</f>
        <v/>
      </c>
      <c r="N829" s="167" t="str">
        <f>IF(ISBLANK(DaqBook_RAW_Data!AS819),"",DaqBook_RAW_Data!AS819)</f>
        <v/>
      </c>
      <c r="O829" s="44"/>
      <c r="P829" s="44"/>
    </row>
    <row r="830" spans="1:16" x14ac:dyDescent="0.2">
      <c r="A830" s="58" t="e">
        <f t="shared" si="12"/>
        <v>#VALUE!</v>
      </c>
      <c r="B830" s="144" t="str">
        <f>IF(ISBLANK(DaqBook_RAW_Data!AG820),IF(DaqBook_RAW_Data!A820="","",TIMEVALUE(DaqBook_RAW_Data!A820)),TIMEVALUE(DaqBook_RAW_Data!AG820))</f>
        <v/>
      </c>
      <c r="C830" s="167" t="str">
        <f>IF(ISBLANK(DaqBook_RAW_Data!AH820),"",DaqBook_RAW_Data!AH820)</f>
        <v/>
      </c>
      <c r="D830" s="167" t="str">
        <f>IF(ISBLANK(DaqBook_RAW_Data!AI820),"",DaqBook_RAW_Data!AI820)</f>
        <v/>
      </c>
      <c r="E830" s="167" t="str">
        <f>IF(ISBLANK(DaqBook_RAW_Data!AJ820),"",DaqBook_RAW_Data!AJ820)</f>
        <v/>
      </c>
      <c r="F830" s="167" t="str">
        <f>IF(ISBLANK(DaqBook_RAW_Data!AK820),"",DaqBook_RAW_Data!AK820)</f>
        <v/>
      </c>
      <c r="G830" s="167" t="str">
        <f>IF(ISBLANK(DaqBook_RAW_Data!AL820),"",DaqBook_RAW_Data!AL820)</f>
        <v/>
      </c>
      <c r="H830" s="167" t="str">
        <f>IF(ISBLANK(DaqBook_RAW_Data!AM820),"",DaqBook_RAW_Data!AM820)</f>
        <v/>
      </c>
      <c r="I830" s="167" t="str">
        <f>IF(ISBLANK(DaqBook_RAW_Data!AN820),"",DaqBook_RAW_Data!AN820)</f>
        <v/>
      </c>
      <c r="J830" s="167" t="str">
        <f>IF(ISBLANK(DaqBook_RAW_Data!AO820),"",DaqBook_RAW_Data!AO820)</f>
        <v/>
      </c>
      <c r="K830" s="167" t="str">
        <f>IF(ISBLANK(DaqBook_RAW_Data!AP820),"",DaqBook_RAW_Data!AP820)</f>
        <v/>
      </c>
      <c r="L830" s="167" t="str">
        <f>IF(ISBLANK(DaqBook_RAW_Data!AQ820),"",DaqBook_RAW_Data!AQ820)</f>
        <v/>
      </c>
      <c r="M830" s="167" t="str">
        <f>IF(ISBLANK(DaqBook_RAW_Data!AR820),"",DaqBook_RAW_Data!AR820)</f>
        <v/>
      </c>
      <c r="N830" s="167" t="str">
        <f>IF(ISBLANK(DaqBook_RAW_Data!AS820),"",DaqBook_RAW_Data!AS820)</f>
        <v/>
      </c>
      <c r="O830" s="44"/>
      <c r="P830" s="44"/>
    </row>
    <row r="831" spans="1:16" x14ac:dyDescent="0.2">
      <c r="A831" s="58" t="e">
        <f t="shared" si="12"/>
        <v>#VALUE!</v>
      </c>
      <c r="B831" s="144" t="str">
        <f>IF(ISBLANK(DaqBook_RAW_Data!AG821),IF(DaqBook_RAW_Data!A821="","",TIMEVALUE(DaqBook_RAW_Data!A821)),TIMEVALUE(DaqBook_RAW_Data!AG821))</f>
        <v/>
      </c>
      <c r="C831" s="167" t="str">
        <f>IF(ISBLANK(DaqBook_RAW_Data!AH821),"",DaqBook_RAW_Data!AH821)</f>
        <v/>
      </c>
      <c r="D831" s="167" t="str">
        <f>IF(ISBLANK(DaqBook_RAW_Data!AI821),"",DaqBook_RAW_Data!AI821)</f>
        <v/>
      </c>
      <c r="E831" s="167" t="str">
        <f>IF(ISBLANK(DaqBook_RAW_Data!AJ821),"",DaqBook_RAW_Data!AJ821)</f>
        <v/>
      </c>
      <c r="F831" s="167" t="str">
        <f>IF(ISBLANK(DaqBook_RAW_Data!AK821),"",DaqBook_RAW_Data!AK821)</f>
        <v/>
      </c>
      <c r="G831" s="167" t="str">
        <f>IF(ISBLANK(DaqBook_RAW_Data!AL821),"",DaqBook_RAW_Data!AL821)</f>
        <v/>
      </c>
      <c r="H831" s="167" t="str">
        <f>IF(ISBLANK(DaqBook_RAW_Data!AM821),"",DaqBook_RAW_Data!AM821)</f>
        <v/>
      </c>
      <c r="I831" s="167" t="str">
        <f>IF(ISBLANK(DaqBook_RAW_Data!AN821),"",DaqBook_RAW_Data!AN821)</f>
        <v/>
      </c>
      <c r="J831" s="167" t="str">
        <f>IF(ISBLANK(DaqBook_RAW_Data!AO821),"",DaqBook_RAW_Data!AO821)</f>
        <v/>
      </c>
      <c r="K831" s="167" t="str">
        <f>IF(ISBLANK(DaqBook_RAW_Data!AP821),"",DaqBook_RAW_Data!AP821)</f>
        <v/>
      </c>
      <c r="L831" s="167" t="str">
        <f>IF(ISBLANK(DaqBook_RAW_Data!AQ821),"",DaqBook_RAW_Data!AQ821)</f>
        <v/>
      </c>
      <c r="M831" s="167" t="str">
        <f>IF(ISBLANK(DaqBook_RAW_Data!AR821),"",DaqBook_RAW_Data!AR821)</f>
        <v/>
      </c>
      <c r="N831" s="167" t="str">
        <f>IF(ISBLANK(DaqBook_RAW_Data!AS821),"",DaqBook_RAW_Data!AS821)</f>
        <v/>
      </c>
      <c r="O831" s="44"/>
      <c r="P831" s="44"/>
    </row>
    <row r="832" spans="1:16" x14ac:dyDescent="0.2">
      <c r="A832" s="58" t="e">
        <f t="shared" si="12"/>
        <v>#VALUE!</v>
      </c>
      <c r="B832" s="144" t="str">
        <f>IF(ISBLANK(DaqBook_RAW_Data!AG822),IF(DaqBook_RAW_Data!A822="","",TIMEVALUE(DaqBook_RAW_Data!A822)),TIMEVALUE(DaqBook_RAW_Data!AG822))</f>
        <v/>
      </c>
      <c r="C832" s="167" t="str">
        <f>IF(ISBLANK(DaqBook_RAW_Data!AH822),"",DaqBook_RAW_Data!AH822)</f>
        <v/>
      </c>
      <c r="D832" s="167" t="str">
        <f>IF(ISBLANK(DaqBook_RAW_Data!AI822),"",DaqBook_RAW_Data!AI822)</f>
        <v/>
      </c>
      <c r="E832" s="167" t="str">
        <f>IF(ISBLANK(DaqBook_RAW_Data!AJ822),"",DaqBook_RAW_Data!AJ822)</f>
        <v/>
      </c>
      <c r="F832" s="167" t="str">
        <f>IF(ISBLANK(DaqBook_RAW_Data!AK822),"",DaqBook_RAW_Data!AK822)</f>
        <v/>
      </c>
      <c r="G832" s="167" t="str">
        <f>IF(ISBLANK(DaqBook_RAW_Data!AL822),"",DaqBook_RAW_Data!AL822)</f>
        <v/>
      </c>
      <c r="H832" s="167" t="str">
        <f>IF(ISBLANK(DaqBook_RAW_Data!AM822),"",DaqBook_RAW_Data!AM822)</f>
        <v/>
      </c>
      <c r="I832" s="167" t="str">
        <f>IF(ISBLANK(DaqBook_RAW_Data!AN822),"",DaqBook_RAW_Data!AN822)</f>
        <v/>
      </c>
      <c r="J832" s="167" t="str">
        <f>IF(ISBLANK(DaqBook_RAW_Data!AO822),"",DaqBook_RAW_Data!AO822)</f>
        <v/>
      </c>
      <c r="K832" s="167" t="str">
        <f>IF(ISBLANK(DaqBook_RAW_Data!AP822),"",DaqBook_RAW_Data!AP822)</f>
        <v/>
      </c>
      <c r="L832" s="167" t="str">
        <f>IF(ISBLANK(DaqBook_RAW_Data!AQ822),"",DaqBook_RAW_Data!AQ822)</f>
        <v/>
      </c>
      <c r="M832" s="167" t="str">
        <f>IF(ISBLANK(DaqBook_RAW_Data!AR822),"",DaqBook_RAW_Data!AR822)</f>
        <v/>
      </c>
      <c r="N832" s="167" t="str">
        <f>IF(ISBLANK(DaqBook_RAW_Data!AS822),"",DaqBook_RAW_Data!AS822)</f>
        <v/>
      </c>
      <c r="O832" s="44"/>
      <c r="P832" s="44"/>
    </row>
    <row r="833" spans="1:16" x14ac:dyDescent="0.2">
      <c r="A833" s="58" t="e">
        <f t="shared" si="12"/>
        <v>#VALUE!</v>
      </c>
      <c r="B833" s="144" t="str">
        <f>IF(ISBLANK(DaqBook_RAW_Data!AG823),IF(DaqBook_RAW_Data!A823="","",TIMEVALUE(DaqBook_RAW_Data!A823)),TIMEVALUE(DaqBook_RAW_Data!AG823))</f>
        <v/>
      </c>
      <c r="C833" s="167" t="str">
        <f>IF(ISBLANK(DaqBook_RAW_Data!AH823),"",DaqBook_RAW_Data!AH823)</f>
        <v/>
      </c>
      <c r="D833" s="167" t="str">
        <f>IF(ISBLANK(DaqBook_RAW_Data!AI823),"",DaqBook_RAW_Data!AI823)</f>
        <v/>
      </c>
      <c r="E833" s="167" t="str">
        <f>IF(ISBLANK(DaqBook_RAW_Data!AJ823),"",DaqBook_RAW_Data!AJ823)</f>
        <v/>
      </c>
      <c r="F833" s="167" t="str">
        <f>IF(ISBLANK(DaqBook_RAW_Data!AK823),"",DaqBook_RAW_Data!AK823)</f>
        <v/>
      </c>
      <c r="G833" s="167" t="str">
        <f>IF(ISBLANK(DaqBook_RAW_Data!AL823),"",DaqBook_RAW_Data!AL823)</f>
        <v/>
      </c>
      <c r="H833" s="167" t="str">
        <f>IF(ISBLANK(DaqBook_RAW_Data!AM823),"",DaqBook_RAW_Data!AM823)</f>
        <v/>
      </c>
      <c r="I833" s="167" t="str">
        <f>IF(ISBLANK(DaqBook_RAW_Data!AN823),"",DaqBook_RAW_Data!AN823)</f>
        <v/>
      </c>
      <c r="J833" s="167" t="str">
        <f>IF(ISBLANK(DaqBook_RAW_Data!AO823),"",DaqBook_RAW_Data!AO823)</f>
        <v/>
      </c>
      <c r="K833" s="167" t="str">
        <f>IF(ISBLANK(DaqBook_RAW_Data!AP823),"",DaqBook_RAW_Data!AP823)</f>
        <v/>
      </c>
      <c r="L833" s="167" t="str">
        <f>IF(ISBLANK(DaqBook_RAW_Data!AQ823),"",DaqBook_RAW_Data!AQ823)</f>
        <v/>
      </c>
      <c r="M833" s="167" t="str">
        <f>IF(ISBLANK(DaqBook_RAW_Data!AR823),"",DaqBook_RAW_Data!AR823)</f>
        <v/>
      </c>
      <c r="N833" s="167" t="str">
        <f>IF(ISBLANK(DaqBook_RAW_Data!AS823),"",DaqBook_RAW_Data!AS823)</f>
        <v/>
      </c>
      <c r="O833" s="44"/>
      <c r="P833" s="44"/>
    </row>
    <row r="834" spans="1:16" x14ac:dyDescent="0.2">
      <c r="A834" s="58" t="e">
        <f t="shared" si="12"/>
        <v>#VALUE!</v>
      </c>
      <c r="B834" s="144" t="str">
        <f>IF(ISBLANK(DaqBook_RAW_Data!AG824),IF(DaqBook_RAW_Data!A824="","",TIMEVALUE(DaqBook_RAW_Data!A824)),TIMEVALUE(DaqBook_RAW_Data!AG824))</f>
        <v/>
      </c>
      <c r="C834" s="167" t="str">
        <f>IF(ISBLANK(DaqBook_RAW_Data!AH824),"",DaqBook_RAW_Data!AH824)</f>
        <v/>
      </c>
      <c r="D834" s="167" t="str">
        <f>IF(ISBLANK(DaqBook_RAW_Data!AI824),"",DaqBook_RAW_Data!AI824)</f>
        <v/>
      </c>
      <c r="E834" s="167" t="str">
        <f>IF(ISBLANK(DaqBook_RAW_Data!AJ824),"",DaqBook_RAW_Data!AJ824)</f>
        <v/>
      </c>
      <c r="F834" s="167" t="str">
        <f>IF(ISBLANK(DaqBook_RAW_Data!AK824),"",DaqBook_RAW_Data!AK824)</f>
        <v/>
      </c>
      <c r="G834" s="167" t="str">
        <f>IF(ISBLANK(DaqBook_RAW_Data!AL824),"",DaqBook_RAW_Data!AL824)</f>
        <v/>
      </c>
      <c r="H834" s="167" t="str">
        <f>IF(ISBLANK(DaqBook_RAW_Data!AM824),"",DaqBook_RAW_Data!AM824)</f>
        <v/>
      </c>
      <c r="I834" s="167" t="str">
        <f>IF(ISBLANK(DaqBook_RAW_Data!AN824),"",DaqBook_RAW_Data!AN824)</f>
        <v/>
      </c>
      <c r="J834" s="167" t="str">
        <f>IF(ISBLANK(DaqBook_RAW_Data!AO824),"",DaqBook_RAW_Data!AO824)</f>
        <v/>
      </c>
      <c r="K834" s="167" t="str">
        <f>IF(ISBLANK(DaqBook_RAW_Data!AP824),"",DaqBook_RAW_Data!AP824)</f>
        <v/>
      </c>
      <c r="L834" s="167" t="str">
        <f>IF(ISBLANK(DaqBook_RAW_Data!AQ824),"",DaqBook_RAW_Data!AQ824)</f>
        <v/>
      </c>
      <c r="M834" s="167" t="str">
        <f>IF(ISBLANK(DaqBook_RAW_Data!AR824),"",DaqBook_RAW_Data!AR824)</f>
        <v/>
      </c>
      <c r="N834" s="167" t="str">
        <f>IF(ISBLANK(DaqBook_RAW_Data!AS824),"",DaqBook_RAW_Data!AS824)</f>
        <v/>
      </c>
      <c r="O834" s="44"/>
      <c r="P834" s="44"/>
    </row>
    <row r="835" spans="1:16" x14ac:dyDescent="0.2">
      <c r="A835" s="58" t="e">
        <f t="shared" si="12"/>
        <v>#VALUE!</v>
      </c>
      <c r="B835" s="144" t="str">
        <f>IF(ISBLANK(DaqBook_RAW_Data!AG825),IF(DaqBook_RAW_Data!A825="","",TIMEVALUE(DaqBook_RAW_Data!A825)),TIMEVALUE(DaqBook_RAW_Data!AG825))</f>
        <v/>
      </c>
      <c r="C835" s="167" t="str">
        <f>IF(ISBLANK(DaqBook_RAW_Data!AH825),"",DaqBook_RAW_Data!AH825)</f>
        <v/>
      </c>
      <c r="D835" s="167" t="str">
        <f>IF(ISBLANK(DaqBook_RAW_Data!AI825),"",DaqBook_RAW_Data!AI825)</f>
        <v/>
      </c>
      <c r="E835" s="167" t="str">
        <f>IF(ISBLANK(DaqBook_RAW_Data!AJ825),"",DaqBook_RAW_Data!AJ825)</f>
        <v/>
      </c>
      <c r="F835" s="167" t="str">
        <f>IF(ISBLANK(DaqBook_RAW_Data!AK825),"",DaqBook_RAW_Data!AK825)</f>
        <v/>
      </c>
      <c r="G835" s="167" t="str">
        <f>IF(ISBLANK(DaqBook_RAW_Data!AL825),"",DaqBook_RAW_Data!AL825)</f>
        <v/>
      </c>
      <c r="H835" s="167" t="str">
        <f>IF(ISBLANK(DaqBook_RAW_Data!AM825),"",DaqBook_RAW_Data!AM825)</f>
        <v/>
      </c>
      <c r="I835" s="167" t="str">
        <f>IF(ISBLANK(DaqBook_RAW_Data!AN825),"",DaqBook_RAW_Data!AN825)</f>
        <v/>
      </c>
      <c r="J835" s="167" t="str">
        <f>IF(ISBLANK(DaqBook_RAW_Data!AO825),"",DaqBook_RAW_Data!AO825)</f>
        <v/>
      </c>
      <c r="K835" s="167" t="str">
        <f>IF(ISBLANK(DaqBook_RAW_Data!AP825),"",DaqBook_RAW_Data!AP825)</f>
        <v/>
      </c>
      <c r="L835" s="167" t="str">
        <f>IF(ISBLANK(DaqBook_RAW_Data!AQ825),"",DaqBook_RAW_Data!AQ825)</f>
        <v/>
      </c>
      <c r="M835" s="167" t="str">
        <f>IF(ISBLANK(DaqBook_RAW_Data!AR825),"",DaqBook_RAW_Data!AR825)</f>
        <v/>
      </c>
      <c r="N835" s="167" t="str">
        <f>IF(ISBLANK(DaqBook_RAW_Data!AS825),"",DaqBook_RAW_Data!AS825)</f>
        <v/>
      </c>
      <c r="O835" s="44"/>
      <c r="P835" s="44"/>
    </row>
    <row r="836" spans="1:16" x14ac:dyDescent="0.2">
      <c r="A836" s="58" t="e">
        <f t="shared" si="12"/>
        <v>#VALUE!</v>
      </c>
      <c r="B836" s="144" t="str">
        <f>IF(ISBLANK(DaqBook_RAW_Data!AG826),IF(DaqBook_RAW_Data!A826="","",TIMEVALUE(DaqBook_RAW_Data!A826)),TIMEVALUE(DaqBook_RAW_Data!AG826))</f>
        <v/>
      </c>
      <c r="C836" s="167" t="str">
        <f>IF(ISBLANK(DaqBook_RAW_Data!AH826),"",DaqBook_RAW_Data!AH826)</f>
        <v/>
      </c>
      <c r="D836" s="167" t="str">
        <f>IF(ISBLANK(DaqBook_RAW_Data!AI826),"",DaqBook_RAW_Data!AI826)</f>
        <v/>
      </c>
      <c r="E836" s="167" t="str">
        <f>IF(ISBLANK(DaqBook_RAW_Data!AJ826),"",DaqBook_RAW_Data!AJ826)</f>
        <v/>
      </c>
      <c r="F836" s="167" t="str">
        <f>IF(ISBLANK(DaqBook_RAW_Data!AK826),"",DaqBook_RAW_Data!AK826)</f>
        <v/>
      </c>
      <c r="G836" s="167" t="str">
        <f>IF(ISBLANK(DaqBook_RAW_Data!AL826),"",DaqBook_RAW_Data!AL826)</f>
        <v/>
      </c>
      <c r="H836" s="167" t="str">
        <f>IF(ISBLANK(DaqBook_RAW_Data!AM826),"",DaqBook_RAW_Data!AM826)</f>
        <v/>
      </c>
      <c r="I836" s="167" t="str">
        <f>IF(ISBLANK(DaqBook_RAW_Data!AN826),"",DaqBook_RAW_Data!AN826)</f>
        <v/>
      </c>
      <c r="J836" s="167" t="str">
        <f>IF(ISBLANK(DaqBook_RAW_Data!AO826),"",DaqBook_RAW_Data!AO826)</f>
        <v/>
      </c>
      <c r="K836" s="167" t="str">
        <f>IF(ISBLANK(DaqBook_RAW_Data!AP826),"",DaqBook_RAW_Data!AP826)</f>
        <v/>
      </c>
      <c r="L836" s="167" t="str">
        <f>IF(ISBLANK(DaqBook_RAW_Data!AQ826),"",DaqBook_RAW_Data!AQ826)</f>
        <v/>
      </c>
      <c r="M836" s="167" t="str">
        <f>IF(ISBLANK(DaqBook_RAW_Data!AR826),"",DaqBook_RAW_Data!AR826)</f>
        <v/>
      </c>
      <c r="N836" s="167" t="str">
        <f>IF(ISBLANK(DaqBook_RAW_Data!AS826),"",DaqBook_RAW_Data!AS826)</f>
        <v/>
      </c>
      <c r="O836" s="44"/>
      <c r="P836" s="44"/>
    </row>
    <row r="837" spans="1:16" x14ac:dyDescent="0.2">
      <c r="A837" s="58" t="e">
        <f t="shared" si="12"/>
        <v>#VALUE!</v>
      </c>
      <c r="B837" s="144" t="str">
        <f>IF(ISBLANK(DaqBook_RAW_Data!AG827),IF(DaqBook_RAW_Data!A827="","",TIMEVALUE(DaqBook_RAW_Data!A827)),TIMEVALUE(DaqBook_RAW_Data!AG827))</f>
        <v/>
      </c>
      <c r="C837" s="167" t="str">
        <f>IF(ISBLANK(DaqBook_RAW_Data!AH827),"",DaqBook_RAW_Data!AH827)</f>
        <v/>
      </c>
      <c r="D837" s="167" t="str">
        <f>IF(ISBLANK(DaqBook_RAW_Data!AI827),"",DaqBook_RAW_Data!AI827)</f>
        <v/>
      </c>
      <c r="E837" s="167" t="str">
        <f>IF(ISBLANK(DaqBook_RAW_Data!AJ827),"",DaqBook_RAW_Data!AJ827)</f>
        <v/>
      </c>
      <c r="F837" s="167" t="str">
        <f>IF(ISBLANK(DaqBook_RAW_Data!AK827),"",DaqBook_RAW_Data!AK827)</f>
        <v/>
      </c>
      <c r="G837" s="167" t="str">
        <f>IF(ISBLANK(DaqBook_RAW_Data!AL827),"",DaqBook_RAW_Data!AL827)</f>
        <v/>
      </c>
      <c r="H837" s="167" t="str">
        <f>IF(ISBLANK(DaqBook_RAW_Data!AM827),"",DaqBook_RAW_Data!AM827)</f>
        <v/>
      </c>
      <c r="I837" s="167" t="str">
        <f>IF(ISBLANK(DaqBook_RAW_Data!AN827),"",DaqBook_RAW_Data!AN827)</f>
        <v/>
      </c>
      <c r="J837" s="167" t="str">
        <f>IF(ISBLANK(DaqBook_RAW_Data!AO827),"",DaqBook_RAW_Data!AO827)</f>
        <v/>
      </c>
      <c r="K837" s="167" t="str">
        <f>IF(ISBLANK(DaqBook_RAW_Data!AP827),"",DaqBook_RAW_Data!AP827)</f>
        <v/>
      </c>
      <c r="L837" s="167" t="str">
        <f>IF(ISBLANK(DaqBook_RAW_Data!AQ827),"",DaqBook_RAW_Data!AQ827)</f>
        <v/>
      </c>
      <c r="M837" s="167" t="str">
        <f>IF(ISBLANK(DaqBook_RAW_Data!AR827),"",DaqBook_RAW_Data!AR827)</f>
        <v/>
      </c>
      <c r="N837" s="167" t="str">
        <f>IF(ISBLANK(DaqBook_RAW_Data!AS827),"",DaqBook_RAW_Data!AS827)</f>
        <v/>
      </c>
      <c r="O837" s="44"/>
      <c r="P837" s="44"/>
    </row>
    <row r="838" spans="1:16" x14ac:dyDescent="0.2">
      <c r="A838" s="58" t="e">
        <f t="shared" si="12"/>
        <v>#VALUE!</v>
      </c>
      <c r="B838" s="144" t="str">
        <f>IF(ISBLANK(DaqBook_RAW_Data!AG828),IF(DaqBook_RAW_Data!A828="","",TIMEVALUE(DaqBook_RAW_Data!A828)),TIMEVALUE(DaqBook_RAW_Data!AG828))</f>
        <v/>
      </c>
      <c r="C838" s="167" t="str">
        <f>IF(ISBLANK(DaqBook_RAW_Data!AH828),"",DaqBook_RAW_Data!AH828)</f>
        <v/>
      </c>
      <c r="D838" s="167" t="str">
        <f>IF(ISBLANK(DaqBook_RAW_Data!AI828),"",DaqBook_RAW_Data!AI828)</f>
        <v/>
      </c>
      <c r="E838" s="167" t="str">
        <f>IF(ISBLANK(DaqBook_RAW_Data!AJ828),"",DaqBook_RAW_Data!AJ828)</f>
        <v/>
      </c>
      <c r="F838" s="167" t="str">
        <f>IF(ISBLANK(DaqBook_RAW_Data!AK828),"",DaqBook_RAW_Data!AK828)</f>
        <v/>
      </c>
      <c r="G838" s="167" t="str">
        <f>IF(ISBLANK(DaqBook_RAW_Data!AL828),"",DaqBook_RAW_Data!AL828)</f>
        <v/>
      </c>
      <c r="H838" s="167" t="str">
        <f>IF(ISBLANK(DaqBook_RAW_Data!AM828),"",DaqBook_RAW_Data!AM828)</f>
        <v/>
      </c>
      <c r="I838" s="167" t="str">
        <f>IF(ISBLANK(DaqBook_RAW_Data!AN828),"",DaqBook_RAW_Data!AN828)</f>
        <v/>
      </c>
      <c r="J838" s="167" t="str">
        <f>IF(ISBLANK(DaqBook_RAW_Data!AO828),"",DaqBook_RAW_Data!AO828)</f>
        <v/>
      </c>
      <c r="K838" s="167" t="str">
        <f>IF(ISBLANK(DaqBook_RAW_Data!AP828),"",DaqBook_RAW_Data!AP828)</f>
        <v/>
      </c>
      <c r="L838" s="167" t="str">
        <f>IF(ISBLANK(DaqBook_RAW_Data!AQ828),"",DaqBook_RAW_Data!AQ828)</f>
        <v/>
      </c>
      <c r="M838" s="167" t="str">
        <f>IF(ISBLANK(DaqBook_RAW_Data!AR828),"",DaqBook_RAW_Data!AR828)</f>
        <v/>
      </c>
      <c r="N838" s="167" t="str">
        <f>IF(ISBLANK(DaqBook_RAW_Data!AS828),"",DaqBook_RAW_Data!AS828)</f>
        <v/>
      </c>
      <c r="O838" s="44"/>
      <c r="P838" s="44"/>
    </row>
    <row r="839" spans="1:16" x14ac:dyDescent="0.2">
      <c r="A839" s="58" t="e">
        <f t="shared" si="12"/>
        <v>#VALUE!</v>
      </c>
      <c r="B839" s="144" t="str">
        <f>IF(ISBLANK(DaqBook_RAW_Data!AG829),IF(DaqBook_RAW_Data!A829="","",TIMEVALUE(DaqBook_RAW_Data!A829)),TIMEVALUE(DaqBook_RAW_Data!AG829))</f>
        <v/>
      </c>
      <c r="C839" s="167" t="str">
        <f>IF(ISBLANK(DaqBook_RAW_Data!AH829),"",DaqBook_RAW_Data!AH829)</f>
        <v/>
      </c>
      <c r="D839" s="167" t="str">
        <f>IF(ISBLANK(DaqBook_RAW_Data!AI829),"",DaqBook_RAW_Data!AI829)</f>
        <v/>
      </c>
      <c r="E839" s="167" t="str">
        <f>IF(ISBLANK(DaqBook_RAW_Data!AJ829),"",DaqBook_RAW_Data!AJ829)</f>
        <v/>
      </c>
      <c r="F839" s="167" t="str">
        <f>IF(ISBLANK(DaqBook_RAW_Data!AK829),"",DaqBook_RAW_Data!AK829)</f>
        <v/>
      </c>
      <c r="G839" s="167" t="str">
        <f>IF(ISBLANK(DaqBook_RAW_Data!AL829),"",DaqBook_RAW_Data!AL829)</f>
        <v/>
      </c>
      <c r="H839" s="167" t="str">
        <f>IF(ISBLANK(DaqBook_RAW_Data!AM829),"",DaqBook_RAW_Data!AM829)</f>
        <v/>
      </c>
      <c r="I839" s="167" t="str">
        <f>IF(ISBLANK(DaqBook_RAW_Data!AN829),"",DaqBook_RAW_Data!AN829)</f>
        <v/>
      </c>
      <c r="J839" s="167" t="str">
        <f>IF(ISBLANK(DaqBook_RAW_Data!AO829),"",DaqBook_RAW_Data!AO829)</f>
        <v/>
      </c>
      <c r="K839" s="167" t="str">
        <f>IF(ISBLANK(DaqBook_RAW_Data!AP829),"",DaqBook_RAW_Data!AP829)</f>
        <v/>
      </c>
      <c r="L839" s="167" t="str">
        <f>IF(ISBLANK(DaqBook_RAW_Data!AQ829),"",DaqBook_RAW_Data!AQ829)</f>
        <v/>
      </c>
      <c r="M839" s="167" t="str">
        <f>IF(ISBLANK(DaqBook_RAW_Data!AR829),"",DaqBook_RAW_Data!AR829)</f>
        <v/>
      </c>
      <c r="N839" s="167" t="str">
        <f>IF(ISBLANK(DaqBook_RAW_Data!AS829),"",DaqBook_RAW_Data!AS829)</f>
        <v/>
      </c>
      <c r="O839" s="44"/>
      <c r="P839" s="44"/>
    </row>
    <row r="840" spans="1:16" x14ac:dyDescent="0.2">
      <c r="A840" s="58" t="e">
        <f t="shared" si="12"/>
        <v>#VALUE!</v>
      </c>
      <c r="B840" s="144" t="str">
        <f>IF(ISBLANK(DaqBook_RAW_Data!AG830),IF(DaqBook_RAW_Data!A830="","",TIMEVALUE(DaqBook_RAW_Data!A830)),TIMEVALUE(DaqBook_RAW_Data!AG830))</f>
        <v/>
      </c>
      <c r="C840" s="167" t="str">
        <f>IF(ISBLANK(DaqBook_RAW_Data!AH830),"",DaqBook_RAW_Data!AH830)</f>
        <v/>
      </c>
      <c r="D840" s="167" t="str">
        <f>IF(ISBLANK(DaqBook_RAW_Data!AI830),"",DaqBook_RAW_Data!AI830)</f>
        <v/>
      </c>
      <c r="E840" s="167" t="str">
        <f>IF(ISBLANK(DaqBook_RAW_Data!AJ830),"",DaqBook_RAW_Data!AJ830)</f>
        <v/>
      </c>
      <c r="F840" s="167" t="str">
        <f>IF(ISBLANK(DaqBook_RAW_Data!AK830),"",DaqBook_RAW_Data!AK830)</f>
        <v/>
      </c>
      <c r="G840" s="167" t="str">
        <f>IF(ISBLANK(DaqBook_RAW_Data!AL830),"",DaqBook_RAW_Data!AL830)</f>
        <v/>
      </c>
      <c r="H840" s="167" t="str">
        <f>IF(ISBLANK(DaqBook_RAW_Data!AM830),"",DaqBook_RAW_Data!AM830)</f>
        <v/>
      </c>
      <c r="I840" s="167" t="str">
        <f>IF(ISBLANK(DaqBook_RAW_Data!AN830),"",DaqBook_RAW_Data!AN830)</f>
        <v/>
      </c>
      <c r="J840" s="167" t="str">
        <f>IF(ISBLANK(DaqBook_RAW_Data!AO830),"",DaqBook_RAW_Data!AO830)</f>
        <v/>
      </c>
      <c r="K840" s="167" t="str">
        <f>IF(ISBLANK(DaqBook_RAW_Data!AP830),"",DaqBook_RAW_Data!AP830)</f>
        <v/>
      </c>
      <c r="L840" s="167" t="str">
        <f>IF(ISBLANK(DaqBook_RAW_Data!AQ830),"",DaqBook_RAW_Data!AQ830)</f>
        <v/>
      </c>
      <c r="M840" s="167" t="str">
        <f>IF(ISBLANK(DaqBook_RAW_Data!AR830),"",DaqBook_RAW_Data!AR830)</f>
        <v/>
      </c>
      <c r="N840" s="167" t="str">
        <f>IF(ISBLANK(DaqBook_RAW_Data!AS830),"",DaqBook_RAW_Data!AS830)</f>
        <v/>
      </c>
      <c r="O840" s="44"/>
      <c r="P840" s="44"/>
    </row>
    <row r="841" spans="1:16" x14ac:dyDescent="0.2">
      <c r="A841" s="58" t="e">
        <f t="shared" si="12"/>
        <v>#VALUE!</v>
      </c>
      <c r="B841" s="144" t="str">
        <f>IF(ISBLANK(DaqBook_RAW_Data!AG831),IF(DaqBook_RAW_Data!A831="","",TIMEVALUE(DaqBook_RAW_Data!A831)),TIMEVALUE(DaqBook_RAW_Data!AG831))</f>
        <v/>
      </c>
      <c r="C841" s="167" t="str">
        <f>IF(ISBLANK(DaqBook_RAW_Data!AH831),"",DaqBook_RAW_Data!AH831)</f>
        <v/>
      </c>
      <c r="D841" s="167" t="str">
        <f>IF(ISBLANK(DaqBook_RAW_Data!AI831),"",DaqBook_RAW_Data!AI831)</f>
        <v/>
      </c>
      <c r="E841" s="167" t="str">
        <f>IF(ISBLANK(DaqBook_RAW_Data!AJ831),"",DaqBook_RAW_Data!AJ831)</f>
        <v/>
      </c>
      <c r="F841" s="167" t="str">
        <f>IF(ISBLANK(DaqBook_RAW_Data!AK831),"",DaqBook_RAW_Data!AK831)</f>
        <v/>
      </c>
      <c r="G841" s="167" t="str">
        <f>IF(ISBLANK(DaqBook_RAW_Data!AL831),"",DaqBook_RAW_Data!AL831)</f>
        <v/>
      </c>
      <c r="H841" s="167" t="str">
        <f>IF(ISBLANK(DaqBook_RAW_Data!AM831),"",DaqBook_RAW_Data!AM831)</f>
        <v/>
      </c>
      <c r="I841" s="167" t="str">
        <f>IF(ISBLANK(DaqBook_RAW_Data!AN831),"",DaqBook_RAW_Data!AN831)</f>
        <v/>
      </c>
      <c r="J841" s="167" t="str">
        <f>IF(ISBLANK(DaqBook_RAW_Data!AO831),"",DaqBook_RAW_Data!AO831)</f>
        <v/>
      </c>
      <c r="K841" s="167" t="str">
        <f>IF(ISBLANK(DaqBook_RAW_Data!AP831),"",DaqBook_RAW_Data!AP831)</f>
        <v/>
      </c>
      <c r="L841" s="167" t="str">
        <f>IF(ISBLANK(DaqBook_RAW_Data!AQ831),"",DaqBook_RAW_Data!AQ831)</f>
        <v/>
      </c>
      <c r="M841" s="167" t="str">
        <f>IF(ISBLANK(DaqBook_RAW_Data!AR831),"",DaqBook_RAW_Data!AR831)</f>
        <v/>
      </c>
      <c r="N841" s="167" t="str">
        <f>IF(ISBLANK(DaqBook_RAW_Data!AS831),"",DaqBook_RAW_Data!AS831)</f>
        <v/>
      </c>
      <c r="O841" s="44"/>
      <c r="P841" s="44"/>
    </row>
    <row r="842" spans="1:16" x14ac:dyDescent="0.2">
      <c r="A842" s="58" t="e">
        <f t="shared" si="12"/>
        <v>#VALUE!</v>
      </c>
      <c r="B842" s="144" t="str">
        <f>IF(ISBLANK(DaqBook_RAW_Data!AG832),IF(DaqBook_RAW_Data!A832="","",TIMEVALUE(DaqBook_RAW_Data!A832)),TIMEVALUE(DaqBook_RAW_Data!AG832))</f>
        <v/>
      </c>
      <c r="C842" s="167" t="str">
        <f>IF(ISBLANK(DaqBook_RAW_Data!AH832),"",DaqBook_RAW_Data!AH832)</f>
        <v/>
      </c>
      <c r="D842" s="167" t="str">
        <f>IF(ISBLANK(DaqBook_RAW_Data!AI832),"",DaqBook_RAW_Data!AI832)</f>
        <v/>
      </c>
      <c r="E842" s="167" t="str">
        <f>IF(ISBLANK(DaqBook_RAW_Data!AJ832),"",DaqBook_RAW_Data!AJ832)</f>
        <v/>
      </c>
      <c r="F842" s="167" t="str">
        <f>IF(ISBLANK(DaqBook_RAW_Data!AK832),"",DaqBook_RAW_Data!AK832)</f>
        <v/>
      </c>
      <c r="G842" s="167" t="str">
        <f>IF(ISBLANK(DaqBook_RAW_Data!AL832),"",DaqBook_RAW_Data!AL832)</f>
        <v/>
      </c>
      <c r="H842" s="167" t="str">
        <f>IF(ISBLANK(DaqBook_RAW_Data!AM832),"",DaqBook_RAW_Data!AM832)</f>
        <v/>
      </c>
      <c r="I842" s="167" t="str">
        <f>IF(ISBLANK(DaqBook_RAW_Data!AN832),"",DaqBook_RAW_Data!AN832)</f>
        <v/>
      </c>
      <c r="J842" s="167" t="str">
        <f>IF(ISBLANK(DaqBook_RAW_Data!AO832),"",DaqBook_RAW_Data!AO832)</f>
        <v/>
      </c>
      <c r="K842" s="167" t="str">
        <f>IF(ISBLANK(DaqBook_RAW_Data!AP832),"",DaqBook_RAW_Data!AP832)</f>
        <v/>
      </c>
      <c r="L842" s="167" t="str">
        <f>IF(ISBLANK(DaqBook_RAW_Data!AQ832),"",DaqBook_RAW_Data!AQ832)</f>
        <v/>
      </c>
      <c r="M842" s="167" t="str">
        <f>IF(ISBLANK(DaqBook_RAW_Data!AR832),"",DaqBook_RAW_Data!AR832)</f>
        <v/>
      </c>
      <c r="N842" s="167" t="str">
        <f>IF(ISBLANK(DaqBook_RAW_Data!AS832),"",DaqBook_RAW_Data!AS832)</f>
        <v/>
      </c>
      <c r="O842" s="44"/>
      <c r="P842" s="44"/>
    </row>
    <row r="843" spans="1:16" x14ac:dyDescent="0.2">
      <c r="A843" s="58" t="e">
        <f t="shared" si="12"/>
        <v>#VALUE!</v>
      </c>
      <c r="B843" s="144" t="str">
        <f>IF(ISBLANK(DaqBook_RAW_Data!AG833),IF(DaqBook_RAW_Data!A833="","",TIMEVALUE(DaqBook_RAW_Data!A833)),TIMEVALUE(DaqBook_RAW_Data!AG833))</f>
        <v/>
      </c>
      <c r="C843" s="167" t="str">
        <f>IF(ISBLANK(DaqBook_RAW_Data!AH833),"",DaqBook_RAW_Data!AH833)</f>
        <v/>
      </c>
      <c r="D843" s="167" t="str">
        <f>IF(ISBLANK(DaqBook_RAW_Data!AI833),"",DaqBook_RAW_Data!AI833)</f>
        <v/>
      </c>
      <c r="E843" s="167" t="str">
        <f>IF(ISBLANK(DaqBook_RAW_Data!AJ833),"",DaqBook_RAW_Data!AJ833)</f>
        <v/>
      </c>
      <c r="F843" s="167" t="str">
        <f>IF(ISBLANK(DaqBook_RAW_Data!AK833),"",DaqBook_RAW_Data!AK833)</f>
        <v/>
      </c>
      <c r="G843" s="167" t="str">
        <f>IF(ISBLANK(DaqBook_RAW_Data!AL833),"",DaqBook_RAW_Data!AL833)</f>
        <v/>
      </c>
      <c r="H843" s="167" t="str">
        <f>IF(ISBLANK(DaqBook_RAW_Data!AM833),"",DaqBook_RAW_Data!AM833)</f>
        <v/>
      </c>
      <c r="I843" s="167" t="str">
        <f>IF(ISBLANK(DaqBook_RAW_Data!AN833),"",DaqBook_RAW_Data!AN833)</f>
        <v/>
      </c>
      <c r="J843" s="167" t="str">
        <f>IF(ISBLANK(DaqBook_RAW_Data!AO833),"",DaqBook_RAW_Data!AO833)</f>
        <v/>
      </c>
      <c r="K843" s="167" t="str">
        <f>IF(ISBLANK(DaqBook_RAW_Data!AP833),"",DaqBook_RAW_Data!AP833)</f>
        <v/>
      </c>
      <c r="L843" s="167" t="str">
        <f>IF(ISBLANK(DaqBook_RAW_Data!AQ833),"",DaqBook_RAW_Data!AQ833)</f>
        <v/>
      </c>
      <c r="M843" s="167" t="str">
        <f>IF(ISBLANK(DaqBook_RAW_Data!AR833),"",DaqBook_RAW_Data!AR833)</f>
        <v/>
      </c>
      <c r="N843" s="167" t="str">
        <f>IF(ISBLANK(DaqBook_RAW_Data!AS833),"",DaqBook_RAW_Data!AS833)</f>
        <v/>
      </c>
      <c r="O843" s="44"/>
      <c r="P843" s="44"/>
    </row>
    <row r="844" spans="1:16" x14ac:dyDescent="0.2">
      <c r="A844" s="58" t="e">
        <f t="shared" si="12"/>
        <v>#VALUE!</v>
      </c>
      <c r="B844" s="144" t="str">
        <f>IF(ISBLANK(DaqBook_RAW_Data!AG834),IF(DaqBook_RAW_Data!A834="","",TIMEVALUE(DaqBook_RAW_Data!A834)),TIMEVALUE(DaqBook_RAW_Data!AG834))</f>
        <v/>
      </c>
      <c r="C844" s="167" t="str">
        <f>IF(ISBLANK(DaqBook_RAW_Data!AH834),"",DaqBook_RAW_Data!AH834)</f>
        <v/>
      </c>
      <c r="D844" s="167" t="str">
        <f>IF(ISBLANK(DaqBook_RAW_Data!AI834),"",DaqBook_RAW_Data!AI834)</f>
        <v/>
      </c>
      <c r="E844" s="167" t="str">
        <f>IF(ISBLANK(DaqBook_RAW_Data!AJ834),"",DaqBook_RAW_Data!AJ834)</f>
        <v/>
      </c>
      <c r="F844" s="167" t="str">
        <f>IF(ISBLANK(DaqBook_RAW_Data!AK834),"",DaqBook_RAW_Data!AK834)</f>
        <v/>
      </c>
      <c r="G844" s="167" t="str">
        <f>IF(ISBLANK(DaqBook_RAW_Data!AL834),"",DaqBook_RAW_Data!AL834)</f>
        <v/>
      </c>
      <c r="H844" s="167" t="str">
        <f>IF(ISBLANK(DaqBook_RAW_Data!AM834),"",DaqBook_RAW_Data!AM834)</f>
        <v/>
      </c>
      <c r="I844" s="167" t="str">
        <f>IF(ISBLANK(DaqBook_RAW_Data!AN834),"",DaqBook_RAW_Data!AN834)</f>
        <v/>
      </c>
      <c r="J844" s="167" t="str">
        <f>IF(ISBLANK(DaqBook_RAW_Data!AO834),"",DaqBook_RAW_Data!AO834)</f>
        <v/>
      </c>
      <c r="K844" s="167" t="str">
        <f>IF(ISBLANK(DaqBook_RAW_Data!AP834),"",DaqBook_RAW_Data!AP834)</f>
        <v/>
      </c>
      <c r="L844" s="167" t="str">
        <f>IF(ISBLANK(DaqBook_RAW_Data!AQ834),"",DaqBook_RAW_Data!AQ834)</f>
        <v/>
      </c>
      <c r="M844" s="167" t="str">
        <f>IF(ISBLANK(DaqBook_RAW_Data!AR834),"",DaqBook_RAW_Data!AR834)</f>
        <v/>
      </c>
      <c r="N844" s="167" t="str">
        <f>IF(ISBLANK(DaqBook_RAW_Data!AS834),"",DaqBook_RAW_Data!AS834)</f>
        <v/>
      </c>
      <c r="O844" s="44"/>
      <c r="P844" s="44"/>
    </row>
    <row r="845" spans="1:16" x14ac:dyDescent="0.2">
      <c r="A845" s="58" t="e">
        <f t="shared" si="12"/>
        <v>#VALUE!</v>
      </c>
      <c r="B845" s="144" t="str">
        <f>IF(ISBLANK(DaqBook_RAW_Data!AG835),IF(DaqBook_RAW_Data!A835="","",TIMEVALUE(DaqBook_RAW_Data!A835)),TIMEVALUE(DaqBook_RAW_Data!AG835))</f>
        <v/>
      </c>
      <c r="C845" s="167" t="str">
        <f>IF(ISBLANK(DaqBook_RAW_Data!AH835),"",DaqBook_RAW_Data!AH835)</f>
        <v/>
      </c>
      <c r="D845" s="167" t="str">
        <f>IF(ISBLANK(DaqBook_RAW_Data!AI835),"",DaqBook_RAW_Data!AI835)</f>
        <v/>
      </c>
      <c r="E845" s="167" t="str">
        <f>IF(ISBLANK(DaqBook_RAW_Data!AJ835),"",DaqBook_RAW_Data!AJ835)</f>
        <v/>
      </c>
      <c r="F845" s="167" t="str">
        <f>IF(ISBLANK(DaqBook_RAW_Data!AK835),"",DaqBook_RAW_Data!AK835)</f>
        <v/>
      </c>
      <c r="G845" s="167" t="str">
        <f>IF(ISBLANK(DaqBook_RAW_Data!AL835),"",DaqBook_RAW_Data!AL835)</f>
        <v/>
      </c>
      <c r="H845" s="167" t="str">
        <f>IF(ISBLANK(DaqBook_RAW_Data!AM835),"",DaqBook_RAW_Data!AM835)</f>
        <v/>
      </c>
      <c r="I845" s="167" t="str">
        <f>IF(ISBLANK(DaqBook_RAW_Data!AN835),"",DaqBook_RAW_Data!AN835)</f>
        <v/>
      </c>
      <c r="J845" s="167" t="str">
        <f>IF(ISBLANK(DaqBook_RAW_Data!AO835),"",DaqBook_RAW_Data!AO835)</f>
        <v/>
      </c>
      <c r="K845" s="167" t="str">
        <f>IF(ISBLANK(DaqBook_RAW_Data!AP835),"",DaqBook_RAW_Data!AP835)</f>
        <v/>
      </c>
      <c r="L845" s="167" t="str">
        <f>IF(ISBLANK(DaqBook_RAW_Data!AQ835),"",DaqBook_RAW_Data!AQ835)</f>
        <v/>
      </c>
      <c r="M845" s="167" t="str">
        <f>IF(ISBLANK(DaqBook_RAW_Data!AR835),"",DaqBook_RAW_Data!AR835)</f>
        <v/>
      </c>
      <c r="N845" s="167" t="str">
        <f>IF(ISBLANK(DaqBook_RAW_Data!AS835),"",DaqBook_RAW_Data!AS835)</f>
        <v/>
      </c>
      <c r="O845" s="44"/>
      <c r="P845" s="44"/>
    </row>
    <row r="846" spans="1:16" x14ac:dyDescent="0.2">
      <c r="A846" s="58" t="e">
        <f t="shared" si="12"/>
        <v>#VALUE!</v>
      </c>
      <c r="B846" s="144" t="str">
        <f>IF(ISBLANK(DaqBook_RAW_Data!AG836),IF(DaqBook_RAW_Data!A836="","",TIMEVALUE(DaqBook_RAW_Data!A836)),TIMEVALUE(DaqBook_RAW_Data!AG836))</f>
        <v/>
      </c>
      <c r="C846" s="167" t="str">
        <f>IF(ISBLANK(DaqBook_RAW_Data!AH836),"",DaqBook_RAW_Data!AH836)</f>
        <v/>
      </c>
      <c r="D846" s="167" t="str">
        <f>IF(ISBLANK(DaqBook_RAW_Data!AI836),"",DaqBook_RAW_Data!AI836)</f>
        <v/>
      </c>
      <c r="E846" s="167" t="str">
        <f>IF(ISBLANK(DaqBook_RAW_Data!AJ836),"",DaqBook_RAW_Data!AJ836)</f>
        <v/>
      </c>
      <c r="F846" s="167" t="str">
        <f>IF(ISBLANK(DaqBook_RAW_Data!AK836),"",DaqBook_RAW_Data!AK836)</f>
        <v/>
      </c>
      <c r="G846" s="167" t="str">
        <f>IF(ISBLANK(DaqBook_RAW_Data!AL836),"",DaqBook_RAW_Data!AL836)</f>
        <v/>
      </c>
      <c r="H846" s="167" t="str">
        <f>IF(ISBLANK(DaqBook_RAW_Data!AM836),"",DaqBook_RAW_Data!AM836)</f>
        <v/>
      </c>
      <c r="I846" s="167" t="str">
        <f>IF(ISBLANK(DaqBook_RAW_Data!AN836),"",DaqBook_RAW_Data!AN836)</f>
        <v/>
      </c>
      <c r="J846" s="167" t="str">
        <f>IF(ISBLANK(DaqBook_RAW_Data!AO836),"",DaqBook_RAW_Data!AO836)</f>
        <v/>
      </c>
      <c r="K846" s="167" t="str">
        <f>IF(ISBLANK(DaqBook_RAW_Data!AP836),"",DaqBook_RAW_Data!AP836)</f>
        <v/>
      </c>
      <c r="L846" s="167" t="str">
        <f>IF(ISBLANK(DaqBook_RAW_Data!AQ836),"",DaqBook_RAW_Data!AQ836)</f>
        <v/>
      </c>
      <c r="M846" s="167" t="str">
        <f>IF(ISBLANK(DaqBook_RAW_Data!AR836),"",DaqBook_RAW_Data!AR836)</f>
        <v/>
      </c>
      <c r="N846" s="167" t="str">
        <f>IF(ISBLANK(DaqBook_RAW_Data!AS836),"",DaqBook_RAW_Data!AS836)</f>
        <v/>
      </c>
      <c r="O846" s="44"/>
      <c r="P846" s="44"/>
    </row>
    <row r="847" spans="1:16" x14ac:dyDescent="0.2">
      <c r="A847" s="58" t="e">
        <f t="shared" ref="A847:A903" si="13">HOUR(B847)&amp;":"&amp;MINUTE(B847)</f>
        <v>#VALUE!</v>
      </c>
      <c r="B847" s="144" t="str">
        <f>IF(ISBLANK(DaqBook_RAW_Data!AG837),IF(DaqBook_RAW_Data!A837="","",TIMEVALUE(DaqBook_RAW_Data!A837)),TIMEVALUE(DaqBook_RAW_Data!AG837))</f>
        <v/>
      </c>
      <c r="C847" s="167" t="str">
        <f>IF(ISBLANK(DaqBook_RAW_Data!AH837),"",DaqBook_RAW_Data!AH837)</f>
        <v/>
      </c>
      <c r="D847" s="167" t="str">
        <f>IF(ISBLANK(DaqBook_RAW_Data!AI837),"",DaqBook_RAW_Data!AI837)</f>
        <v/>
      </c>
      <c r="E847" s="167" t="str">
        <f>IF(ISBLANK(DaqBook_RAW_Data!AJ837),"",DaqBook_RAW_Data!AJ837)</f>
        <v/>
      </c>
      <c r="F847" s="167" t="str">
        <f>IF(ISBLANK(DaqBook_RAW_Data!AK837),"",DaqBook_RAW_Data!AK837)</f>
        <v/>
      </c>
      <c r="G847" s="167" t="str">
        <f>IF(ISBLANK(DaqBook_RAW_Data!AL837),"",DaqBook_RAW_Data!AL837)</f>
        <v/>
      </c>
      <c r="H847" s="167" t="str">
        <f>IF(ISBLANK(DaqBook_RAW_Data!AM837),"",DaqBook_RAW_Data!AM837)</f>
        <v/>
      </c>
      <c r="I847" s="167" t="str">
        <f>IF(ISBLANK(DaqBook_RAW_Data!AN837),"",DaqBook_RAW_Data!AN837)</f>
        <v/>
      </c>
      <c r="J847" s="167" t="str">
        <f>IF(ISBLANK(DaqBook_RAW_Data!AO837),"",DaqBook_RAW_Data!AO837)</f>
        <v/>
      </c>
      <c r="K847" s="167" t="str">
        <f>IF(ISBLANK(DaqBook_RAW_Data!AP837),"",DaqBook_RAW_Data!AP837)</f>
        <v/>
      </c>
      <c r="L847" s="167" t="str">
        <f>IF(ISBLANK(DaqBook_RAW_Data!AQ837),"",DaqBook_RAW_Data!AQ837)</f>
        <v/>
      </c>
      <c r="M847" s="167" t="str">
        <f>IF(ISBLANK(DaqBook_RAW_Data!AR837),"",DaqBook_RAW_Data!AR837)</f>
        <v/>
      </c>
      <c r="N847" s="167" t="str">
        <f>IF(ISBLANK(DaqBook_RAW_Data!AS837),"",DaqBook_RAW_Data!AS837)</f>
        <v/>
      </c>
      <c r="O847" s="44"/>
      <c r="P847" s="44"/>
    </row>
    <row r="848" spans="1:16" x14ac:dyDescent="0.2">
      <c r="A848" s="58" t="e">
        <f t="shared" si="13"/>
        <v>#VALUE!</v>
      </c>
      <c r="B848" s="144" t="str">
        <f>IF(ISBLANK(DaqBook_RAW_Data!AG838),IF(DaqBook_RAW_Data!A838="","",TIMEVALUE(DaqBook_RAW_Data!A838)),TIMEVALUE(DaqBook_RAW_Data!AG838))</f>
        <v/>
      </c>
      <c r="C848" s="167" t="str">
        <f>IF(ISBLANK(DaqBook_RAW_Data!AH838),"",DaqBook_RAW_Data!AH838)</f>
        <v/>
      </c>
      <c r="D848" s="167" t="str">
        <f>IF(ISBLANK(DaqBook_RAW_Data!AI838),"",DaqBook_RAW_Data!AI838)</f>
        <v/>
      </c>
      <c r="E848" s="167" t="str">
        <f>IF(ISBLANK(DaqBook_RAW_Data!AJ838),"",DaqBook_RAW_Data!AJ838)</f>
        <v/>
      </c>
      <c r="F848" s="167" t="str">
        <f>IF(ISBLANK(DaqBook_RAW_Data!AK838),"",DaqBook_RAW_Data!AK838)</f>
        <v/>
      </c>
      <c r="G848" s="167" t="str">
        <f>IF(ISBLANK(DaqBook_RAW_Data!AL838),"",DaqBook_RAW_Data!AL838)</f>
        <v/>
      </c>
      <c r="H848" s="167" t="str">
        <f>IF(ISBLANK(DaqBook_RAW_Data!AM838),"",DaqBook_RAW_Data!AM838)</f>
        <v/>
      </c>
      <c r="I848" s="167" t="str">
        <f>IF(ISBLANK(DaqBook_RAW_Data!AN838),"",DaqBook_RAW_Data!AN838)</f>
        <v/>
      </c>
      <c r="J848" s="167" t="str">
        <f>IF(ISBLANK(DaqBook_RAW_Data!AO838),"",DaqBook_RAW_Data!AO838)</f>
        <v/>
      </c>
      <c r="K848" s="167" t="str">
        <f>IF(ISBLANK(DaqBook_RAW_Data!AP838),"",DaqBook_RAW_Data!AP838)</f>
        <v/>
      </c>
      <c r="L848" s="167" t="str">
        <f>IF(ISBLANK(DaqBook_RAW_Data!AQ838),"",DaqBook_RAW_Data!AQ838)</f>
        <v/>
      </c>
      <c r="M848" s="167" t="str">
        <f>IF(ISBLANK(DaqBook_RAW_Data!AR838),"",DaqBook_RAW_Data!AR838)</f>
        <v/>
      </c>
      <c r="N848" s="167" t="str">
        <f>IF(ISBLANK(DaqBook_RAW_Data!AS838),"",DaqBook_RAW_Data!AS838)</f>
        <v/>
      </c>
      <c r="O848" s="44"/>
      <c r="P848" s="44"/>
    </row>
    <row r="849" spans="1:16" x14ac:dyDescent="0.2">
      <c r="A849" s="58" t="e">
        <f t="shared" si="13"/>
        <v>#VALUE!</v>
      </c>
      <c r="B849" s="144" t="str">
        <f>IF(ISBLANK(DaqBook_RAW_Data!AG839),IF(DaqBook_RAW_Data!A839="","",TIMEVALUE(DaqBook_RAW_Data!A839)),TIMEVALUE(DaqBook_RAW_Data!AG839))</f>
        <v/>
      </c>
      <c r="C849" s="167" t="str">
        <f>IF(ISBLANK(DaqBook_RAW_Data!AH839),"",DaqBook_RAW_Data!AH839)</f>
        <v/>
      </c>
      <c r="D849" s="167" t="str">
        <f>IF(ISBLANK(DaqBook_RAW_Data!AI839),"",DaqBook_RAW_Data!AI839)</f>
        <v/>
      </c>
      <c r="E849" s="167" t="str">
        <f>IF(ISBLANK(DaqBook_RAW_Data!AJ839),"",DaqBook_RAW_Data!AJ839)</f>
        <v/>
      </c>
      <c r="F849" s="167" t="str">
        <f>IF(ISBLANK(DaqBook_RAW_Data!AK839),"",DaqBook_RAW_Data!AK839)</f>
        <v/>
      </c>
      <c r="G849" s="167" t="str">
        <f>IF(ISBLANK(DaqBook_RAW_Data!AL839),"",DaqBook_RAW_Data!AL839)</f>
        <v/>
      </c>
      <c r="H849" s="167" t="str">
        <f>IF(ISBLANK(DaqBook_RAW_Data!AM839),"",DaqBook_RAW_Data!AM839)</f>
        <v/>
      </c>
      <c r="I849" s="167" t="str">
        <f>IF(ISBLANK(DaqBook_RAW_Data!AN839),"",DaqBook_RAW_Data!AN839)</f>
        <v/>
      </c>
      <c r="J849" s="167" t="str">
        <f>IF(ISBLANK(DaqBook_RAW_Data!AO839),"",DaqBook_RAW_Data!AO839)</f>
        <v/>
      </c>
      <c r="K849" s="167" t="str">
        <f>IF(ISBLANK(DaqBook_RAW_Data!AP839),"",DaqBook_RAW_Data!AP839)</f>
        <v/>
      </c>
      <c r="L849" s="167" t="str">
        <f>IF(ISBLANK(DaqBook_RAW_Data!AQ839),"",DaqBook_RAW_Data!AQ839)</f>
        <v/>
      </c>
      <c r="M849" s="167" t="str">
        <f>IF(ISBLANK(DaqBook_RAW_Data!AR839),"",DaqBook_RAW_Data!AR839)</f>
        <v/>
      </c>
      <c r="N849" s="167" t="str">
        <f>IF(ISBLANK(DaqBook_RAW_Data!AS839),"",DaqBook_RAW_Data!AS839)</f>
        <v/>
      </c>
      <c r="O849" s="44"/>
      <c r="P849" s="44"/>
    </row>
    <row r="850" spans="1:16" x14ac:dyDescent="0.2">
      <c r="A850" s="58" t="e">
        <f t="shared" si="13"/>
        <v>#VALUE!</v>
      </c>
      <c r="B850" s="144" t="str">
        <f>IF(ISBLANK(DaqBook_RAW_Data!AG840),IF(DaqBook_RAW_Data!A840="","",TIMEVALUE(DaqBook_RAW_Data!A840)),TIMEVALUE(DaqBook_RAW_Data!AG840))</f>
        <v/>
      </c>
      <c r="C850" s="167" t="str">
        <f>IF(ISBLANK(DaqBook_RAW_Data!AH840),"",DaqBook_RAW_Data!AH840)</f>
        <v/>
      </c>
      <c r="D850" s="167" t="str">
        <f>IF(ISBLANK(DaqBook_RAW_Data!AI840),"",DaqBook_RAW_Data!AI840)</f>
        <v/>
      </c>
      <c r="E850" s="167" t="str">
        <f>IF(ISBLANK(DaqBook_RAW_Data!AJ840),"",DaqBook_RAW_Data!AJ840)</f>
        <v/>
      </c>
      <c r="F850" s="167" t="str">
        <f>IF(ISBLANK(DaqBook_RAW_Data!AK840),"",DaqBook_RAW_Data!AK840)</f>
        <v/>
      </c>
      <c r="G850" s="167" t="str">
        <f>IF(ISBLANK(DaqBook_RAW_Data!AL840),"",DaqBook_RAW_Data!AL840)</f>
        <v/>
      </c>
      <c r="H850" s="167" t="str">
        <f>IF(ISBLANK(DaqBook_RAW_Data!AM840),"",DaqBook_RAW_Data!AM840)</f>
        <v/>
      </c>
      <c r="I850" s="167" t="str">
        <f>IF(ISBLANK(DaqBook_RAW_Data!AN840),"",DaqBook_RAW_Data!AN840)</f>
        <v/>
      </c>
      <c r="J850" s="167" t="str">
        <f>IF(ISBLANK(DaqBook_RAW_Data!AO840),"",DaqBook_RAW_Data!AO840)</f>
        <v/>
      </c>
      <c r="K850" s="167" t="str">
        <f>IF(ISBLANK(DaqBook_RAW_Data!AP840),"",DaqBook_RAW_Data!AP840)</f>
        <v/>
      </c>
      <c r="L850" s="167" t="str">
        <f>IF(ISBLANK(DaqBook_RAW_Data!AQ840),"",DaqBook_RAW_Data!AQ840)</f>
        <v/>
      </c>
      <c r="M850" s="167" t="str">
        <f>IF(ISBLANK(DaqBook_RAW_Data!AR840),"",DaqBook_RAW_Data!AR840)</f>
        <v/>
      </c>
      <c r="N850" s="167" t="str">
        <f>IF(ISBLANK(DaqBook_RAW_Data!AS840),"",DaqBook_RAW_Data!AS840)</f>
        <v/>
      </c>
      <c r="O850" s="44"/>
      <c r="P850" s="44"/>
    </row>
    <row r="851" spans="1:16" x14ac:dyDescent="0.2">
      <c r="A851" s="58" t="e">
        <f t="shared" si="13"/>
        <v>#VALUE!</v>
      </c>
      <c r="B851" s="144" t="str">
        <f>IF(ISBLANK(DaqBook_RAW_Data!AG841),IF(DaqBook_RAW_Data!A841="","",TIMEVALUE(DaqBook_RAW_Data!A841)),TIMEVALUE(DaqBook_RAW_Data!AG841))</f>
        <v/>
      </c>
      <c r="C851" s="167" t="str">
        <f>IF(ISBLANK(DaqBook_RAW_Data!AH841),"",DaqBook_RAW_Data!AH841)</f>
        <v/>
      </c>
      <c r="D851" s="167" t="str">
        <f>IF(ISBLANK(DaqBook_RAW_Data!AI841),"",DaqBook_RAW_Data!AI841)</f>
        <v/>
      </c>
      <c r="E851" s="167" t="str">
        <f>IF(ISBLANK(DaqBook_RAW_Data!AJ841),"",DaqBook_RAW_Data!AJ841)</f>
        <v/>
      </c>
      <c r="F851" s="167" t="str">
        <f>IF(ISBLANK(DaqBook_RAW_Data!AK841),"",DaqBook_RAW_Data!AK841)</f>
        <v/>
      </c>
      <c r="G851" s="167" t="str">
        <f>IF(ISBLANK(DaqBook_RAW_Data!AL841),"",DaqBook_RAW_Data!AL841)</f>
        <v/>
      </c>
      <c r="H851" s="167" t="str">
        <f>IF(ISBLANK(DaqBook_RAW_Data!AM841),"",DaqBook_RAW_Data!AM841)</f>
        <v/>
      </c>
      <c r="I851" s="167" t="str">
        <f>IF(ISBLANK(DaqBook_RAW_Data!AN841),"",DaqBook_RAW_Data!AN841)</f>
        <v/>
      </c>
      <c r="J851" s="167" t="str">
        <f>IF(ISBLANK(DaqBook_RAW_Data!AO841),"",DaqBook_RAW_Data!AO841)</f>
        <v/>
      </c>
      <c r="K851" s="167" t="str">
        <f>IF(ISBLANK(DaqBook_RAW_Data!AP841),"",DaqBook_RAW_Data!AP841)</f>
        <v/>
      </c>
      <c r="L851" s="167" t="str">
        <f>IF(ISBLANK(DaqBook_RAW_Data!AQ841),"",DaqBook_RAW_Data!AQ841)</f>
        <v/>
      </c>
      <c r="M851" s="167" t="str">
        <f>IF(ISBLANK(DaqBook_RAW_Data!AR841),"",DaqBook_RAW_Data!AR841)</f>
        <v/>
      </c>
      <c r="N851" s="167" t="str">
        <f>IF(ISBLANK(DaqBook_RAW_Data!AS841),"",DaqBook_RAW_Data!AS841)</f>
        <v/>
      </c>
      <c r="O851" s="44"/>
      <c r="P851" s="44"/>
    </row>
    <row r="852" spans="1:16" x14ac:dyDescent="0.2">
      <c r="A852" s="58" t="e">
        <f t="shared" si="13"/>
        <v>#VALUE!</v>
      </c>
      <c r="B852" s="144" t="str">
        <f>IF(ISBLANK(DaqBook_RAW_Data!AG842),IF(DaqBook_RAW_Data!A842="","",TIMEVALUE(DaqBook_RAW_Data!A842)),TIMEVALUE(DaqBook_RAW_Data!AG842))</f>
        <v/>
      </c>
      <c r="C852" s="167" t="str">
        <f>IF(ISBLANK(DaqBook_RAW_Data!AH842),"",DaqBook_RAW_Data!AH842)</f>
        <v/>
      </c>
      <c r="D852" s="167" t="str">
        <f>IF(ISBLANK(DaqBook_RAW_Data!AI842),"",DaqBook_RAW_Data!AI842)</f>
        <v/>
      </c>
      <c r="E852" s="167" t="str">
        <f>IF(ISBLANK(DaqBook_RAW_Data!AJ842),"",DaqBook_RAW_Data!AJ842)</f>
        <v/>
      </c>
      <c r="F852" s="167" t="str">
        <f>IF(ISBLANK(DaqBook_RAW_Data!AK842),"",DaqBook_RAW_Data!AK842)</f>
        <v/>
      </c>
      <c r="G852" s="167" t="str">
        <f>IF(ISBLANK(DaqBook_RAW_Data!AL842),"",DaqBook_RAW_Data!AL842)</f>
        <v/>
      </c>
      <c r="H852" s="167" t="str">
        <f>IF(ISBLANK(DaqBook_RAW_Data!AM842),"",DaqBook_RAW_Data!AM842)</f>
        <v/>
      </c>
      <c r="I852" s="167" t="str">
        <f>IF(ISBLANK(DaqBook_RAW_Data!AN842),"",DaqBook_RAW_Data!AN842)</f>
        <v/>
      </c>
      <c r="J852" s="167" t="str">
        <f>IF(ISBLANK(DaqBook_RAW_Data!AO842),"",DaqBook_RAW_Data!AO842)</f>
        <v/>
      </c>
      <c r="K852" s="167" t="str">
        <f>IF(ISBLANK(DaqBook_RAW_Data!AP842),"",DaqBook_RAW_Data!AP842)</f>
        <v/>
      </c>
      <c r="L852" s="167" t="str">
        <f>IF(ISBLANK(DaqBook_RAW_Data!AQ842),"",DaqBook_RAW_Data!AQ842)</f>
        <v/>
      </c>
      <c r="M852" s="167" t="str">
        <f>IF(ISBLANK(DaqBook_RAW_Data!AR842),"",DaqBook_RAW_Data!AR842)</f>
        <v/>
      </c>
      <c r="N852" s="167" t="str">
        <f>IF(ISBLANK(DaqBook_RAW_Data!AS842),"",DaqBook_RAW_Data!AS842)</f>
        <v/>
      </c>
      <c r="O852" s="44"/>
      <c r="P852" s="44"/>
    </row>
    <row r="853" spans="1:16" x14ac:dyDescent="0.2">
      <c r="A853" s="58" t="e">
        <f t="shared" si="13"/>
        <v>#VALUE!</v>
      </c>
      <c r="B853" s="144" t="str">
        <f>IF(ISBLANK(DaqBook_RAW_Data!AG843),IF(DaqBook_RAW_Data!A843="","",TIMEVALUE(DaqBook_RAW_Data!A843)),TIMEVALUE(DaqBook_RAW_Data!AG843))</f>
        <v/>
      </c>
      <c r="C853" s="167" t="str">
        <f>IF(ISBLANK(DaqBook_RAW_Data!AH843),"",DaqBook_RAW_Data!AH843)</f>
        <v/>
      </c>
      <c r="D853" s="167" t="str">
        <f>IF(ISBLANK(DaqBook_RAW_Data!AI843),"",DaqBook_RAW_Data!AI843)</f>
        <v/>
      </c>
      <c r="E853" s="167" t="str">
        <f>IF(ISBLANK(DaqBook_RAW_Data!AJ843),"",DaqBook_RAW_Data!AJ843)</f>
        <v/>
      </c>
      <c r="F853" s="167" t="str">
        <f>IF(ISBLANK(DaqBook_RAW_Data!AK843),"",DaqBook_RAW_Data!AK843)</f>
        <v/>
      </c>
      <c r="G853" s="167" t="str">
        <f>IF(ISBLANK(DaqBook_RAW_Data!AL843),"",DaqBook_RAW_Data!AL843)</f>
        <v/>
      </c>
      <c r="H853" s="167" t="str">
        <f>IF(ISBLANK(DaqBook_RAW_Data!AM843),"",DaqBook_RAW_Data!AM843)</f>
        <v/>
      </c>
      <c r="I853" s="167" t="str">
        <f>IF(ISBLANK(DaqBook_RAW_Data!AN843),"",DaqBook_RAW_Data!AN843)</f>
        <v/>
      </c>
      <c r="J853" s="167" t="str">
        <f>IF(ISBLANK(DaqBook_RAW_Data!AO843),"",DaqBook_RAW_Data!AO843)</f>
        <v/>
      </c>
      <c r="K853" s="167" t="str">
        <f>IF(ISBLANK(DaqBook_RAW_Data!AP843),"",DaqBook_RAW_Data!AP843)</f>
        <v/>
      </c>
      <c r="L853" s="167" t="str">
        <f>IF(ISBLANK(DaqBook_RAW_Data!AQ843),"",DaqBook_RAW_Data!AQ843)</f>
        <v/>
      </c>
      <c r="M853" s="167" t="str">
        <f>IF(ISBLANK(DaqBook_RAW_Data!AR843),"",DaqBook_RAW_Data!AR843)</f>
        <v/>
      </c>
      <c r="N853" s="167" t="str">
        <f>IF(ISBLANK(DaqBook_RAW_Data!AS843),"",DaqBook_RAW_Data!AS843)</f>
        <v/>
      </c>
      <c r="O853" s="44"/>
      <c r="P853" s="44"/>
    </row>
    <row r="854" spans="1:16" x14ac:dyDescent="0.2">
      <c r="A854" s="58" t="e">
        <f t="shared" si="13"/>
        <v>#VALUE!</v>
      </c>
      <c r="B854" s="144" t="str">
        <f>IF(ISBLANK(DaqBook_RAW_Data!AG844),IF(DaqBook_RAW_Data!A844="","",TIMEVALUE(DaqBook_RAW_Data!A844)),TIMEVALUE(DaqBook_RAW_Data!AG844))</f>
        <v/>
      </c>
      <c r="C854" s="167" t="str">
        <f>IF(ISBLANK(DaqBook_RAW_Data!AH844),"",DaqBook_RAW_Data!AH844)</f>
        <v/>
      </c>
      <c r="D854" s="167" t="str">
        <f>IF(ISBLANK(DaqBook_RAW_Data!AI844),"",DaqBook_RAW_Data!AI844)</f>
        <v/>
      </c>
      <c r="E854" s="167" t="str">
        <f>IF(ISBLANK(DaqBook_RAW_Data!AJ844),"",DaqBook_RAW_Data!AJ844)</f>
        <v/>
      </c>
      <c r="F854" s="167" t="str">
        <f>IF(ISBLANK(DaqBook_RAW_Data!AK844),"",DaqBook_RAW_Data!AK844)</f>
        <v/>
      </c>
      <c r="G854" s="167" t="str">
        <f>IF(ISBLANK(DaqBook_RAW_Data!AL844),"",DaqBook_RAW_Data!AL844)</f>
        <v/>
      </c>
      <c r="H854" s="167" t="str">
        <f>IF(ISBLANK(DaqBook_RAW_Data!AM844),"",DaqBook_RAW_Data!AM844)</f>
        <v/>
      </c>
      <c r="I854" s="167" t="str">
        <f>IF(ISBLANK(DaqBook_RAW_Data!AN844),"",DaqBook_RAW_Data!AN844)</f>
        <v/>
      </c>
      <c r="J854" s="167" t="str">
        <f>IF(ISBLANK(DaqBook_RAW_Data!AO844),"",DaqBook_RAW_Data!AO844)</f>
        <v/>
      </c>
      <c r="K854" s="167" t="str">
        <f>IF(ISBLANK(DaqBook_RAW_Data!AP844),"",DaqBook_RAW_Data!AP844)</f>
        <v/>
      </c>
      <c r="L854" s="167" t="str">
        <f>IF(ISBLANK(DaqBook_RAW_Data!AQ844),"",DaqBook_RAW_Data!AQ844)</f>
        <v/>
      </c>
      <c r="M854" s="167" t="str">
        <f>IF(ISBLANK(DaqBook_RAW_Data!AR844),"",DaqBook_RAW_Data!AR844)</f>
        <v/>
      </c>
      <c r="N854" s="167" t="str">
        <f>IF(ISBLANK(DaqBook_RAW_Data!AS844),"",DaqBook_RAW_Data!AS844)</f>
        <v/>
      </c>
      <c r="O854" s="44"/>
      <c r="P854" s="44"/>
    </row>
    <row r="855" spans="1:16" x14ac:dyDescent="0.2">
      <c r="A855" s="58" t="e">
        <f t="shared" si="13"/>
        <v>#VALUE!</v>
      </c>
      <c r="B855" s="144" t="str">
        <f>IF(ISBLANK(DaqBook_RAW_Data!AG845),IF(DaqBook_RAW_Data!A845="","",TIMEVALUE(DaqBook_RAW_Data!A845)),TIMEVALUE(DaqBook_RAW_Data!AG845))</f>
        <v/>
      </c>
      <c r="C855" s="167" t="str">
        <f>IF(ISBLANK(DaqBook_RAW_Data!AH845),"",DaqBook_RAW_Data!AH845)</f>
        <v/>
      </c>
      <c r="D855" s="167" t="str">
        <f>IF(ISBLANK(DaqBook_RAW_Data!AI845),"",DaqBook_RAW_Data!AI845)</f>
        <v/>
      </c>
      <c r="E855" s="167" t="str">
        <f>IF(ISBLANK(DaqBook_RAW_Data!AJ845),"",DaqBook_RAW_Data!AJ845)</f>
        <v/>
      </c>
      <c r="F855" s="167" t="str">
        <f>IF(ISBLANK(DaqBook_RAW_Data!AK845),"",DaqBook_RAW_Data!AK845)</f>
        <v/>
      </c>
      <c r="G855" s="167" t="str">
        <f>IF(ISBLANK(DaqBook_RAW_Data!AL845),"",DaqBook_RAW_Data!AL845)</f>
        <v/>
      </c>
      <c r="H855" s="167" t="str">
        <f>IF(ISBLANK(DaqBook_RAW_Data!AM845),"",DaqBook_RAW_Data!AM845)</f>
        <v/>
      </c>
      <c r="I855" s="167" t="str">
        <f>IF(ISBLANK(DaqBook_RAW_Data!AN845),"",DaqBook_RAW_Data!AN845)</f>
        <v/>
      </c>
      <c r="J855" s="167" t="str">
        <f>IF(ISBLANK(DaqBook_RAW_Data!AO845),"",DaqBook_RAW_Data!AO845)</f>
        <v/>
      </c>
      <c r="K855" s="167" t="str">
        <f>IF(ISBLANK(DaqBook_RAW_Data!AP845),"",DaqBook_RAW_Data!AP845)</f>
        <v/>
      </c>
      <c r="L855" s="167" t="str">
        <f>IF(ISBLANK(DaqBook_RAW_Data!AQ845),"",DaqBook_RAW_Data!AQ845)</f>
        <v/>
      </c>
      <c r="M855" s="167" t="str">
        <f>IF(ISBLANK(DaqBook_RAW_Data!AR845),"",DaqBook_RAW_Data!AR845)</f>
        <v/>
      </c>
      <c r="N855" s="167" t="str">
        <f>IF(ISBLANK(DaqBook_RAW_Data!AS845),"",DaqBook_RAW_Data!AS845)</f>
        <v/>
      </c>
      <c r="O855" s="44"/>
      <c r="P855" s="44"/>
    </row>
    <row r="856" spans="1:16" x14ac:dyDescent="0.2">
      <c r="A856" s="58" t="e">
        <f t="shared" si="13"/>
        <v>#VALUE!</v>
      </c>
      <c r="B856" s="144" t="str">
        <f>IF(ISBLANK(DaqBook_RAW_Data!AG846),IF(DaqBook_RAW_Data!A846="","",TIMEVALUE(DaqBook_RAW_Data!A846)),TIMEVALUE(DaqBook_RAW_Data!AG846))</f>
        <v/>
      </c>
      <c r="C856" s="167" t="str">
        <f>IF(ISBLANK(DaqBook_RAW_Data!AH846),"",DaqBook_RAW_Data!AH846)</f>
        <v/>
      </c>
      <c r="D856" s="167" t="str">
        <f>IF(ISBLANK(DaqBook_RAW_Data!AI846),"",DaqBook_RAW_Data!AI846)</f>
        <v/>
      </c>
      <c r="E856" s="167" t="str">
        <f>IF(ISBLANK(DaqBook_RAW_Data!AJ846),"",DaqBook_RAW_Data!AJ846)</f>
        <v/>
      </c>
      <c r="F856" s="167" t="str">
        <f>IF(ISBLANK(DaqBook_RAW_Data!AK846),"",DaqBook_RAW_Data!AK846)</f>
        <v/>
      </c>
      <c r="G856" s="167" t="str">
        <f>IF(ISBLANK(DaqBook_RAW_Data!AL846),"",DaqBook_RAW_Data!AL846)</f>
        <v/>
      </c>
      <c r="H856" s="167" t="str">
        <f>IF(ISBLANK(DaqBook_RAW_Data!AM846),"",DaqBook_RAW_Data!AM846)</f>
        <v/>
      </c>
      <c r="I856" s="167" t="str">
        <f>IF(ISBLANK(DaqBook_RAW_Data!AN846),"",DaqBook_RAW_Data!AN846)</f>
        <v/>
      </c>
      <c r="J856" s="167" t="str">
        <f>IF(ISBLANK(DaqBook_RAW_Data!AO846),"",DaqBook_RAW_Data!AO846)</f>
        <v/>
      </c>
      <c r="K856" s="167" t="str">
        <f>IF(ISBLANK(DaqBook_RAW_Data!AP846),"",DaqBook_RAW_Data!AP846)</f>
        <v/>
      </c>
      <c r="L856" s="167" t="str">
        <f>IF(ISBLANK(DaqBook_RAW_Data!AQ846),"",DaqBook_RAW_Data!AQ846)</f>
        <v/>
      </c>
      <c r="M856" s="167" t="str">
        <f>IF(ISBLANK(DaqBook_RAW_Data!AR846),"",DaqBook_RAW_Data!AR846)</f>
        <v/>
      </c>
      <c r="N856" s="167" t="str">
        <f>IF(ISBLANK(DaqBook_RAW_Data!AS846),"",DaqBook_RAW_Data!AS846)</f>
        <v/>
      </c>
      <c r="O856" s="44"/>
      <c r="P856" s="44"/>
    </row>
    <row r="857" spans="1:16" x14ac:dyDescent="0.2">
      <c r="A857" s="58" t="e">
        <f t="shared" si="13"/>
        <v>#VALUE!</v>
      </c>
      <c r="B857" s="144" t="str">
        <f>IF(ISBLANK(DaqBook_RAW_Data!AG847),IF(DaqBook_RAW_Data!A847="","",TIMEVALUE(DaqBook_RAW_Data!A847)),TIMEVALUE(DaqBook_RAW_Data!AG847))</f>
        <v/>
      </c>
      <c r="C857" s="167" t="str">
        <f>IF(ISBLANK(DaqBook_RAW_Data!AH847),"",DaqBook_RAW_Data!AH847)</f>
        <v/>
      </c>
      <c r="D857" s="167" t="str">
        <f>IF(ISBLANK(DaqBook_RAW_Data!AI847),"",DaqBook_RAW_Data!AI847)</f>
        <v/>
      </c>
      <c r="E857" s="167" t="str">
        <f>IF(ISBLANK(DaqBook_RAW_Data!AJ847),"",DaqBook_RAW_Data!AJ847)</f>
        <v/>
      </c>
      <c r="F857" s="167" t="str">
        <f>IF(ISBLANK(DaqBook_RAW_Data!AK847),"",DaqBook_RAW_Data!AK847)</f>
        <v/>
      </c>
      <c r="G857" s="167" t="str">
        <f>IF(ISBLANK(DaqBook_RAW_Data!AL847),"",DaqBook_RAW_Data!AL847)</f>
        <v/>
      </c>
      <c r="H857" s="167" t="str">
        <f>IF(ISBLANK(DaqBook_RAW_Data!AM847),"",DaqBook_RAW_Data!AM847)</f>
        <v/>
      </c>
      <c r="I857" s="167" t="str">
        <f>IF(ISBLANK(DaqBook_RAW_Data!AN847),"",DaqBook_RAW_Data!AN847)</f>
        <v/>
      </c>
      <c r="J857" s="167" t="str">
        <f>IF(ISBLANK(DaqBook_RAW_Data!AO847),"",DaqBook_RAW_Data!AO847)</f>
        <v/>
      </c>
      <c r="K857" s="167" t="str">
        <f>IF(ISBLANK(DaqBook_RAW_Data!AP847),"",DaqBook_RAW_Data!AP847)</f>
        <v/>
      </c>
      <c r="L857" s="167" t="str">
        <f>IF(ISBLANK(DaqBook_RAW_Data!AQ847),"",DaqBook_RAW_Data!AQ847)</f>
        <v/>
      </c>
      <c r="M857" s="167" t="str">
        <f>IF(ISBLANK(DaqBook_RAW_Data!AR847),"",DaqBook_RAW_Data!AR847)</f>
        <v/>
      </c>
      <c r="N857" s="167" t="str">
        <f>IF(ISBLANK(DaqBook_RAW_Data!AS847),"",DaqBook_RAW_Data!AS847)</f>
        <v/>
      </c>
      <c r="O857" s="44"/>
      <c r="P857" s="44"/>
    </row>
    <row r="858" spans="1:16" x14ac:dyDescent="0.2">
      <c r="A858" s="58" t="e">
        <f t="shared" si="13"/>
        <v>#VALUE!</v>
      </c>
      <c r="B858" s="144" t="str">
        <f>IF(ISBLANK(DaqBook_RAW_Data!AG848),IF(DaqBook_RAW_Data!A848="","",TIMEVALUE(DaqBook_RAW_Data!A848)),TIMEVALUE(DaqBook_RAW_Data!AG848))</f>
        <v/>
      </c>
      <c r="C858" s="167" t="str">
        <f>IF(ISBLANK(DaqBook_RAW_Data!AH848),"",DaqBook_RAW_Data!AH848)</f>
        <v/>
      </c>
      <c r="D858" s="167" t="str">
        <f>IF(ISBLANK(DaqBook_RAW_Data!AI848),"",DaqBook_RAW_Data!AI848)</f>
        <v/>
      </c>
      <c r="E858" s="167" t="str">
        <f>IF(ISBLANK(DaqBook_RAW_Data!AJ848),"",DaqBook_RAW_Data!AJ848)</f>
        <v/>
      </c>
      <c r="F858" s="167" t="str">
        <f>IF(ISBLANK(DaqBook_RAW_Data!AK848),"",DaqBook_RAW_Data!AK848)</f>
        <v/>
      </c>
      <c r="G858" s="167" t="str">
        <f>IF(ISBLANK(DaqBook_RAW_Data!AL848),"",DaqBook_RAW_Data!AL848)</f>
        <v/>
      </c>
      <c r="H858" s="167" t="str">
        <f>IF(ISBLANK(DaqBook_RAW_Data!AM848),"",DaqBook_RAW_Data!AM848)</f>
        <v/>
      </c>
      <c r="I858" s="167" t="str">
        <f>IF(ISBLANK(DaqBook_RAW_Data!AN848),"",DaqBook_RAW_Data!AN848)</f>
        <v/>
      </c>
      <c r="J858" s="167" t="str">
        <f>IF(ISBLANK(DaqBook_RAW_Data!AO848),"",DaqBook_RAW_Data!AO848)</f>
        <v/>
      </c>
      <c r="K858" s="167" t="str">
        <f>IF(ISBLANK(DaqBook_RAW_Data!AP848),"",DaqBook_RAW_Data!AP848)</f>
        <v/>
      </c>
      <c r="L858" s="167" t="str">
        <f>IF(ISBLANK(DaqBook_RAW_Data!AQ848),"",DaqBook_RAW_Data!AQ848)</f>
        <v/>
      </c>
      <c r="M858" s="167" t="str">
        <f>IF(ISBLANK(DaqBook_RAW_Data!AR848),"",DaqBook_RAW_Data!AR848)</f>
        <v/>
      </c>
      <c r="N858" s="167" t="str">
        <f>IF(ISBLANK(DaqBook_RAW_Data!AS848),"",DaqBook_RAW_Data!AS848)</f>
        <v/>
      </c>
      <c r="O858" s="44"/>
      <c r="P858" s="44"/>
    </row>
    <row r="859" spans="1:16" x14ac:dyDescent="0.2">
      <c r="A859" s="58" t="e">
        <f t="shared" si="13"/>
        <v>#VALUE!</v>
      </c>
      <c r="B859" s="144" t="str">
        <f>IF(ISBLANK(DaqBook_RAW_Data!AG849),IF(DaqBook_RAW_Data!A849="","",TIMEVALUE(DaqBook_RAW_Data!A849)),TIMEVALUE(DaqBook_RAW_Data!AG849))</f>
        <v/>
      </c>
      <c r="C859" s="167" t="str">
        <f>IF(ISBLANK(DaqBook_RAW_Data!AH849),"",DaqBook_RAW_Data!AH849)</f>
        <v/>
      </c>
      <c r="D859" s="167" t="str">
        <f>IF(ISBLANK(DaqBook_RAW_Data!AI849),"",DaqBook_RAW_Data!AI849)</f>
        <v/>
      </c>
      <c r="E859" s="167" t="str">
        <f>IF(ISBLANK(DaqBook_RAW_Data!AJ849),"",DaqBook_RAW_Data!AJ849)</f>
        <v/>
      </c>
      <c r="F859" s="167" t="str">
        <f>IF(ISBLANK(DaqBook_RAW_Data!AK849),"",DaqBook_RAW_Data!AK849)</f>
        <v/>
      </c>
      <c r="G859" s="167" t="str">
        <f>IF(ISBLANK(DaqBook_RAW_Data!AL849),"",DaqBook_RAW_Data!AL849)</f>
        <v/>
      </c>
      <c r="H859" s="167" t="str">
        <f>IF(ISBLANK(DaqBook_RAW_Data!AM849),"",DaqBook_RAW_Data!AM849)</f>
        <v/>
      </c>
      <c r="I859" s="167" t="str">
        <f>IF(ISBLANK(DaqBook_RAW_Data!AN849),"",DaqBook_RAW_Data!AN849)</f>
        <v/>
      </c>
      <c r="J859" s="167" t="str">
        <f>IF(ISBLANK(DaqBook_RAW_Data!AO849),"",DaqBook_RAW_Data!AO849)</f>
        <v/>
      </c>
      <c r="K859" s="167" t="str">
        <f>IF(ISBLANK(DaqBook_RAW_Data!AP849),"",DaqBook_RAW_Data!AP849)</f>
        <v/>
      </c>
      <c r="L859" s="167" t="str">
        <f>IF(ISBLANK(DaqBook_RAW_Data!AQ849),"",DaqBook_RAW_Data!AQ849)</f>
        <v/>
      </c>
      <c r="M859" s="167" t="str">
        <f>IF(ISBLANK(DaqBook_RAW_Data!AR849),"",DaqBook_RAW_Data!AR849)</f>
        <v/>
      </c>
      <c r="N859" s="167" t="str">
        <f>IF(ISBLANK(DaqBook_RAW_Data!AS849),"",DaqBook_RAW_Data!AS849)</f>
        <v/>
      </c>
      <c r="O859" s="44"/>
      <c r="P859" s="44"/>
    </row>
    <row r="860" spans="1:16" x14ac:dyDescent="0.2">
      <c r="A860" s="58" t="e">
        <f t="shared" si="13"/>
        <v>#VALUE!</v>
      </c>
      <c r="B860" s="144" t="str">
        <f>IF(ISBLANK(DaqBook_RAW_Data!AG850),IF(DaqBook_RAW_Data!A850="","",TIMEVALUE(DaqBook_RAW_Data!A850)),TIMEVALUE(DaqBook_RAW_Data!AG850))</f>
        <v/>
      </c>
      <c r="C860" s="167" t="str">
        <f>IF(ISBLANK(DaqBook_RAW_Data!AH850),"",DaqBook_RAW_Data!AH850)</f>
        <v/>
      </c>
      <c r="D860" s="167" t="str">
        <f>IF(ISBLANK(DaqBook_RAW_Data!AI850),"",DaqBook_RAW_Data!AI850)</f>
        <v/>
      </c>
      <c r="E860" s="167" t="str">
        <f>IF(ISBLANK(DaqBook_RAW_Data!AJ850),"",DaqBook_RAW_Data!AJ850)</f>
        <v/>
      </c>
      <c r="F860" s="167" t="str">
        <f>IF(ISBLANK(DaqBook_RAW_Data!AK850),"",DaqBook_RAW_Data!AK850)</f>
        <v/>
      </c>
      <c r="G860" s="167" t="str">
        <f>IF(ISBLANK(DaqBook_RAW_Data!AL850),"",DaqBook_RAW_Data!AL850)</f>
        <v/>
      </c>
      <c r="H860" s="167" t="str">
        <f>IF(ISBLANK(DaqBook_RAW_Data!AM850),"",DaqBook_RAW_Data!AM850)</f>
        <v/>
      </c>
      <c r="I860" s="167" t="str">
        <f>IF(ISBLANK(DaqBook_RAW_Data!AN850),"",DaqBook_RAW_Data!AN850)</f>
        <v/>
      </c>
      <c r="J860" s="167" t="str">
        <f>IF(ISBLANK(DaqBook_RAW_Data!AO850),"",DaqBook_RAW_Data!AO850)</f>
        <v/>
      </c>
      <c r="K860" s="167" t="str">
        <f>IF(ISBLANK(DaqBook_RAW_Data!AP850),"",DaqBook_RAW_Data!AP850)</f>
        <v/>
      </c>
      <c r="L860" s="167" t="str">
        <f>IF(ISBLANK(DaqBook_RAW_Data!AQ850),"",DaqBook_RAW_Data!AQ850)</f>
        <v/>
      </c>
      <c r="M860" s="167" t="str">
        <f>IF(ISBLANK(DaqBook_RAW_Data!AR850),"",DaqBook_RAW_Data!AR850)</f>
        <v/>
      </c>
      <c r="N860" s="167" t="str">
        <f>IF(ISBLANK(DaqBook_RAW_Data!AS850),"",DaqBook_RAW_Data!AS850)</f>
        <v/>
      </c>
      <c r="O860" s="44"/>
      <c r="P860" s="44"/>
    </row>
    <row r="861" spans="1:16" x14ac:dyDescent="0.2">
      <c r="A861" s="58" t="e">
        <f t="shared" si="13"/>
        <v>#VALUE!</v>
      </c>
      <c r="B861" s="144" t="str">
        <f>IF(ISBLANK(DaqBook_RAW_Data!AG851),IF(DaqBook_RAW_Data!A851="","",TIMEVALUE(DaqBook_RAW_Data!A851)),TIMEVALUE(DaqBook_RAW_Data!AG851))</f>
        <v/>
      </c>
      <c r="C861" s="167" t="str">
        <f>IF(ISBLANK(DaqBook_RAW_Data!AH851),"",DaqBook_RAW_Data!AH851)</f>
        <v/>
      </c>
      <c r="D861" s="167" t="str">
        <f>IF(ISBLANK(DaqBook_RAW_Data!AI851),"",DaqBook_RAW_Data!AI851)</f>
        <v/>
      </c>
      <c r="E861" s="167" t="str">
        <f>IF(ISBLANK(DaqBook_RAW_Data!AJ851),"",DaqBook_RAW_Data!AJ851)</f>
        <v/>
      </c>
      <c r="F861" s="167" t="str">
        <f>IF(ISBLANK(DaqBook_RAW_Data!AK851),"",DaqBook_RAW_Data!AK851)</f>
        <v/>
      </c>
      <c r="G861" s="167" t="str">
        <f>IF(ISBLANK(DaqBook_RAW_Data!AL851),"",DaqBook_RAW_Data!AL851)</f>
        <v/>
      </c>
      <c r="H861" s="167" t="str">
        <f>IF(ISBLANK(DaqBook_RAW_Data!AM851),"",DaqBook_RAW_Data!AM851)</f>
        <v/>
      </c>
      <c r="I861" s="167" t="str">
        <f>IF(ISBLANK(DaqBook_RAW_Data!AN851),"",DaqBook_RAW_Data!AN851)</f>
        <v/>
      </c>
      <c r="J861" s="167" t="str">
        <f>IF(ISBLANK(DaqBook_RAW_Data!AO851),"",DaqBook_RAW_Data!AO851)</f>
        <v/>
      </c>
      <c r="K861" s="167" t="str">
        <f>IF(ISBLANK(DaqBook_RAW_Data!AP851),"",DaqBook_RAW_Data!AP851)</f>
        <v/>
      </c>
      <c r="L861" s="167" t="str">
        <f>IF(ISBLANK(DaqBook_RAW_Data!AQ851),"",DaqBook_RAW_Data!AQ851)</f>
        <v/>
      </c>
      <c r="M861" s="167" t="str">
        <f>IF(ISBLANK(DaqBook_RAW_Data!AR851),"",DaqBook_RAW_Data!AR851)</f>
        <v/>
      </c>
      <c r="N861" s="167" t="str">
        <f>IF(ISBLANK(DaqBook_RAW_Data!AS851),"",DaqBook_RAW_Data!AS851)</f>
        <v/>
      </c>
      <c r="O861" s="44"/>
      <c r="P861" s="44"/>
    </row>
    <row r="862" spans="1:16" x14ac:dyDescent="0.2">
      <c r="A862" s="58" t="e">
        <f t="shared" si="13"/>
        <v>#VALUE!</v>
      </c>
      <c r="B862" s="144" t="str">
        <f>IF(ISBLANK(DaqBook_RAW_Data!AG852),IF(DaqBook_RAW_Data!A852="","",TIMEVALUE(DaqBook_RAW_Data!A852)),TIMEVALUE(DaqBook_RAW_Data!AG852))</f>
        <v/>
      </c>
      <c r="C862" s="167" t="str">
        <f>IF(ISBLANK(DaqBook_RAW_Data!AH852),"",DaqBook_RAW_Data!AH852)</f>
        <v/>
      </c>
      <c r="D862" s="167" t="str">
        <f>IF(ISBLANK(DaqBook_RAW_Data!AI852),"",DaqBook_RAW_Data!AI852)</f>
        <v/>
      </c>
      <c r="E862" s="167" t="str">
        <f>IF(ISBLANK(DaqBook_RAW_Data!AJ852),"",DaqBook_RAW_Data!AJ852)</f>
        <v/>
      </c>
      <c r="F862" s="167" t="str">
        <f>IF(ISBLANK(DaqBook_RAW_Data!AK852),"",DaqBook_RAW_Data!AK852)</f>
        <v/>
      </c>
      <c r="G862" s="167" t="str">
        <f>IF(ISBLANK(DaqBook_RAW_Data!AL852),"",DaqBook_RAW_Data!AL852)</f>
        <v/>
      </c>
      <c r="H862" s="167" t="str">
        <f>IF(ISBLANK(DaqBook_RAW_Data!AM852),"",DaqBook_RAW_Data!AM852)</f>
        <v/>
      </c>
      <c r="I862" s="167" t="str">
        <f>IF(ISBLANK(DaqBook_RAW_Data!AN852),"",DaqBook_RAW_Data!AN852)</f>
        <v/>
      </c>
      <c r="J862" s="167" t="str">
        <f>IF(ISBLANK(DaqBook_RAW_Data!AO852),"",DaqBook_RAW_Data!AO852)</f>
        <v/>
      </c>
      <c r="K862" s="167" t="str">
        <f>IF(ISBLANK(DaqBook_RAW_Data!AP852),"",DaqBook_RAW_Data!AP852)</f>
        <v/>
      </c>
      <c r="L862" s="167" t="str">
        <f>IF(ISBLANK(DaqBook_RAW_Data!AQ852),"",DaqBook_RAW_Data!AQ852)</f>
        <v/>
      </c>
      <c r="M862" s="167" t="str">
        <f>IF(ISBLANK(DaqBook_RAW_Data!AR852),"",DaqBook_RAW_Data!AR852)</f>
        <v/>
      </c>
      <c r="N862" s="167" t="str">
        <f>IF(ISBLANK(DaqBook_RAW_Data!AS852),"",DaqBook_RAW_Data!AS852)</f>
        <v/>
      </c>
      <c r="O862" s="44"/>
      <c r="P862" s="44"/>
    </row>
    <row r="863" spans="1:16" x14ac:dyDescent="0.2">
      <c r="A863" s="58" t="e">
        <f t="shared" si="13"/>
        <v>#VALUE!</v>
      </c>
      <c r="B863" s="144" t="str">
        <f>IF(ISBLANK(DaqBook_RAW_Data!AG853),IF(DaqBook_RAW_Data!A853="","",TIMEVALUE(DaqBook_RAW_Data!A853)),TIMEVALUE(DaqBook_RAW_Data!AG853))</f>
        <v/>
      </c>
      <c r="C863" s="167" t="str">
        <f>IF(ISBLANK(DaqBook_RAW_Data!AH853),"",DaqBook_RAW_Data!AH853)</f>
        <v/>
      </c>
      <c r="D863" s="167" t="str">
        <f>IF(ISBLANK(DaqBook_RAW_Data!AI853),"",DaqBook_RAW_Data!AI853)</f>
        <v/>
      </c>
      <c r="E863" s="167" t="str">
        <f>IF(ISBLANK(DaqBook_RAW_Data!AJ853),"",DaqBook_RAW_Data!AJ853)</f>
        <v/>
      </c>
      <c r="F863" s="167" t="str">
        <f>IF(ISBLANK(DaqBook_RAW_Data!AK853),"",DaqBook_RAW_Data!AK853)</f>
        <v/>
      </c>
      <c r="G863" s="167" t="str">
        <f>IF(ISBLANK(DaqBook_RAW_Data!AL853),"",DaqBook_RAW_Data!AL853)</f>
        <v/>
      </c>
      <c r="H863" s="167" t="str">
        <f>IF(ISBLANK(DaqBook_RAW_Data!AM853),"",DaqBook_RAW_Data!AM853)</f>
        <v/>
      </c>
      <c r="I863" s="167" t="str">
        <f>IF(ISBLANK(DaqBook_RAW_Data!AN853),"",DaqBook_RAW_Data!AN853)</f>
        <v/>
      </c>
      <c r="J863" s="167" t="str">
        <f>IF(ISBLANK(DaqBook_RAW_Data!AO853),"",DaqBook_RAW_Data!AO853)</f>
        <v/>
      </c>
      <c r="K863" s="167" t="str">
        <f>IF(ISBLANK(DaqBook_RAW_Data!AP853),"",DaqBook_RAW_Data!AP853)</f>
        <v/>
      </c>
      <c r="L863" s="167" t="str">
        <f>IF(ISBLANK(DaqBook_RAW_Data!AQ853),"",DaqBook_RAW_Data!AQ853)</f>
        <v/>
      </c>
      <c r="M863" s="167" t="str">
        <f>IF(ISBLANK(DaqBook_RAW_Data!AR853),"",DaqBook_RAW_Data!AR853)</f>
        <v/>
      </c>
      <c r="N863" s="167" t="str">
        <f>IF(ISBLANK(DaqBook_RAW_Data!AS853),"",DaqBook_RAW_Data!AS853)</f>
        <v/>
      </c>
      <c r="O863" s="44"/>
      <c r="P863" s="44"/>
    </row>
    <row r="864" spans="1:16" x14ac:dyDescent="0.2">
      <c r="A864" s="58" t="e">
        <f t="shared" si="13"/>
        <v>#VALUE!</v>
      </c>
      <c r="B864" s="144" t="str">
        <f>IF(ISBLANK(DaqBook_RAW_Data!AG854),IF(DaqBook_RAW_Data!A854="","",TIMEVALUE(DaqBook_RAW_Data!A854)),TIMEVALUE(DaqBook_RAW_Data!AG854))</f>
        <v/>
      </c>
      <c r="C864" s="167" t="str">
        <f>IF(ISBLANK(DaqBook_RAW_Data!AH854),"",DaqBook_RAW_Data!AH854)</f>
        <v/>
      </c>
      <c r="D864" s="167" t="str">
        <f>IF(ISBLANK(DaqBook_RAW_Data!AI854),"",DaqBook_RAW_Data!AI854)</f>
        <v/>
      </c>
      <c r="E864" s="167" t="str">
        <f>IF(ISBLANK(DaqBook_RAW_Data!AJ854),"",DaqBook_RAW_Data!AJ854)</f>
        <v/>
      </c>
      <c r="F864" s="167" t="str">
        <f>IF(ISBLANK(DaqBook_RAW_Data!AK854),"",DaqBook_RAW_Data!AK854)</f>
        <v/>
      </c>
      <c r="G864" s="167" t="str">
        <f>IF(ISBLANK(DaqBook_RAW_Data!AL854),"",DaqBook_RAW_Data!AL854)</f>
        <v/>
      </c>
      <c r="H864" s="167" t="str">
        <f>IF(ISBLANK(DaqBook_RAW_Data!AM854),"",DaqBook_RAW_Data!AM854)</f>
        <v/>
      </c>
      <c r="I864" s="167" t="str">
        <f>IF(ISBLANK(DaqBook_RAW_Data!AN854),"",DaqBook_RAW_Data!AN854)</f>
        <v/>
      </c>
      <c r="J864" s="167" t="str">
        <f>IF(ISBLANK(DaqBook_RAW_Data!AO854),"",DaqBook_RAW_Data!AO854)</f>
        <v/>
      </c>
      <c r="K864" s="167" t="str">
        <f>IF(ISBLANK(DaqBook_RAW_Data!AP854),"",DaqBook_RAW_Data!AP854)</f>
        <v/>
      </c>
      <c r="L864" s="167" t="str">
        <f>IF(ISBLANK(DaqBook_RAW_Data!AQ854),"",DaqBook_RAW_Data!AQ854)</f>
        <v/>
      </c>
      <c r="M864" s="167" t="str">
        <f>IF(ISBLANK(DaqBook_RAW_Data!AR854),"",DaqBook_RAW_Data!AR854)</f>
        <v/>
      </c>
      <c r="N864" s="167" t="str">
        <f>IF(ISBLANK(DaqBook_RAW_Data!AS854),"",DaqBook_RAW_Data!AS854)</f>
        <v/>
      </c>
      <c r="O864" s="44"/>
      <c r="P864" s="44"/>
    </row>
    <row r="865" spans="1:16" x14ac:dyDescent="0.2">
      <c r="A865" s="58" t="e">
        <f t="shared" si="13"/>
        <v>#VALUE!</v>
      </c>
      <c r="B865" s="144" t="str">
        <f>IF(ISBLANK(DaqBook_RAW_Data!AG855),IF(DaqBook_RAW_Data!A855="","",TIMEVALUE(DaqBook_RAW_Data!A855)),TIMEVALUE(DaqBook_RAW_Data!AG855))</f>
        <v/>
      </c>
      <c r="C865" s="167" t="str">
        <f>IF(ISBLANK(DaqBook_RAW_Data!AH855),"",DaqBook_RAW_Data!AH855)</f>
        <v/>
      </c>
      <c r="D865" s="167" t="str">
        <f>IF(ISBLANK(DaqBook_RAW_Data!AI855),"",DaqBook_RAW_Data!AI855)</f>
        <v/>
      </c>
      <c r="E865" s="167" t="str">
        <f>IF(ISBLANK(DaqBook_RAW_Data!AJ855),"",DaqBook_RAW_Data!AJ855)</f>
        <v/>
      </c>
      <c r="F865" s="167" t="str">
        <f>IF(ISBLANK(DaqBook_RAW_Data!AK855),"",DaqBook_RAW_Data!AK855)</f>
        <v/>
      </c>
      <c r="G865" s="167" t="str">
        <f>IF(ISBLANK(DaqBook_RAW_Data!AL855),"",DaqBook_RAW_Data!AL855)</f>
        <v/>
      </c>
      <c r="H865" s="167" t="str">
        <f>IF(ISBLANK(DaqBook_RAW_Data!AM855),"",DaqBook_RAW_Data!AM855)</f>
        <v/>
      </c>
      <c r="I865" s="167" t="str">
        <f>IF(ISBLANK(DaqBook_RAW_Data!AN855),"",DaqBook_RAW_Data!AN855)</f>
        <v/>
      </c>
      <c r="J865" s="167" t="str">
        <f>IF(ISBLANK(DaqBook_RAW_Data!AO855),"",DaqBook_RAW_Data!AO855)</f>
        <v/>
      </c>
      <c r="K865" s="167" t="str">
        <f>IF(ISBLANK(DaqBook_RAW_Data!AP855),"",DaqBook_RAW_Data!AP855)</f>
        <v/>
      </c>
      <c r="L865" s="167" t="str">
        <f>IF(ISBLANK(DaqBook_RAW_Data!AQ855),"",DaqBook_RAW_Data!AQ855)</f>
        <v/>
      </c>
      <c r="M865" s="167" t="str">
        <f>IF(ISBLANK(DaqBook_RAW_Data!AR855),"",DaqBook_RAW_Data!AR855)</f>
        <v/>
      </c>
      <c r="N865" s="167" t="str">
        <f>IF(ISBLANK(DaqBook_RAW_Data!AS855),"",DaqBook_RAW_Data!AS855)</f>
        <v/>
      </c>
      <c r="O865" s="44"/>
      <c r="P865" s="44"/>
    </row>
    <row r="866" spans="1:16" x14ac:dyDescent="0.2">
      <c r="A866" s="58" t="e">
        <f t="shared" si="13"/>
        <v>#VALUE!</v>
      </c>
      <c r="B866" s="144" t="str">
        <f>IF(ISBLANK(DaqBook_RAW_Data!AG856),IF(DaqBook_RAW_Data!A856="","",TIMEVALUE(DaqBook_RAW_Data!A856)),TIMEVALUE(DaqBook_RAW_Data!AG856))</f>
        <v/>
      </c>
      <c r="C866" s="167" t="str">
        <f>IF(ISBLANK(DaqBook_RAW_Data!AH856),"",DaqBook_RAW_Data!AH856)</f>
        <v/>
      </c>
      <c r="D866" s="167" t="str">
        <f>IF(ISBLANK(DaqBook_RAW_Data!AI856),"",DaqBook_RAW_Data!AI856)</f>
        <v/>
      </c>
      <c r="E866" s="167" t="str">
        <f>IF(ISBLANK(DaqBook_RAW_Data!AJ856),"",DaqBook_RAW_Data!AJ856)</f>
        <v/>
      </c>
      <c r="F866" s="167" t="str">
        <f>IF(ISBLANK(DaqBook_RAW_Data!AK856),"",DaqBook_RAW_Data!AK856)</f>
        <v/>
      </c>
      <c r="G866" s="167" t="str">
        <f>IF(ISBLANK(DaqBook_RAW_Data!AL856),"",DaqBook_RAW_Data!AL856)</f>
        <v/>
      </c>
      <c r="H866" s="167" t="str">
        <f>IF(ISBLANK(DaqBook_RAW_Data!AM856),"",DaqBook_RAW_Data!AM856)</f>
        <v/>
      </c>
      <c r="I866" s="167" t="str">
        <f>IF(ISBLANK(DaqBook_RAW_Data!AN856),"",DaqBook_RAW_Data!AN856)</f>
        <v/>
      </c>
      <c r="J866" s="167" t="str">
        <f>IF(ISBLANK(DaqBook_RAW_Data!AO856),"",DaqBook_RAW_Data!AO856)</f>
        <v/>
      </c>
      <c r="K866" s="167" t="str">
        <f>IF(ISBLANK(DaqBook_RAW_Data!AP856),"",DaqBook_RAW_Data!AP856)</f>
        <v/>
      </c>
      <c r="L866" s="167" t="str">
        <f>IF(ISBLANK(DaqBook_RAW_Data!AQ856),"",DaqBook_RAW_Data!AQ856)</f>
        <v/>
      </c>
      <c r="M866" s="167" t="str">
        <f>IF(ISBLANK(DaqBook_RAW_Data!AR856),"",DaqBook_RAW_Data!AR856)</f>
        <v/>
      </c>
      <c r="N866" s="167" t="str">
        <f>IF(ISBLANK(DaqBook_RAW_Data!AS856),"",DaqBook_RAW_Data!AS856)</f>
        <v/>
      </c>
      <c r="O866" s="44"/>
      <c r="P866" s="44"/>
    </row>
    <row r="867" spans="1:16" x14ac:dyDescent="0.2">
      <c r="A867" s="58" t="e">
        <f t="shared" si="13"/>
        <v>#VALUE!</v>
      </c>
      <c r="B867" s="144" t="str">
        <f>IF(ISBLANK(DaqBook_RAW_Data!AG857),IF(DaqBook_RAW_Data!A857="","",TIMEVALUE(DaqBook_RAW_Data!A857)),TIMEVALUE(DaqBook_RAW_Data!AG857))</f>
        <v/>
      </c>
      <c r="C867" s="167" t="str">
        <f>IF(ISBLANK(DaqBook_RAW_Data!AH857),"",DaqBook_RAW_Data!AH857)</f>
        <v/>
      </c>
      <c r="D867" s="167" t="str">
        <f>IF(ISBLANK(DaqBook_RAW_Data!AI857),"",DaqBook_RAW_Data!AI857)</f>
        <v/>
      </c>
      <c r="E867" s="167" t="str">
        <f>IF(ISBLANK(DaqBook_RAW_Data!AJ857),"",DaqBook_RAW_Data!AJ857)</f>
        <v/>
      </c>
      <c r="F867" s="167" t="str">
        <f>IF(ISBLANK(DaqBook_RAW_Data!AK857),"",DaqBook_RAW_Data!AK857)</f>
        <v/>
      </c>
      <c r="G867" s="167" t="str">
        <f>IF(ISBLANK(DaqBook_RAW_Data!AL857),"",DaqBook_RAW_Data!AL857)</f>
        <v/>
      </c>
      <c r="H867" s="167" t="str">
        <f>IF(ISBLANK(DaqBook_RAW_Data!AM857),"",DaqBook_RAW_Data!AM857)</f>
        <v/>
      </c>
      <c r="I867" s="167" t="str">
        <f>IF(ISBLANK(DaqBook_RAW_Data!AN857),"",DaqBook_RAW_Data!AN857)</f>
        <v/>
      </c>
      <c r="J867" s="167" t="str">
        <f>IF(ISBLANK(DaqBook_RAW_Data!AO857),"",DaqBook_RAW_Data!AO857)</f>
        <v/>
      </c>
      <c r="K867" s="167" t="str">
        <f>IF(ISBLANK(DaqBook_RAW_Data!AP857),"",DaqBook_RAW_Data!AP857)</f>
        <v/>
      </c>
      <c r="L867" s="167" t="str">
        <f>IF(ISBLANK(DaqBook_RAW_Data!AQ857),"",DaqBook_RAW_Data!AQ857)</f>
        <v/>
      </c>
      <c r="M867" s="167" t="str">
        <f>IF(ISBLANK(DaqBook_RAW_Data!AR857),"",DaqBook_RAW_Data!AR857)</f>
        <v/>
      </c>
      <c r="N867" s="167" t="str">
        <f>IF(ISBLANK(DaqBook_RAW_Data!AS857),"",DaqBook_RAW_Data!AS857)</f>
        <v/>
      </c>
      <c r="O867" s="44"/>
      <c r="P867" s="44"/>
    </row>
    <row r="868" spans="1:16" x14ac:dyDescent="0.2">
      <c r="A868" s="58" t="e">
        <f t="shared" si="13"/>
        <v>#VALUE!</v>
      </c>
      <c r="B868" s="144" t="str">
        <f>IF(ISBLANK(DaqBook_RAW_Data!AG858),IF(DaqBook_RAW_Data!A858="","",TIMEVALUE(DaqBook_RAW_Data!A858)),TIMEVALUE(DaqBook_RAW_Data!AG858))</f>
        <v/>
      </c>
      <c r="C868" s="167" t="str">
        <f>IF(ISBLANK(DaqBook_RAW_Data!AH858),"",DaqBook_RAW_Data!AH858)</f>
        <v/>
      </c>
      <c r="D868" s="167" t="str">
        <f>IF(ISBLANK(DaqBook_RAW_Data!AI858),"",DaqBook_RAW_Data!AI858)</f>
        <v/>
      </c>
      <c r="E868" s="167" t="str">
        <f>IF(ISBLANK(DaqBook_RAW_Data!AJ858),"",DaqBook_RAW_Data!AJ858)</f>
        <v/>
      </c>
      <c r="F868" s="167" t="str">
        <f>IF(ISBLANK(DaqBook_RAW_Data!AK858),"",DaqBook_RAW_Data!AK858)</f>
        <v/>
      </c>
      <c r="G868" s="167" t="str">
        <f>IF(ISBLANK(DaqBook_RAW_Data!AL858),"",DaqBook_RAW_Data!AL858)</f>
        <v/>
      </c>
      <c r="H868" s="167" t="str">
        <f>IF(ISBLANK(DaqBook_RAW_Data!AM858),"",DaqBook_RAW_Data!AM858)</f>
        <v/>
      </c>
      <c r="I868" s="167" t="str">
        <f>IF(ISBLANK(DaqBook_RAW_Data!AN858),"",DaqBook_RAW_Data!AN858)</f>
        <v/>
      </c>
      <c r="J868" s="167" t="str">
        <f>IF(ISBLANK(DaqBook_RAW_Data!AO858),"",DaqBook_RAW_Data!AO858)</f>
        <v/>
      </c>
      <c r="K868" s="167" t="str">
        <f>IF(ISBLANK(DaqBook_RAW_Data!AP858),"",DaqBook_RAW_Data!AP858)</f>
        <v/>
      </c>
      <c r="L868" s="167" t="str">
        <f>IF(ISBLANK(DaqBook_RAW_Data!AQ858),"",DaqBook_RAW_Data!AQ858)</f>
        <v/>
      </c>
      <c r="M868" s="167" t="str">
        <f>IF(ISBLANK(DaqBook_RAW_Data!AR858),"",DaqBook_RAW_Data!AR858)</f>
        <v/>
      </c>
      <c r="N868" s="167" t="str">
        <f>IF(ISBLANK(DaqBook_RAW_Data!AS858),"",DaqBook_RAW_Data!AS858)</f>
        <v/>
      </c>
      <c r="O868" s="44"/>
      <c r="P868" s="44"/>
    </row>
    <row r="869" spans="1:16" x14ac:dyDescent="0.2">
      <c r="A869" s="58" t="e">
        <f t="shared" si="13"/>
        <v>#VALUE!</v>
      </c>
      <c r="B869" s="144" t="str">
        <f>IF(ISBLANK(DaqBook_RAW_Data!AG859),IF(DaqBook_RAW_Data!A859="","",TIMEVALUE(DaqBook_RAW_Data!A859)),TIMEVALUE(DaqBook_RAW_Data!AG859))</f>
        <v/>
      </c>
      <c r="C869" s="167" t="str">
        <f>IF(ISBLANK(DaqBook_RAW_Data!AH859),"",DaqBook_RAW_Data!AH859)</f>
        <v/>
      </c>
      <c r="D869" s="167" t="str">
        <f>IF(ISBLANK(DaqBook_RAW_Data!AI859),"",DaqBook_RAW_Data!AI859)</f>
        <v/>
      </c>
      <c r="E869" s="167" t="str">
        <f>IF(ISBLANK(DaqBook_RAW_Data!AJ859),"",DaqBook_RAW_Data!AJ859)</f>
        <v/>
      </c>
      <c r="F869" s="167" t="str">
        <f>IF(ISBLANK(DaqBook_RAW_Data!AK859),"",DaqBook_RAW_Data!AK859)</f>
        <v/>
      </c>
      <c r="G869" s="167" t="str">
        <f>IF(ISBLANK(DaqBook_RAW_Data!AL859),"",DaqBook_RAW_Data!AL859)</f>
        <v/>
      </c>
      <c r="H869" s="167" t="str">
        <f>IF(ISBLANK(DaqBook_RAW_Data!AM859),"",DaqBook_RAW_Data!AM859)</f>
        <v/>
      </c>
      <c r="I869" s="167" t="str">
        <f>IF(ISBLANK(DaqBook_RAW_Data!AN859),"",DaqBook_RAW_Data!AN859)</f>
        <v/>
      </c>
      <c r="J869" s="167" t="str">
        <f>IF(ISBLANK(DaqBook_RAW_Data!AO859),"",DaqBook_RAW_Data!AO859)</f>
        <v/>
      </c>
      <c r="K869" s="167" t="str">
        <f>IF(ISBLANK(DaqBook_RAW_Data!AP859),"",DaqBook_RAW_Data!AP859)</f>
        <v/>
      </c>
      <c r="L869" s="167" t="str">
        <f>IF(ISBLANK(DaqBook_RAW_Data!AQ859),"",DaqBook_RAW_Data!AQ859)</f>
        <v/>
      </c>
      <c r="M869" s="167" t="str">
        <f>IF(ISBLANK(DaqBook_RAW_Data!AR859),"",DaqBook_RAW_Data!AR859)</f>
        <v/>
      </c>
      <c r="N869" s="167" t="str">
        <f>IF(ISBLANK(DaqBook_RAW_Data!AS859),"",DaqBook_RAW_Data!AS859)</f>
        <v/>
      </c>
      <c r="O869" s="44"/>
      <c r="P869" s="44"/>
    </row>
    <row r="870" spans="1:16" x14ac:dyDescent="0.2">
      <c r="A870" s="58" t="e">
        <f t="shared" si="13"/>
        <v>#VALUE!</v>
      </c>
      <c r="B870" s="144" t="str">
        <f>IF(ISBLANK(DaqBook_RAW_Data!AG860),IF(DaqBook_RAW_Data!A860="","",TIMEVALUE(DaqBook_RAW_Data!A860)),TIMEVALUE(DaqBook_RAW_Data!AG860))</f>
        <v/>
      </c>
      <c r="C870" s="167" t="str">
        <f>IF(ISBLANK(DaqBook_RAW_Data!AH860),"",DaqBook_RAW_Data!AH860)</f>
        <v/>
      </c>
      <c r="D870" s="167" t="str">
        <f>IF(ISBLANK(DaqBook_RAW_Data!AI860),"",DaqBook_RAW_Data!AI860)</f>
        <v/>
      </c>
      <c r="E870" s="167" t="str">
        <f>IF(ISBLANK(DaqBook_RAW_Data!AJ860),"",DaqBook_RAW_Data!AJ860)</f>
        <v/>
      </c>
      <c r="F870" s="167" t="str">
        <f>IF(ISBLANK(DaqBook_RAW_Data!AK860),"",DaqBook_RAW_Data!AK860)</f>
        <v/>
      </c>
      <c r="G870" s="167" t="str">
        <f>IF(ISBLANK(DaqBook_RAW_Data!AL860),"",DaqBook_RAW_Data!AL860)</f>
        <v/>
      </c>
      <c r="H870" s="167" t="str">
        <f>IF(ISBLANK(DaqBook_RAW_Data!AM860),"",DaqBook_RAW_Data!AM860)</f>
        <v/>
      </c>
      <c r="I870" s="167" t="str">
        <f>IF(ISBLANK(DaqBook_RAW_Data!AN860),"",DaqBook_RAW_Data!AN860)</f>
        <v/>
      </c>
      <c r="J870" s="167" t="str">
        <f>IF(ISBLANK(DaqBook_RAW_Data!AO860),"",DaqBook_RAW_Data!AO860)</f>
        <v/>
      </c>
      <c r="K870" s="167" t="str">
        <f>IF(ISBLANK(DaqBook_RAW_Data!AP860),"",DaqBook_RAW_Data!AP860)</f>
        <v/>
      </c>
      <c r="L870" s="167" t="str">
        <f>IF(ISBLANK(DaqBook_RAW_Data!AQ860),"",DaqBook_RAW_Data!AQ860)</f>
        <v/>
      </c>
      <c r="M870" s="167" t="str">
        <f>IF(ISBLANK(DaqBook_RAW_Data!AR860),"",DaqBook_RAW_Data!AR860)</f>
        <v/>
      </c>
      <c r="N870" s="167" t="str">
        <f>IF(ISBLANK(DaqBook_RAW_Data!AS860),"",DaqBook_RAW_Data!AS860)</f>
        <v/>
      </c>
      <c r="O870" s="44"/>
      <c r="P870" s="44"/>
    </row>
    <row r="871" spans="1:16" x14ac:dyDescent="0.2">
      <c r="A871" s="58" t="e">
        <f t="shared" si="13"/>
        <v>#VALUE!</v>
      </c>
      <c r="B871" s="144" t="str">
        <f>IF(ISBLANK(DaqBook_RAW_Data!AG861),IF(DaqBook_RAW_Data!A861="","",TIMEVALUE(DaqBook_RAW_Data!A861)),TIMEVALUE(DaqBook_RAW_Data!AG861))</f>
        <v/>
      </c>
      <c r="C871" s="167" t="str">
        <f>IF(ISBLANK(DaqBook_RAW_Data!AH861),"",DaqBook_RAW_Data!AH861)</f>
        <v/>
      </c>
      <c r="D871" s="167" t="str">
        <f>IF(ISBLANK(DaqBook_RAW_Data!AI861),"",DaqBook_RAW_Data!AI861)</f>
        <v/>
      </c>
      <c r="E871" s="167" t="str">
        <f>IF(ISBLANK(DaqBook_RAW_Data!AJ861),"",DaqBook_RAW_Data!AJ861)</f>
        <v/>
      </c>
      <c r="F871" s="167" t="str">
        <f>IF(ISBLANK(DaqBook_RAW_Data!AK861),"",DaqBook_RAW_Data!AK861)</f>
        <v/>
      </c>
      <c r="G871" s="167" t="str">
        <f>IF(ISBLANK(DaqBook_RAW_Data!AL861),"",DaqBook_RAW_Data!AL861)</f>
        <v/>
      </c>
      <c r="H871" s="167" t="str">
        <f>IF(ISBLANK(DaqBook_RAW_Data!AM861),"",DaqBook_RAW_Data!AM861)</f>
        <v/>
      </c>
      <c r="I871" s="167" t="str">
        <f>IF(ISBLANK(DaqBook_RAW_Data!AN861),"",DaqBook_RAW_Data!AN861)</f>
        <v/>
      </c>
      <c r="J871" s="167" t="str">
        <f>IF(ISBLANK(DaqBook_RAW_Data!AO861),"",DaqBook_RAW_Data!AO861)</f>
        <v/>
      </c>
      <c r="K871" s="167" t="str">
        <f>IF(ISBLANK(DaqBook_RAW_Data!AP861),"",DaqBook_RAW_Data!AP861)</f>
        <v/>
      </c>
      <c r="L871" s="167" t="str">
        <f>IF(ISBLANK(DaqBook_RAW_Data!AQ861),"",DaqBook_RAW_Data!AQ861)</f>
        <v/>
      </c>
      <c r="M871" s="167" t="str">
        <f>IF(ISBLANK(DaqBook_RAW_Data!AR861),"",DaqBook_RAW_Data!AR861)</f>
        <v/>
      </c>
      <c r="N871" s="167" t="str">
        <f>IF(ISBLANK(DaqBook_RAW_Data!AS861),"",DaqBook_RAW_Data!AS861)</f>
        <v/>
      </c>
      <c r="O871" s="44"/>
      <c r="P871" s="44"/>
    </row>
    <row r="872" spans="1:16" x14ac:dyDescent="0.2">
      <c r="A872" s="58" t="e">
        <f t="shared" si="13"/>
        <v>#VALUE!</v>
      </c>
      <c r="B872" s="144" t="str">
        <f>IF(ISBLANK(DaqBook_RAW_Data!AG862),IF(DaqBook_RAW_Data!A862="","",TIMEVALUE(DaqBook_RAW_Data!A862)),TIMEVALUE(DaqBook_RAW_Data!AG862))</f>
        <v/>
      </c>
      <c r="C872" s="167" t="str">
        <f>IF(ISBLANK(DaqBook_RAW_Data!AH862),"",DaqBook_RAW_Data!AH862)</f>
        <v/>
      </c>
      <c r="D872" s="167" t="str">
        <f>IF(ISBLANK(DaqBook_RAW_Data!AI862),"",DaqBook_RAW_Data!AI862)</f>
        <v/>
      </c>
      <c r="E872" s="167" t="str">
        <f>IF(ISBLANK(DaqBook_RAW_Data!AJ862),"",DaqBook_RAW_Data!AJ862)</f>
        <v/>
      </c>
      <c r="F872" s="167" t="str">
        <f>IF(ISBLANK(DaqBook_RAW_Data!AK862),"",DaqBook_RAW_Data!AK862)</f>
        <v/>
      </c>
      <c r="G872" s="167" t="str">
        <f>IF(ISBLANK(DaqBook_RAW_Data!AL862),"",DaqBook_RAW_Data!AL862)</f>
        <v/>
      </c>
      <c r="H872" s="167" t="str">
        <f>IF(ISBLANK(DaqBook_RAW_Data!AM862),"",DaqBook_RAW_Data!AM862)</f>
        <v/>
      </c>
      <c r="I872" s="167" t="str">
        <f>IF(ISBLANK(DaqBook_RAW_Data!AN862),"",DaqBook_RAW_Data!AN862)</f>
        <v/>
      </c>
      <c r="J872" s="167" t="str">
        <f>IF(ISBLANK(DaqBook_RAW_Data!AO862),"",DaqBook_RAW_Data!AO862)</f>
        <v/>
      </c>
      <c r="K872" s="167" t="str">
        <f>IF(ISBLANK(DaqBook_RAW_Data!AP862),"",DaqBook_RAW_Data!AP862)</f>
        <v/>
      </c>
      <c r="L872" s="167" t="str">
        <f>IF(ISBLANK(DaqBook_RAW_Data!AQ862),"",DaqBook_RAW_Data!AQ862)</f>
        <v/>
      </c>
      <c r="M872" s="167" t="str">
        <f>IF(ISBLANK(DaqBook_RAW_Data!AR862),"",DaqBook_RAW_Data!AR862)</f>
        <v/>
      </c>
      <c r="N872" s="167" t="str">
        <f>IF(ISBLANK(DaqBook_RAW_Data!AS862),"",DaqBook_RAW_Data!AS862)</f>
        <v/>
      </c>
      <c r="O872" s="44"/>
      <c r="P872" s="44"/>
    </row>
    <row r="873" spans="1:16" x14ac:dyDescent="0.2">
      <c r="A873" s="58" t="e">
        <f t="shared" si="13"/>
        <v>#VALUE!</v>
      </c>
      <c r="B873" s="144" t="str">
        <f>IF(ISBLANK(DaqBook_RAW_Data!AG863),IF(DaqBook_RAW_Data!A863="","",TIMEVALUE(DaqBook_RAW_Data!A863)),TIMEVALUE(DaqBook_RAW_Data!AG863))</f>
        <v/>
      </c>
      <c r="C873" s="167" t="str">
        <f>IF(ISBLANK(DaqBook_RAW_Data!AH863),"",DaqBook_RAW_Data!AH863)</f>
        <v/>
      </c>
      <c r="D873" s="167" t="str">
        <f>IF(ISBLANK(DaqBook_RAW_Data!AI863),"",DaqBook_RAW_Data!AI863)</f>
        <v/>
      </c>
      <c r="E873" s="167" t="str">
        <f>IF(ISBLANK(DaqBook_RAW_Data!AJ863),"",DaqBook_RAW_Data!AJ863)</f>
        <v/>
      </c>
      <c r="F873" s="167" t="str">
        <f>IF(ISBLANK(DaqBook_RAW_Data!AK863),"",DaqBook_RAW_Data!AK863)</f>
        <v/>
      </c>
      <c r="G873" s="167" t="str">
        <f>IF(ISBLANK(DaqBook_RAW_Data!AL863),"",DaqBook_RAW_Data!AL863)</f>
        <v/>
      </c>
      <c r="H873" s="167" t="str">
        <f>IF(ISBLANK(DaqBook_RAW_Data!AM863),"",DaqBook_RAW_Data!AM863)</f>
        <v/>
      </c>
      <c r="I873" s="167" t="str">
        <f>IF(ISBLANK(DaqBook_RAW_Data!AN863),"",DaqBook_RAW_Data!AN863)</f>
        <v/>
      </c>
      <c r="J873" s="167" t="str">
        <f>IF(ISBLANK(DaqBook_RAW_Data!AO863),"",DaqBook_RAW_Data!AO863)</f>
        <v/>
      </c>
      <c r="K873" s="167" t="str">
        <f>IF(ISBLANK(DaqBook_RAW_Data!AP863),"",DaqBook_RAW_Data!AP863)</f>
        <v/>
      </c>
      <c r="L873" s="167" t="str">
        <f>IF(ISBLANK(DaqBook_RAW_Data!AQ863),"",DaqBook_RAW_Data!AQ863)</f>
        <v/>
      </c>
      <c r="M873" s="167" t="str">
        <f>IF(ISBLANK(DaqBook_RAW_Data!AR863),"",DaqBook_RAW_Data!AR863)</f>
        <v/>
      </c>
      <c r="N873" s="167" t="str">
        <f>IF(ISBLANK(DaqBook_RAW_Data!AS863),"",DaqBook_RAW_Data!AS863)</f>
        <v/>
      </c>
      <c r="O873" s="44"/>
      <c r="P873" s="44"/>
    </row>
    <row r="874" spans="1:16" x14ac:dyDescent="0.2">
      <c r="A874" s="58" t="e">
        <f t="shared" si="13"/>
        <v>#VALUE!</v>
      </c>
      <c r="B874" s="144" t="str">
        <f>IF(ISBLANK(DaqBook_RAW_Data!AG864),IF(DaqBook_RAW_Data!A864="","",TIMEVALUE(DaqBook_RAW_Data!A864)),TIMEVALUE(DaqBook_RAW_Data!AG864))</f>
        <v/>
      </c>
      <c r="C874" s="167" t="str">
        <f>IF(ISBLANK(DaqBook_RAW_Data!AH864),"",DaqBook_RAW_Data!AH864)</f>
        <v/>
      </c>
      <c r="D874" s="167" t="str">
        <f>IF(ISBLANK(DaqBook_RAW_Data!AI864),"",DaqBook_RAW_Data!AI864)</f>
        <v/>
      </c>
      <c r="E874" s="167" t="str">
        <f>IF(ISBLANK(DaqBook_RAW_Data!AJ864),"",DaqBook_RAW_Data!AJ864)</f>
        <v/>
      </c>
      <c r="F874" s="167" t="str">
        <f>IF(ISBLANK(DaqBook_RAW_Data!AK864),"",DaqBook_RAW_Data!AK864)</f>
        <v/>
      </c>
      <c r="G874" s="167" t="str">
        <f>IF(ISBLANK(DaqBook_RAW_Data!AL864),"",DaqBook_RAW_Data!AL864)</f>
        <v/>
      </c>
      <c r="H874" s="167" t="str">
        <f>IF(ISBLANK(DaqBook_RAW_Data!AM864),"",DaqBook_RAW_Data!AM864)</f>
        <v/>
      </c>
      <c r="I874" s="167" t="str">
        <f>IF(ISBLANK(DaqBook_RAW_Data!AN864),"",DaqBook_RAW_Data!AN864)</f>
        <v/>
      </c>
      <c r="J874" s="167" t="str">
        <f>IF(ISBLANK(DaqBook_RAW_Data!AO864),"",DaqBook_RAW_Data!AO864)</f>
        <v/>
      </c>
      <c r="K874" s="167" t="str">
        <f>IF(ISBLANK(DaqBook_RAW_Data!AP864),"",DaqBook_RAW_Data!AP864)</f>
        <v/>
      </c>
      <c r="L874" s="167" t="str">
        <f>IF(ISBLANK(DaqBook_RAW_Data!AQ864),"",DaqBook_RAW_Data!AQ864)</f>
        <v/>
      </c>
      <c r="M874" s="167" t="str">
        <f>IF(ISBLANK(DaqBook_RAW_Data!AR864),"",DaqBook_RAW_Data!AR864)</f>
        <v/>
      </c>
      <c r="N874" s="167" t="str">
        <f>IF(ISBLANK(DaqBook_RAW_Data!AS864),"",DaqBook_RAW_Data!AS864)</f>
        <v/>
      </c>
      <c r="O874" s="44"/>
      <c r="P874" s="44"/>
    </row>
    <row r="875" spans="1:16" x14ac:dyDescent="0.2">
      <c r="A875" s="58" t="e">
        <f t="shared" si="13"/>
        <v>#VALUE!</v>
      </c>
      <c r="B875" s="144" t="str">
        <f>IF(ISBLANK(DaqBook_RAW_Data!AG865),IF(DaqBook_RAW_Data!A865="","",TIMEVALUE(DaqBook_RAW_Data!A865)),TIMEVALUE(DaqBook_RAW_Data!AG865))</f>
        <v/>
      </c>
      <c r="C875" s="167" t="str">
        <f>IF(ISBLANK(DaqBook_RAW_Data!AH865),"",DaqBook_RAW_Data!AH865)</f>
        <v/>
      </c>
      <c r="D875" s="167" t="str">
        <f>IF(ISBLANK(DaqBook_RAW_Data!AI865),"",DaqBook_RAW_Data!AI865)</f>
        <v/>
      </c>
      <c r="E875" s="167" t="str">
        <f>IF(ISBLANK(DaqBook_RAW_Data!AJ865),"",DaqBook_RAW_Data!AJ865)</f>
        <v/>
      </c>
      <c r="F875" s="167" t="str">
        <f>IF(ISBLANK(DaqBook_RAW_Data!AK865),"",DaqBook_RAW_Data!AK865)</f>
        <v/>
      </c>
      <c r="G875" s="167" t="str">
        <f>IF(ISBLANK(DaqBook_RAW_Data!AL865),"",DaqBook_RAW_Data!AL865)</f>
        <v/>
      </c>
      <c r="H875" s="167" t="str">
        <f>IF(ISBLANK(DaqBook_RAW_Data!AM865),"",DaqBook_RAW_Data!AM865)</f>
        <v/>
      </c>
      <c r="I875" s="167" t="str">
        <f>IF(ISBLANK(DaqBook_RAW_Data!AN865),"",DaqBook_RAW_Data!AN865)</f>
        <v/>
      </c>
      <c r="J875" s="167" t="str">
        <f>IF(ISBLANK(DaqBook_RAW_Data!AO865),"",DaqBook_RAW_Data!AO865)</f>
        <v/>
      </c>
      <c r="K875" s="167" t="str">
        <f>IF(ISBLANK(DaqBook_RAW_Data!AP865),"",DaqBook_RAW_Data!AP865)</f>
        <v/>
      </c>
      <c r="L875" s="167" t="str">
        <f>IF(ISBLANK(DaqBook_RAW_Data!AQ865),"",DaqBook_RAW_Data!AQ865)</f>
        <v/>
      </c>
      <c r="M875" s="167" t="str">
        <f>IF(ISBLANK(DaqBook_RAW_Data!AR865),"",DaqBook_RAW_Data!AR865)</f>
        <v/>
      </c>
      <c r="N875" s="167" t="str">
        <f>IF(ISBLANK(DaqBook_RAW_Data!AS865),"",DaqBook_RAW_Data!AS865)</f>
        <v/>
      </c>
      <c r="O875" s="44"/>
      <c r="P875" s="44"/>
    </row>
    <row r="876" spans="1:16" x14ac:dyDescent="0.2">
      <c r="A876" s="58" t="e">
        <f t="shared" si="13"/>
        <v>#VALUE!</v>
      </c>
      <c r="B876" s="144" t="str">
        <f>IF(ISBLANK(DaqBook_RAW_Data!AG866),IF(DaqBook_RAW_Data!A866="","",TIMEVALUE(DaqBook_RAW_Data!A866)),TIMEVALUE(DaqBook_RAW_Data!AG866))</f>
        <v/>
      </c>
      <c r="C876" s="167" t="str">
        <f>IF(ISBLANK(DaqBook_RAW_Data!AH866),"",DaqBook_RAW_Data!AH866)</f>
        <v/>
      </c>
      <c r="D876" s="167" t="str">
        <f>IF(ISBLANK(DaqBook_RAW_Data!AI866),"",DaqBook_RAW_Data!AI866)</f>
        <v/>
      </c>
      <c r="E876" s="167" t="str">
        <f>IF(ISBLANK(DaqBook_RAW_Data!AJ866),"",DaqBook_RAW_Data!AJ866)</f>
        <v/>
      </c>
      <c r="F876" s="167" t="str">
        <f>IF(ISBLANK(DaqBook_RAW_Data!AK866),"",DaqBook_RAW_Data!AK866)</f>
        <v/>
      </c>
      <c r="G876" s="167" t="str">
        <f>IF(ISBLANK(DaqBook_RAW_Data!AL866),"",DaqBook_RAW_Data!AL866)</f>
        <v/>
      </c>
      <c r="H876" s="167" t="str">
        <f>IF(ISBLANK(DaqBook_RAW_Data!AM866),"",DaqBook_RAW_Data!AM866)</f>
        <v/>
      </c>
      <c r="I876" s="167" t="str">
        <f>IF(ISBLANK(DaqBook_RAW_Data!AN866),"",DaqBook_RAW_Data!AN866)</f>
        <v/>
      </c>
      <c r="J876" s="167" t="str">
        <f>IF(ISBLANK(DaqBook_RAW_Data!AO866),"",DaqBook_RAW_Data!AO866)</f>
        <v/>
      </c>
      <c r="K876" s="167" t="str">
        <f>IF(ISBLANK(DaqBook_RAW_Data!AP866),"",DaqBook_RAW_Data!AP866)</f>
        <v/>
      </c>
      <c r="L876" s="167" t="str">
        <f>IF(ISBLANK(DaqBook_RAW_Data!AQ866),"",DaqBook_RAW_Data!AQ866)</f>
        <v/>
      </c>
      <c r="M876" s="167" t="str">
        <f>IF(ISBLANK(DaqBook_RAW_Data!AR866),"",DaqBook_RAW_Data!AR866)</f>
        <v/>
      </c>
      <c r="N876" s="167" t="str">
        <f>IF(ISBLANK(DaqBook_RAW_Data!AS866),"",DaqBook_RAW_Data!AS866)</f>
        <v/>
      </c>
      <c r="O876" s="44"/>
      <c r="P876" s="44"/>
    </row>
    <row r="877" spans="1:16" x14ac:dyDescent="0.2">
      <c r="A877" s="58" t="e">
        <f t="shared" si="13"/>
        <v>#VALUE!</v>
      </c>
      <c r="B877" s="144" t="str">
        <f>IF(ISBLANK(DaqBook_RAW_Data!AG867),IF(DaqBook_RAW_Data!A867="","",TIMEVALUE(DaqBook_RAW_Data!A867)),TIMEVALUE(DaqBook_RAW_Data!AG867))</f>
        <v/>
      </c>
      <c r="C877" s="167" t="str">
        <f>IF(ISBLANK(DaqBook_RAW_Data!AH867),"",DaqBook_RAW_Data!AH867)</f>
        <v/>
      </c>
      <c r="D877" s="167" t="str">
        <f>IF(ISBLANK(DaqBook_RAW_Data!AI867),"",DaqBook_RAW_Data!AI867)</f>
        <v/>
      </c>
      <c r="E877" s="167" t="str">
        <f>IF(ISBLANK(DaqBook_RAW_Data!AJ867),"",DaqBook_RAW_Data!AJ867)</f>
        <v/>
      </c>
      <c r="F877" s="167" t="str">
        <f>IF(ISBLANK(DaqBook_RAW_Data!AK867),"",DaqBook_RAW_Data!AK867)</f>
        <v/>
      </c>
      <c r="G877" s="167" t="str">
        <f>IF(ISBLANK(DaqBook_RAW_Data!AL867),"",DaqBook_RAW_Data!AL867)</f>
        <v/>
      </c>
      <c r="H877" s="167" t="str">
        <f>IF(ISBLANK(DaqBook_RAW_Data!AM867),"",DaqBook_RAW_Data!AM867)</f>
        <v/>
      </c>
      <c r="I877" s="167" t="str">
        <f>IF(ISBLANK(DaqBook_RAW_Data!AN867),"",DaqBook_RAW_Data!AN867)</f>
        <v/>
      </c>
      <c r="J877" s="167" t="str">
        <f>IF(ISBLANK(DaqBook_RAW_Data!AO867),"",DaqBook_RAW_Data!AO867)</f>
        <v/>
      </c>
      <c r="K877" s="167" t="str">
        <f>IF(ISBLANK(DaqBook_RAW_Data!AP867),"",DaqBook_RAW_Data!AP867)</f>
        <v/>
      </c>
      <c r="L877" s="167" t="str">
        <f>IF(ISBLANK(DaqBook_RAW_Data!AQ867),"",DaqBook_RAW_Data!AQ867)</f>
        <v/>
      </c>
      <c r="M877" s="167" t="str">
        <f>IF(ISBLANK(DaqBook_RAW_Data!AR867),"",DaqBook_RAW_Data!AR867)</f>
        <v/>
      </c>
      <c r="N877" s="167" t="str">
        <f>IF(ISBLANK(DaqBook_RAW_Data!AS867),"",DaqBook_RAW_Data!AS867)</f>
        <v/>
      </c>
      <c r="O877" s="44"/>
      <c r="P877" s="44"/>
    </row>
    <row r="878" spans="1:16" x14ac:dyDescent="0.2">
      <c r="A878" s="58" t="e">
        <f t="shared" si="13"/>
        <v>#VALUE!</v>
      </c>
      <c r="B878" s="144" t="str">
        <f>IF(ISBLANK(DaqBook_RAW_Data!AG868),IF(DaqBook_RAW_Data!A868="","",TIMEVALUE(DaqBook_RAW_Data!A868)),TIMEVALUE(DaqBook_RAW_Data!AG868))</f>
        <v/>
      </c>
      <c r="C878" s="167" t="str">
        <f>IF(ISBLANK(DaqBook_RAW_Data!AH868),"",DaqBook_RAW_Data!AH868)</f>
        <v/>
      </c>
      <c r="D878" s="167" t="str">
        <f>IF(ISBLANK(DaqBook_RAW_Data!AI868),"",DaqBook_RAW_Data!AI868)</f>
        <v/>
      </c>
      <c r="E878" s="167" t="str">
        <f>IF(ISBLANK(DaqBook_RAW_Data!AJ868),"",DaqBook_RAW_Data!AJ868)</f>
        <v/>
      </c>
      <c r="F878" s="167" t="str">
        <f>IF(ISBLANK(DaqBook_RAW_Data!AK868),"",DaqBook_RAW_Data!AK868)</f>
        <v/>
      </c>
      <c r="G878" s="167" t="str">
        <f>IF(ISBLANK(DaqBook_RAW_Data!AL868),"",DaqBook_RAW_Data!AL868)</f>
        <v/>
      </c>
      <c r="H878" s="167" t="str">
        <f>IF(ISBLANK(DaqBook_RAW_Data!AM868),"",DaqBook_RAW_Data!AM868)</f>
        <v/>
      </c>
      <c r="I878" s="167" t="str">
        <f>IF(ISBLANK(DaqBook_RAW_Data!AN868),"",DaqBook_RAW_Data!AN868)</f>
        <v/>
      </c>
      <c r="J878" s="167" t="str">
        <f>IF(ISBLANK(DaqBook_RAW_Data!AO868),"",DaqBook_RAW_Data!AO868)</f>
        <v/>
      </c>
      <c r="K878" s="167" t="str">
        <f>IF(ISBLANK(DaqBook_RAW_Data!AP868),"",DaqBook_RAW_Data!AP868)</f>
        <v/>
      </c>
      <c r="L878" s="167" t="str">
        <f>IF(ISBLANK(DaqBook_RAW_Data!AQ868),"",DaqBook_RAW_Data!AQ868)</f>
        <v/>
      </c>
      <c r="M878" s="167" t="str">
        <f>IF(ISBLANK(DaqBook_RAW_Data!AR868),"",DaqBook_RAW_Data!AR868)</f>
        <v/>
      </c>
      <c r="N878" s="167" t="str">
        <f>IF(ISBLANK(DaqBook_RAW_Data!AS868),"",DaqBook_RAW_Data!AS868)</f>
        <v/>
      </c>
      <c r="O878" s="44"/>
      <c r="P878" s="44"/>
    </row>
    <row r="879" spans="1:16" x14ac:dyDescent="0.2">
      <c r="A879" s="58" t="e">
        <f t="shared" si="13"/>
        <v>#VALUE!</v>
      </c>
      <c r="B879" s="144" t="str">
        <f>IF(ISBLANK(DaqBook_RAW_Data!AG869),IF(DaqBook_RAW_Data!A869="","",TIMEVALUE(DaqBook_RAW_Data!A869)),TIMEVALUE(DaqBook_RAW_Data!AG869))</f>
        <v/>
      </c>
      <c r="C879" s="167" t="str">
        <f>IF(ISBLANK(DaqBook_RAW_Data!AH869),"",DaqBook_RAW_Data!AH869)</f>
        <v/>
      </c>
      <c r="D879" s="167" t="str">
        <f>IF(ISBLANK(DaqBook_RAW_Data!AI869),"",DaqBook_RAW_Data!AI869)</f>
        <v/>
      </c>
      <c r="E879" s="167" t="str">
        <f>IF(ISBLANK(DaqBook_RAW_Data!AJ869),"",DaqBook_RAW_Data!AJ869)</f>
        <v/>
      </c>
      <c r="F879" s="167" t="str">
        <f>IF(ISBLANK(DaqBook_RAW_Data!AK869),"",DaqBook_RAW_Data!AK869)</f>
        <v/>
      </c>
      <c r="G879" s="167" t="str">
        <f>IF(ISBLANK(DaqBook_RAW_Data!AL869),"",DaqBook_RAW_Data!AL869)</f>
        <v/>
      </c>
      <c r="H879" s="167" t="str">
        <f>IF(ISBLANK(DaqBook_RAW_Data!AM869),"",DaqBook_RAW_Data!AM869)</f>
        <v/>
      </c>
      <c r="I879" s="167" t="str">
        <f>IF(ISBLANK(DaqBook_RAW_Data!AN869),"",DaqBook_RAW_Data!AN869)</f>
        <v/>
      </c>
      <c r="J879" s="167" t="str">
        <f>IF(ISBLANK(DaqBook_RAW_Data!AO869),"",DaqBook_RAW_Data!AO869)</f>
        <v/>
      </c>
      <c r="K879" s="167" t="str">
        <f>IF(ISBLANK(DaqBook_RAW_Data!AP869),"",DaqBook_RAW_Data!AP869)</f>
        <v/>
      </c>
      <c r="L879" s="167" t="str">
        <f>IF(ISBLANK(DaqBook_RAW_Data!AQ869),"",DaqBook_RAW_Data!AQ869)</f>
        <v/>
      </c>
      <c r="M879" s="167" t="str">
        <f>IF(ISBLANK(DaqBook_RAW_Data!AR869),"",DaqBook_RAW_Data!AR869)</f>
        <v/>
      </c>
      <c r="N879" s="167" t="str">
        <f>IF(ISBLANK(DaqBook_RAW_Data!AS869),"",DaqBook_RAW_Data!AS869)</f>
        <v/>
      </c>
      <c r="O879" s="44"/>
      <c r="P879" s="44"/>
    </row>
    <row r="880" spans="1:16" x14ac:dyDescent="0.2">
      <c r="A880" s="58" t="e">
        <f t="shared" si="13"/>
        <v>#VALUE!</v>
      </c>
      <c r="B880" s="144" t="str">
        <f>IF(ISBLANK(DaqBook_RAW_Data!AG870),IF(DaqBook_RAW_Data!A870="","",TIMEVALUE(DaqBook_RAW_Data!A870)),TIMEVALUE(DaqBook_RAW_Data!AG870))</f>
        <v/>
      </c>
      <c r="C880" s="167" t="str">
        <f>IF(ISBLANK(DaqBook_RAW_Data!AH870),"",DaqBook_RAW_Data!AH870)</f>
        <v/>
      </c>
      <c r="D880" s="167" t="str">
        <f>IF(ISBLANK(DaqBook_RAW_Data!AI870),"",DaqBook_RAW_Data!AI870)</f>
        <v/>
      </c>
      <c r="E880" s="167" t="str">
        <f>IF(ISBLANK(DaqBook_RAW_Data!AJ870),"",DaqBook_RAW_Data!AJ870)</f>
        <v/>
      </c>
      <c r="F880" s="167" t="str">
        <f>IF(ISBLANK(DaqBook_RAW_Data!AK870),"",DaqBook_RAW_Data!AK870)</f>
        <v/>
      </c>
      <c r="G880" s="167" t="str">
        <f>IF(ISBLANK(DaqBook_RAW_Data!AL870),"",DaqBook_RAW_Data!AL870)</f>
        <v/>
      </c>
      <c r="H880" s="167" t="str">
        <f>IF(ISBLANK(DaqBook_RAW_Data!AM870),"",DaqBook_RAW_Data!AM870)</f>
        <v/>
      </c>
      <c r="I880" s="167" t="str">
        <f>IF(ISBLANK(DaqBook_RAW_Data!AN870),"",DaqBook_RAW_Data!AN870)</f>
        <v/>
      </c>
      <c r="J880" s="167" t="str">
        <f>IF(ISBLANK(DaqBook_RAW_Data!AO870),"",DaqBook_RAW_Data!AO870)</f>
        <v/>
      </c>
      <c r="K880" s="167" t="str">
        <f>IF(ISBLANK(DaqBook_RAW_Data!AP870),"",DaqBook_RAW_Data!AP870)</f>
        <v/>
      </c>
      <c r="L880" s="167" t="str">
        <f>IF(ISBLANK(DaqBook_RAW_Data!AQ870),"",DaqBook_RAW_Data!AQ870)</f>
        <v/>
      </c>
      <c r="M880" s="167" t="str">
        <f>IF(ISBLANK(DaqBook_RAW_Data!AR870),"",DaqBook_RAW_Data!AR870)</f>
        <v/>
      </c>
      <c r="N880" s="167" t="str">
        <f>IF(ISBLANK(DaqBook_RAW_Data!AS870),"",DaqBook_RAW_Data!AS870)</f>
        <v/>
      </c>
      <c r="O880" s="44"/>
      <c r="P880" s="44"/>
    </row>
    <row r="881" spans="1:16" x14ac:dyDescent="0.2">
      <c r="A881" s="58" t="e">
        <f t="shared" si="13"/>
        <v>#VALUE!</v>
      </c>
      <c r="B881" s="144" t="str">
        <f>IF(ISBLANK(DaqBook_RAW_Data!AG871),IF(DaqBook_RAW_Data!A871="","",TIMEVALUE(DaqBook_RAW_Data!A871)),TIMEVALUE(DaqBook_RAW_Data!AG871))</f>
        <v/>
      </c>
      <c r="C881" s="167" t="str">
        <f>IF(ISBLANK(DaqBook_RAW_Data!AH871),"",DaqBook_RAW_Data!AH871)</f>
        <v/>
      </c>
      <c r="D881" s="167" t="str">
        <f>IF(ISBLANK(DaqBook_RAW_Data!AI871),"",DaqBook_RAW_Data!AI871)</f>
        <v/>
      </c>
      <c r="E881" s="167" t="str">
        <f>IF(ISBLANK(DaqBook_RAW_Data!AJ871),"",DaqBook_RAW_Data!AJ871)</f>
        <v/>
      </c>
      <c r="F881" s="167" t="str">
        <f>IF(ISBLANK(DaqBook_RAW_Data!AK871),"",DaqBook_RAW_Data!AK871)</f>
        <v/>
      </c>
      <c r="G881" s="167" t="str">
        <f>IF(ISBLANK(DaqBook_RAW_Data!AL871),"",DaqBook_RAW_Data!AL871)</f>
        <v/>
      </c>
      <c r="H881" s="167" t="str">
        <f>IF(ISBLANK(DaqBook_RAW_Data!AM871),"",DaqBook_RAW_Data!AM871)</f>
        <v/>
      </c>
      <c r="I881" s="167" t="str">
        <f>IF(ISBLANK(DaqBook_RAW_Data!AN871),"",DaqBook_RAW_Data!AN871)</f>
        <v/>
      </c>
      <c r="J881" s="167" t="str">
        <f>IF(ISBLANK(DaqBook_RAW_Data!AO871),"",DaqBook_RAW_Data!AO871)</f>
        <v/>
      </c>
      <c r="K881" s="167" t="str">
        <f>IF(ISBLANK(DaqBook_RAW_Data!AP871),"",DaqBook_RAW_Data!AP871)</f>
        <v/>
      </c>
      <c r="L881" s="167" t="str">
        <f>IF(ISBLANK(DaqBook_RAW_Data!AQ871),"",DaqBook_RAW_Data!AQ871)</f>
        <v/>
      </c>
      <c r="M881" s="167" t="str">
        <f>IF(ISBLANK(DaqBook_RAW_Data!AR871),"",DaqBook_RAW_Data!AR871)</f>
        <v/>
      </c>
      <c r="N881" s="167" t="str">
        <f>IF(ISBLANK(DaqBook_RAW_Data!AS871),"",DaqBook_RAW_Data!AS871)</f>
        <v/>
      </c>
      <c r="O881" s="44"/>
      <c r="P881" s="44"/>
    </row>
    <row r="882" spans="1:16" x14ac:dyDescent="0.2">
      <c r="A882" s="58" t="e">
        <f t="shared" si="13"/>
        <v>#VALUE!</v>
      </c>
      <c r="B882" s="144" t="str">
        <f>IF(ISBLANK(DaqBook_RAW_Data!AG872),IF(DaqBook_RAW_Data!A872="","",TIMEVALUE(DaqBook_RAW_Data!A872)),TIMEVALUE(DaqBook_RAW_Data!AG872))</f>
        <v/>
      </c>
      <c r="C882" s="167" t="str">
        <f>IF(ISBLANK(DaqBook_RAW_Data!AH872),"",DaqBook_RAW_Data!AH872)</f>
        <v/>
      </c>
      <c r="D882" s="167" t="str">
        <f>IF(ISBLANK(DaqBook_RAW_Data!AI872),"",DaqBook_RAW_Data!AI872)</f>
        <v/>
      </c>
      <c r="E882" s="167" t="str">
        <f>IF(ISBLANK(DaqBook_RAW_Data!AJ872),"",DaqBook_RAW_Data!AJ872)</f>
        <v/>
      </c>
      <c r="F882" s="167" t="str">
        <f>IF(ISBLANK(DaqBook_RAW_Data!AK872),"",DaqBook_RAW_Data!AK872)</f>
        <v/>
      </c>
      <c r="G882" s="167" t="str">
        <f>IF(ISBLANK(DaqBook_RAW_Data!AL872),"",DaqBook_RAW_Data!AL872)</f>
        <v/>
      </c>
      <c r="H882" s="167" t="str">
        <f>IF(ISBLANK(DaqBook_RAW_Data!AM872),"",DaqBook_RAW_Data!AM872)</f>
        <v/>
      </c>
      <c r="I882" s="167" t="str">
        <f>IF(ISBLANK(DaqBook_RAW_Data!AN872),"",DaqBook_RAW_Data!AN872)</f>
        <v/>
      </c>
      <c r="J882" s="167" t="str">
        <f>IF(ISBLANK(DaqBook_RAW_Data!AO872),"",DaqBook_RAW_Data!AO872)</f>
        <v/>
      </c>
      <c r="K882" s="167" t="str">
        <f>IF(ISBLANK(DaqBook_RAW_Data!AP872),"",DaqBook_RAW_Data!AP872)</f>
        <v/>
      </c>
      <c r="L882" s="167" t="str">
        <f>IF(ISBLANK(DaqBook_RAW_Data!AQ872),"",DaqBook_RAW_Data!AQ872)</f>
        <v/>
      </c>
      <c r="M882" s="167" t="str">
        <f>IF(ISBLANK(DaqBook_RAW_Data!AR872),"",DaqBook_RAW_Data!AR872)</f>
        <v/>
      </c>
      <c r="N882" s="167" t="str">
        <f>IF(ISBLANK(DaqBook_RAW_Data!AS872),"",DaqBook_RAW_Data!AS872)</f>
        <v/>
      </c>
      <c r="O882" s="44"/>
      <c r="P882" s="44"/>
    </row>
    <row r="883" spans="1:16" x14ac:dyDescent="0.2">
      <c r="A883" s="58" t="e">
        <f t="shared" si="13"/>
        <v>#VALUE!</v>
      </c>
      <c r="B883" s="144" t="str">
        <f>IF(ISBLANK(DaqBook_RAW_Data!AG873),IF(DaqBook_RAW_Data!A873="","",TIMEVALUE(DaqBook_RAW_Data!A873)),TIMEVALUE(DaqBook_RAW_Data!AG873))</f>
        <v/>
      </c>
      <c r="C883" s="167" t="str">
        <f>IF(ISBLANK(DaqBook_RAW_Data!AH873),"",DaqBook_RAW_Data!AH873)</f>
        <v/>
      </c>
      <c r="D883" s="167" t="str">
        <f>IF(ISBLANK(DaqBook_RAW_Data!AI873),"",DaqBook_RAW_Data!AI873)</f>
        <v/>
      </c>
      <c r="E883" s="167" t="str">
        <f>IF(ISBLANK(DaqBook_RAW_Data!AJ873),"",DaqBook_RAW_Data!AJ873)</f>
        <v/>
      </c>
      <c r="F883" s="167" t="str">
        <f>IF(ISBLANK(DaqBook_RAW_Data!AK873),"",DaqBook_RAW_Data!AK873)</f>
        <v/>
      </c>
      <c r="G883" s="167" t="str">
        <f>IF(ISBLANK(DaqBook_RAW_Data!AL873),"",DaqBook_RAW_Data!AL873)</f>
        <v/>
      </c>
      <c r="H883" s="167" t="str">
        <f>IF(ISBLANK(DaqBook_RAW_Data!AM873),"",DaqBook_RAW_Data!AM873)</f>
        <v/>
      </c>
      <c r="I883" s="167" t="str">
        <f>IF(ISBLANK(DaqBook_RAW_Data!AN873),"",DaqBook_RAW_Data!AN873)</f>
        <v/>
      </c>
      <c r="J883" s="167" t="str">
        <f>IF(ISBLANK(DaqBook_RAW_Data!AO873),"",DaqBook_RAW_Data!AO873)</f>
        <v/>
      </c>
      <c r="K883" s="167" t="str">
        <f>IF(ISBLANK(DaqBook_RAW_Data!AP873),"",DaqBook_RAW_Data!AP873)</f>
        <v/>
      </c>
      <c r="L883" s="167" t="str">
        <f>IF(ISBLANK(DaqBook_RAW_Data!AQ873),"",DaqBook_RAW_Data!AQ873)</f>
        <v/>
      </c>
      <c r="M883" s="167" t="str">
        <f>IF(ISBLANK(DaqBook_RAW_Data!AR873),"",DaqBook_RAW_Data!AR873)</f>
        <v/>
      </c>
      <c r="N883" s="167" t="str">
        <f>IF(ISBLANK(DaqBook_RAW_Data!AS873),"",DaqBook_RAW_Data!AS873)</f>
        <v/>
      </c>
      <c r="O883" s="44"/>
      <c r="P883" s="44"/>
    </row>
    <row r="884" spans="1:16" x14ac:dyDescent="0.2">
      <c r="A884" s="58" t="e">
        <f t="shared" si="13"/>
        <v>#VALUE!</v>
      </c>
      <c r="B884" s="144" t="str">
        <f>IF(ISBLANK(DaqBook_RAW_Data!AG874),IF(DaqBook_RAW_Data!A874="","",TIMEVALUE(DaqBook_RAW_Data!A874)),TIMEVALUE(DaqBook_RAW_Data!AG874))</f>
        <v/>
      </c>
      <c r="C884" s="167" t="str">
        <f>IF(ISBLANK(DaqBook_RAW_Data!AH874),"",DaqBook_RAW_Data!AH874)</f>
        <v/>
      </c>
      <c r="D884" s="167" t="str">
        <f>IF(ISBLANK(DaqBook_RAW_Data!AI874),"",DaqBook_RAW_Data!AI874)</f>
        <v/>
      </c>
      <c r="E884" s="167" t="str">
        <f>IF(ISBLANK(DaqBook_RAW_Data!AJ874),"",DaqBook_RAW_Data!AJ874)</f>
        <v/>
      </c>
      <c r="F884" s="167" t="str">
        <f>IF(ISBLANK(DaqBook_RAW_Data!AK874),"",DaqBook_RAW_Data!AK874)</f>
        <v/>
      </c>
      <c r="G884" s="167" t="str">
        <f>IF(ISBLANK(DaqBook_RAW_Data!AL874),"",DaqBook_RAW_Data!AL874)</f>
        <v/>
      </c>
      <c r="H884" s="167" t="str">
        <f>IF(ISBLANK(DaqBook_RAW_Data!AM874),"",DaqBook_RAW_Data!AM874)</f>
        <v/>
      </c>
      <c r="I884" s="167" t="str">
        <f>IF(ISBLANK(DaqBook_RAW_Data!AN874),"",DaqBook_RAW_Data!AN874)</f>
        <v/>
      </c>
      <c r="J884" s="167" t="str">
        <f>IF(ISBLANK(DaqBook_RAW_Data!AO874),"",DaqBook_RAW_Data!AO874)</f>
        <v/>
      </c>
      <c r="K884" s="167" t="str">
        <f>IF(ISBLANK(DaqBook_RAW_Data!AP874),"",DaqBook_RAW_Data!AP874)</f>
        <v/>
      </c>
      <c r="L884" s="167" t="str">
        <f>IF(ISBLANK(DaqBook_RAW_Data!AQ874),"",DaqBook_RAW_Data!AQ874)</f>
        <v/>
      </c>
      <c r="M884" s="167" t="str">
        <f>IF(ISBLANK(DaqBook_RAW_Data!AR874),"",DaqBook_RAW_Data!AR874)</f>
        <v/>
      </c>
      <c r="N884" s="167" t="str">
        <f>IF(ISBLANK(DaqBook_RAW_Data!AS874),"",DaqBook_RAW_Data!AS874)</f>
        <v/>
      </c>
      <c r="O884" s="44"/>
      <c r="P884" s="44"/>
    </row>
    <row r="885" spans="1:16" x14ac:dyDescent="0.2">
      <c r="A885" s="58" t="e">
        <f t="shared" si="13"/>
        <v>#VALUE!</v>
      </c>
      <c r="B885" s="144" t="str">
        <f>IF(ISBLANK(DaqBook_RAW_Data!AG875),IF(DaqBook_RAW_Data!A875="","",TIMEVALUE(DaqBook_RAW_Data!A875)),TIMEVALUE(DaqBook_RAW_Data!AG875))</f>
        <v/>
      </c>
      <c r="C885" s="167" t="str">
        <f>IF(ISBLANK(DaqBook_RAW_Data!AH875),"",DaqBook_RAW_Data!AH875)</f>
        <v/>
      </c>
      <c r="D885" s="167" t="str">
        <f>IF(ISBLANK(DaqBook_RAW_Data!AI875),"",DaqBook_RAW_Data!AI875)</f>
        <v/>
      </c>
      <c r="E885" s="167" t="str">
        <f>IF(ISBLANK(DaqBook_RAW_Data!AJ875),"",DaqBook_RAW_Data!AJ875)</f>
        <v/>
      </c>
      <c r="F885" s="167" t="str">
        <f>IF(ISBLANK(DaqBook_RAW_Data!AK875),"",DaqBook_RAW_Data!AK875)</f>
        <v/>
      </c>
      <c r="G885" s="167" t="str">
        <f>IF(ISBLANK(DaqBook_RAW_Data!AL875),"",DaqBook_RAW_Data!AL875)</f>
        <v/>
      </c>
      <c r="H885" s="167" t="str">
        <f>IF(ISBLANK(DaqBook_RAW_Data!AM875),"",DaqBook_RAW_Data!AM875)</f>
        <v/>
      </c>
      <c r="I885" s="167" t="str">
        <f>IF(ISBLANK(DaqBook_RAW_Data!AN875),"",DaqBook_RAW_Data!AN875)</f>
        <v/>
      </c>
      <c r="J885" s="167" t="str">
        <f>IF(ISBLANK(DaqBook_RAW_Data!AO875),"",DaqBook_RAW_Data!AO875)</f>
        <v/>
      </c>
      <c r="K885" s="167" t="str">
        <f>IF(ISBLANK(DaqBook_RAW_Data!AP875),"",DaqBook_RAW_Data!AP875)</f>
        <v/>
      </c>
      <c r="L885" s="167" t="str">
        <f>IF(ISBLANK(DaqBook_RAW_Data!AQ875),"",DaqBook_RAW_Data!AQ875)</f>
        <v/>
      </c>
      <c r="M885" s="167" t="str">
        <f>IF(ISBLANK(DaqBook_RAW_Data!AR875),"",DaqBook_RAW_Data!AR875)</f>
        <v/>
      </c>
      <c r="N885" s="167" t="str">
        <f>IF(ISBLANK(DaqBook_RAW_Data!AS875),"",DaqBook_RAW_Data!AS875)</f>
        <v/>
      </c>
      <c r="O885" s="44"/>
      <c r="P885" s="44"/>
    </row>
    <row r="886" spans="1:16" x14ac:dyDescent="0.2">
      <c r="A886" s="58" t="e">
        <f t="shared" si="13"/>
        <v>#VALUE!</v>
      </c>
      <c r="B886" s="144" t="str">
        <f>IF(ISBLANK(DaqBook_RAW_Data!AG876),IF(DaqBook_RAW_Data!A876="","",TIMEVALUE(DaqBook_RAW_Data!A876)),TIMEVALUE(DaqBook_RAW_Data!AG876))</f>
        <v/>
      </c>
      <c r="C886" s="167" t="str">
        <f>IF(ISBLANK(DaqBook_RAW_Data!AH876),"",DaqBook_RAW_Data!AH876)</f>
        <v/>
      </c>
      <c r="D886" s="167" t="str">
        <f>IF(ISBLANK(DaqBook_RAW_Data!AI876),"",DaqBook_RAW_Data!AI876)</f>
        <v/>
      </c>
      <c r="E886" s="167" t="str">
        <f>IF(ISBLANK(DaqBook_RAW_Data!AJ876),"",DaqBook_RAW_Data!AJ876)</f>
        <v/>
      </c>
      <c r="F886" s="167" t="str">
        <f>IF(ISBLANK(DaqBook_RAW_Data!AK876),"",DaqBook_RAW_Data!AK876)</f>
        <v/>
      </c>
      <c r="G886" s="167" t="str">
        <f>IF(ISBLANK(DaqBook_RAW_Data!AL876),"",DaqBook_RAW_Data!AL876)</f>
        <v/>
      </c>
      <c r="H886" s="167" t="str">
        <f>IF(ISBLANK(DaqBook_RAW_Data!AM876),"",DaqBook_RAW_Data!AM876)</f>
        <v/>
      </c>
      <c r="I886" s="167" t="str">
        <f>IF(ISBLANK(DaqBook_RAW_Data!AN876),"",DaqBook_RAW_Data!AN876)</f>
        <v/>
      </c>
      <c r="J886" s="167" t="str">
        <f>IF(ISBLANK(DaqBook_RAW_Data!AO876),"",DaqBook_RAW_Data!AO876)</f>
        <v/>
      </c>
      <c r="K886" s="167" t="str">
        <f>IF(ISBLANK(DaqBook_RAW_Data!AP876),"",DaqBook_RAW_Data!AP876)</f>
        <v/>
      </c>
      <c r="L886" s="167" t="str">
        <f>IF(ISBLANK(DaqBook_RAW_Data!AQ876),"",DaqBook_RAW_Data!AQ876)</f>
        <v/>
      </c>
      <c r="M886" s="167" t="str">
        <f>IF(ISBLANK(DaqBook_RAW_Data!AR876),"",DaqBook_RAW_Data!AR876)</f>
        <v/>
      </c>
      <c r="N886" s="167" t="str">
        <f>IF(ISBLANK(DaqBook_RAW_Data!AS876),"",DaqBook_RAW_Data!AS876)</f>
        <v/>
      </c>
      <c r="O886" s="44"/>
      <c r="P886" s="44"/>
    </row>
    <row r="887" spans="1:16" x14ac:dyDescent="0.2">
      <c r="A887" s="58" t="e">
        <f t="shared" si="13"/>
        <v>#VALUE!</v>
      </c>
      <c r="B887" s="144" t="str">
        <f>IF(ISBLANK(DaqBook_RAW_Data!AG877),IF(DaqBook_RAW_Data!A877="","",TIMEVALUE(DaqBook_RAW_Data!A877)),TIMEVALUE(DaqBook_RAW_Data!AG877))</f>
        <v/>
      </c>
      <c r="C887" s="167" t="str">
        <f>IF(ISBLANK(DaqBook_RAW_Data!AH877),"",DaqBook_RAW_Data!AH877)</f>
        <v/>
      </c>
      <c r="D887" s="167" t="str">
        <f>IF(ISBLANK(DaqBook_RAW_Data!AI877),"",DaqBook_RAW_Data!AI877)</f>
        <v/>
      </c>
      <c r="E887" s="167" t="str">
        <f>IF(ISBLANK(DaqBook_RAW_Data!AJ877),"",DaqBook_RAW_Data!AJ877)</f>
        <v/>
      </c>
      <c r="F887" s="167" t="str">
        <f>IF(ISBLANK(DaqBook_RAW_Data!AK877),"",DaqBook_RAW_Data!AK877)</f>
        <v/>
      </c>
      <c r="G887" s="167" t="str">
        <f>IF(ISBLANK(DaqBook_RAW_Data!AL877),"",DaqBook_RAW_Data!AL877)</f>
        <v/>
      </c>
      <c r="H887" s="167" t="str">
        <f>IF(ISBLANK(DaqBook_RAW_Data!AM877),"",DaqBook_RAW_Data!AM877)</f>
        <v/>
      </c>
      <c r="I887" s="167" t="str">
        <f>IF(ISBLANK(DaqBook_RAW_Data!AN877),"",DaqBook_RAW_Data!AN877)</f>
        <v/>
      </c>
      <c r="J887" s="167" t="str">
        <f>IF(ISBLANK(DaqBook_RAW_Data!AO877),"",DaqBook_RAW_Data!AO877)</f>
        <v/>
      </c>
      <c r="K887" s="167" t="str">
        <f>IF(ISBLANK(DaqBook_RAW_Data!AP877),"",DaqBook_RAW_Data!AP877)</f>
        <v/>
      </c>
      <c r="L887" s="167" t="str">
        <f>IF(ISBLANK(DaqBook_RAW_Data!AQ877),"",DaqBook_RAW_Data!AQ877)</f>
        <v/>
      </c>
      <c r="M887" s="167" t="str">
        <f>IF(ISBLANK(DaqBook_RAW_Data!AR877),"",DaqBook_RAW_Data!AR877)</f>
        <v/>
      </c>
      <c r="N887" s="167" t="str">
        <f>IF(ISBLANK(DaqBook_RAW_Data!AS877),"",DaqBook_RAW_Data!AS877)</f>
        <v/>
      </c>
      <c r="O887" s="44"/>
      <c r="P887" s="44"/>
    </row>
    <row r="888" spans="1:16" x14ac:dyDescent="0.2">
      <c r="A888" s="58" t="e">
        <f t="shared" si="13"/>
        <v>#VALUE!</v>
      </c>
      <c r="B888" s="144" t="str">
        <f>IF(ISBLANK(DaqBook_RAW_Data!AG878),IF(DaqBook_RAW_Data!A878="","",TIMEVALUE(DaqBook_RAW_Data!A878)),TIMEVALUE(DaqBook_RAW_Data!AG878))</f>
        <v/>
      </c>
      <c r="C888" s="167" t="str">
        <f>IF(ISBLANK(DaqBook_RAW_Data!AH878),"",DaqBook_RAW_Data!AH878)</f>
        <v/>
      </c>
      <c r="D888" s="167" t="str">
        <f>IF(ISBLANK(DaqBook_RAW_Data!AI878),"",DaqBook_RAW_Data!AI878)</f>
        <v/>
      </c>
      <c r="E888" s="167" t="str">
        <f>IF(ISBLANK(DaqBook_RAW_Data!AJ878),"",DaqBook_RAW_Data!AJ878)</f>
        <v/>
      </c>
      <c r="F888" s="167" t="str">
        <f>IF(ISBLANK(DaqBook_RAW_Data!AK878),"",DaqBook_RAW_Data!AK878)</f>
        <v/>
      </c>
      <c r="G888" s="167" t="str">
        <f>IF(ISBLANK(DaqBook_RAW_Data!AL878),"",DaqBook_RAW_Data!AL878)</f>
        <v/>
      </c>
      <c r="H888" s="167" t="str">
        <f>IF(ISBLANK(DaqBook_RAW_Data!AM878),"",DaqBook_RAW_Data!AM878)</f>
        <v/>
      </c>
      <c r="I888" s="167" t="str">
        <f>IF(ISBLANK(DaqBook_RAW_Data!AN878),"",DaqBook_RAW_Data!AN878)</f>
        <v/>
      </c>
      <c r="J888" s="167" t="str">
        <f>IF(ISBLANK(DaqBook_RAW_Data!AO878),"",DaqBook_RAW_Data!AO878)</f>
        <v/>
      </c>
      <c r="K888" s="167" t="str">
        <f>IF(ISBLANK(DaqBook_RAW_Data!AP878),"",DaqBook_RAW_Data!AP878)</f>
        <v/>
      </c>
      <c r="L888" s="167" t="str">
        <f>IF(ISBLANK(DaqBook_RAW_Data!AQ878),"",DaqBook_RAW_Data!AQ878)</f>
        <v/>
      </c>
      <c r="M888" s="167" t="str">
        <f>IF(ISBLANK(DaqBook_RAW_Data!AR878),"",DaqBook_RAW_Data!AR878)</f>
        <v/>
      </c>
      <c r="N888" s="167" t="str">
        <f>IF(ISBLANK(DaqBook_RAW_Data!AS878),"",DaqBook_RAW_Data!AS878)</f>
        <v/>
      </c>
      <c r="O888" s="44"/>
      <c r="P888" s="44"/>
    </row>
    <row r="889" spans="1:16" x14ac:dyDescent="0.2">
      <c r="A889" s="58" t="e">
        <f t="shared" si="13"/>
        <v>#VALUE!</v>
      </c>
      <c r="B889" s="144" t="str">
        <f>IF(ISBLANK(DaqBook_RAW_Data!AG879),IF(DaqBook_RAW_Data!A879="","",TIMEVALUE(DaqBook_RAW_Data!A879)),TIMEVALUE(DaqBook_RAW_Data!AG879))</f>
        <v/>
      </c>
      <c r="C889" s="167" t="str">
        <f>IF(ISBLANK(DaqBook_RAW_Data!AH879),"",DaqBook_RAW_Data!AH879)</f>
        <v/>
      </c>
      <c r="D889" s="167" t="str">
        <f>IF(ISBLANK(DaqBook_RAW_Data!AI879),"",DaqBook_RAW_Data!AI879)</f>
        <v/>
      </c>
      <c r="E889" s="167" t="str">
        <f>IF(ISBLANK(DaqBook_RAW_Data!AJ879),"",DaqBook_RAW_Data!AJ879)</f>
        <v/>
      </c>
      <c r="F889" s="167" t="str">
        <f>IF(ISBLANK(DaqBook_RAW_Data!AK879),"",DaqBook_RAW_Data!AK879)</f>
        <v/>
      </c>
      <c r="G889" s="167" t="str">
        <f>IF(ISBLANK(DaqBook_RAW_Data!AL879),"",DaqBook_RAW_Data!AL879)</f>
        <v/>
      </c>
      <c r="H889" s="167" t="str">
        <f>IF(ISBLANK(DaqBook_RAW_Data!AM879),"",DaqBook_RAW_Data!AM879)</f>
        <v/>
      </c>
      <c r="I889" s="167" t="str">
        <f>IF(ISBLANK(DaqBook_RAW_Data!AN879),"",DaqBook_RAW_Data!AN879)</f>
        <v/>
      </c>
      <c r="J889" s="167" t="str">
        <f>IF(ISBLANK(DaqBook_RAW_Data!AO879),"",DaqBook_RAW_Data!AO879)</f>
        <v/>
      </c>
      <c r="K889" s="167" t="str">
        <f>IF(ISBLANK(DaqBook_RAW_Data!AP879),"",DaqBook_RAW_Data!AP879)</f>
        <v/>
      </c>
      <c r="L889" s="167" t="str">
        <f>IF(ISBLANK(DaqBook_RAW_Data!AQ879),"",DaqBook_RAW_Data!AQ879)</f>
        <v/>
      </c>
      <c r="M889" s="167" t="str">
        <f>IF(ISBLANK(DaqBook_RAW_Data!AR879),"",DaqBook_RAW_Data!AR879)</f>
        <v/>
      </c>
      <c r="N889" s="167" t="str">
        <f>IF(ISBLANK(DaqBook_RAW_Data!AS879),"",DaqBook_RAW_Data!AS879)</f>
        <v/>
      </c>
      <c r="O889" s="44"/>
      <c r="P889" s="44"/>
    </row>
    <row r="890" spans="1:16" x14ac:dyDescent="0.2">
      <c r="A890" s="58" t="e">
        <f t="shared" si="13"/>
        <v>#VALUE!</v>
      </c>
      <c r="B890" s="144" t="str">
        <f>IF(ISBLANK(DaqBook_RAW_Data!AG880),IF(DaqBook_RAW_Data!A880="","",TIMEVALUE(DaqBook_RAW_Data!A880)),TIMEVALUE(DaqBook_RAW_Data!AG880))</f>
        <v/>
      </c>
      <c r="C890" s="167" t="str">
        <f>IF(ISBLANK(DaqBook_RAW_Data!AH880),"",DaqBook_RAW_Data!AH880)</f>
        <v/>
      </c>
      <c r="D890" s="167" t="str">
        <f>IF(ISBLANK(DaqBook_RAW_Data!AI880),"",DaqBook_RAW_Data!AI880)</f>
        <v/>
      </c>
      <c r="E890" s="167" t="str">
        <f>IF(ISBLANK(DaqBook_RAW_Data!AJ880),"",DaqBook_RAW_Data!AJ880)</f>
        <v/>
      </c>
      <c r="F890" s="167" t="str">
        <f>IF(ISBLANK(DaqBook_RAW_Data!AK880),"",DaqBook_RAW_Data!AK880)</f>
        <v/>
      </c>
      <c r="G890" s="167" t="str">
        <f>IF(ISBLANK(DaqBook_RAW_Data!AL880),"",DaqBook_RAW_Data!AL880)</f>
        <v/>
      </c>
      <c r="H890" s="167" t="str">
        <f>IF(ISBLANK(DaqBook_RAW_Data!AM880),"",DaqBook_RAW_Data!AM880)</f>
        <v/>
      </c>
      <c r="I890" s="167" t="str">
        <f>IF(ISBLANK(DaqBook_RAW_Data!AN880),"",DaqBook_RAW_Data!AN880)</f>
        <v/>
      </c>
      <c r="J890" s="167" t="str">
        <f>IF(ISBLANK(DaqBook_RAW_Data!AO880),"",DaqBook_RAW_Data!AO880)</f>
        <v/>
      </c>
      <c r="K890" s="167" t="str">
        <f>IF(ISBLANK(DaqBook_RAW_Data!AP880),"",DaqBook_RAW_Data!AP880)</f>
        <v/>
      </c>
      <c r="L890" s="167" t="str">
        <f>IF(ISBLANK(DaqBook_RAW_Data!AQ880),"",DaqBook_RAW_Data!AQ880)</f>
        <v/>
      </c>
      <c r="M890" s="167" t="str">
        <f>IF(ISBLANK(DaqBook_RAW_Data!AR880),"",DaqBook_RAW_Data!AR880)</f>
        <v/>
      </c>
      <c r="N890" s="167" t="str">
        <f>IF(ISBLANK(DaqBook_RAW_Data!AS880),"",DaqBook_RAW_Data!AS880)</f>
        <v/>
      </c>
      <c r="O890" s="44"/>
      <c r="P890" s="44"/>
    </row>
    <row r="891" spans="1:16" x14ac:dyDescent="0.2">
      <c r="A891" s="58" t="e">
        <f t="shared" si="13"/>
        <v>#VALUE!</v>
      </c>
      <c r="B891" s="144" t="str">
        <f>IF(ISBLANK(DaqBook_RAW_Data!AG881),IF(DaqBook_RAW_Data!A881="","",TIMEVALUE(DaqBook_RAW_Data!A881)),TIMEVALUE(DaqBook_RAW_Data!AG881))</f>
        <v/>
      </c>
      <c r="C891" s="167" t="str">
        <f>IF(ISBLANK(DaqBook_RAW_Data!AH881),"",DaqBook_RAW_Data!AH881)</f>
        <v/>
      </c>
      <c r="D891" s="167" t="str">
        <f>IF(ISBLANK(DaqBook_RAW_Data!AI881),"",DaqBook_RAW_Data!AI881)</f>
        <v/>
      </c>
      <c r="E891" s="167" t="str">
        <f>IF(ISBLANK(DaqBook_RAW_Data!AJ881),"",DaqBook_RAW_Data!AJ881)</f>
        <v/>
      </c>
      <c r="F891" s="167" t="str">
        <f>IF(ISBLANK(DaqBook_RAW_Data!AK881),"",DaqBook_RAW_Data!AK881)</f>
        <v/>
      </c>
      <c r="G891" s="167" t="str">
        <f>IF(ISBLANK(DaqBook_RAW_Data!AL881),"",DaqBook_RAW_Data!AL881)</f>
        <v/>
      </c>
      <c r="H891" s="167" t="str">
        <f>IF(ISBLANK(DaqBook_RAW_Data!AM881),"",DaqBook_RAW_Data!AM881)</f>
        <v/>
      </c>
      <c r="I891" s="167" t="str">
        <f>IF(ISBLANK(DaqBook_RAW_Data!AN881),"",DaqBook_RAW_Data!AN881)</f>
        <v/>
      </c>
      <c r="J891" s="167" t="str">
        <f>IF(ISBLANK(DaqBook_RAW_Data!AO881),"",DaqBook_RAW_Data!AO881)</f>
        <v/>
      </c>
      <c r="K891" s="167" t="str">
        <f>IF(ISBLANK(DaqBook_RAW_Data!AP881),"",DaqBook_RAW_Data!AP881)</f>
        <v/>
      </c>
      <c r="L891" s="167" t="str">
        <f>IF(ISBLANK(DaqBook_RAW_Data!AQ881),"",DaqBook_RAW_Data!AQ881)</f>
        <v/>
      </c>
      <c r="M891" s="167" t="str">
        <f>IF(ISBLANK(DaqBook_RAW_Data!AR881),"",DaqBook_RAW_Data!AR881)</f>
        <v/>
      </c>
      <c r="N891" s="167" t="str">
        <f>IF(ISBLANK(DaqBook_RAW_Data!AS881),"",DaqBook_RAW_Data!AS881)</f>
        <v/>
      </c>
      <c r="O891" s="44"/>
      <c r="P891" s="44"/>
    </row>
    <row r="892" spans="1:16" x14ac:dyDescent="0.2">
      <c r="A892" s="58" t="e">
        <f t="shared" si="13"/>
        <v>#VALUE!</v>
      </c>
      <c r="B892" s="144" t="str">
        <f>IF(ISBLANK(DaqBook_RAW_Data!AG882),IF(DaqBook_RAW_Data!A882="","",TIMEVALUE(DaqBook_RAW_Data!A882)),TIMEVALUE(DaqBook_RAW_Data!AG882))</f>
        <v/>
      </c>
      <c r="C892" s="167" t="str">
        <f>IF(ISBLANK(DaqBook_RAW_Data!AH882),"",DaqBook_RAW_Data!AH882)</f>
        <v/>
      </c>
      <c r="D892" s="167" t="str">
        <f>IF(ISBLANK(DaqBook_RAW_Data!AI882),"",DaqBook_RAW_Data!AI882)</f>
        <v/>
      </c>
      <c r="E892" s="167" t="str">
        <f>IF(ISBLANK(DaqBook_RAW_Data!AJ882),"",DaqBook_RAW_Data!AJ882)</f>
        <v/>
      </c>
      <c r="F892" s="167" t="str">
        <f>IF(ISBLANK(DaqBook_RAW_Data!AK882),"",DaqBook_RAW_Data!AK882)</f>
        <v/>
      </c>
      <c r="G892" s="167" t="str">
        <f>IF(ISBLANK(DaqBook_RAW_Data!AL882),"",DaqBook_RAW_Data!AL882)</f>
        <v/>
      </c>
      <c r="H892" s="167" t="str">
        <f>IF(ISBLANK(DaqBook_RAW_Data!AM882),"",DaqBook_RAW_Data!AM882)</f>
        <v/>
      </c>
      <c r="I892" s="167" t="str">
        <f>IF(ISBLANK(DaqBook_RAW_Data!AN882),"",DaqBook_RAW_Data!AN882)</f>
        <v/>
      </c>
      <c r="J892" s="167" t="str">
        <f>IF(ISBLANK(DaqBook_RAW_Data!AO882),"",DaqBook_RAW_Data!AO882)</f>
        <v/>
      </c>
      <c r="K892" s="167" t="str">
        <f>IF(ISBLANK(DaqBook_RAW_Data!AP882),"",DaqBook_RAW_Data!AP882)</f>
        <v/>
      </c>
      <c r="L892" s="167" t="str">
        <f>IF(ISBLANK(DaqBook_RAW_Data!AQ882),"",DaqBook_RAW_Data!AQ882)</f>
        <v/>
      </c>
      <c r="M892" s="167" t="str">
        <f>IF(ISBLANK(DaqBook_RAW_Data!AR882),"",DaqBook_RAW_Data!AR882)</f>
        <v/>
      </c>
      <c r="N892" s="167" t="str">
        <f>IF(ISBLANK(DaqBook_RAW_Data!AS882),"",DaqBook_RAW_Data!AS882)</f>
        <v/>
      </c>
      <c r="O892" s="44"/>
      <c r="P892" s="44"/>
    </row>
    <row r="893" spans="1:16" x14ac:dyDescent="0.2">
      <c r="A893" s="58" t="e">
        <f t="shared" si="13"/>
        <v>#VALUE!</v>
      </c>
      <c r="B893" s="144" t="str">
        <f>IF(ISBLANK(DaqBook_RAW_Data!AG883),IF(DaqBook_RAW_Data!A883="","",TIMEVALUE(DaqBook_RAW_Data!A883)),TIMEVALUE(DaqBook_RAW_Data!AG883))</f>
        <v/>
      </c>
      <c r="C893" s="167" t="str">
        <f>IF(ISBLANK(DaqBook_RAW_Data!AH883),"",DaqBook_RAW_Data!AH883)</f>
        <v/>
      </c>
      <c r="D893" s="167" t="str">
        <f>IF(ISBLANK(DaqBook_RAW_Data!AI883),"",DaqBook_RAW_Data!AI883)</f>
        <v/>
      </c>
      <c r="E893" s="167" t="str">
        <f>IF(ISBLANK(DaqBook_RAW_Data!AJ883),"",DaqBook_RAW_Data!AJ883)</f>
        <v/>
      </c>
      <c r="F893" s="167" t="str">
        <f>IF(ISBLANK(DaqBook_RAW_Data!AK883),"",DaqBook_RAW_Data!AK883)</f>
        <v/>
      </c>
      <c r="G893" s="167" t="str">
        <f>IF(ISBLANK(DaqBook_RAW_Data!AL883),"",DaqBook_RAW_Data!AL883)</f>
        <v/>
      </c>
      <c r="H893" s="167" t="str">
        <f>IF(ISBLANK(DaqBook_RAW_Data!AM883),"",DaqBook_RAW_Data!AM883)</f>
        <v/>
      </c>
      <c r="I893" s="167" t="str">
        <f>IF(ISBLANK(DaqBook_RAW_Data!AN883),"",DaqBook_RAW_Data!AN883)</f>
        <v/>
      </c>
      <c r="J893" s="167" t="str">
        <f>IF(ISBLANK(DaqBook_RAW_Data!AO883),"",DaqBook_RAW_Data!AO883)</f>
        <v/>
      </c>
      <c r="K893" s="167" t="str">
        <f>IF(ISBLANK(DaqBook_RAW_Data!AP883),"",DaqBook_RAW_Data!AP883)</f>
        <v/>
      </c>
      <c r="L893" s="167" t="str">
        <f>IF(ISBLANK(DaqBook_RAW_Data!AQ883),"",DaqBook_RAW_Data!AQ883)</f>
        <v/>
      </c>
      <c r="M893" s="167" t="str">
        <f>IF(ISBLANK(DaqBook_RAW_Data!AR883),"",DaqBook_RAW_Data!AR883)</f>
        <v/>
      </c>
      <c r="N893" s="167" t="str">
        <f>IF(ISBLANK(DaqBook_RAW_Data!AS883),"",DaqBook_RAW_Data!AS883)</f>
        <v/>
      </c>
      <c r="O893" s="44"/>
      <c r="P893" s="44"/>
    </row>
    <row r="894" spans="1:16" x14ac:dyDescent="0.2">
      <c r="A894" s="58" t="e">
        <f t="shared" si="13"/>
        <v>#VALUE!</v>
      </c>
      <c r="B894" s="144" t="str">
        <f>IF(ISBLANK(DaqBook_RAW_Data!AG884),IF(DaqBook_RAW_Data!A884="","",TIMEVALUE(DaqBook_RAW_Data!A884)),TIMEVALUE(DaqBook_RAW_Data!AG884))</f>
        <v/>
      </c>
      <c r="C894" s="167" t="str">
        <f>IF(ISBLANK(DaqBook_RAW_Data!AH884),"",DaqBook_RAW_Data!AH884)</f>
        <v/>
      </c>
      <c r="D894" s="167" t="str">
        <f>IF(ISBLANK(DaqBook_RAW_Data!AI884),"",DaqBook_RAW_Data!AI884)</f>
        <v/>
      </c>
      <c r="E894" s="167" t="str">
        <f>IF(ISBLANK(DaqBook_RAW_Data!AJ884),"",DaqBook_RAW_Data!AJ884)</f>
        <v/>
      </c>
      <c r="F894" s="167" t="str">
        <f>IF(ISBLANK(DaqBook_RAW_Data!AK884),"",DaqBook_RAW_Data!AK884)</f>
        <v/>
      </c>
      <c r="G894" s="167" t="str">
        <f>IF(ISBLANK(DaqBook_RAW_Data!AL884),"",DaqBook_RAW_Data!AL884)</f>
        <v/>
      </c>
      <c r="H894" s="167" t="str">
        <f>IF(ISBLANK(DaqBook_RAW_Data!AM884),"",DaqBook_RAW_Data!AM884)</f>
        <v/>
      </c>
      <c r="I894" s="167" t="str">
        <f>IF(ISBLANK(DaqBook_RAW_Data!AN884),"",DaqBook_RAW_Data!AN884)</f>
        <v/>
      </c>
      <c r="J894" s="167" t="str">
        <f>IF(ISBLANK(DaqBook_RAW_Data!AO884),"",DaqBook_RAW_Data!AO884)</f>
        <v/>
      </c>
      <c r="K894" s="167" t="str">
        <f>IF(ISBLANK(DaqBook_RAW_Data!AP884),"",DaqBook_RAW_Data!AP884)</f>
        <v/>
      </c>
      <c r="L894" s="167" t="str">
        <f>IF(ISBLANK(DaqBook_RAW_Data!AQ884),"",DaqBook_RAW_Data!AQ884)</f>
        <v/>
      </c>
      <c r="M894" s="167" t="str">
        <f>IF(ISBLANK(DaqBook_RAW_Data!AR884),"",DaqBook_RAW_Data!AR884)</f>
        <v/>
      </c>
      <c r="N894" s="167" t="str">
        <f>IF(ISBLANK(DaqBook_RAW_Data!AS884),"",DaqBook_RAW_Data!AS884)</f>
        <v/>
      </c>
      <c r="O894" s="44"/>
      <c r="P894" s="44"/>
    </row>
    <row r="895" spans="1:16" x14ac:dyDescent="0.2">
      <c r="A895" s="58" t="e">
        <f t="shared" si="13"/>
        <v>#VALUE!</v>
      </c>
      <c r="B895" s="144" t="str">
        <f>IF(ISBLANK(DaqBook_RAW_Data!AG885),IF(DaqBook_RAW_Data!A885="","",TIMEVALUE(DaqBook_RAW_Data!A885)),TIMEVALUE(DaqBook_RAW_Data!AG885))</f>
        <v/>
      </c>
      <c r="C895" s="167" t="str">
        <f>IF(ISBLANK(DaqBook_RAW_Data!AH885),"",DaqBook_RAW_Data!AH885)</f>
        <v/>
      </c>
      <c r="D895" s="167" t="str">
        <f>IF(ISBLANK(DaqBook_RAW_Data!AI885),"",DaqBook_RAW_Data!AI885)</f>
        <v/>
      </c>
      <c r="E895" s="167" t="str">
        <f>IF(ISBLANK(DaqBook_RAW_Data!AJ885),"",DaqBook_RAW_Data!AJ885)</f>
        <v/>
      </c>
      <c r="F895" s="167" t="str">
        <f>IF(ISBLANK(DaqBook_RAW_Data!AK885),"",DaqBook_RAW_Data!AK885)</f>
        <v/>
      </c>
      <c r="G895" s="167" t="str">
        <f>IF(ISBLANK(DaqBook_RAW_Data!AL885),"",DaqBook_RAW_Data!AL885)</f>
        <v/>
      </c>
      <c r="H895" s="167" t="str">
        <f>IF(ISBLANK(DaqBook_RAW_Data!AM885),"",DaqBook_RAW_Data!AM885)</f>
        <v/>
      </c>
      <c r="I895" s="167" t="str">
        <f>IF(ISBLANK(DaqBook_RAW_Data!AN885),"",DaqBook_RAW_Data!AN885)</f>
        <v/>
      </c>
      <c r="J895" s="167" t="str">
        <f>IF(ISBLANK(DaqBook_RAW_Data!AO885),"",DaqBook_RAW_Data!AO885)</f>
        <v/>
      </c>
      <c r="K895" s="167" t="str">
        <f>IF(ISBLANK(DaqBook_RAW_Data!AP885),"",DaqBook_RAW_Data!AP885)</f>
        <v/>
      </c>
      <c r="L895" s="167" t="str">
        <f>IF(ISBLANK(DaqBook_RAW_Data!AQ885),"",DaqBook_RAW_Data!AQ885)</f>
        <v/>
      </c>
      <c r="M895" s="167" t="str">
        <f>IF(ISBLANK(DaqBook_RAW_Data!AR885),"",DaqBook_RAW_Data!AR885)</f>
        <v/>
      </c>
      <c r="N895" s="167" t="str">
        <f>IF(ISBLANK(DaqBook_RAW_Data!AS885),"",DaqBook_RAW_Data!AS885)</f>
        <v/>
      </c>
      <c r="O895" s="44"/>
      <c r="P895" s="44"/>
    </row>
    <row r="896" spans="1:16" x14ac:dyDescent="0.2">
      <c r="A896" s="58" t="e">
        <f t="shared" si="13"/>
        <v>#VALUE!</v>
      </c>
      <c r="B896" s="144" t="str">
        <f>IF(ISBLANK(DaqBook_RAW_Data!AG886),IF(DaqBook_RAW_Data!A886="","",TIMEVALUE(DaqBook_RAW_Data!A886)),TIMEVALUE(DaqBook_RAW_Data!AG886))</f>
        <v/>
      </c>
      <c r="C896" s="167" t="str">
        <f>IF(ISBLANK(DaqBook_RAW_Data!AH886),"",DaqBook_RAW_Data!AH886)</f>
        <v/>
      </c>
      <c r="D896" s="167" t="str">
        <f>IF(ISBLANK(DaqBook_RAW_Data!AI886),"",DaqBook_RAW_Data!AI886)</f>
        <v/>
      </c>
      <c r="E896" s="167" t="str">
        <f>IF(ISBLANK(DaqBook_RAW_Data!AJ886),"",DaqBook_RAW_Data!AJ886)</f>
        <v/>
      </c>
      <c r="F896" s="167" t="str">
        <f>IF(ISBLANK(DaqBook_RAW_Data!AK886),"",DaqBook_RAW_Data!AK886)</f>
        <v/>
      </c>
      <c r="G896" s="167" t="str">
        <f>IF(ISBLANK(DaqBook_RAW_Data!AL886),"",DaqBook_RAW_Data!AL886)</f>
        <v/>
      </c>
      <c r="H896" s="167" t="str">
        <f>IF(ISBLANK(DaqBook_RAW_Data!AM886),"",DaqBook_RAW_Data!AM886)</f>
        <v/>
      </c>
      <c r="I896" s="167" t="str">
        <f>IF(ISBLANK(DaqBook_RAW_Data!AN886),"",DaqBook_RAW_Data!AN886)</f>
        <v/>
      </c>
      <c r="J896" s="167" t="str">
        <f>IF(ISBLANK(DaqBook_RAW_Data!AO886),"",DaqBook_RAW_Data!AO886)</f>
        <v/>
      </c>
      <c r="K896" s="167" t="str">
        <f>IF(ISBLANK(DaqBook_RAW_Data!AP886),"",DaqBook_RAW_Data!AP886)</f>
        <v/>
      </c>
      <c r="L896" s="167" t="str">
        <f>IF(ISBLANK(DaqBook_RAW_Data!AQ886),"",DaqBook_RAW_Data!AQ886)</f>
        <v/>
      </c>
      <c r="M896" s="167" t="str">
        <f>IF(ISBLANK(DaqBook_RAW_Data!AR886),"",DaqBook_RAW_Data!AR886)</f>
        <v/>
      </c>
      <c r="N896" s="167" t="str">
        <f>IF(ISBLANK(DaqBook_RAW_Data!AS886),"",DaqBook_RAW_Data!AS886)</f>
        <v/>
      </c>
      <c r="O896" s="44"/>
      <c r="P896" s="44"/>
    </row>
    <row r="897" spans="1:16" x14ac:dyDescent="0.2">
      <c r="A897" s="58" t="e">
        <f t="shared" si="13"/>
        <v>#VALUE!</v>
      </c>
      <c r="B897" s="144" t="str">
        <f>IF(ISBLANK(DaqBook_RAW_Data!AG887),IF(DaqBook_RAW_Data!A887="","",TIMEVALUE(DaqBook_RAW_Data!A887)),TIMEVALUE(DaqBook_RAW_Data!AG887))</f>
        <v/>
      </c>
      <c r="C897" s="167" t="str">
        <f>IF(ISBLANK(DaqBook_RAW_Data!AH887),"",DaqBook_RAW_Data!AH887)</f>
        <v/>
      </c>
      <c r="D897" s="167" t="str">
        <f>IF(ISBLANK(DaqBook_RAW_Data!AI887),"",DaqBook_RAW_Data!AI887)</f>
        <v/>
      </c>
      <c r="E897" s="167" t="str">
        <f>IF(ISBLANK(DaqBook_RAW_Data!AJ887),"",DaqBook_RAW_Data!AJ887)</f>
        <v/>
      </c>
      <c r="F897" s="167" t="str">
        <f>IF(ISBLANK(DaqBook_RAW_Data!AK887),"",DaqBook_RAW_Data!AK887)</f>
        <v/>
      </c>
      <c r="G897" s="167" t="str">
        <f>IF(ISBLANK(DaqBook_RAW_Data!AL887),"",DaqBook_RAW_Data!AL887)</f>
        <v/>
      </c>
      <c r="H897" s="167" t="str">
        <f>IF(ISBLANK(DaqBook_RAW_Data!AM887),"",DaqBook_RAW_Data!AM887)</f>
        <v/>
      </c>
      <c r="I897" s="167" t="str">
        <f>IF(ISBLANK(DaqBook_RAW_Data!AN887),"",DaqBook_RAW_Data!AN887)</f>
        <v/>
      </c>
      <c r="J897" s="167" t="str">
        <f>IF(ISBLANK(DaqBook_RAW_Data!AO887),"",DaqBook_RAW_Data!AO887)</f>
        <v/>
      </c>
      <c r="K897" s="167" t="str">
        <f>IF(ISBLANK(DaqBook_RAW_Data!AP887),"",DaqBook_RAW_Data!AP887)</f>
        <v/>
      </c>
      <c r="L897" s="167" t="str">
        <f>IF(ISBLANK(DaqBook_RAW_Data!AQ887),"",DaqBook_RAW_Data!AQ887)</f>
        <v/>
      </c>
      <c r="M897" s="167" t="str">
        <f>IF(ISBLANK(DaqBook_RAW_Data!AR887),"",DaqBook_RAW_Data!AR887)</f>
        <v/>
      </c>
      <c r="N897" s="167" t="str">
        <f>IF(ISBLANK(DaqBook_RAW_Data!AS887),"",DaqBook_RAW_Data!AS887)</f>
        <v/>
      </c>
      <c r="O897" s="44"/>
      <c r="P897" s="44"/>
    </row>
    <row r="898" spans="1:16" x14ac:dyDescent="0.2">
      <c r="A898" s="58" t="e">
        <f t="shared" si="13"/>
        <v>#VALUE!</v>
      </c>
      <c r="B898" s="144" t="str">
        <f>IF(ISBLANK(DaqBook_RAW_Data!AG888),IF(DaqBook_RAW_Data!A888="","",TIMEVALUE(DaqBook_RAW_Data!A888)),TIMEVALUE(DaqBook_RAW_Data!AG888))</f>
        <v/>
      </c>
      <c r="C898" s="167" t="str">
        <f>IF(ISBLANK(DaqBook_RAW_Data!AH888),"",DaqBook_RAW_Data!AH888)</f>
        <v/>
      </c>
      <c r="D898" s="167" t="str">
        <f>IF(ISBLANK(DaqBook_RAW_Data!AI888),"",DaqBook_RAW_Data!AI888)</f>
        <v/>
      </c>
      <c r="E898" s="167" t="str">
        <f>IF(ISBLANK(DaqBook_RAW_Data!AJ888),"",DaqBook_RAW_Data!AJ888)</f>
        <v/>
      </c>
      <c r="F898" s="167" t="str">
        <f>IF(ISBLANK(DaqBook_RAW_Data!AK888),"",DaqBook_RAW_Data!AK888)</f>
        <v/>
      </c>
      <c r="G898" s="167" t="str">
        <f>IF(ISBLANK(DaqBook_RAW_Data!AL888),"",DaqBook_RAW_Data!AL888)</f>
        <v/>
      </c>
      <c r="H898" s="167" t="str">
        <f>IF(ISBLANK(DaqBook_RAW_Data!AM888),"",DaqBook_RAW_Data!AM888)</f>
        <v/>
      </c>
      <c r="I898" s="167" t="str">
        <f>IF(ISBLANK(DaqBook_RAW_Data!AN888),"",DaqBook_RAW_Data!AN888)</f>
        <v/>
      </c>
      <c r="J898" s="167" t="str">
        <f>IF(ISBLANK(DaqBook_RAW_Data!AO888),"",DaqBook_RAW_Data!AO888)</f>
        <v/>
      </c>
      <c r="K898" s="167" t="str">
        <f>IF(ISBLANK(DaqBook_RAW_Data!AP888),"",DaqBook_RAW_Data!AP888)</f>
        <v/>
      </c>
      <c r="L898" s="167" t="str">
        <f>IF(ISBLANK(DaqBook_RAW_Data!AQ888),"",DaqBook_RAW_Data!AQ888)</f>
        <v/>
      </c>
      <c r="M898" s="167" t="str">
        <f>IF(ISBLANK(DaqBook_RAW_Data!AR888),"",DaqBook_RAW_Data!AR888)</f>
        <v/>
      </c>
      <c r="N898" s="167" t="str">
        <f>IF(ISBLANK(DaqBook_RAW_Data!AS888),"",DaqBook_RAW_Data!AS888)</f>
        <v/>
      </c>
      <c r="O898" s="44"/>
      <c r="P898" s="44"/>
    </row>
    <row r="899" spans="1:16" x14ac:dyDescent="0.2">
      <c r="A899" s="58" t="e">
        <f t="shared" si="13"/>
        <v>#VALUE!</v>
      </c>
      <c r="B899" s="144" t="str">
        <f>IF(ISBLANK(DaqBook_RAW_Data!AG889),IF(DaqBook_RAW_Data!A889="","",TIMEVALUE(DaqBook_RAW_Data!A889)),TIMEVALUE(DaqBook_RAW_Data!AG889))</f>
        <v/>
      </c>
      <c r="C899" s="167" t="str">
        <f>IF(ISBLANK(DaqBook_RAW_Data!AH889),"",DaqBook_RAW_Data!AH889)</f>
        <v/>
      </c>
      <c r="D899" s="167" t="str">
        <f>IF(ISBLANK(DaqBook_RAW_Data!AI889),"",DaqBook_RAW_Data!AI889)</f>
        <v/>
      </c>
      <c r="E899" s="167" t="str">
        <f>IF(ISBLANK(DaqBook_RAW_Data!AJ889),"",DaqBook_RAW_Data!AJ889)</f>
        <v/>
      </c>
      <c r="F899" s="167" t="str">
        <f>IF(ISBLANK(DaqBook_RAW_Data!AK889),"",DaqBook_RAW_Data!AK889)</f>
        <v/>
      </c>
      <c r="G899" s="167" t="str">
        <f>IF(ISBLANK(DaqBook_RAW_Data!AL889),"",DaqBook_RAW_Data!AL889)</f>
        <v/>
      </c>
      <c r="H899" s="167" t="str">
        <f>IF(ISBLANK(DaqBook_RAW_Data!AM889),"",DaqBook_RAW_Data!AM889)</f>
        <v/>
      </c>
      <c r="I899" s="167" t="str">
        <f>IF(ISBLANK(DaqBook_RAW_Data!AN889),"",DaqBook_RAW_Data!AN889)</f>
        <v/>
      </c>
      <c r="J899" s="167" t="str">
        <f>IF(ISBLANK(DaqBook_RAW_Data!AO889),"",DaqBook_RAW_Data!AO889)</f>
        <v/>
      </c>
      <c r="K899" s="167" t="str">
        <f>IF(ISBLANK(DaqBook_RAW_Data!AP889),"",DaqBook_RAW_Data!AP889)</f>
        <v/>
      </c>
      <c r="L899" s="167" t="str">
        <f>IF(ISBLANK(DaqBook_RAW_Data!AQ889),"",DaqBook_RAW_Data!AQ889)</f>
        <v/>
      </c>
      <c r="M899" s="167" t="str">
        <f>IF(ISBLANK(DaqBook_RAW_Data!AR889),"",DaqBook_RAW_Data!AR889)</f>
        <v/>
      </c>
      <c r="N899" s="167" t="str">
        <f>IF(ISBLANK(DaqBook_RAW_Data!AS889),"",DaqBook_RAW_Data!AS889)</f>
        <v/>
      </c>
      <c r="O899" s="44"/>
      <c r="P899" s="44"/>
    </row>
    <row r="900" spans="1:16" x14ac:dyDescent="0.2">
      <c r="A900" s="58" t="e">
        <f t="shared" si="13"/>
        <v>#VALUE!</v>
      </c>
      <c r="B900" s="144" t="str">
        <f>IF(ISBLANK(DaqBook_RAW_Data!AG890),IF(DaqBook_RAW_Data!A890="","",TIMEVALUE(DaqBook_RAW_Data!A890)),TIMEVALUE(DaqBook_RAW_Data!AG890))</f>
        <v/>
      </c>
      <c r="C900" s="167" t="str">
        <f>IF(ISBLANK(DaqBook_RAW_Data!AH890),"",DaqBook_RAW_Data!AH890)</f>
        <v/>
      </c>
      <c r="D900" s="167" t="str">
        <f>IF(ISBLANK(DaqBook_RAW_Data!AI890),"",DaqBook_RAW_Data!AI890)</f>
        <v/>
      </c>
      <c r="E900" s="167" t="str">
        <f>IF(ISBLANK(DaqBook_RAW_Data!AJ890),"",DaqBook_RAW_Data!AJ890)</f>
        <v/>
      </c>
      <c r="F900" s="167" t="str">
        <f>IF(ISBLANK(DaqBook_RAW_Data!AK890),"",DaqBook_RAW_Data!AK890)</f>
        <v/>
      </c>
      <c r="G900" s="167" t="str">
        <f>IF(ISBLANK(DaqBook_RAW_Data!AL890),"",DaqBook_RAW_Data!AL890)</f>
        <v/>
      </c>
      <c r="H900" s="167" t="str">
        <f>IF(ISBLANK(DaqBook_RAW_Data!AM890),"",DaqBook_RAW_Data!AM890)</f>
        <v/>
      </c>
      <c r="I900" s="167" t="str">
        <f>IF(ISBLANK(DaqBook_RAW_Data!AN890),"",DaqBook_RAW_Data!AN890)</f>
        <v/>
      </c>
      <c r="J900" s="167" t="str">
        <f>IF(ISBLANK(DaqBook_RAW_Data!AO890),"",DaqBook_RAW_Data!AO890)</f>
        <v/>
      </c>
      <c r="K900" s="167" t="str">
        <f>IF(ISBLANK(DaqBook_RAW_Data!AP890),"",DaqBook_RAW_Data!AP890)</f>
        <v/>
      </c>
      <c r="L900" s="167" t="str">
        <f>IF(ISBLANK(DaqBook_RAW_Data!AQ890),"",DaqBook_RAW_Data!AQ890)</f>
        <v/>
      </c>
      <c r="M900" s="167" t="str">
        <f>IF(ISBLANK(DaqBook_RAW_Data!AR890),"",DaqBook_RAW_Data!AR890)</f>
        <v/>
      </c>
      <c r="N900" s="167" t="str">
        <f>IF(ISBLANK(DaqBook_RAW_Data!AS890),"",DaqBook_RAW_Data!AS890)</f>
        <v/>
      </c>
      <c r="O900" s="44"/>
      <c r="P900" s="44"/>
    </row>
    <row r="901" spans="1:16" x14ac:dyDescent="0.2">
      <c r="A901" s="58" t="e">
        <f t="shared" si="13"/>
        <v>#VALUE!</v>
      </c>
      <c r="B901" s="144" t="str">
        <f>IF(ISBLANK(DaqBook_RAW_Data!AG891),IF(DaqBook_RAW_Data!A891="","",TIMEVALUE(DaqBook_RAW_Data!A891)),TIMEVALUE(DaqBook_RAW_Data!AG891))</f>
        <v/>
      </c>
      <c r="C901" s="167" t="str">
        <f>IF(ISBLANK(DaqBook_RAW_Data!AH891),"",DaqBook_RAW_Data!AH891)</f>
        <v/>
      </c>
      <c r="D901" s="167" t="str">
        <f>IF(ISBLANK(DaqBook_RAW_Data!AI891),"",DaqBook_RAW_Data!AI891)</f>
        <v/>
      </c>
      <c r="E901" s="167" t="str">
        <f>IF(ISBLANK(DaqBook_RAW_Data!AJ891),"",DaqBook_RAW_Data!AJ891)</f>
        <v/>
      </c>
      <c r="F901" s="167" t="str">
        <f>IF(ISBLANK(DaqBook_RAW_Data!AK891),"",DaqBook_RAW_Data!AK891)</f>
        <v/>
      </c>
      <c r="G901" s="167" t="str">
        <f>IF(ISBLANK(DaqBook_RAW_Data!AL891),"",DaqBook_RAW_Data!AL891)</f>
        <v/>
      </c>
      <c r="H901" s="167" t="str">
        <f>IF(ISBLANK(DaqBook_RAW_Data!AM891),"",DaqBook_RAW_Data!AM891)</f>
        <v/>
      </c>
      <c r="I901" s="167" t="str">
        <f>IF(ISBLANK(DaqBook_RAW_Data!AN891),"",DaqBook_RAW_Data!AN891)</f>
        <v/>
      </c>
      <c r="J901" s="167" t="str">
        <f>IF(ISBLANK(DaqBook_RAW_Data!AO891),"",DaqBook_RAW_Data!AO891)</f>
        <v/>
      </c>
      <c r="K901" s="167" t="str">
        <f>IF(ISBLANK(DaqBook_RAW_Data!AP891),"",DaqBook_RAW_Data!AP891)</f>
        <v/>
      </c>
      <c r="L901" s="167" t="str">
        <f>IF(ISBLANK(DaqBook_RAW_Data!AQ891),"",DaqBook_RAW_Data!AQ891)</f>
        <v/>
      </c>
      <c r="M901" s="167" t="str">
        <f>IF(ISBLANK(DaqBook_RAW_Data!AR891),"",DaqBook_RAW_Data!AR891)</f>
        <v/>
      </c>
      <c r="N901" s="167" t="str">
        <f>IF(ISBLANK(DaqBook_RAW_Data!AS891),"",DaqBook_RAW_Data!AS891)</f>
        <v/>
      </c>
      <c r="O901" s="44"/>
      <c r="P901" s="44"/>
    </row>
    <row r="902" spans="1:16" x14ac:dyDescent="0.2">
      <c r="A902" s="58" t="e">
        <f t="shared" si="13"/>
        <v>#VALUE!</v>
      </c>
      <c r="B902" s="144" t="str">
        <f>IF(ISBLANK(DaqBook_RAW_Data!AG892),IF(DaqBook_RAW_Data!A892="","",TIMEVALUE(DaqBook_RAW_Data!A892)),TIMEVALUE(DaqBook_RAW_Data!AG892))</f>
        <v/>
      </c>
      <c r="C902" s="167" t="str">
        <f>IF(ISBLANK(DaqBook_RAW_Data!AH892),"",DaqBook_RAW_Data!AH892)</f>
        <v/>
      </c>
      <c r="D902" s="167" t="str">
        <f>IF(ISBLANK(DaqBook_RAW_Data!AI892),"",DaqBook_RAW_Data!AI892)</f>
        <v/>
      </c>
      <c r="E902" s="167" t="str">
        <f>IF(ISBLANK(DaqBook_RAW_Data!AJ892),"",DaqBook_RAW_Data!AJ892)</f>
        <v/>
      </c>
      <c r="F902" s="167" t="str">
        <f>IF(ISBLANK(DaqBook_RAW_Data!AK892),"",DaqBook_RAW_Data!AK892)</f>
        <v/>
      </c>
      <c r="G902" s="167" t="str">
        <f>IF(ISBLANK(DaqBook_RAW_Data!AL892),"",DaqBook_RAW_Data!AL892)</f>
        <v/>
      </c>
      <c r="H902" s="167" t="str">
        <f>IF(ISBLANK(DaqBook_RAW_Data!AM892),"",DaqBook_RAW_Data!AM892)</f>
        <v/>
      </c>
      <c r="I902" s="167" t="str">
        <f>IF(ISBLANK(DaqBook_RAW_Data!AN892),"",DaqBook_RAW_Data!AN892)</f>
        <v/>
      </c>
      <c r="J902" s="167" t="str">
        <f>IF(ISBLANK(DaqBook_RAW_Data!AO892),"",DaqBook_RAW_Data!AO892)</f>
        <v/>
      </c>
      <c r="K902" s="167" t="str">
        <f>IF(ISBLANK(DaqBook_RAW_Data!AP892),"",DaqBook_RAW_Data!AP892)</f>
        <v/>
      </c>
      <c r="L902" s="167" t="str">
        <f>IF(ISBLANK(DaqBook_RAW_Data!AQ892),"",DaqBook_RAW_Data!AQ892)</f>
        <v/>
      </c>
      <c r="M902" s="167" t="str">
        <f>IF(ISBLANK(DaqBook_RAW_Data!AR892),"",DaqBook_RAW_Data!AR892)</f>
        <v/>
      </c>
      <c r="N902" s="167" t="str">
        <f>IF(ISBLANK(DaqBook_RAW_Data!AS892),"",DaqBook_RAW_Data!AS892)</f>
        <v/>
      </c>
      <c r="O902" s="44"/>
      <c r="P902" s="44"/>
    </row>
    <row r="903" spans="1:16" x14ac:dyDescent="0.2">
      <c r="A903" s="58" t="e">
        <f t="shared" si="13"/>
        <v>#VALUE!</v>
      </c>
      <c r="B903" s="144" t="str">
        <f>IF(ISBLANK(DaqBook_RAW_Data!AG893),IF(DaqBook_RAW_Data!A893="","",TIMEVALUE(DaqBook_RAW_Data!A893)),TIMEVALUE(DaqBook_RAW_Data!AG893))</f>
        <v/>
      </c>
      <c r="C903" s="167" t="str">
        <f>IF(ISBLANK(DaqBook_RAW_Data!AH893),"",DaqBook_RAW_Data!AH893)</f>
        <v/>
      </c>
      <c r="D903" s="167" t="str">
        <f>IF(ISBLANK(DaqBook_RAW_Data!AI893),"",DaqBook_RAW_Data!AI893)</f>
        <v/>
      </c>
      <c r="E903" s="167" t="str">
        <f>IF(ISBLANK(DaqBook_RAW_Data!AJ893),"",DaqBook_RAW_Data!AJ893)</f>
        <v/>
      </c>
      <c r="F903" s="167" t="str">
        <f>IF(ISBLANK(DaqBook_RAW_Data!AK893),"",DaqBook_RAW_Data!AK893)</f>
        <v/>
      </c>
      <c r="G903" s="167" t="str">
        <f>IF(ISBLANK(DaqBook_RAW_Data!AL893),"",DaqBook_RAW_Data!AL893)</f>
        <v/>
      </c>
      <c r="H903" s="167" t="str">
        <f>IF(ISBLANK(DaqBook_RAW_Data!AM893),"",DaqBook_RAW_Data!AM893)</f>
        <v/>
      </c>
      <c r="I903" s="167" t="str">
        <f>IF(ISBLANK(DaqBook_RAW_Data!AN893),"",DaqBook_RAW_Data!AN893)</f>
        <v/>
      </c>
      <c r="J903" s="167" t="str">
        <f>IF(ISBLANK(DaqBook_RAW_Data!AO893),"",DaqBook_RAW_Data!AO893)</f>
        <v/>
      </c>
      <c r="K903" s="167" t="str">
        <f>IF(ISBLANK(DaqBook_RAW_Data!AP893),"",DaqBook_RAW_Data!AP893)</f>
        <v/>
      </c>
      <c r="L903" s="167" t="str">
        <f>IF(ISBLANK(DaqBook_RAW_Data!AQ893),"",DaqBook_RAW_Data!AQ893)</f>
        <v/>
      </c>
      <c r="M903" s="167" t="str">
        <f>IF(ISBLANK(DaqBook_RAW_Data!AR893),"",DaqBook_RAW_Data!AR893)</f>
        <v/>
      </c>
      <c r="N903" s="167" t="str">
        <f>IF(ISBLANK(DaqBook_RAW_Data!AS893),"",DaqBook_RAW_Data!AS893)</f>
        <v/>
      </c>
      <c r="O903" s="44"/>
      <c r="P903" s="44"/>
    </row>
  </sheetData>
  <sheetProtection algorithmName="SHA-512" hashValue="TFVbgzfQSBREeSqX2En4flnqKHiLcWs8DQN4ZtkJ8tapWHz0uETM3Yz0tPJFiRhoU1KV0v2uBnfYecrcJHQnIQ==" saltValue="5Rj1fBUE3espFvB66KWG4A=="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C9" sqref="C9"/>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17"/>
    <col min="17" max="17" width="9.140625" style="84"/>
    <col min="18" max="20" width="9.140625" style="17"/>
    <col min="21" max="21" width="14.42578125" style="17" customWidth="1"/>
    <col min="22" max="22" width="16" style="17" customWidth="1"/>
    <col min="23" max="23" width="9.140625" style="17"/>
    <col min="24" max="25" width="9.140625" style="16"/>
    <col min="26" max="16384" width="9.140625" style="8"/>
  </cols>
  <sheetData>
    <row r="1" spans="1:29" x14ac:dyDescent="0.25">
      <c r="G1" s="10" t="s">
        <v>0</v>
      </c>
      <c r="H1" s="8"/>
      <c r="I1" s="9"/>
      <c r="K1" s="8"/>
      <c r="M1" s="8" t="s">
        <v>19</v>
      </c>
      <c r="O1" s="369"/>
      <c r="P1" s="369"/>
      <c r="Q1" s="372"/>
      <c r="R1" s="373">
        <f ca="1">IF(T1=0,0,IF(OR(AND(D19=1,T1&gt;Main!G93),AND(D19=0,T1&gt;Main!G93+0.4)),1,""))</f>
        <v>0</v>
      </c>
      <c r="S1" s="373"/>
      <c r="T1" s="373">
        <f ca="1">MAX(ABS(MAX(E10:E18)),ABS(MIN(E10:E18)))</f>
        <v>0</v>
      </c>
      <c r="U1" s="373">
        <f ca="1">MAX(ABS(MAX(H10:H18)),ABS(MIN(H10:H18)))</f>
        <v>0</v>
      </c>
      <c r="V1" s="373"/>
      <c r="W1" s="373"/>
      <c r="X1" s="369"/>
      <c r="Y1" s="369"/>
      <c r="Z1" s="371"/>
      <c r="AA1" s="371"/>
      <c r="AB1" s="371"/>
      <c r="AC1" s="371"/>
    </row>
    <row r="2" spans="1:29" ht="18.75" customHeight="1" x14ac:dyDescent="0.25">
      <c r="H2" s="11" t="s">
        <v>20</v>
      </c>
      <c r="I2" s="9"/>
      <c r="K2" s="8"/>
      <c r="M2" s="8" t="s">
        <v>35</v>
      </c>
      <c r="O2" s="369"/>
      <c r="P2" s="369"/>
      <c r="Q2" s="372"/>
      <c r="R2" s="373">
        <f ca="1">IF(U1=0,0,IF(OR(AND(D31=1,U1&gt;Main!G93),AND(D31=0,U1&gt;Main!G93+0.4)),1,""))</f>
        <v>0</v>
      </c>
      <c r="S2" s="373"/>
      <c r="T2" s="373">
        <f ca="1">MAX(ABS(MAX(K10:K18)),ABS(MIN(K10:K18)))</f>
        <v>0</v>
      </c>
      <c r="U2" s="373">
        <f ca="1">MAX(ABS(MAX(N10:N18)),ABS(MIN(N10:N18)))</f>
        <v>0</v>
      </c>
      <c r="V2" s="373"/>
      <c r="W2" s="373"/>
      <c r="X2" s="369"/>
      <c r="Y2" s="369"/>
      <c r="Z2" s="371"/>
      <c r="AA2" s="371"/>
      <c r="AB2" s="371"/>
      <c r="AC2" s="371"/>
    </row>
    <row r="3" spans="1:29" ht="23.25" customHeight="1" x14ac:dyDescent="0.25">
      <c r="D3" s="35" t="s">
        <v>41</v>
      </c>
      <c r="E3" s="42">
        <f>Main!D3</f>
        <v>0</v>
      </c>
      <c r="G3" s="12"/>
      <c r="H3" s="8"/>
      <c r="J3" s="35" t="s">
        <v>56</v>
      </c>
      <c r="K3" s="13">
        <f>Main!D5</f>
        <v>0</v>
      </c>
      <c r="L3" s="9"/>
      <c r="O3" s="369"/>
      <c r="P3" s="369"/>
      <c r="Q3" s="372"/>
      <c r="R3" s="373">
        <f ca="1">IF(T2=0,0,IF(OR(AND(G19=1,T2&gt;Main!G93),AND(G19=0,T2&gt;Main!G93+0.4)),1,""))</f>
        <v>0</v>
      </c>
      <c r="S3" s="373"/>
      <c r="T3" s="373">
        <f ca="1">MAX(ABS(MAX(E22:E30)),ABS(MIN(E22:E30)))</f>
        <v>0</v>
      </c>
      <c r="U3" s="373">
        <f ca="1">MAX(ABS(MAX(H22:H30)),ABS(MIN(H22:H30)))</f>
        <v>0</v>
      </c>
      <c r="V3" s="373"/>
      <c r="W3" s="373"/>
      <c r="X3" s="369"/>
      <c r="Y3" s="369"/>
      <c r="Z3" s="371"/>
      <c r="AA3" s="371"/>
      <c r="AB3" s="371"/>
      <c r="AC3" s="371"/>
    </row>
    <row r="4" spans="1:29" x14ac:dyDescent="0.25">
      <c r="D4" s="36" t="s">
        <v>55</v>
      </c>
      <c r="E4" s="10">
        <f>Main!D6</f>
        <v>0</v>
      </c>
      <c r="H4" s="8"/>
      <c r="J4" s="36" t="s">
        <v>57</v>
      </c>
      <c r="K4" s="14">
        <f>Main!D16</f>
        <v>0</v>
      </c>
      <c r="L4" s="9"/>
      <c r="O4" s="369"/>
      <c r="P4" s="369"/>
      <c r="Q4" s="372"/>
      <c r="R4" s="373">
        <f ca="1">IF(U2=0,0,IF(OR(AND(G31=1,U2&gt;Main!G93),AND(G31=0,U2&gt;Main!G93+0.4)),1,""))</f>
        <v>0</v>
      </c>
      <c r="S4" s="373"/>
      <c r="T4" s="373">
        <f ca="1">MAX(ABS(MAX(K22:K30)),ABS(MIN(K22:K30)))</f>
        <v>0</v>
      </c>
      <c r="U4" s="373">
        <f ca="1">MAX(ABS(MAX(N22:N30)),ABS(MIN(N22:N30)))</f>
        <v>0</v>
      </c>
      <c r="V4" s="373"/>
      <c r="W4" s="373"/>
      <c r="X4" s="369"/>
      <c r="Y4" s="369"/>
      <c r="Z4" s="371"/>
      <c r="AA4" s="371"/>
      <c r="AB4" s="371"/>
      <c r="AC4" s="371"/>
    </row>
    <row r="5" spans="1:29" x14ac:dyDescent="0.25">
      <c r="D5" s="36" t="s">
        <v>42</v>
      </c>
      <c r="E5" s="8">
        <f>Main!D7</f>
        <v>0</v>
      </c>
      <c r="H5" s="8"/>
      <c r="J5" s="37" t="s">
        <v>21</v>
      </c>
      <c r="K5" s="48">
        <f>Main!D18</f>
        <v>0</v>
      </c>
      <c r="O5" s="369"/>
      <c r="P5" s="369"/>
      <c r="Q5" s="372"/>
      <c r="R5" s="373">
        <f ca="1">IF(T3=0,0,IF(OR(AND(J19=1,T3&gt;Main!G93),AND(J19=0,T3&gt;Main!G93+0.4)),1,""))</f>
        <v>0</v>
      </c>
      <c r="S5" s="373"/>
      <c r="T5" s="372"/>
      <c r="U5" s="373"/>
      <c r="V5" s="373"/>
      <c r="W5" s="373"/>
      <c r="X5" s="369"/>
      <c r="Y5" s="369"/>
      <c r="Z5" s="371"/>
      <c r="AA5" s="371"/>
      <c r="AB5" s="371"/>
      <c r="AC5" s="371"/>
    </row>
    <row r="6" spans="1:29" ht="15.75" customHeight="1" x14ac:dyDescent="0.25">
      <c r="D6" s="36" t="s">
        <v>22</v>
      </c>
      <c r="E6" s="479" t="e">
        <f>IF(ISBLANK(Main!G95),"",Main!G95)</f>
        <v>#N/A</v>
      </c>
      <c r="G6" s="15" t="str">
        <f ca="1">IF(OR(R1=1,R2=1,R3=1,R4=1,R5=1,R6=1,R7=1,R8=1),"CHECK READINGS!!!","")</f>
        <v/>
      </c>
      <c r="J6" s="16"/>
      <c r="L6" s="9"/>
      <c r="O6" s="369"/>
      <c r="P6" s="369"/>
      <c r="Q6" s="372"/>
      <c r="R6" s="373">
        <f ca="1">IF(U3=0,0,IF(OR(AND(J31=1,U3&gt;Main!G93),AND(J31=0,U3&gt;Main!G93+0.4)),1,""))</f>
        <v>0</v>
      </c>
      <c r="S6" s="373"/>
      <c r="T6" s="372"/>
      <c r="U6" s="373"/>
      <c r="V6" s="373"/>
      <c r="W6" s="373"/>
      <c r="X6" s="369"/>
      <c r="Y6" s="369"/>
      <c r="Z6" s="371"/>
      <c r="AA6" s="371"/>
      <c r="AB6" s="371"/>
      <c r="AC6" s="371"/>
    </row>
    <row r="7" spans="1:29" x14ac:dyDescent="0.25">
      <c r="E7" s="8"/>
      <c r="F7" s="34" t="s">
        <v>23</v>
      </c>
      <c r="O7" s="369"/>
      <c r="P7" s="369"/>
      <c r="Q7" s="372"/>
      <c r="R7" s="373">
        <f ca="1">IF(T4=0,0,IF(OR(AND(M19=1,T4&gt;Main!G93),AND(M19=0,T4&gt;Main!G93+0.4)),1,""))</f>
        <v>0</v>
      </c>
      <c r="S7" s="373"/>
      <c r="T7" s="372"/>
      <c r="U7" s="373"/>
      <c r="V7" s="373"/>
      <c r="W7" s="373"/>
      <c r="X7" s="369"/>
      <c r="Y7" s="369"/>
      <c r="Z7" s="371"/>
      <c r="AA7" s="371"/>
      <c r="AB7" s="371"/>
      <c r="AC7" s="37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9"/>
      <c r="P8" s="369"/>
      <c r="Q8" s="372"/>
      <c r="R8" s="373">
        <f ca="1">IF(U4=0,0,IF(OR(AND(M31=1,U4&gt;Main!G93),AND(M31=0,U4&gt;Main!G93+0.4)),1,""))</f>
        <v>0</v>
      </c>
      <c r="S8" s="373"/>
      <c r="T8" s="372"/>
      <c r="U8" s="373"/>
      <c r="V8" s="373"/>
      <c r="W8" s="373"/>
      <c r="X8" s="369"/>
      <c r="Y8" s="369"/>
      <c r="Z8" s="371"/>
      <c r="AA8" s="371"/>
      <c r="AB8" s="371"/>
      <c r="AC8" s="37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9"/>
      <c r="P9" s="369"/>
      <c r="Q9" s="372"/>
      <c r="R9" s="373"/>
      <c r="S9" s="373"/>
      <c r="T9" s="372"/>
      <c r="U9" s="373"/>
      <c r="V9" s="373"/>
      <c r="W9" s="373"/>
      <c r="X9" s="369"/>
      <c r="Y9" s="369"/>
      <c r="Z9" s="371"/>
      <c r="AA9" s="371"/>
      <c r="AB9" s="371"/>
      <c r="AC9" s="371"/>
    </row>
    <row r="10" spans="1:29" x14ac:dyDescent="0.25">
      <c r="A10" s="56" t="str">
        <f ca="1">IF(ISERROR(HLOOKUP(A$8,Access_Data!$A$9:$BA$25,Comparison_Report!$S12,FALSE)),"",HLOOKUP(A$8,Access_Data!$A$9:$BA$25,Comparison_Report!$S12,FALSE))</f>
        <v/>
      </c>
      <c r="B10" s="21"/>
      <c r="C10" s="22" t="str">
        <f ca="1">IF(AND(C$9&lt;&gt;"",$A10&lt;&gt;""),HLOOKUP(C$9,Access_Data!$A$9:$BA$25,Comparison_Report!$S12,FALSE),"")</f>
        <v/>
      </c>
      <c r="D10" s="45" t="str">
        <f>IF(ISBLANK(Main!B37),"",Main!D37)</f>
        <v/>
      </c>
      <c r="E10" s="30" t="str">
        <f ca="1">IF(AND(C10&lt;&gt;"",D10&lt;&gt;""),D10-C10,"")</f>
        <v/>
      </c>
      <c r="F10" s="22" t="str">
        <f ca="1">IF(AND(F$9&lt;&gt;"",$A10&lt;&gt;""),HLOOKUP(F$9,Access_Data!$A$9:$BA$25,Comparison_Report!$S12,FALSE),"")</f>
        <v/>
      </c>
      <c r="G10" s="45" t="str">
        <f>IF(ISBLANK(Main!B38),"",Main!D38)</f>
        <v/>
      </c>
      <c r="H10" s="30" t="str">
        <f ca="1">IF(AND(F10&lt;&gt;"",G10&lt;&gt;""),G10-F10,"")</f>
        <v/>
      </c>
      <c r="I10" s="22" t="str">
        <f ca="1">IF(AND(I$9&lt;&gt;"",$A10&lt;&gt;""),HLOOKUP(I$9,Access_Data!$A$9:$BA$25,Comparison_Report!$S12,FALSE),"")</f>
        <v/>
      </c>
      <c r="J10" s="45" t="str">
        <f>IF(ISBLANK(Main!B39),"",Main!D39)</f>
        <v/>
      </c>
      <c r="K10" s="30" t="str">
        <f ca="1">IF(AND(I10&lt;&gt;"",J10&lt;&gt;""),J10-I10,"")</f>
        <v/>
      </c>
      <c r="L10" s="22" t="str">
        <f ca="1">IF(AND(L$9&lt;&gt;"",$A10&lt;&gt;""),HLOOKUP(L$9,Access_Data!$A$9:$BA$25,Comparison_Report!$S12,FALSE),"")</f>
        <v/>
      </c>
      <c r="M10" s="45" t="str">
        <f>IF(ISBLANK(Main!B40),"",Main!D40)</f>
        <v/>
      </c>
      <c r="N10" s="30" t="str">
        <f ca="1">IF(AND(L10&lt;&gt;"",M10&lt;&gt;""),M10-L10,"")</f>
        <v/>
      </c>
      <c r="O10" s="369" t="str">
        <f ca="1">IF(R1=1,D9 &amp; " IS OOT!!!","")</f>
        <v/>
      </c>
      <c r="P10" s="369"/>
      <c r="Q10" s="372"/>
      <c r="R10" s="374"/>
      <c r="S10" s="373"/>
      <c r="T10" s="372"/>
      <c r="U10" s="373"/>
      <c r="V10" s="373"/>
      <c r="W10" s="373"/>
      <c r="X10" s="369"/>
      <c r="Y10" s="369"/>
      <c r="Z10" s="371"/>
      <c r="AA10" s="371"/>
      <c r="AB10" s="371"/>
      <c r="AC10" s="371"/>
    </row>
    <row r="11" spans="1:29" x14ac:dyDescent="0.25">
      <c r="A11" s="56" t="str">
        <f ca="1">IF(ISERROR(HLOOKUP(A$8,Access_Data!$A$9:$BA$25,Comparison_Report!$S13,FALSE)),"",HLOOKUP(A$8,Access_Data!$A$9:$BA$25,Comparison_Report!$S13,FALSE))</f>
        <v/>
      </c>
      <c r="B11" s="21"/>
      <c r="C11" s="22" t="str">
        <f ca="1">IF(AND(C$9&lt;&gt;"",$A11&lt;&gt;""),HLOOKUP(C$9,Access_Data!$A$9:$BA$25,Comparison_Report!$S13,FALSE),"")</f>
        <v/>
      </c>
      <c r="D11" s="45" t="str">
        <f>IF(ISBLANK(Main!B37),"",Main!E37)</f>
        <v/>
      </c>
      <c r="E11" s="30" t="str">
        <f t="shared" ref="E11:E18" ca="1" si="0">IF(AND(C11&lt;&gt;"",D11&lt;&gt;""),D11-C11,"")</f>
        <v/>
      </c>
      <c r="F11" s="22" t="str">
        <f ca="1">IF(AND(F$9&lt;&gt;"",$A11&lt;&gt;""),HLOOKUP(F$9,Access_Data!$A$9:$BA$25,Comparison_Report!$S13,FALSE),"")</f>
        <v/>
      </c>
      <c r="G11" s="45" t="str">
        <f>IF(ISBLANK(Main!B38),"",Main!E38)</f>
        <v/>
      </c>
      <c r="H11" s="30" t="str">
        <f t="shared" ref="H11:H18" ca="1" si="1">IF(AND(F11&lt;&gt;"",G11&lt;&gt;""),G11-F11,"")</f>
        <v/>
      </c>
      <c r="I11" s="22" t="str">
        <f ca="1">IF(AND(I$9&lt;&gt;"",$A11&lt;&gt;""),HLOOKUP(I$9,Access_Data!$A$9:$BA$25,Comparison_Report!$S13,FALSE),"")</f>
        <v/>
      </c>
      <c r="J11" s="45" t="str">
        <f>IF(ISBLANK(Main!B39),"",Main!E39)</f>
        <v/>
      </c>
      <c r="K11" s="30" t="str">
        <f t="shared" ref="K11:K18" ca="1" si="2">IF(AND(I11&lt;&gt;"",J11&lt;&gt;""),J11-I11,"")</f>
        <v/>
      </c>
      <c r="L11" s="22" t="str">
        <f ca="1">IF(AND(L$9&lt;&gt;"",$A11&lt;&gt;""),HLOOKUP(L$9,Access_Data!$A$9:$BA$25,Comparison_Report!$S13,FALSE),"")</f>
        <v/>
      </c>
      <c r="M11" s="45" t="str">
        <f>IF(ISBLANK(Main!B40),"",Main!E40)</f>
        <v/>
      </c>
      <c r="N11" s="30" t="str">
        <f t="shared" ref="N11:N18" ca="1" si="3">IF(AND(L11&lt;&gt;"",M11&lt;&gt;""),M11-L11,"")</f>
        <v/>
      </c>
      <c r="O11" s="369" t="str">
        <f ca="1">IF(R2=1, G9 &amp; " IS OOT!!!","")</f>
        <v/>
      </c>
      <c r="P11" s="369"/>
      <c r="Q11" s="372"/>
      <c r="R11" s="372"/>
      <c r="S11" s="374"/>
      <c r="T11" s="375"/>
      <c r="U11" s="373" t="s">
        <v>33</v>
      </c>
      <c r="V11" s="373" t="s">
        <v>34</v>
      </c>
      <c r="W11" s="373"/>
      <c r="X11" s="369"/>
      <c r="Y11" s="369"/>
      <c r="Z11" s="371"/>
      <c r="AA11" s="371"/>
      <c r="AB11" s="371"/>
      <c r="AC11" s="371"/>
    </row>
    <row r="12" spans="1:29" x14ac:dyDescent="0.25">
      <c r="A12" s="56" t="str">
        <f ca="1">IF(ISERROR(HLOOKUP(A$8,Access_Data!$A$9:$BA$25,Comparison_Report!$S14,FALSE)),"",HLOOKUP(A$8,Access_Data!$A$9:$BA$25,Comparison_Report!$S14,FALSE))</f>
        <v/>
      </c>
      <c r="B12" s="21"/>
      <c r="C12" s="22" t="str">
        <f ca="1">IF(AND(C$9&lt;&gt;"",$A12&lt;&gt;""),HLOOKUP(C$9,Access_Data!$A$9:$BA$25,Comparison_Report!$S14,FALSE),"")</f>
        <v/>
      </c>
      <c r="D12" s="45" t="str">
        <f>IF(ISBLANK(Main!B37),"",Main!F37)</f>
        <v/>
      </c>
      <c r="E12" s="30" t="str">
        <f t="shared" ca="1" si="0"/>
        <v/>
      </c>
      <c r="F12" s="22" t="str">
        <f ca="1">IF(AND(F$9&lt;&gt;"",$A12&lt;&gt;""),HLOOKUP(F$9,Access_Data!$A$9:$BA$25,Comparison_Report!$S14,FALSE),"")</f>
        <v/>
      </c>
      <c r="G12" s="45" t="str">
        <f>IF(ISBLANK(Main!B38),"",Main!F38)</f>
        <v/>
      </c>
      <c r="H12" s="30" t="str">
        <f t="shared" ca="1" si="1"/>
        <v/>
      </c>
      <c r="I12" s="22" t="str">
        <f ca="1">IF(AND(I$9&lt;&gt;"",$A12&lt;&gt;""),HLOOKUP(I$9,Access_Data!$A$9:$BA$25,Comparison_Report!$S14,FALSE),"")</f>
        <v/>
      </c>
      <c r="J12" s="45" t="str">
        <f>IF(ISBLANK(Main!B39),"",Main!F39)</f>
        <v/>
      </c>
      <c r="K12" s="30" t="str">
        <f t="shared" ca="1" si="2"/>
        <v/>
      </c>
      <c r="L12" s="22" t="str">
        <f ca="1">IF(AND(L$9&lt;&gt;"",$A12&lt;&gt;""),HLOOKUP(L$9,Access_Data!$A$9:$BA$25,Comparison_Report!$S14,FALSE),"")</f>
        <v/>
      </c>
      <c r="M12" s="45" t="str">
        <f>IF(ISBLANK(Main!B40),"",Main!F40)</f>
        <v/>
      </c>
      <c r="N12" s="30" t="str">
        <f t="shared" ca="1" si="3"/>
        <v/>
      </c>
      <c r="O12" s="369" t="str">
        <f ca="1">IF(R3=1, J9 &amp; " IS OOT!!!","")</f>
        <v/>
      </c>
      <c r="P12" s="369"/>
      <c r="Q12" s="372"/>
      <c r="R12" s="373"/>
      <c r="S12" s="373">
        <f>IF($K$5=4,U12,V12)</f>
        <v>2</v>
      </c>
      <c r="T12" s="373"/>
      <c r="U12" s="373">
        <v>2</v>
      </c>
      <c r="V12" s="373">
        <v>2</v>
      </c>
      <c r="W12" s="373"/>
      <c r="X12" s="369"/>
      <c r="Y12" s="369"/>
      <c r="Z12" s="371"/>
      <c r="AA12" s="371"/>
      <c r="AB12" s="371"/>
      <c r="AC12" s="371"/>
    </row>
    <row r="13" spans="1:29" x14ac:dyDescent="0.25">
      <c r="A13" s="56" t="str">
        <f ca="1">IF(ISERROR(HLOOKUP(A$8,Access_Data!$A$9:$BA$25,Comparison_Report!$S15,FALSE)),"",HLOOKUP(A$8,Access_Data!$A$9:$BA$25,Comparison_Report!$S15,FALSE))</f>
        <v/>
      </c>
      <c r="B13" s="21"/>
      <c r="C13" s="22" t="str">
        <f ca="1">IF(AND(C$9&lt;&gt;"",$A13&lt;&gt;""),HLOOKUP(C$9,Access_Data!$A$9:$BA$25,Comparison_Report!$S15,FALSE),"")</f>
        <v/>
      </c>
      <c r="D13" s="45" t="str">
        <f>IF(ISBLANK(Main!B37),"",Main!G37)</f>
        <v/>
      </c>
      <c r="E13" s="30" t="str">
        <f t="shared" ca="1" si="0"/>
        <v/>
      </c>
      <c r="F13" s="22" t="str">
        <f ca="1">IF(AND(F$9&lt;&gt;"",$A13&lt;&gt;""),HLOOKUP(F$9,Access_Data!$A$9:$BA$25,Comparison_Report!$S15,FALSE),"")</f>
        <v/>
      </c>
      <c r="G13" s="45" t="str">
        <f>IF(ISBLANK(Main!B38),"",Main!G38)</f>
        <v/>
      </c>
      <c r="H13" s="30" t="str">
        <f t="shared" ca="1" si="1"/>
        <v/>
      </c>
      <c r="I13" s="22" t="str">
        <f ca="1">IF(AND(I$9&lt;&gt;"",$A13&lt;&gt;""),HLOOKUP(I$9,Access_Data!$A$9:$BA$25,Comparison_Report!$S15,FALSE),"")</f>
        <v/>
      </c>
      <c r="J13" s="45" t="str">
        <f>IF(ISBLANK(Main!B39),"",Main!G39)</f>
        <v/>
      </c>
      <c r="K13" s="30" t="str">
        <f t="shared" ca="1" si="2"/>
        <v/>
      </c>
      <c r="L13" s="22" t="str">
        <f ca="1">IF(AND(L$9&lt;&gt;"",$A13&lt;&gt;""),HLOOKUP(L$9,Access_Data!$A$9:$BA$25,Comparison_Report!$S15,FALSE),"")</f>
        <v/>
      </c>
      <c r="M13" s="45" t="str">
        <f>IF(ISBLANK(Main!B40),"",Main!G40)</f>
        <v/>
      </c>
      <c r="N13" s="30" t="str">
        <f t="shared" ca="1" si="3"/>
        <v/>
      </c>
      <c r="O13" s="369" t="str">
        <f ca="1">IF(R4=1, M9 &amp;" IS OOT!!!","")</f>
        <v/>
      </c>
      <c r="P13" s="369"/>
      <c r="Q13" s="372"/>
      <c r="R13" s="373"/>
      <c r="S13" s="373">
        <f t="shared" ref="S13:S22" si="4">IF($K$5=4,U13,V13)</f>
        <v>7</v>
      </c>
      <c r="T13" s="373"/>
      <c r="U13" s="373">
        <v>4</v>
      </c>
      <c r="V13" s="373">
        <v>7</v>
      </c>
      <c r="W13" s="373"/>
      <c r="X13" s="369"/>
      <c r="Y13" s="369"/>
      <c r="Z13" s="371"/>
      <c r="AA13" s="371"/>
      <c r="AB13" s="371"/>
      <c r="AC13" s="371"/>
    </row>
    <row r="14" spans="1:29" x14ac:dyDescent="0.25">
      <c r="A14" s="56" t="str">
        <f>IF(ISERROR(HLOOKUP(A$8,Access_Data!$A$9:$BA$25,Comparison_Report!$S16,FALSE)),"",HLOOKUP(A$8,Access_Data!$A$9:$BA$25,Comparison_Report!$S16,FALSE))</f>
        <v/>
      </c>
      <c r="B14" s="21"/>
      <c r="C14" s="22" t="str">
        <f>IF(AND(C$9&lt;&gt;"",$A14&lt;&gt;""),HLOOKUP(C$9,Access_Data!$A$9:$BA$25,Comparison_Report!$S16,FALSE),"")</f>
        <v/>
      </c>
      <c r="D14" s="45" t="str">
        <f>IF(OR(ISBLANK(Main!B37),A14=""),"",Main!H37)</f>
        <v/>
      </c>
      <c r="E14" s="30" t="str">
        <f t="shared" si="0"/>
        <v/>
      </c>
      <c r="F14" s="22" t="str">
        <f>IF(AND(F$9&lt;&gt;"",$A14&lt;&gt;""),HLOOKUP(F$9,Access_Data!$A$9:$BA$25,Comparison_Report!$S16,FALSE),"")</f>
        <v/>
      </c>
      <c r="G14" s="45" t="str">
        <f>IF(OR(ISBLANK(Main!B38),A14=""),"",Main!H38)</f>
        <v/>
      </c>
      <c r="H14" s="30" t="str">
        <f t="shared" si="1"/>
        <v/>
      </c>
      <c r="I14" s="22" t="str">
        <f>IF(AND(I$9&lt;&gt;"",$A14&lt;&gt;""),HLOOKUP(I$9,Access_Data!$A$9:$BA$25,Comparison_Report!$S16,FALSE),"")</f>
        <v/>
      </c>
      <c r="J14" s="45" t="str">
        <f>IF(OR(ISBLANK(Main!B39),A14=""),"",Main!H39)</f>
        <v/>
      </c>
      <c r="K14" s="30" t="str">
        <f t="shared" si="2"/>
        <v/>
      </c>
      <c r="L14" s="22" t="str">
        <f>IF(AND(L$9&lt;&gt;"",$A14&lt;&gt;""),HLOOKUP(L$9,Access_Data!$A$9:$BA$25,Comparison_Report!$S16,FALSE),"")</f>
        <v/>
      </c>
      <c r="M14" s="45" t="str">
        <f>IF(OR(ISBLANK(Main!B40),A14=""),"",Main!H40)</f>
        <v/>
      </c>
      <c r="N14" s="30" t="str">
        <f t="shared" si="3"/>
        <v/>
      </c>
      <c r="O14" s="370"/>
      <c r="P14" s="369"/>
      <c r="Q14" s="372"/>
      <c r="R14" s="373"/>
      <c r="S14" s="373">
        <f t="shared" si="4"/>
        <v>12</v>
      </c>
      <c r="T14" s="373"/>
      <c r="U14" s="373">
        <v>6</v>
      </c>
      <c r="V14" s="373">
        <v>12</v>
      </c>
      <c r="W14" s="373"/>
      <c r="X14" s="369"/>
      <c r="Y14" s="369"/>
      <c r="Z14" s="371"/>
      <c r="AA14" s="371"/>
      <c r="AB14" s="371"/>
      <c r="AC14" s="371"/>
    </row>
    <row r="15" spans="1:29" x14ac:dyDescent="0.25">
      <c r="A15" s="56" t="str">
        <f>IF(ISERROR(HLOOKUP(A$8,Access_Data!$A$9:$BA$25,Comparison_Report!$S17,FALSE)),"",HLOOKUP(A$8,Access_Data!$A$9:$BA$25,Comparison_Report!$S17,FALSE))</f>
        <v/>
      </c>
      <c r="B15" s="21"/>
      <c r="C15" s="22" t="str">
        <f>IF(AND(C$9&lt;&gt;"",$A15&lt;&gt;""),HLOOKUP(C$9,Access_Data!$A$9:$BA$25,Comparison_Report!$S17,FALSE),"")</f>
        <v/>
      </c>
      <c r="D15" s="45" t="str">
        <f>IF(OR(ISBLANK(Main!B37),A14=""),"",Main!I37)</f>
        <v/>
      </c>
      <c r="E15" s="30" t="str">
        <f t="shared" si="0"/>
        <v/>
      </c>
      <c r="F15" s="22" t="str">
        <f>IF(AND(F$9&lt;&gt;"",$A15&lt;&gt;""),HLOOKUP(F$9,Access_Data!$A$9:$BA$25,Comparison_Report!$S17,FALSE),"")</f>
        <v/>
      </c>
      <c r="G15" s="45" t="str">
        <f>IF(OR(ISBLANK(Main!B38),A14=""),"",Main!I38)</f>
        <v/>
      </c>
      <c r="H15" s="30" t="str">
        <f t="shared" si="1"/>
        <v/>
      </c>
      <c r="I15" s="22" t="str">
        <f>IF(AND(I$9&lt;&gt;"",$A15&lt;&gt;""),HLOOKUP(I$9,Access_Data!$A$9:$BA$25,Comparison_Report!$S17,FALSE),"")</f>
        <v/>
      </c>
      <c r="J15" s="45" t="str">
        <f>IF(OR(ISBLANK(Main!B39),A14=""),"",Main!I39)</f>
        <v/>
      </c>
      <c r="K15" s="30" t="str">
        <f t="shared" si="2"/>
        <v/>
      </c>
      <c r="L15" s="22" t="str">
        <f>IF(AND(L$9&lt;&gt;"",$A15&lt;&gt;""),HLOOKUP(L$9,Access_Data!$A$9:$BA$25,Comparison_Report!$S17,FALSE),"")</f>
        <v/>
      </c>
      <c r="M15" s="45" t="str">
        <f>IF(OR(ISBLANK(Main!B40),A14=""),"",Main!I40)</f>
        <v/>
      </c>
      <c r="N15" s="30" t="str">
        <f t="shared" si="3"/>
        <v/>
      </c>
      <c r="O15" s="370"/>
      <c r="P15" s="369"/>
      <c r="Q15" s="372"/>
      <c r="R15" s="373"/>
      <c r="S15" s="373">
        <f t="shared" si="4"/>
        <v>17</v>
      </c>
      <c r="T15" s="373"/>
      <c r="U15" s="373">
        <v>8</v>
      </c>
      <c r="V15" s="373">
        <v>17</v>
      </c>
      <c r="W15" s="373"/>
      <c r="X15" s="369"/>
      <c r="Y15" s="369"/>
      <c r="Z15" s="371"/>
      <c r="AA15" s="371"/>
      <c r="AB15" s="371"/>
      <c r="AC15" s="371"/>
    </row>
    <row r="16" spans="1:29" x14ac:dyDescent="0.25">
      <c r="A16" s="56" t="str">
        <f>IF(ISERROR(HLOOKUP(A$8,Access_Data!$A$9:$BA$25,Comparison_Report!$S18,FALSE)),"",HLOOKUP(A$8,Access_Data!$A$9:$BA$25,Comparison_Report!$S18,FALSE))</f>
        <v/>
      </c>
      <c r="B16" s="21"/>
      <c r="C16" s="22" t="str">
        <f>IF(AND(C$9&lt;&gt;"",$A16&lt;&gt;""),HLOOKUP(C$9,Access_Data!$A$9:$BA$25,Comparison_Report!$S18,FALSE),"")</f>
        <v/>
      </c>
      <c r="D16" s="45" t="str">
        <f>IF(OR(ISBLANK(Main!B37),A14=""),"",Main!J37)</f>
        <v/>
      </c>
      <c r="E16" s="30" t="str">
        <f t="shared" si="0"/>
        <v/>
      </c>
      <c r="F16" s="22" t="str">
        <f>IF(AND(F$9&lt;&gt;"",$A16&lt;&gt;""),HLOOKUP(F$9,Access_Data!$A$9:$BA$25,Comparison_Report!$S18,FALSE),"")</f>
        <v/>
      </c>
      <c r="G16" s="45" t="str">
        <f>IF(OR(ISBLANK(Main!B38),A14=""),"",Main!J38)</f>
        <v/>
      </c>
      <c r="H16" s="30" t="str">
        <f t="shared" si="1"/>
        <v/>
      </c>
      <c r="I16" s="22" t="str">
        <f>IF(AND(I$9&lt;&gt;"",$A16&lt;&gt;""),HLOOKUP(I$9,Access_Data!$A$9:$BA$25,Comparison_Report!$S18,FALSE),"")</f>
        <v/>
      </c>
      <c r="J16" s="45" t="str">
        <f>IF(OR(ISBLANK(Main!B39),A14=""),"",Main!J39)</f>
        <v/>
      </c>
      <c r="K16" s="30" t="str">
        <f t="shared" si="2"/>
        <v/>
      </c>
      <c r="L16" s="22" t="str">
        <f>IF(AND(L$9&lt;&gt;"",$A16&lt;&gt;""),HLOOKUP(L$9,Access_Data!$A$9:$BA$25,Comparison_Report!$S18,FALSE),"")</f>
        <v/>
      </c>
      <c r="M16" s="45" t="str">
        <f>IF(OR(ISBLANK(Main!B40),A14=""),"",Main!J40)</f>
        <v/>
      </c>
      <c r="N16" s="30" t="str">
        <f t="shared" si="3"/>
        <v/>
      </c>
      <c r="O16" s="370"/>
      <c r="P16" s="369"/>
      <c r="Q16" s="372"/>
      <c r="R16" s="373"/>
      <c r="S16" s="373">
        <f t="shared" si="4"/>
        <v>22</v>
      </c>
      <c r="T16" s="373"/>
      <c r="U16" s="373">
        <v>10</v>
      </c>
      <c r="V16" s="373">
        <v>22</v>
      </c>
      <c r="W16" s="373"/>
      <c r="X16" s="369"/>
      <c r="Y16" s="369"/>
      <c r="Z16" s="371"/>
      <c r="AA16" s="371"/>
      <c r="AB16" s="371"/>
      <c r="AC16" s="371"/>
    </row>
    <row r="17" spans="1:22" x14ac:dyDescent="0.25">
      <c r="A17" s="56" t="str">
        <f>IF(ISERROR(HLOOKUP(A$8,Access_Data!$A$9:$BA$25,Comparison_Report!$S19,FALSE)),"",HLOOKUP(A$8,Access_Data!$A$9:$BA$25,Comparison_Report!$S19,FALSE))</f>
        <v/>
      </c>
      <c r="B17" s="21"/>
      <c r="C17" s="22" t="str">
        <f>IF(AND(C$9&lt;&gt;"",$A17&lt;&gt;""),HLOOKUP(C$9,Access_Data!$A$9:$BA$25,Comparison_Report!$S19,FALSE),"")</f>
        <v/>
      </c>
      <c r="D17" s="45" t="str">
        <f>IF(OR(ISBLANK(Main!B37),A14=""),"",Main!K37)</f>
        <v/>
      </c>
      <c r="E17" s="30" t="str">
        <f t="shared" si="0"/>
        <v/>
      </c>
      <c r="F17" s="22" t="str">
        <f>IF(AND(F$9&lt;&gt;"",$A17&lt;&gt;""),HLOOKUP(F$9,Access_Data!$A$9:$BA$25,Comparison_Report!$S19,FALSE),"")</f>
        <v/>
      </c>
      <c r="G17" s="45" t="str">
        <f>IF(OR(ISBLANK(Main!B38),A14=""),"",Main!K38)</f>
        <v/>
      </c>
      <c r="H17" s="30" t="str">
        <f t="shared" si="1"/>
        <v/>
      </c>
      <c r="I17" s="22" t="str">
        <f>IF(AND(I$9&lt;&gt;"",$A17&lt;&gt;""),HLOOKUP(I$9,Access_Data!$A$9:$BA$25,Comparison_Report!$S19,FALSE),"")</f>
        <v/>
      </c>
      <c r="J17" s="45" t="str">
        <f>IF(OR(ISBLANK(Main!B39),A14=""),"",Main!K39)</f>
        <v/>
      </c>
      <c r="K17" s="30" t="str">
        <f t="shared" si="2"/>
        <v/>
      </c>
      <c r="L17" s="22" t="str">
        <f>IF(AND(L$9&lt;&gt;"",$A17&lt;&gt;""),HLOOKUP(L$9,Access_Data!$A$9:$BA$25,Comparison_Report!$S19,FALSE),"")</f>
        <v/>
      </c>
      <c r="M17" s="45" t="str">
        <f>IF(OR(ISBLANK(Main!B40),A14=""),"",Main!K40)</f>
        <v/>
      </c>
      <c r="N17" s="30" t="str">
        <f t="shared" si="3"/>
        <v/>
      </c>
      <c r="O17" s="29"/>
      <c r="S17" s="17" t="str">
        <f t="shared" si="4"/>
        <v/>
      </c>
      <c r="U17" s="17">
        <v>12</v>
      </c>
      <c r="V17" s="17" t="str">
        <f>""</f>
        <v/>
      </c>
    </row>
    <row r="18" spans="1:22" x14ac:dyDescent="0.25">
      <c r="A18" s="56" t="str">
        <f>IF(ISERROR(HLOOKUP(A$8,Access_Data!$A$9:$BA$25,Comparison_Report!$S20,FALSE)),"",HLOOKUP(A$8,Access_Data!$A$9:$BA$25,Comparison_Report!$S20,FALSE))</f>
        <v/>
      </c>
      <c r="B18" s="21"/>
      <c r="C18" s="22" t="str">
        <f>IF(AND(C$9&lt;&gt;"",$A18&lt;&gt;""),HLOOKUP(C$9,Access_Data!$A$9:$BA$25,Comparison_Report!$S20,FALSE),"")</f>
        <v/>
      </c>
      <c r="D18" s="45" t="str">
        <f>IF(OR(ISBLANK(Main!B37),A14=""),"",Main!L37)</f>
        <v/>
      </c>
      <c r="E18" s="30" t="str">
        <f t="shared" si="0"/>
        <v/>
      </c>
      <c r="F18" s="22" t="str">
        <f>IF(AND(F$9&lt;&gt;"",$A18&lt;&gt;""),HLOOKUP(F$9,Access_Data!$A$9:$BA$25,Comparison_Report!$S20,FALSE),"")</f>
        <v/>
      </c>
      <c r="G18" s="45" t="str">
        <f>IF(OR(ISBLANK(Main!B38),A14=""),"",Main!L38)</f>
        <v/>
      </c>
      <c r="H18" s="30" t="str">
        <f t="shared" si="1"/>
        <v/>
      </c>
      <c r="I18" s="22" t="str">
        <f>IF(AND(I$9&lt;&gt;"",$A18&lt;&gt;""),HLOOKUP(I$9,Access_Data!$A$9:$BA$25,Comparison_Report!$S20,FALSE),"")</f>
        <v/>
      </c>
      <c r="J18" s="45" t="str">
        <f>IF(OR(ISBLANK(Main!B39),A14=""),"",Main!L39)</f>
        <v/>
      </c>
      <c r="K18" s="30" t="str">
        <f t="shared" si="2"/>
        <v/>
      </c>
      <c r="L18" s="22" t="str">
        <f>IF(AND(L$9&lt;&gt;"",$A18&lt;&gt;""),HLOOKUP(L$9,Access_Data!$A$9:$BA$25,Comparison_Report!$S20,FALSE),"")</f>
        <v/>
      </c>
      <c r="M18" s="45" t="str">
        <f>IF(OR(ISBLANK(Main!B40),A14=""),"",Main!L40)</f>
        <v/>
      </c>
      <c r="N18" s="30" t="str">
        <f t="shared" si="3"/>
        <v/>
      </c>
      <c r="O18" s="29"/>
      <c r="S18" s="17" t="str">
        <f t="shared" si="4"/>
        <v/>
      </c>
      <c r="U18" s="17">
        <v>14</v>
      </c>
      <c r="V18" s="17" t="str">
        <f>""</f>
        <v/>
      </c>
    </row>
    <row r="19" spans="1:22" x14ac:dyDescent="0.25">
      <c r="A19" s="17">
        <v>0</v>
      </c>
      <c r="B19" s="17"/>
      <c r="C19" s="17"/>
      <c r="D19" s="32">
        <v>1</v>
      </c>
      <c r="E19" s="17" t="str">
        <f ca="1">IF(ISNUMBER(SEARCH(".",E10))=TRUE,".","")</f>
        <v/>
      </c>
      <c r="F19" s="17"/>
      <c r="G19" s="32">
        <v>1</v>
      </c>
      <c r="H19" s="15" t="str">
        <f>IF(OR(S16=1,S17=1,S18=1,S19=1,S20=1,S21=1,S22=1,S23=1),"CHECK READINGS!!!","")</f>
        <v/>
      </c>
      <c r="I19" s="17"/>
      <c r="J19" s="32">
        <v>1</v>
      </c>
      <c r="K19" s="17" t="str">
        <f ca="1">IF(ISNUMBER(SEARCH(".",K10))=TRUE,".","")</f>
        <v/>
      </c>
      <c r="L19" s="17"/>
      <c r="M19" s="32">
        <v>1</v>
      </c>
      <c r="N19" s="17" t="str">
        <f ca="1">IF(ISNUMBER(SEARCH(".",N10))=TRUE,".","")</f>
        <v/>
      </c>
      <c r="O19" s="29"/>
      <c r="S19" s="17" t="str">
        <f t="shared" si="4"/>
        <v/>
      </c>
      <c r="U19" s="17">
        <v>16</v>
      </c>
      <c r="V19" s="17" t="str">
        <f>""</f>
        <v/>
      </c>
    </row>
    <row r="20" spans="1:22" x14ac:dyDescent="0.25">
      <c r="C20" s="18" t="s">
        <v>24</v>
      </c>
      <c r="D20" s="18" t="s">
        <v>25</v>
      </c>
      <c r="F20" s="18" t="s">
        <v>24</v>
      </c>
      <c r="G20" s="18" t="s">
        <v>25</v>
      </c>
      <c r="H20" s="18"/>
      <c r="I20" s="18" t="s">
        <v>24</v>
      </c>
      <c r="J20" s="18" t="s">
        <v>25</v>
      </c>
      <c r="K20" s="18"/>
      <c r="L20" s="18" t="s">
        <v>24</v>
      </c>
      <c r="M20" s="18" t="s">
        <v>25</v>
      </c>
      <c r="O20" s="29"/>
      <c r="S20" s="17" t="str">
        <f t="shared" si="4"/>
        <v/>
      </c>
      <c r="U20" s="17">
        <v>17</v>
      </c>
      <c r="V20" s="17" t="str">
        <f>""</f>
        <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17" t="str">
        <f t="shared" si="4"/>
        <v/>
      </c>
      <c r="U21" s="17">
        <v>21</v>
      </c>
      <c r="V21" s="17" t="str">
        <f>""</f>
        <v/>
      </c>
    </row>
    <row r="22" spans="1:22" x14ac:dyDescent="0.25">
      <c r="A22" s="56" t="str">
        <f ca="1">IF(OR(ISERROR(HLOOKUP(A$8,Access_Data!$A$9:$BA$25,Comparison_Report!$S12,FALSE)),C$21=""),"",HLOOKUP(A$8,Access_Data!$A$9:$BA$25,Comparison_Report!$S12,FALSE))</f>
        <v/>
      </c>
      <c r="B22" s="21"/>
      <c r="C22" s="22" t="str">
        <f ca="1">IF(AND(C$21&lt;&gt;"",$A22&lt;&gt;""),HLOOKUP(C$21,Access_Data!$A$9:$BA$25,Comparison_Report!$S12,FALSE),"")</f>
        <v/>
      </c>
      <c r="D22" s="45" t="str">
        <f>IF(ISBLANK(Main!B41),"",Main!D41)</f>
        <v/>
      </c>
      <c r="E22" s="30" t="str">
        <f ca="1">IF(AND(C22&lt;&gt;"",D22&lt;&gt;""),D22-C22,"")</f>
        <v/>
      </c>
      <c r="F22" s="22" t="str">
        <f ca="1">IF(AND(F$21&lt;&gt;"",$A22&lt;&gt;""),HLOOKUP(F$21,Access_Data!$A$9:$BA$25,Comparison_Report!$S12,FALSE),"")</f>
        <v/>
      </c>
      <c r="G22" s="45" t="str">
        <f>IF(ISBLANK(Main!B42),"",Main!D42)</f>
        <v/>
      </c>
      <c r="H22" s="30" t="str">
        <f ca="1">IF(AND(F22&lt;&gt;"",G22&lt;&gt;""),G22-F22,"")</f>
        <v/>
      </c>
      <c r="I22" s="22" t="str">
        <f ca="1">IF(AND(I$21&lt;&gt;"",$A22&lt;&gt;""),HLOOKUP(I$21,Access_Data!$A$9:$BA$25,Comparison_Report!$S12,FALSE),"")</f>
        <v/>
      </c>
      <c r="J22" s="45" t="str">
        <f>IF(ISBLANK(Main!B43),"",Main!D43)</f>
        <v/>
      </c>
      <c r="K22" s="30" t="str">
        <f ca="1">IF(AND(I22&lt;&gt;"",J22&lt;&gt;""),J22-I22,"")</f>
        <v/>
      </c>
      <c r="L22" s="22" t="str">
        <f ca="1">IF(AND(L$21&lt;&gt;"",$A22&lt;&gt;""),HLOOKUP(L$21,Access_Data!$A$9:$BA$25,Comparison_Report!$S12,FALSE),"")</f>
        <v/>
      </c>
      <c r="M22" s="45" t="str">
        <f>IF(ISBLANK(Main!$B$44),"",Main!$D$44)</f>
        <v/>
      </c>
      <c r="N22" s="30" t="str">
        <f ca="1">IF(AND(L22&lt;&gt;"",M22&lt;&gt;""),M22-L22,"")</f>
        <v/>
      </c>
      <c r="O22" s="28" t="str">
        <f ca="1">IF(R5=1, D21 &amp;" IS OOT!!!","")</f>
        <v/>
      </c>
      <c r="S22" s="17" t="str">
        <f t="shared" si="4"/>
        <v/>
      </c>
      <c r="U22" s="17">
        <v>22</v>
      </c>
      <c r="V22" s="17" t="str">
        <f>""</f>
        <v/>
      </c>
    </row>
    <row r="23" spans="1:22" x14ac:dyDescent="0.25">
      <c r="A23" s="56" t="str">
        <f ca="1">IF(OR(ISERROR(HLOOKUP(A$8,Access_Data!$A$9:$BA$25,Comparison_Report!$S13,FALSE)),C$21=""),"",HLOOKUP(A$8,Access_Data!$A$9:$BA$25,Comparison_Report!$S13,FALSE))</f>
        <v/>
      </c>
      <c r="B23" s="21"/>
      <c r="C23" s="22" t="str">
        <f ca="1">IF(AND(C$21&lt;&gt;"",$A23&lt;&gt;""),HLOOKUP(C$21,Access_Data!$A$9:$BA$25,Comparison_Report!$S13,FALSE),"")</f>
        <v/>
      </c>
      <c r="D23" s="45" t="str">
        <f>IF(ISBLANK(Main!B41),"",Main!E41)</f>
        <v/>
      </c>
      <c r="E23" s="30" t="str">
        <f t="shared" ref="E23:E30" ca="1" si="5">IF(AND(C23&lt;&gt;"",D23&lt;&gt;""),D23-C23,"")</f>
        <v/>
      </c>
      <c r="F23" s="22" t="str">
        <f ca="1">IF(AND(F$21&lt;&gt;"",$A23&lt;&gt;""),HLOOKUP(F$21,Access_Data!$A$9:$BA$25,Comparison_Report!$S13,FALSE),"")</f>
        <v/>
      </c>
      <c r="G23" s="45" t="str">
        <f>IF(ISBLANK(Main!B42),"",Main!E42)</f>
        <v/>
      </c>
      <c r="H23" s="30" t="str">
        <f t="shared" ref="H23:H30" ca="1" si="6">IF(AND(F23&lt;&gt;"",G23&lt;&gt;""),G23-F23,"")</f>
        <v/>
      </c>
      <c r="I23" s="22" t="str">
        <f ca="1">IF(AND(I$21&lt;&gt;"",$A23&lt;&gt;""),HLOOKUP(I$21,Access_Data!$A$9:$BA$25,Comparison_Report!$S13,FALSE),"")</f>
        <v/>
      </c>
      <c r="J23" s="45" t="str">
        <f>IF(ISBLANK(Main!B43),"",Main!E43)</f>
        <v/>
      </c>
      <c r="K23" s="30" t="str">
        <f t="shared" ref="K23:K30" ca="1" si="7">IF(AND(I23&lt;&gt;"",J23&lt;&gt;""),J23-I23,"")</f>
        <v/>
      </c>
      <c r="L23" s="22" t="str">
        <f ca="1">IF(AND(L$21&lt;&gt;"",$A23&lt;&gt;""),HLOOKUP(L$21,Access_Data!$A$9:$BA$25,Comparison_Report!$S13,FALSE),"")</f>
        <v/>
      </c>
      <c r="M23" s="45" t="str">
        <f>IF(ISBLANK(Main!$B$44),"",Main!$E$44)</f>
        <v/>
      </c>
      <c r="N23" s="30" t="str">
        <f t="shared" ref="N23:N30" ca="1" si="8">IF(AND(L23&lt;&gt;"",M23&lt;&gt;""),M23-L23,"")</f>
        <v/>
      </c>
      <c r="O23" s="28" t="str">
        <f ca="1">IF(R6=1, G21 &amp;" IS OOT!!!","")</f>
        <v/>
      </c>
      <c r="R23" s="17" t="str">
        <f t="shared" ref="R23:R28" si="9">IF($K$5=4,T23,V17)</f>
        <v/>
      </c>
      <c r="T23" s="17" t="str">
        <f>""</f>
        <v/>
      </c>
      <c r="U23" s="17" t="str">
        <f>""</f>
        <v/>
      </c>
    </row>
    <row r="24" spans="1:22" x14ac:dyDescent="0.25">
      <c r="A24" s="56" t="str">
        <f ca="1">IF(OR(ISERROR(HLOOKUP(A$8,Access_Data!$A$9:$BA$25,Comparison_Report!$S14,FALSE)),C$21=""),"",HLOOKUP(A$8,Access_Data!$A$9:$BA$25,Comparison_Report!$S14,FALSE))</f>
        <v/>
      </c>
      <c r="B24" s="21"/>
      <c r="C24" s="22" t="str">
        <f ca="1">IF(AND(C$21&lt;&gt;"",$A24&lt;&gt;""),HLOOKUP(C$21,Access_Data!$A$9:$BA$25,Comparison_Report!$S14,FALSE),"")</f>
        <v/>
      </c>
      <c r="D24" s="45" t="str">
        <f>IF(ISBLANK(Main!B41),"",Main!F41)</f>
        <v/>
      </c>
      <c r="E24" s="30" t="str">
        <f t="shared" ca="1" si="5"/>
        <v/>
      </c>
      <c r="F24" s="22" t="str">
        <f ca="1">IF(AND(F$21&lt;&gt;"",$A24&lt;&gt;""),HLOOKUP(F$21,Access_Data!$A$9:$BA$25,Comparison_Report!$S14,FALSE),"")</f>
        <v/>
      </c>
      <c r="G24" s="45" t="str">
        <f>IF(ISBLANK(Main!B42),"",Main!F42)</f>
        <v/>
      </c>
      <c r="H24" s="30" t="str">
        <f t="shared" ca="1" si="6"/>
        <v/>
      </c>
      <c r="I24" s="22" t="str">
        <f ca="1">IF(AND(I$21&lt;&gt;"",$A24&lt;&gt;""),HLOOKUP(I$21,Access_Data!$A$9:$BA$25,Comparison_Report!$S14,FALSE),"")</f>
        <v/>
      </c>
      <c r="J24" s="45" t="str">
        <f>IF(ISBLANK(Main!B43),"",Main!F43)</f>
        <v/>
      </c>
      <c r="K24" s="30" t="str">
        <f t="shared" ca="1" si="7"/>
        <v/>
      </c>
      <c r="L24" s="22" t="str">
        <f ca="1">IF(AND(L$21&lt;&gt;"",$A24&lt;&gt;""),HLOOKUP(L$21,Access_Data!$A$9:$BA$25,Comparison_Report!$S14,FALSE),"")</f>
        <v/>
      </c>
      <c r="M24" s="45" t="str">
        <f>IF(ISBLANK(Main!$B$44),"",Main!$F$44)</f>
        <v/>
      </c>
      <c r="N24" s="30" t="str">
        <f t="shared" ca="1" si="8"/>
        <v/>
      </c>
      <c r="O24" s="28" t="str">
        <f ca="1">IF(R7=1, J21 &amp; " IS OOT!!!","")</f>
        <v/>
      </c>
      <c r="R24" s="17" t="str">
        <f t="shared" si="9"/>
        <v/>
      </c>
      <c r="S24" s="47" t="str">
        <f>TEXT(Main!D3,"mmddyy")</f>
        <v>010000</v>
      </c>
      <c r="T24" s="17" t="str">
        <f>""</f>
        <v/>
      </c>
      <c r="U24" s="17" t="str">
        <f>""</f>
        <v/>
      </c>
    </row>
    <row r="25" spans="1:22" x14ac:dyDescent="0.25">
      <c r="A25" s="56" t="str">
        <f ca="1">IF(OR(ISERROR(HLOOKUP(A$8,Access_Data!$A$9:$BA$25,Comparison_Report!$S15,FALSE)),C$21=""),"",HLOOKUP(A$8,Access_Data!$A$9:$BA$25,Comparison_Report!$S15,FALSE))</f>
        <v/>
      </c>
      <c r="B25" s="21"/>
      <c r="C25" s="22" t="str">
        <f ca="1">IF(AND(C$21&lt;&gt;"",$A25&lt;&gt;""),HLOOKUP(C$21,Access_Data!$A$9:$BA$25,Comparison_Report!$S15,FALSE),"")</f>
        <v/>
      </c>
      <c r="D25" s="45" t="str">
        <f>IF(ISBLANK(Main!B41),"",Main!G41)</f>
        <v/>
      </c>
      <c r="E25" s="30" t="str">
        <f t="shared" ca="1" si="5"/>
        <v/>
      </c>
      <c r="F25" s="22" t="str">
        <f ca="1">IF(AND(F$21&lt;&gt;"",$A25&lt;&gt;""),HLOOKUP(F$21,Access_Data!$A$9:$BA$25,Comparison_Report!$S15,FALSE),"")</f>
        <v/>
      </c>
      <c r="G25" s="45" t="str">
        <f>IF(ISBLANK(Main!B42),"",Main!G42)</f>
        <v/>
      </c>
      <c r="H25" s="30" t="str">
        <f t="shared" ca="1" si="6"/>
        <v/>
      </c>
      <c r="I25" s="22" t="str">
        <f ca="1">IF(AND(I$21&lt;&gt;"",$A25&lt;&gt;""),HLOOKUP(I$21,Access_Data!$A$9:$BA$25,Comparison_Report!$S15,FALSE),"")</f>
        <v/>
      </c>
      <c r="J25" s="45" t="str">
        <f>IF(ISBLANK(Main!B43),"",Main!G43)</f>
        <v/>
      </c>
      <c r="K25" s="30" t="str">
        <f t="shared" ca="1" si="7"/>
        <v/>
      </c>
      <c r="L25" s="22" t="str">
        <f ca="1">IF(AND(L$21&lt;&gt;"",$A25&lt;&gt;""),HLOOKUP(L$21,Access_Data!$A$9:$BA$25,Comparison_Report!$S15,FALSE),"")</f>
        <v/>
      </c>
      <c r="M25" s="45" t="str">
        <f>IF(ISBLANK(Main!$B$44),"",Main!$G$44)</f>
        <v/>
      </c>
      <c r="N25" s="30" t="str">
        <f t="shared" ca="1" si="8"/>
        <v/>
      </c>
      <c r="O25" s="28" t="str">
        <f ca="1">IF(R8=1, M21 &amp; " IS OOT!!!","")</f>
        <v/>
      </c>
      <c r="R25" s="17" t="str">
        <f t="shared" si="9"/>
        <v/>
      </c>
      <c r="S25" s="17">
        <v>4</v>
      </c>
      <c r="T25" s="17" t="str">
        <f>""</f>
        <v/>
      </c>
      <c r="U25" s="17" t="str">
        <f>""</f>
        <v/>
      </c>
    </row>
    <row r="26" spans="1:22" x14ac:dyDescent="0.25">
      <c r="A26" s="56" t="str">
        <f>IF(OR(ISERROR(HLOOKUP(A$8,Access_Data!$A$9:$BA$25,Comparison_Report!$S16,FALSE)),C$21=""),"",HLOOKUP(A$8,Access_Data!$A$9:$BA$25,Comparison_Report!$S16,FALSE))</f>
        <v/>
      </c>
      <c r="B26" s="21"/>
      <c r="C26" s="22" t="str">
        <f>IF(AND(C$21&lt;&gt;"",$A26&lt;&gt;""),HLOOKUP(C$21,Access_Data!$A$9:$BA$25,Comparison_Report!$S16,FALSE),"")</f>
        <v/>
      </c>
      <c r="D26" s="45" t="str">
        <f>IF(OR(ISBLANK(Main!B41),A26=""),"",Main!H41)</f>
        <v/>
      </c>
      <c r="E26" s="30" t="str">
        <f t="shared" si="5"/>
        <v/>
      </c>
      <c r="F26" s="22" t="str">
        <f>IF(AND(F$21&lt;&gt;"",$A26&lt;&gt;""),HLOOKUP(F$21,Access_Data!$A$9:$BA$25,Comparison_Report!$S16,FALSE),"")</f>
        <v/>
      </c>
      <c r="G26" s="45" t="str">
        <f>IF(OR(ISBLANK(Main!B42),A26=""),"",Main!H42)</f>
        <v/>
      </c>
      <c r="H26" s="30" t="str">
        <f t="shared" si="6"/>
        <v/>
      </c>
      <c r="I26" s="22" t="str">
        <f>IF(AND(I$21&lt;&gt;"",$A26&lt;&gt;""),HLOOKUP(I$21,Access_Data!$A$9:$BA$25,Comparison_Report!$S16,FALSE),"")</f>
        <v/>
      </c>
      <c r="J26" s="45" t="str">
        <f>IF(OR(ISBLANK(Main!B43),A26=""),"",Main!H43)</f>
        <v/>
      </c>
      <c r="K26" s="30" t="str">
        <f t="shared" si="7"/>
        <v/>
      </c>
      <c r="L26" s="22" t="str">
        <f>IF(AND(L$21&lt;&gt;"",$A26&lt;&gt;""),HLOOKUP(L$21,Access_Data!$A$9:$BA$25,Comparison_Report!$S16,FALSE),"")</f>
        <v/>
      </c>
      <c r="M26" s="45" t="str">
        <f>IF(OR(ISBLANK(Main!$B$44),$A$26=""),"",Main!$H$44)</f>
        <v/>
      </c>
      <c r="N26" s="30" t="str">
        <f t="shared" si="8"/>
        <v/>
      </c>
      <c r="R26" s="17" t="str">
        <f t="shared" si="9"/>
        <v/>
      </c>
      <c r="S26" s="17">
        <v>10</v>
      </c>
      <c r="T26" s="17" t="str">
        <f>""</f>
        <v/>
      </c>
    </row>
    <row r="27" spans="1:22" x14ac:dyDescent="0.25">
      <c r="A27" s="56" t="str">
        <f>IF(OR(ISERROR(HLOOKUP(A$8,Access_Data!$A$9:$BA$25,Comparison_Report!$S17,FALSE)),C$21=""),"",HLOOKUP(A$8,Access_Data!$A$9:$BA$25,Comparison_Report!$S17,FALSE))</f>
        <v/>
      </c>
      <c r="B27" s="21"/>
      <c r="C27" s="22" t="str">
        <f>IF(AND(C$21&lt;&gt;"",$A27&lt;&gt;""),HLOOKUP(C$21,Access_Data!$A$9:$BA$25,Comparison_Report!$S17,FALSE),"")</f>
        <v/>
      </c>
      <c r="D27" s="45" t="str">
        <f>IF(OR(ISBLANK(Main!B41),A26=""),"",Main!I41)</f>
        <v/>
      </c>
      <c r="E27" s="30" t="str">
        <f t="shared" si="5"/>
        <v/>
      </c>
      <c r="F27" s="22" t="str">
        <f>IF(AND(F$21&lt;&gt;"",$A27&lt;&gt;""),HLOOKUP(F$21,Access_Data!$A$9:$BA$25,Comparison_Report!$S17,FALSE),"")</f>
        <v/>
      </c>
      <c r="G27" s="45" t="str">
        <f>IF(OR(ISBLANK(Main!B42),A26=""),"",Main!I42)</f>
        <v/>
      </c>
      <c r="H27" s="30" t="str">
        <f t="shared" si="6"/>
        <v/>
      </c>
      <c r="I27" s="22" t="str">
        <f>IF(AND(I$21&lt;&gt;"",$A27&lt;&gt;""),HLOOKUP(I$21,Access_Data!$A$9:$BA$25,Comparison_Report!$S17,FALSE),"")</f>
        <v/>
      </c>
      <c r="J27" s="45" t="str">
        <f>IF(OR(ISBLANK(Main!B43),A26=""),"",Main!I43)</f>
        <v/>
      </c>
      <c r="K27" s="30" t="str">
        <f t="shared" si="7"/>
        <v/>
      </c>
      <c r="L27" s="22" t="str">
        <f>IF(AND(L$21&lt;&gt;"",$A27&lt;&gt;""),HLOOKUP(L$21,Access_Data!$A$9:$BA$25,Comparison_Report!$S17,FALSE),"")</f>
        <v/>
      </c>
      <c r="M27" s="45" t="str">
        <f>IF(OR(ISBLANK(Main!$B$44),$A$26=""),"",Main!$I$44)</f>
        <v/>
      </c>
      <c r="N27" s="30" t="str">
        <f t="shared" si="8"/>
        <v/>
      </c>
      <c r="R27" s="17" t="str">
        <f t="shared" si="9"/>
        <v/>
      </c>
      <c r="T27" s="17" t="str">
        <f>""</f>
        <v/>
      </c>
    </row>
    <row r="28" spans="1:22" x14ac:dyDescent="0.25">
      <c r="A28" s="56" t="str">
        <f>IF(OR(ISERROR(HLOOKUP(A$8,Access_Data!$A$9:$BA$25,Comparison_Report!$S18,FALSE)),C$21=""),"",HLOOKUP(A$8,Access_Data!$A$9:$BA$25,Comparison_Report!$S18,FALSE))</f>
        <v/>
      </c>
      <c r="B28" s="21"/>
      <c r="C28" s="22" t="str">
        <f>IF(AND(C$21&lt;&gt;"",$A28&lt;&gt;""),HLOOKUP(C$21,Access_Data!$A$9:$BA$25,Comparison_Report!$S18,FALSE),"")</f>
        <v/>
      </c>
      <c r="D28" s="45" t="str">
        <f>IF(OR(ISBLANK(Main!B41),A26=""),"",Main!J41)</f>
        <v/>
      </c>
      <c r="E28" s="30" t="str">
        <f t="shared" si="5"/>
        <v/>
      </c>
      <c r="F28" s="22" t="str">
        <f>IF(AND(F$21&lt;&gt;"",$A28&lt;&gt;""),HLOOKUP(F$21,Access_Data!$A$9:$BA$25,Comparison_Report!$S18,FALSE),"")</f>
        <v/>
      </c>
      <c r="G28" s="45" t="str">
        <f>IF(OR(ISBLANK(Main!B42),A26=""),"",Main!J42)</f>
        <v/>
      </c>
      <c r="H28" s="30" t="str">
        <f t="shared" si="6"/>
        <v/>
      </c>
      <c r="I28" s="22" t="str">
        <f>IF(AND(I$21&lt;&gt;"",$A28&lt;&gt;""),HLOOKUP(I$21,Access_Data!$A$9:$BA$25,Comparison_Report!$S18,FALSE),"")</f>
        <v/>
      </c>
      <c r="J28" s="45" t="str">
        <f>IF(OR(ISBLANK(Main!B43),A26=""),"",Main!J43)</f>
        <v/>
      </c>
      <c r="K28" s="30" t="str">
        <f t="shared" si="7"/>
        <v/>
      </c>
      <c r="L28" s="22" t="str">
        <f>IF(AND(L$21&lt;&gt;"",$A28&lt;&gt;""),HLOOKUP(L$21,Access_Data!$A$9:$BA$25,Comparison_Report!$S18,FALSE),"")</f>
        <v/>
      </c>
      <c r="M28" s="45" t="str">
        <f>IF(OR(ISBLANK(Main!$B$44),$A$26=""),"",Main!$J$44)</f>
        <v/>
      </c>
      <c r="N28" s="30" t="str">
        <f t="shared" si="8"/>
        <v/>
      </c>
      <c r="R28" s="17" t="str">
        <f t="shared" si="9"/>
        <v/>
      </c>
      <c r="T28" s="17" t="str">
        <f>""</f>
        <v/>
      </c>
    </row>
    <row r="29" spans="1:22" x14ac:dyDescent="0.25">
      <c r="A29" s="56" t="str">
        <f>IF(OR(ISERROR(HLOOKUP(A$8,Access_Data!$A$9:$BA$25,Comparison_Report!$S19,FALSE)),C$21=""),"",HLOOKUP(A$8,Access_Data!$A$9:$BA$25,Comparison_Report!$S19,FALSE))</f>
        <v/>
      </c>
      <c r="B29" s="21"/>
      <c r="C29" s="22" t="str">
        <f>IF(AND(C$21&lt;&gt;"",$A29&lt;&gt;""),HLOOKUP(C$21,Access_Data!$A$9:$BA$25,Comparison_Report!$S19,FALSE),"")</f>
        <v/>
      </c>
      <c r="D29" s="45" t="str">
        <f>IF(OR(ISBLANK(Main!B41),A26=""),"",Main!K41)</f>
        <v/>
      </c>
      <c r="E29" s="30" t="str">
        <f t="shared" si="5"/>
        <v/>
      </c>
      <c r="F29" s="22" t="str">
        <f>IF(AND(F$21&lt;&gt;"",$A29&lt;&gt;""),HLOOKUP(F$21,Access_Data!$A$9:$BA$25,Comparison_Report!$S19,FALSE),"")</f>
        <v/>
      </c>
      <c r="G29" s="45" t="str">
        <f>IF(OR(ISBLANK(Main!B42),A26=""),"",Main!K42)</f>
        <v/>
      </c>
      <c r="H29" s="30" t="str">
        <f t="shared" si="6"/>
        <v/>
      </c>
      <c r="I29" s="22" t="str">
        <f>IF(AND(I$21&lt;&gt;"",$A29&lt;&gt;""),HLOOKUP(I$21,Access_Data!$A$9:$BA$25,Comparison_Report!$S19,FALSE),"")</f>
        <v/>
      </c>
      <c r="J29" s="45" t="str">
        <f>IF(OR(ISBLANK(Main!B43),A26=""),"",Main!K43)</f>
        <v/>
      </c>
      <c r="K29" s="30" t="str">
        <f t="shared" si="7"/>
        <v/>
      </c>
      <c r="L29" s="22" t="str">
        <f>IF(AND(L$21&lt;&gt;"",$A29&lt;&gt;""),HLOOKUP(L$21,Access_Data!$A$9:$BA$25,Comparison_Report!$S19,FALSE),"")</f>
        <v/>
      </c>
      <c r="M29" s="45" t="str">
        <f>IF(OR(ISBLANK(Main!$B$44),$A$26=""),"",Main!$K$44)</f>
        <v/>
      </c>
      <c r="N29" s="30" t="str">
        <f t="shared" si="8"/>
        <v/>
      </c>
      <c r="R29" s="17" t="str">
        <f>IF($K$5=4,T29,U23)</f>
        <v/>
      </c>
      <c r="T29" s="17" t="str">
        <f>""</f>
        <v/>
      </c>
    </row>
    <row r="30" spans="1:22" x14ac:dyDescent="0.25">
      <c r="A30" s="56" t="str">
        <f>IF(OR(ISERROR(HLOOKUP(A$8,Access_Data!$A$9:$BA$25,Comparison_Report!$S20,FALSE)),C$21=""),"",HLOOKUP(A$8,Access_Data!$A$9:$BA$25,Comparison_Report!$S20,FALSE))</f>
        <v/>
      </c>
      <c r="B30" s="21"/>
      <c r="C30" s="22" t="str">
        <f>IF(AND(C$21&lt;&gt;"",$A30&lt;&gt;""),HLOOKUP(C$21,Access_Data!$A$9:$BA$25,Comparison_Report!$S20,FALSE),"")</f>
        <v/>
      </c>
      <c r="D30" s="45" t="str">
        <f>IF(OR(ISBLANK(Main!B41),A26=""),"",Main!L41)</f>
        <v/>
      </c>
      <c r="E30" s="30" t="str">
        <f t="shared" si="5"/>
        <v/>
      </c>
      <c r="F30" s="22" t="str">
        <f>IF(AND(F$21&lt;&gt;"",$A30&lt;&gt;""),HLOOKUP(F$21,Access_Data!$A$9:$BA$25,Comparison_Report!$S20,FALSE),"")</f>
        <v/>
      </c>
      <c r="G30" s="45" t="str">
        <f>IF(OR(ISBLANK(Main!B42),A26=""),"",Main!L42)</f>
        <v/>
      </c>
      <c r="H30" s="30" t="str">
        <f t="shared" si="6"/>
        <v/>
      </c>
      <c r="I30" s="22" t="str">
        <f>IF(AND(I$21&lt;&gt;"",$A30&lt;&gt;""),HLOOKUP(I$21,Access_Data!$A$9:$BA$25,Comparison_Report!$S20,FALSE),"")</f>
        <v/>
      </c>
      <c r="J30" s="45" t="str">
        <f>IF(OR(ISBLANK(Main!B43),A26=""),"",Main!L43)</f>
        <v/>
      </c>
      <c r="K30" s="30" t="str">
        <f t="shared" si="7"/>
        <v/>
      </c>
      <c r="L30" s="22" t="str">
        <f>IF(AND(L$21&lt;&gt;"",$A30&lt;&gt;""),HLOOKUP(L$21,Access_Data!$A$9:$BA$25,Comparison_Report!$S20,FALSE),"")</f>
        <v/>
      </c>
      <c r="M30" s="45" t="str">
        <f>IF(OR(ISBLANK(Main!$B$44),$A$26=""),"",Main!$L$44)</f>
        <v/>
      </c>
      <c r="N30" s="30" t="str">
        <f t="shared" si="8"/>
        <v/>
      </c>
      <c r="R30" s="17" t="str">
        <f>IF($K$5=4,T30,U24)</f>
        <v/>
      </c>
      <c r="T30" s="17" t="str">
        <f>""</f>
        <v/>
      </c>
    </row>
    <row r="31" spans="1:22" ht="15.75" thickBot="1" x14ac:dyDescent="0.3">
      <c r="A31" s="23">
        <v>0</v>
      </c>
      <c r="B31" s="23"/>
      <c r="C31" s="23"/>
      <c r="D31" s="31">
        <v>1</v>
      </c>
      <c r="E31" s="24"/>
      <c r="F31" s="23"/>
      <c r="G31" s="31">
        <v>1</v>
      </c>
      <c r="H31" s="24"/>
      <c r="I31" s="23"/>
      <c r="J31" s="31">
        <v>1</v>
      </c>
      <c r="K31" s="24"/>
      <c r="L31" s="23"/>
      <c r="M31" s="31">
        <v>1</v>
      </c>
      <c r="N31" s="24"/>
      <c r="R31" s="17" t="str">
        <f>IF($K$5=4,T31,U25)</f>
        <v/>
      </c>
      <c r="T31" s="17" t="str">
        <f>""</f>
        <v/>
      </c>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2"/>
      <c r="F35" s="33"/>
      <c r="G35" s="33"/>
      <c r="H35" s="142"/>
      <c r="I35" s="33"/>
      <c r="J35" s="33"/>
      <c r="K35" s="142"/>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36</v>
      </c>
    </row>
    <row r="44" spans="1:14" x14ac:dyDescent="0.25">
      <c r="A44" s="8" t="s">
        <v>36</v>
      </c>
    </row>
    <row r="45" spans="1:14" x14ac:dyDescent="0.25">
      <c r="A45" s="8" t="s">
        <v>36</v>
      </c>
      <c r="C45" s="27"/>
    </row>
    <row r="46" spans="1:14" x14ac:dyDescent="0.25">
      <c r="A46" s="8" t="s">
        <v>36</v>
      </c>
    </row>
    <row r="47" spans="1:14" x14ac:dyDescent="0.25">
      <c r="A47" s="8" t="s">
        <v>36</v>
      </c>
    </row>
    <row r="48" spans="1:14" x14ac:dyDescent="0.25">
      <c r="A48" s="8" t="s">
        <v>36</v>
      </c>
    </row>
    <row r="49" spans="1:1" x14ac:dyDescent="0.25">
      <c r="A49" s="8" t="s">
        <v>36</v>
      </c>
    </row>
    <row r="50" spans="1:1" x14ac:dyDescent="0.25">
      <c r="A50" s="8" t="s">
        <v>36</v>
      </c>
    </row>
    <row r="51" spans="1:1" x14ac:dyDescent="0.25">
      <c r="A51" s="8" t="s">
        <v>36</v>
      </c>
    </row>
    <row r="52" spans="1:1" x14ac:dyDescent="0.25">
      <c r="A52" s="8" t="s">
        <v>36</v>
      </c>
    </row>
    <row r="53" spans="1:1" x14ac:dyDescent="0.25">
      <c r="A53" s="8" t="s">
        <v>36</v>
      </c>
    </row>
    <row r="54" spans="1:1" x14ac:dyDescent="0.25">
      <c r="A54" s="8" t="s">
        <v>36</v>
      </c>
    </row>
    <row r="55" spans="1:1" x14ac:dyDescent="0.25">
      <c r="A55" s="8" t="s">
        <v>36</v>
      </c>
    </row>
    <row r="56" spans="1:1" x14ac:dyDescent="0.25">
      <c r="A56" s="8" t="s">
        <v>36</v>
      </c>
    </row>
    <row r="57" spans="1:1" x14ac:dyDescent="0.25">
      <c r="A57" s="8" t="s">
        <v>36</v>
      </c>
    </row>
    <row r="58" spans="1:1" x14ac:dyDescent="0.25">
      <c r="A58" s="8" t="s">
        <v>36</v>
      </c>
    </row>
    <row r="59" spans="1:1" x14ac:dyDescent="0.25">
      <c r="A59" s="8" t="s">
        <v>36</v>
      </c>
    </row>
    <row r="60" spans="1:1" x14ac:dyDescent="0.25">
      <c r="A60" s="8" t="s">
        <v>36</v>
      </c>
    </row>
    <row r="61" spans="1:1" x14ac:dyDescent="0.25">
      <c r="A61" s="8" t="s">
        <v>36</v>
      </c>
    </row>
    <row r="62" spans="1:1" x14ac:dyDescent="0.25">
      <c r="A62" s="8" t="s">
        <v>36</v>
      </c>
    </row>
    <row r="63" spans="1:1" x14ac:dyDescent="0.25">
      <c r="A63" s="8" t="s">
        <v>36</v>
      </c>
    </row>
    <row r="64" spans="1:1" x14ac:dyDescent="0.25">
      <c r="A64" s="8" t="s">
        <v>36</v>
      </c>
    </row>
    <row r="65" spans="1:1" x14ac:dyDescent="0.25">
      <c r="A65" s="8" t="s">
        <v>36</v>
      </c>
    </row>
    <row r="66" spans="1:1" x14ac:dyDescent="0.25">
      <c r="A66" s="8" t="s">
        <v>36</v>
      </c>
    </row>
    <row r="67" spans="1:1" x14ac:dyDescent="0.25">
      <c r="A67" s="8" t="s">
        <v>36</v>
      </c>
    </row>
    <row r="68" spans="1:1" x14ac:dyDescent="0.25">
      <c r="A68" s="8" t="s">
        <v>36</v>
      </c>
    </row>
    <row r="69" spans="1:1" x14ac:dyDescent="0.25">
      <c r="A69" s="8" t="s">
        <v>36</v>
      </c>
    </row>
    <row r="70" spans="1:1" x14ac:dyDescent="0.25">
      <c r="A70" s="8" t="s">
        <v>36</v>
      </c>
    </row>
    <row r="71" spans="1:1" x14ac:dyDescent="0.25">
      <c r="A71" s="8" t="s">
        <v>36</v>
      </c>
    </row>
    <row r="72" spans="1:1" x14ac:dyDescent="0.25">
      <c r="A72" s="8" t="s">
        <v>36</v>
      </c>
    </row>
    <row r="73" spans="1:1" x14ac:dyDescent="0.25">
      <c r="A73" s="8" t="s">
        <v>36</v>
      </c>
    </row>
    <row r="74" spans="1:1" x14ac:dyDescent="0.25">
      <c r="A74" s="8" t="s">
        <v>36</v>
      </c>
    </row>
    <row r="75" spans="1:1" x14ac:dyDescent="0.25">
      <c r="A75" s="8" t="s">
        <v>36</v>
      </c>
    </row>
    <row r="76" spans="1:1" x14ac:dyDescent="0.25">
      <c r="A76" s="8" t="s">
        <v>36</v>
      </c>
    </row>
    <row r="77" spans="1:1" x14ac:dyDescent="0.25">
      <c r="A77" s="8" t="s">
        <v>36</v>
      </c>
    </row>
    <row r="78" spans="1:1" x14ac:dyDescent="0.25">
      <c r="A78" s="8" t="s">
        <v>36</v>
      </c>
    </row>
    <row r="79" spans="1:1" x14ac:dyDescent="0.25">
      <c r="A79" s="8" t="s">
        <v>36</v>
      </c>
    </row>
    <row r="80" spans="1:1" x14ac:dyDescent="0.25">
      <c r="A80" s="8" t="s">
        <v>36</v>
      </c>
    </row>
    <row r="81" spans="1:1" x14ac:dyDescent="0.25">
      <c r="A81" s="8" t="s">
        <v>36</v>
      </c>
    </row>
    <row r="82" spans="1:1" x14ac:dyDescent="0.25">
      <c r="A82" s="8" t="s">
        <v>36</v>
      </c>
    </row>
    <row r="83" spans="1:1" x14ac:dyDescent="0.25">
      <c r="A83" s="8" t="s">
        <v>36</v>
      </c>
    </row>
    <row r="84" spans="1:1" x14ac:dyDescent="0.25">
      <c r="A84" s="8" t="s">
        <v>36</v>
      </c>
    </row>
    <row r="85" spans="1:1" x14ac:dyDescent="0.25">
      <c r="A85" s="8" t="s">
        <v>36</v>
      </c>
    </row>
    <row r="86" spans="1:1" x14ac:dyDescent="0.25">
      <c r="A86" s="8" t="s">
        <v>36</v>
      </c>
    </row>
    <row r="87" spans="1:1" x14ac:dyDescent="0.25">
      <c r="A87" s="8" t="s">
        <v>36</v>
      </c>
    </row>
    <row r="88" spans="1:1" x14ac:dyDescent="0.25">
      <c r="A88" s="8" t="s">
        <v>36</v>
      </c>
    </row>
    <row r="89" spans="1:1" x14ac:dyDescent="0.25">
      <c r="A89" s="8" t="s">
        <v>36</v>
      </c>
    </row>
    <row r="90" spans="1:1" x14ac:dyDescent="0.25">
      <c r="A90" s="8" t="s">
        <v>36</v>
      </c>
    </row>
    <row r="91" spans="1:1" x14ac:dyDescent="0.25">
      <c r="A91" s="8" t="s">
        <v>36</v>
      </c>
    </row>
    <row r="92" spans="1:1" x14ac:dyDescent="0.25">
      <c r="A92" s="8" t="s">
        <v>36</v>
      </c>
    </row>
    <row r="93" spans="1:1" x14ac:dyDescent="0.25">
      <c r="A93" s="8" t="s">
        <v>36</v>
      </c>
    </row>
    <row r="94" spans="1:1" x14ac:dyDescent="0.25">
      <c r="A94" s="8" t="s">
        <v>36</v>
      </c>
    </row>
    <row r="95" spans="1:1" x14ac:dyDescent="0.25">
      <c r="A95" s="8" t="s">
        <v>36</v>
      </c>
    </row>
    <row r="96" spans="1:1" x14ac:dyDescent="0.25">
      <c r="A96" s="8" t="s">
        <v>36</v>
      </c>
    </row>
    <row r="97" spans="1:1" x14ac:dyDescent="0.25">
      <c r="A97" s="8" t="s">
        <v>36</v>
      </c>
    </row>
    <row r="98" spans="1:1" x14ac:dyDescent="0.25">
      <c r="A98" s="8" t="s">
        <v>36</v>
      </c>
    </row>
    <row r="99" spans="1:1" x14ac:dyDescent="0.25">
      <c r="A99" s="8" t="s">
        <v>36</v>
      </c>
    </row>
    <row r="100" spans="1:1" x14ac:dyDescent="0.25">
      <c r="A100" s="8" t="s">
        <v>36</v>
      </c>
    </row>
    <row r="101" spans="1:1" x14ac:dyDescent="0.25">
      <c r="A101" s="8" t="s">
        <v>36</v>
      </c>
    </row>
    <row r="102" spans="1:1" x14ac:dyDescent="0.25">
      <c r="A102" s="8" t="s">
        <v>36</v>
      </c>
    </row>
    <row r="103" spans="1:1" x14ac:dyDescent="0.25">
      <c r="A103" s="8" t="s">
        <v>36</v>
      </c>
    </row>
    <row r="104" spans="1:1" x14ac:dyDescent="0.25">
      <c r="A104" s="8" t="s">
        <v>36</v>
      </c>
    </row>
    <row r="105" spans="1:1" x14ac:dyDescent="0.25">
      <c r="A105" s="8" t="s">
        <v>36</v>
      </c>
    </row>
    <row r="106" spans="1:1" x14ac:dyDescent="0.25">
      <c r="A106" s="8" t="s">
        <v>36</v>
      </c>
    </row>
    <row r="107" spans="1:1" x14ac:dyDescent="0.25">
      <c r="A107" s="8" t="s">
        <v>36</v>
      </c>
    </row>
    <row r="108" spans="1:1" x14ac:dyDescent="0.25">
      <c r="A108" s="8" t="s">
        <v>36</v>
      </c>
    </row>
    <row r="109" spans="1:1" x14ac:dyDescent="0.25">
      <c r="A109" s="8" t="s">
        <v>36</v>
      </c>
    </row>
    <row r="110" spans="1:1" x14ac:dyDescent="0.25">
      <c r="A110" s="8" t="s">
        <v>36</v>
      </c>
    </row>
    <row r="111" spans="1:1" x14ac:dyDescent="0.25">
      <c r="A111" s="8" t="s">
        <v>36</v>
      </c>
    </row>
    <row r="112" spans="1:1" x14ac:dyDescent="0.25">
      <c r="A112" s="8" t="s">
        <v>36</v>
      </c>
    </row>
    <row r="113" spans="1:1" x14ac:dyDescent="0.25">
      <c r="A113" s="8" t="s">
        <v>36</v>
      </c>
    </row>
    <row r="114" spans="1:1" x14ac:dyDescent="0.25">
      <c r="A114" s="8" t="s">
        <v>36</v>
      </c>
    </row>
    <row r="115" spans="1:1" x14ac:dyDescent="0.25">
      <c r="A115" s="8" t="s">
        <v>36</v>
      </c>
    </row>
    <row r="116" spans="1:1" x14ac:dyDescent="0.25">
      <c r="A116" s="8" t="s">
        <v>36</v>
      </c>
    </row>
    <row r="117" spans="1:1" x14ac:dyDescent="0.25">
      <c r="A117" s="8" t="s">
        <v>36</v>
      </c>
    </row>
    <row r="118" spans="1:1" x14ac:dyDescent="0.25">
      <c r="A118" s="8" t="s">
        <v>36</v>
      </c>
    </row>
    <row r="119" spans="1:1" x14ac:dyDescent="0.25">
      <c r="A119" s="8" t="s">
        <v>36</v>
      </c>
    </row>
  </sheetData>
  <sheetProtection algorithmName="SHA-512" hashValue="yigvb62HI3VjjedG+qLDocQbYShhGuSNZdnZb4SuRqEBE/mdEULK/MGTO+Ls3eaEOkpD+IPOWVGycmSiW4ppFA==" saltValue="GsTz/g75sQNfOmmueea9AA==" spinCount="100000" sheet="1" objects="1" scenarios="1"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37</v>
      </c>
      <c r="O1" t="s">
        <v>38</v>
      </c>
    </row>
    <row r="2" spans="1:16" x14ac:dyDescent="0.2">
      <c r="O2" t="s">
        <v>39</v>
      </c>
    </row>
    <row r="3" spans="1:16" x14ac:dyDescent="0.2">
      <c r="A3" s="44" t="s">
        <v>0</v>
      </c>
      <c r="B3" s="44"/>
      <c r="C3" s="44"/>
      <c r="D3" s="44"/>
      <c r="E3" s="44"/>
      <c r="F3" s="44"/>
      <c r="G3" s="44"/>
      <c r="H3" s="44"/>
      <c r="I3" s="44"/>
      <c r="J3" s="44"/>
      <c r="K3" s="44"/>
      <c r="L3" s="44"/>
      <c r="M3" s="44"/>
      <c r="N3" s="44"/>
      <c r="O3" s="44"/>
      <c r="P3" s="44"/>
    </row>
    <row r="4" spans="1:16" x14ac:dyDescent="0.2">
      <c r="A4" s="1" t="s">
        <v>40</v>
      </c>
      <c r="B4" s="1"/>
      <c r="C4" s="44"/>
      <c r="D4" s="44"/>
      <c r="E4" s="44"/>
      <c r="F4" s="44"/>
      <c r="G4" s="44"/>
      <c r="H4" s="44"/>
      <c r="I4" s="44"/>
      <c r="J4" s="44"/>
      <c r="K4" s="44"/>
      <c r="L4" s="44"/>
      <c r="M4" s="44"/>
      <c r="N4" s="44"/>
      <c r="O4" s="44"/>
      <c r="P4" s="44"/>
    </row>
    <row r="5" spans="1:16" x14ac:dyDescent="0.2">
      <c r="A5" s="87" t="s">
        <v>41</v>
      </c>
      <c r="B5" s="88">
        <f>Main!D3</f>
        <v>0</v>
      </c>
      <c r="C5" s="44"/>
      <c r="D5" s="44"/>
      <c r="E5" s="44"/>
      <c r="F5" s="44"/>
      <c r="G5" s="44"/>
      <c r="H5" s="44"/>
      <c r="I5" s="86" t="s">
        <v>9</v>
      </c>
      <c r="J5" s="44">
        <f>Main!D5</f>
        <v>0</v>
      </c>
      <c r="K5" s="44"/>
      <c r="L5" s="44"/>
      <c r="M5" s="44"/>
      <c r="N5" s="44"/>
      <c r="O5" s="44"/>
      <c r="P5" s="44"/>
    </row>
    <row r="6" spans="1:16" x14ac:dyDescent="0.2">
      <c r="A6" s="86" t="s">
        <v>7</v>
      </c>
      <c r="B6" s="89">
        <f>Main!D6</f>
        <v>0</v>
      </c>
      <c r="C6" s="44"/>
      <c r="D6" s="44"/>
      <c r="E6" s="44"/>
      <c r="F6" s="44"/>
      <c r="G6" s="44"/>
      <c r="H6" s="44"/>
      <c r="I6" s="86" t="s">
        <v>10</v>
      </c>
      <c r="J6" s="85">
        <f>Main!D16</f>
        <v>0</v>
      </c>
      <c r="K6" s="44"/>
      <c r="L6" s="44"/>
      <c r="M6" s="44"/>
      <c r="N6" s="44"/>
      <c r="O6" s="44"/>
      <c r="P6" s="44"/>
    </row>
    <row r="7" spans="1:16" x14ac:dyDescent="0.2">
      <c r="A7" s="86" t="s">
        <v>42</v>
      </c>
      <c r="B7" s="89">
        <f>Main!D7</f>
        <v>0</v>
      </c>
      <c r="C7" s="44"/>
      <c r="D7" s="44"/>
      <c r="E7" s="44"/>
      <c r="F7" s="44"/>
      <c r="G7" s="44"/>
      <c r="H7" s="44"/>
      <c r="I7" s="44"/>
      <c r="J7" s="44"/>
      <c r="K7" s="44"/>
      <c r="L7" s="44"/>
      <c r="M7" s="44"/>
      <c r="N7" s="44"/>
      <c r="O7" s="44"/>
      <c r="P7" s="44"/>
    </row>
    <row r="8" spans="1:16" x14ac:dyDescent="0.2">
      <c r="A8" s="86"/>
      <c r="B8" s="44"/>
      <c r="C8" s="44"/>
      <c r="D8" s="44"/>
      <c r="E8" s="44"/>
      <c r="F8" s="44"/>
      <c r="G8" s="44"/>
      <c r="H8" s="44"/>
      <c r="I8" s="44"/>
      <c r="J8" s="44"/>
      <c r="K8" s="44"/>
      <c r="L8" s="44"/>
      <c r="M8" s="44"/>
      <c r="N8" s="44"/>
      <c r="O8" s="44"/>
      <c r="P8" s="44"/>
    </row>
    <row r="9" spans="1:16" x14ac:dyDescent="0.2">
      <c r="A9" s="41" t="s">
        <v>43</v>
      </c>
      <c r="B9" s="41"/>
      <c r="C9" s="44"/>
      <c r="D9" s="44"/>
      <c r="E9" s="44"/>
      <c r="F9" s="44"/>
      <c r="G9" s="44"/>
      <c r="H9" s="44"/>
      <c r="I9" s="44"/>
      <c r="J9" s="44"/>
      <c r="K9" s="44"/>
      <c r="L9" s="44"/>
      <c r="M9" s="44"/>
      <c r="N9" s="44"/>
      <c r="O9" s="44"/>
      <c r="P9" s="44"/>
    </row>
    <row r="10" spans="1:16" x14ac:dyDescent="0.2">
      <c r="A10" s="44"/>
      <c r="B10" s="44"/>
      <c r="C10" s="90">
        <v>1</v>
      </c>
      <c r="D10" s="90">
        <v>2</v>
      </c>
      <c r="E10" s="90">
        <v>3</v>
      </c>
      <c r="F10" s="90">
        <v>4</v>
      </c>
      <c r="G10" s="90">
        <v>5</v>
      </c>
      <c r="H10" s="90">
        <v>6</v>
      </c>
      <c r="I10" s="90">
        <v>7</v>
      </c>
      <c r="J10" s="90">
        <v>8</v>
      </c>
      <c r="K10" s="90">
        <v>9</v>
      </c>
      <c r="L10" s="90">
        <v>10</v>
      </c>
      <c r="M10" s="90">
        <v>11</v>
      </c>
      <c r="N10" s="90">
        <v>12</v>
      </c>
      <c r="O10" s="90">
        <v>13</v>
      </c>
      <c r="P10" s="90">
        <v>14</v>
      </c>
    </row>
    <row r="11" spans="1:16" x14ac:dyDescent="0.2">
      <c r="A11" s="44"/>
      <c r="B11" s="91" t="s">
        <v>44</v>
      </c>
      <c r="C11" s="157"/>
      <c r="D11" s="157"/>
      <c r="E11" s="157"/>
      <c r="F11" s="157"/>
      <c r="G11" s="157"/>
      <c r="H11" s="157"/>
      <c r="I11" s="157"/>
      <c r="J11" s="157"/>
      <c r="K11" s="157"/>
      <c r="L11" s="157"/>
      <c r="M11" s="157"/>
      <c r="N11" s="157"/>
      <c r="O11" s="157"/>
      <c r="P11" s="157"/>
    </row>
    <row r="12" spans="1:16" x14ac:dyDescent="0.2">
      <c r="A12" s="44"/>
      <c r="B12" s="91" t="s">
        <v>45</v>
      </c>
      <c r="C12" s="157"/>
      <c r="D12" s="157"/>
      <c r="E12" s="157"/>
      <c r="F12" s="157"/>
      <c r="G12" s="157"/>
      <c r="H12" s="157"/>
      <c r="I12" s="157"/>
      <c r="J12" s="157"/>
      <c r="K12" s="157"/>
      <c r="L12" s="157"/>
      <c r="M12" s="157"/>
      <c r="N12" s="157"/>
      <c r="O12" s="157"/>
      <c r="P12" s="157"/>
    </row>
    <row r="13" spans="1:16" x14ac:dyDescent="0.2">
      <c r="A13" s="44"/>
      <c r="B13" s="91" t="s">
        <v>46</v>
      </c>
      <c r="C13" s="154" t="str">
        <f t="shared" ref="C13:L13" si="0">IF(OR(C11="",C12=""),"",SUM(C11:C12)&amp;"°F")</f>
        <v/>
      </c>
      <c r="D13" s="154" t="str">
        <f t="shared" si="0"/>
        <v/>
      </c>
      <c r="E13" s="154" t="str">
        <f t="shared" si="0"/>
        <v/>
      </c>
      <c r="F13" s="154" t="str">
        <f t="shared" si="0"/>
        <v/>
      </c>
      <c r="G13" s="154" t="str">
        <f t="shared" si="0"/>
        <v/>
      </c>
      <c r="H13" s="154" t="str">
        <f t="shared" si="0"/>
        <v/>
      </c>
      <c r="I13" s="154" t="str">
        <f t="shared" si="0"/>
        <v/>
      </c>
      <c r="J13" s="154" t="str">
        <f t="shared" si="0"/>
        <v/>
      </c>
      <c r="K13" s="154" t="str">
        <f t="shared" si="0"/>
        <v/>
      </c>
      <c r="L13" s="154" t="str">
        <f t="shared" si="0"/>
        <v/>
      </c>
      <c r="M13" s="154" t="str">
        <f t="shared" ref="M13:P13" si="1">IF(OR(M11="",M12=""),"",SUM(M11:M12)&amp;"°F")</f>
        <v/>
      </c>
      <c r="N13" s="154" t="str">
        <f t="shared" si="1"/>
        <v/>
      </c>
      <c r="O13" s="154" t="str">
        <f t="shared" si="1"/>
        <v/>
      </c>
      <c r="P13" s="154"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90">
        <v>15</v>
      </c>
      <c r="D16" s="90">
        <v>16</v>
      </c>
      <c r="E16" s="90">
        <v>17</v>
      </c>
      <c r="F16" s="90">
        <v>18</v>
      </c>
      <c r="G16" s="90">
        <v>19</v>
      </c>
      <c r="H16" s="90">
        <v>20</v>
      </c>
      <c r="I16" s="90">
        <v>21</v>
      </c>
      <c r="J16" s="90">
        <v>22</v>
      </c>
      <c r="K16" s="90">
        <v>23</v>
      </c>
      <c r="L16" s="90">
        <v>24</v>
      </c>
      <c r="M16" s="90">
        <v>25</v>
      </c>
      <c r="N16" s="90">
        <v>26</v>
      </c>
      <c r="O16" s="90">
        <v>27</v>
      </c>
      <c r="P16" s="90">
        <v>28</v>
      </c>
    </row>
    <row r="17" spans="1:20" x14ac:dyDescent="0.2">
      <c r="A17" s="44"/>
      <c r="B17" s="91" t="s">
        <v>44</v>
      </c>
      <c r="C17" s="157"/>
      <c r="D17" s="157"/>
      <c r="E17" s="157"/>
      <c r="F17" s="157"/>
      <c r="G17" s="157"/>
      <c r="H17" s="157"/>
      <c r="I17" s="157"/>
      <c r="J17" s="157"/>
      <c r="K17" s="157"/>
      <c r="L17" s="157"/>
      <c r="M17" s="157"/>
      <c r="N17" s="157"/>
      <c r="O17" s="157"/>
      <c r="P17" s="157"/>
    </row>
    <row r="18" spans="1:20" x14ac:dyDescent="0.2">
      <c r="A18" s="44"/>
      <c r="B18" s="91" t="s">
        <v>45</v>
      </c>
      <c r="C18" s="157"/>
      <c r="D18" s="157"/>
      <c r="E18" s="157"/>
      <c r="F18" s="157"/>
      <c r="G18" s="157"/>
      <c r="H18" s="157"/>
      <c r="I18" s="157"/>
      <c r="J18" s="157"/>
      <c r="K18" s="157"/>
      <c r="L18" s="157"/>
      <c r="M18" s="157"/>
      <c r="N18" s="157"/>
      <c r="O18" s="157"/>
      <c r="P18" s="157"/>
    </row>
    <row r="19" spans="1:20" x14ac:dyDescent="0.2">
      <c r="A19" s="44"/>
      <c r="B19" s="91" t="s">
        <v>46</v>
      </c>
      <c r="C19" s="154" t="str">
        <f>IF(OR(C17="",C18=""),"",SUM(C17:C18)&amp;"°F")</f>
        <v/>
      </c>
      <c r="D19" s="154" t="str">
        <f t="shared" ref="D19:P19" si="2">IF(OR(D17="",D18=""),"",SUM(D17:D18)&amp;"°F")</f>
        <v/>
      </c>
      <c r="E19" s="154" t="str">
        <f t="shared" si="2"/>
        <v/>
      </c>
      <c r="F19" s="154" t="str">
        <f t="shared" si="2"/>
        <v/>
      </c>
      <c r="G19" s="154" t="str">
        <f t="shared" si="2"/>
        <v/>
      </c>
      <c r="H19" s="154" t="str">
        <f t="shared" si="2"/>
        <v/>
      </c>
      <c r="I19" s="154" t="str">
        <f t="shared" si="2"/>
        <v/>
      </c>
      <c r="J19" s="154" t="str">
        <f t="shared" si="2"/>
        <v/>
      </c>
      <c r="K19" s="154" t="str">
        <f t="shared" si="2"/>
        <v/>
      </c>
      <c r="L19" s="154" t="str">
        <f t="shared" si="2"/>
        <v/>
      </c>
      <c r="M19" s="154" t="str">
        <f t="shared" si="2"/>
        <v/>
      </c>
      <c r="N19" s="154" t="str">
        <f t="shared" si="2"/>
        <v/>
      </c>
      <c r="O19" s="154" t="str">
        <f t="shared" si="2"/>
        <v/>
      </c>
      <c r="P19" s="154"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47</v>
      </c>
      <c r="B22" s="44"/>
      <c r="C22" s="90">
        <v>29</v>
      </c>
      <c r="D22" s="90">
        <v>30</v>
      </c>
      <c r="E22" s="90">
        <v>31</v>
      </c>
      <c r="F22" s="90">
        <v>32</v>
      </c>
      <c r="G22" s="90">
        <v>33</v>
      </c>
      <c r="H22" s="90">
        <v>34</v>
      </c>
      <c r="I22" s="90">
        <v>35</v>
      </c>
      <c r="J22" s="90">
        <v>36</v>
      </c>
      <c r="K22" s="90">
        <v>37</v>
      </c>
      <c r="L22" s="90">
        <v>38</v>
      </c>
      <c r="M22" s="90">
        <v>39</v>
      </c>
      <c r="N22" s="90">
        <v>40</v>
      </c>
      <c r="O22" s="1"/>
      <c r="P22" s="1"/>
    </row>
    <row r="23" spans="1:20" x14ac:dyDescent="0.2">
      <c r="A23" s="44"/>
      <c r="B23" s="91" t="s">
        <v>44</v>
      </c>
      <c r="C23" s="157"/>
      <c r="D23" s="157"/>
      <c r="E23" s="157"/>
      <c r="F23" s="157"/>
      <c r="G23" s="157"/>
      <c r="H23" s="157"/>
      <c r="I23" s="157"/>
      <c r="J23" s="157"/>
      <c r="K23" s="157"/>
      <c r="L23" s="157"/>
      <c r="M23" s="157"/>
      <c r="N23" s="157"/>
      <c r="O23" s="44"/>
      <c r="P23" s="44"/>
    </row>
    <row r="24" spans="1:20" x14ac:dyDescent="0.2">
      <c r="A24" s="44"/>
      <c r="B24" s="91" t="s">
        <v>45</v>
      </c>
      <c r="C24" s="157"/>
      <c r="D24" s="157"/>
      <c r="E24" s="157"/>
      <c r="F24" s="157"/>
      <c r="G24" s="157"/>
      <c r="H24" s="157"/>
      <c r="I24" s="157"/>
      <c r="J24" s="157"/>
      <c r="K24" s="157"/>
      <c r="L24" s="157"/>
      <c r="M24" s="157"/>
      <c r="N24" s="157"/>
    </row>
    <row r="25" spans="1:20" x14ac:dyDescent="0.2">
      <c r="A25" s="44"/>
      <c r="B25" s="91" t="s">
        <v>46</v>
      </c>
      <c r="C25" s="154" t="str">
        <f>IF(OR(C23="",C24=""),"",SUM(C23:C24)&amp;"°F")</f>
        <v/>
      </c>
      <c r="D25" s="154" t="str">
        <f t="shared" ref="D25:N25" si="3">IF(OR(D23="",D24=""),"",SUM(D23:D24)&amp;"°F")</f>
        <v/>
      </c>
      <c r="E25" s="154" t="str">
        <f t="shared" si="3"/>
        <v/>
      </c>
      <c r="F25" s="154" t="str">
        <f t="shared" si="3"/>
        <v/>
      </c>
      <c r="G25" s="154" t="str">
        <f t="shared" si="3"/>
        <v/>
      </c>
      <c r="H25" s="154" t="str">
        <f t="shared" si="3"/>
        <v/>
      </c>
      <c r="I25" s="154" t="str">
        <f t="shared" si="3"/>
        <v/>
      </c>
      <c r="J25" s="154" t="str">
        <f t="shared" si="3"/>
        <v/>
      </c>
      <c r="K25" s="154" t="str">
        <f t="shared" si="3"/>
        <v/>
      </c>
      <c r="L25" s="154" t="str">
        <f t="shared" si="3"/>
        <v/>
      </c>
      <c r="M25" s="154" t="str">
        <f t="shared" si="3"/>
        <v/>
      </c>
      <c r="N25" s="154"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48</v>
      </c>
      <c r="B28" s="1"/>
      <c r="C28" s="2"/>
      <c r="D28" s="2"/>
      <c r="E28" s="2"/>
      <c r="F28" s="2"/>
      <c r="G28" s="2"/>
      <c r="H28" s="684" t="s">
        <v>3922</v>
      </c>
      <c r="I28" s="684"/>
      <c r="J28" s="684"/>
      <c r="K28" s="684"/>
      <c r="L28" s="684"/>
      <c r="M28" s="684"/>
      <c r="N28" s="684"/>
      <c r="O28" s="684"/>
      <c r="P28" s="684"/>
      <c r="Q28" s="684"/>
      <c r="R28" s="684"/>
    </row>
    <row r="29" spans="1:20" x14ac:dyDescent="0.2">
      <c r="A29" s="692" t="s">
        <v>49</v>
      </c>
      <c r="B29" s="693"/>
      <c r="C29" s="65" t="str">
        <f>IF(Main!D48="","",Main!D48)</f>
        <v/>
      </c>
      <c r="D29" s="65" t="str">
        <f>IF(Main!E48="","",Main!E48)</f>
        <v/>
      </c>
      <c r="E29" s="65" t="str">
        <f>IF(Main!F48="","",Main!F48)</f>
        <v/>
      </c>
      <c r="F29" s="65" t="str">
        <f>IF(Main!G48="","",Main!G48)</f>
        <v/>
      </c>
      <c r="G29" s="537"/>
      <c r="H29" s="532" t="s">
        <v>3923</v>
      </c>
      <c r="I29" s="157" t="str">
        <f>IF(Main!N47="","",Main!N47)</f>
        <v>Periodic</v>
      </c>
      <c r="J29" s="694" t="s">
        <v>3924</v>
      </c>
      <c r="K29" s="695"/>
      <c r="L29" s="157" t="str">
        <f>IF(Main!R47="","",Main!R47)</f>
        <v>Air</v>
      </c>
    </row>
    <row r="30" spans="1:20" x14ac:dyDescent="0.2">
      <c r="A30" s="692" t="s">
        <v>50</v>
      </c>
      <c r="B30" s="693"/>
      <c r="C30" s="66" t="str">
        <f>IF(Main!D49="","",Main!D49)</f>
        <v/>
      </c>
      <c r="D30" s="66" t="str">
        <f>IF(Main!E49="","",Main!E49)</f>
        <v/>
      </c>
      <c r="E30" s="66" t="str">
        <f>IF(Main!F49="","",Main!F49)</f>
        <v/>
      </c>
      <c r="F30" s="66" t="str">
        <f>IF(Main!G49="","",Main!G49)</f>
        <v/>
      </c>
      <c r="G30" s="539"/>
      <c r="H30" s="685" t="s">
        <v>3910</v>
      </c>
      <c r="I30" s="685"/>
      <c r="J30" s="696" t="s">
        <v>5711</v>
      </c>
      <c r="K30" s="697"/>
      <c r="L30" s="698"/>
      <c r="M30" s="529"/>
      <c r="O30" s="686" t="s">
        <v>5714</v>
      </c>
      <c r="P30" s="687"/>
      <c r="Q30" s="688"/>
      <c r="T30" s="44"/>
    </row>
    <row r="31" spans="1:20" x14ac:dyDescent="0.2">
      <c r="A31" s="692" t="s">
        <v>51</v>
      </c>
      <c r="B31" s="693"/>
      <c r="C31" s="66" t="str">
        <f>IF(Main!D50="","",Main!D50)</f>
        <v/>
      </c>
      <c r="D31" s="66" t="str">
        <f>IF(Main!E50="","",Main!E50)</f>
        <v/>
      </c>
      <c r="E31" s="66" t="str">
        <f>IF(Main!F50="","",Main!F50)</f>
        <v/>
      </c>
      <c r="F31" s="66" t="str">
        <f>IF(Main!G50="","",Main!G50)</f>
        <v/>
      </c>
      <c r="G31" s="539"/>
      <c r="H31" s="445" t="s">
        <v>3925</v>
      </c>
      <c r="I31" s="472" t="e">
        <f>IF(Main!N49="","",Main!N49)</f>
        <v>#N/A</v>
      </c>
      <c r="J31" s="711" t="s">
        <v>5719</v>
      </c>
      <c r="K31" s="712"/>
      <c r="L31" s="713"/>
      <c r="M31" s="530" t="str">
        <f>IF(Main!S49="","",Main!S49)</f>
        <v/>
      </c>
      <c r="O31" s="689" t="s">
        <v>5721</v>
      </c>
      <c r="P31" s="690"/>
      <c r="Q31" s="691"/>
      <c r="R31" s="90" t="str">
        <f>IF(Main!X49="","",Main!X49)</f>
        <v/>
      </c>
      <c r="T31" s="44"/>
    </row>
    <row r="32" spans="1:20" ht="12.75" customHeight="1" x14ac:dyDescent="0.2">
      <c r="A32" s="692" t="s">
        <v>52</v>
      </c>
      <c r="B32" s="693"/>
      <c r="C32" s="65" t="str">
        <f>IF(Main!D51="","",Main!D51)</f>
        <v/>
      </c>
      <c r="D32" s="65" t="str">
        <f>IF(Main!E51="","",Main!E51)</f>
        <v/>
      </c>
      <c r="E32" s="65" t="str">
        <f>IF(Main!F51="","",Main!F51)</f>
        <v/>
      </c>
      <c r="F32" s="65" t="str">
        <f>IF(Main!G51="","",Main!G51)</f>
        <v/>
      </c>
      <c r="G32" s="537"/>
      <c r="H32" s="445" t="s">
        <v>4498</v>
      </c>
      <c r="I32" s="472" t="e">
        <f>IF(Main!N50="","",Main!N50)</f>
        <v>#N/A</v>
      </c>
      <c r="J32" s="702" t="s">
        <v>3913</v>
      </c>
      <c r="K32" s="703"/>
      <c r="L32" s="704"/>
      <c r="M32" s="512"/>
      <c r="O32" s="702" t="s">
        <v>3913</v>
      </c>
      <c r="P32" s="703"/>
      <c r="Q32" s="704"/>
      <c r="T32" s="44"/>
    </row>
    <row r="33" spans="1:20" ht="12.75" customHeight="1" x14ac:dyDescent="0.2">
      <c r="A33" s="692" t="s">
        <v>3926</v>
      </c>
      <c r="B33" s="693"/>
      <c r="C33" s="65" t="str">
        <f>IF(Main!D52="","",Main!D52)</f>
        <v/>
      </c>
      <c r="D33" s="65" t="str">
        <f>IF(Main!E52="","",Main!E52)</f>
        <v/>
      </c>
      <c r="E33" s="65" t="str">
        <f>IF(Main!F52="","",Main!F52)</f>
        <v/>
      </c>
      <c r="F33" s="65" t="str">
        <f>IF(Main!G52="","",Main!G52)</f>
        <v/>
      </c>
      <c r="G33" s="537"/>
      <c r="H33" s="445" t="s">
        <v>3927</v>
      </c>
      <c r="I33" s="472" t="e">
        <f>IF(Main!N51="","",Main!N51)</f>
        <v>#N/A</v>
      </c>
      <c r="J33" s="699" t="s">
        <v>5720</v>
      </c>
      <c r="K33" s="700"/>
      <c r="L33" s="701"/>
      <c r="M33" s="509" t="str">
        <f>IF(Main!S51="","",Main!S51)</f>
        <v/>
      </c>
      <c r="O33" s="699" t="s">
        <v>5722</v>
      </c>
      <c r="P33" s="700"/>
      <c r="Q33" s="701"/>
      <c r="R33" s="90" t="str">
        <f>IF(Main!X51="","",Main!X51)</f>
        <v/>
      </c>
      <c r="T33" s="44"/>
    </row>
    <row r="34" spans="1:20" ht="12.75" customHeight="1" x14ac:dyDescent="0.2">
      <c r="A34" s="692" t="s">
        <v>53</v>
      </c>
      <c r="B34" s="693"/>
      <c r="C34" s="67" t="str">
        <f>IF(Main!D53="","",Main!D53)</f>
        <v/>
      </c>
      <c r="D34" s="67" t="str">
        <f>IF(Main!E53="","",Main!E53)</f>
        <v/>
      </c>
      <c r="E34" s="67" t="str">
        <f>IF(Main!F53="","",Main!F53)</f>
        <v/>
      </c>
      <c r="F34" s="67" t="str">
        <f>IF(Main!G53="","",Main!G53)</f>
        <v/>
      </c>
      <c r="G34" s="540"/>
      <c r="H34" s="445" t="s">
        <v>3928</v>
      </c>
      <c r="I34" s="444" t="e">
        <f>IF(Main!N52="","",Main!N52)</f>
        <v>#N/A</v>
      </c>
      <c r="J34" s="702" t="s">
        <v>3913</v>
      </c>
      <c r="K34" s="703"/>
      <c r="L34" s="704"/>
      <c r="O34" s="702" t="s">
        <v>3913</v>
      </c>
      <c r="P34" s="703"/>
      <c r="Q34" s="704"/>
      <c r="T34" s="44"/>
    </row>
    <row r="35" spans="1:20" ht="12.75" customHeight="1" x14ac:dyDescent="0.2">
      <c r="A35" s="91"/>
      <c r="B35" s="93" t="s">
        <v>116</v>
      </c>
      <c r="C35" s="106" t="str">
        <f>IF(Main!D54="","",Main!D54)</f>
        <v/>
      </c>
      <c r="D35" s="106" t="str">
        <f>IF(Main!E54="","",Main!E54)</f>
        <v/>
      </c>
      <c r="E35" s="106" t="str">
        <f>IF(Main!F54="","",Main!F54)</f>
        <v/>
      </c>
      <c r="F35" s="106" t="str">
        <f>IF(Main!G54="","",Main!G54)</f>
        <v/>
      </c>
      <c r="G35" s="541"/>
      <c r="H35" s="445" t="s">
        <v>3928</v>
      </c>
      <c r="I35" s="444" t="e">
        <f>IF(Main!N53="","",Main!N53)</f>
        <v>#N/A</v>
      </c>
      <c r="J35" s="705" t="s">
        <v>5723</v>
      </c>
      <c r="K35" s="706"/>
      <c r="L35" s="707"/>
      <c r="M35" s="533" t="str">
        <f>IF(Main!S53="","",Main!S53)</f>
        <v/>
      </c>
      <c r="O35" s="705" t="s">
        <v>5724</v>
      </c>
      <c r="P35" s="706"/>
      <c r="Q35" s="707"/>
      <c r="R35" s="534" t="str">
        <f>IF(Main!X53="","",Main!X53)</f>
        <v/>
      </c>
    </row>
    <row r="36" spans="1:20" ht="13.5" thickBot="1" x14ac:dyDescent="0.25">
      <c r="B36" s="93" t="s">
        <v>3929</v>
      </c>
      <c r="C36" s="65" t="str">
        <f>IF(Main!D56="","",Main!D56)</f>
        <v/>
      </c>
      <c r="D36" s="65" t="str">
        <f>IF(Main!E56="","",Main!E56)</f>
        <v/>
      </c>
      <c r="E36" s="65" t="str">
        <f>IF(Main!F56="","",Main!F56)</f>
        <v/>
      </c>
      <c r="F36" s="65" t="str">
        <f>IF(Main!G56="","",Main!G56)</f>
        <v/>
      </c>
      <c r="G36" s="537"/>
      <c r="H36" s="538"/>
      <c r="J36" s="708"/>
      <c r="K36" s="709"/>
      <c r="L36" s="710"/>
      <c r="M36" s="528"/>
      <c r="O36" s="708"/>
      <c r="P36" s="709"/>
      <c r="Q36" s="710"/>
      <c r="T36" s="44"/>
    </row>
    <row r="37" spans="1:20" ht="13.5" thickBot="1" x14ac:dyDescent="0.25">
      <c r="B37" s="91" t="s">
        <v>3930</v>
      </c>
      <c r="C37" s="65" t="str">
        <f>IF(Main!D57="","",Main!D57)</f>
        <v/>
      </c>
      <c r="D37" s="65" t="str">
        <f>IF(Main!E57="","",Main!E57)</f>
        <v/>
      </c>
      <c r="E37" s="65" t="str">
        <f>IF(Main!F57="","",Main!F57)</f>
        <v/>
      </c>
      <c r="F37" s="65" t="str">
        <f>IF(Main!G57="","",Main!G57)</f>
        <v/>
      </c>
      <c r="G37" s="537"/>
      <c r="H37" s="538"/>
      <c r="J37" s="545" t="s">
        <v>3916</v>
      </c>
      <c r="K37" s="546" t="s">
        <v>26</v>
      </c>
      <c r="L37" s="547" t="s">
        <v>3917</v>
      </c>
      <c r="M37" s="528"/>
      <c r="O37" s="545" t="s">
        <v>3918</v>
      </c>
      <c r="P37" s="546" t="s">
        <v>26</v>
      </c>
      <c r="Q37" s="547" t="s">
        <v>3919</v>
      </c>
    </row>
    <row r="38" spans="1:20" ht="13.5" thickBot="1" x14ac:dyDescent="0.25">
      <c r="B38" s="52" t="s">
        <v>54</v>
      </c>
      <c r="J38" s="542" t="str">
        <f>IF(Main!P56="","",Main!P56)</f>
        <v/>
      </c>
      <c r="K38" s="543" t="str">
        <f>IF(Main!Q56="","",Main!Q56)</f>
        <v/>
      </c>
      <c r="L38" s="544" t="str">
        <f>IF(Main!R56="","",Main!R56)</f>
        <v/>
      </c>
      <c r="O38" s="542" t="str">
        <f>IF(Main!U56="","",Main!U56)</f>
        <v/>
      </c>
      <c r="P38" s="543" t="str">
        <f>IF(Main!V56="","",Main!V56)</f>
        <v/>
      </c>
      <c r="Q38" s="544" t="str">
        <f>IF(Main!W56="","",Main!W56)</f>
        <v/>
      </c>
    </row>
    <row r="39" spans="1:20" x14ac:dyDescent="0.2">
      <c r="B39" s="52" t="s">
        <v>4395</v>
      </c>
      <c r="M39" s="548"/>
    </row>
    <row r="40" spans="1:20" ht="15.75" x14ac:dyDescent="0.25">
      <c r="B40" s="527"/>
      <c r="C40" s="527"/>
      <c r="D40" s="527"/>
      <c r="E40" s="527"/>
      <c r="K40" s="91" t="s">
        <v>5114</v>
      </c>
      <c r="L40" t="str">
        <f>IF(Main!N54="","",Main!N54)</f>
        <v>0°F</v>
      </c>
      <c r="O40" s="91" t="s">
        <v>5116</v>
      </c>
      <c r="P40" t="str">
        <f>IF(Main!N56="","",Main!N56)</f>
        <v>0°F</v>
      </c>
    </row>
    <row r="41" spans="1:20" x14ac:dyDescent="0.2">
      <c r="K41" s="91" t="s">
        <v>5115</v>
      </c>
      <c r="L41" t="str">
        <f>IF(Main!N55="","",Main!N55)</f>
        <v>0°F</v>
      </c>
      <c r="O41" s="91" t="s">
        <v>5117</v>
      </c>
      <c r="P41" t="str">
        <f>IF(Main!N57="","",Main!N57)</f>
        <v>0°F</v>
      </c>
    </row>
    <row r="42" spans="1:20" ht="15.75" x14ac:dyDescent="0.25">
      <c r="C42" s="527"/>
      <c r="D42" s="527"/>
      <c r="E42" s="527"/>
      <c r="F42" s="527"/>
      <c r="G42" s="527"/>
      <c r="H42" s="527"/>
      <c r="I42" s="527"/>
      <c r="J42" s="527"/>
    </row>
    <row r="44" spans="1:20" x14ac:dyDescent="0.2">
      <c r="F44" s="2"/>
      <c r="G44" s="2"/>
    </row>
    <row r="45" spans="1:20" ht="12.75" customHeight="1" x14ac:dyDescent="0.2">
      <c r="F45" s="529"/>
    </row>
    <row r="46" spans="1:20" x14ac:dyDescent="0.2">
      <c r="F46" s="170"/>
    </row>
    <row r="47" spans="1:20" ht="12.75" customHeight="1" x14ac:dyDescent="0.2">
      <c r="F47" s="512"/>
    </row>
    <row r="48" spans="1:20" ht="12.75" customHeight="1" x14ac:dyDescent="0.2">
      <c r="F48" s="528"/>
    </row>
    <row r="50" spans="6:6" ht="15.75" customHeight="1" x14ac:dyDescent="0.2">
      <c r="F50" s="512"/>
    </row>
    <row r="51" spans="6:6" x14ac:dyDescent="0.2">
      <c r="F51" s="528"/>
    </row>
    <row r="52" spans="6:6" x14ac:dyDescent="0.2">
      <c r="F52" s="528"/>
    </row>
    <row r="54" spans="6:6" x14ac:dyDescent="0.2">
      <c r="F54" s="531"/>
    </row>
  </sheetData>
  <sheetProtection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50"/>
  </cols>
  <sheetData>
    <row r="1" spans="1:14" ht="15.75" x14ac:dyDescent="0.25">
      <c r="A1" s="151">
        <f>Main!D16</f>
        <v>0</v>
      </c>
      <c r="B1" s="130"/>
      <c r="C1" s="130"/>
      <c r="D1" s="148"/>
      <c r="E1" s="131"/>
      <c r="F1" s="140" t="s">
        <v>224</v>
      </c>
      <c r="G1" s="141"/>
      <c r="H1" s="141"/>
      <c r="I1" s="141"/>
      <c r="J1" s="131"/>
      <c r="K1" s="130"/>
      <c r="L1" s="130"/>
      <c r="M1" s="130"/>
      <c r="N1" s="130"/>
    </row>
    <row r="2" spans="1:14" ht="15.75" x14ac:dyDescent="0.25">
      <c r="A2" s="130"/>
      <c r="B2" s="130"/>
      <c r="C2" s="130"/>
      <c r="D2" s="148"/>
      <c r="E2" s="132" t="s">
        <v>225</v>
      </c>
      <c r="F2" s="141"/>
      <c r="G2" s="141"/>
      <c r="H2" s="141"/>
      <c r="I2" s="141"/>
      <c r="J2" s="131"/>
      <c r="K2" s="130"/>
      <c r="L2" s="130"/>
      <c r="M2" s="130"/>
      <c r="N2" s="130"/>
    </row>
    <row r="3" spans="1:14" x14ac:dyDescent="0.2">
      <c r="A3" s="130"/>
      <c r="B3" s="130"/>
      <c r="C3" s="130"/>
      <c r="D3" s="148"/>
      <c r="E3" s="130"/>
      <c r="F3" s="130"/>
      <c r="G3" s="130"/>
      <c r="H3" s="130"/>
      <c r="I3" s="130"/>
      <c r="J3" s="130"/>
      <c r="K3" s="130"/>
      <c r="L3" s="130"/>
      <c r="M3" s="130"/>
      <c r="N3" s="130"/>
    </row>
    <row r="4" spans="1:14" x14ac:dyDescent="0.2">
      <c r="A4" s="130"/>
      <c r="B4" s="133" t="s">
        <v>0</v>
      </c>
      <c r="C4" s="133"/>
      <c r="D4" s="149"/>
      <c r="E4" s="130"/>
      <c r="F4" s="133"/>
      <c r="G4" s="133"/>
      <c r="H4" s="133"/>
      <c r="I4" s="133"/>
      <c r="J4" s="133"/>
      <c r="K4" s="133"/>
      <c r="L4" s="133"/>
      <c r="M4" s="130"/>
      <c r="N4" s="130"/>
    </row>
    <row r="5" spans="1:14" x14ac:dyDescent="0.2">
      <c r="A5" s="130"/>
      <c r="B5" s="134" t="s">
        <v>40</v>
      </c>
      <c r="C5" s="134"/>
      <c r="D5" s="149"/>
      <c r="E5" s="130"/>
      <c r="F5" s="133"/>
      <c r="G5" s="133"/>
      <c r="H5" s="133"/>
      <c r="I5" s="133"/>
      <c r="J5" s="133"/>
      <c r="K5" s="133"/>
      <c r="L5" s="133"/>
      <c r="M5" s="130"/>
      <c r="N5" s="130"/>
    </row>
    <row r="6" spans="1:14" x14ac:dyDescent="0.2">
      <c r="A6" s="130"/>
      <c r="B6" s="135" t="s">
        <v>41</v>
      </c>
      <c r="C6" s="136">
        <f>Main!D3</f>
        <v>0</v>
      </c>
      <c r="D6" s="148"/>
      <c r="E6" s="133"/>
      <c r="F6" s="133"/>
      <c r="G6" s="133"/>
      <c r="H6" s="133"/>
      <c r="I6" s="137" t="s">
        <v>9</v>
      </c>
      <c r="J6" s="133">
        <f>Main!D5</f>
        <v>0</v>
      </c>
      <c r="K6" s="130"/>
      <c r="L6" s="130"/>
    </row>
    <row r="7" spans="1:14" x14ac:dyDescent="0.2">
      <c r="A7" s="130"/>
      <c r="B7" s="137" t="s">
        <v>7</v>
      </c>
      <c r="C7" s="138">
        <f>Main!D6</f>
        <v>0</v>
      </c>
      <c r="D7" s="148"/>
      <c r="E7" s="133"/>
      <c r="F7" s="133"/>
      <c r="G7" s="133"/>
      <c r="H7" s="133"/>
      <c r="I7" s="137" t="s">
        <v>10</v>
      </c>
      <c r="J7" s="139">
        <f>Main!D16</f>
        <v>0</v>
      </c>
      <c r="K7" s="130"/>
      <c r="L7" s="130"/>
    </row>
    <row r="8" spans="1:14" x14ac:dyDescent="0.2">
      <c r="A8" s="130"/>
      <c r="B8" s="137" t="s">
        <v>42</v>
      </c>
      <c r="C8" s="138">
        <f>Main!D7</f>
        <v>0</v>
      </c>
      <c r="D8" s="148"/>
      <c r="E8" s="133"/>
      <c r="F8" s="133"/>
      <c r="G8" s="133"/>
      <c r="H8" s="133"/>
      <c r="I8" s="133"/>
      <c r="J8" s="133"/>
      <c r="K8" s="133"/>
      <c r="L8" s="133"/>
      <c r="M8" s="130"/>
      <c r="N8" s="130"/>
    </row>
    <row r="10" spans="1:14" x14ac:dyDescent="0.2">
      <c r="B10" t="s">
        <v>240</v>
      </c>
      <c r="D10" s="150" t="s">
        <v>241</v>
      </c>
    </row>
    <row r="11" spans="1:14" x14ac:dyDescent="0.2">
      <c r="B11" t="s">
        <v>5464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abSelected="1" topLeftCell="A16" zoomScale="90" zoomScaleNormal="90" workbookViewId="0">
      <selection activeCell="B51" sqref="B51"/>
    </sheetView>
  </sheetViews>
  <sheetFormatPr defaultRowHeight="12.75" x14ac:dyDescent="0.2"/>
  <cols>
    <col min="1" max="1" width="20.28515625" bestFit="1" customWidth="1"/>
    <col min="2" max="2" width="10.7109375" customWidth="1"/>
    <col min="9" max="9" width="10.85546875" customWidth="1"/>
    <col min="12" max="12" width="10.140625" bestFit="1" customWidth="1"/>
    <col min="21" max="21" width="9.42578125" bestFit="1" customWidth="1"/>
    <col min="22" max="22" width="11" customWidth="1"/>
    <col min="41" max="41" width="9.42578125" bestFit="1" customWidth="1"/>
    <col min="42" max="42" width="10.85546875" customWidth="1"/>
  </cols>
  <sheetData>
    <row r="1" spans="1:55" ht="15" x14ac:dyDescent="0.25">
      <c r="A1" s="152">
        <f>Main!D16</f>
        <v>0</v>
      </c>
      <c r="B1" s="180">
        <f>Main!D17</f>
        <v>0</v>
      </c>
      <c r="C1" s="181">
        <v>27606.799999999996</v>
      </c>
      <c r="D1" s="4"/>
      <c r="E1" s="4" t="s">
        <v>67</v>
      </c>
      <c r="F1" s="4"/>
      <c r="G1" s="4"/>
      <c r="H1" s="4"/>
      <c r="I1" s="4"/>
      <c r="J1" s="4"/>
      <c r="K1" s="4"/>
      <c r="L1" s="4"/>
      <c r="M1" s="4"/>
      <c r="N1" s="4"/>
      <c r="O1" s="4"/>
      <c r="P1" s="4"/>
      <c r="Q1" s="4"/>
      <c r="R1" s="4"/>
      <c r="S1" s="4"/>
      <c r="T1" s="4"/>
      <c r="U1" s="4"/>
      <c r="V1" s="4"/>
      <c r="W1" s="4"/>
      <c r="X1" s="4"/>
      <c r="Y1" s="4" t="s">
        <v>67</v>
      </c>
      <c r="Z1" s="4"/>
      <c r="AA1" s="4"/>
      <c r="AB1" s="4"/>
      <c r="AC1" s="4"/>
      <c r="AD1" s="4"/>
      <c r="AE1" s="4"/>
      <c r="AF1" s="4"/>
      <c r="AG1" s="4"/>
      <c r="AH1" s="4"/>
      <c r="AI1" s="4"/>
      <c r="AJ1" s="4"/>
      <c r="AK1" s="4"/>
      <c r="AL1" s="4"/>
      <c r="AM1" s="4"/>
      <c r="AN1" s="4"/>
      <c r="AO1" s="4"/>
      <c r="AP1" s="4"/>
      <c r="AQ1" s="4"/>
      <c r="AR1" s="4"/>
      <c r="AS1" s="4" t="s">
        <v>67</v>
      </c>
      <c r="AT1" s="4"/>
      <c r="AU1" s="4"/>
      <c r="AV1" s="4"/>
      <c r="AW1" s="4"/>
      <c r="AX1" s="4"/>
      <c r="AY1" s="4"/>
      <c r="AZ1" s="4"/>
      <c r="BA1" s="4"/>
      <c r="BB1" s="4"/>
      <c r="BC1" s="4"/>
    </row>
    <row r="2" spans="1:55" ht="15" x14ac:dyDescent="0.25">
      <c r="A2" s="181">
        <f>Main!D19</f>
        <v>0</v>
      </c>
      <c r="B2" s="180">
        <f>IF(OR(ISBLANK(A1),ISBLANK(A2)),0,A1+A2)</f>
        <v>0</v>
      </c>
      <c r="C2" s="4"/>
      <c r="D2" s="4"/>
      <c r="E2" s="4"/>
      <c r="F2" s="187"/>
      <c r="G2" s="4"/>
      <c r="H2" s="4"/>
      <c r="I2" s="4"/>
      <c r="J2" s="4"/>
      <c r="K2" s="4"/>
      <c r="L2" s="4"/>
      <c r="M2" s="4"/>
      <c r="N2" s="4" t="s">
        <v>68</v>
      </c>
      <c r="O2" s="4"/>
      <c r="P2" s="4"/>
      <c r="Q2" s="4"/>
      <c r="R2" s="4"/>
      <c r="S2" s="4"/>
      <c r="T2" s="4"/>
      <c r="U2" s="4"/>
      <c r="V2" s="4"/>
      <c r="W2" s="4"/>
      <c r="X2" s="4"/>
      <c r="Y2" s="4"/>
      <c r="Z2" s="4"/>
      <c r="AA2" s="4"/>
      <c r="AB2" s="4"/>
      <c r="AC2" s="4"/>
      <c r="AD2" s="4"/>
      <c r="AE2" s="4"/>
      <c r="AF2" s="4"/>
      <c r="AG2" s="4"/>
      <c r="AH2" s="4" t="s">
        <v>69</v>
      </c>
      <c r="AI2" s="4"/>
      <c r="AJ2" s="4"/>
      <c r="AK2" s="4"/>
      <c r="AL2" s="4"/>
      <c r="AM2" s="4"/>
      <c r="AN2" s="4"/>
      <c r="AO2" s="4"/>
      <c r="AP2" s="4"/>
      <c r="AQ2" s="4"/>
      <c r="AR2" s="4"/>
      <c r="AS2" s="4"/>
      <c r="AT2" s="4"/>
      <c r="AU2" s="4"/>
      <c r="AV2" s="4"/>
      <c r="AW2" s="4"/>
      <c r="AX2" s="4"/>
      <c r="AY2" s="4"/>
      <c r="AZ2" s="4"/>
      <c r="BA2" s="4"/>
      <c r="BB2" s="4" t="s">
        <v>70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e">
        <f>VLOOKUP(Main!$E$30,Data_Sheet!$A$11:$A$900,TRUE)</f>
        <v>#N/A</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71</v>
      </c>
      <c r="B9">
        <v>1</v>
      </c>
      <c r="C9">
        <v>2</v>
      </c>
      <c r="D9">
        <v>3</v>
      </c>
      <c r="E9">
        <v>4</v>
      </c>
      <c r="F9">
        <v>5</v>
      </c>
      <c r="G9">
        <v>6</v>
      </c>
      <c r="H9">
        <v>7</v>
      </c>
      <c r="I9">
        <v>8</v>
      </c>
      <c r="J9">
        <v>9</v>
      </c>
      <c r="K9">
        <v>10</v>
      </c>
      <c r="L9">
        <v>11</v>
      </c>
      <c r="M9">
        <v>12</v>
      </c>
      <c r="N9">
        <v>13</v>
      </c>
      <c r="O9">
        <v>14</v>
      </c>
      <c r="U9" t="s">
        <v>71</v>
      </c>
      <c r="V9">
        <v>15</v>
      </c>
      <c r="W9">
        <v>16</v>
      </c>
      <c r="X9">
        <v>17</v>
      </c>
      <c r="Y9">
        <v>18</v>
      </c>
      <c r="Z9">
        <v>19</v>
      </c>
      <c r="AA9">
        <v>20</v>
      </c>
      <c r="AB9">
        <v>21</v>
      </c>
      <c r="AC9">
        <v>22</v>
      </c>
      <c r="AD9">
        <v>23</v>
      </c>
      <c r="AE9">
        <v>24</v>
      </c>
      <c r="AF9">
        <v>25</v>
      </c>
      <c r="AG9">
        <v>26</v>
      </c>
      <c r="AH9">
        <v>27</v>
      </c>
      <c r="AI9">
        <v>28</v>
      </c>
      <c r="AO9" t="s">
        <v>71</v>
      </c>
      <c r="AP9">
        <v>29</v>
      </c>
      <c r="AQ9">
        <v>30</v>
      </c>
      <c r="AR9">
        <v>31</v>
      </c>
      <c r="AS9">
        <v>32</v>
      </c>
      <c r="AT9">
        <v>33</v>
      </c>
      <c r="AU9">
        <v>34</v>
      </c>
      <c r="AV9">
        <v>35</v>
      </c>
      <c r="AW9">
        <v>36</v>
      </c>
      <c r="AX9">
        <v>37</v>
      </c>
      <c r="AY9">
        <v>38</v>
      </c>
      <c r="AZ9">
        <v>39</v>
      </c>
      <c r="BA9">
        <v>40</v>
      </c>
    </row>
    <row r="10" spans="1:55" ht="15" x14ac:dyDescent="0.25">
      <c r="A10" s="54" t="e">
        <f ca="1">INDIRECT("Data_Sheet!B"&amp;10+$B$50)</f>
        <v>#N/A</v>
      </c>
      <c r="B10" s="49" t="e">
        <f ca="1">INDIRECT("Data_Sheet!c"&amp;10+$B$50)</f>
        <v>#N/A</v>
      </c>
      <c r="C10" s="49" t="e">
        <f ca="1">INDIRECT("Data_Sheet!D"&amp;10+$B$50)</f>
        <v>#N/A</v>
      </c>
      <c r="D10" s="49" t="e">
        <f ca="1">INDIRECT("Data_Sheet!E"&amp;10+$B$50)</f>
        <v>#N/A</v>
      </c>
      <c r="E10" s="49" t="e">
        <f ca="1">INDIRECT("Data_Sheet!F"&amp;10+$B$50)</f>
        <v>#N/A</v>
      </c>
      <c r="F10" s="49" t="e">
        <f ca="1">INDIRECT("Data_Sheet!G"&amp;10+$B$50)</f>
        <v>#N/A</v>
      </c>
      <c r="G10" s="49" t="e">
        <f ca="1">INDIRECT("Data_Sheet!H"&amp;10+$B$50)</f>
        <v>#N/A</v>
      </c>
      <c r="H10" s="49" t="e">
        <f ca="1">INDIRECT("Data_Sheet!I"&amp;10+$B$50)</f>
        <v>#N/A</v>
      </c>
      <c r="I10" s="49" t="e">
        <f ca="1">INDIRECT("Data_Sheet!J"&amp;10+$B$50)</f>
        <v>#N/A</v>
      </c>
      <c r="J10" s="49" t="e">
        <f ca="1">INDIRECT("Data_Sheet!K"&amp;10+$B$50)</f>
        <v>#N/A</v>
      </c>
      <c r="K10" s="49" t="e">
        <f ca="1">INDIRECT("Data_Sheet!L"&amp;10+$B$50)</f>
        <v>#N/A</v>
      </c>
      <c r="L10" s="49" t="e">
        <f ca="1">INDIRECT("Data_Sheet!M"&amp;10+$B$50)</f>
        <v>#N/A</v>
      </c>
      <c r="M10" s="49" t="e">
        <f ca="1">INDIRECT("Data_Sheet!N"&amp;10+$B$50)</f>
        <v>#N/A</v>
      </c>
      <c r="N10" s="49" t="e">
        <f ca="1">INDIRECT("Data_Sheet!O"&amp;10+$B$50)</f>
        <v>#N/A</v>
      </c>
      <c r="O10" s="49" t="e">
        <f ca="1">INDIRECT("Data_Sheet!P"&amp;10+$B$50)</f>
        <v>#N/A</v>
      </c>
      <c r="P10" s="49"/>
      <c r="U10" s="54" t="e">
        <f ca="1">INDIRECT("Data_Sheet_15_28!B"&amp;10+(MATCH(Main!$E$30,Data_Sheet_15_28!$A$11:$A$900,0)))</f>
        <v>#N/A</v>
      </c>
      <c r="V10" s="49" t="e">
        <f ca="1">INDIRECT("Data_Sheet_15_28!c"&amp;10+(MATCH(Main!$E$30,Data_Sheet_15_28!$A$11:$A$900,0)))</f>
        <v>#N/A</v>
      </c>
      <c r="W10" s="49" t="e">
        <f ca="1">INDIRECT("Data_Sheet_15_28!D"&amp;10+(MATCH(Main!$E$30,Data_Sheet_15_28!$A$11:$A$900,0)))</f>
        <v>#N/A</v>
      </c>
      <c r="X10" s="49" t="e">
        <f ca="1">INDIRECT("Data_Sheet_15_28!E"&amp;10+(MATCH(Main!$E$30,Data_Sheet_15_28!$A$11:$A$900,0)))</f>
        <v>#N/A</v>
      </c>
      <c r="Y10" s="49" t="e">
        <f ca="1">INDIRECT("Data_Sheet_15_28!F"&amp;10+(MATCH(Main!$E$30,Data_Sheet_15_28!$A$11:$A$900,0)))</f>
        <v>#N/A</v>
      </c>
      <c r="Z10" s="49" t="e">
        <f ca="1">INDIRECT("Data_Sheet_15_28!G"&amp;10+(MATCH(Main!$E$30,Data_Sheet_15_28!$A$11:$A$900,0)))</f>
        <v>#N/A</v>
      </c>
      <c r="AA10" s="49" t="e">
        <f ca="1">INDIRECT("Data_Sheet_15_28!H"&amp;10+(MATCH(Main!$E$30,Data_Sheet_15_28!$A$11:$A$900,0)))</f>
        <v>#N/A</v>
      </c>
      <c r="AB10" s="49" t="e">
        <f ca="1">INDIRECT("Data_Sheet_15_28!I"&amp;10+(MATCH(Main!$E$30,Data_Sheet_15_28!$A$11:$A$900,0)))</f>
        <v>#N/A</v>
      </c>
      <c r="AC10" s="49" t="e">
        <f ca="1">INDIRECT("Data_Sheet_15_28!J"&amp;10+(MATCH(Main!$E$30,Data_Sheet_15_28!$A$11:$A$900,0)))</f>
        <v>#N/A</v>
      </c>
      <c r="AD10" s="49" t="e">
        <f ca="1">INDIRECT("Data_Sheet_15_28!K"&amp;10+(MATCH(Main!$E$30,Data_Sheet_15_28!$A$11:$A$900,0)))</f>
        <v>#N/A</v>
      </c>
      <c r="AE10" s="49" t="e">
        <f ca="1">INDIRECT("Data_Sheet_15_28!L"&amp;10+(MATCH(Main!$E$30,Data_Sheet_15_28!$A$11:$A$900,0)))</f>
        <v>#N/A</v>
      </c>
      <c r="AF10" s="49" t="e">
        <f ca="1">INDIRECT("Data_Sheet_15_28!M"&amp;10+(MATCH(Main!$E$30,Data_Sheet_15_28!$A$11:$A$900,0)))</f>
        <v>#N/A</v>
      </c>
      <c r="AG10" s="49" t="e">
        <f ca="1">INDIRECT("Data_Sheet_15_28!N"&amp;10+(MATCH(Main!$E$30,Data_Sheet_15_28!$A$11:$A$900,0)))</f>
        <v>#N/A</v>
      </c>
      <c r="AH10" s="49" t="e">
        <f ca="1">INDIRECT("Data_Sheet_15_28!O"&amp;10+(MATCH(Main!$E$30,Data_Sheet_15_28!$A$11:$A$900,0)))</f>
        <v>#N/A</v>
      </c>
      <c r="AI10" s="49" t="e">
        <f ca="1">INDIRECT("Data_Sheet_15_28!P"&amp;10+(MATCH(Main!$E$30,Data_Sheet_15_28!$A$11:$A$900,0)))</f>
        <v>#N/A</v>
      </c>
      <c r="AO10" s="54" t="e">
        <f ca="1">INDIRECT("Data_Sheet_29_40!B"&amp;10+(MATCH(Main!$E$30,Data_Sheet_29_40!$A$11:$A$900,0)))</f>
        <v>#N/A</v>
      </c>
      <c r="AP10" s="49" t="e">
        <f ca="1">INDIRECT("Data_Sheet_29_40!c"&amp;10+(MATCH(Main!$E$30,Data_Sheet_29_40!$A$11:$A$900,0)))</f>
        <v>#N/A</v>
      </c>
      <c r="AQ10" s="49" t="e">
        <f ca="1">INDIRECT("Data_Sheet_29_40!D"&amp;10+(MATCH(Main!$E$30,Data_Sheet_29_40!$A$11:$A$900,0)))</f>
        <v>#N/A</v>
      </c>
      <c r="AR10" s="49" t="e">
        <f ca="1">INDIRECT("Data_Sheet_29_40!E"&amp;10+(MATCH(Main!$E$30,Data_Sheet_29_40!$A$11:$A$900,0)))</f>
        <v>#N/A</v>
      </c>
      <c r="AS10" s="49" t="e">
        <f ca="1">INDIRECT("Data_Sheet_29_40!F"&amp;10+(MATCH(Main!$E$30,Data_Sheet_29_40!$A$11:$A$900,0)))</f>
        <v>#N/A</v>
      </c>
      <c r="AT10" s="49" t="e">
        <f ca="1">INDIRECT("Data_Sheet_29_40!G"&amp;10+(MATCH(Main!$E$30,Data_Sheet_29_40!$A$11:$A$900,0)))</f>
        <v>#N/A</v>
      </c>
      <c r="AU10" s="49" t="e">
        <f ca="1">INDIRECT("Data_Sheet_29_40!H"&amp;10+(MATCH(Main!$E$30,Data_Sheet_29_40!$A$11:$A$900,0)))</f>
        <v>#N/A</v>
      </c>
      <c r="AV10" s="49" t="e">
        <f ca="1">INDIRECT("Data_Sheet_29_40!I"&amp;10+(MATCH(Main!$E$30,Data_Sheet_29_40!$A$11:$A$900,0)))</f>
        <v>#N/A</v>
      </c>
      <c r="AW10" s="49" t="e">
        <f ca="1">INDIRECT("Data_Sheet_29_40!J"&amp;10+(MATCH(Main!$E$30,Data_Sheet_29_40!$A$11:$A$900,0)))</f>
        <v>#N/A</v>
      </c>
      <c r="AX10" s="49" t="e">
        <f ca="1">INDIRECT("Data_Sheet_29_40!K"&amp;10+(MATCH(Main!$E$30,Data_Sheet_29_40!$A$11:$A$900,0)))</f>
        <v>#N/A</v>
      </c>
      <c r="AY10" s="49" t="e">
        <f ca="1">INDIRECT("Data_Sheet_29_40!L"&amp;10+(MATCH(Main!$E$30,Data_Sheet_29_40!$A$11:$A$900,0)))</f>
        <v>#N/A</v>
      </c>
      <c r="AZ10" s="49" t="e">
        <f ca="1">INDIRECT("Data_Sheet_29_40!M"&amp;10+(MATCH(Main!$E$30,Data_Sheet_29_40!$A$11:$A$900,0)))</f>
        <v>#N/A</v>
      </c>
      <c r="BA10" s="49" t="e">
        <f ca="1">INDIRECT("Data_Sheet_29_40!N"&amp;10+(MATCH(Main!$E$30,Data_Sheet_29_40!$A$11:$A$900,0)))</f>
        <v>#N/A</v>
      </c>
    </row>
    <row r="11" spans="1:55" ht="15" x14ac:dyDescent="0.25">
      <c r="A11" s="54" t="e">
        <f ca="1">INDIRECT("Data_Sheet!B"&amp;11+$B$50)</f>
        <v>#N/A</v>
      </c>
      <c r="B11" s="49" t="e">
        <f ca="1">INDIRECT("Data_Sheet!c"&amp;11+$B$50)</f>
        <v>#N/A</v>
      </c>
      <c r="C11" s="49" t="e">
        <f ca="1">INDIRECT("Data_Sheet!D"&amp;11+$B$50)</f>
        <v>#N/A</v>
      </c>
      <c r="D11" s="49" t="e">
        <f ca="1">INDIRECT("Data_Sheet!E"&amp;11+$B$50)</f>
        <v>#N/A</v>
      </c>
      <c r="E11" s="49" t="e">
        <f ca="1">INDIRECT("Data_Sheet!F"&amp;11+$B$50)</f>
        <v>#N/A</v>
      </c>
      <c r="F11" s="49" t="e">
        <f ca="1">INDIRECT("Data_Sheet!G"&amp;11+$B$50)</f>
        <v>#N/A</v>
      </c>
      <c r="G11" s="49" t="e">
        <f ca="1">INDIRECT("Data_Sheet!H"&amp;11+$B$50)</f>
        <v>#N/A</v>
      </c>
      <c r="H11" s="49" t="e">
        <f ca="1">INDIRECT("Data_Sheet!I"&amp;11+$B$50)</f>
        <v>#N/A</v>
      </c>
      <c r="I11" s="49" t="e">
        <f ca="1">INDIRECT("Data_Sheet!J"&amp;11+$B$50)</f>
        <v>#N/A</v>
      </c>
      <c r="J11" s="49" t="e">
        <f ca="1">INDIRECT("Data_Sheet!K"&amp;11+$B$50)</f>
        <v>#N/A</v>
      </c>
      <c r="K11" s="49" t="e">
        <f ca="1">INDIRECT("Data_Sheet!L"&amp;11+$B$50)</f>
        <v>#N/A</v>
      </c>
      <c r="L11" s="49" t="e">
        <f ca="1">INDIRECT("Data_Sheet!M"&amp;11+$B$50)</f>
        <v>#N/A</v>
      </c>
      <c r="M11" s="49" t="e">
        <f ca="1">INDIRECT("Data_Sheet!N"&amp;11+$B$50)</f>
        <v>#N/A</v>
      </c>
      <c r="N11" s="49" t="e">
        <f ca="1">INDIRECT("Data_Sheet!O"&amp;11+$B$50)</f>
        <v>#N/A</v>
      </c>
      <c r="O11" s="49" t="e">
        <f ca="1">INDIRECT("Data_Sheet!P"&amp;11+$B$50)</f>
        <v>#N/A</v>
      </c>
      <c r="P11" s="55"/>
      <c r="R11" s="4"/>
      <c r="U11" s="54" t="e">
        <f ca="1">INDIRECT("Data_Sheet_15_28!B"&amp;11+(MATCH(Main!$E$30,Data_Sheet_15_28!$A$11:$A$900,0)))</f>
        <v>#N/A</v>
      </c>
      <c r="V11" s="49" t="e">
        <f ca="1">INDIRECT("Data_Sheet_15_28!c"&amp;11+(MATCH(Main!$E$30,Data_Sheet_15_28!$A$11:$A$900,0)))</f>
        <v>#N/A</v>
      </c>
      <c r="W11" s="49" t="e">
        <f ca="1">INDIRECT("Data_Sheet_15_28!D"&amp;11+(MATCH(Main!$E$30,Data_Sheet_15_28!$A$11:$A$900,0)))</f>
        <v>#N/A</v>
      </c>
      <c r="X11" s="49" t="e">
        <f ca="1">INDIRECT("Data_Sheet_15_28!E"&amp;11+(MATCH(Main!$E$30,Data_Sheet_15_28!$A$11:$A$900,0)))</f>
        <v>#N/A</v>
      </c>
      <c r="Y11" s="49" t="e">
        <f ca="1">INDIRECT("Data_Sheet_15_28!F"&amp;11+(MATCH(Main!$E$30,Data_Sheet_15_28!$A$11:$A$900,0)))</f>
        <v>#N/A</v>
      </c>
      <c r="Z11" s="49" t="e">
        <f ca="1">INDIRECT("Data_Sheet_15_28!G"&amp;11+(MATCH(Main!$E$30,Data_Sheet_15_28!$A$11:$A$900,0)))</f>
        <v>#N/A</v>
      </c>
      <c r="AA11" s="49" t="e">
        <f ca="1">INDIRECT("Data_Sheet_15_28!H"&amp;11+(MATCH(Main!$E$30,Data_Sheet_15_28!$A$11:$A$900,0)))</f>
        <v>#N/A</v>
      </c>
      <c r="AB11" s="49" t="e">
        <f ca="1">INDIRECT("Data_Sheet_15_28!I"&amp;11+(MATCH(Main!$E$30,Data_Sheet_15_28!$A$11:$A$900,0)))</f>
        <v>#N/A</v>
      </c>
      <c r="AC11" s="49" t="e">
        <f ca="1">INDIRECT("Data_Sheet_15_28!J"&amp;11+(MATCH(Main!$E$30,Data_Sheet_15_28!$A$11:$A$900,0)))</f>
        <v>#N/A</v>
      </c>
      <c r="AD11" s="49" t="e">
        <f ca="1">INDIRECT("Data_Sheet_15_28!K"&amp;11+(MATCH(Main!$E$30,Data_Sheet_15_28!$A$11:$A$900,0)))</f>
        <v>#N/A</v>
      </c>
      <c r="AE11" s="49" t="e">
        <f ca="1">INDIRECT("Data_Sheet_15_28!L"&amp;11+(MATCH(Main!$E$30,Data_Sheet_15_28!$A$11:$A$900,0)))</f>
        <v>#N/A</v>
      </c>
      <c r="AF11" s="49" t="e">
        <f ca="1">INDIRECT("Data_Sheet_15_28!M"&amp;11+(MATCH(Main!$E$30,Data_Sheet_15_28!$A$11:$A$900,0)))</f>
        <v>#N/A</v>
      </c>
      <c r="AG11" s="49" t="e">
        <f ca="1">INDIRECT("Data_Sheet_15_28!N"&amp;11+(MATCH(Main!$E$30,Data_Sheet_15_28!$A$11:$A$900,0)))</f>
        <v>#N/A</v>
      </c>
      <c r="AH11" s="49" t="e">
        <f ca="1">INDIRECT("Data_Sheet_15_28!O"&amp;11+(MATCH(Main!$E$30,Data_Sheet_15_28!$A$11:$A$900,0)))</f>
        <v>#N/A</v>
      </c>
      <c r="AI11" s="49" t="e">
        <f ca="1">INDIRECT("Data_Sheet_15_28!P"&amp;11+(MATCH(Main!$E$30,Data_Sheet_15_28!$A$11:$A$900,0)))</f>
        <v>#N/A</v>
      </c>
      <c r="AO11" s="54" t="e">
        <f ca="1">INDIRECT("Data_Sheet_29_40!B"&amp;11+(MATCH(Main!$E$30,Data_Sheet_29_40!$A$11:$A$900,0)))</f>
        <v>#N/A</v>
      </c>
      <c r="AP11" s="49" t="e">
        <f ca="1">INDIRECT("Data_Sheet_29_40!c"&amp;11+(MATCH(Main!$E$30,Data_Sheet_29_40!$A$11:$A$900,0)))</f>
        <v>#N/A</v>
      </c>
      <c r="AQ11" s="49" t="e">
        <f ca="1">INDIRECT("Data_Sheet_29_40!D"&amp;11+(MATCH(Main!$E$30,Data_Sheet_29_40!$A$11:$A$900,0)))</f>
        <v>#N/A</v>
      </c>
      <c r="AR11" s="49" t="e">
        <f ca="1">INDIRECT("Data_Sheet_29_40!E"&amp;11+(MATCH(Main!$E$30,Data_Sheet_29_40!$A$11:$A$900,0)))</f>
        <v>#N/A</v>
      </c>
      <c r="AS11" s="49" t="e">
        <f ca="1">INDIRECT("Data_Sheet_29_40!F"&amp;11+(MATCH(Main!$E$30,Data_Sheet_29_40!$A$11:$A$900,0)))</f>
        <v>#N/A</v>
      </c>
      <c r="AT11" s="49" t="e">
        <f ca="1">INDIRECT("Data_Sheet_29_40!G"&amp;11+(MATCH(Main!$E$30,Data_Sheet_29_40!$A$11:$A$900,0)))</f>
        <v>#N/A</v>
      </c>
      <c r="AU11" s="49" t="e">
        <f ca="1">INDIRECT("Data_Sheet_29_40!H"&amp;11+(MATCH(Main!$E$30,Data_Sheet_29_40!$A$11:$A$900,0)))</f>
        <v>#N/A</v>
      </c>
      <c r="AV11" s="49" t="e">
        <f ca="1">INDIRECT("Data_Sheet_29_40!I"&amp;11+(MATCH(Main!$E$30,Data_Sheet_29_40!$A$11:$A$900,0)))</f>
        <v>#N/A</v>
      </c>
      <c r="AW11" s="49" t="e">
        <f ca="1">INDIRECT("Data_Sheet_29_40!J"&amp;11+(MATCH(Main!$E$30,Data_Sheet_29_40!$A$11:$A$900,0)))</f>
        <v>#N/A</v>
      </c>
      <c r="AX11" s="49" t="e">
        <f ca="1">INDIRECT("Data_Sheet_29_40!K"&amp;11+(MATCH(Main!$E$30,Data_Sheet_29_40!$A$11:$A$900,0)))</f>
        <v>#N/A</v>
      </c>
      <c r="AY11" s="49" t="e">
        <f ca="1">INDIRECT("Data_Sheet_29_40!L"&amp;11+(MATCH(Main!$E$30,Data_Sheet_29_40!$A$11:$A$900,0)))</f>
        <v>#N/A</v>
      </c>
      <c r="AZ11" s="49" t="e">
        <f ca="1">INDIRECT("Data_Sheet_29_40!M"&amp;11+(MATCH(Main!$E$30,Data_Sheet_29_40!$A$11:$A$900,0)))</f>
        <v>#N/A</v>
      </c>
      <c r="BA11" s="49" t="e">
        <f ca="1">INDIRECT("Data_Sheet_29_40!N"&amp;11+(MATCH(Main!$E$30,Data_Sheet_29_40!$A$11:$A$900,0)))</f>
        <v>#N/A</v>
      </c>
    </row>
    <row r="12" spans="1:55" ht="15" x14ac:dyDescent="0.25">
      <c r="A12" s="54" t="e">
        <f ca="1">INDIRECT("Data_Sheet!B"&amp;12+$B$50)</f>
        <v>#N/A</v>
      </c>
      <c r="B12" s="49" t="e">
        <f ca="1">INDIRECT("Data_Sheet!c"&amp;12+$B$50)</f>
        <v>#N/A</v>
      </c>
      <c r="C12" s="49" t="e">
        <f ca="1">INDIRECT("Data_Sheet!D"&amp;12+$B$50)</f>
        <v>#N/A</v>
      </c>
      <c r="D12" s="49" t="e">
        <f ca="1">INDIRECT("Data_Sheet!E"&amp;12+$B$50)</f>
        <v>#N/A</v>
      </c>
      <c r="E12" s="49" t="e">
        <f ca="1">INDIRECT("Data_Sheet!F"&amp;12+$B$50)</f>
        <v>#N/A</v>
      </c>
      <c r="F12" s="49" t="e">
        <f ca="1">INDIRECT("Data_Sheet!G"&amp;12+$B$50)</f>
        <v>#N/A</v>
      </c>
      <c r="G12" s="49" t="e">
        <f ca="1">INDIRECT("Data_Sheet!H"&amp;12+$B$50)</f>
        <v>#N/A</v>
      </c>
      <c r="H12" s="49" t="e">
        <f ca="1">INDIRECT("Data_Sheet!I"&amp;12+$B$50)</f>
        <v>#N/A</v>
      </c>
      <c r="I12" s="49" t="e">
        <f ca="1">INDIRECT("Data_Sheet!J"&amp;12+$B$50)</f>
        <v>#N/A</v>
      </c>
      <c r="J12" s="49" t="e">
        <f ca="1">INDIRECT("Data_Sheet!K"&amp;12+$B$50)</f>
        <v>#N/A</v>
      </c>
      <c r="K12" s="49" t="e">
        <f ca="1">INDIRECT("Data_Sheet!L"&amp;12+$B$50)</f>
        <v>#N/A</v>
      </c>
      <c r="L12" s="49" t="e">
        <f ca="1">INDIRECT("Data_Sheet!M"&amp;12+$B$50)</f>
        <v>#N/A</v>
      </c>
      <c r="M12" s="49" t="e">
        <f ca="1">INDIRECT("Data_Sheet!N"&amp;12+$B$50)</f>
        <v>#N/A</v>
      </c>
      <c r="N12" s="49" t="e">
        <f ca="1">INDIRECT("Data_Sheet!O"&amp;12+$B$50)</f>
        <v>#N/A</v>
      </c>
      <c r="O12" s="49" t="e">
        <f ca="1">INDIRECT("Data_Sheet!P"&amp;12+$B$50)</f>
        <v>#N/A</v>
      </c>
      <c r="P12" s="55"/>
      <c r="Q12" s="4"/>
      <c r="R12" s="4"/>
      <c r="U12" s="54" t="e">
        <f ca="1">INDIRECT("Data_Sheet_15_28!B"&amp;12+(MATCH(Main!$E$30,Data_Sheet_15_28!$A$11:$A$900,0)))</f>
        <v>#N/A</v>
      </c>
      <c r="V12" s="49" t="e">
        <f ca="1">INDIRECT("Data_Sheet_15_28!c"&amp;12+(MATCH(Main!$E$30,Data_Sheet_15_28!$A$11:$A$900,0)))</f>
        <v>#N/A</v>
      </c>
      <c r="W12" s="49" t="e">
        <f ca="1">INDIRECT("Data_Sheet_15_28!D"&amp;12+(MATCH(Main!$E$30,Data_Sheet_15_28!$A$11:$A$900,0)))</f>
        <v>#N/A</v>
      </c>
      <c r="X12" s="49" t="e">
        <f ca="1">INDIRECT("Data_Sheet_15_28!E"&amp;12+(MATCH(Main!$E$30,Data_Sheet_15_28!$A$11:$A$900,0)))</f>
        <v>#N/A</v>
      </c>
      <c r="Y12" s="49" t="e">
        <f ca="1">INDIRECT("Data_Sheet_15_28!F"&amp;12+(MATCH(Main!$E$30,Data_Sheet_15_28!$A$11:$A$900,0)))</f>
        <v>#N/A</v>
      </c>
      <c r="Z12" s="49" t="e">
        <f ca="1">INDIRECT("Data_Sheet_15_28!G"&amp;12+(MATCH(Main!$E$30,Data_Sheet_15_28!$A$11:$A$900,0)))</f>
        <v>#N/A</v>
      </c>
      <c r="AA12" s="49" t="e">
        <f ca="1">INDIRECT("Data_Sheet_15_28!H"&amp;12+(MATCH(Main!$E$30,Data_Sheet_15_28!$A$11:$A$900,0)))</f>
        <v>#N/A</v>
      </c>
      <c r="AB12" s="49" t="e">
        <f ca="1">INDIRECT("Data_Sheet_15_28!I"&amp;12+(MATCH(Main!$E$30,Data_Sheet_15_28!$A$11:$A$900,0)))</f>
        <v>#N/A</v>
      </c>
      <c r="AC12" s="49" t="e">
        <f ca="1">INDIRECT("Data_Sheet_15_28!J"&amp;12+(MATCH(Main!$E$30,Data_Sheet_15_28!$A$11:$A$900,0)))</f>
        <v>#N/A</v>
      </c>
      <c r="AD12" s="49" t="e">
        <f ca="1">INDIRECT("Data_Sheet_15_28!K"&amp;12+(MATCH(Main!$E$30,Data_Sheet_15_28!$A$11:$A$900,0)))</f>
        <v>#N/A</v>
      </c>
      <c r="AE12" s="49" t="e">
        <f ca="1">INDIRECT("Data_Sheet_15_28!L"&amp;12+(MATCH(Main!$E$30,Data_Sheet_15_28!$A$11:$A$900,0)))</f>
        <v>#N/A</v>
      </c>
      <c r="AF12" s="49" t="e">
        <f ca="1">INDIRECT("Data_Sheet_15_28!M"&amp;12+(MATCH(Main!$E$30,Data_Sheet_15_28!$A$11:$A$900,0)))</f>
        <v>#N/A</v>
      </c>
      <c r="AG12" s="49" t="e">
        <f ca="1">INDIRECT("Data_Sheet_15_28!N"&amp;12+(MATCH(Main!$E$30,Data_Sheet_15_28!$A$11:$A$900,0)))</f>
        <v>#N/A</v>
      </c>
      <c r="AH12" s="49" t="e">
        <f ca="1">INDIRECT("Data_Sheet_15_28!O"&amp;12+(MATCH(Main!$E$30,Data_Sheet_15_28!$A$11:$A$900,0)))</f>
        <v>#N/A</v>
      </c>
      <c r="AI12" s="49" t="e">
        <f ca="1">INDIRECT("Data_Sheet_15_28!P"&amp;12+(MATCH(Main!$E$30,Data_Sheet_15_28!$A$11:$A$900,0)))</f>
        <v>#N/A</v>
      </c>
      <c r="AO12" s="54" t="e">
        <f ca="1">INDIRECT("Data_Sheet_29_40!B"&amp;12+(MATCH(Main!$E$30,Data_Sheet_29_40!$A$11:$A$900,0)))</f>
        <v>#N/A</v>
      </c>
      <c r="AP12" s="49" t="e">
        <f ca="1">INDIRECT("Data_Sheet_29_40!c"&amp;12+(MATCH(Main!$E$30,Data_Sheet_29_40!$A$11:$A$900,0)))</f>
        <v>#N/A</v>
      </c>
      <c r="AQ12" s="49" t="e">
        <f ca="1">INDIRECT("Data_Sheet_29_40!D"&amp;12+(MATCH(Main!$E$30,Data_Sheet_29_40!$A$11:$A$900,0)))</f>
        <v>#N/A</v>
      </c>
      <c r="AR12" s="49" t="e">
        <f ca="1">INDIRECT("Data_Sheet_29_40!E"&amp;12+(MATCH(Main!$E$30,Data_Sheet_29_40!$A$11:$A$900,0)))</f>
        <v>#N/A</v>
      </c>
      <c r="AS12" s="49" t="e">
        <f ca="1">INDIRECT("Data_Sheet_29_40!F"&amp;12+(MATCH(Main!$E$30,Data_Sheet_29_40!$A$11:$A$900,0)))</f>
        <v>#N/A</v>
      </c>
      <c r="AT12" s="49" t="e">
        <f ca="1">INDIRECT("Data_Sheet_29_40!G"&amp;12+(MATCH(Main!$E$30,Data_Sheet_29_40!$A$11:$A$900,0)))</f>
        <v>#N/A</v>
      </c>
      <c r="AU12" s="49" t="e">
        <f ca="1">INDIRECT("Data_Sheet_29_40!H"&amp;12+(MATCH(Main!$E$30,Data_Sheet_29_40!$A$11:$A$900,0)))</f>
        <v>#N/A</v>
      </c>
      <c r="AV12" s="49" t="e">
        <f ca="1">INDIRECT("Data_Sheet_29_40!I"&amp;12+(MATCH(Main!$E$30,Data_Sheet_29_40!$A$11:$A$900,0)))</f>
        <v>#N/A</v>
      </c>
      <c r="AW12" s="49" t="e">
        <f ca="1">INDIRECT("Data_Sheet_29_40!J"&amp;12+(MATCH(Main!$E$30,Data_Sheet_29_40!$A$11:$A$900,0)))</f>
        <v>#N/A</v>
      </c>
      <c r="AX12" s="49" t="e">
        <f ca="1">INDIRECT("Data_Sheet_29_40!K"&amp;12+(MATCH(Main!$E$30,Data_Sheet_29_40!$A$11:$A$900,0)))</f>
        <v>#N/A</v>
      </c>
      <c r="AY12" s="49" t="e">
        <f ca="1">INDIRECT("Data_Sheet_29_40!L"&amp;12+(MATCH(Main!$E$30,Data_Sheet_29_40!$A$11:$A$900,0)))</f>
        <v>#N/A</v>
      </c>
      <c r="AZ12" s="49" t="e">
        <f ca="1">INDIRECT("Data_Sheet_29_40!M"&amp;12+(MATCH(Main!$E$30,Data_Sheet_29_40!$A$11:$A$900,0)))</f>
        <v>#N/A</v>
      </c>
      <c r="BA12" s="49" t="e">
        <f ca="1">INDIRECT("Data_Sheet_29_40!N"&amp;12+(MATCH(Main!$E$30,Data_Sheet_29_40!$A$11:$A$900,0)))</f>
        <v>#N/A</v>
      </c>
    </row>
    <row r="13" spans="1:55" ht="15" x14ac:dyDescent="0.25">
      <c r="A13" s="54" t="e">
        <f ca="1">INDIRECT("Data_Sheet!B"&amp;13+$B$50)</f>
        <v>#N/A</v>
      </c>
      <c r="B13" s="49" t="e">
        <f ca="1">INDIRECT("Data_Sheet!C"&amp;13+$B$50)</f>
        <v>#N/A</v>
      </c>
      <c r="C13" s="49" t="e">
        <f ca="1">INDIRECT("Data_Sheet!D"&amp;13+$B$50)</f>
        <v>#N/A</v>
      </c>
      <c r="D13" s="49" t="e">
        <f ca="1">INDIRECT("Data_Sheet!E"&amp;13+$B$50)</f>
        <v>#N/A</v>
      </c>
      <c r="E13" s="49" t="e">
        <f ca="1">INDIRECT("Data_Sheet!F"&amp;13+$B$50)</f>
        <v>#N/A</v>
      </c>
      <c r="F13" s="49" t="e">
        <f ca="1">INDIRECT("Data_Sheet!G"&amp;13+$B$50)</f>
        <v>#N/A</v>
      </c>
      <c r="G13" s="49" t="e">
        <f ca="1">INDIRECT("Data_Sheet!H"&amp;13+$B$50)</f>
        <v>#N/A</v>
      </c>
      <c r="H13" s="49" t="e">
        <f ca="1">INDIRECT("Data_Sheet!I"&amp;13+$B$50)</f>
        <v>#N/A</v>
      </c>
      <c r="I13" s="49" t="e">
        <f ca="1">INDIRECT("Data_Sheet!J"&amp;13+$B$50)</f>
        <v>#N/A</v>
      </c>
      <c r="J13" s="49" t="e">
        <f ca="1">INDIRECT("Data_Sheet!K"&amp;13+$B$50)</f>
        <v>#N/A</v>
      </c>
      <c r="K13" s="49" t="e">
        <f ca="1">INDIRECT("Data_Sheet!L"&amp;13+$B$50)</f>
        <v>#N/A</v>
      </c>
      <c r="L13" s="49" t="e">
        <f ca="1">INDIRECT("Data_Sheet!M"&amp;13+$B$50)</f>
        <v>#N/A</v>
      </c>
      <c r="M13" s="49" t="e">
        <f ca="1">INDIRECT("Data_Sheet!N"&amp;13+$B$50)</f>
        <v>#N/A</v>
      </c>
      <c r="N13" s="49" t="e">
        <f ca="1">INDIRECT("Data_Sheet!O"&amp;13+$B$50)</f>
        <v>#N/A</v>
      </c>
      <c r="O13" s="49" t="e">
        <f ca="1">INDIRECT("Data_Sheet!P"&amp;13+$B$50)</f>
        <v>#N/A</v>
      </c>
      <c r="P13" s="55"/>
      <c r="Q13" s="4"/>
      <c r="R13" s="4"/>
      <c r="U13" s="54" t="e">
        <f ca="1">INDIRECT("Data_Sheet_15_28!B"&amp;13+(MATCH(Main!$E$30,Data_Sheet_15_28!$A$11:$A$900,0)))</f>
        <v>#N/A</v>
      </c>
      <c r="V13" s="49" t="e">
        <f ca="1">INDIRECT("Data_Sheet_15_28!C"&amp;13+(MATCH(Main!$E$30,Data_Sheet_15_28!$A$11:$A$900,0)))</f>
        <v>#N/A</v>
      </c>
      <c r="W13" s="49" t="e">
        <f ca="1">INDIRECT("Data_Sheet_15_28!D"&amp;13+(MATCH(Main!$E$30,Data_Sheet_15_28!$A$11:$A$900,0)))</f>
        <v>#N/A</v>
      </c>
      <c r="X13" s="49" t="e">
        <f ca="1">INDIRECT("Data_Sheet_15_28!E"&amp;13+(MATCH(Main!$E$30,Data_Sheet_15_28!$A$11:$A$900,0)))</f>
        <v>#N/A</v>
      </c>
      <c r="Y13" s="49" t="e">
        <f ca="1">INDIRECT("Data_Sheet_15_28!F"&amp;13+(MATCH(Main!$E$30,Data_Sheet_15_28!$A$11:$A$900,0)))</f>
        <v>#N/A</v>
      </c>
      <c r="Z13" s="49" t="e">
        <f ca="1">INDIRECT("Data_Sheet_15_28!G"&amp;13+(MATCH(Main!$E$30,Data_Sheet_15_28!$A$11:$A$900,0)))</f>
        <v>#N/A</v>
      </c>
      <c r="AA13" s="49" t="e">
        <f ca="1">INDIRECT("Data_Sheet_15_28!H"&amp;13+(MATCH(Main!$E$30,Data_Sheet_15_28!$A$11:$A$900,0)))</f>
        <v>#N/A</v>
      </c>
      <c r="AB13" s="49" t="e">
        <f ca="1">INDIRECT("Data_Sheet_15_28!I"&amp;13+(MATCH(Main!$E$30,Data_Sheet_15_28!$A$11:$A$900,0)))</f>
        <v>#N/A</v>
      </c>
      <c r="AC13" s="49" t="e">
        <f ca="1">INDIRECT("Data_Sheet_15_28!J"&amp;13+(MATCH(Main!$E$30,Data_Sheet_15_28!$A$11:$A$900,0)))</f>
        <v>#N/A</v>
      </c>
      <c r="AD13" s="49" t="e">
        <f ca="1">INDIRECT("Data_Sheet_15_28!K"&amp;13+(MATCH(Main!$E$30,Data_Sheet_15_28!$A$11:$A$900,0)))</f>
        <v>#N/A</v>
      </c>
      <c r="AE13" s="49" t="e">
        <f ca="1">INDIRECT("Data_Sheet_15_28!L"&amp;13+(MATCH(Main!$E$30,Data_Sheet_15_28!$A$11:$A$900,0)))</f>
        <v>#N/A</v>
      </c>
      <c r="AF13" s="49" t="e">
        <f ca="1">INDIRECT("Data_Sheet_15_28!M"&amp;13+(MATCH(Main!$E$30,Data_Sheet_15_28!$A$11:$A$900,0)))</f>
        <v>#N/A</v>
      </c>
      <c r="AG13" s="49" t="e">
        <f ca="1">INDIRECT("Data_Sheet_15_28!N"&amp;13+(MATCH(Main!$E$30,Data_Sheet_15_28!$A$11:$A$900,0)))</f>
        <v>#N/A</v>
      </c>
      <c r="AH13" s="49" t="e">
        <f ca="1">INDIRECT("Data_Sheet_15_28!O"&amp;13+(MATCH(Main!$E$30,Data_Sheet_15_28!$A$11:$A$900,0)))</f>
        <v>#N/A</v>
      </c>
      <c r="AI13" s="49" t="e">
        <f ca="1">INDIRECT("Data_Sheet_15_28!P"&amp;13+(MATCH(Main!$E$30,Data_Sheet_15_28!$A$11:$A$900,0)))</f>
        <v>#N/A</v>
      </c>
      <c r="AO13" s="54" t="e">
        <f ca="1">INDIRECT("Data_Sheet_29_40!B"&amp;13+(MATCH(Main!$E$30,Data_Sheet_29_40!$A$11:$A$900,0)))</f>
        <v>#N/A</v>
      </c>
      <c r="AP13" s="49" t="e">
        <f ca="1">INDIRECT("Data_Sheet_29_40!C"&amp;13+(MATCH(Main!$E$30,Data_Sheet_29_40!$A$11:$A$900,0)))</f>
        <v>#N/A</v>
      </c>
      <c r="AQ13" s="49" t="e">
        <f ca="1">INDIRECT("Data_Sheet_29_40!D"&amp;13+(MATCH(Main!$E$30,Data_Sheet_29_40!$A$11:$A$900,0)))</f>
        <v>#N/A</v>
      </c>
      <c r="AR13" s="49" t="e">
        <f ca="1">INDIRECT("Data_Sheet_29_40!E"&amp;13+(MATCH(Main!$E$30,Data_Sheet_29_40!$A$11:$A$900,0)))</f>
        <v>#N/A</v>
      </c>
      <c r="AS13" s="49" t="e">
        <f ca="1">INDIRECT("Data_Sheet_29_40!F"&amp;13+(MATCH(Main!$E$30,Data_Sheet_29_40!$A$11:$A$900,0)))</f>
        <v>#N/A</v>
      </c>
      <c r="AT13" s="49" t="e">
        <f ca="1">INDIRECT("Data_Sheet_29_40!G"&amp;13+(MATCH(Main!$E$30,Data_Sheet_29_40!$A$11:$A$900,0)))</f>
        <v>#N/A</v>
      </c>
      <c r="AU13" s="49" t="e">
        <f ca="1">INDIRECT("Data_Sheet_29_40!H"&amp;13+(MATCH(Main!$E$30,Data_Sheet_29_40!$A$11:$A$900,0)))</f>
        <v>#N/A</v>
      </c>
      <c r="AV13" s="49" t="e">
        <f ca="1">INDIRECT("Data_Sheet_29_40!I"&amp;13+(MATCH(Main!$E$30,Data_Sheet_29_40!$A$11:$A$900,0)))</f>
        <v>#N/A</v>
      </c>
      <c r="AW13" s="49" t="e">
        <f ca="1">INDIRECT("Data_Sheet_29_40!J"&amp;13+(MATCH(Main!$E$30,Data_Sheet_29_40!$A$11:$A$900,0)))</f>
        <v>#N/A</v>
      </c>
      <c r="AX13" s="49" t="e">
        <f ca="1">INDIRECT("Data_Sheet_29_40!K"&amp;13+(MATCH(Main!$E$30,Data_Sheet_29_40!$A$11:$A$900,0)))</f>
        <v>#N/A</v>
      </c>
      <c r="AY13" s="49" t="e">
        <f ca="1">INDIRECT("Data_Sheet_29_40!L"&amp;13+(MATCH(Main!$E$30,Data_Sheet_29_40!$A$11:$A$900,0)))</f>
        <v>#N/A</v>
      </c>
      <c r="AZ13" s="49" t="e">
        <f ca="1">INDIRECT("Data_Sheet_29_40!M"&amp;13+(MATCH(Main!$E$30,Data_Sheet_29_40!$A$11:$A$900,0)))</f>
        <v>#N/A</v>
      </c>
      <c r="BA13" s="49" t="e">
        <f ca="1">INDIRECT("Data_Sheet_29_40!N"&amp;13+(MATCH(Main!$E$30,Data_Sheet_29_40!$A$11:$A$900,0)))</f>
        <v>#N/A</v>
      </c>
    </row>
    <row r="14" spans="1:55" ht="15" x14ac:dyDescent="0.25">
      <c r="A14" s="54" t="e">
        <f ca="1">INDIRECT("Data_Sheet!B"&amp;14+$B$50)</f>
        <v>#N/A</v>
      </c>
      <c r="B14" s="49" t="e">
        <f ca="1">INDIRECT("Data_Sheet!C"&amp;14+$B$50)</f>
        <v>#N/A</v>
      </c>
      <c r="C14" s="49" t="e">
        <f ca="1">INDIRECT("Data_Sheet!D"&amp;14+$B$50)</f>
        <v>#N/A</v>
      </c>
      <c r="D14" s="49" t="e">
        <f ca="1">INDIRECT("Data_Sheet!E"&amp;14+$B$50)</f>
        <v>#N/A</v>
      </c>
      <c r="E14" s="49" t="e">
        <f ca="1">INDIRECT("Data_Sheet!F"&amp;14+$B$50)</f>
        <v>#N/A</v>
      </c>
      <c r="F14" s="49" t="e">
        <f ca="1">INDIRECT("Data_Sheet!G"&amp;14+$B$50)</f>
        <v>#N/A</v>
      </c>
      <c r="G14" s="49" t="e">
        <f ca="1">INDIRECT("Data_Sheet!H"&amp;14+$B$50)</f>
        <v>#N/A</v>
      </c>
      <c r="H14" s="49" t="e">
        <f ca="1">INDIRECT("Data_Sheet!I"&amp;14+$B$50)</f>
        <v>#N/A</v>
      </c>
      <c r="I14" s="49" t="e">
        <f ca="1">INDIRECT("Data_Sheet!J"&amp;14+$B$50)</f>
        <v>#N/A</v>
      </c>
      <c r="J14" s="49" t="e">
        <f ca="1">INDIRECT("Data_Sheet!K"&amp;14+$B$50)</f>
        <v>#N/A</v>
      </c>
      <c r="K14" s="49" t="e">
        <f ca="1">INDIRECT("Data_Sheet!L"&amp;14+$B$50)</f>
        <v>#N/A</v>
      </c>
      <c r="L14" s="49" t="e">
        <f ca="1">INDIRECT("Data_Sheet!M"&amp;14+$B$50)</f>
        <v>#N/A</v>
      </c>
      <c r="M14" s="49" t="e">
        <f ca="1">INDIRECT("Data_Sheet!N"&amp;14+$B$50)</f>
        <v>#N/A</v>
      </c>
      <c r="N14" s="49" t="e">
        <f ca="1">INDIRECT("Data_Sheet!O"&amp;14+$B$50)</f>
        <v>#N/A</v>
      </c>
      <c r="O14" s="49" t="e">
        <f ca="1">INDIRECT("Data_Sheet!P"&amp;14+$B$50)</f>
        <v>#N/A</v>
      </c>
      <c r="P14" s="55"/>
      <c r="Q14" s="4"/>
      <c r="R14" s="4"/>
      <c r="U14" s="54" t="e">
        <f ca="1">INDIRECT("Data_Sheet_15_28!B"&amp;14+(MATCH(Main!$E$30,Data_Sheet_15_28!$A$11:$A$900,0)))</f>
        <v>#N/A</v>
      </c>
      <c r="V14" s="49" t="e">
        <f ca="1">INDIRECT("Data_Sheet_15_28!C"&amp;14+(MATCH(Main!$E$30,Data_Sheet_15_28!$A$11:$A$900,0)))</f>
        <v>#N/A</v>
      </c>
      <c r="W14" s="49" t="e">
        <f ca="1">INDIRECT("Data_Sheet_15_28!D"&amp;14+(MATCH(Main!$E$30,Data_Sheet_15_28!$A$11:$A$900,0)))</f>
        <v>#N/A</v>
      </c>
      <c r="X14" s="49" t="e">
        <f ca="1">INDIRECT("Data_Sheet_15_28!E"&amp;14+(MATCH(Main!$E$30,Data_Sheet_15_28!$A$11:$A$900,0)))</f>
        <v>#N/A</v>
      </c>
      <c r="Y14" s="49" t="e">
        <f ca="1">INDIRECT("Data_Sheet_15_28!F"&amp;14+(MATCH(Main!$E$30,Data_Sheet_15_28!$A$11:$A$900,0)))</f>
        <v>#N/A</v>
      </c>
      <c r="Z14" s="49" t="e">
        <f ca="1">INDIRECT("Data_Sheet_15_28!G"&amp;14+(MATCH(Main!$E$30,Data_Sheet_15_28!$A$11:$A$900,0)))</f>
        <v>#N/A</v>
      </c>
      <c r="AA14" s="49" t="e">
        <f ca="1">INDIRECT("Data_Sheet_15_28!H"&amp;14+(MATCH(Main!$E$30,Data_Sheet_15_28!$A$11:$A$900,0)))</f>
        <v>#N/A</v>
      </c>
      <c r="AB14" s="49" t="e">
        <f ca="1">INDIRECT("Data_Sheet_15_28!I"&amp;14+(MATCH(Main!$E$30,Data_Sheet_15_28!$A$11:$A$900,0)))</f>
        <v>#N/A</v>
      </c>
      <c r="AC14" s="49" t="e">
        <f ca="1">INDIRECT("Data_Sheet_15_28!J"&amp;14+(MATCH(Main!$E$30,Data_Sheet_15_28!$A$11:$A$900,0)))</f>
        <v>#N/A</v>
      </c>
      <c r="AD14" s="49" t="e">
        <f ca="1">INDIRECT("Data_Sheet_15_28!K"&amp;14+(MATCH(Main!$E$30,Data_Sheet_15_28!$A$11:$A$900,0)))</f>
        <v>#N/A</v>
      </c>
      <c r="AE14" s="49" t="e">
        <f ca="1">INDIRECT("Data_Sheet_15_28!L"&amp;14+(MATCH(Main!$E$30,Data_Sheet_15_28!$A$11:$A$900,0)))</f>
        <v>#N/A</v>
      </c>
      <c r="AF14" s="49" t="e">
        <f ca="1">INDIRECT("Data_Sheet_15_28!M"&amp;14+(MATCH(Main!$E$30,Data_Sheet_15_28!$A$11:$A$900,0)))</f>
        <v>#N/A</v>
      </c>
      <c r="AG14" s="49" t="e">
        <f ca="1">INDIRECT("Data_Sheet_15_28!N"&amp;14+(MATCH(Main!$E$30,Data_Sheet_15_28!$A$11:$A$900,0)))</f>
        <v>#N/A</v>
      </c>
      <c r="AH14" s="49" t="e">
        <f ca="1">INDIRECT("Data_Sheet_15_28!O"&amp;14+(MATCH(Main!$E$30,Data_Sheet_15_28!$A$11:$A$900,0)))</f>
        <v>#N/A</v>
      </c>
      <c r="AI14" s="49" t="e">
        <f ca="1">INDIRECT("Data_Sheet_15_28!P"&amp;14+(MATCH(Main!$E$30,Data_Sheet_15_28!$A$11:$A$900,0)))</f>
        <v>#N/A</v>
      </c>
      <c r="AO14" s="54" t="e">
        <f ca="1">INDIRECT("Data_Sheet_29_40!B"&amp;14+(MATCH(Main!$E$30,Data_Sheet_29_40!$A$11:$A$900,0)))</f>
        <v>#N/A</v>
      </c>
      <c r="AP14" s="49" t="e">
        <f ca="1">INDIRECT("Data_Sheet_29_40!C"&amp;14+(MATCH(Main!$E$30,Data_Sheet_29_40!$A$11:$A$900,0)))</f>
        <v>#N/A</v>
      </c>
      <c r="AQ14" s="49" t="e">
        <f ca="1">INDIRECT("Data_Sheet_29_40!D"&amp;14+(MATCH(Main!$E$30,Data_Sheet_29_40!$A$11:$A$900,0)))</f>
        <v>#N/A</v>
      </c>
      <c r="AR14" s="49" t="e">
        <f ca="1">INDIRECT("Data_Sheet_29_40!E"&amp;14+(MATCH(Main!$E$30,Data_Sheet_29_40!$A$11:$A$900,0)))</f>
        <v>#N/A</v>
      </c>
      <c r="AS14" s="49" t="e">
        <f ca="1">INDIRECT("Data_Sheet_29_40!F"&amp;14+(MATCH(Main!$E$30,Data_Sheet_29_40!$A$11:$A$900,0)))</f>
        <v>#N/A</v>
      </c>
      <c r="AT14" s="49" t="e">
        <f ca="1">INDIRECT("Data_Sheet_29_40!G"&amp;14+(MATCH(Main!$E$30,Data_Sheet_29_40!$A$11:$A$900,0)))</f>
        <v>#N/A</v>
      </c>
      <c r="AU14" s="49" t="e">
        <f ca="1">INDIRECT("Data_Sheet_29_40!H"&amp;14+(MATCH(Main!$E$30,Data_Sheet_29_40!$A$11:$A$900,0)))</f>
        <v>#N/A</v>
      </c>
      <c r="AV14" s="49" t="e">
        <f ca="1">INDIRECT("Data_Sheet_29_40!I"&amp;14+(MATCH(Main!$E$30,Data_Sheet_29_40!$A$11:$A$900,0)))</f>
        <v>#N/A</v>
      </c>
      <c r="AW14" s="49" t="e">
        <f ca="1">INDIRECT("Data_Sheet_29_40!J"&amp;14+(MATCH(Main!$E$30,Data_Sheet_29_40!$A$11:$A$900,0)))</f>
        <v>#N/A</v>
      </c>
      <c r="AX14" s="49" t="e">
        <f ca="1">INDIRECT("Data_Sheet_29_40!K"&amp;14+(MATCH(Main!$E$30,Data_Sheet_29_40!$A$11:$A$900,0)))</f>
        <v>#N/A</v>
      </c>
      <c r="AY14" s="49" t="e">
        <f ca="1">INDIRECT("Data_Sheet_29_40!L"&amp;14+(MATCH(Main!$E$30,Data_Sheet_29_40!$A$11:$A$900,0)))</f>
        <v>#N/A</v>
      </c>
      <c r="AZ14" s="49" t="e">
        <f ca="1">INDIRECT("Data_Sheet_29_40!M"&amp;14+(MATCH(Main!$E$30,Data_Sheet_29_40!$A$11:$A$900,0)))</f>
        <v>#N/A</v>
      </c>
      <c r="BA14" s="49" t="e">
        <f ca="1">INDIRECT("Data_Sheet_29_40!N"&amp;14+(MATCH(Main!$E$30,Data_Sheet_29_40!$A$11:$A$900,0)))</f>
        <v>#N/A</v>
      </c>
    </row>
    <row r="15" spans="1:55" ht="15" x14ac:dyDescent="0.25">
      <c r="A15" s="54" t="e">
        <f ca="1">INDIRECT("Data_Sheet!B"&amp;15+$B$50)</f>
        <v>#N/A</v>
      </c>
      <c r="B15" s="49" t="e">
        <f ca="1">INDIRECT("Data_Sheet!C"&amp;15+$B$50)</f>
        <v>#N/A</v>
      </c>
      <c r="C15" s="49" t="e">
        <f ca="1">INDIRECT("Data_Sheet!D"&amp;15+$B$50)</f>
        <v>#N/A</v>
      </c>
      <c r="D15" s="49" t="e">
        <f ca="1">INDIRECT("Data_Sheet!E"&amp;15+$B$50)</f>
        <v>#N/A</v>
      </c>
      <c r="E15" s="49" t="e">
        <f ca="1">INDIRECT("Data_Sheet!F"&amp;15+$B$50)</f>
        <v>#N/A</v>
      </c>
      <c r="F15" s="49" t="e">
        <f ca="1">INDIRECT("Data_Sheet!G"&amp;15+$B$50)</f>
        <v>#N/A</v>
      </c>
      <c r="G15" s="49" t="e">
        <f ca="1">INDIRECT("Data_Sheet!H"&amp;15+$B$50)</f>
        <v>#N/A</v>
      </c>
      <c r="H15" s="49" t="e">
        <f ca="1">INDIRECT("Data_Sheet!I"&amp;15+$B$50)</f>
        <v>#N/A</v>
      </c>
      <c r="I15" s="49" t="e">
        <f ca="1">INDIRECT("Data_Sheet!J"&amp;15+$B$50)</f>
        <v>#N/A</v>
      </c>
      <c r="J15" s="49" t="e">
        <f ca="1">INDIRECT("Data_Sheet!K"&amp;15+$B$50)</f>
        <v>#N/A</v>
      </c>
      <c r="K15" s="49" t="e">
        <f ca="1">INDIRECT("Data_Sheet!L"&amp;15+$B$50)</f>
        <v>#N/A</v>
      </c>
      <c r="L15" s="49" t="e">
        <f ca="1">INDIRECT("Data_Sheet!M"&amp;15+$B$50)</f>
        <v>#N/A</v>
      </c>
      <c r="M15" s="49" t="e">
        <f ca="1">INDIRECT("Data_Sheet!N"&amp;15+$B$50)</f>
        <v>#N/A</v>
      </c>
      <c r="N15" s="49" t="e">
        <f ca="1">INDIRECT("Data_Sheet!O"&amp;15+$B$50)</f>
        <v>#N/A</v>
      </c>
      <c r="O15" s="49" t="e">
        <f ca="1">INDIRECT("Data_Sheet!P"&amp;15+$B$50)</f>
        <v>#N/A</v>
      </c>
      <c r="P15" s="55"/>
      <c r="Q15" s="4"/>
      <c r="U15" s="54" t="e">
        <f ca="1">INDIRECT("Data_Sheet_15_28!B"&amp;15+(MATCH(Main!$E$30,Data_Sheet_15_28!$A$11:$A$900,0)))</f>
        <v>#N/A</v>
      </c>
      <c r="V15" s="49" t="e">
        <f ca="1">INDIRECT("Data_Sheet_15_28!C"&amp;15+(MATCH(Main!$E$30,Data_Sheet_15_28!$A$11:$A$900,0)))</f>
        <v>#N/A</v>
      </c>
      <c r="W15" s="49" t="e">
        <f ca="1">INDIRECT("Data_Sheet_15_28!D"&amp;15+(MATCH(Main!$E$30,Data_Sheet_15_28!$A$11:$A$900,0)))</f>
        <v>#N/A</v>
      </c>
      <c r="X15" s="49" t="e">
        <f ca="1">INDIRECT("Data_Sheet_15_28!E"&amp;15+(MATCH(Main!$E$30,Data_Sheet_15_28!$A$11:$A$900,0)))</f>
        <v>#N/A</v>
      </c>
      <c r="Y15" s="49" t="e">
        <f ca="1">INDIRECT("Data_Sheet_15_28!F"&amp;15+(MATCH(Main!$E$30,Data_Sheet_15_28!$A$11:$A$900,0)))</f>
        <v>#N/A</v>
      </c>
      <c r="Z15" s="49" t="e">
        <f ca="1">INDIRECT("Data_Sheet_15_28!G"&amp;15+(MATCH(Main!$E$30,Data_Sheet_15_28!$A$11:$A$900,0)))</f>
        <v>#N/A</v>
      </c>
      <c r="AA15" s="49" t="e">
        <f ca="1">INDIRECT("Data_Sheet_15_28!H"&amp;15+(MATCH(Main!$E$30,Data_Sheet_15_28!$A$11:$A$900,0)))</f>
        <v>#N/A</v>
      </c>
      <c r="AB15" s="49" t="e">
        <f ca="1">INDIRECT("Data_Sheet_15_28!I"&amp;15+(MATCH(Main!$E$30,Data_Sheet_15_28!$A$11:$A$900,0)))</f>
        <v>#N/A</v>
      </c>
      <c r="AC15" s="49" t="e">
        <f ca="1">INDIRECT("Data_Sheet_15_28!J"&amp;15+(MATCH(Main!$E$30,Data_Sheet_15_28!$A$11:$A$900,0)))</f>
        <v>#N/A</v>
      </c>
      <c r="AD15" s="49" t="e">
        <f ca="1">INDIRECT("Data_Sheet_15_28!K"&amp;15+(MATCH(Main!$E$30,Data_Sheet_15_28!$A$11:$A$900,0)))</f>
        <v>#N/A</v>
      </c>
      <c r="AE15" s="49" t="e">
        <f ca="1">INDIRECT("Data_Sheet_15_28!L"&amp;15+(MATCH(Main!$E$30,Data_Sheet_15_28!$A$11:$A$900,0)))</f>
        <v>#N/A</v>
      </c>
      <c r="AF15" s="49" t="e">
        <f ca="1">INDIRECT("Data_Sheet_15_28!M"&amp;15+(MATCH(Main!$E$30,Data_Sheet_15_28!$A$11:$A$900,0)))</f>
        <v>#N/A</v>
      </c>
      <c r="AG15" s="49" t="e">
        <f ca="1">INDIRECT("Data_Sheet_15_28!N"&amp;15+(MATCH(Main!$E$30,Data_Sheet_15_28!$A$11:$A$900,0)))</f>
        <v>#N/A</v>
      </c>
      <c r="AH15" s="49" t="e">
        <f ca="1">INDIRECT("Data_Sheet_15_28!O"&amp;15+(MATCH(Main!$E$30,Data_Sheet_15_28!$A$11:$A$900,0)))</f>
        <v>#N/A</v>
      </c>
      <c r="AI15" s="49" t="e">
        <f ca="1">INDIRECT("Data_Sheet_15_28!P"&amp;15+(MATCH(Main!$E$30,Data_Sheet_15_28!$A$11:$A$900,0)))</f>
        <v>#N/A</v>
      </c>
      <c r="AO15" s="54" t="e">
        <f ca="1">INDIRECT("Data_Sheet_29_40!B"&amp;15+(MATCH(Main!$E$30,Data_Sheet_29_40!$A$11:$A$900,0)))</f>
        <v>#N/A</v>
      </c>
      <c r="AP15" s="49" t="e">
        <f ca="1">INDIRECT("Data_Sheet_29_40!C"&amp;15+(MATCH(Main!$E$30,Data_Sheet_29_40!$A$11:$A$900,0)))</f>
        <v>#N/A</v>
      </c>
      <c r="AQ15" s="49" t="e">
        <f ca="1">INDIRECT("Data_Sheet_29_40!D"&amp;15+(MATCH(Main!$E$30,Data_Sheet_29_40!$A$11:$A$900,0)))</f>
        <v>#N/A</v>
      </c>
      <c r="AR15" s="49" t="e">
        <f ca="1">INDIRECT("Data_Sheet_29_40!E"&amp;15+(MATCH(Main!$E$30,Data_Sheet_29_40!$A$11:$A$900,0)))</f>
        <v>#N/A</v>
      </c>
      <c r="AS15" s="49" t="e">
        <f ca="1">INDIRECT("Data_Sheet_29_40!F"&amp;15+(MATCH(Main!$E$30,Data_Sheet_29_40!$A$11:$A$900,0)))</f>
        <v>#N/A</v>
      </c>
      <c r="AT15" s="49" t="e">
        <f ca="1">INDIRECT("Data_Sheet_29_40!G"&amp;15+(MATCH(Main!$E$30,Data_Sheet_29_40!$A$11:$A$900,0)))</f>
        <v>#N/A</v>
      </c>
      <c r="AU15" s="49" t="e">
        <f ca="1">INDIRECT("Data_Sheet_29_40!H"&amp;15+(MATCH(Main!$E$30,Data_Sheet_29_40!$A$11:$A$900,0)))</f>
        <v>#N/A</v>
      </c>
      <c r="AV15" s="49" t="e">
        <f ca="1">INDIRECT("Data_Sheet_29_40!I"&amp;15+(MATCH(Main!$E$30,Data_Sheet_29_40!$A$11:$A$900,0)))</f>
        <v>#N/A</v>
      </c>
      <c r="AW15" s="49" t="e">
        <f ca="1">INDIRECT("Data_Sheet_29_40!J"&amp;15+(MATCH(Main!$E$30,Data_Sheet_29_40!$A$11:$A$900,0)))</f>
        <v>#N/A</v>
      </c>
      <c r="AX15" s="49" t="e">
        <f ca="1">INDIRECT("Data_Sheet_29_40!K"&amp;15+(MATCH(Main!$E$30,Data_Sheet_29_40!$A$11:$A$900,0)))</f>
        <v>#N/A</v>
      </c>
      <c r="AY15" s="49" t="e">
        <f ca="1">INDIRECT("Data_Sheet_29_40!L"&amp;15+(MATCH(Main!$E$30,Data_Sheet_29_40!$A$11:$A$900,0)))</f>
        <v>#N/A</v>
      </c>
      <c r="AZ15" s="49" t="e">
        <f ca="1">INDIRECT("Data_Sheet_29_40!M"&amp;15+(MATCH(Main!$E$30,Data_Sheet_29_40!$A$11:$A$900,0)))</f>
        <v>#N/A</v>
      </c>
      <c r="BA15" s="49" t="e">
        <f ca="1">INDIRECT("Data_Sheet_29_40!N"&amp;15+(MATCH(Main!$E$30,Data_Sheet_29_40!$A$11:$A$900,0)))</f>
        <v>#N/A</v>
      </c>
    </row>
    <row r="16" spans="1:55" ht="15" x14ac:dyDescent="0.25">
      <c r="A16" s="54" t="e">
        <f ca="1">INDIRECT("Data_Sheet!B"&amp;16+$B$50)</f>
        <v>#N/A</v>
      </c>
      <c r="B16" s="49" t="e">
        <f ca="1">INDIRECT("Data_Sheet!C"&amp;16+$B$50)</f>
        <v>#N/A</v>
      </c>
      <c r="C16" s="49" t="e">
        <f ca="1">INDIRECT("Data_Sheet!D"&amp;16+$B$50)</f>
        <v>#N/A</v>
      </c>
      <c r="D16" s="49" t="e">
        <f ca="1">INDIRECT("Data_Sheet!E"&amp;16+$B$50)</f>
        <v>#N/A</v>
      </c>
      <c r="E16" s="49" t="e">
        <f ca="1">INDIRECT("Data_Sheet!F"&amp;16+$B$50)</f>
        <v>#N/A</v>
      </c>
      <c r="F16" s="49" t="e">
        <f ca="1">INDIRECT("Data_Sheet!G"&amp;16+$B$50)</f>
        <v>#N/A</v>
      </c>
      <c r="G16" s="49" t="e">
        <f ca="1">INDIRECT("Data_Sheet!H"&amp;16+$B$50)</f>
        <v>#N/A</v>
      </c>
      <c r="H16" s="49" t="e">
        <f ca="1">INDIRECT("Data_Sheet!I"&amp;16+$B$50)</f>
        <v>#N/A</v>
      </c>
      <c r="I16" s="49" t="e">
        <f ca="1">INDIRECT("Data_Sheet!J"&amp;16+$B$50)</f>
        <v>#N/A</v>
      </c>
      <c r="J16" s="49" t="e">
        <f ca="1">INDIRECT("Data_Sheet!K"&amp;16+$B$50)</f>
        <v>#N/A</v>
      </c>
      <c r="K16" s="49" t="e">
        <f ca="1">INDIRECT("Data_Sheet!L"&amp;16+$B$50)</f>
        <v>#N/A</v>
      </c>
      <c r="L16" s="49" t="e">
        <f ca="1">INDIRECT("Data_Sheet!M"&amp;16+$B$50)</f>
        <v>#N/A</v>
      </c>
      <c r="M16" s="49" t="e">
        <f ca="1">INDIRECT("Data_Sheet!N"&amp;16+$B$50)</f>
        <v>#N/A</v>
      </c>
      <c r="N16" s="49" t="e">
        <f ca="1">INDIRECT("Data_Sheet!O"&amp;16+$B$50)</f>
        <v>#N/A</v>
      </c>
      <c r="O16" s="49" t="e">
        <f ca="1">INDIRECT("Data_Sheet!P"&amp;16+$B$50)</f>
        <v>#N/A</v>
      </c>
      <c r="P16" s="55"/>
      <c r="Q16" s="4"/>
      <c r="R16" s="4"/>
      <c r="U16" s="54" t="e">
        <f ca="1">INDIRECT("Data_Sheet_15_28!B"&amp;16+(MATCH(Main!$E$30,Data_Sheet_15_28!$A$11:$A$900,0)))</f>
        <v>#N/A</v>
      </c>
      <c r="V16" s="49" t="e">
        <f ca="1">INDIRECT("Data_Sheet_15_28!C"&amp;16+(MATCH(Main!$E$30,Data_Sheet_15_28!$A$11:$A$900,0)))</f>
        <v>#N/A</v>
      </c>
      <c r="W16" s="49" t="e">
        <f ca="1">INDIRECT("Data_Sheet_15_28!D"&amp;16+(MATCH(Main!$E$30,Data_Sheet_15_28!$A$11:$A$900,0)))</f>
        <v>#N/A</v>
      </c>
      <c r="X16" s="49" t="e">
        <f ca="1">INDIRECT("Data_Sheet_15_28!E"&amp;16+(MATCH(Main!$E$30,Data_Sheet_15_28!$A$11:$A$900,0)))</f>
        <v>#N/A</v>
      </c>
      <c r="Y16" s="49" t="e">
        <f ca="1">INDIRECT("Data_Sheet_15_28!F"&amp;16+(MATCH(Main!$E$30,Data_Sheet_15_28!$A$11:$A$900,0)))</f>
        <v>#N/A</v>
      </c>
      <c r="Z16" s="49" t="e">
        <f ca="1">INDIRECT("Data_Sheet_15_28!G"&amp;16+(MATCH(Main!$E$30,Data_Sheet_15_28!$A$11:$A$900,0)))</f>
        <v>#N/A</v>
      </c>
      <c r="AA16" s="49" t="e">
        <f ca="1">INDIRECT("Data_Sheet_15_28!H"&amp;16+(MATCH(Main!$E$30,Data_Sheet_15_28!$A$11:$A$900,0)))</f>
        <v>#N/A</v>
      </c>
      <c r="AB16" s="49" t="e">
        <f ca="1">INDIRECT("Data_Sheet_15_28!I"&amp;16+(MATCH(Main!$E$30,Data_Sheet_15_28!$A$11:$A$900,0)))</f>
        <v>#N/A</v>
      </c>
      <c r="AC16" s="49" t="e">
        <f ca="1">INDIRECT("Data_Sheet_15_28!J"&amp;16+(MATCH(Main!$E$30,Data_Sheet_15_28!$A$11:$A$900,0)))</f>
        <v>#N/A</v>
      </c>
      <c r="AD16" s="49" t="e">
        <f ca="1">INDIRECT("Data_Sheet_15_28!K"&amp;16+(MATCH(Main!$E$30,Data_Sheet_15_28!$A$11:$A$900,0)))</f>
        <v>#N/A</v>
      </c>
      <c r="AE16" s="49" t="e">
        <f ca="1">INDIRECT("Data_Sheet_15_28!L"&amp;16+(MATCH(Main!$E$30,Data_Sheet_15_28!$A$11:$A$900,0)))</f>
        <v>#N/A</v>
      </c>
      <c r="AF16" s="49" t="e">
        <f ca="1">INDIRECT("Data_Sheet_15_28!M"&amp;16+(MATCH(Main!$E$30,Data_Sheet_15_28!$A$11:$A$900,0)))</f>
        <v>#N/A</v>
      </c>
      <c r="AG16" s="49" t="e">
        <f ca="1">INDIRECT("Data_Sheet_15_28!N"&amp;16+(MATCH(Main!$E$30,Data_Sheet_15_28!$A$11:$A$900,0)))</f>
        <v>#N/A</v>
      </c>
      <c r="AH16" s="49" t="e">
        <f ca="1">INDIRECT("Data_Sheet_15_28!O"&amp;16+(MATCH(Main!$E$30,Data_Sheet_15_28!$A$11:$A$900,0)))</f>
        <v>#N/A</v>
      </c>
      <c r="AI16" s="49" t="e">
        <f ca="1">INDIRECT("Data_Sheet_15_28!P"&amp;16+(MATCH(Main!$E$30,Data_Sheet_15_28!$A$11:$A$900,0)))</f>
        <v>#N/A</v>
      </c>
      <c r="AO16" s="54" t="e">
        <f ca="1">INDIRECT("Data_Sheet_29_40!B"&amp;16+(MATCH(Main!$E$30,Data_Sheet_29_40!$A$11:$A$900,0)))</f>
        <v>#N/A</v>
      </c>
      <c r="AP16" s="49" t="e">
        <f ca="1">INDIRECT("Data_Sheet_29_40!C"&amp;16+(MATCH(Main!$E$30,Data_Sheet_29_40!$A$11:$A$900,0)))</f>
        <v>#N/A</v>
      </c>
      <c r="AQ16" s="49" t="e">
        <f ca="1">INDIRECT("Data_Sheet_29_40!D"&amp;16+(MATCH(Main!$E$30,Data_Sheet_29_40!$A$11:$A$900,0)))</f>
        <v>#N/A</v>
      </c>
      <c r="AR16" s="49" t="e">
        <f ca="1">INDIRECT("Data_Sheet_29_40!E"&amp;16+(MATCH(Main!$E$30,Data_Sheet_29_40!$A$11:$A$900,0)))</f>
        <v>#N/A</v>
      </c>
      <c r="AS16" s="49" t="e">
        <f ca="1">INDIRECT("Data_Sheet_29_40!F"&amp;16+(MATCH(Main!$E$30,Data_Sheet_29_40!$A$11:$A$900,0)))</f>
        <v>#N/A</v>
      </c>
      <c r="AT16" s="49" t="e">
        <f ca="1">INDIRECT("Data_Sheet_29_40!G"&amp;16+(MATCH(Main!$E$30,Data_Sheet_29_40!$A$11:$A$900,0)))</f>
        <v>#N/A</v>
      </c>
      <c r="AU16" s="49" t="e">
        <f ca="1">INDIRECT("Data_Sheet_29_40!H"&amp;16+(MATCH(Main!$E$30,Data_Sheet_29_40!$A$11:$A$900,0)))</f>
        <v>#N/A</v>
      </c>
      <c r="AV16" s="49" t="e">
        <f ca="1">INDIRECT("Data_Sheet_29_40!I"&amp;16+(MATCH(Main!$E$30,Data_Sheet_29_40!$A$11:$A$900,0)))</f>
        <v>#N/A</v>
      </c>
      <c r="AW16" s="49" t="e">
        <f ca="1">INDIRECT("Data_Sheet_29_40!J"&amp;16+(MATCH(Main!$E$30,Data_Sheet_29_40!$A$11:$A$900,0)))</f>
        <v>#N/A</v>
      </c>
      <c r="AX16" s="49" t="e">
        <f ca="1">INDIRECT("Data_Sheet_29_40!K"&amp;16+(MATCH(Main!$E$30,Data_Sheet_29_40!$A$11:$A$900,0)))</f>
        <v>#N/A</v>
      </c>
      <c r="AY16" s="49" t="e">
        <f ca="1">INDIRECT("Data_Sheet_29_40!L"&amp;16+(MATCH(Main!$E$30,Data_Sheet_29_40!$A$11:$A$900,0)))</f>
        <v>#N/A</v>
      </c>
      <c r="AZ16" s="49" t="e">
        <f ca="1">INDIRECT("Data_Sheet_29_40!M"&amp;16+(MATCH(Main!$E$30,Data_Sheet_29_40!$A$11:$A$900,0)))</f>
        <v>#N/A</v>
      </c>
      <c r="BA16" s="49" t="e">
        <f ca="1">INDIRECT("Data_Sheet_29_40!N"&amp;16+(MATCH(Main!$E$30,Data_Sheet_29_40!$A$11:$A$900,0)))</f>
        <v>#N/A</v>
      </c>
    </row>
    <row r="17" spans="1:55" ht="15" x14ac:dyDescent="0.25">
      <c r="A17" s="54" t="e">
        <f ca="1">INDIRECT("Data_Sheet!B"&amp;17+$B$50)</f>
        <v>#N/A</v>
      </c>
      <c r="B17" s="49" t="e">
        <f ca="1">INDIRECT("Data_Sheet!C"&amp;17+$B$50)</f>
        <v>#N/A</v>
      </c>
      <c r="C17" s="49" t="e">
        <f ca="1">INDIRECT("Data_Sheet!D"&amp;17+$B$50)</f>
        <v>#N/A</v>
      </c>
      <c r="D17" s="49" t="e">
        <f ca="1">INDIRECT("Data_Sheet!E"&amp;17+$B$50)</f>
        <v>#N/A</v>
      </c>
      <c r="E17" s="49" t="e">
        <f ca="1">INDIRECT("Data_Sheet!F"&amp;17+$B$50)</f>
        <v>#N/A</v>
      </c>
      <c r="F17" s="49" t="e">
        <f ca="1">INDIRECT("Data_Sheet!G"&amp;17+$B$50)</f>
        <v>#N/A</v>
      </c>
      <c r="G17" s="49" t="e">
        <f ca="1">INDIRECT("Data_Sheet!H"&amp;17+$B$50)</f>
        <v>#N/A</v>
      </c>
      <c r="H17" s="49" t="e">
        <f ca="1">INDIRECT("Data_Sheet!I"&amp;17+$B$50)</f>
        <v>#N/A</v>
      </c>
      <c r="I17" s="49" t="e">
        <f ca="1">INDIRECT("Data_Sheet!J"&amp;17+$B$50)</f>
        <v>#N/A</v>
      </c>
      <c r="J17" s="49" t="e">
        <f ca="1">INDIRECT("Data_Sheet!K"&amp;17+$B$50)</f>
        <v>#N/A</v>
      </c>
      <c r="K17" s="49" t="e">
        <f ca="1">INDIRECT("Data_Sheet!L"&amp;17+$B$50)</f>
        <v>#N/A</v>
      </c>
      <c r="L17" s="49" t="e">
        <f ca="1">INDIRECT("Data_Sheet!M"&amp;17+$B$50)</f>
        <v>#N/A</v>
      </c>
      <c r="M17" s="49" t="e">
        <f ca="1">INDIRECT("Data_Sheet!N"&amp;17+$B$50)</f>
        <v>#N/A</v>
      </c>
      <c r="N17" s="49" t="e">
        <f ca="1">INDIRECT("Data_Sheet!O"&amp;17+$B$50)</f>
        <v>#N/A</v>
      </c>
      <c r="O17" s="49" t="e">
        <f ca="1">INDIRECT("Data_Sheet!P"&amp;17+$B$50)</f>
        <v>#N/A</v>
      </c>
      <c r="P17" s="55"/>
      <c r="Q17" s="4"/>
      <c r="R17" s="4"/>
      <c r="U17" s="54" t="e">
        <f ca="1">INDIRECT("Data_Sheet_15_28!B"&amp;17+(MATCH(Main!$E$30,Data_Sheet_15_28!$A$11:$A$900,0)))</f>
        <v>#N/A</v>
      </c>
      <c r="V17" s="49" t="e">
        <f ca="1">INDIRECT("Data_Sheet_15_28!C"&amp;17+(MATCH(Main!$E$30,Data_Sheet_15_28!$A$11:$A$900,0)))</f>
        <v>#N/A</v>
      </c>
      <c r="W17" s="49" t="e">
        <f ca="1">INDIRECT("Data_Sheet_15_28!D"&amp;17+(MATCH(Main!$E$30,Data_Sheet_15_28!$A$11:$A$900,0)))</f>
        <v>#N/A</v>
      </c>
      <c r="X17" s="49" t="e">
        <f ca="1">INDIRECT("Data_Sheet_15_28!E"&amp;17+(MATCH(Main!$E$30,Data_Sheet_15_28!$A$11:$A$900,0)))</f>
        <v>#N/A</v>
      </c>
      <c r="Y17" s="49" t="e">
        <f ca="1">INDIRECT("Data_Sheet_15_28!F"&amp;17+(MATCH(Main!$E$30,Data_Sheet_15_28!$A$11:$A$900,0)))</f>
        <v>#N/A</v>
      </c>
      <c r="Z17" s="49" t="e">
        <f ca="1">INDIRECT("Data_Sheet_15_28!G"&amp;17+(MATCH(Main!$E$30,Data_Sheet_15_28!$A$11:$A$900,0)))</f>
        <v>#N/A</v>
      </c>
      <c r="AA17" s="49" t="e">
        <f ca="1">INDIRECT("Data_Sheet_15_28!H"&amp;17+(MATCH(Main!$E$30,Data_Sheet_15_28!$A$11:$A$900,0)))</f>
        <v>#N/A</v>
      </c>
      <c r="AB17" s="49" t="e">
        <f ca="1">INDIRECT("Data_Sheet_15_28!I"&amp;17+(MATCH(Main!$E$30,Data_Sheet_15_28!$A$11:$A$900,0)))</f>
        <v>#N/A</v>
      </c>
      <c r="AC17" s="49" t="e">
        <f ca="1">INDIRECT("Data_Sheet_15_28!J"&amp;17+(MATCH(Main!$E$30,Data_Sheet_15_28!$A$11:$A$900,0)))</f>
        <v>#N/A</v>
      </c>
      <c r="AD17" s="49" t="e">
        <f ca="1">INDIRECT("Data_Sheet_15_28!K"&amp;17+(MATCH(Main!$E$30,Data_Sheet_15_28!$A$11:$A$900,0)))</f>
        <v>#N/A</v>
      </c>
      <c r="AE17" s="49" t="e">
        <f ca="1">INDIRECT("Data_Sheet_15_28!L"&amp;17+(MATCH(Main!$E$30,Data_Sheet_15_28!$A$11:$A$900,0)))</f>
        <v>#N/A</v>
      </c>
      <c r="AF17" s="49" t="e">
        <f ca="1">INDIRECT("Data_Sheet_15_28!M"&amp;17+(MATCH(Main!$E$30,Data_Sheet_15_28!$A$11:$A$900,0)))</f>
        <v>#N/A</v>
      </c>
      <c r="AG17" s="49" t="e">
        <f ca="1">INDIRECT("Data_Sheet_15_28!N"&amp;17+(MATCH(Main!$E$30,Data_Sheet_15_28!$A$11:$A$900,0)))</f>
        <v>#N/A</v>
      </c>
      <c r="AH17" s="49" t="e">
        <f ca="1">INDIRECT("Data_Sheet_15_28!O"&amp;17+(MATCH(Main!$E$30,Data_Sheet_15_28!$A$11:$A$900,0)))</f>
        <v>#N/A</v>
      </c>
      <c r="AI17" s="49" t="e">
        <f ca="1">INDIRECT("Data_Sheet_15_28!P"&amp;17+(MATCH(Main!$E$30,Data_Sheet_15_28!$A$11:$A$900,0)))</f>
        <v>#N/A</v>
      </c>
      <c r="AO17" s="54" t="e">
        <f ca="1">INDIRECT("Data_Sheet_29_40!B"&amp;17+(MATCH(Main!$E$30,Data_Sheet_29_40!$A$11:$A$900,0)))</f>
        <v>#N/A</v>
      </c>
      <c r="AP17" s="49" t="e">
        <f ca="1">INDIRECT("Data_Sheet_29_40!C"&amp;17+(MATCH(Main!$E$30,Data_Sheet_29_40!$A$11:$A$900,0)))</f>
        <v>#N/A</v>
      </c>
      <c r="AQ17" s="49" t="e">
        <f ca="1">INDIRECT("Data_Sheet_29_40!D"&amp;17+(MATCH(Main!$E$30,Data_Sheet_29_40!$A$11:$A$900,0)))</f>
        <v>#N/A</v>
      </c>
      <c r="AR17" s="49" t="e">
        <f ca="1">INDIRECT("Data_Sheet_29_40!E"&amp;17+(MATCH(Main!$E$30,Data_Sheet_29_40!$A$11:$A$900,0)))</f>
        <v>#N/A</v>
      </c>
      <c r="AS17" s="49" t="e">
        <f ca="1">INDIRECT("Data_Sheet_29_40!F"&amp;17+(MATCH(Main!$E$30,Data_Sheet_29_40!$A$11:$A$900,0)))</f>
        <v>#N/A</v>
      </c>
      <c r="AT17" s="49" t="e">
        <f ca="1">INDIRECT("Data_Sheet_29_40!G"&amp;17+(MATCH(Main!$E$30,Data_Sheet_29_40!$A$11:$A$900,0)))</f>
        <v>#N/A</v>
      </c>
      <c r="AU17" s="49" t="e">
        <f ca="1">INDIRECT("Data_Sheet_29_40!H"&amp;17+(MATCH(Main!$E$30,Data_Sheet_29_40!$A$11:$A$900,0)))</f>
        <v>#N/A</v>
      </c>
      <c r="AV17" s="49" t="e">
        <f ca="1">INDIRECT("Data_Sheet_29_40!I"&amp;17+(MATCH(Main!$E$30,Data_Sheet_29_40!$A$11:$A$900,0)))</f>
        <v>#N/A</v>
      </c>
      <c r="AW17" s="49" t="e">
        <f ca="1">INDIRECT("Data_Sheet_29_40!J"&amp;17+(MATCH(Main!$E$30,Data_Sheet_29_40!$A$11:$A$900,0)))</f>
        <v>#N/A</v>
      </c>
      <c r="AX17" s="49" t="e">
        <f ca="1">INDIRECT("Data_Sheet_29_40!K"&amp;17+(MATCH(Main!$E$30,Data_Sheet_29_40!$A$11:$A$900,0)))</f>
        <v>#N/A</v>
      </c>
      <c r="AY17" s="49" t="e">
        <f ca="1">INDIRECT("Data_Sheet_29_40!L"&amp;17+(MATCH(Main!$E$30,Data_Sheet_29_40!$A$11:$A$900,0)))</f>
        <v>#N/A</v>
      </c>
      <c r="AZ17" s="49" t="e">
        <f ca="1">INDIRECT("Data_Sheet_29_40!M"&amp;17+(MATCH(Main!$E$30,Data_Sheet_29_40!$A$11:$A$900,0)))</f>
        <v>#N/A</v>
      </c>
      <c r="BA17" s="49" t="e">
        <f ca="1">INDIRECT("Data_Sheet_29_40!N"&amp;17+(MATCH(Main!$E$30,Data_Sheet_29_40!$A$11:$A$900,0)))</f>
        <v>#N/A</v>
      </c>
    </row>
    <row r="18" spans="1:55" ht="15" x14ac:dyDescent="0.25">
      <c r="A18" s="54" t="e">
        <f ca="1">INDIRECT("Data_Sheet!B"&amp;18+$B$50)</f>
        <v>#N/A</v>
      </c>
      <c r="B18" s="49" t="e">
        <f ca="1">INDIRECT("Data_Sheet!C"&amp;18+$B$50)</f>
        <v>#N/A</v>
      </c>
      <c r="C18" s="49" t="e">
        <f ca="1">INDIRECT("Data_Sheet!D"&amp;18+$B$50)</f>
        <v>#N/A</v>
      </c>
      <c r="D18" s="49" t="e">
        <f ca="1">INDIRECT("Data_Sheet!E"&amp;18+$B$50)</f>
        <v>#N/A</v>
      </c>
      <c r="E18" s="49" t="e">
        <f ca="1">INDIRECT("Data_Sheet!F"&amp;18+$B$50)</f>
        <v>#N/A</v>
      </c>
      <c r="F18" s="49" t="e">
        <f ca="1">INDIRECT("Data_Sheet!G"&amp;18+$B$50)</f>
        <v>#N/A</v>
      </c>
      <c r="G18" s="49" t="e">
        <f ca="1">INDIRECT("Data_Sheet!H"&amp;18+$B$50)</f>
        <v>#N/A</v>
      </c>
      <c r="H18" s="49" t="e">
        <f ca="1">INDIRECT("Data_Sheet!I"&amp;18+$B$50)</f>
        <v>#N/A</v>
      </c>
      <c r="I18" s="49" t="e">
        <f ca="1">INDIRECT("Data_Sheet!J"&amp;18+$B$50)</f>
        <v>#N/A</v>
      </c>
      <c r="J18" s="49" t="e">
        <f ca="1">INDIRECT("Data_Sheet!K"&amp;18+$B$50)</f>
        <v>#N/A</v>
      </c>
      <c r="K18" s="49" t="e">
        <f ca="1">INDIRECT("Data_Sheet!L"&amp;18+$B$50)</f>
        <v>#N/A</v>
      </c>
      <c r="L18" s="49" t="e">
        <f ca="1">INDIRECT("Data_Sheet!M"&amp;18+$B$50)</f>
        <v>#N/A</v>
      </c>
      <c r="M18" s="49" t="e">
        <f ca="1">INDIRECT("Data_Sheet!N"&amp;18+$B$50)</f>
        <v>#N/A</v>
      </c>
      <c r="N18" s="49" t="e">
        <f ca="1">INDIRECT("Data_Sheet!O"&amp;18+$B$50)</f>
        <v>#N/A</v>
      </c>
      <c r="O18" s="49" t="e">
        <f ca="1">INDIRECT("Data_Sheet!P"&amp;18+$B$50)</f>
        <v>#N/A</v>
      </c>
      <c r="P18" s="55"/>
      <c r="Q18" s="4"/>
      <c r="R18" s="4"/>
      <c r="U18" s="54" t="e">
        <f ca="1">INDIRECT("Data_Sheet_15_28!B"&amp;18+(MATCH(Main!$E$30,Data_Sheet_15_28!$A$11:$A$900,0)))</f>
        <v>#N/A</v>
      </c>
      <c r="V18" s="49" t="e">
        <f ca="1">INDIRECT("Data_Sheet_15_28!C"&amp;18+(MATCH(Main!$E$30,Data_Sheet_15_28!$A$11:$A$900,0)))</f>
        <v>#N/A</v>
      </c>
      <c r="W18" s="49" t="e">
        <f ca="1">INDIRECT("Data_Sheet_15_28!D"&amp;18+(MATCH(Main!$E$30,Data_Sheet_15_28!$A$11:$A$900,0)))</f>
        <v>#N/A</v>
      </c>
      <c r="X18" s="49" t="e">
        <f ca="1">INDIRECT("Data_Sheet_15_28!E"&amp;18+(MATCH(Main!$E$30,Data_Sheet_15_28!$A$11:$A$900,0)))</f>
        <v>#N/A</v>
      </c>
      <c r="Y18" s="49" t="e">
        <f ca="1">INDIRECT("Data_Sheet_15_28!F"&amp;18+(MATCH(Main!$E$30,Data_Sheet_15_28!$A$11:$A$900,0)))</f>
        <v>#N/A</v>
      </c>
      <c r="Z18" s="49" t="e">
        <f ca="1">INDIRECT("Data_Sheet_15_28!G"&amp;18+(MATCH(Main!$E$30,Data_Sheet_15_28!$A$11:$A$900,0)))</f>
        <v>#N/A</v>
      </c>
      <c r="AA18" s="49" t="e">
        <f ca="1">INDIRECT("Data_Sheet_15_28!H"&amp;18+(MATCH(Main!$E$30,Data_Sheet_15_28!$A$11:$A$900,0)))</f>
        <v>#N/A</v>
      </c>
      <c r="AB18" s="49" t="e">
        <f ca="1">INDIRECT("Data_Sheet_15_28!I"&amp;18+(MATCH(Main!$E$30,Data_Sheet_15_28!$A$11:$A$900,0)))</f>
        <v>#N/A</v>
      </c>
      <c r="AC18" s="49" t="e">
        <f ca="1">INDIRECT("Data_Sheet_15_28!J"&amp;18+(MATCH(Main!$E$30,Data_Sheet_15_28!$A$11:$A$900,0)))</f>
        <v>#N/A</v>
      </c>
      <c r="AD18" s="49" t="e">
        <f ca="1">INDIRECT("Data_Sheet_15_28!K"&amp;18+(MATCH(Main!$E$30,Data_Sheet_15_28!$A$11:$A$900,0)))</f>
        <v>#N/A</v>
      </c>
      <c r="AE18" s="49" t="e">
        <f ca="1">INDIRECT("Data_Sheet_15_28!L"&amp;18+(MATCH(Main!$E$30,Data_Sheet_15_28!$A$11:$A$900,0)))</f>
        <v>#N/A</v>
      </c>
      <c r="AF18" s="49" t="e">
        <f ca="1">INDIRECT("Data_Sheet_15_28!M"&amp;18+(MATCH(Main!$E$30,Data_Sheet_15_28!$A$11:$A$900,0)))</f>
        <v>#N/A</v>
      </c>
      <c r="AG18" s="49" t="e">
        <f ca="1">INDIRECT("Data_Sheet_15_28!N"&amp;18+(MATCH(Main!$E$30,Data_Sheet_15_28!$A$11:$A$900,0)))</f>
        <v>#N/A</v>
      </c>
      <c r="AH18" s="49" t="e">
        <f ca="1">INDIRECT("Data_Sheet_15_28!O"&amp;18+(MATCH(Main!$E$30,Data_Sheet_15_28!$A$11:$A$900,0)))</f>
        <v>#N/A</v>
      </c>
      <c r="AI18" s="49" t="e">
        <f ca="1">INDIRECT("Data_Sheet_15_28!P"&amp;18+(MATCH(Main!$E$30,Data_Sheet_15_28!$A$11:$A$900,0)))</f>
        <v>#N/A</v>
      </c>
      <c r="AO18" s="54" t="e">
        <f ca="1">INDIRECT("Data_Sheet_29_40!B"&amp;18+(MATCH(Main!$E$30,Data_Sheet_29_40!$A$11:$A$900,0)))</f>
        <v>#N/A</v>
      </c>
      <c r="AP18" s="49" t="e">
        <f ca="1">INDIRECT("Data_Sheet_29_40!C"&amp;18+(MATCH(Main!$E$30,Data_Sheet_29_40!$A$11:$A$900,0)))</f>
        <v>#N/A</v>
      </c>
      <c r="AQ18" s="49" t="e">
        <f ca="1">INDIRECT("Data_Sheet_29_40!D"&amp;18+(MATCH(Main!$E$30,Data_Sheet_29_40!$A$11:$A$900,0)))</f>
        <v>#N/A</v>
      </c>
      <c r="AR18" s="49" t="e">
        <f ca="1">INDIRECT("Data_Sheet_29_40!E"&amp;18+(MATCH(Main!$E$30,Data_Sheet_29_40!$A$11:$A$900,0)))</f>
        <v>#N/A</v>
      </c>
      <c r="AS18" s="49" t="e">
        <f ca="1">INDIRECT("Data_Sheet_29_40!F"&amp;18+(MATCH(Main!$E$30,Data_Sheet_29_40!$A$11:$A$900,0)))</f>
        <v>#N/A</v>
      </c>
      <c r="AT18" s="49" t="e">
        <f ca="1">INDIRECT("Data_Sheet_29_40!G"&amp;18+(MATCH(Main!$E$30,Data_Sheet_29_40!$A$11:$A$900,0)))</f>
        <v>#N/A</v>
      </c>
      <c r="AU18" s="49" t="e">
        <f ca="1">INDIRECT("Data_Sheet_29_40!H"&amp;18+(MATCH(Main!$E$30,Data_Sheet_29_40!$A$11:$A$900,0)))</f>
        <v>#N/A</v>
      </c>
      <c r="AV18" s="49" t="e">
        <f ca="1">INDIRECT("Data_Sheet_29_40!I"&amp;18+(MATCH(Main!$E$30,Data_Sheet_29_40!$A$11:$A$900,0)))</f>
        <v>#N/A</v>
      </c>
      <c r="AW18" s="49" t="e">
        <f ca="1">INDIRECT("Data_Sheet_29_40!J"&amp;18+(MATCH(Main!$E$30,Data_Sheet_29_40!$A$11:$A$900,0)))</f>
        <v>#N/A</v>
      </c>
      <c r="AX18" s="49" t="e">
        <f ca="1">INDIRECT("Data_Sheet_29_40!K"&amp;18+(MATCH(Main!$E$30,Data_Sheet_29_40!$A$11:$A$900,0)))</f>
        <v>#N/A</v>
      </c>
      <c r="AY18" s="49" t="e">
        <f ca="1">INDIRECT("Data_Sheet_29_40!L"&amp;18+(MATCH(Main!$E$30,Data_Sheet_29_40!$A$11:$A$900,0)))</f>
        <v>#N/A</v>
      </c>
      <c r="AZ18" s="49" t="e">
        <f ca="1">INDIRECT("Data_Sheet_29_40!M"&amp;18+(MATCH(Main!$E$30,Data_Sheet_29_40!$A$11:$A$900,0)))</f>
        <v>#N/A</v>
      </c>
      <c r="BA18" s="49" t="e">
        <f ca="1">INDIRECT("Data_Sheet_29_40!N"&amp;18+(MATCH(Main!$E$30,Data_Sheet_29_40!$A$11:$A$900,0)))</f>
        <v>#N/A</v>
      </c>
    </row>
    <row r="19" spans="1:55" ht="15" x14ac:dyDescent="0.25">
      <c r="A19" s="54" t="e">
        <f ca="1">INDIRECT("Data_Sheet!B"&amp;19+$B$50)</f>
        <v>#N/A</v>
      </c>
      <c r="B19" s="49" t="e">
        <f ca="1">INDIRECT("Data_Sheet!C"&amp;19+$B$50)</f>
        <v>#N/A</v>
      </c>
      <c r="C19" s="49" t="e">
        <f ca="1">INDIRECT("Data_Sheet!D"&amp;19+$B$50)</f>
        <v>#N/A</v>
      </c>
      <c r="D19" s="49" t="e">
        <f ca="1">INDIRECT("Data_Sheet!E"&amp;19+$B$50)</f>
        <v>#N/A</v>
      </c>
      <c r="E19" s="49" t="e">
        <f ca="1">INDIRECT("Data_Sheet!F"&amp;19+$B$50)</f>
        <v>#N/A</v>
      </c>
      <c r="F19" s="49" t="e">
        <f ca="1">INDIRECT("Data_Sheet!G"&amp;19+$B$50)</f>
        <v>#N/A</v>
      </c>
      <c r="G19" s="49" t="e">
        <f ca="1">INDIRECT("Data_Sheet!H"&amp;19+$B$50)</f>
        <v>#N/A</v>
      </c>
      <c r="H19" s="49" t="e">
        <f ca="1">INDIRECT("Data_Sheet!I"&amp;19+$B$50)</f>
        <v>#N/A</v>
      </c>
      <c r="I19" s="49" t="e">
        <f ca="1">INDIRECT("Data_Sheet!J"&amp;19+$B$50)</f>
        <v>#N/A</v>
      </c>
      <c r="J19" s="49" t="e">
        <f ca="1">INDIRECT("Data_Sheet!K"&amp;19+$B$50)</f>
        <v>#N/A</v>
      </c>
      <c r="K19" s="49" t="e">
        <f ca="1">INDIRECT("Data_Sheet!L"&amp;19+$B$50)</f>
        <v>#N/A</v>
      </c>
      <c r="L19" s="49" t="e">
        <f ca="1">INDIRECT("Data_Sheet!M"&amp;19+$B$50)</f>
        <v>#N/A</v>
      </c>
      <c r="M19" s="49" t="e">
        <f ca="1">INDIRECT("Data_Sheet!N"&amp;19+$B$50)</f>
        <v>#N/A</v>
      </c>
      <c r="N19" s="49" t="e">
        <f ca="1">INDIRECT("Data_Sheet!O"&amp;19+$B$50)</f>
        <v>#N/A</v>
      </c>
      <c r="O19" s="49" t="e">
        <f ca="1">INDIRECT("Data_Sheet!P"&amp;19+$B$50)</f>
        <v>#N/A</v>
      </c>
      <c r="P19" s="55"/>
      <c r="Q19" s="4"/>
      <c r="R19" s="4"/>
      <c r="U19" s="54" t="e">
        <f ca="1">INDIRECT("Data_Sheet_15_28!B"&amp;19+(MATCH(Main!$E$30,Data_Sheet_15_28!$A$11:$A$900,0)))</f>
        <v>#N/A</v>
      </c>
      <c r="V19" s="49" t="e">
        <f ca="1">INDIRECT("Data_Sheet_15_28!C"&amp;19+(MATCH(Main!$E$30,Data_Sheet_15_28!$A$11:$A$900,0)))</f>
        <v>#N/A</v>
      </c>
      <c r="W19" s="49" t="e">
        <f ca="1">INDIRECT("Data_Sheet_15_28!D"&amp;19+(MATCH(Main!$E$30,Data_Sheet_15_28!$A$11:$A$900,0)))</f>
        <v>#N/A</v>
      </c>
      <c r="X19" s="49" t="e">
        <f ca="1">INDIRECT("Data_Sheet_15_28!E"&amp;19+(MATCH(Main!$E$30,Data_Sheet_15_28!$A$11:$A$900,0)))</f>
        <v>#N/A</v>
      </c>
      <c r="Y19" s="49" t="e">
        <f ca="1">INDIRECT("Data_Sheet_15_28!F"&amp;19+(MATCH(Main!$E$30,Data_Sheet_15_28!$A$11:$A$900,0)))</f>
        <v>#N/A</v>
      </c>
      <c r="Z19" s="49" t="e">
        <f ca="1">INDIRECT("Data_Sheet_15_28!G"&amp;19+(MATCH(Main!$E$30,Data_Sheet_15_28!$A$11:$A$900,0)))</f>
        <v>#N/A</v>
      </c>
      <c r="AA19" s="49" t="e">
        <f ca="1">INDIRECT("Data_Sheet_15_28!H"&amp;19+(MATCH(Main!$E$30,Data_Sheet_15_28!$A$11:$A$900,0)))</f>
        <v>#N/A</v>
      </c>
      <c r="AB19" s="49" t="e">
        <f ca="1">INDIRECT("Data_Sheet_15_28!I"&amp;19+(MATCH(Main!$E$30,Data_Sheet_15_28!$A$11:$A$900,0)))</f>
        <v>#N/A</v>
      </c>
      <c r="AC19" s="49" t="e">
        <f ca="1">INDIRECT("Data_Sheet_15_28!J"&amp;19+(MATCH(Main!$E$30,Data_Sheet_15_28!$A$11:$A$900,0)))</f>
        <v>#N/A</v>
      </c>
      <c r="AD19" s="49" t="e">
        <f ca="1">INDIRECT("Data_Sheet_15_28!K"&amp;19+(MATCH(Main!$E$30,Data_Sheet_15_28!$A$11:$A$900,0)))</f>
        <v>#N/A</v>
      </c>
      <c r="AE19" s="49" t="e">
        <f ca="1">INDIRECT("Data_Sheet_15_28!L"&amp;19+(MATCH(Main!$E$30,Data_Sheet_15_28!$A$11:$A$900,0)))</f>
        <v>#N/A</v>
      </c>
      <c r="AF19" s="49" t="e">
        <f ca="1">INDIRECT("Data_Sheet_15_28!M"&amp;19+(MATCH(Main!$E$30,Data_Sheet_15_28!$A$11:$A$900,0)))</f>
        <v>#N/A</v>
      </c>
      <c r="AG19" s="49" t="e">
        <f ca="1">INDIRECT("Data_Sheet_15_28!N"&amp;19+(MATCH(Main!$E$30,Data_Sheet_15_28!$A$11:$A$900,0)))</f>
        <v>#N/A</v>
      </c>
      <c r="AH19" s="49" t="e">
        <f ca="1">INDIRECT("Data_Sheet_15_28!O"&amp;19+(MATCH(Main!$E$30,Data_Sheet_15_28!$A$11:$A$900,0)))</f>
        <v>#N/A</v>
      </c>
      <c r="AI19" s="49" t="e">
        <f ca="1">INDIRECT("Data_Sheet_15_28!P"&amp;19+(MATCH(Main!$E$30,Data_Sheet_15_28!$A$11:$A$900,0)))</f>
        <v>#N/A</v>
      </c>
      <c r="AO19" s="54" t="e">
        <f ca="1">INDIRECT("Data_Sheet_29_40!B"&amp;19+(MATCH(Main!$E$30,Data_Sheet_29_40!$A$11:$A$900,0)))</f>
        <v>#N/A</v>
      </c>
      <c r="AP19" s="49" t="e">
        <f ca="1">INDIRECT("Data_Sheet_29_40!C"&amp;19+(MATCH(Main!$E$30,Data_Sheet_29_40!$A$11:$A$900,0)))</f>
        <v>#N/A</v>
      </c>
      <c r="AQ19" s="49" t="e">
        <f ca="1">INDIRECT("Data_Sheet_29_40!D"&amp;19+(MATCH(Main!$E$30,Data_Sheet_29_40!$A$11:$A$900,0)))</f>
        <v>#N/A</v>
      </c>
      <c r="AR19" s="49" t="e">
        <f ca="1">INDIRECT("Data_Sheet_29_40!E"&amp;19+(MATCH(Main!$E$30,Data_Sheet_29_40!$A$11:$A$900,0)))</f>
        <v>#N/A</v>
      </c>
      <c r="AS19" s="49" t="e">
        <f ca="1">INDIRECT("Data_Sheet_29_40!F"&amp;19+(MATCH(Main!$E$30,Data_Sheet_29_40!$A$11:$A$900,0)))</f>
        <v>#N/A</v>
      </c>
      <c r="AT19" s="49" t="e">
        <f ca="1">INDIRECT("Data_Sheet_29_40!G"&amp;19+(MATCH(Main!$E$30,Data_Sheet_29_40!$A$11:$A$900,0)))</f>
        <v>#N/A</v>
      </c>
      <c r="AU19" s="49" t="e">
        <f ca="1">INDIRECT("Data_Sheet_29_40!H"&amp;19+(MATCH(Main!$E$30,Data_Sheet_29_40!$A$11:$A$900,0)))</f>
        <v>#N/A</v>
      </c>
      <c r="AV19" s="49" t="e">
        <f ca="1">INDIRECT("Data_Sheet_29_40!I"&amp;19+(MATCH(Main!$E$30,Data_Sheet_29_40!$A$11:$A$900,0)))</f>
        <v>#N/A</v>
      </c>
      <c r="AW19" s="49" t="e">
        <f ca="1">INDIRECT("Data_Sheet_29_40!J"&amp;19+(MATCH(Main!$E$30,Data_Sheet_29_40!$A$11:$A$900,0)))</f>
        <v>#N/A</v>
      </c>
      <c r="AX19" s="49" t="e">
        <f ca="1">INDIRECT("Data_Sheet_29_40!K"&amp;19+(MATCH(Main!$E$30,Data_Sheet_29_40!$A$11:$A$900,0)))</f>
        <v>#N/A</v>
      </c>
      <c r="AY19" s="49" t="e">
        <f ca="1">INDIRECT("Data_Sheet_29_40!L"&amp;19+(MATCH(Main!$E$30,Data_Sheet_29_40!$A$11:$A$900,0)))</f>
        <v>#N/A</v>
      </c>
      <c r="AZ19" s="49" t="e">
        <f ca="1">INDIRECT("Data_Sheet_29_40!M"&amp;19+(MATCH(Main!$E$30,Data_Sheet_29_40!$A$11:$A$900,0)))</f>
        <v>#N/A</v>
      </c>
      <c r="BA19" s="49" t="e">
        <f ca="1">INDIRECT("Data_Sheet_29_40!N"&amp;19+(MATCH(Main!$E$30,Data_Sheet_29_40!$A$11:$A$900,0)))</f>
        <v>#N/A</v>
      </c>
    </row>
    <row r="20" spans="1:55" ht="15" x14ac:dyDescent="0.25">
      <c r="A20" s="54" t="e">
        <f ca="1">INDIRECT("Data_Sheet!B"&amp;20+$B$50)</f>
        <v>#N/A</v>
      </c>
      <c r="B20" s="49" t="e">
        <f ca="1">INDIRECT("Data_Sheet!C"&amp;20+$B$50)</f>
        <v>#N/A</v>
      </c>
      <c r="C20" s="49" t="e">
        <f ca="1">INDIRECT("Data_Sheet!D"&amp;20+$B$50)</f>
        <v>#N/A</v>
      </c>
      <c r="D20" s="49" t="e">
        <f ca="1">INDIRECT("Data_Sheet!E"&amp;20+$B$50)</f>
        <v>#N/A</v>
      </c>
      <c r="E20" s="49" t="e">
        <f ca="1">INDIRECT("Data_Sheet!F"&amp;20+$B$50)</f>
        <v>#N/A</v>
      </c>
      <c r="F20" s="49" t="e">
        <f ca="1">INDIRECT("Data_Sheet!G"&amp;20+$B$50)</f>
        <v>#N/A</v>
      </c>
      <c r="G20" s="49" t="e">
        <f ca="1">INDIRECT("Data_Sheet!H"&amp;20+$B$50)</f>
        <v>#N/A</v>
      </c>
      <c r="H20" s="49" t="e">
        <f ca="1">INDIRECT("Data_Sheet!I"&amp;20+$B$50)</f>
        <v>#N/A</v>
      </c>
      <c r="I20" s="49" t="e">
        <f ca="1">INDIRECT("Data_Sheet!J"&amp;20+$B$50)</f>
        <v>#N/A</v>
      </c>
      <c r="J20" s="49" t="e">
        <f ca="1">INDIRECT("Data_Sheet!K"&amp;20+$B$50)</f>
        <v>#N/A</v>
      </c>
      <c r="K20" s="49" t="e">
        <f ca="1">INDIRECT("Data_Sheet!L"&amp;20+$B$50)</f>
        <v>#N/A</v>
      </c>
      <c r="L20" s="49" t="e">
        <f ca="1">INDIRECT("Data_Sheet!M"&amp;20+$B$50)</f>
        <v>#N/A</v>
      </c>
      <c r="M20" s="49" t="e">
        <f ca="1">INDIRECT("Data_Sheet!N"&amp;20+$B$50)</f>
        <v>#N/A</v>
      </c>
      <c r="N20" s="49" t="e">
        <f ca="1">INDIRECT("Data_Sheet!O"&amp;20+$B$50)</f>
        <v>#N/A</v>
      </c>
      <c r="O20" s="49" t="e">
        <f ca="1">INDIRECT("Data_Sheet!P"&amp;20+$B$50)</f>
        <v>#N/A</v>
      </c>
      <c r="P20" s="55"/>
      <c r="Q20" s="4"/>
      <c r="R20" s="4"/>
      <c r="U20" s="54" t="e">
        <f ca="1">INDIRECT("Data_Sheet_15_28!B"&amp;20+(MATCH(Main!$E$30,Data_Sheet_15_28!$A$11:$A$900,0)))</f>
        <v>#N/A</v>
      </c>
      <c r="V20" s="49" t="e">
        <f ca="1">INDIRECT("Data_Sheet_15_28!C"&amp;20+(MATCH(Main!$E$30,Data_Sheet_15_28!$A$11:$A$900,0)))</f>
        <v>#N/A</v>
      </c>
      <c r="W20" s="49" t="e">
        <f ca="1">INDIRECT("Data_Sheet_15_28!D"&amp;20+(MATCH(Main!$E$30,Data_Sheet_15_28!$A$11:$A$900,0)))</f>
        <v>#N/A</v>
      </c>
      <c r="X20" s="49" t="e">
        <f ca="1">INDIRECT("Data_Sheet_15_28!E"&amp;20+(MATCH(Main!$E$30,Data_Sheet_15_28!$A$11:$A$900,0)))</f>
        <v>#N/A</v>
      </c>
      <c r="Y20" s="49" t="e">
        <f ca="1">INDIRECT("Data_Sheet_15_28!F"&amp;20+(MATCH(Main!$E$30,Data_Sheet_15_28!$A$11:$A$900,0)))</f>
        <v>#N/A</v>
      </c>
      <c r="Z20" s="49" t="e">
        <f ca="1">INDIRECT("Data_Sheet_15_28!G"&amp;20+(MATCH(Main!$E$30,Data_Sheet_15_28!$A$11:$A$900,0)))</f>
        <v>#N/A</v>
      </c>
      <c r="AA20" s="49" t="e">
        <f ca="1">INDIRECT("Data_Sheet_15_28!H"&amp;20+(MATCH(Main!$E$30,Data_Sheet_15_28!$A$11:$A$900,0)))</f>
        <v>#N/A</v>
      </c>
      <c r="AB20" s="49" t="e">
        <f ca="1">INDIRECT("Data_Sheet_15_28!I"&amp;20+(MATCH(Main!$E$30,Data_Sheet_15_28!$A$11:$A$900,0)))</f>
        <v>#N/A</v>
      </c>
      <c r="AC20" s="49" t="e">
        <f ca="1">INDIRECT("Data_Sheet_15_28!J"&amp;20+(MATCH(Main!$E$30,Data_Sheet_15_28!$A$11:$A$900,0)))</f>
        <v>#N/A</v>
      </c>
      <c r="AD20" s="49" t="e">
        <f ca="1">INDIRECT("Data_Sheet_15_28!K"&amp;20+(MATCH(Main!$E$30,Data_Sheet_15_28!$A$11:$A$900,0)))</f>
        <v>#N/A</v>
      </c>
      <c r="AE20" s="49" t="e">
        <f ca="1">INDIRECT("Data_Sheet_15_28!L"&amp;20+(MATCH(Main!$E$30,Data_Sheet_15_28!$A$11:$A$900,0)))</f>
        <v>#N/A</v>
      </c>
      <c r="AF20" s="49" t="e">
        <f ca="1">INDIRECT("Data_Sheet_15_28!M"&amp;20+(MATCH(Main!$E$30,Data_Sheet_15_28!$A$11:$A$900,0)))</f>
        <v>#N/A</v>
      </c>
      <c r="AG20" s="49" t="e">
        <f ca="1">INDIRECT("Data_Sheet_15_28!N"&amp;20+(MATCH(Main!$E$30,Data_Sheet_15_28!$A$11:$A$900,0)))</f>
        <v>#N/A</v>
      </c>
      <c r="AH20" s="49" t="e">
        <f ca="1">INDIRECT("Data_Sheet_15_28!O"&amp;20+(MATCH(Main!$E$30,Data_Sheet_15_28!$A$11:$A$900,0)))</f>
        <v>#N/A</v>
      </c>
      <c r="AI20" s="49" t="e">
        <f ca="1">INDIRECT("Data_Sheet_15_28!P"&amp;20+(MATCH(Main!$E$30,Data_Sheet_15_28!$A$11:$A$900,0)))</f>
        <v>#N/A</v>
      </c>
      <c r="AO20" s="54" t="e">
        <f ca="1">INDIRECT("Data_Sheet_29_40!B"&amp;20+(MATCH(Main!$E$30,Data_Sheet_29_40!$A$11:$A$900,0)))</f>
        <v>#N/A</v>
      </c>
      <c r="AP20" s="49" t="e">
        <f ca="1">INDIRECT("Data_Sheet_29_40!C"&amp;20+(MATCH(Main!$E$30,Data_Sheet_29_40!$A$11:$A$900,0)))</f>
        <v>#N/A</v>
      </c>
      <c r="AQ20" s="49" t="e">
        <f ca="1">INDIRECT("Data_Sheet_29_40!D"&amp;20+(MATCH(Main!$E$30,Data_Sheet_29_40!$A$11:$A$900,0)))</f>
        <v>#N/A</v>
      </c>
      <c r="AR20" s="49" t="e">
        <f ca="1">INDIRECT("Data_Sheet_29_40!E"&amp;20+(MATCH(Main!$E$30,Data_Sheet_29_40!$A$11:$A$900,0)))</f>
        <v>#N/A</v>
      </c>
      <c r="AS20" s="49" t="e">
        <f ca="1">INDIRECT("Data_Sheet_29_40!F"&amp;20+(MATCH(Main!$E$30,Data_Sheet_29_40!$A$11:$A$900,0)))</f>
        <v>#N/A</v>
      </c>
      <c r="AT20" s="49" t="e">
        <f ca="1">INDIRECT("Data_Sheet_29_40!G"&amp;20+(MATCH(Main!$E$30,Data_Sheet_29_40!$A$11:$A$900,0)))</f>
        <v>#N/A</v>
      </c>
      <c r="AU20" s="49" t="e">
        <f ca="1">INDIRECT("Data_Sheet_29_40!H"&amp;20+(MATCH(Main!$E$30,Data_Sheet_29_40!$A$11:$A$900,0)))</f>
        <v>#N/A</v>
      </c>
      <c r="AV20" s="49" t="e">
        <f ca="1">INDIRECT("Data_Sheet_29_40!I"&amp;20+(MATCH(Main!$E$30,Data_Sheet_29_40!$A$11:$A$900,0)))</f>
        <v>#N/A</v>
      </c>
      <c r="AW20" s="49" t="e">
        <f ca="1">INDIRECT("Data_Sheet_29_40!J"&amp;20+(MATCH(Main!$E$30,Data_Sheet_29_40!$A$11:$A$900,0)))</f>
        <v>#N/A</v>
      </c>
      <c r="AX20" s="49" t="e">
        <f ca="1">INDIRECT("Data_Sheet_29_40!K"&amp;20+(MATCH(Main!$E$30,Data_Sheet_29_40!$A$11:$A$900,0)))</f>
        <v>#N/A</v>
      </c>
      <c r="AY20" s="49" t="e">
        <f ca="1">INDIRECT("Data_Sheet_29_40!L"&amp;20+(MATCH(Main!$E$30,Data_Sheet_29_40!$A$11:$A$900,0)))</f>
        <v>#N/A</v>
      </c>
      <c r="AZ20" s="49" t="e">
        <f ca="1">INDIRECT("Data_Sheet_29_40!M"&amp;20+(MATCH(Main!$E$30,Data_Sheet_29_40!$A$11:$A$900,0)))</f>
        <v>#N/A</v>
      </c>
      <c r="BA20" s="49" t="e">
        <f ca="1">INDIRECT("Data_Sheet_29_40!N"&amp;20+(MATCH(Main!$E$30,Data_Sheet_29_40!$A$11:$A$900,0)))</f>
        <v>#N/A</v>
      </c>
    </row>
    <row r="21" spans="1:55" ht="15" x14ac:dyDescent="0.25">
      <c r="A21" s="54" t="e">
        <f ca="1">INDIRECT("Data_Sheet!B"&amp;21+$B$50)</f>
        <v>#N/A</v>
      </c>
      <c r="B21" s="49" t="e">
        <f ca="1">INDIRECT("Data_Sheet!C"&amp;21+$B$50)</f>
        <v>#N/A</v>
      </c>
      <c r="C21" s="49" t="e">
        <f ca="1">INDIRECT("Data_Sheet!D"&amp;21+$B$50)</f>
        <v>#N/A</v>
      </c>
      <c r="D21" s="49" t="e">
        <f ca="1">INDIRECT("Data_Sheet!E"&amp;21+$B$50)</f>
        <v>#N/A</v>
      </c>
      <c r="E21" s="49" t="e">
        <f ca="1">INDIRECT("Data_Sheet!F"&amp;21+$B$50)</f>
        <v>#N/A</v>
      </c>
      <c r="F21" s="49" t="e">
        <f ca="1">INDIRECT("Data_Sheet!G"&amp;21+$B$50)</f>
        <v>#N/A</v>
      </c>
      <c r="G21" s="49" t="e">
        <f ca="1">INDIRECT("Data_Sheet!H"&amp;21+$B$50)</f>
        <v>#N/A</v>
      </c>
      <c r="H21" s="49" t="e">
        <f ca="1">INDIRECT("Data_Sheet!I"&amp;21+$B$50)</f>
        <v>#N/A</v>
      </c>
      <c r="I21" s="49" t="e">
        <f ca="1">INDIRECT("Data_Sheet!J"&amp;21+$B$50)</f>
        <v>#N/A</v>
      </c>
      <c r="J21" s="49" t="e">
        <f ca="1">INDIRECT("Data_Sheet!K"&amp;21+$B$50)</f>
        <v>#N/A</v>
      </c>
      <c r="K21" s="49" t="e">
        <f ca="1">INDIRECT("Data_Sheet!L"&amp;21+$B$50)</f>
        <v>#N/A</v>
      </c>
      <c r="L21" s="49" t="e">
        <f ca="1">INDIRECT("Data_Sheet!M"&amp;21+$B$50)</f>
        <v>#N/A</v>
      </c>
      <c r="M21" s="49" t="e">
        <f ca="1">INDIRECT("Data_Sheet!N"&amp;21+$B$50)</f>
        <v>#N/A</v>
      </c>
      <c r="N21" s="49" t="e">
        <f ca="1">INDIRECT("Data_Sheet!O"&amp;21+$B$50)</f>
        <v>#N/A</v>
      </c>
      <c r="O21" s="49" t="e">
        <f ca="1">INDIRECT("Data_Sheet!P"&amp;21+$B$50)</f>
        <v>#N/A</v>
      </c>
      <c r="P21" s="55"/>
      <c r="Q21" s="4"/>
      <c r="R21" s="4"/>
      <c r="U21" s="54" t="e">
        <f ca="1">INDIRECT("Data_Sheet_15_28!B"&amp;21+(MATCH(Main!$E$30,Data_Sheet_15_28!$A$11:$A$900,0)))</f>
        <v>#N/A</v>
      </c>
      <c r="V21" s="49" t="e">
        <f ca="1">INDIRECT("Data_Sheet_15_28!C"&amp;21+(MATCH(Main!$E$30,Data_Sheet_15_28!$A$11:$A$900,0)))</f>
        <v>#N/A</v>
      </c>
      <c r="W21" s="49" t="e">
        <f ca="1">INDIRECT("Data_Sheet_15_28!D"&amp;21+(MATCH(Main!$E$30,Data_Sheet_15_28!$A$11:$A$900,0)))</f>
        <v>#N/A</v>
      </c>
      <c r="X21" s="49" t="e">
        <f ca="1">INDIRECT("Data_Sheet_15_28!E"&amp;21+(MATCH(Main!$E$30,Data_Sheet_15_28!$A$11:$A$900,0)))</f>
        <v>#N/A</v>
      </c>
      <c r="Y21" s="49" t="e">
        <f ca="1">INDIRECT("Data_Sheet_15_28!F"&amp;21+(MATCH(Main!$E$30,Data_Sheet_15_28!$A$11:$A$900,0)))</f>
        <v>#N/A</v>
      </c>
      <c r="Z21" s="49" t="e">
        <f ca="1">INDIRECT("Data_Sheet_15_28!G"&amp;21+(MATCH(Main!$E$30,Data_Sheet_15_28!$A$11:$A$900,0)))</f>
        <v>#N/A</v>
      </c>
      <c r="AA21" s="49" t="e">
        <f ca="1">INDIRECT("Data_Sheet_15_28!H"&amp;21+(MATCH(Main!$E$30,Data_Sheet_15_28!$A$11:$A$900,0)))</f>
        <v>#N/A</v>
      </c>
      <c r="AB21" s="49" t="e">
        <f ca="1">INDIRECT("Data_Sheet_15_28!I"&amp;21+(MATCH(Main!$E$30,Data_Sheet_15_28!$A$11:$A$900,0)))</f>
        <v>#N/A</v>
      </c>
      <c r="AC21" s="49" t="e">
        <f ca="1">INDIRECT("Data_Sheet_15_28!J"&amp;21+(MATCH(Main!$E$30,Data_Sheet_15_28!$A$11:$A$900,0)))</f>
        <v>#N/A</v>
      </c>
      <c r="AD21" s="49" t="e">
        <f ca="1">INDIRECT("Data_Sheet_15_28!K"&amp;21+(MATCH(Main!$E$30,Data_Sheet_15_28!$A$11:$A$900,0)))</f>
        <v>#N/A</v>
      </c>
      <c r="AE21" s="49" t="e">
        <f ca="1">INDIRECT("Data_Sheet_15_28!L"&amp;21+(MATCH(Main!$E$30,Data_Sheet_15_28!$A$11:$A$900,0)))</f>
        <v>#N/A</v>
      </c>
      <c r="AF21" s="49" t="e">
        <f ca="1">INDIRECT("Data_Sheet_15_28!M"&amp;21+(MATCH(Main!$E$30,Data_Sheet_15_28!$A$11:$A$900,0)))</f>
        <v>#N/A</v>
      </c>
      <c r="AG21" s="49" t="e">
        <f ca="1">INDIRECT("Data_Sheet_15_28!N"&amp;21+(MATCH(Main!$E$30,Data_Sheet_15_28!$A$11:$A$900,0)))</f>
        <v>#N/A</v>
      </c>
      <c r="AH21" s="49" t="e">
        <f ca="1">INDIRECT("Data_Sheet_15_28!O"&amp;21+(MATCH(Main!$E$30,Data_Sheet_15_28!$A$11:$A$900,0)))</f>
        <v>#N/A</v>
      </c>
      <c r="AI21" s="49" t="e">
        <f ca="1">INDIRECT("Data_Sheet_15_28!P"&amp;21+(MATCH(Main!$E$30,Data_Sheet_15_28!$A$11:$A$900,0)))</f>
        <v>#N/A</v>
      </c>
      <c r="AO21" s="54" t="e">
        <f ca="1">INDIRECT("Data_Sheet_29_40!B"&amp;21+(MATCH(Main!$E$30,Data_Sheet_29_40!$A$11:$A$900,0)))</f>
        <v>#N/A</v>
      </c>
      <c r="AP21" s="49" t="e">
        <f ca="1">INDIRECT("Data_Sheet_29_40!C"&amp;21+(MATCH(Main!$E$30,Data_Sheet_29_40!$A$11:$A$900,0)))</f>
        <v>#N/A</v>
      </c>
      <c r="AQ21" s="49" t="e">
        <f ca="1">INDIRECT("Data_Sheet_29_40!D"&amp;21+(MATCH(Main!$E$30,Data_Sheet_29_40!$A$11:$A$900,0)))</f>
        <v>#N/A</v>
      </c>
      <c r="AR21" s="49" t="e">
        <f ca="1">INDIRECT("Data_Sheet_29_40!E"&amp;21+(MATCH(Main!$E$30,Data_Sheet_29_40!$A$11:$A$900,0)))</f>
        <v>#N/A</v>
      </c>
      <c r="AS21" s="49" t="e">
        <f ca="1">INDIRECT("Data_Sheet_29_40!F"&amp;21+(MATCH(Main!$E$30,Data_Sheet_29_40!$A$11:$A$900,0)))</f>
        <v>#N/A</v>
      </c>
      <c r="AT21" s="49" t="e">
        <f ca="1">INDIRECT("Data_Sheet_29_40!G"&amp;21+(MATCH(Main!$E$30,Data_Sheet_29_40!$A$11:$A$900,0)))</f>
        <v>#N/A</v>
      </c>
      <c r="AU21" s="49" t="e">
        <f ca="1">INDIRECT("Data_Sheet_29_40!H"&amp;21+(MATCH(Main!$E$30,Data_Sheet_29_40!$A$11:$A$900,0)))</f>
        <v>#N/A</v>
      </c>
      <c r="AV21" s="49" t="e">
        <f ca="1">INDIRECT("Data_Sheet_29_40!I"&amp;21+(MATCH(Main!$E$30,Data_Sheet_29_40!$A$11:$A$900,0)))</f>
        <v>#N/A</v>
      </c>
      <c r="AW21" s="49" t="e">
        <f ca="1">INDIRECT("Data_Sheet_29_40!J"&amp;21+(MATCH(Main!$E$30,Data_Sheet_29_40!$A$11:$A$900,0)))</f>
        <v>#N/A</v>
      </c>
      <c r="AX21" s="49" t="e">
        <f ca="1">INDIRECT("Data_Sheet_29_40!K"&amp;21+(MATCH(Main!$E$30,Data_Sheet_29_40!$A$11:$A$900,0)))</f>
        <v>#N/A</v>
      </c>
      <c r="AY21" s="49" t="e">
        <f ca="1">INDIRECT("Data_Sheet_29_40!L"&amp;21+(MATCH(Main!$E$30,Data_Sheet_29_40!$A$11:$A$900,0)))</f>
        <v>#N/A</v>
      </c>
      <c r="AZ21" s="49" t="e">
        <f ca="1">INDIRECT("Data_Sheet_29_40!M"&amp;21+(MATCH(Main!$E$30,Data_Sheet_29_40!$A$11:$A$900,0)))</f>
        <v>#N/A</v>
      </c>
      <c r="BA21" s="49" t="e">
        <f ca="1">INDIRECT("Data_Sheet_29_40!N"&amp;21+(MATCH(Main!$E$30,Data_Sheet_29_40!$A$11:$A$900,0)))</f>
        <v>#N/A</v>
      </c>
    </row>
    <row r="22" spans="1:55" ht="15" x14ac:dyDescent="0.25">
      <c r="A22" s="54" t="e">
        <f ca="1">INDIRECT("Data_Sheet!B"&amp;22+$B$50)</f>
        <v>#N/A</v>
      </c>
      <c r="B22" s="49" t="e">
        <f ca="1">INDIRECT("Data_Sheet!C"&amp;22+$B$50)</f>
        <v>#N/A</v>
      </c>
      <c r="C22" s="49" t="e">
        <f ca="1">INDIRECT("Data_Sheet!D"&amp;22+$B$50)</f>
        <v>#N/A</v>
      </c>
      <c r="D22" s="49" t="e">
        <f ca="1">INDIRECT("Data_Sheet!E"&amp;22+$B$50)</f>
        <v>#N/A</v>
      </c>
      <c r="E22" s="49" t="e">
        <f ca="1">INDIRECT("Data_Sheet!F"&amp;22+$B$50)</f>
        <v>#N/A</v>
      </c>
      <c r="F22" s="49" t="e">
        <f ca="1">INDIRECT("Data_Sheet!G"&amp;22+$B$50)</f>
        <v>#N/A</v>
      </c>
      <c r="G22" s="49" t="e">
        <f ca="1">INDIRECT("Data_Sheet!H"&amp;22+$B$50)</f>
        <v>#N/A</v>
      </c>
      <c r="H22" s="49" t="e">
        <f ca="1">INDIRECT("Data_Sheet!I"&amp;22+$B$50)</f>
        <v>#N/A</v>
      </c>
      <c r="I22" s="49" t="e">
        <f ca="1">INDIRECT("Data_Sheet!J"&amp;22+$B$50)</f>
        <v>#N/A</v>
      </c>
      <c r="J22" s="49" t="e">
        <f ca="1">INDIRECT("Data_Sheet!K"&amp;22+$B$50)</f>
        <v>#N/A</v>
      </c>
      <c r="K22" s="49" t="e">
        <f ca="1">INDIRECT("Data_Sheet!L"&amp;22+$B$50)</f>
        <v>#N/A</v>
      </c>
      <c r="L22" s="49" t="e">
        <f ca="1">INDIRECT("Data_Sheet!M"&amp;22+$B$50)</f>
        <v>#N/A</v>
      </c>
      <c r="M22" s="49" t="e">
        <f ca="1">INDIRECT("Data_Sheet!N"&amp;22+$B$50)</f>
        <v>#N/A</v>
      </c>
      <c r="N22" s="49" t="e">
        <f ca="1">INDIRECT("Data_Sheet!O"&amp;22+$B$50)</f>
        <v>#N/A</v>
      </c>
      <c r="O22" s="49" t="e">
        <f ca="1">INDIRECT("Data_Sheet!P"&amp;22+$B$50)</f>
        <v>#N/A</v>
      </c>
      <c r="P22" s="55"/>
      <c r="Q22" s="4"/>
      <c r="R22" s="4"/>
      <c r="U22" s="54" t="e">
        <f ca="1">INDIRECT("Data_Sheet_15_28!B"&amp;22+(MATCH(Main!$E$30,Data_Sheet_15_28!$A$11:$A$900,0)))</f>
        <v>#N/A</v>
      </c>
      <c r="V22" s="49" t="e">
        <f ca="1">INDIRECT("Data_Sheet_15_28!C"&amp;22+(MATCH(Main!$E$30,Data_Sheet_15_28!$A$11:$A$900,0)))</f>
        <v>#N/A</v>
      </c>
      <c r="W22" s="49" t="e">
        <f ca="1">INDIRECT("Data_Sheet_15_28!D"&amp;22+(MATCH(Main!$E$30,Data_Sheet_15_28!$A$11:$A$900,0)))</f>
        <v>#N/A</v>
      </c>
      <c r="X22" s="49" t="e">
        <f ca="1">INDIRECT("Data_Sheet_15_28!E"&amp;22+(MATCH(Main!$E$30,Data_Sheet_15_28!$A$11:$A$900,0)))</f>
        <v>#N/A</v>
      </c>
      <c r="Y22" s="49" t="e">
        <f ca="1">INDIRECT("Data_Sheet_15_28!F"&amp;22+(MATCH(Main!$E$30,Data_Sheet_15_28!$A$11:$A$900,0)))</f>
        <v>#N/A</v>
      </c>
      <c r="Z22" s="49" t="e">
        <f ca="1">INDIRECT("Data_Sheet_15_28!G"&amp;22+(MATCH(Main!$E$30,Data_Sheet_15_28!$A$11:$A$900,0)))</f>
        <v>#N/A</v>
      </c>
      <c r="AA22" s="49" t="e">
        <f ca="1">INDIRECT("Data_Sheet_15_28!H"&amp;22+(MATCH(Main!$E$30,Data_Sheet_15_28!$A$11:$A$900,0)))</f>
        <v>#N/A</v>
      </c>
      <c r="AB22" s="49" t="e">
        <f ca="1">INDIRECT("Data_Sheet_15_28!I"&amp;22+(MATCH(Main!$E$30,Data_Sheet_15_28!$A$11:$A$900,0)))</f>
        <v>#N/A</v>
      </c>
      <c r="AC22" s="49" t="e">
        <f ca="1">INDIRECT("Data_Sheet_15_28!J"&amp;22+(MATCH(Main!$E$30,Data_Sheet_15_28!$A$11:$A$900,0)))</f>
        <v>#N/A</v>
      </c>
      <c r="AD22" s="49" t="e">
        <f ca="1">INDIRECT("Data_Sheet_15_28!K"&amp;22+(MATCH(Main!$E$30,Data_Sheet_15_28!$A$11:$A$900,0)))</f>
        <v>#N/A</v>
      </c>
      <c r="AE22" s="49" t="e">
        <f ca="1">INDIRECT("Data_Sheet_15_28!L"&amp;22+(MATCH(Main!$E$30,Data_Sheet_15_28!$A$11:$A$900,0)))</f>
        <v>#N/A</v>
      </c>
      <c r="AF22" s="49" t="e">
        <f ca="1">INDIRECT("Data_Sheet_15_28!M"&amp;22+(MATCH(Main!$E$30,Data_Sheet_15_28!$A$11:$A$900,0)))</f>
        <v>#N/A</v>
      </c>
      <c r="AG22" s="49" t="e">
        <f ca="1">INDIRECT("Data_Sheet_15_28!N"&amp;22+(MATCH(Main!$E$30,Data_Sheet_15_28!$A$11:$A$900,0)))</f>
        <v>#N/A</v>
      </c>
      <c r="AH22" s="49" t="e">
        <f ca="1">INDIRECT("Data_Sheet_15_28!O"&amp;22+(MATCH(Main!$E$30,Data_Sheet_15_28!$A$11:$A$900,0)))</f>
        <v>#N/A</v>
      </c>
      <c r="AI22" s="49" t="e">
        <f ca="1">INDIRECT("Data_Sheet_15_28!P"&amp;22+(MATCH(Main!$E$30,Data_Sheet_15_28!$A$11:$A$900,0)))</f>
        <v>#N/A</v>
      </c>
      <c r="AO22" s="54" t="e">
        <f ca="1">INDIRECT("Data_Sheet_29_40!B"&amp;22+(MATCH(Main!$E$30,Data_Sheet_29_40!$A$11:$A$900,0)))</f>
        <v>#N/A</v>
      </c>
      <c r="AP22" s="49" t="e">
        <f ca="1">INDIRECT("Data_Sheet_29_40!C"&amp;22+(MATCH(Main!$E$30,Data_Sheet_29_40!$A$11:$A$900,0)))</f>
        <v>#N/A</v>
      </c>
      <c r="AQ22" s="49" t="e">
        <f ca="1">INDIRECT("Data_Sheet_29_40!D"&amp;22+(MATCH(Main!$E$30,Data_Sheet_29_40!$A$11:$A$900,0)))</f>
        <v>#N/A</v>
      </c>
      <c r="AR22" s="49" t="e">
        <f ca="1">INDIRECT("Data_Sheet_29_40!E"&amp;22+(MATCH(Main!$E$30,Data_Sheet_29_40!$A$11:$A$900,0)))</f>
        <v>#N/A</v>
      </c>
      <c r="AS22" s="49" t="e">
        <f ca="1">INDIRECT("Data_Sheet_29_40!F"&amp;22+(MATCH(Main!$E$30,Data_Sheet_29_40!$A$11:$A$900,0)))</f>
        <v>#N/A</v>
      </c>
      <c r="AT22" s="49" t="e">
        <f ca="1">INDIRECT("Data_Sheet_29_40!G"&amp;22+(MATCH(Main!$E$30,Data_Sheet_29_40!$A$11:$A$900,0)))</f>
        <v>#N/A</v>
      </c>
      <c r="AU22" s="49" t="e">
        <f ca="1">INDIRECT("Data_Sheet_29_40!H"&amp;22+(MATCH(Main!$E$30,Data_Sheet_29_40!$A$11:$A$900,0)))</f>
        <v>#N/A</v>
      </c>
      <c r="AV22" s="49" t="e">
        <f ca="1">INDIRECT("Data_Sheet_29_40!I"&amp;22+(MATCH(Main!$E$30,Data_Sheet_29_40!$A$11:$A$900,0)))</f>
        <v>#N/A</v>
      </c>
      <c r="AW22" s="49" t="e">
        <f ca="1">INDIRECT("Data_Sheet_29_40!J"&amp;22+(MATCH(Main!$E$30,Data_Sheet_29_40!$A$11:$A$900,0)))</f>
        <v>#N/A</v>
      </c>
      <c r="AX22" s="49" t="e">
        <f ca="1">INDIRECT("Data_Sheet_29_40!K"&amp;22+(MATCH(Main!$E$30,Data_Sheet_29_40!$A$11:$A$900,0)))</f>
        <v>#N/A</v>
      </c>
      <c r="AY22" s="49" t="e">
        <f ca="1">INDIRECT("Data_Sheet_29_40!L"&amp;22+(MATCH(Main!$E$30,Data_Sheet_29_40!$A$11:$A$900,0)))</f>
        <v>#N/A</v>
      </c>
      <c r="AZ22" s="49" t="e">
        <f ca="1">INDIRECT("Data_Sheet_29_40!M"&amp;22+(MATCH(Main!$E$30,Data_Sheet_29_40!$A$11:$A$900,0)))</f>
        <v>#N/A</v>
      </c>
      <c r="BA22" s="49" t="e">
        <f ca="1">INDIRECT("Data_Sheet_29_40!N"&amp;22+(MATCH(Main!$E$30,Data_Sheet_29_40!$A$11:$A$900,0)))</f>
        <v>#N/A</v>
      </c>
    </row>
    <row r="23" spans="1:55" ht="15" x14ac:dyDescent="0.25">
      <c r="A23" s="54" t="e">
        <f ca="1">INDIRECT("Data_Sheet!B"&amp;23+$B$50)</f>
        <v>#N/A</v>
      </c>
      <c r="B23" s="49" t="e">
        <f ca="1">INDIRECT("Data_Sheet!C"&amp;23+$B$50)</f>
        <v>#N/A</v>
      </c>
      <c r="C23" s="49" t="e">
        <f ca="1">INDIRECT("Data_Sheet!D"&amp;23+$B$50)</f>
        <v>#N/A</v>
      </c>
      <c r="D23" s="49" t="e">
        <f ca="1">INDIRECT("Data_Sheet!E"&amp;23+$B$50)</f>
        <v>#N/A</v>
      </c>
      <c r="E23" s="49" t="e">
        <f ca="1">INDIRECT("Data_Sheet!F"&amp;23+$B$50)</f>
        <v>#N/A</v>
      </c>
      <c r="F23" s="49" t="e">
        <f ca="1">INDIRECT("Data_Sheet!G"&amp;23+$B$50)</f>
        <v>#N/A</v>
      </c>
      <c r="G23" s="49" t="e">
        <f ca="1">INDIRECT("Data_Sheet!H"&amp;23+$B$50)</f>
        <v>#N/A</v>
      </c>
      <c r="H23" s="49" t="e">
        <f ca="1">INDIRECT("Data_Sheet!I"&amp;23+$B$50)</f>
        <v>#N/A</v>
      </c>
      <c r="I23" s="49" t="e">
        <f ca="1">INDIRECT("Data_Sheet!J"&amp;23+$B$50)</f>
        <v>#N/A</v>
      </c>
      <c r="J23" s="49" t="e">
        <f ca="1">INDIRECT("Data_Sheet!K"&amp;23+$B$50)</f>
        <v>#N/A</v>
      </c>
      <c r="K23" s="49" t="e">
        <f ca="1">INDIRECT("Data_Sheet!L"&amp;23+$B$50)</f>
        <v>#N/A</v>
      </c>
      <c r="L23" s="49" t="e">
        <f ca="1">INDIRECT("Data_Sheet!M"&amp;23+$B$50)</f>
        <v>#N/A</v>
      </c>
      <c r="M23" s="49" t="e">
        <f ca="1">INDIRECT("Data_Sheet!N"&amp;23+$B$50)</f>
        <v>#N/A</v>
      </c>
      <c r="N23" s="49" t="e">
        <f ca="1">INDIRECT("Data_Sheet!O"&amp;23+$B$50)</f>
        <v>#N/A</v>
      </c>
      <c r="O23" s="49" t="e">
        <f ca="1">INDIRECT("Data_Sheet!P"&amp;23+$B$50)</f>
        <v>#N/A</v>
      </c>
      <c r="P23" s="55"/>
      <c r="Q23" s="4"/>
      <c r="R23" s="4"/>
      <c r="U23" s="54" t="e">
        <f ca="1">INDIRECT("Data_Sheet_15_28!B"&amp;23+(MATCH(Main!$E$30,Data_Sheet_15_28!$A$11:$A$900,0)))</f>
        <v>#N/A</v>
      </c>
      <c r="V23" s="49" t="e">
        <f ca="1">INDIRECT("Data_Sheet_15_28!C"&amp;23+(MATCH(Main!$E$30,Data_Sheet_15_28!$A$11:$A$900,0)))</f>
        <v>#N/A</v>
      </c>
      <c r="W23" s="49" t="e">
        <f ca="1">INDIRECT("Data_Sheet_15_28!D"&amp;23+(MATCH(Main!$E$30,Data_Sheet_15_28!$A$11:$A$900,0)))</f>
        <v>#N/A</v>
      </c>
      <c r="X23" s="49" t="e">
        <f ca="1">INDIRECT("Data_Sheet_15_28!E"&amp;23+(MATCH(Main!$E$30,Data_Sheet_15_28!$A$11:$A$900,0)))</f>
        <v>#N/A</v>
      </c>
      <c r="Y23" s="49" t="e">
        <f ca="1">INDIRECT("Data_Sheet_15_28!F"&amp;23+(MATCH(Main!$E$30,Data_Sheet_15_28!$A$11:$A$900,0)))</f>
        <v>#N/A</v>
      </c>
      <c r="Z23" s="49" t="e">
        <f ca="1">INDIRECT("Data_Sheet_15_28!G"&amp;23+(MATCH(Main!$E$30,Data_Sheet_15_28!$A$11:$A$900,0)))</f>
        <v>#N/A</v>
      </c>
      <c r="AA23" s="49" t="e">
        <f ca="1">INDIRECT("Data_Sheet_15_28!H"&amp;23+(MATCH(Main!$E$30,Data_Sheet_15_28!$A$11:$A$900,0)))</f>
        <v>#N/A</v>
      </c>
      <c r="AB23" s="49" t="e">
        <f ca="1">INDIRECT("Data_Sheet_15_28!I"&amp;23+(MATCH(Main!$E$30,Data_Sheet_15_28!$A$11:$A$900,0)))</f>
        <v>#N/A</v>
      </c>
      <c r="AC23" s="49" t="e">
        <f ca="1">INDIRECT("Data_Sheet_15_28!J"&amp;23+(MATCH(Main!$E$30,Data_Sheet_15_28!$A$11:$A$900,0)))</f>
        <v>#N/A</v>
      </c>
      <c r="AD23" s="49" t="e">
        <f ca="1">INDIRECT("Data_Sheet_15_28!K"&amp;23+(MATCH(Main!$E$30,Data_Sheet_15_28!$A$11:$A$900,0)))</f>
        <v>#N/A</v>
      </c>
      <c r="AE23" s="49" t="e">
        <f ca="1">INDIRECT("Data_Sheet_15_28!L"&amp;23+(MATCH(Main!$E$30,Data_Sheet_15_28!$A$11:$A$900,0)))</f>
        <v>#N/A</v>
      </c>
      <c r="AF23" s="49" t="e">
        <f ca="1">INDIRECT("Data_Sheet_15_28!M"&amp;23+(MATCH(Main!$E$30,Data_Sheet_15_28!$A$11:$A$900,0)))</f>
        <v>#N/A</v>
      </c>
      <c r="AG23" s="49" t="e">
        <f ca="1">INDIRECT("Data_Sheet_15_28!N"&amp;23+(MATCH(Main!$E$30,Data_Sheet_15_28!$A$11:$A$900,0)))</f>
        <v>#N/A</v>
      </c>
      <c r="AH23" s="49" t="e">
        <f ca="1">INDIRECT("Data_Sheet_15_28!O"&amp;23+(MATCH(Main!$E$30,Data_Sheet_15_28!$A$11:$A$900,0)))</f>
        <v>#N/A</v>
      </c>
      <c r="AI23" s="49" t="e">
        <f ca="1">INDIRECT("Data_Sheet_15_28!P"&amp;23+(MATCH(Main!$E$30,Data_Sheet_15_28!$A$11:$A$900,0)))</f>
        <v>#N/A</v>
      </c>
      <c r="AO23" s="54" t="e">
        <f ca="1">INDIRECT("Data_Sheet_29_40!B"&amp;23+(MATCH(Main!$E$30,Data_Sheet_29_40!$A$11:$A$900,0)))</f>
        <v>#N/A</v>
      </c>
      <c r="AP23" s="49" t="e">
        <f ca="1">INDIRECT("Data_Sheet_29_40!C"&amp;23+(MATCH(Main!$E$30,Data_Sheet_29_40!$A$11:$A$900,0)))</f>
        <v>#N/A</v>
      </c>
      <c r="AQ23" s="49" t="e">
        <f ca="1">INDIRECT("Data_Sheet_29_40!D"&amp;23+(MATCH(Main!$E$30,Data_Sheet_29_40!$A$11:$A$900,0)))</f>
        <v>#N/A</v>
      </c>
      <c r="AR23" s="49" t="e">
        <f ca="1">INDIRECT("Data_Sheet_29_40!E"&amp;23+(MATCH(Main!$E$30,Data_Sheet_29_40!$A$11:$A$900,0)))</f>
        <v>#N/A</v>
      </c>
      <c r="AS23" s="49" t="e">
        <f ca="1">INDIRECT("Data_Sheet_29_40!F"&amp;23+(MATCH(Main!$E$30,Data_Sheet_29_40!$A$11:$A$900,0)))</f>
        <v>#N/A</v>
      </c>
      <c r="AT23" s="49" t="e">
        <f ca="1">INDIRECT("Data_Sheet_29_40!G"&amp;23+(MATCH(Main!$E$30,Data_Sheet_29_40!$A$11:$A$900,0)))</f>
        <v>#N/A</v>
      </c>
      <c r="AU23" s="49" t="e">
        <f ca="1">INDIRECT("Data_Sheet_29_40!H"&amp;23+(MATCH(Main!$E$30,Data_Sheet_29_40!$A$11:$A$900,0)))</f>
        <v>#N/A</v>
      </c>
      <c r="AV23" s="49" t="e">
        <f ca="1">INDIRECT("Data_Sheet_29_40!I"&amp;23+(MATCH(Main!$E$30,Data_Sheet_29_40!$A$11:$A$900,0)))</f>
        <v>#N/A</v>
      </c>
      <c r="AW23" s="49" t="e">
        <f ca="1">INDIRECT("Data_Sheet_29_40!J"&amp;23+(MATCH(Main!$E$30,Data_Sheet_29_40!$A$11:$A$900,0)))</f>
        <v>#N/A</v>
      </c>
      <c r="AX23" s="49" t="e">
        <f ca="1">INDIRECT("Data_Sheet_29_40!K"&amp;23+(MATCH(Main!$E$30,Data_Sheet_29_40!$A$11:$A$900,0)))</f>
        <v>#N/A</v>
      </c>
      <c r="AY23" s="49" t="e">
        <f ca="1">INDIRECT("Data_Sheet_29_40!L"&amp;23+(MATCH(Main!$E$30,Data_Sheet_29_40!$A$11:$A$900,0)))</f>
        <v>#N/A</v>
      </c>
      <c r="AZ23" s="49" t="e">
        <f ca="1">INDIRECT("Data_Sheet_29_40!M"&amp;23+(MATCH(Main!$E$30,Data_Sheet_29_40!$A$11:$A$900,0)))</f>
        <v>#N/A</v>
      </c>
      <c r="BA23" s="49" t="e">
        <f ca="1">INDIRECT("Data_Sheet_29_40!N"&amp;23+(MATCH(Main!$E$30,Data_Sheet_29_40!$A$11:$A$900,0)))</f>
        <v>#N/A</v>
      </c>
    </row>
    <row r="24" spans="1:55" ht="15" x14ac:dyDescent="0.25">
      <c r="A24" s="54" t="e">
        <f ca="1">INDIRECT("Data_Sheet!B"&amp;24+$B$50)</f>
        <v>#N/A</v>
      </c>
      <c r="B24" s="49" t="e">
        <f ca="1">INDIRECT("Data_Sheet!C"&amp;24+$B$50)</f>
        <v>#N/A</v>
      </c>
      <c r="C24" s="49" t="e">
        <f ca="1">INDIRECT("Data_Sheet!D"&amp;24+$B$50)</f>
        <v>#N/A</v>
      </c>
      <c r="D24" s="49" t="e">
        <f ca="1">INDIRECT("Data_Sheet!E"&amp;24+$B$50)</f>
        <v>#N/A</v>
      </c>
      <c r="E24" s="49" t="e">
        <f ca="1">INDIRECT("Data_Sheet!F"&amp;24+$B$50)</f>
        <v>#N/A</v>
      </c>
      <c r="F24" s="49" t="e">
        <f ca="1">INDIRECT("Data_Sheet!G"&amp;24+$B$50)</f>
        <v>#N/A</v>
      </c>
      <c r="G24" s="49" t="e">
        <f ca="1">INDIRECT("Data_Sheet!H"&amp;24+$B$50)</f>
        <v>#N/A</v>
      </c>
      <c r="H24" s="49" t="e">
        <f ca="1">INDIRECT("Data_Sheet!I"&amp;24+$B$50)</f>
        <v>#N/A</v>
      </c>
      <c r="I24" s="49" t="e">
        <f ca="1">INDIRECT("Data_Sheet!J"&amp;24+$B$50)</f>
        <v>#N/A</v>
      </c>
      <c r="J24" s="49" t="e">
        <f ca="1">INDIRECT("Data_Sheet!K"&amp;24+$B$50)</f>
        <v>#N/A</v>
      </c>
      <c r="K24" s="49" t="e">
        <f ca="1">INDIRECT("Data_Sheet!L"&amp;24+$B$50)</f>
        <v>#N/A</v>
      </c>
      <c r="L24" s="49" t="e">
        <f ca="1">INDIRECT("Data_Sheet!M"&amp;24+$B$50)</f>
        <v>#N/A</v>
      </c>
      <c r="M24" s="49" t="e">
        <f ca="1">INDIRECT("Data_Sheet!N"&amp;24+$B$50)</f>
        <v>#N/A</v>
      </c>
      <c r="N24" s="49" t="e">
        <f ca="1">INDIRECT("Data_Sheet!O"&amp;24+$B$50)</f>
        <v>#N/A</v>
      </c>
      <c r="O24" s="49" t="e">
        <f ca="1">INDIRECT("Data_Sheet!P"&amp;24+$B$50)</f>
        <v>#N/A</v>
      </c>
      <c r="P24" s="55"/>
      <c r="Q24" s="4"/>
      <c r="R24" s="4"/>
      <c r="U24" s="54" t="e">
        <f ca="1">INDIRECT("Data_Sheet_15_28!B"&amp;24+(MATCH(Main!$E$30,Data_Sheet_15_28!$A$11:$A$900,0)))</f>
        <v>#N/A</v>
      </c>
      <c r="V24" s="49" t="e">
        <f ca="1">INDIRECT("Data_Sheet_15_28!C"&amp;24+(MATCH(Main!$E$30,Data_Sheet_15_28!$A$11:$A$900,0)))</f>
        <v>#N/A</v>
      </c>
      <c r="W24" s="49" t="e">
        <f ca="1">INDIRECT("Data_Sheet_15_28!D"&amp;24+(MATCH(Main!$E$30,Data_Sheet_15_28!$A$11:$A$900,0)))</f>
        <v>#N/A</v>
      </c>
      <c r="X24" s="49" t="e">
        <f ca="1">INDIRECT("Data_Sheet_15_28!E"&amp;24+(MATCH(Main!$E$30,Data_Sheet_15_28!$A$11:$A$900,0)))</f>
        <v>#N/A</v>
      </c>
      <c r="Y24" s="49" t="e">
        <f ca="1">INDIRECT("Data_Sheet_15_28!F"&amp;24+(MATCH(Main!$E$30,Data_Sheet_15_28!$A$11:$A$900,0)))</f>
        <v>#N/A</v>
      </c>
      <c r="Z24" s="49" t="e">
        <f ca="1">INDIRECT("Data_Sheet_15_28!G"&amp;24+(MATCH(Main!$E$30,Data_Sheet_15_28!$A$11:$A$900,0)))</f>
        <v>#N/A</v>
      </c>
      <c r="AA24" s="49" t="e">
        <f ca="1">INDIRECT("Data_Sheet_15_28!H"&amp;24+(MATCH(Main!$E$30,Data_Sheet_15_28!$A$11:$A$900,0)))</f>
        <v>#N/A</v>
      </c>
      <c r="AB24" s="49" t="e">
        <f ca="1">INDIRECT("Data_Sheet_15_28!I"&amp;24+(MATCH(Main!$E$30,Data_Sheet_15_28!$A$11:$A$900,0)))</f>
        <v>#N/A</v>
      </c>
      <c r="AC24" s="49" t="e">
        <f ca="1">INDIRECT("Data_Sheet_15_28!J"&amp;24+(MATCH(Main!$E$30,Data_Sheet_15_28!$A$11:$A$900,0)))</f>
        <v>#N/A</v>
      </c>
      <c r="AD24" s="49" t="e">
        <f ca="1">INDIRECT("Data_Sheet_15_28!K"&amp;24+(MATCH(Main!$E$30,Data_Sheet_15_28!$A$11:$A$900,0)))</f>
        <v>#N/A</v>
      </c>
      <c r="AE24" s="49" t="e">
        <f ca="1">INDIRECT("Data_Sheet_15_28!L"&amp;24+(MATCH(Main!$E$30,Data_Sheet_15_28!$A$11:$A$900,0)))</f>
        <v>#N/A</v>
      </c>
      <c r="AF24" s="49" t="e">
        <f ca="1">INDIRECT("Data_Sheet_15_28!M"&amp;24+(MATCH(Main!$E$30,Data_Sheet_15_28!$A$11:$A$900,0)))</f>
        <v>#N/A</v>
      </c>
      <c r="AG24" s="49" t="e">
        <f ca="1">INDIRECT("Data_Sheet_15_28!N"&amp;24+(MATCH(Main!$E$30,Data_Sheet_15_28!$A$11:$A$900,0)))</f>
        <v>#N/A</v>
      </c>
      <c r="AH24" s="49" t="e">
        <f ca="1">INDIRECT("Data_Sheet_15_28!O"&amp;24+(MATCH(Main!$E$30,Data_Sheet_15_28!$A$11:$A$900,0)))</f>
        <v>#N/A</v>
      </c>
      <c r="AI24" s="49" t="e">
        <f ca="1">INDIRECT("Data_Sheet_15_28!P"&amp;24+(MATCH(Main!$E$30,Data_Sheet_15_28!$A$11:$A$900,0)))</f>
        <v>#N/A</v>
      </c>
      <c r="AO24" s="54" t="e">
        <f ca="1">INDIRECT("Data_Sheet_29_40!B"&amp;24+(MATCH(Main!$E$30,Data_Sheet_29_40!$A$11:$A$900,0)))</f>
        <v>#N/A</v>
      </c>
      <c r="AP24" s="49" t="e">
        <f ca="1">INDIRECT("Data_Sheet_29_40!C"&amp;24+(MATCH(Main!$E$30,Data_Sheet_29_40!$A$11:$A$900,0)))</f>
        <v>#N/A</v>
      </c>
      <c r="AQ24" s="49" t="e">
        <f ca="1">INDIRECT("Data_Sheet_29_40!D"&amp;24+(MATCH(Main!$E$30,Data_Sheet_29_40!$A$11:$A$900,0)))</f>
        <v>#N/A</v>
      </c>
      <c r="AR24" s="49" t="e">
        <f ca="1">INDIRECT("Data_Sheet_29_40!E"&amp;24+(MATCH(Main!$E$30,Data_Sheet_29_40!$A$11:$A$900,0)))</f>
        <v>#N/A</v>
      </c>
      <c r="AS24" s="49" t="e">
        <f ca="1">INDIRECT("Data_Sheet_29_40!F"&amp;24+(MATCH(Main!$E$30,Data_Sheet_29_40!$A$11:$A$900,0)))</f>
        <v>#N/A</v>
      </c>
      <c r="AT24" s="49" t="e">
        <f ca="1">INDIRECT("Data_Sheet_29_40!G"&amp;24+(MATCH(Main!$E$30,Data_Sheet_29_40!$A$11:$A$900,0)))</f>
        <v>#N/A</v>
      </c>
      <c r="AU24" s="49" t="e">
        <f ca="1">INDIRECT("Data_Sheet_29_40!H"&amp;24+(MATCH(Main!$E$30,Data_Sheet_29_40!$A$11:$A$900,0)))</f>
        <v>#N/A</v>
      </c>
      <c r="AV24" s="49" t="e">
        <f ca="1">INDIRECT("Data_Sheet_29_40!I"&amp;24+(MATCH(Main!$E$30,Data_Sheet_29_40!$A$11:$A$900,0)))</f>
        <v>#N/A</v>
      </c>
      <c r="AW24" s="49" t="e">
        <f ca="1">INDIRECT("Data_Sheet_29_40!J"&amp;24+(MATCH(Main!$E$30,Data_Sheet_29_40!$A$11:$A$900,0)))</f>
        <v>#N/A</v>
      </c>
      <c r="AX24" s="49" t="e">
        <f ca="1">INDIRECT("Data_Sheet_29_40!K"&amp;24+(MATCH(Main!$E$30,Data_Sheet_29_40!$A$11:$A$900,0)))</f>
        <v>#N/A</v>
      </c>
      <c r="AY24" s="49" t="e">
        <f ca="1">INDIRECT("Data_Sheet_29_40!L"&amp;24+(MATCH(Main!$E$30,Data_Sheet_29_40!$A$11:$A$900,0)))</f>
        <v>#N/A</v>
      </c>
      <c r="AZ24" s="49" t="e">
        <f ca="1">INDIRECT("Data_Sheet_29_40!M"&amp;24+(MATCH(Main!$E$30,Data_Sheet_29_40!$A$11:$A$900,0)))</f>
        <v>#N/A</v>
      </c>
      <c r="BA24" s="49" t="e">
        <f ca="1">INDIRECT("Data_Sheet_29_40!N"&amp;24+(MATCH(Main!$E$30,Data_Sheet_29_40!$A$11:$A$900,0)))</f>
        <v>#N/A</v>
      </c>
    </row>
    <row r="25" spans="1:55" ht="15" x14ac:dyDescent="0.25">
      <c r="A25" s="54" t="e">
        <f ca="1">INDIRECT("Data_Sheet!B"&amp;25+$B$50)</f>
        <v>#N/A</v>
      </c>
      <c r="B25" s="49" t="e">
        <f ca="1">INDIRECT("Data_Sheet!C"&amp;25+$B$50)</f>
        <v>#N/A</v>
      </c>
      <c r="C25" s="49" t="e">
        <f ca="1">INDIRECT("Data_Sheet!D"&amp;25+$B$50)</f>
        <v>#N/A</v>
      </c>
      <c r="D25" s="49" t="e">
        <f ca="1">INDIRECT("Data_Sheet!E"&amp;25+$B$50)</f>
        <v>#N/A</v>
      </c>
      <c r="E25" s="49" t="e">
        <f ca="1">INDIRECT("Data_Sheet!F"&amp;25+$B$50)</f>
        <v>#N/A</v>
      </c>
      <c r="F25" s="49" t="e">
        <f ca="1">INDIRECT("Data_Sheet!G"&amp;25+$B$50)</f>
        <v>#N/A</v>
      </c>
      <c r="G25" s="49" t="e">
        <f ca="1">INDIRECT("Data_Sheet!H"&amp;25+$B$50)</f>
        <v>#N/A</v>
      </c>
      <c r="H25" s="49" t="e">
        <f ca="1">INDIRECT("Data_Sheet!I"&amp;25+$B$50)</f>
        <v>#N/A</v>
      </c>
      <c r="I25" s="49" t="e">
        <f ca="1">INDIRECT("Data_Sheet!J"&amp;25+$B$50)</f>
        <v>#N/A</v>
      </c>
      <c r="J25" s="49" t="e">
        <f ca="1">INDIRECT("Data_Sheet!K"&amp;25+$B$50)</f>
        <v>#N/A</v>
      </c>
      <c r="K25" s="49" t="e">
        <f ca="1">INDIRECT("Data_Sheet!L"&amp;25+$B$50)</f>
        <v>#N/A</v>
      </c>
      <c r="L25" s="49" t="e">
        <f ca="1">INDIRECT("Data_Sheet!M"&amp;25+$B$50)</f>
        <v>#N/A</v>
      </c>
      <c r="M25" s="49" t="e">
        <f ca="1">INDIRECT("Data_Sheet!N"&amp;25+$B$50)</f>
        <v>#N/A</v>
      </c>
      <c r="N25" s="49" t="e">
        <f ca="1">INDIRECT("Data_Sheet!O"&amp;25+$B$50)</f>
        <v>#N/A</v>
      </c>
      <c r="O25" s="49" t="e">
        <f ca="1">INDIRECT("Data_Sheet!P"&amp;25+$B$50)</f>
        <v>#N/A</v>
      </c>
      <c r="P25" s="55"/>
      <c r="Q25" s="4"/>
      <c r="R25" s="4"/>
      <c r="U25" s="54" t="e">
        <f ca="1">INDIRECT("Data_Sheet_15_28!B"&amp;25+(MATCH(Main!$E$30,Data_Sheet_15_28!$A$11:$A$900,0)))</f>
        <v>#N/A</v>
      </c>
      <c r="V25" s="49" t="e">
        <f ca="1">INDIRECT("Data_Sheet_15_28!C"&amp;25+(MATCH(Main!$E$30,Data_Sheet_15_28!$A$11:$A$900,0)))</f>
        <v>#N/A</v>
      </c>
      <c r="W25" s="49" t="e">
        <f ca="1">INDIRECT("Data_Sheet_15_28!D"&amp;25+(MATCH(Main!$E$30,Data_Sheet_15_28!$A$11:$A$900,0)))</f>
        <v>#N/A</v>
      </c>
      <c r="X25" s="49" t="e">
        <f ca="1">INDIRECT("Data_Sheet_15_28!E"&amp;25+(MATCH(Main!$E$30,Data_Sheet_15_28!$A$11:$A$900,0)))</f>
        <v>#N/A</v>
      </c>
      <c r="Y25" s="49" t="e">
        <f ca="1">INDIRECT("Data_Sheet_15_28!F"&amp;25+(MATCH(Main!$E$30,Data_Sheet_15_28!$A$11:$A$900,0)))</f>
        <v>#N/A</v>
      </c>
      <c r="Z25" s="49" t="e">
        <f ca="1">INDIRECT("Data_Sheet_15_28!G"&amp;25+(MATCH(Main!$E$30,Data_Sheet_15_28!$A$11:$A$900,0)))</f>
        <v>#N/A</v>
      </c>
      <c r="AA25" s="49" t="e">
        <f ca="1">INDIRECT("Data_Sheet_15_28!H"&amp;25+(MATCH(Main!$E$30,Data_Sheet_15_28!$A$11:$A$900,0)))</f>
        <v>#N/A</v>
      </c>
      <c r="AB25" s="49" t="e">
        <f ca="1">INDIRECT("Data_Sheet_15_28!I"&amp;25+(MATCH(Main!$E$30,Data_Sheet_15_28!$A$11:$A$900,0)))</f>
        <v>#N/A</v>
      </c>
      <c r="AC25" s="49" t="e">
        <f ca="1">INDIRECT("Data_Sheet_15_28!J"&amp;25+(MATCH(Main!$E$30,Data_Sheet_15_28!$A$11:$A$900,0)))</f>
        <v>#N/A</v>
      </c>
      <c r="AD25" s="49" t="e">
        <f ca="1">INDIRECT("Data_Sheet_15_28!K"&amp;25+(MATCH(Main!$E$30,Data_Sheet_15_28!$A$11:$A$900,0)))</f>
        <v>#N/A</v>
      </c>
      <c r="AE25" s="49" t="e">
        <f ca="1">INDIRECT("Data_Sheet_15_28!L"&amp;25+(MATCH(Main!$E$30,Data_Sheet_15_28!$A$11:$A$900,0)))</f>
        <v>#N/A</v>
      </c>
      <c r="AF25" s="49" t="e">
        <f ca="1">INDIRECT("Data_Sheet_15_28!M"&amp;25+(MATCH(Main!$E$30,Data_Sheet_15_28!$A$11:$A$900,0)))</f>
        <v>#N/A</v>
      </c>
      <c r="AG25" s="49" t="e">
        <f ca="1">INDIRECT("Data_Sheet_15_28!N"&amp;25+(MATCH(Main!$E$30,Data_Sheet_15_28!$A$11:$A$900,0)))</f>
        <v>#N/A</v>
      </c>
      <c r="AH25" s="49" t="e">
        <f ca="1">INDIRECT("Data_Sheet_15_28!O"&amp;25+(MATCH(Main!$E$30,Data_Sheet_15_28!$A$11:$A$900,0)))</f>
        <v>#N/A</v>
      </c>
      <c r="AI25" s="49" t="e">
        <f ca="1">INDIRECT("Data_Sheet_15_28!P"&amp;25+(MATCH(Main!$E$30,Data_Sheet_15_28!$A$11:$A$900,0)))</f>
        <v>#N/A</v>
      </c>
      <c r="AO25" s="54" t="e">
        <f ca="1">INDIRECT("Data_Sheet_29_40!B"&amp;25+(MATCH(Main!$E$30,Data_Sheet_29_40!$A$11:$A$900,0)))</f>
        <v>#N/A</v>
      </c>
      <c r="AP25" s="49" t="e">
        <f ca="1">INDIRECT("Data_Sheet_29_40!C"&amp;25+(MATCH(Main!$E$30,Data_Sheet_29_40!$A$11:$A$900,0)))</f>
        <v>#N/A</v>
      </c>
      <c r="AQ25" s="49" t="e">
        <f ca="1">INDIRECT("Data_Sheet_29_40!D"&amp;25+(MATCH(Main!$E$30,Data_Sheet_29_40!$A$11:$A$900,0)))</f>
        <v>#N/A</v>
      </c>
      <c r="AR25" s="49" t="e">
        <f ca="1">INDIRECT("Data_Sheet_29_40!E"&amp;25+(MATCH(Main!$E$30,Data_Sheet_29_40!$A$11:$A$900,0)))</f>
        <v>#N/A</v>
      </c>
      <c r="AS25" s="49" t="e">
        <f ca="1">INDIRECT("Data_Sheet_29_40!F"&amp;25+(MATCH(Main!$E$30,Data_Sheet_29_40!$A$11:$A$900,0)))</f>
        <v>#N/A</v>
      </c>
      <c r="AT25" s="49" t="e">
        <f ca="1">INDIRECT("Data_Sheet_29_40!G"&amp;25+(MATCH(Main!$E$30,Data_Sheet_29_40!$A$11:$A$900,0)))</f>
        <v>#N/A</v>
      </c>
      <c r="AU25" s="49" t="e">
        <f ca="1">INDIRECT("Data_Sheet_29_40!H"&amp;25+(MATCH(Main!$E$30,Data_Sheet_29_40!$A$11:$A$900,0)))</f>
        <v>#N/A</v>
      </c>
      <c r="AV25" s="49" t="e">
        <f ca="1">INDIRECT("Data_Sheet_29_40!I"&amp;25+(MATCH(Main!$E$30,Data_Sheet_29_40!$A$11:$A$900,0)))</f>
        <v>#N/A</v>
      </c>
      <c r="AW25" s="49" t="e">
        <f ca="1">INDIRECT("Data_Sheet_29_40!J"&amp;25+(MATCH(Main!$E$30,Data_Sheet_29_40!$A$11:$A$900,0)))</f>
        <v>#N/A</v>
      </c>
      <c r="AX25" s="49" t="e">
        <f ca="1">INDIRECT("Data_Sheet_29_40!K"&amp;25+(MATCH(Main!$E$30,Data_Sheet_29_40!$A$11:$A$900,0)))</f>
        <v>#N/A</v>
      </c>
      <c r="AY25" s="49" t="e">
        <f ca="1">INDIRECT("Data_Sheet_29_40!L"&amp;25+(MATCH(Main!$E$30,Data_Sheet_29_40!$A$11:$A$900,0)))</f>
        <v>#N/A</v>
      </c>
      <c r="AZ25" s="49" t="e">
        <f ca="1">INDIRECT("Data_Sheet_29_40!M"&amp;25+(MATCH(Main!$E$30,Data_Sheet_29_40!$A$11:$A$900,0)))</f>
        <v>#N/A</v>
      </c>
      <c r="BA25" s="49" t="e">
        <f ca="1">INDIRECT("Data_Sheet_29_40!N"&amp;25+(MATCH(Main!$E$30,Data_Sheet_29_40!$A$11:$A$900,0)))</f>
        <v>#N/A</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3" t="e">
        <f t="shared" ref="B27:N27" ca="1" si="0">IF(OR(B30&gt;7,MIN(B10:B25)=0),"",MIN(B10:B25))</f>
        <v>#N/A</v>
      </c>
      <c r="C27" s="173" t="e">
        <f t="shared" ca="1" si="0"/>
        <v>#N/A</v>
      </c>
      <c r="D27" s="173" t="e">
        <f t="shared" ca="1" si="0"/>
        <v>#N/A</v>
      </c>
      <c r="E27" s="173" t="e">
        <f t="shared" ca="1" si="0"/>
        <v>#N/A</v>
      </c>
      <c r="F27" s="173" t="e">
        <f t="shared" ca="1" si="0"/>
        <v>#N/A</v>
      </c>
      <c r="G27" s="173" t="e">
        <f t="shared" ca="1" si="0"/>
        <v>#N/A</v>
      </c>
      <c r="H27" s="173" t="e">
        <f t="shared" ca="1" si="0"/>
        <v>#N/A</v>
      </c>
      <c r="I27" s="173" t="e">
        <f t="shared" ca="1" si="0"/>
        <v>#N/A</v>
      </c>
      <c r="J27" s="173" t="e">
        <f t="shared" ca="1" si="0"/>
        <v>#N/A</v>
      </c>
      <c r="K27" s="173" t="e">
        <f t="shared" ca="1" si="0"/>
        <v>#N/A</v>
      </c>
      <c r="L27" s="173" t="e">
        <f t="shared" ca="1" si="0"/>
        <v>#N/A</v>
      </c>
      <c r="M27" s="173" t="e">
        <f t="shared" ca="1" si="0"/>
        <v>#N/A</v>
      </c>
      <c r="N27" s="173" t="e">
        <f t="shared" ca="1" si="0"/>
        <v>#N/A</v>
      </c>
      <c r="O27" s="173" t="e">
        <f ca="1">IF(OR(O30&gt;7,MIN(O10:O25)=0),"",MIN(O10:O25))</f>
        <v>#N/A</v>
      </c>
      <c r="P27" s="6"/>
      <c r="Q27" s="6"/>
      <c r="U27" t="s">
        <v>1</v>
      </c>
      <c r="V27" s="173" t="e">
        <f ca="1">IF(OR(V30&gt;7,MIN(V10:V25)=0),"",MIN(V10:V25))</f>
        <v>#N/A</v>
      </c>
      <c r="W27" s="173" t="e">
        <f t="shared" ref="W27:AI27" ca="1" si="1">IF(OR(W30&gt;7,MIN(W10:W25)=0),"",MIN(W10:W25))</f>
        <v>#N/A</v>
      </c>
      <c r="X27" s="173" t="e">
        <f t="shared" ca="1" si="1"/>
        <v>#N/A</v>
      </c>
      <c r="Y27" s="173" t="e">
        <f t="shared" ca="1" si="1"/>
        <v>#N/A</v>
      </c>
      <c r="Z27" s="173" t="e">
        <f t="shared" ca="1" si="1"/>
        <v>#N/A</v>
      </c>
      <c r="AA27" s="173" t="e">
        <f t="shared" ca="1" si="1"/>
        <v>#N/A</v>
      </c>
      <c r="AB27" s="173" t="e">
        <f t="shared" ca="1" si="1"/>
        <v>#N/A</v>
      </c>
      <c r="AC27" s="173" t="e">
        <f t="shared" ca="1" si="1"/>
        <v>#N/A</v>
      </c>
      <c r="AD27" s="173" t="e">
        <f t="shared" ca="1" si="1"/>
        <v>#N/A</v>
      </c>
      <c r="AE27" s="173" t="e">
        <f t="shared" ca="1" si="1"/>
        <v>#N/A</v>
      </c>
      <c r="AF27" s="173" t="e">
        <f t="shared" ca="1" si="1"/>
        <v>#N/A</v>
      </c>
      <c r="AG27" s="173" t="e">
        <f t="shared" ca="1" si="1"/>
        <v>#N/A</v>
      </c>
      <c r="AH27" s="173" t="e">
        <f t="shared" ca="1" si="1"/>
        <v>#N/A</v>
      </c>
      <c r="AI27" s="173" t="e">
        <f t="shared" ca="1" si="1"/>
        <v>#N/A</v>
      </c>
      <c r="AO27" t="s">
        <v>1</v>
      </c>
      <c r="AP27" s="173" t="e">
        <f t="shared" ref="AP27:BA27" ca="1" si="2">IF(OR(AP30&gt;7,MIN(AP10:AP25)=0),"",MIN(AP10:AP25))</f>
        <v>#N/A</v>
      </c>
      <c r="AQ27" s="173" t="e">
        <f t="shared" ca="1" si="2"/>
        <v>#N/A</v>
      </c>
      <c r="AR27" s="173" t="e">
        <f t="shared" ca="1" si="2"/>
        <v>#N/A</v>
      </c>
      <c r="AS27" s="173" t="e">
        <f t="shared" ca="1" si="2"/>
        <v>#N/A</v>
      </c>
      <c r="AT27" s="173" t="e">
        <f t="shared" ca="1" si="2"/>
        <v>#N/A</v>
      </c>
      <c r="AU27" s="173" t="e">
        <f t="shared" ca="1" si="2"/>
        <v>#N/A</v>
      </c>
      <c r="AV27" s="173" t="e">
        <f t="shared" ca="1" si="2"/>
        <v>#N/A</v>
      </c>
      <c r="AW27" s="173" t="e">
        <f t="shared" ca="1" si="2"/>
        <v>#N/A</v>
      </c>
      <c r="AX27" s="173" t="e">
        <f t="shared" ca="1" si="2"/>
        <v>#N/A</v>
      </c>
      <c r="AY27" s="173" t="e">
        <f t="shared" ca="1" si="2"/>
        <v>#N/A</v>
      </c>
      <c r="AZ27" s="173" t="e">
        <f t="shared" ca="1" si="2"/>
        <v>#N/A</v>
      </c>
      <c r="BA27" s="173" t="e">
        <f t="shared" ca="1" si="2"/>
        <v>#N/A</v>
      </c>
    </row>
    <row r="28" spans="1:55" x14ac:dyDescent="0.2">
      <c r="A28" s="3"/>
      <c r="B28" s="50" t="e">
        <f ca="1">IF(B27&lt;&gt;"",B27-$A$1,"")</f>
        <v>#N/A</v>
      </c>
      <c r="C28" s="50" t="e">
        <f t="shared" ref="C28:O28" ca="1" si="3">IF(C27&lt;&gt;"",C27-$A$1,"")</f>
        <v>#N/A</v>
      </c>
      <c r="D28" s="50" t="e">
        <f t="shared" ca="1" si="3"/>
        <v>#N/A</v>
      </c>
      <c r="E28" s="50" t="e">
        <f t="shared" ca="1" si="3"/>
        <v>#N/A</v>
      </c>
      <c r="F28" s="50" t="e">
        <f t="shared" ca="1" si="3"/>
        <v>#N/A</v>
      </c>
      <c r="G28" s="50" t="e">
        <f t="shared" ca="1" si="3"/>
        <v>#N/A</v>
      </c>
      <c r="H28" s="50" t="e">
        <f t="shared" ca="1" si="3"/>
        <v>#N/A</v>
      </c>
      <c r="I28" s="50" t="e">
        <f t="shared" ca="1" si="3"/>
        <v>#N/A</v>
      </c>
      <c r="J28" s="50" t="e">
        <f t="shared" ca="1" si="3"/>
        <v>#N/A</v>
      </c>
      <c r="K28" s="50" t="e">
        <f t="shared" ca="1" si="3"/>
        <v>#N/A</v>
      </c>
      <c r="L28" s="50" t="e">
        <f t="shared" ca="1" si="3"/>
        <v>#N/A</v>
      </c>
      <c r="M28" s="50" t="e">
        <f t="shared" ca="1" si="3"/>
        <v>#N/A</v>
      </c>
      <c r="N28" s="50" t="e">
        <f t="shared" ca="1" si="3"/>
        <v>#N/A</v>
      </c>
      <c r="O28" s="50" t="e">
        <f t="shared" ca="1" si="3"/>
        <v>#N/A</v>
      </c>
      <c r="P28" s="50"/>
      <c r="Q28" s="50"/>
      <c r="R28" s="50"/>
      <c r="S28" s="50"/>
      <c r="T28" s="50"/>
      <c r="U28" s="50"/>
      <c r="V28" s="50" t="e">
        <f ca="1">IF(V27&lt;&gt;"",V27-$A$1,"")</f>
        <v>#N/A</v>
      </c>
      <c r="W28" s="50" t="e">
        <f t="shared" ref="W28:AI28" ca="1" si="4">IF(W27&lt;&gt;"",W27-$A$1,"")</f>
        <v>#N/A</v>
      </c>
      <c r="X28" s="50" t="e">
        <f t="shared" ca="1" si="4"/>
        <v>#N/A</v>
      </c>
      <c r="Y28" s="50" t="e">
        <f t="shared" ca="1" si="4"/>
        <v>#N/A</v>
      </c>
      <c r="Z28" s="50" t="e">
        <f t="shared" ca="1" si="4"/>
        <v>#N/A</v>
      </c>
      <c r="AA28" s="50" t="e">
        <f t="shared" ca="1" si="4"/>
        <v>#N/A</v>
      </c>
      <c r="AB28" s="50" t="e">
        <f t="shared" ca="1" si="4"/>
        <v>#N/A</v>
      </c>
      <c r="AC28" s="50" t="e">
        <f t="shared" ca="1" si="4"/>
        <v>#N/A</v>
      </c>
      <c r="AD28" s="50" t="e">
        <f t="shared" ca="1" si="4"/>
        <v>#N/A</v>
      </c>
      <c r="AE28" s="50" t="e">
        <f t="shared" ca="1" si="4"/>
        <v>#N/A</v>
      </c>
      <c r="AF28" s="50" t="e">
        <f t="shared" ca="1" si="4"/>
        <v>#N/A</v>
      </c>
      <c r="AG28" s="50" t="e">
        <f t="shared" ca="1" si="4"/>
        <v>#N/A</v>
      </c>
      <c r="AH28" s="50" t="e">
        <f t="shared" ca="1" si="4"/>
        <v>#N/A</v>
      </c>
      <c r="AI28" s="50" t="e">
        <f t="shared" ca="1" si="4"/>
        <v>#N/A</v>
      </c>
      <c r="AJ28" s="50"/>
      <c r="AK28" s="50"/>
      <c r="AL28" s="50"/>
      <c r="AM28" s="50"/>
      <c r="AN28" s="50"/>
      <c r="AO28" s="50"/>
      <c r="AP28" s="50" t="e">
        <f ca="1">IF(AP27&lt;&gt;"",AP27-$A$1,"")</f>
        <v>#N/A</v>
      </c>
      <c r="AQ28" s="50" t="e">
        <f t="shared" ref="AQ28:BA28" ca="1" si="5">IF(AQ27&lt;&gt;"",AQ27-$A$1,"")</f>
        <v>#N/A</v>
      </c>
      <c r="AR28" s="50" t="e">
        <f t="shared" ca="1" si="5"/>
        <v>#N/A</v>
      </c>
      <c r="AS28" s="50" t="e">
        <f t="shared" ca="1" si="5"/>
        <v>#N/A</v>
      </c>
      <c r="AT28" s="50" t="e">
        <f t="shared" ca="1" si="5"/>
        <v>#N/A</v>
      </c>
      <c r="AU28" s="50" t="e">
        <f t="shared" ca="1" si="5"/>
        <v>#N/A</v>
      </c>
      <c r="AV28" s="50" t="e">
        <f t="shared" ca="1" si="5"/>
        <v>#N/A</v>
      </c>
      <c r="AW28" s="50" t="e">
        <f t="shared" ca="1" si="5"/>
        <v>#N/A</v>
      </c>
      <c r="AX28" s="50" t="e">
        <f t="shared" ca="1" si="5"/>
        <v>#N/A</v>
      </c>
      <c r="AY28" s="50" t="e">
        <f t="shared" ca="1" si="5"/>
        <v>#N/A</v>
      </c>
      <c r="AZ28" s="50" t="e">
        <f t="shared" ca="1" si="5"/>
        <v>#N/A</v>
      </c>
      <c r="BA28" s="50" t="e">
        <f t="shared" ca="1" si="5"/>
        <v>#N/A</v>
      </c>
      <c r="BB28" s="3"/>
      <c r="BC28" s="3"/>
    </row>
    <row r="29" spans="1:55" ht="15" x14ac:dyDescent="0.2">
      <c r="A29" t="s">
        <v>2</v>
      </c>
      <c r="B29" s="173" t="e">
        <f t="shared" ref="B29:N29" ca="1" si="6">IF(OR(B30&gt;7,B27=""),"",LARGE(B10:B25,B30))</f>
        <v>#N/A</v>
      </c>
      <c r="C29" s="173" t="e">
        <f t="shared" ca="1" si="6"/>
        <v>#N/A</v>
      </c>
      <c r="D29" s="173" t="e">
        <f t="shared" ca="1" si="6"/>
        <v>#N/A</v>
      </c>
      <c r="E29" s="173" t="e">
        <f t="shared" ca="1" si="6"/>
        <v>#N/A</v>
      </c>
      <c r="F29" s="173" t="e">
        <f t="shared" ca="1" si="6"/>
        <v>#N/A</v>
      </c>
      <c r="G29" s="173" t="e">
        <f t="shared" ca="1" si="6"/>
        <v>#N/A</v>
      </c>
      <c r="H29" s="173" t="e">
        <f t="shared" ca="1" si="6"/>
        <v>#N/A</v>
      </c>
      <c r="I29" s="173" t="e">
        <f t="shared" ca="1" si="6"/>
        <v>#N/A</v>
      </c>
      <c r="J29" s="173" t="e">
        <f t="shared" ca="1" si="6"/>
        <v>#N/A</v>
      </c>
      <c r="K29" s="173" t="e">
        <f t="shared" ca="1" si="6"/>
        <v>#N/A</v>
      </c>
      <c r="L29" s="173" t="e">
        <f t="shared" ca="1" si="6"/>
        <v>#N/A</v>
      </c>
      <c r="M29" s="173" t="e">
        <f t="shared" ca="1" si="6"/>
        <v>#N/A</v>
      </c>
      <c r="N29" s="173" t="e">
        <f t="shared" ca="1" si="6"/>
        <v>#N/A</v>
      </c>
      <c r="O29" s="173" t="e">
        <f ca="1">IF(OR(O30&gt;7,O27=""),"",LARGE(O10:O25,O30))</f>
        <v>#N/A</v>
      </c>
      <c r="P29" s="6"/>
      <c r="Q29" s="6"/>
      <c r="R29" s="163"/>
      <c r="U29" t="s">
        <v>2</v>
      </c>
      <c r="V29" s="173" t="e">
        <f ca="1">IF(OR(V30&gt;7,V27=""),"",LARGE(V10:V25,V30))</f>
        <v>#N/A</v>
      </c>
      <c r="W29" s="173" t="e">
        <f t="shared" ref="W29:AI29" ca="1" si="7">IF(OR(W30&gt;7,W27=""),"",LARGE(W10:W25,W30))</f>
        <v>#N/A</v>
      </c>
      <c r="X29" s="173" t="e">
        <f t="shared" ca="1" si="7"/>
        <v>#N/A</v>
      </c>
      <c r="Y29" s="173" t="e">
        <f t="shared" ca="1" si="7"/>
        <v>#N/A</v>
      </c>
      <c r="Z29" s="173" t="e">
        <f t="shared" ca="1" si="7"/>
        <v>#N/A</v>
      </c>
      <c r="AA29" s="173" t="e">
        <f t="shared" ca="1" si="7"/>
        <v>#N/A</v>
      </c>
      <c r="AB29" s="173" t="e">
        <f t="shared" ca="1" si="7"/>
        <v>#N/A</v>
      </c>
      <c r="AC29" s="173" t="e">
        <f t="shared" ca="1" si="7"/>
        <v>#N/A</v>
      </c>
      <c r="AD29" s="173" t="e">
        <f t="shared" ca="1" si="7"/>
        <v>#N/A</v>
      </c>
      <c r="AE29" s="173" t="e">
        <f t="shared" ca="1" si="7"/>
        <v>#N/A</v>
      </c>
      <c r="AF29" s="173" t="e">
        <f t="shared" ca="1" si="7"/>
        <v>#N/A</v>
      </c>
      <c r="AG29" s="173" t="e">
        <f t="shared" ca="1" si="7"/>
        <v>#N/A</v>
      </c>
      <c r="AH29" s="173" t="e">
        <f t="shared" ca="1" si="7"/>
        <v>#N/A</v>
      </c>
      <c r="AI29" s="173" t="e">
        <f t="shared" ca="1" si="7"/>
        <v>#N/A</v>
      </c>
      <c r="AO29" t="s">
        <v>2</v>
      </c>
      <c r="AP29" s="173" t="e">
        <f t="shared" ref="AP29" ca="1" si="8">IF(OR(AP30&gt;7,AP27=""),"",LARGE(AP10:AP25,AP30))</f>
        <v>#N/A</v>
      </c>
      <c r="AQ29" s="173" t="e">
        <f t="shared" ref="AQ29" ca="1" si="9">IF(OR(AQ30&gt;7,AQ27=""),"",LARGE(AQ10:AQ25,AQ30))</f>
        <v>#N/A</v>
      </c>
      <c r="AR29" s="173" t="e">
        <f t="shared" ref="AR29" ca="1" si="10">IF(OR(AR30&gt;7,AR27=""),"",LARGE(AR10:AR25,AR30))</f>
        <v>#N/A</v>
      </c>
      <c r="AS29" s="173" t="e">
        <f t="shared" ref="AS29" ca="1" si="11">IF(OR(AS30&gt;7,AS27=""),"",LARGE(AS10:AS25,AS30))</f>
        <v>#N/A</v>
      </c>
      <c r="AT29" s="173" t="e">
        <f t="shared" ref="AT29" ca="1" si="12">IF(OR(AT30&gt;7,AT27=""),"",LARGE(AT10:AT25,AT30))</f>
        <v>#N/A</v>
      </c>
      <c r="AU29" s="173" t="e">
        <f t="shared" ref="AU29" ca="1" si="13">IF(OR(AU30&gt;7,AU27=""),"",LARGE(AU10:AU25,AU30))</f>
        <v>#N/A</v>
      </c>
      <c r="AV29" s="173" t="e">
        <f t="shared" ref="AV29" ca="1" si="14">IF(OR(AV30&gt;7,AV27=""),"",LARGE(AV10:AV25,AV30))</f>
        <v>#N/A</v>
      </c>
      <c r="AW29" s="173" t="e">
        <f t="shared" ref="AW29" ca="1" si="15">IF(OR(AW30&gt;7,AW27=""),"",LARGE(AW10:AW25,AW30))</f>
        <v>#N/A</v>
      </c>
      <c r="AX29" s="173" t="e">
        <f t="shared" ref="AX29" ca="1" si="16">IF(OR(AX30&gt;7,AX27=""),"",LARGE(AX10:AX25,AX30))</f>
        <v>#N/A</v>
      </c>
      <c r="AY29" s="173" t="e">
        <f t="shared" ref="AY29" ca="1" si="17">IF(OR(AY30&gt;7,AY27=""),"",LARGE(AY10:AY25,AY30))</f>
        <v>#N/A</v>
      </c>
      <c r="AZ29" s="173" t="e">
        <f t="shared" ref="AZ29" ca="1" si="18">IF(OR(AZ30&gt;7,AZ27=""),"",LARGE(AZ10:AZ25,AZ30))</f>
        <v>#N/A</v>
      </c>
      <c r="BA29" s="173" t="e">
        <f t="shared" ref="BA29" ca="1" si="19">IF(OR(BA30&gt;7,BA27=""),"",LARGE(BA10:BA25,BA30))</f>
        <v>#N/A</v>
      </c>
    </row>
    <row r="30" spans="1:55" s="156" customFormat="1" ht="15" x14ac:dyDescent="0.25">
      <c r="B30" s="174">
        <f ca="1">COUNTIF(B10:B25,"&gt;"&amp;$A$1+200)+1</f>
        <v>1</v>
      </c>
      <c r="C30" s="174">
        <f t="shared" ref="C30:O30" ca="1" si="20">COUNTIF(C10:C25,"&gt;"&amp;$A$1+200)+1</f>
        <v>1</v>
      </c>
      <c r="D30" s="174">
        <f t="shared" ca="1" si="20"/>
        <v>1</v>
      </c>
      <c r="E30" s="174">
        <f t="shared" ca="1" si="20"/>
        <v>1</v>
      </c>
      <c r="F30" s="174">
        <f t="shared" ca="1" si="20"/>
        <v>1</v>
      </c>
      <c r="G30" s="174">
        <f t="shared" ca="1" si="20"/>
        <v>1</v>
      </c>
      <c r="H30" s="174">
        <f t="shared" ca="1" si="20"/>
        <v>1</v>
      </c>
      <c r="I30" s="174">
        <f t="shared" ca="1" si="20"/>
        <v>1</v>
      </c>
      <c r="J30" s="174">
        <f t="shared" ca="1" si="20"/>
        <v>1</v>
      </c>
      <c r="K30" s="174">
        <f t="shared" ca="1" si="20"/>
        <v>1</v>
      </c>
      <c r="L30" s="174">
        <f t="shared" ca="1" si="20"/>
        <v>1</v>
      </c>
      <c r="M30" s="174">
        <f t="shared" ca="1" si="20"/>
        <v>1</v>
      </c>
      <c r="N30" s="174">
        <f t="shared" ca="1" si="20"/>
        <v>1</v>
      </c>
      <c r="O30" s="174">
        <f t="shared" ca="1" si="20"/>
        <v>1</v>
      </c>
      <c r="P30" s="175"/>
      <c r="Q30" s="175"/>
      <c r="R30" s="147"/>
      <c r="V30" s="174">
        <f t="shared" ref="V30:AI30" ca="1" si="21">COUNTIF(V10:V25,"&gt;"&amp;$A$1+200)+1</f>
        <v>1</v>
      </c>
      <c r="W30" s="174">
        <f t="shared" ca="1" si="21"/>
        <v>1</v>
      </c>
      <c r="X30" s="174">
        <f t="shared" ca="1" si="21"/>
        <v>1</v>
      </c>
      <c r="Y30" s="174">
        <f t="shared" ca="1" si="21"/>
        <v>1</v>
      </c>
      <c r="Z30" s="174">
        <f t="shared" ca="1" si="21"/>
        <v>1</v>
      </c>
      <c r="AA30" s="174">
        <f t="shared" ca="1" si="21"/>
        <v>1</v>
      </c>
      <c r="AB30" s="174">
        <f t="shared" ca="1" si="21"/>
        <v>1</v>
      </c>
      <c r="AC30" s="174">
        <f t="shared" ca="1" si="21"/>
        <v>1</v>
      </c>
      <c r="AD30" s="174">
        <f t="shared" ca="1" si="21"/>
        <v>1</v>
      </c>
      <c r="AE30" s="174">
        <f t="shared" ca="1" si="21"/>
        <v>1</v>
      </c>
      <c r="AF30" s="174">
        <f t="shared" ca="1" si="21"/>
        <v>1</v>
      </c>
      <c r="AG30" s="174">
        <f t="shared" ca="1" si="21"/>
        <v>1</v>
      </c>
      <c r="AH30" s="174">
        <f t="shared" ca="1" si="21"/>
        <v>1</v>
      </c>
      <c r="AI30" s="174">
        <f t="shared" ca="1" si="21"/>
        <v>1</v>
      </c>
      <c r="AP30" s="174">
        <f t="shared" ref="AP30:BA30" ca="1" si="22">COUNTIF(AP10:AP25,"&gt;"&amp;$A$1+200)+1</f>
        <v>1</v>
      </c>
      <c r="AQ30" s="174">
        <f t="shared" ca="1" si="22"/>
        <v>1</v>
      </c>
      <c r="AR30" s="174">
        <f t="shared" ca="1" si="22"/>
        <v>1</v>
      </c>
      <c r="AS30" s="174">
        <f t="shared" ca="1" si="22"/>
        <v>1</v>
      </c>
      <c r="AT30" s="174">
        <f t="shared" ca="1" si="22"/>
        <v>1</v>
      </c>
      <c r="AU30" s="174">
        <f t="shared" ca="1" si="22"/>
        <v>1</v>
      </c>
      <c r="AV30" s="174">
        <f t="shared" ca="1" si="22"/>
        <v>1</v>
      </c>
      <c r="AW30" s="174">
        <f t="shared" ca="1" si="22"/>
        <v>1</v>
      </c>
      <c r="AX30" s="174">
        <f t="shared" ca="1" si="22"/>
        <v>1</v>
      </c>
      <c r="AY30" s="174">
        <f t="shared" ca="1" si="22"/>
        <v>1</v>
      </c>
      <c r="AZ30" s="174">
        <f t="shared" ca="1" si="22"/>
        <v>1</v>
      </c>
      <c r="BA30" s="174">
        <f t="shared" ca="1" si="22"/>
        <v>1</v>
      </c>
    </row>
    <row r="31" spans="1:55" x14ac:dyDescent="0.2">
      <c r="A31" t="s">
        <v>3</v>
      </c>
      <c r="B31" s="6" t="e">
        <f ca="1">IF(B10="","",AVERAGEIF(B10:B25,"&lt;"&amp;$A$1+200))</f>
        <v>#N/A</v>
      </c>
      <c r="C31" s="6" t="e">
        <f ca="1">IF(C10="","",AVERAGEIF(C10:C25,"&lt;"&amp;$A$1+200))</f>
        <v>#N/A</v>
      </c>
      <c r="D31" s="6" t="e">
        <f t="shared" ref="D31:O31" ca="1" si="23">IF(D10="","",AVERAGEIF(D10:D25,"&lt;"&amp;$A$1+200))</f>
        <v>#N/A</v>
      </c>
      <c r="E31" s="6" t="e">
        <f t="shared" ca="1" si="23"/>
        <v>#N/A</v>
      </c>
      <c r="F31" s="6" t="e">
        <f t="shared" ca="1" si="23"/>
        <v>#N/A</v>
      </c>
      <c r="G31" s="6" t="e">
        <f t="shared" ca="1" si="23"/>
        <v>#N/A</v>
      </c>
      <c r="H31" s="6" t="e">
        <f t="shared" ca="1" si="23"/>
        <v>#N/A</v>
      </c>
      <c r="I31" s="6" t="e">
        <f t="shared" ca="1" si="23"/>
        <v>#N/A</v>
      </c>
      <c r="J31" s="6" t="e">
        <f t="shared" ca="1" si="23"/>
        <v>#N/A</v>
      </c>
      <c r="K31" s="6" t="e">
        <f t="shared" ca="1" si="23"/>
        <v>#N/A</v>
      </c>
      <c r="L31" s="6" t="e">
        <f t="shared" ca="1" si="23"/>
        <v>#N/A</v>
      </c>
      <c r="M31" s="6" t="e">
        <f t="shared" ca="1" si="23"/>
        <v>#N/A</v>
      </c>
      <c r="N31" s="6" t="e">
        <f t="shared" ca="1" si="23"/>
        <v>#N/A</v>
      </c>
      <c r="O31" s="6" t="e">
        <f t="shared" ca="1" si="23"/>
        <v>#N/A</v>
      </c>
      <c r="P31" s="6"/>
      <c r="Q31" s="6"/>
      <c r="U31" t="s">
        <v>3</v>
      </c>
      <c r="V31" s="6" t="e">
        <f t="shared" ref="V31:AI31" ca="1" si="24">IF(V10="","",AVERAGEIF(V10:V25,"&lt;"&amp;$A$1+200))</f>
        <v>#N/A</v>
      </c>
      <c r="W31" s="6" t="e">
        <f t="shared" ca="1" si="24"/>
        <v>#N/A</v>
      </c>
      <c r="X31" s="6" t="e">
        <f t="shared" ca="1" si="24"/>
        <v>#N/A</v>
      </c>
      <c r="Y31" s="6" t="e">
        <f t="shared" ca="1" si="24"/>
        <v>#N/A</v>
      </c>
      <c r="Z31" s="6" t="e">
        <f t="shared" ca="1" si="24"/>
        <v>#N/A</v>
      </c>
      <c r="AA31" s="6" t="e">
        <f t="shared" ca="1" si="24"/>
        <v>#N/A</v>
      </c>
      <c r="AB31" s="6" t="e">
        <f t="shared" ca="1" si="24"/>
        <v>#N/A</v>
      </c>
      <c r="AC31" s="6" t="e">
        <f t="shared" ca="1" si="24"/>
        <v>#N/A</v>
      </c>
      <c r="AD31" s="6" t="e">
        <f t="shared" ca="1" si="24"/>
        <v>#N/A</v>
      </c>
      <c r="AE31" s="6" t="e">
        <f t="shared" ca="1" si="24"/>
        <v>#N/A</v>
      </c>
      <c r="AF31" s="6" t="e">
        <f t="shared" ca="1" si="24"/>
        <v>#N/A</v>
      </c>
      <c r="AG31" s="6" t="e">
        <f t="shared" ca="1" si="24"/>
        <v>#N/A</v>
      </c>
      <c r="AH31" s="6" t="e">
        <f t="shared" ca="1" si="24"/>
        <v>#N/A</v>
      </c>
      <c r="AI31" s="6" t="e">
        <f t="shared" ca="1" si="24"/>
        <v>#N/A</v>
      </c>
      <c r="AO31" t="s">
        <v>3</v>
      </c>
      <c r="AP31" s="6" t="e">
        <f t="shared" ref="AP31:BA31" ca="1" si="25">IF(AP10="","",AVERAGEIF(AP10:AP25,"&lt;"&amp;$A$1+200))</f>
        <v>#N/A</v>
      </c>
      <c r="AQ31" s="6" t="e">
        <f t="shared" ca="1" si="25"/>
        <v>#N/A</v>
      </c>
      <c r="AR31" s="6" t="e">
        <f t="shared" ca="1" si="25"/>
        <v>#N/A</v>
      </c>
      <c r="AS31" s="6" t="e">
        <f t="shared" ca="1" si="25"/>
        <v>#N/A</v>
      </c>
      <c r="AT31" s="6" t="e">
        <f t="shared" ca="1" si="25"/>
        <v>#N/A</v>
      </c>
      <c r="AU31" s="6" t="e">
        <f t="shared" ca="1" si="25"/>
        <v>#N/A</v>
      </c>
      <c r="AV31" s="6" t="e">
        <f t="shared" ca="1" si="25"/>
        <v>#N/A</v>
      </c>
      <c r="AW31" s="6" t="e">
        <f t="shared" ca="1" si="25"/>
        <v>#N/A</v>
      </c>
      <c r="AX31" s="6" t="e">
        <f t="shared" ca="1" si="25"/>
        <v>#N/A</v>
      </c>
      <c r="AY31" s="6" t="e">
        <f t="shared" ca="1" si="25"/>
        <v>#N/A</v>
      </c>
      <c r="AZ31" s="6" t="e">
        <f t="shared" ca="1" si="25"/>
        <v>#N/A</v>
      </c>
      <c r="BA31" s="6" t="e">
        <f t="shared" ca="1" si="25"/>
        <v>#N/A</v>
      </c>
    </row>
    <row r="33" spans="1:41" x14ac:dyDescent="0.2">
      <c r="A33" s="175" t="e">
        <f ca="1">MAX(B29:O29)</f>
        <v>#N/A</v>
      </c>
      <c r="B33" t="s">
        <v>4</v>
      </c>
      <c r="D33" s="6">
        <f ca="1">SUM(MAX(J37:J76),-A1)</f>
        <v>0</v>
      </c>
      <c r="F33" t="s">
        <v>5</v>
      </c>
      <c r="H33" s="6">
        <f ca="1">SUM(MIN(L37:L76),-A1)</f>
        <v>0</v>
      </c>
      <c r="J33" s="1" t="s">
        <v>14</v>
      </c>
      <c r="K33" s="2" t="e">
        <f ca="1">MAX(B40,B48)</f>
        <v>#N/A</v>
      </c>
      <c r="U33" s="175" t="e">
        <f ca="1">MAX(V29:AI29)</f>
        <v>#N/A</v>
      </c>
      <c r="AO33" s="50" t="e">
        <f ca="1">MAX(AP29:BA29)</f>
        <v>#N/A</v>
      </c>
    </row>
    <row r="34" spans="1:41" x14ac:dyDescent="0.2">
      <c r="A34" s="175" t="e">
        <f ca="1">MIN(B27:O27)</f>
        <v>#N/A</v>
      </c>
      <c r="F34" s="175" t="e">
        <f ca="1">IF(SIGN(A1)=-1,MIN(A33,IF(ISERROR(U33),0,U33),IF(ISERROR(AO33),0,AO33)),MAX(A33,IF(ISERROR(U33),0,U33),IF(ISERROR(AO33),0,AO33)))</f>
        <v>#N/A</v>
      </c>
      <c r="G34" s="156"/>
      <c r="H34" s="156"/>
      <c r="I34" s="156"/>
      <c r="J34" s="175" t="e">
        <f ca="1">MIN(A34,U34)</f>
        <v>#N/A</v>
      </c>
      <c r="K34" s="156" t="e">
        <f ca="1">MIN(A34,U34,AO34)</f>
        <v>#N/A</v>
      </c>
      <c r="L34" s="156"/>
      <c r="M34" s="156"/>
      <c r="N34" s="156"/>
      <c r="O34" s="156"/>
      <c r="P34" s="156"/>
      <c r="Q34" s="156"/>
      <c r="R34" s="156"/>
      <c r="S34" s="156"/>
      <c r="T34" s="156"/>
      <c r="U34" s="175" t="e">
        <f ca="1">MIN(V27:AI27)</f>
        <v>#N/A</v>
      </c>
      <c r="V34" s="156"/>
      <c r="AO34" s="50" t="e">
        <f ca="1">MIN(AP27:BA27)</f>
        <v>#N/A</v>
      </c>
    </row>
    <row r="35" spans="1:41" x14ac:dyDescent="0.2">
      <c r="H35" s="44" t="s">
        <v>5057</v>
      </c>
      <c r="J35" t="e">
        <f ca="1">SUM(H36:L36)</f>
        <v>#N/A</v>
      </c>
      <c r="M35" s="6"/>
    </row>
    <row r="36" spans="1:41" x14ac:dyDescent="0.2">
      <c r="B36" t="e">
        <f ca="1">IF(B10="","",STDEV(B10:B25))</f>
        <v>#N/A</v>
      </c>
      <c r="C36" t="e">
        <f t="shared" ref="C36:F36" ca="1" si="26">IF(C10="","",STDEV(C10:C25))</f>
        <v>#N/A</v>
      </c>
      <c r="D36" t="e">
        <f t="shared" ca="1" si="26"/>
        <v>#N/A</v>
      </c>
      <c r="E36" t="e">
        <f t="shared" ca="1" si="26"/>
        <v>#N/A</v>
      </c>
      <c r="F36" t="e">
        <f t="shared" ca="1" si="26"/>
        <v>#N/A</v>
      </c>
      <c r="H36" t="e">
        <f ca="1">IF(B36="",0,1)</f>
        <v>#N/A</v>
      </c>
      <c r="I36" t="e">
        <f t="shared" ref="I36:L36" ca="1" si="27">IF(C36="",0,1)</f>
        <v>#N/A</v>
      </c>
      <c r="J36" t="e">
        <f t="shared" ca="1" si="27"/>
        <v>#N/A</v>
      </c>
      <c r="K36" t="e">
        <f t="shared" ca="1" si="27"/>
        <v>#N/A</v>
      </c>
      <c r="L36" t="e">
        <f t="shared" ca="1" si="27"/>
        <v>#N/A</v>
      </c>
      <c r="M36" s="6"/>
    </row>
    <row r="37" spans="1:41" x14ac:dyDescent="0.2">
      <c r="A37" s="44" t="s">
        <v>11</v>
      </c>
      <c r="B37" t="e">
        <f ca="1">IF(F10="",B36,AVERAGE(B36:F36))</f>
        <v>#N/A</v>
      </c>
      <c r="J37" s="6" t="str">
        <f ca="1">IF(ISERROR($B$29),"-",$B$29)</f>
        <v>-</v>
      </c>
      <c r="K37" s="102" t="s">
        <v>36</v>
      </c>
      <c r="L37" s="6" t="str">
        <f ca="1">IF(ISERROR($B$27),"-",$B$27)</f>
        <v>-</v>
      </c>
      <c r="M37" s="64"/>
    </row>
    <row r="38" spans="1:41" x14ac:dyDescent="0.2">
      <c r="A38" s="44" t="s">
        <v>303</v>
      </c>
      <c r="B38" t="e">
        <f ca="1">F40</f>
        <v>#N/A</v>
      </c>
      <c r="E38" t="s">
        <v>300</v>
      </c>
      <c r="F38" t="e">
        <f ca="1">B37/SQRT(5)</f>
        <v>#N/A</v>
      </c>
      <c r="I38" s="6"/>
      <c r="J38" s="6" t="str">
        <f ca="1">IF(ISERROR($C$29),"-",$C$29)</f>
        <v>-</v>
      </c>
      <c r="K38" s="102" t="s">
        <v>36</v>
      </c>
      <c r="L38" s="6" t="str">
        <f ca="1">IF(ISERROR($C$27),"-",$C$27)</f>
        <v>-</v>
      </c>
      <c r="M38" s="64"/>
    </row>
    <row r="39" spans="1:41" x14ac:dyDescent="0.2">
      <c r="E39" t="s">
        <v>301</v>
      </c>
      <c r="F39" t="e">
        <f ca="1">IF(J35=1,6.9,IF(J35=2,6.9,IF(J35=3,2.27,IF(J35=4,1.66,1.43))))</f>
        <v>#N/A</v>
      </c>
      <c r="I39" s="6"/>
      <c r="J39" s="6" t="str">
        <f ca="1">IF(ISERROR($D$29),"-",$D$29)</f>
        <v>-</v>
      </c>
      <c r="K39" s="102" t="s">
        <v>36</v>
      </c>
      <c r="L39" s="6" t="str">
        <f ca="1">IF(ISERROR($D$27),"-",$D$27)</f>
        <v>-</v>
      </c>
      <c r="M39" s="64"/>
    </row>
    <row r="40" spans="1:41" x14ac:dyDescent="0.2">
      <c r="A40" s="44" t="s">
        <v>17</v>
      </c>
      <c r="B40" s="1" t="e">
        <f ca="1">(SQRT(B45)*2)</f>
        <v>#N/A</v>
      </c>
      <c r="E40" s="44" t="s">
        <v>302</v>
      </c>
      <c r="F40" t="e">
        <f ca="1">(F38*F39)</f>
        <v>#N/A</v>
      </c>
      <c r="I40" s="6"/>
      <c r="J40" s="6" t="str">
        <f ca="1">IF(ISERROR($E$29),"-",$E$29)</f>
        <v>-</v>
      </c>
      <c r="K40" s="102" t="s">
        <v>36</v>
      </c>
      <c r="L40" s="6" t="str">
        <f ca="1">IF(ISERROR($E$27),"-",$E$27)</f>
        <v>-</v>
      </c>
      <c r="M40" s="64"/>
    </row>
    <row r="41" spans="1:41" x14ac:dyDescent="0.2">
      <c r="I41" s="6"/>
      <c r="J41" s="6" t="str">
        <f ca="1">IF(ISERROR($F$29),"-",$F$29)</f>
        <v>-</v>
      </c>
      <c r="K41" s="102" t="s">
        <v>36</v>
      </c>
      <c r="L41" s="6" t="str">
        <f ca="1">IF(ISERROR($F$27),"-",$F$27)</f>
        <v>-</v>
      </c>
      <c r="M41" s="64"/>
    </row>
    <row r="42" spans="1:41" x14ac:dyDescent="0.2">
      <c r="A42" t="s">
        <v>15</v>
      </c>
      <c r="B42">
        <f>IF($A$1&lt;32.1,0.618,IF(A1&lt;392.1,0.71,IF(A1&lt;752.1,3.09,IF(A1&lt;1200.1,1.65,IF(A1&lt;1800.1,2.69,IF(A1&lt;2372.1,4.08))))))</f>
        <v>0.61799999999999999</v>
      </c>
      <c r="C42">
        <f>VALUE(B42)</f>
        <v>0.61799999999999999</v>
      </c>
      <c r="I42" s="6"/>
      <c r="J42" s="6" t="str">
        <f ca="1">IF(ISERROR($G$29),"-",$G$29)</f>
        <v>-</v>
      </c>
      <c r="K42" s="102" t="s">
        <v>36</v>
      </c>
      <c r="L42" s="6" t="str">
        <f ca="1">IF(ISERROR($G$27),"-",$G$27)</f>
        <v>-</v>
      </c>
      <c r="M42" s="64"/>
    </row>
    <row r="43" spans="1:41" x14ac:dyDescent="0.2">
      <c r="I43" s="6"/>
      <c r="J43" s="6" t="str">
        <f ca="1">IF(ISERROR($H$29),"-",$H$29)</f>
        <v>-</v>
      </c>
      <c r="K43" s="102" t="s">
        <v>36</v>
      </c>
      <c r="L43" s="6" t="str">
        <f ca="1">IF(ISERROR($H$27),"-",$H$27)</f>
        <v>-</v>
      </c>
      <c r="M43" s="64"/>
    </row>
    <row r="44" spans="1:41" x14ac:dyDescent="0.2">
      <c r="A44" t="s">
        <v>12</v>
      </c>
      <c r="B44">
        <f>C42/2</f>
        <v>0.309</v>
      </c>
      <c r="I44" s="6"/>
      <c r="J44" s="6" t="str">
        <f ca="1">IF(ISERROR($I$29),"-",$I$29)</f>
        <v>-</v>
      </c>
      <c r="K44" s="102" t="s">
        <v>36</v>
      </c>
      <c r="L44" s="6" t="str">
        <f ca="1">IF(ISERROR($I$27),"-",$I$27)</f>
        <v>-</v>
      </c>
      <c r="M44" s="64"/>
    </row>
    <row r="45" spans="1:41" x14ac:dyDescent="0.2">
      <c r="A45" t="s">
        <v>13</v>
      </c>
      <c r="B45" t="e">
        <f ca="1">(B38*B38)+(B44*B44)</f>
        <v>#N/A</v>
      </c>
      <c r="I45" s="6"/>
      <c r="J45" s="6" t="str">
        <f ca="1">IF(ISERROR($J$29),"-",$J$29)</f>
        <v>-</v>
      </c>
      <c r="K45" s="102" t="s">
        <v>36</v>
      </c>
      <c r="L45" s="6" t="str">
        <f ca="1">IF(ISERROR($J$27),"-",$J$27)</f>
        <v>-</v>
      </c>
      <c r="M45" s="64"/>
    </row>
    <row r="46" spans="1:41" x14ac:dyDescent="0.2">
      <c r="I46" s="6"/>
      <c r="J46" s="6" t="str">
        <f ca="1">IF(ISERROR($K$29),"-",$K$29)</f>
        <v>-</v>
      </c>
      <c r="K46" s="102" t="s">
        <v>36</v>
      </c>
      <c r="L46" s="6" t="str">
        <f ca="1">IF(ISERROR($K$27),"-",$K$27)</f>
        <v>-</v>
      </c>
      <c r="M46" s="64"/>
    </row>
    <row r="47" spans="1:41" x14ac:dyDescent="0.2">
      <c r="A47" s="44" t="s">
        <v>16</v>
      </c>
      <c r="B47" s="1">
        <f>IF($A$1&lt;392.1,1.4,IF($A$1&lt;752.1,3.1,IF($A$1&lt;1200.1,3.1,IF($A$1&lt;1800.1,3.7,IF($A$1&lt;2300.1,4.1)))))</f>
        <v>1.4</v>
      </c>
      <c r="I47" s="6"/>
      <c r="J47" s="6" t="str">
        <f ca="1">IF(ISERROR($L$29),"-",$L$29)</f>
        <v>-</v>
      </c>
      <c r="K47" s="102" t="s">
        <v>36</v>
      </c>
      <c r="L47" s="6" t="str">
        <f ca="1">IF(ISERROR($L$27),"-",$L$27)</f>
        <v>-</v>
      </c>
      <c r="M47" s="64"/>
    </row>
    <row r="48" spans="1:41" x14ac:dyDescent="0.2">
      <c r="B48">
        <f>VALUE(B47)</f>
        <v>1.4</v>
      </c>
      <c r="I48" s="6"/>
      <c r="J48" s="6" t="str">
        <f ca="1">IF(ISERROR($M$29),"-",$M$29)</f>
        <v>-</v>
      </c>
      <c r="K48" s="102" t="s">
        <v>36</v>
      </c>
      <c r="L48" s="6" t="str">
        <f ca="1">IF(ISERROR($M$27),"-",$M$27)</f>
        <v>-</v>
      </c>
      <c r="M48" s="64"/>
    </row>
    <row r="49" spans="1:13" x14ac:dyDescent="0.2">
      <c r="I49" s="6"/>
      <c r="J49" s="6" t="str">
        <f ca="1">IF(ISERROR($N$29),"-",$N$29)</f>
        <v>-</v>
      </c>
      <c r="K49" s="102" t="s">
        <v>36</v>
      </c>
      <c r="L49" s="6" t="str">
        <f ca="1">IF(ISERROR($N$27),"-",$N$27)</f>
        <v>-</v>
      </c>
      <c r="M49" s="64"/>
    </row>
    <row r="50" spans="1:13" x14ac:dyDescent="0.2">
      <c r="B50" t="e">
        <f>MATCH(Main!$E$30,Data_Sheet!$A$11:$A$900,0)</f>
        <v>#N/A</v>
      </c>
      <c r="I50" s="6"/>
      <c r="J50" s="6" t="str">
        <f ca="1">IF(ISERROR($O$29),"-",$O$29)</f>
        <v>-</v>
      </c>
      <c r="K50" s="102" t="s">
        <v>36</v>
      </c>
      <c r="L50" s="6" t="str">
        <f ca="1">IF(ISERROR($O$27),"-",$O$27)</f>
        <v>-</v>
      </c>
      <c r="M50" s="64"/>
    </row>
    <row r="51" spans="1:13" x14ac:dyDescent="0.2">
      <c r="I51" s="6"/>
      <c r="J51" s="6" t="str">
        <f ca="1">IF(ISERROR($V$29),"-",$V$29)</f>
        <v>-</v>
      </c>
      <c r="K51" s="102" t="s">
        <v>36</v>
      </c>
      <c r="L51" s="6" t="str">
        <f ca="1">IF(ISERROR($V$27),"-",$V$27)</f>
        <v>-</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IF(ISERROR($W$29),"-",$W$29)</f>
        <v>-</v>
      </c>
      <c r="K52" s="102" t="s">
        <v>36</v>
      </c>
      <c r="L52" s="6" t="str">
        <f ca="1">IF(ISERROR($W$27),"-",$W$27)</f>
        <v>-</v>
      </c>
      <c r="M52" s="64"/>
    </row>
    <row r="53" spans="1:13" x14ac:dyDescent="0.2">
      <c r="A53" s="53"/>
      <c r="I53" s="6"/>
      <c r="J53" s="6" t="str">
        <f ca="1">IF(ISERROR($X$29),"-",$X$29)</f>
        <v>-</v>
      </c>
      <c r="K53" s="102" t="s">
        <v>36</v>
      </c>
      <c r="L53" s="6" t="str">
        <f ca="1">IF(ISERROR($X$27),"-",$X$27)</f>
        <v>-</v>
      </c>
      <c r="M53" s="64"/>
    </row>
    <row r="54" spans="1:13" x14ac:dyDescent="0.2">
      <c r="I54" s="6"/>
      <c r="J54" s="6" t="str">
        <f ca="1">IF(ISERROR($Y$29),"-",$Y$29)</f>
        <v>-</v>
      </c>
      <c r="K54" s="102" t="s">
        <v>36</v>
      </c>
      <c r="L54" s="6" t="str">
        <f ca="1">IF(ISERROR($Y$27),"-",$Y$27)</f>
        <v>-</v>
      </c>
      <c r="M54" s="64"/>
    </row>
    <row r="55" spans="1:13" x14ac:dyDescent="0.2">
      <c r="I55" s="6"/>
      <c r="J55" s="6" t="str">
        <f ca="1">IF(ISERROR($Z$29),"-",$Z$29)</f>
        <v>-</v>
      </c>
      <c r="K55" s="102" t="s">
        <v>36</v>
      </c>
      <c r="L55" s="6" t="str">
        <f ca="1">IF(ISERROR($Z$27),"-",$Z$27)</f>
        <v>-</v>
      </c>
      <c r="M55" s="64"/>
    </row>
    <row r="56" spans="1:13" x14ac:dyDescent="0.2">
      <c r="I56" s="6"/>
      <c r="J56" s="6" t="str">
        <f ca="1">IF(ISERROR($AA$29),"-",$AA$29)</f>
        <v>-</v>
      </c>
      <c r="K56" s="102" t="s">
        <v>36</v>
      </c>
      <c r="L56" s="6" t="str">
        <f ca="1">IF(ISERROR($AA$27),"-",$AA$27)</f>
        <v>-</v>
      </c>
      <c r="M56" s="64"/>
    </row>
    <row r="57" spans="1:13" x14ac:dyDescent="0.2">
      <c r="I57" s="6"/>
      <c r="J57" s="6" t="str">
        <f ca="1">IF(ISERROR($AB$29),"-",$AB$29)</f>
        <v>-</v>
      </c>
      <c r="K57" s="102" t="s">
        <v>36</v>
      </c>
      <c r="L57" s="6" t="str">
        <f ca="1">IF(ISERROR($AB$27),"-",$AB$27)</f>
        <v>-</v>
      </c>
      <c r="M57" s="64"/>
    </row>
    <row r="58" spans="1:13" x14ac:dyDescent="0.2">
      <c r="I58" s="6"/>
      <c r="J58" s="6" t="str">
        <f ca="1">IF(ISERROR($AC$29),"-",$AC$29)</f>
        <v>-</v>
      </c>
      <c r="K58" s="102" t="s">
        <v>36</v>
      </c>
      <c r="L58" s="6" t="str">
        <f ca="1">IF(ISERROR($AC$27),"-",$AC$27)</f>
        <v>-</v>
      </c>
      <c r="M58" s="64"/>
    </row>
    <row r="59" spans="1:13" x14ac:dyDescent="0.2">
      <c r="I59" s="6"/>
      <c r="J59" s="6" t="str">
        <f ca="1">IF(ISERROR($AD$29),"-",$AD$29)</f>
        <v>-</v>
      </c>
      <c r="K59" s="102" t="s">
        <v>36</v>
      </c>
      <c r="L59" s="6" t="str">
        <f ca="1">IF(ISERROR($AD$27),"-",$AD$27)</f>
        <v>-</v>
      </c>
      <c r="M59" s="64"/>
    </row>
    <row r="60" spans="1:13" x14ac:dyDescent="0.2">
      <c r="I60" s="6"/>
      <c r="J60" s="6" t="str">
        <f ca="1">IF(ISERROR($AE$29),"-",$AE$29)</f>
        <v>-</v>
      </c>
      <c r="K60" s="102" t="s">
        <v>36</v>
      </c>
      <c r="L60" s="6" t="str">
        <f ca="1">IF(ISERROR($AE$27),"-",$AE$27)</f>
        <v>-</v>
      </c>
      <c r="M60" s="64"/>
    </row>
    <row r="61" spans="1:13" x14ac:dyDescent="0.2">
      <c r="I61" s="6"/>
      <c r="J61" s="6" t="str">
        <f ca="1">IF(ISERROR($AF$29),"-",$AF$29)</f>
        <v>-</v>
      </c>
      <c r="K61" s="102" t="s">
        <v>36</v>
      </c>
      <c r="L61" s="6" t="str">
        <f ca="1">IF(ISERROR($AF$27),"-",$AF$27)</f>
        <v>-</v>
      </c>
      <c r="M61" s="64"/>
    </row>
    <row r="62" spans="1:13" x14ac:dyDescent="0.2">
      <c r="I62" s="6"/>
      <c r="J62" s="6" t="str">
        <f ca="1">IF(ISERROR($AG$29),"-",$AG$29)</f>
        <v>-</v>
      </c>
      <c r="K62" s="102" t="s">
        <v>36</v>
      </c>
      <c r="L62" s="6" t="str">
        <f ca="1">IF(ISERROR($AG$27),"-",$AG$27)</f>
        <v>-</v>
      </c>
      <c r="M62" s="64"/>
    </row>
    <row r="63" spans="1:13" x14ac:dyDescent="0.2">
      <c r="I63" s="6"/>
      <c r="J63" s="6" t="str">
        <f ca="1">IF(ISERROR($AH$29),"-",$AH$29)</f>
        <v>-</v>
      </c>
      <c r="K63" s="102" t="s">
        <v>36</v>
      </c>
      <c r="L63" s="6" t="str">
        <f ca="1">IF(ISERROR($AH$27),"-",$AH$27)</f>
        <v>-</v>
      </c>
      <c r="M63" s="64"/>
    </row>
    <row r="64" spans="1:13" x14ac:dyDescent="0.2">
      <c r="I64" s="6"/>
      <c r="J64" s="6" t="str">
        <f ca="1">IF(ISERROR($AI$29),"-",$AI$29)</f>
        <v>-</v>
      </c>
      <c r="K64" s="102" t="s">
        <v>36</v>
      </c>
      <c r="L64" s="6" t="str">
        <f ca="1">IF(ISERROR($AI$27),"-",$AI$27)</f>
        <v>-</v>
      </c>
      <c r="M64" s="64"/>
    </row>
    <row r="65" spans="9:13" x14ac:dyDescent="0.2">
      <c r="I65" s="6"/>
      <c r="J65" s="6" t="str">
        <f ca="1">IF(ISERROR($AP$29),"-",$AP$29)</f>
        <v>-</v>
      </c>
      <c r="K65" s="102" t="s">
        <v>36</v>
      </c>
      <c r="L65" s="6" t="str">
        <f ca="1">IF(ISERROR($AP$27),"-",$AP$27)</f>
        <v>-</v>
      </c>
      <c r="M65" s="64"/>
    </row>
    <row r="66" spans="9:13" x14ac:dyDescent="0.2">
      <c r="I66" s="6"/>
      <c r="J66" s="6" t="str">
        <f ca="1">IF(ISERROR($AQ$29),"-",$AQ$29)</f>
        <v>-</v>
      </c>
      <c r="K66" s="102" t="s">
        <v>36</v>
      </c>
      <c r="L66" s="6" t="str">
        <f ca="1">IF(ISERROR($AQ$27),"-",$AQ$27)</f>
        <v>-</v>
      </c>
      <c r="M66" s="64"/>
    </row>
    <row r="67" spans="9:13" x14ac:dyDescent="0.2">
      <c r="I67" s="6"/>
      <c r="J67" s="6" t="str">
        <f ca="1">IF(ISERROR($AR$29),"-",$AR$29)</f>
        <v>-</v>
      </c>
      <c r="K67" s="102" t="s">
        <v>36</v>
      </c>
      <c r="L67" s="6" t="str">
        <f ca="1">IF(ISERROR($AR$27),"-",$AR$27)</f>
        <v>-</v>
      </c>
      <c r="M67" s="64"/>
    </row>
    <row r="68" spans="9:13" x14ac:dyDescent="0.2">
      <c r="I68" s="6"/>
      <c r="J68" s="6" t="str">
        <f ca="1">IF(ISERROR($AS$29),"-",$AS$29)</f>
        <v>-</v>
      </c>
      <c r="K68" s="102" t="s">
        <v>36</v>
      </c>
      <c r="L68" s="6" t="str">
        <f ca="1">IF(ISERROR($AS$27),"-",$AS$27)</f>
        <v>-</v>
      </c>
      <c r="M68" s="64"/>
    </row>
    <row r="69" spans="9:13" x14ac:dyDescent="0.2">
      <c r="I69" s="6"/>
      <c r="J69" s="6" t="str">
        <f ca="1">IF(ISERROR($AT$29),"-",$AT$29)</f>
        <v>-</v>
      </c>
      <c r="K69" s="102" t="s">
        <v>36</v>
      </c>
      <c r="L69" s="6" t="str">
        <f ca="1">IF(ISERROR($AT$27),"-",$AT$27)</f>
        <v>-</v>
      </c>
      <c r="M69" s="64"/>
    </row>
    <row r="70" spans="9:13" x14ac:dyDescent="0.2">
      <c r="I70" s="6"/>
      <c r="J70" s="6" t="str">
        <f ca="1">IF(ISERROR($AU$29),"-",$AU$29)</f>
        <v>-</v>
      </c>
      <c r="K70" s="102" t="s">
        <v>36</v>
      </c>
      <c r="L70" s="6" t="str">
        <f ca="1">IF(ISERROR($AU$27),"-",$AU$27)</f>
        <v>-</v>
      </c>
      <c r="M70" s="64"/>
    </row>
    <row r="71" spans="9:13" x14ac:dyDescent="0.2">
      <c r="I71" s="6"/>
      <c r="J71" s="6" t="str">
        <f ca="1">IF(ISERROR($AV$29),"-",$AV$29)</f>
        <v>-</v>
      </c>
      <c r="K71" s="102" t="s">
        <v>36</v>
      </c>
      <c r="L71" s="6" t="str">
        <f ca="1">IF(ISERROR($AV$27),"-",$AV$27)</f>
        <v>-</v>
      </c>
      <c r="M71" s="64"/>
    </row>
    <row r="72" spans="9:13" x14ac:dyDescent="0.2">
      <c r="I72" s="6"/>
      <c r="J72" s="6" t="str">
        <f ca="1">IF(ISERROR($AW$29),"-",$AW$29)</f>
        <v>-</v>
      </c>
      <c r="K72" s="102" t="s">
        <v>36</v>
      </c>
      <c r="L72" s="6" t="str">
        <f ca="1">IF(ISERROR($AW$27),"-",$AW$27)</f>
        <v>-</v>
      </c>
      <c r="M72" s="64"/>
    </row>
    <row r="73" spans="9:13" x14ac:dyDescent="0.2">
      <c r="I73" s="6"/>
      <c r="J73" s="6" t="str">
        <f ca="1">IF(ISERROR($AX$29),"-",$AX$29)</f>
        <v>-</v>
      </c>
      <c r="K73" s="102" t="s">
        <v>36</v>
      </c>
      <c r="L73" s="6" t="str">
        <f ca="1">IF(ISERROR($AX$27),"-",$AX$27)</f>
        <v>-</v>
      </c>
      <c r="M73" s="64"/>
    </row>
    <row r="74" spans="9:13" x14ac:dyDescent="0.2">
      <c r="I74" s="6"/>
      <c r="J74" s="6" t="str">
        <f ca="1">IF(ISERROR($AY$29),"-",$AY$29)</f>
        <v>-</v>
      </c>
      <c r="K74" s="102" t="s">
        <v>36</v>
      </c>
      <c r="L74" s="6" t="str">
        <f ca="1">IF(ISERROR($AY$27),"-",$AY$27)</f>
        <v>-</v>
      </c>
      <c r="M74" s="64"/>
    </row>
    <row r="75" spans="9:13" x14ac:dyDescent="0.2">
      <c r="I75" s="6"/>
      <c r="J75" s="6" t="str">
        <f ca="1">IF(ISERROR($AZ$29),"-",$AZ$29)</f>
        <v>-</v>
      </c>
      <c r="K75" s="102" t="s">
        <v>36</v>
      </c>
      <c r="L75" s="6" t="str">
        <f ca="1">IF(ISERROR($AZ$27),"-",$AZ$27)</f>
        <v>-</v>
      </c>
      <c r="M75" s="64"/>
    </row>
    <row r="76" spans="9:13" x14ac:dyDescent="0.2">
      <c r="I76" s="6"/>
      <c r="J76" s="6" t="str">
        <f ca="1">IF(ISERROR($BA$29),"-",$BA$29)</f>
        <v>-</v>
      </c>
      <c r="K76" s="102" t="s">
        <v>36</v>
      </c>
      <c r="L76" s="6" t="str">
        <f ca="1">IF(ISERROR($BA$27),"-",$BA$27)</f>
        <v>-</v>
      </c>
      <c r="M76" s="64"/>
    </row>
    <row r="77" spans="9:13" x14ac:dyDescent="0.2">
      <c r="I77" s="6"/>
      <c r="M77" s="53"/>
    </row>
  </sheetData>
  <sheetProtection algorithmName="SHA-512" hashValue="Oo2eiJ8qUMnqmE6XNsFkJ/v8iIfDgQw6edzWDvcK/YoRCuZs2F/c0zE9UH4m6VVFSzMMQ+wDY8rYDBMIYjk7Vg==" saltValue="k6N83vhoXFfQS/Rtt7++EA=="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zoomScale="80" zoomScaleNormal="80" workbookViewId="0">
      <selection activeCell="B1" sqref="B1:AO999"/>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8" t="s">
        <v>1768</v>
      </c>
      <c r="C1" s="41" t="s">
        <v>1674</v>
      </c>
      <c r="D1" s="41" t="s">
        <v>2201</v>
      </c>
      <c r="E1" s="41" t="s">
        <v>2163</v>
      </c>
      <c r="F1" s="41" t="s">
        <v>2164</v>
      </c>
      <c r="G1" s="41" t="s">
        <v>2165</v>
      </c>
      <c r="H1" s="41" t="s">
        <v>2166</v>
      </c>
      <c r="I1" s="41" t="s">
        <v>2167</v>
      </c>
      <c r="J1" s="41" t="s">
        <v>2168</v>
      </c>
      <c r="K1" s="41" t="s">
        <v>2169</v>
      </c>
      <c r="L1" s="41" t="s">
        <v>2170</v>
      </c>
      <c r="M1" s="105" t="s">
        <v>2171</v>
      </c>
      <c r="N1" s="41" t="s">
        <v>2172</v>
      </c>
      <c r="O1" s="41" t="s">
        <v>235</v>
      </c>
      <c r="P1" s="41" t="s">
        <v>2173</v>
      </c>
      <c r="Q1" s="41" t="s">
        <v>2174</v>
      </c>
      <c r="R1" s="41" t="s">
        <v>2175</v>
      </c>
      <c r="S1" s="41" t="s">
        <v>2176</v>
      </c>
      <c r="T1" s="41" t="s">
        <v>2177</v>
      </c>
      <c r="U1" s="41" t="s">
        <v>2189</v>
      </c>
      <c r="V1" s="41" t="s">
        <v>2159</v>
      </c>
      <c r="W1" s="105" t="s">
        <v>2178</v>
      </c>
      <c r="X1" s="41" t="s">
        <v>2179</v>
      </c>
      <c r="Y1" s="41" t="s">
        <v>2160</v>
      </c>
      <c r="Z1" s="41" t="s">
        <v>2183</v>
      </c>
      <c r="AA1" s="41" t="s">
        <v>2184</v>
      </c>
      <c r="AB1" s="41" t="s">
        <v>2190</v>
      </c>
      <c r="AC1" s="41" t="s">
        <v>2185</v>
      </c>
      <c r="AD1" s="41" t="s">
        <v>2186</v>
      </c>
      <c r="AE1" s="41" t="s">
        <v>1760</v>
      </c>
      <c r="AF1" s="41" t="s">
        <v>3931</v>
      </c>
      <c r="AG1" s="41" t="s">
        <v>3932</v>
      </c>
      <c r="AH1" s="41" t="s">
        <v>4042</v>
      </c>
      <c r="AI1" s="41" t="s">
        <v>3933</v>
      </c>
      <c r="AJ1" s="41" t="s">
        <v>3934</v>
      </c>
      <c r="AK1" s="41" t="s">
        <v>2187</v>
      </c>
      <c r="AL1" s="41" t="s">
        <v>3796</v>
      </c>
      <c r="AM1" s="480" t="s">
        <v>4875</v>
      </c>
      <c r="AN1" s="480" t="s">
        <v>4987</v>
      </c>
      <c r="AO1" s="480" t="s">
        <v>4988</v>
      </c>
      <c r="AP1" s="41" t="s">
        <v>4382</v>
      </c>
      <c r="AQ1"/>
      <c r="AR1"/>
      <c r="AT1" s="41" t="s">
        <v>1768</v>
      </c>
      <c r="AU1" s="41" t="s">
        <v>2163</v>
      </c>
      <c r="AV1" s="41" t="s">
        <v>2164</v>
      </c>
      <c r="AW1" s="41" t="s">
        <v>2165</v>
      </c>
      <c r="AX1" s="41" t="s">
        <v>2166</v>
      </c>
      <c r="AY1" s="41" t="s">
        <v>2167</v>
      </c>
      <c r="AZ1" s="41" t="s">
        <v>2168</v>
      </c>
      <c r="BA1" s="41" t="s">
        <v>2169</v>
      </c>
      <c r="BB1" s="41" t="s">
        <v>2170</v>
      </c>
      <c r="BC1" s="41" t="s">
        <v>2171</v>
      </c>
      <c r="BD1" s="41" t="s">
        <v>2172</v>
      </c>
      <c r="BE1" s="41" t="s">
        <v>235</v>
      </c>
      <c r="BF1" s="41" t="s">
        <v>2173</v>
      </c>
      <c r="BG1" s="41" t="s">
        <v>2174</v>
      </c>
      <c r="BH1" s="41" t="s">
        <v>2175</v>
      </c>
      <c r="BI1" s="41" t="s">
        <v>2176</v>
      </c>
      <c r="BJ1" s="41" t="s">
        <v>2177</v>
      </c>
      <c r="BK1" s="41" t="s">
        <v>2189</v>
      </c>
      <c r="BL1" s="41" t="s">
        <v>2159</v>
      </c>
      <c r="BM1" s="41" t="s">
        <v>2178</v>
      </c>
      <c r="BN1" s="41" t="s">
        <v>2179</v>
      </c>
      <c r="BO1" s="41" t="s">
        <v>2160</v>
      </c>
      <c r="BP1" s="41" t="s">
        <v>2183</v>
      </c>
      <c r="BQ1" s="41" t="s">
        <v>2184</v>
      </c>
      <c r="BR1" s="41" t="s">
        <v>2190</v>
      </c>
      <c r="BS1" s="41" t="s">
        <v>2185</v>
      </c>
      <c r="BT1" s="41" t="s">
        <v>2186</v>
      </c>
      <c r="BU1" s="41" t="s">
        <v>1760</v>
      </c>
      <c r="BV1" s="41" t="s">
        <v>3931</v>
      </c>
      <c r="BW1" s="41" t="s">
        <v>2268</v>
      </c>
      <c r="BX1" s="41" t="s">
        <v>4042</v>
      </c>
      <c r="BY1" s="41" t="s">
        <v>3933</v>
      </c>
      <c r="BZ1" s="41" t="s">
        <v>4043</v>
      </c>
      <c r="CA1" s="41" t="s">
        <v>2187</v>
      </c>
      <c r="CB1" s="41" t="s">
        <v>3796</v>
      </c>
      <c r="CC1" s="41" t="s">
        <v>4875</v>
      </c>
      <c r="CD1" s="41" t="s">
        <v>4987</v>
      </c>
      <c r="CE1" s="41" t="s">
        <v>4988</v>
      </c>
      <c r="CH1" s="41" t="s">
        <v>4467</v>
      </c>
      <c r="CJ1" s="41" t="s">
        <v>4468</v>
      </c>
    </row>
    <row r="2" spans="1:88" x14ac:dyDescent="0.2">
      <c r="A2">
        <v>1</v>
      </c>
      <c r="B2" s="470" t="s">
        <v>5695</v>
      </c>
      <c r="C2" s="470" t="s">
        <v>1572</v>
      </c>
      <c r="D2" s="470" t="s">
        <v>5696</v>
      </c>
      <c r="E2" s="470" t="s">
        <v>2152</v>
      </c>
      <c r="F2" s="470" t="s">
        <v>2072</v>
      </c>
      <c r="G2" s="470" t="s">
        <v>36</v>
      </c>
      <c r="H2" s="470" t="s">
        <v>2200</v>
      </c>
      <c r="I2" s="470" t="s">
        <v>5725</v>
      </c>
      <c r="J2" s="470" t="s">
        <v>1768</v>
      </c>
      <c r="K2" s="470" t="s">
        <v>1453</v>
      </c>
      <c r="L2" s="470" t="s">
        <v>3703</v>
      </c>
      <c r="M2" s="470">
        <v>400005</v>
      </c>
      <c r="N2" s="470" t="s">
        <v>1572</v>
      </c>
      <c r="O2" s="470" t="s">
        <v>2471</v>
      </c>
      <c r="P2" s="470" t="s">
        <v>2374</v>
      </c>
      <c r="Q2" s="470" t="s">
        <v>2198</v>
      </c>
      <c r="R2" s="470" t="s">
        <v>2257</v>
      </c>
      <c r="S2" s="470" t="s">
        <v>3704</v>
      </c>
      <c r="T2" s="470">
        <v>30</v>
      </c>
      <c r="U2" s="470" t="s">
        <v>2223</v>
      </c>
      <c r="V2" s="470" t="s">
        <v>3692</v>
      </c>
      <c r="W2" s="470">
        <v>84945014029</v>
      </c>
      <c r="X2" s="470" t="s">
        <v>2194</v>
      </c>
      <c r="Y2" s="470" t="s">
        <v>5242</v>
      </c>
      <c r="Z2" s="470" t="s">
        <v>3705</v>
      </c>
      <c r="AA2" s="470" t="s">
        <v>2194</v>
      </c>
      <c r="AB2" s="470" t="s">
        <v>36</v>
      </c>
      <c r="AC2" s="470" t="s">
        <v>2195</v>
      </c>
      <c r="AD2" s="470" t="s">
        <v>2196</v>
      </c>
      <c r="AE2" s="470" t="s">
        <v>1762</v>
      </c>
      <c r="AF2" s="470">
        <v>1</v>
      </c>
      <c r="AG2" s="470">
        <v>0</v>
      </c>
      <c r="AH2" s="470">
        <v>0</v>
      </c>
      <c r="AI2" s="470" t="s">
        <v>4035</v>
      </c>
      <c r="AJ2" s="470" t="s">
        <v>4036</v>
      </c>
      <c r="AK2" s="470" t="s">
        <v>2197</v>
      </c>
      <c r="AL2" s="470" t="s">
        <v>36</v>
      </c>
      <c r="AM2" t="s">
        <v>4876</v>
      </c>
      <c r="AN2" s="487">
        <v>0</v>
      </c>
      <c r="AO2" s="487">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7" t="e">
        <f>VLOOKUP($AP2,$D2:$AO999,37,FALSE)</f>
        <v>#N/A</v>
      </c>
      <c r="CE2" s="487" t="e">
        <f>VLOOKUP($AP2,$D2:$AO999,38,FALSE)</f>
        <v>#N/A</v>
      </c>
      <c r="CF2" t="e">
        <f>MATCH(Main!D$5,B$2:B$500,1)</f>
        <v>#N/A</v>
      </c>
      <c r="CG2" s="470" t="s">
        <v>5695</v>
      </c>
      <c r="CH2" t="e">
        <f>VLOOKUP(CF2,A$2:C$500,3,FALSE)</f>
        <v>#N/A</v>
      </c>
      <c r="CI2" s="508" t="s">
        <v>5695</v>
      </c>
      <c r="CJ2" s="508" t="s">
        <v>5695</v>
      </c>
    </row>
    <row r="3" spans="1:88" x14ac:dyDescent="0.2">
      <c r="A3">
        <v>2</v>
      </c>
      <c r="B3" s="471" t="s">
        <v>5695</v>
      </c>
      <c r="C3" s="163" t="s">
        <v>4749</v>
      </c>
      <c r="D3" s="163" t="s">
        <v>5697</v>
      </c>
      <c r="E3" s="163" t="s">
        <v>2152</v>
      </c>
      <c r="F3" s="163" t="s">
        <v>2072</v>
      </c>
      <c r="G3" s="163" t="s">
        <v>36</v>
      </c>
      <c r="H3" s="163" t="s">
        <v>2200</v>
      </c>
      <c r="I3" s="163" t="s">
        <v>5725</v>
      </c>
      <c r="J3" s="163" t="s">
        <v>1768</v>
      </c>
      <c r="K3" s="163" t="s">
        <v>3683</v>
      </c>
      <c r="L3" s="163" t="s">
        <v>3684</v>
      </c>
      <c r="M3" s="549">
        <v>995539</v>
      </c>
      <c r="N3" s="163" t="s">
        <v>4749</v>
      </c>
      <c r="O3" s="163" t="s">
        <v>2471</v>
      </c>
      <c r="P3" s="163" t="s">
        <v>2531</v>
      </c>
      <c r="Q3" s="163" t="s">
        <v>2198</v>
      </c>
      <c r="R3" s="163" t="s">
        <v>2367</v>
      </c>
      <c r="S3" s="163" t="s">
        <v>3685</v>
      </c>
      <c r="T3" s="163">
        <v>108</v>
      </c>
      <c r="U3" s="163" t="s">
        <v>2223</v>
      </c>
      <c r="V3" s="163" t="s">
        <v>3686</v>
      </c>
      <c r="W3" s="163" t="s">
        <v>3687</v>
      </c>
      <c r="X3" s="163" t="s">
        <v>2194</v>
      </c>
      <c r="Y3" s="163" t="s">
        <v>2706</v>
      </c>
      <c r="Z3" s="163" t="s">
        <v>3688</v>
      </c>
      <c r="AA3" s="163" t="s">
        <v>2194</v>
      </c>
      <c r="AB3" s="163" t="s">
        <v>36</v>
      </c>
      <c r="AC3" s="163" t="s">
        <v>2195</v>
      </c>
      <c r="AD3" s="163" t="s">
        <v>2196</v>
      </c>
      <c r="AE3" s="163" t="s">
        <v>1762</v>
      </c>
      <c r="AF3" s="163">
        <v>2</v>
      </c>
      <c r="AG3" s="163">
        <v>1</v>
      </c>
      <c r="AH3" s="163">
        <v>0.05</v>
      </c>
      <c r="AI3" s="163" t="s">
        <v>4033</v>
      </c>
      <c r="AJ3" s="163" t="s">
        <v>36</v>
      </c>
      <c r="AK3" s="163" t="s">
        <v>2197</v>
      </c>
      <c r="AL3" s="163" t="s">
        <v>36</v>
      </c>
      <c r="AM3" t="s">
        <v>4876</v>
      </c>
      <c r="AN3" s="487">
        <v>0</v>
      </c>
      <c r="AO3" s="487">
        <v>0</v>
      </c>
      <c r="BR3" t="e">
        <f>VLOOKUP($AP2,$D2:$AK999,25,FALSE)</f>
        <v>#N/A</v>
      </c>
      <c r="CE3" s="471"/>
      <c r="CF3" t="e">
        <f t="shared" ref="CF3:CF37" si="0">CF2-1</f>
        <v>#N/A</v>
      </c>
      <c r="CG3" s="471" t="s">
        <v>1885</v>
      </c>
      <c r="CH3" t="str">
        <f t="shared" ref="CH3:CH29" si="1">IF(CG4=CG$3,VLOOKUP(CF3,A$2:C$500,3,FALSE),"")</f>
        <v/>
      </c>
      <c r="CI3" s="470" t="s">
        <v>1885</v>
      </c>
      <c r="CJ3" s="470" t="s">
        <v>1885</v>
      </c>
    </row>
    <row r="4" spans="1:88" x14ac:dyDescent="0.2">
      <c r="A4">
        <v>3</v>
      </c>
      <c r="B4" s="163" t="s">
        <v>5695</v>
      </c>
      <c r="C4" s="163" t="s">
        <v>1585</v>
      </c>
      <c r="D4" s="163" t="s">
        <v>5698</v>
      </c>
      <c r="E4" s="163" t="s">
        <v>2152</v>
      </c>
      <c r="F4" s="163" t="s">
        <v>2072</v>
      </c>
      <c r="G4" s="163" t="s">
        <v>36</v>
      </c>
      <c r="H4" s="163" t="s">
        <v>2200</v>
      </c>
      <c r="I4" s="163" t="s">
        <v>5725</v>
      </c>
      <c r="J4" s="163" t="s">
        <v>1768</v>
      </c>
      <c r="K4" s="163" t="s">
        <v>3669</v>
      </c>
      <c r="L4" s="163" t="s">
        <v>3670</v>
      </c>
      <c r="M4" s="163">
        <v>311244</v>
      </c>
      <c r="N4" s="163" t="s">
        <v>1585</v>
      </c>
      <c r="O4" s="163" t="s">
        <v>2471</v>
      </c>
      <c r="P4" s="163" t="s">
        <v>3608</v>
      </c>
      <c r="Q4" s="163" t="s">
        <v>2276</v>
      </c>
      <c r="R4" s="163" t="s">
        <v>2193</v>
      </c>
      <c r="S4" s="163" t="s">
        <v>3671</v>
      </c>
      <c r="T4" s="163">
        <v>20.7</v>
      </c>
      <c r="U4" s="163" t="s">
        <v>2223</v>
      </c>
      <c r="V4" s="163" t="s">
        <v>3672</v>
      </c>
      <c r="W4" s="163" t="s">
        <v>3673</v>
      </c>
      <c r="X4" s="163" t="s">
        <v>2194</v>
      </c>
      <c r="Y4" s="163" t="s">
        <v>2706</v>
      </c>
      <c r="Z4" s="163" t="s">
        <v>3674</v>
      </c>
      <c r="AA4" s="163" t="s">
        <v>2194</v>
      </c>
      <c r="AB4" s="163" t="s">
        <v>36</v>
      </c>
      <c r="AC4" s="163" t="s">
        <v>2195</v>
      </c>
      <c r="AD4" s="163" t="s">
        <v>2196</v>
      </c>
      <c r="AE4" s="163" t="s">
        <v>1762</v>
      </c>
      <c r="AF4" s="163">
        <v>1</v>
      </c>
      <c r="AG4" s="163">
        <v>0.1</v>
      </c>
      <c r="AH4" s="163">
        <v>1.1100000000000001</v>
      </c>
      <c r="AI4" s="163" t="s">
        <v>4029</v>
      </c>
      <c r="AJ4" s="163" t="s">
        <v>36</v>
      </c>
      <c r="AK4" s="163" t="s">
        <v>2197</v>
      </c>
      <c r="AL4" s="163" t="s">
        <v>36</v>
      </c>
      <c r="AM4" t="s">
        <v>4876</v>
      </c>
      <c r="AN4" s="487">
        <v>0</v>
      </c>
      <c r="AO4" s="487">
        <v>0</v>
      </c>
      <c r="CE4" s="471"/>
      <c r="CF4" t="e">
        <f t="shared" si="0"/>
        <v>#N/A</v>
      </c>
      <c r="CG4" s="471" t="s">
        <v>849</v>
      </c>
      <c r="CH4" t="str">
        <f t="shared" si="1"/>
        <v/>
      </c>
      <c r="CI4" s="471" t="s">
        <v>849</v>
      </c>
      <c r="CJ4" s="471" t="s">
        <v>849</v>
      </c>
    </row>
    <row r="5" spans="1:88" x14ac:dyDescent="0.2">
      <c r="A5">
        <v>4</v>
      </c>
      <c r="B5" s="471" t="s">
        <v>5695</v>
      </c>
      <c r="C5" s="163" t="s">
        <v>1578</v>
      </c>
      <c r="D5" s="163" t="s">
        <v>5699</v>
      </c>
      <c r="E5" s="163" t="s">
        <v>2152</v>
      </c>
      <c r="F5" s="163" t="s">
        <v>2072</v>
      </c>
      <c r="G5" s="163" t="s">
        <v>36</v>
      </c>
      <c r="H5" s="163" t="s">
        <v>2200</v>
      </c>
      <c r="I5" s="163" t="s">
        <v>5725</v>
      </c>
      <c r="J5" s="163" t="s">
        <v>1768</v>
      </c>
      <c r="K5" s="163" t="s">
        <v>1453</v>
      </c>
      <c r="L5" s="163" t="s">
        <v>3706</v>
      </c>
      <c r="M5" s="163" t="s">
        <v>3707</v>
      </c>
      <c r="N5" s="163" t="s">
        <v>1578</v>
      </c>
      <c r="O5" s="163" t="s">
        <v>2471</v>
      </c>
      <c r="P5" s="163" t="s">
        <v>3708</v>
      </c>
      <c r="Q5" s="163" t="s">
        <v>2198</v>
      </c>
      <c r="R5" s="163" t="s">
        <v>2257</v>
      </c>
      <c r="S5" s="163" t="s">
        <v>3709</v>
      </c>
      <c r="T5" s="163">
        <v>3.1</v>
      </c>
      <c r="U5" s="163" t="s">
        <v>2223</v>
      </c>
      <c r="V5" s="163" t="s">
        <v>2832</v>
      </c>
      <c r="W5" s="163">
        <v>5684</v>
      </c>
      <c r="X5" s="163" t="s">
        <v>2194</v>
      </c>
      <c r="Y5" s="163" t="s">
        <v>2706</v>
      </c>
      <c r="Z5" s="163" t="s">
        <v>3710</v>
      </c>
      <c r="AA5" s="163" t="s">
        <v>2194</v>
      </c>
      <c r="AB5" s="163" t="s">
        <v>36</v>
      </c>
      <c r="AC5" s="163" t="s">
        <v>2195</v>
      </c>
      <c r="AD5" s="163" t="s">
        <v>2196</v>
      </c>
      <c r="AE5" s="163" t="s">
        <v>1762</v>
      </c>
      <c r="AF5" s="163">
        <v>40</v>
      </c>
      <c r="AG5" s="163">
        <v>1</v>
      </c>
      <c r="AH5" s="163">
        <v>450</v>
      </c>
      <c r="AI5" s="163" t="s">
        <v>36</v>
      </c>
      <c r="AJ5" s="163" t="s">
        <v>36</v>
      </c>
      <c r="AK5" s="163" t="s">
        <v>2197</v>
      </c>
      <c r="AL5" s="163" t="s">
        <v>36</v>
      </c>
      <c r="AM5" t="s">
        <v>4876</v>
      </c>
      <c r="AN5" s="487">
        <v>0</v>
      </c>
      <c r="AO5" s="487">
        <v>0</v>
      </c>
      <c r="CE5" s="471"/>
      <c r="CF5" t="e">
        <f t="shared" si="0"/>
        <v>#N/A</v>
      </c>
      <c r="CG5" s="471" t="s">
        <v>855</v>
      </c>
      <c r="CH5" t="str">
        <f t="shared" si="1"/>
        <v/>
      </c>
      <c r="CI5" s="471" t="s">
        <v>855</v>
      </c>
      <c r="CJ5" s="471" t="s">
        <v>855</v>
      </c>
    </row>
    <row r="6" spans="1:88" x14ac:dyDescent="0.2">
      <c r="A6">
        <v>5</v>
      </c>
      <c r="B6" s="471" t="s">
        <v>5695</v>
      </c>
      <c r="C6" s="163" t="s">
        <v>1583</v>
      </c>
      <c r="D6" s="163" t="s">
        <v>5700</v>
      </c>
      <c r="E6" s="163" t="s">
        <v>2152</v>
      </c>
      <c r="F6" s="163" t="s">
        <v>2072</v>
      </c>
      <c r="G6" s="163" t="s">
        <v>36</v>
      </c>
      <c r="H6" s="163" t="s">
        <v>2200</v>
      </c>
      <c r="I6" s="163" t="s">
        <v>5725</v>
      </c>
      <c r="J6" s="163" t="s">
        <v>1768</v>
      </c>
      <c r="K6" s="163" t="s">
        <v>1241</v>
      </c>
      <c r="L6" s="163" t="s">
        <v>3667</v>
      </c>
      <c r="M6" s="163">
        <v>116010</v>
      </c>
      <c r="N6" s="163" t="s">
        <v>1583</v>
      </c>
      <c r="O6" s="163" t="s">
        <v>2471</v>
      </c>
      <c r="P6" s="163" t="s">
        <v>2258</v>
      </c>
      <c r="Q6" s="163" t="s">
        <v>2198</v>
      </c>
      <c r="R6" s="163" t="s">
        <v>2193</v>
      </c>
      <c r="S6" s="163" t="s">
        <v>5158</v>
      </c>
      <c r="T6" s="163">
        <v>45.3</v>
      </c>
      <c r="U6" s="163" t="s">
        <v>2223</v>
      </c>
      <c r="V6" s="163" t="s">
        <v>2936</v>
      </c>
      <c r="W6" s="163">
        <v>11.2</v>
      </c>
      <c r="X6" s="163" t="s">
        <v>2194</v>
      </c>
      <c r="Y6" s="163" t="s">
        <v>111</v>
      </c>
      <c r="Z6" s="163" t="s">
        <v>111</v>
      </c>
      <c r="AA6" s="163" t="s">
        <v>111</v>
      </c>
      <c r="AB6" s="163" t="s">
        <v>36</v>
      </c>
      <c r="AC6" s="163" t="s">
        <v>2195</v>
      </c>
      <c r="AD6" s="163" t="s">
        <v>2196</v>
      </c>
      <c r="AE6" s="163" t="s">
        <v>1762</v>
      </c>
      <c r="AF6" s="163">
        <v>3.2</v>
      </c>
      <c r="AG6" s="163">
        <v>1.4</v>
      </c>
      <c r="AH6" s="163">
        <v>0.25</v>
      </c>
      <c r="AI6" s="163" t="s">
        <v>4027</v>
      </c>
      <c r="AJ6" s="163" t="s">
        <v>4028</v>
      </c>
      <c r="AK6" s="163" t="s">
        <v>2197</v>
      </c>
      <c r="AL6" s="163" t="s">
        <v>36</v>
      </c>
      <c r="AM6" t="s">
        <v>4876</v>
      </c>
      <c r="AN6" s="487">
        <v>0</v>
      </c>
      <c r="AO6" s="487">
        <v>0</v>
      </c>
      <c r="CE6" s="471"/>
      <c r="CF6" t="e">
        <f t="shared" si="0"/>
        <v>#N/A</v>
      </c>
      <c r="CG6" s="471" t="s">
        <v>861</v>
      </c>
      <c r="CH6" t="str">
        <f t="shared" si="1"/>
        <v/>
      </c>
      <c r="CI6" s="471" t="s">
        <v>861</v>
      </c>
      <c r="CJ6" s="471" t="s">
        <v>861</v>
      </c>
    </row>
    <row r="7" spans="1:88" x14ac:dyDescent="0.2">
      <c r="A7">
        <v>6</v>
      </c>
      <c r="B7" s="471" t="s">
        <v>5695</v>
      </c>
      <c r="C7" s="163" t="s">
        <v>1568</v>
      </c>
      <c r="D7" s="163" t="s">
        <v>5701</v>
      </c>
      <c r="E7" s="163" t="s">
        <v>2152</v>
      </c>
      <c r="F7" s="163" t="s">
        <v>2072</v>
      </c>
      <c r="G7" s="163" t="s">
        <v>36</v>
      </c>
      <c r="H7" s="163" t="s">
        <v>2200</v>
      </c>
      <c r="I7" s="163" t="s">
        <v>5725</v>
      </c>
      <c r="J7" s="163" t="s">
        <v>1768</v>
      </c>
      <c r="K7" s="163" t="s">
        <v>2204</v>
      </c>
      <c r="L7" s="163" t="s">
        <v>3693</v>
      </c>
      <c r="M7" s="163">
        <v>450931</v>
      </c>
      <c r="N7" s="163" t="s">
        <v>1568</v>
      </c>
      <c r="O7" s="163" t="s">
        <v>2471</v>
      </c>
      <c r="P7" s="163" t="s">
        <v>3187</v>
      </c>
      <c r="Q7" s="163" t="s">
        <v>2276</v>
      </c>
      <c r="R7" s="163" t="s">
        <v>2294</v>
      </c>
      <c r="S7" s="163" t="s">
        <v>3694</v>
      </c>
      <c r="T7" s="163">
        <v>5.2</v>
      </c>
      <c r="U7" s="163" t="s">
        <v>2223</v>
      </c>
      <c r="V7" s="163" t="s">
        <v>3695</v>
      </c>
      <c r="W7" s="163" t="s">
        <v>3696</v>
      </c>
      <c r="X7" s="163" t="s">
        <v>2810</v>
      </c>
      <c r="Y7" s="163" t="s">
        <v>2706</v>
      </c>
      <c r="Z7" s="163" t="s">
        <v>3697</v>
      </c>
      <c r="AA7" s="163" t="s">
        <v>2194</v>
      </c>
      <c r="AB7" s="163" t="s">
        <v>5814</v>
      </c>
      <c r="AC7" s="163" t="s">
        <v>2195</v>
      </c>
      <c r="AD7" s="163" t="s">
        <v>2196</v>
      </c>
      <c r="AE7" s="163" t="s">
        <v>1762</v>
      </c>
      <c r="AF7" s="163" t="s">
        <v>3419</v>
      </c>
      <c r="AG7" s="163" t="s">
        <v>36</v>
      </c>
      <c r="AH7" s="163" t="s">
        <v>36</v>
      </c>
      <c r="AI7" s="163" t="s">
        <v>36</v>
      </c>
      <c r="AJ7" s="163" t="s">
        <v>36</v>
      </c>
      <c r="AK7" s="163" t="s">
        <v>2197</v>
      </c>
      <c r="AL7" s="163" t="s">
        <v>36</v>
      </c>
      <c r="AM7" t="s">
        <v>4876</v>
      </c>
      <c r="AN7" s="487">
        <v>0</v>
      </c>
      <c r="AO7" s="487">
        <v>0</v>
      </c>
      <c r="CE7" s="471"/>
      <c r="CF7" t="e">
        <f t="shared" si="0"/>
        <v>#N/A</v>
      </c>
      <c r="CG7" s="471" t="s">
        <v>865</v>
      </c>
      <c r="CH7" t="str">
        <f t="shared" si="1"/>
        <v/>
      </c>
      <c r="CI7" s="471" t="s">
        <v>865</v>
      </c>
      <c r="CJ7" s="471" t="s">
        <v>865</v>
      </c>
    </row>
    <row r="8" spans="1:88" x14ac:dyDescent="0.2">
      <c r="A8">
        <v>7</v>
      </c>
      <c r="B8" s="471" t="s">
        <v>5695</v>
      </c>
      <c r="C8" s="163" t="s">
        <v>4753</v>
      </c>
      <c r="D8" s="163" t="s">
        <v>5702</v>
      </c>
      <c r="E8" s="163" t="s">
        <v>2152</v>
      </c>
      <c r="F8" s="163" t="s">
        <v>2072</v>
      </c>
      <c r="G8" s="163" t="s">
        <v>36</v>
      </c>
      <c r="H8" s="163" t="s">
        <v>2200</v>
      </c>
      <c r="I8" s="163" t="s">
        <v>5725</v>
      </c>
      <c r="J8" s="163" t="s">
        <v>2188</v>
      </c>
      <c r="K8" s="163" t="s">
        <v>2322</v>
      </c>
      <c r="L8" s="163" t="s">
        <v>3675</v>
      </c>
      <c r="M8" s="163" t="s">
        <v>4754</v>
      </c>
      <c r="N8" s="163" t="s">
        <v>4755</v>
      </c>
      <c r="O8" s="163" t="s">
        <v>906</v>
      </c>
      <c r="P8" s="163" t="s">
        <v>3555</v>
      </c>
      <c r="Q8" s="163" t="s">
        <v>2198</v>
      </c>
      <c r="R8" s="163" t="s">
        <v>2193</v>
      </c>
      <c r="S8" s="163" t="s">
        <v>3676</v>
      </c>
      <c r="T8" s="163">
        <v>118</v>
      </c>
      <c r="U8" s="163" t="s">
        <v>2223</v>
      </c>
      <c r="V8" s="163" t="s">
        <v>2565</v>
      </c>
      <c r="W8" s="163" t="s">
        <v>3677</v>
      </c>
      <c r="X8" s="163" t="s">
        <v>2194</v>
      </c>
      <c r="Y8" s="163" t="s">
        <v>2706</v>
      </c>
      <c r="Z8" s="163" t="s">
        <v>4756</v>
      </c>
      <c r="AA8" s="163" t="s">
        <v>2194</v>
      </c>
      <c r="AB8" s="163" t="s">
        <v>36</v>
      </c>
      <c r="AC8" s="163" t="s">
        <v>2195</v>
      </c>
      <c r="AD8" s="163" t="s">
        <v>2196</v>
      </c>
      <c r="AE8" s="163" t="s">
        <v>1762</v>
      </c>
      <c r="AF8" s="163">
        <v>22</v>
      </c>
      <c r="AG8" s="163">
        <v>137</v>
      </c>
      <c r="AH8" s="163">
        <v>34</v>
      </c>
      <c r="AI8" s="163" t="s">
        <v>4030</v>
      </c>
      <c r="AJ8" s="163" t="s">
        <v>36</v>
      </c>
      <c r="AK8" s="163" t="s">
        <v>2197</v>
      </c>
      <c r="AL8" s="163" t="s">
        <v>36</v>
      </c>
      <c r="AM8" t="s">
        <v>4876</v>
      </c>
      <c r="AN8" s="487">
        <v>0</v>
      </c>
      <c r="AO8" s="487">
        <v>0</v>
      </c>
      <c r="CE8" s="471"/>
      <c r="CF8" t="e">
        <f t="shared" si="0"/>
        <v>#N/A</v>
      </c>
      <c r="CG8" s="471" t="s">
        <v>869</v>
      </c>
      <c r="CH8" t="str">
        <f t="shared" si="1"/>
        <v/>
      </c>
      <c r="CI8" s="471" t="s">
        <v>869</v>
      </c>
      <c r="CJ8" s="471" t="s">
        <v>869</v>
      </c>
    </row>
    <row r="9" spans="1:88" x14ac:dyDescent="0.2">
      <c r="A9">
        <v>8</v>
      </c>
      <c r="B9" s="471" t="s">
        <v>5695</v>
      </c>
      <c r="C9" s="163" t="s">
        <v>1580</v>
      </c>
      <c r="D9" s="163" t="s">
        <v>5703</v>
      </c>
      <c r="E9" s="163" t="s">
        <v>2152</v>
      </c>
      <c r="F9" s="163" t="s">
        <v>2072</v>
      </c>
      <c r="G9" s="163" t="s">
        <v>36</v>
      </c>
      <c r="H9" s="163" t="s">
        <v>2200</v>
      </c>
      <c r="I9" s="163" t="s">
        <v>5725</v>
      </c>
      <c r="J9" s="163" t="s">
        <v>1768</v>
      </c>
      <c r="K9" s="163" t="s">
        <v>3678</v>
      </c>
      <c r="L9" s="163" t="s">
        <v>3679</v>
      </c>
      <c r="M9" s="163">
        <v>390366</v>
      </c>
      <c r="N9" s="163" t="s">
        <v>1580</v>
      </c>
      <c r="O9" s="163" t="s">
        <v>2471</v>
      </c>
      <c r="P9" s="163" t="s">
        <v>3680</v>
      </c>
      <c r="Q9" s="163" t="s">
        <v>2192</v>
      </c>
      <c r="R9" s="163" t="s">
        <v>2193</v>
      </c>
      <c r="S9" s="163" t="s">
        <v>3681</v>
      </c>
      <c r="T9" s="163">
        <v>36</v>
      </c>
      <c r="U9" s="163" t="s">
        <v>2223</v>
      </c>
      <c r="V9" s="163" t="s">
        <v>5556</v>
      </c>
      <c r="W9" s="163" t="s">
        <v>5557</v>
      </c>
      <c r="X9" s="163" t="s">
        <v>2194</v>
      </c>
      <c r="Y9" s="163" t="s">
        <v>2706</v>
      </c>
      <c r="Z9" s="163" t="s">
        <v>3682</v>
      </c>
      <c r="AA9" s="163" t="s">
        <v>2194</v>
      </c>
      <c r="AB9" s="163" t="s">
        <v>36</v>
      </c>
      <c r="AC9" s="163" t="s">
        <v>2195</v>
      </c>
      <c r="AD9" s="163" t="s">
        <v>2196</v>
      </c>
      <c r="AE9" s="163" t="s">
        <v>1762</v>
      </c>
      <c r="AF9" s="163">
        <v>2.5</v>
      </c>
      <c r="AG9" s="163">
        <v>0</v>
      </c>
      <c r="AH9" s="163">
        <v>10</v>
      </c>
      <c r="AI9" s="163" t="s">
        <v>4031</v>
      </c>
      <c r="AJ9" s="163" t="s">
        <v>4032</v>
      </c>
      <c r="AK9" s="163" t="s">
        <v>2197</v>
      </c>
      <c r="AL9" s="163" t="s">
        <v>36</v>
      </c>
      <c r="AM9" t="s">
        <v>4876</v>
      </c>
      <c r="AN9" s="487">
        <v>0</v>
      </c>
      <c r="AO9" s="487">
        <v>0</v>
      </c>
      <c r="CE9" s="471"/>
      <c r="CF9" t="e">
        <f t="shared" si="0"/>
        <v>#N/A</v>
      </c>
      <c r="CG9" s="471" t="s">
        <v>1888</v>
      </c>
      <c r="CH9" t="str">
        <f t="shared" si="1"/>
        <v/>
      </c>
      <c r="CI9" s="471" t="s">
        <v>1888</v>
      </c>
      <c r="CJ9" s="471" t="s">
        <v>1888</v>
      </c>
    </row>
    <row r="10" spans="1:88" x14ac:dyDescent="0.2">
      <c r="A10">
        <v>9</v>
      </c>
      <c r="B10" s="471" t="s">
        <v>5695</v>
      </c>
      <c r="C10" s="163" t="s">
        <v>1570</v>
      </c>
      <c r="D10" s="163" t="s">
        <v>5704</v>
      </c>
      <c r="E10" s="163" t="s">
        <v>2152</v>
      </c>
      <c r="F10" s="163" t="s">
        <v>2072</v>
      </c>
      <c r="G10" s="163" t="s">
        <v>36</v>
      </c>
      <c r="H10" s="163" t="s">
        <v>2200</v>
      </c>
      <c r="I10" s="163" t="s">
        <v>5725</v>
      </c>
      <c r="J10" s="163" t="s">
        <v>1768</v>
      </c>
      <c r="K10" s="163" t="s">
        <v>2204</v>
      </c>
      <c r="L10" s="163" t="s">
        <v>3698</v>
      </c>
      <c r="M10" s="163">
        <v>633775</v>
      </c>
      <c r="N10" s="163" t="s">
        <v>1570</v>
      </c>
      <c r="O10" s="163" t="s">
        <v>2471</v>
      </c>
      <c r="P10" s="163" t="s">
        <v>5558</v>
      </c>
      <c r="Q10" s="163" t="s">
        <v>2192</v>
      </c>
      <c r="R10" s="163" t="s">
        <v>2294</v>
      </c>
      <c r="S10" s="163" t="s">
        <v>3699</v>
      </c>
      <c r="T10" s="163">
        <v>0.99</v>
      </c>
      <c r="U10" s="163" t="s">
        <v>2223</v>
      </c>
      <c r="V10" s="163" t="s">
        <v>3700</v>
      </c>
      <c r="W10" s="163" t="s">
        <v>111</v>
      </c>
      <c r="X10" s="163" t="s">
        <v>2810</v>
      </c>
      <c r="Y10" s="163" t="s">
        <v>2706</v>
      </c>
      <c r="Z10" s="163" t="s">
        <v>3701</v>
      </c>
      <c r="AA10" s="163" t="s">
        <v>2194</v>
      </c>
      <c r="AB10" s="163" t="s">
        <v>3702</v>
      </c>
      <c r="AC10" s="163" t="s">
        <v>2195</v>
      </c>
      <c r="AD10" s="163" t="s">
        <v>2196</v>
      </c>
      <c r="AE10" s="163" t="s">
        <v>1762</v>
      </c>
      <c r="AF10" s="163" t="s">
        <v>3419</v>
      </c>
      <c r="AG10" s="163" t="s">
        <v>36</v>
      </c>
      <c r="AH10" s="163" t="s">
        <v>36</v>
      </c>
      <c r="AI10" s="163" t="s">
        <v>36</v>
      </c>
      <c r="AJ10" s="163" t="s">
        <v>36</v>
      </c>
      <c r="AK10" s="163" t="s">
        <v>2197</v>
      </c>
      <c r="AL10" s="163" t="s">
        <v>36</v>
      </c>
      <c r="AM10" t="s">
        <v>4876</v>
      </c>
      <c r="AN10" s="487">
        <v>0</v>
      </c>
      <c r="AO10" s="487">
        <v>0</v>
      </c>
      <c r="CE10" s="471"/>
      <c r="CF10" t="e">
        <f t="shared" si="0"/>
        <v>#N/A</v>
      </c>
      <c r="CG10" s="471" t="s">
        <v>872</v>
      </c>
      <c r="CH10" t="str">
        <f t="shared" si="1"/>
        <v/>
      </c>
      <c r="CI10" s="471" t="s">
        <v>872</v>
      </c>
      <c r="CJ10" s="471" t="s">
        <v>872</v>
      </c>
    </row>
    <row r="11" spans="1:88" x14ac:dyDescent="0.2">
      <c r="A11">
        <v>10</v>
      </c>
      <c r="B11" s="471" t="s">
        <v>5695</v>
      </c>
      <c r="C11" s="163" t="s">
        <v>1844</v>
      </c>
      <c r="D11" s="163" t="s">
        <v>5705</v>
      </c>
      <c r="E11" s="163" t="s">
        <v>2152</v>
      </c>
      <c r="F11" s="163" t="s">
        <v>2072</v>
      </c>
      <c r="G11" s="163" t="s">
        <v>36</v>
      </c>
      <c r="H11" s="163" t="s">
        <v>2200</v>
      </c>
      <c r="I11" s="163" t="s">
        <v>5725</v>
      </c>
      <c r="J11" s="163" t="s">
        <v>1768</v>
      </c>
      <c r="K11" s="163" t="s">
        <v>3397</v>
      </c>
      <c r="L11" s="163" t="s">
        <v>3659</v>
      </c>
      <c r="M11" s="163">
        <v>330692</v>
      </c>
      <c r="N11" s="163" t="s">
        <v>1844</v>
      </c>
      <c r="O11" s="163" t="s">
        <v>2471</v>
      </c>
      <c r="P11" s="163" t="s">
        <v>3680</v>
      </c>
      <c r="Q11" s="163" t="s">
        <v>2192</v>
      </c>
      <c r="R11" s="163" t="s">
        <v>2294</v>
      </c>
      <c r="S11" s="163" t="s">
        <v>2858</v>
      </c>
      <c r="T11" s="163">
        <v>8</v>
      </c>
      <c r="U11" s="163" t="s">
        <v>2223</v>
      </c>
      <c r="V11" s="163" t="s">
        <v>3660</v>
      </c>
      <c r="W11" s="163" t="s">
        <v>3661</v>
      </c>
      <c r="X11" s="163" t="s">
        <v>2194</v>
      </c>
      <c r="Y11" s="163" t="s">
        <v>2866</v>
      </c>
      <c r="Z11" s="163" t="s">
        <v>5113</v>
      </c>
      <c r="AA11" s="163" t="s">
        <v>2194</v>
      </c>
      <c r="AB11" s="163" t="s">
        <v>3662</v>
      </c>
      <c r="AC11" s="163" t="s">
        <v>2195</v>
      </c>
      <c r="AD11" s="163" t="s">
        <v>2196</v>
      </c>
      <c r="AE11" s="163" t="s">
        <v>1762</v>
      </c>
      <c r="AF11" s="163">
        <v>100</v>
      </c>
      <c r="AG11" s="163">
        <v>0.1</v>
      </c>
      <c r="AH11" s="163">
        <v>0</v>
      </c>
      <c r="AI11" s="163" t="s">
        <v>4026</v>
      </c>
      <c r="AJ11" s="163" t="s">
        <v>36</v>
      </c>
      <c r="AK11" s="163" t="s">
        <v>2197</v>
      </c>
      <c r="AL11" s="163" t="s">
        <v>36</v>
      </c>
      <c r="AM11" t="s">
        <v>4876</v>
      </c>
      <c r="AN11" s="487">
        <v>0</v>
      </c>
      <c r="AO11" s="487">
        <v>0</v>
      </c>
      <c r="CE11" s="471"/>
      <c r="CF11" t="e">
        <f t="shared" si="0"/>
        <v>#N/A</v>
      </c>
      <c r="CG11" s="471" t="s">
        <v>884</v>
      </c>
      <c r="CH11" t="str">
        <f t="shared" si="1"/>
        <v/>
      </c>
      <c r="CI11" s="471" t="s">
        <v>884</v>
      </c>
      <c r="CJ11" s="471" t="s">
        <v>884</v>
      </c>
    </row>
    <row r="12" spans="1:88" x14ac:dyDescent="0.2">
      <c r="A12">
        <v>11</v>
      </c>
      <c r="B12" s="471" t="s">
        <v>5695</v>
      </c>
      <c r="C12" s="163" t="s">
        <v>2000</v>
      </c>
      <c r="D12" s="163" t="s">
        <v>5706</v>
      </c>
      <c r="E12" s="163" t="s">
        <v>2152</v>
      </c>
      <c r="F12" s="163" t="s">
        <v>2072</v>
      </c>
      <c r="G12" s="163" t="s">
        <v>36</v>
      </c>
      <c r="H12" s="163" t="s">
        <v>2200</v>
      </c>
      <c r="I12" s="163" t="s">
        <v>5725</v>
      </c>
      <c r="J12" s="163" t="s">
        <v>1768</v>
      </c>
      <c r="K12" s="163" t="s">
        <v>1241</v>
      </c>
      <c r="L12" s="163" t="s">
        <v>3663</v>
      </c>
      <c r="M12" s="163">
        <v>166006</v>
      </c>
      <c r="N12" s="163" t="s">
        <v>2000</v>
      </c>
      <c r="O12" s="163" t="s">
        <v>2471</v>
      </c>
      <c r="P12" s="163" t="s">
        <v>2258</v>
      </c>
      <c r="Q12" s="163" t="s">
        <v>2198</v>
      </c>
      <c r="R12" s="163" t="s">
        <v>2257</v>
      </c>
      <c r="S12" s="163" t="s">
        <v>3664</v>
      </c>
      <c r="T12" s="163">
        <v>45.3</v>
      </c>
      <c r="U12" s="163" t="s">
        <v>2223</v>
      </c>
      <c r="V12" s="163" t="s">
        <v>3665</v>
      </c>
      <c r="W12" s="163" t="s">
        <v>3666</v>
      </c>
      <c r="X12" s="163" t="s">
        <v>2194</v>
      </c>
      <c r="Y12" s="163" t="s">
        <v>111</v>
      </c>
      <c r="Z12" s="163" t="s">
        <v>111</v>
      </c>
      <c r="AA12" s="163" t="s">
        <v>111</v>
      </c>
      <c r="AB12" s="163" t="s">
        <v>36</v>
      </c>
      <c r="AC12" s="163" t="s">
        <v>2195</v>
      </c>
      <c r="AD12" s="163" t="s">
        <v>2196</v>
      </c>
      <c r="AE12" s="163" t="s">
        <v>1762</v>
      </c>
      <c r="AF12" s="163" t="s">
        <v>3419</v>
      </c>
      <c r="AG12" s="163" t="s">
        <v>36</v>
      </c>
      <c r="AH12" s="163" t="s">
        <v>36</v>
      </c>
      <c r="AI12" s="163" t="s">
        <v>36</v>
      </c>
      <c r="AJ12" s="163" t="s">
        <v>36</v>
      </c>
      <c r="AK12" s="163" t="s">
        <v>2197</v>
      </c>
      <c r="AL12" s="163" t="s">
        <v>36</v>
      </c>
      <c r="AM12" t="s">
        <v>4876</v>
      </c>
      <c r="AN12" s="487">
        <v>0</v>
      </c>
      <c r="AO12" s="487">
        <v>0</v>
      </c>
      <c r="CE12" s="471"/>
      <c r="CF12" t="e">
        <f t="shared" si="0"/>
        <v>#N/A</v>
      </c>
      <c r="CG12" s="471" t="s">
        <v>904</v>
      </c>
      <c r="CH12" t="str">
        <f t="shared" si="1"/>
        <v/>
      </c>
      <c r="CI12" s="471" t="s">
        <v>904</v>
      </c>
      <c r="CJ12" s="471" t="s">
        <v>904</v>
      </c>
    </row>
    <row r="13" spans="1:88" x14ac:dyDescent="0.2">
      <c r="A13">
        <v>12</v>
      </c>
      <c r="B13" s="471" t="s">
        <v>5695</v>
      </c>
      <c r="C13" s="163" t="s">
        <v>4538</v>
      </c>
      <c r="D13" s="163" t="s">
        <v>5707</v>
      </c>
      <c r="E13" s="163" t="s">
        <v>2152</v>
      </c>
      <c r="F13" s="163" t="s">
        <v>2072</v>
      </c>
      <c r="G13" s="163" t="s">
        <v>36</v>
      </c>
      <c r="H13" s="163" t="s">
        <v>2200</v>
      </c>
      <c r="I13" s="163" t="s">
        <v>5119</v>
      </c>
      <c r="J13" s="163" t="s">
        <v>1768</v>
      </c>
      <c r="K13" s="163" t="s">
        <v>4538</v>
      </c>
      <c r="L13" s="163" t="s">
        <v>4539</v>
      </c>
      <c r="M13" s="163" t="s">
        <v>4540</v>
      </c>
      <c r="N13" s="163" t="s">
        <v>4538</v>
      </c>
      <c r="O13" s="163" t="s">
        <v>2471</v>
      </c>
      <c r="P13" s="163" t="s">
        <v>2594</v>
      </c>
      <c r="Q13" s="163" t="s">
        <v>4541</v>
      </c>
      <c r="R13" s="163" t="s">
        <v>2257</v>
      </c>
      <c r="S13" s="163" t="s">
        <v>4542</v>
      </c>
      <c r="T13" s="163">
        <v>83.3</v>
      </c>
      <c r="U13" s="163" t="s">
        <v>2223</v>
      </c>
      <c r="V13" s="163" t="s">
        <v>2832</v>
      </c>
      <c r="W13" s="163" t="s">
        <v>4543</v>
      </c>
      <c r="X13" s="163" t="s">
        <v>2194</v>
      </c>
      <c r="Y13" s="163" t="s">
        <v>2706</v>
      </c>
      <c r="Z13" s="163" t="s">
        <v>4544</v>
      </c>
      <c r="AA13" s="163" t="s">
        <v>2194</v>
      </c>
      <c r="AB13" s="163" t="s">
        <v>36</v>
      </c>
      <c r="AC13" s="163" t="s">
        <v>2195</v>
      </c>
      <c r="AD13" s="163" t="s">
        <v>2196</v>
      </c>
      <c r="AE13" s="163" t="s">
        <v>1762</v>
      </c>
      <c r="AF13" s="163">
        <v>10</v>
      </c>
      <c r="AG13" s="163">
        <v>235</v>
      </c>
      <c r="AH13" s="163">
        <v>5</v>
      </c>
      <c r="AI13" s="163" t="s">
        <v>36</v>
      </c>
      <c r="AJ13" s="163" t="s">
        <v>36</v>
      </c>
      <c r="AK13" s="163" t="s">
        <v>2197</v>
      </c>
      <c r="AL13" s="163" t="s">
        <v>36</v>
      </c>
      <c r="AM13" t="s">
        <v>4876</v>
      </c>
      <c r="AN13" s="487">
        <v>0</v>
      </c>
      <c r="AO13" s="487">
        <v>0</v>
      </c>
      <c r="CE13" s="471"/>
      <c r="CF13" t="e">
        <f t="shared" si="0"/>
        <v>#N/A</v>
      </c>
      <c r="CG13" s="471" t="s">
        <v>910</v>
      </c>
      <c r="CH13" t="str">
        <f t="shared" si="1"/>
        <v/>
      </c>
      <c r="CI13" s="471" t="s">
        <v>910</v>
      </c>
      <c r="CJ13" s="471" t="s">
        <v>910</v>
      </c>
    </row>
    <row r="14" spans="1:88" x14ac:dyDescent="0.2">
      <c r="A14">
        <v>13</v>
      </c>
      <c r="B14" s="471" t="s">
        <v>5695</v>
      </c>
      <c r="C14" s="163" t="s">
        <v>4750</v>
      </c>
      <c r="D14" s="163" t="s">
        <v>5707</v>
      </c>
      <c r="E14" s="163" t="s">
        <v>2152</v>
      </c>
      <c r="F14" s="163" t="s">
        <v>2072</v>
      </c>
      <c r="G14" s="163" t="s">
        <v>36</v>
      </c>
      <c r="H14" s="163" t="s">
        <v>2200</v>
      </c>
      <c r="I14" s="163" t="s">
        <v>5725</v>
      </c>
      <c r="J14" s="163" t="s">
        <v>1768</v>
      </c>
      <c r="K14" s="163" t="s">
        <v>1241</v>
      </c>
      <c r="L14" s="163" t="s">
        <v>3419</v>
      </c>
      <c r="M14" s="163" t="s">
        <v>4750</v>
      </c>
      <c r="N14" s="163" t="s">
        <v>4750</v>
      </c>
      <c r="O14" s="163" t="s">
        <v>2471</v>
      </c>
      <c r="P14" s="163" t="s">
        <v>2258</v>
      </c>
      <c r="Q14" s="163" t="s">
        <v>2198</v>
      </c>
      <c r="R14" s="163" t="s">
        <v>2193</v>
      </c>
      <c r="S14" s="163" t="s">
        <v>3668</v>
      </c>
      <c r="T14" s="163">
        <v>27</v>
      </c>
      <c r="U14" s="163" t="s">
        <v>2223</v>
      </c>
      <c r="V14" s="163" t="s">
        <v>4751</v>
      </c>
      <c r="W14" s="163" t="s">
        <v>4752</v>
      </c>
      <c r="X14" s="163" t="s">
        <v>2194</v>
      </c>
      <c r="Y14" s="163" t="s">
        <v>111</v>
      </c>
      <c r="Z14" s="163" t="s">
        <v>111</v>
      </c>
      <c r="AA14" s="163" t="s">
        <v>111</v>
      </c>
      <c r="AB14" s="163" t="s">
        <v>36</v>
      </c>
      <c r="AC14" s="163" t="s">
        <v>2195</v>
      </c>
      <c r="AD14" s="163" t="s">
        <v>2196</v>
      </c>
      <c r="AE14" s="163" t="s">
        <v>1762</v>
      </c>
      <c r="AF14" s="163" t="s">
        <v>3419</v>
      </c>
      <c r="AG14" s="163" t="s">
        <v>36</v>
      </c>
      <c r="AH14" s="163" t="s">
        <v>36</v>
      </c>
      <c r="AI14" s="163" t="s">
        <v>36</v>
      </c>
      <c r="AJ14" s="163" t="s">
        <v>36</v>
      </c>
      <c r="AK14" s="163" t="s">
        <v>2197</v>
      </c>
      <c r="AL14" s="163" t="s">
        <v>36</v>
      </c>
      <c r="AM14" t="s">
        <v>4876</v>
      </c>
      <c r="AN14" s="487">
        <v>0</v>
      </c>
      <c r="AO14" s="487">
        <v>0</v>
      </c>
      <c r="CE14" s="471"/>
      <c r="CF14" t="e">
        <f t="shared" si="0"/>
        <v>#N/A</v>
      </c>
      <c r="CG14" s="471" t="s">
        <v>919</v>
      </c>
      <c r="CH14" t="str">
        <f t="shared" si="1"/>
        <v/>
      </c>
      <c r="CI14" s="471" t="s">
        <v>960</v>
      </c>
      <c r="CJ14" s="471" t="s">
        <v>960</v>
      </c>
    </row>
    <row r="15" spans="1:88" x14ac:dyDescent="0.2">
      <c r="A15">
        <v>14</v>
      </c>
      <c r="B15" s="471" t="s">
        <v>5695</v>
      </c>
      <c r="C15" s="163" t="s">
        <v>1574</v>
      </c>
      <c r="D15" s="163" t="s">
        <v>5708</v>
      </c>
      <c r="E15" s="163" t="s">
        <v>2152</v>
      </c>
      <c r="F15" s="163" t="s">
        <v>2072</v>
      </c>
      <c r="G15" s="163" t="s">
        <v>36</v>
      </c>
      <c r="H15" s="163" t="s">
        <v>2200</v>
      </c>
      <c r="I15" s="163" t="s">
        <v>5725</v>
      </c>
      <c r="J15" s="163" t="s">
        <v>1768</v>
      </c>
      <c r="K15" s="163" t="s">
        <v>1453</v>
      </c>
      <c r="L15" s="163" t="s">
        <v>3689</v>
      </c>
      <c r="M15" s="163">
        <v>313256</v>
      </c>
      <c r="N15" s="163" t="s">
        <v>1574</v>
      </c>
      <c r="O15" s="163" t="s">
        <v>2471</v>
      </c>
      <c r="P15" s="163" t="s">
        <v>2860</v>
      </c>
      <c r="Q15" s="163" t="s">
        <v>2276</v>
      </c>
      <c r="R15" s="163" t="s">
        <v>2193</v>
      </c>
      <c r="S15" s="163" t="s">
        <v>3668</v>
      </c>
      <c r="T15" s="163">
        <v>27</v>
      </c>
      <c r="U15" s="163" t="s">
        <v>2223</v>
      </c>
      <c r="V15" s="163" t="s">
        <v>3692</v>
      </c>
      <c r="W15" s="163">
        <v>7142003043</v>
      </c>
      <c r="X15" s="163" t="s">
        <v>2194</v>
      </c>
      <c r="Y15" s="163" t="s">
        <v>2706</v>
      </c>
      <c r="Z15" s="163" t="s">
        <v>5071</v>
      </c>
      <c r="AA15" s="163" t="s">
        <v>2194</v>
      </c>
      <c r="AB15" s="163" t="s">
        <v>36</v>
      </c>
      <c r="AC15" s="163" t="s">
        <v>2195</v>
      </c>
      <c r="AD15" s="163" t="s">
        <v>2196</v>
      </c>
      <c r="AE15" s="163" t="s">
        <v>1762</v>
      </c>
      <c r="AF15" s="163">
        <v>3</v>
      </c>
      <c r="AG15" s="163">
        <v>0.43</v>
      </c>
      <c r="AH15" s="163">
        <v>2</v>
      </c>
      <c r="AI15" s="163" t="s">
        <v>5072</v>
      </c>
      <c r="AJ15" s="163" t="s">
        <v>4034</v>
      </c>
      <c r="AK15" s="163" t="s">
        <v>2197</v>
      </c>
      <c r="AL15" s="163" t="s">
        <v>36</v>
      </c>
      <c r="AM15" t="s">
        <v>4876</v>
      </c>
      <c r="AN15" s="487">
        <v>0</v>
      </c>
      <c r="AO15" s="487">
        <v>0</v>
      </c>
      <c r="CE15" s="471"/>
      <c r="CF15" t="e">
        <f t="shared" si="0"/>
        <v>#N/A</v>
      </c>
      <c r="CG15" s="471" t="s">
        <v>960</v>
      </c>
      <c r="CH15" t="str">
        <f t="shared" si="1"/>
        <v/>
      </c>
      <c r="CI15" s="471" t="s">
        <v>989</v>
      </c>
      <c r="CJ15" s="471" t="s">
        <v>989</v>
      </c>
    </row>
    <row r="16" spans="1:88" x14ac:dyDescent="0.2">
      <c r="A16">
        <v>15</v>
      </c>
      <c r="B16" s="471" t="s">
        <v>5695</v>
      </c>
      <c r="C16" s="163" t="s">
        <v>1576</v>
      </c>
      <c r="D16" s="163" t="s">
        <v>5709</v>
      </c>
      <c r="E16" s="163" t="s">
        <v>2152</v>
      </c>
      <c r="F16" s="163" t="s">
        <v>2072</v>
      </c>
      <c r="G16" s="163" t="s">
        <v>36</v>
      </c>
      <c r="H16" s="163" t="s">
        <v>2200</v>
      </c>
      <c r="I16" s="163" t="s">
        <v>5725</v>
      </c>
      <c r="J16" s="163" t="s">
        <v>1768</v>
      </c>
      <c r="K16" s="163" t="s">
        <v>1453</v>
      </c>
      <c r="L16" s="163" t="s">
        <v>3689</v>
      </c>
      <c r="M16" s="163">
        <v>313459</v>
      </c>
      <c r="N16" s="163" t="s">
        <v>1576</v>
      </c>
      <c r="O16" s="163" t="s">
        <v>2471</v>
      </c>
      <c r="P16" s="163" t="s">
        <v>2594</v>
      </c>
      <c r="Q16" s="163" t="s">
        <v>2192</v>
      </c>
      <c r="R16" s="163" t="s">
        <v>2193</v>
      </c>
      <c r="S16" s="163" t="s">
        <v>3668</v>
      </c>
      <c r="T16" s="163">
        <v>27</v>
      </c>
      <c r="U16" s="163" t="s">
        <v>2223</v>
      </c>
      <c r="V16" s="163" t="s">
        <v>3690</v>
      </c>
      <c r="W16" s="163" t="s">
        <v>3691</v>
      </c>
      <c r="X16" s="163" t="s">
        <v>2194</v>
      </c>
      <c r="Y16" s="163" t="s">
        <v>111</v>
      </c>
      <c r="Z16" s="163" t="s">
        <v>111</v>
      </c>
      <c r="AA16" s="163" t="s">
        <v>111</v>
      </c>
      <c r="AB16" s="163" t="s">
        <v>36</v>
      </c>
      <c r="AC16" s="163" t="s">
        <v>2195</v>
      </c>
      <c r="AD16" s="163" t="s">
        <v>2196</v>
      </c>
      <c r="AE16" s="163" t="s">
        <v>1762</v>
      </c>
      <c r="AF16" s="163">
        <v>1</v>
      </c>
      <c r="AG16" s="163">
        <v>0.1</v>
      </c>
      <c r="AH16" s="163">
        <v>1.1100000000000001</v>
      </c>
      <c r="AI16" s="163" t="s">
        <v>4026</v>
      </c>
      <c r="AJ16" s="163" t="s">
        <v>36</v>
      </c>
      <c r="AK16" s="163" t="s">
        <v>2197</v>
      </c>
      <c r="AL16" s="163" t="s">
        <v>36</v>
      </c>
      <c r="AM16" t="s">
        <v>4876</v>
      </c>
      <c r="AN16" s="487">
        <v>0</v>
      </c>
      <c r="AO16" s="487">
        <v>0</v>
      </c>
      <c r="CE16" s="471"/>
      <c r="CF16" t="e">
        <f t="shared" si="0"/>
        <v>#N/A</v>
      </c>
      <c r="CG16" s="471" t="s">
        <v>989</v>
      </c>
      <c r="CH16" t="str">
        <f t="shared" si="1"/>
        <v/>
      </c>
      <c r="CI16" s="471" t="s">
        <v>335</v>
      </c>
      <c r="CJ16" s="471" t="s">
        <v>335</v>
      </c>
    </row>
    <row r="17" spans="1:88" x14ac:dyDescent="0.2">
      <c r="A17">
        <v>16</v>
      </c>
      <c r="B17" s="471" t="s">
        <v>1885</v>
      </c>
      <c r="C17" s="163" t="s">
        <v>1835</v>
      </c>
      <c r="D17" s="163" t="s">
        <v>4048</v>
      </c>
      <c r="E17" s="163" t="s">
        <v>2021</v>
      </c>
      <c r="F17" s="163" t="s">
        <v>2018</v>
      </c>
      <c r="G17" s="163" t="s">
        <v>36</v>
      </c>
      <c r="H17" s="163" t="s">
        <v>2200</v>
      </c>
      <c r="I17" s="163" t="s">
        <v>5119</v>
      </c>
      <c r="J17" s="163" t="s">
        <v>2188</v>
      </c>
      <c r="K17" s="163" t="s">
        <v>2204</v>
      </c>
      <c r="L17" s="163" t="s">
        <v>2265</v>
      </c>
      <c r="M17" s="163">
        <v>8418.1111000000001</v>
      </c>
      <c r="N17" s="163" t="s">
        <v>1835</v>
      </c>
      <c r="O17" s="163" t="s">
        <v>906</v>
      </c>
      <c r="P17" s="163" t="s">
        <v>2266</v>
      </c>
      <c r="Q17" s="163" t="s">
        <v>4934</v>
      </c>
      <c r="R17" s="163" t="s">
        <v>2193</v>
      </c>
      <c r="S17" s="163" t="s">
        <v>2267</v>
      </c>
      <c r="T17" s="163">
        <v>2.4</v>
      </c>
      <c r="U17" s="163" t="s">
        <v>2223</v>
      </c>
      <c r="V17" s="163" t="s">
        <v>2268</v>
      </c>
      <c r="W17" s="163">
        <v>8418.1111000000001</v>
      </c>
      <c r="X17" s="163" t="s">
        <v>4935</v>
      </c>
      <c r="Y17" s="163" t="s">
        <v>2268</v>
      </c>
      <c r="Z17" s="163">
        <v>8418.1111000000001</v>
      </c>
      <c r="AA17" s="163" t="s">
        <v>4935</v>
      </c>
      <c r="AB17" s="163" t="s">
        <v>2264</v>
      </c>
      <c r="AC17" s="163" t="s">
        <v>2195</v>
      </c>
      <c r="AD17" s="163" t="s">
        <v>2196</v>
      </c>
      <c r="AE17" s="163" t="s">
        <v>1762</v>
      </c>
      <c r="AF17" s="163" t="s">
        <v>3419</v>
      </c>
      <c r="AG17" s="163" t="s">
        <v>36</v>
      </c>
      <c r="AH17" s="163" t="s">
        <v>36</v>
      </c>
      <c r="AI17" s="163" t="s">
        <v>36</v>
      </c>
      <c r="AJ17" s="163" t="s">
        <v>36</v>
      </c>
      <c r="AK17" s="163" t="s">
        <v>2197</v>
      </c>
      <c r="AL17" s="163" t="s">
        <v>36</v>
      </c>
      <c r="AM17" t="s">
        <v>4876</v>
      </c>
      <c r="AN17" s="487">
        <v>0</v>
      </c>
      <c r="AO17" s="487">
        <v>0</v>
      </c>
      <c r="CE17" s="471"/>
      <c r="CF17" t="e">
        <f t="shared" si="0"/>
        <v>#N/A</v>
      </c>
      <c r="CG17" s="471" t="s">
        <v>335</v>
      </c>
      <c r="CH17" t="str">
        <f t="shared" si="1"/>
        <v/>
      </c>
      <c r="CI17" s="471" t="s">
        <v>1025</v>
      </c>
      <c r="CJ17" s="471" t="s">
        <v>1025</v>
      </c>
    </row>
    <row r="18" spans="1:88" x14ac:dyDescent="0.2">
      <c r="A18">
        <v>17</v>
      </c>
      <c r="B18" s="471" t="s">
        <v>849</v>
      </c>
      <c r="C18" s="163" t="s">
        <v>853</v>
      </c>
      <c r="D18" s="163" t="s">
        <v>4049</v>
      </c>
      <c r="E18" s="163" t="s">
        <v>2022</v>
      </c>
      <c r="F18" s="163" t="s">
        <v>2018</v>
      </c>
      <c r="G18" s="163" t="s">
        <v>36</v>
      </c>
      <c r="H18" s="163" t="s">
        <v>2200</v>
      </c>
      <c r="I18" s="163" t="s">
        <v>5725</v>
      </c>
      <c r="J18" s="163" t="s">
        <v>1768</v>
      </c>
      <c r="K18" s="163" t="s">
        <v>1063</v>
      </c>
      <c r="L18" s="163" t="s">
        <v>2269</v>
      </c>
      <c r="M18" s="163" t="s">
        <v>111</v>
      </c>
      <c r="N18" s="163" t="s">
        <v>853</v>
      </c>
      <c r="O18" s="163" t="s">
        <v>906</v>
      </c>
      <c r="P18" s="163" t="s">
        <v>2270</v>
      </c>
      <c r="Q18" s="163" t="s">
        <v>4934</v>
      </c>
      <c r="R18" s="163" t="s">
        <v>2193</v>
      </c>
      <c r="S18" s="163" t="s">
        <v>2271</v>
      </c>
      <c r="T18" s="163">
        <v>14.6</v>
      </c>
      <c r="U18" s="163" t="s">
        <v>1952</v>
      </c>
      <c r="V18" s="163" t="s">
        <v>2272</v>
      </c>
      <c r="W18" s="163" t="s">
        <v>111</v>
      </c>
      <c r="X18" s="163" t="s">
        <v>4935</v>
      </c>
      <c r="Y18" s="163" t="s">
        <v>111</v>
      </c>
      <c r="Z18" s="163" t="s">
        <v>111</v>
      </c>
      <c r="AA18" s="163" t="s">
        <v>111</v>
      </c>
      <c r="AB18" s="163" t="s">
        <v>4450</v>
      </c>
      <c r="AC18" s="163" t="s">
        <v>2195</v>
      </c>
      <c r="AD18" s="163" t="s">
        <v>2196</v>
      </c>
      <c r="AE18" s="163" t="s">
        <v>1762</v>
      </c>
      <c r="AF18" s="163" t="s">
        <v>3419</v>
      </c>
      <c r="AG18" s="163" t="s">
        <v>36</v>
      </c>
      <c r="AH18" s="163" t="s">
        <v>36</v>
      </c>
      <c r="AI18" s="163" t="s">
        <v>36</v>
      </c>
      <c r="AJ18" s="163" t="s">
        <v>36</v>
      </c>
      <c r="AK18" s="163" t="s">
        <v>2197</v>
      </c>
      <c r="AL18" s="163" t="s">
        <v>36</v>
      </c>
      <c r="AM18" t="s">
        <v>4876</v>
      </c>
      <c r="AN18" s="487">
        <v>0</v>
      </c>
      <c r="AO18" s="487">
        <v>0</v>
      </c>
      <c r="CE18" s="471"/>
      <c r="CF18" t="e">
        <f t="shared" si="0"/>
        <v>#N/A</v>
      </c>
      <c r="CG18" s="471" t="s">
        <v>1025</v>
      </c>
      <c r="CH18" t="str">
        <f t="shared" si="1"/>
        <v/>
      </c>
      <c r="CI18" s="471" t="s">
        <v>1050</v>
      </c>
      <c r="CJ18" s="471" t="s">
        <v>1050</v>
      </c>
    </row>
    <row r="19" spans="1:88" x14ac:dyDescent="0.2">
      <c r="A19">
        <v>18</v>
      </c>
      <c r="B19" s="471" t="s">
        <v>849</v>
      </c>
      <c r="C19" s="163" t="s">
        <v>819</v>
      </c>
      <c r="D19" s="163" t="s">
        <v>4050</v>
      </c>
      <c r="E19" s="163" t="s">
        <v>2022</v>
      </c>
      <c r="F19" s="163" t="s">
        <v>2018</v>
      </c>
      <c r="G19" s="163" t="s">
        <v>36</v>
      </c>
      <c r="H19" s="163" t="s">
        <v>2200</v>
      </c>
      <c r="I19" s="163" t="s">
        <v>5725</v>
      </c>
      <c r="J19" s="163" t="s">
        <v>2188</v>
      </c>
      <c r="K19" s="163" t="s">
        <v>1063</v>
      </c>
      <c r="L19" s="163" t="s">
        <v>2274</v>
      </c>
      <c r="M19" s="163">
        <v>78863</v>
      </c>
      <c r="N19" s="163" t="s">
        <v>819</v>
      </c>
      <c r="O19" s="163" t="s">
        <v>5726</v>
      </c>
      <c r="P19" s="163" t="s">
        <v>2275</v>
      </c>
      <c r="Q19" s="163" t="s">
        <v>4936</v>
      </c>
      <c r="R19" s="163" t="s">
        <v>2193</v>
      </c>
      <c r="S19" s="163" t="s">
        <v>2277</v>
      </c>
      <c r="T19" s="163">
        <v>63.9</v>
      </c>
      <c r="U19" s="163" t="s">
        <v>2222</v>
      </c>
      <c r="V19" s="163" t="s">
        <v>2278</v>
      </c>
      <c r="W19" s="163" t="s">
        <v>2279</v>
      </c>
      <c r="X19" s="163" t="s">
        <v>4937</v>
      </c>
      <c r="Y19" s="163" t="s">
        <v>2280</v>
      </c>
      <c r="Z19" s="163" t="s">
        <v>2281</v>
      </c>
      <c r="AA19" s="163" t="s">
        <v>4937</v>
      </c>
      <c r="AB19" s="163" t="s">
        <v>36</v>
      </c>
      <c r="AC19" s="163" t="s">
        <v>2195</v>
      </c>
      <c r="AD19" s="163" t="s">
        <v>2196</v>
      </c>
      <c r="AE19" s="163" t="s">
        <v>1762</v>
      </c>
      <c r="AF19" s="163">
        <v>3.4</v>
      </c>
      <c r="AG19" s="163">
        <v>67</v>
      </c>
      <c r="AH19" s="163" t="s">
        <v>5291</v>
      </c>
      <c r="AI19" s="163" t="s">
        <v>36</v>
      </c>
      <c r="AJ19" s="163" t="s">
        <v>36</v>
      </c>
      <c r="AK19" s="163" t="s">
        <v>2197</v>
      </c>
      <c r="AL19" s="163" t="s">
        <v>36</v>
      </c>
      <c r="AM19" t="s">
        <v>4876</v>
      </c>
      <c r="AN19" s="487">
        <v>1.4583333333333332E-2</v>
      </c>
      <c r="AO19" s="487">
        <v>0</v>
      </c>
      <c r="CE19" s="471"/>
      <c r="CF19" t="e">
        <f t="shared" si="0"/>
        <v>#N/A</v>
      </c>
      <c r="CG19" s="471" t="s">
        <v>1050</v>
      </c>
      <c r="CH19" t="str">
        <f t="shared" si="1"/>
        <v/>
      </c>
      <c r="CI19" s="471" t="s">
        <v>1053</v>
      </c>
      <c r="CJ19" s="471" t="s">
        <v>1053</v>
      </c>
    </row>
    <row r="20" spans="1:88" x14ac:dyDescent="0.2">
      <c r="A20">
        <v>19</v>
      </c>
      <c r="B20" s="471" t="s">
        <v>855</v>
      </c>
      <c r="C20" s="163" t="s">
        <v>1953</v>
      </c>
      <c r="D20" s="163" t="s">
        <v>4051</v>
      </c>
      <c r="E20" s="163" t="s">
        <v>2023</v>
      </c>
      <c r="F20" s="163" t="s">
        <v>2018</v>
      </c>
      <c r="G20" s="163" t="s">
        <v>36</v>
      </c>
      <c r="H20" s="163" t="s">
        <v>2200</v>
      </c>
      <c r="I20" s="163" t="s">
        <v>5727</v>
      </c>
      <c r="J20" s="163" t="s">
        <v>1768</v>
      </c>
      <c r="K20" s="163" t="s">
        <v>1120</v>
      </c>
      <c r="L20" s="163" t="s">
        <v>2282</v>
      </c>
      <c r="M20" s="163" t="s">
        <v>4469</v>
      </c>
      <c r="N20" s="163" t="s">
        <v>1953</v>
      </c>
      <c r="O20" s="163" t="s">
        <v>906</v>
      </c>
      <c r="P20" s="163" t="s">
        <v>2283</v>
      </c>
      <c r="Q20" s="163" t="s">
        <v>4938</v>
      </c>
      <c r="R20" s="163" t="s">
        <v>2193</v>
      </c>
      <c r="S20" s="163" t="s">
        <v>2284</v>
      </c>
      <c r="T20" s="163">
        <v>2.5</v>
      </c>
      <c r="U20" s="163" t="s">
        <v>1952</v>
      </c>
      <c r="V20" s="163" t="s">
        <v>2285</v>
      </c>
      <c r="W20" s="163">
        <v>41641754</v>
      </c>
      <c r="X20" s="163" t="s">
        <v>4939</v>
      </c>
      <c r="Y20" s="163" t="s">
        <v>111</v>
      </c>
      <c r="Z20" s="163" t="s">
        <v>111</v>
      </c>
      <c r="AA20" s="163" t="s">
        <v>111</v>
      </c>
      <c r="AB20" s="163" t="s">
        <v>2264</v>
      </c>
      <c r="AC20" s="163" t="s">
        <v>2195</v>
      </c>
      <c r="AD20" s="163" t="s">
        <v>2196</v>
      </c>
      <c r="AE20" s="163" t="s">
        <v>1762</v>
      </c>
      <c r="AF20" s="163" t="s">
        <v>3419</v>
      </c>
      <c r="AG20" s="163" t="s">
        <v>36</v>
      </c>
      <c r="AH20" s="163" t="s">
        <v>36</v>
      </c>
      <c r="AI20" s="163" t="s">
        <v>36</v>
      </c>
      <c r="AJ20" s="163" t="s">
        <v>36</v>
      </c>
      <c r="AK20" s="163" t="s">
        <v>2197</v>
      </c>
      <c r="AL20" s="163" t="s">
        <v>36</v>
      </c>
      <c r="AM20" t="s">
        <v>4876</v>
      </c>
      <c r="AN20" s="487">
        <v>0</v>
      </c>
      <c r="AO20" s="487">
        <v>0</v>
      </c>
      <c r="CE20" s="471"/>
      <c r="CF20" t="e">
        <f t="shared" si="0"/>
        <v>#N/A</v>
      </c>
      <c r="CG20" s="471" t="s">
        <v>1053</v>
      </c>
      <c r="CH20" t="str">
        <f t="shared" si="1"/>
        <v/>
      </c>
      <c r="CI20" s="471" t="s">
        <v>1071</v>
      </c>
      <c r="CJ20" s="471" t="s">
        <v>1071</v>
      </c>
    </row>
    <row r="21" spans="1:88" x14ac:dyDescent="0.2">
      <c r="A21">
        <v>20</v>
      </c>
      <c r="B21" s="471" t="s">
        <v>855</v>
      </c>
      <c r="C21" s="163" t="s">
        <v>1955</v>
      </c>
      <c r="D21" s="163" t="s">
        <v>4052</v>
      </c>
      <c r="E21" s="163" t="s">
        <v>2023</v>
      </c>
      <c r="F21" s="163" t="s">
        <v>2018</v>
      </c>
      <c r="G21" s="163" t="s">
        <v>36</v>
      </c>
      <c r="H21" s="163" t="s">
        <v>2200</v>
      </c>
      <c r="I21" s="163" t="s">
        <v>5725</v>
      </c>
      <c r="J21" s="163" t="s">
        <v>1768</v>
      </c>
      <c r="K21" s="163" t="s">
        <v>1120</v>
      </c>
      <c r="L21" s="163" t="s">
        <v>2282</v>
      </c>
      <c r="M21" s="163" t="s">
        <v>4470</v>
      </c>
      <c r="N21" s="163" t="s">
        <v>1955</v>
      </c>
      <c r="O21" s="163" t="s">
        <v>906</v>
      </c>
      <c r="P21" s="163" t="s">
        <v>2283</v>
      </c>
      <c r="Q21" s="163" t="s">
        <v>4938</v>
      </c>
      <c r="R21" s="163" t="s">
        <v>2193</v>
      </c>
      <c r="S21" s="163" t="s">
        <v>2284</v>
      </c>
      <c r="T21" s="163">
        <v>2.5</v>
      </c>
      <c r="U21" s="163" t="s">
        <v>1952</v>
      </c>
      <c r="V21" s="163" t="s">
        <v>2285</v>
      </c>
      <c r="W21" s="163">
        <v>41641755</v>
      </c>
      <c r="X21" s="163" t="s">
        <v>4939</v>
      </c>
      <c r="Y21" s="163" t="s">
        <v>111</v>
      </c>
      <c r="Z21" s="163" t="s">
        <v>111</v>
      </c>
      <c r="AA21" s="163" t="s">
        <v>111</v>
      </c>
      <c r="AB21" s="163" t="s">
        <v>2264</v>
      </c>
      <c r="AC21" s="163" t="s">
        <v>2195</v>
      </c>
      <c r="AD21" s="163" t="s">
        <v>2196</v>
      </c>
      <c r="AE21" s="163" t="s">
        <v>1762</v>
      </c>
      <c r="AF21" s="163" t="s">
        <v>3419</v>
      </c>
      <c r="AG21" s="163" t="s">
        <v>36</v>
      </c>
      <c r="AH21" s="163" t="s">
        <v>36</v>
      </c>
      <c r="AI21" s="163" t="s">
        <v>36</v>
      </c>
      <c r="AJ21" s="163" t="s">
        <v>36</v>
      </c>
      <c r="AK21" s="163" t="s">
        <v>2197</v>
      </c>
      <c r="AL21" s="163" t="s">
        <v>36</v>
      </c>
      <c r="AM21" t="s">
        <v>4876</v>
      </c>
      <c r="AN21" s="487">
        <v>0</v>
      </c>
      <c r="AO21" s="487">
        <v>0</v>
      </c>
      <c r="CE21" s="471"/>
      <c r="CF21" t="e">
        <f t="shared" si="0"/>
        <v>#N/A</v>
      </c>
      <c r="CG21" s="471" t="s">
        <v>1071</v>
      </c>
      <c r="CH21" t="str">
        <f t="shared" si="1"/>
        <v/>
      </c>
      <c r="CI21" s="471" t="s">
        <v>1076</v>
      </c>
      <c r="CJ21" s="471" t="s">
        <v>1076</v>
      </c>
    </row>
    <row r="22" spans="1:88" x14ac:dyDescent="0.2">
      <c r="A22">
        <v>21</v>
      </c>
      <c r="B22" s="471" t="s">
        <v>855</v>
      </c>
      <c r="C22" s="163" t="s">
        <v>859</v>
      </c>
      <c r="D22" s="163" t="s">
        <v>4053</v>
      </c>
      <c r="E22" s="163" t="s">
        <v>2023</v>
      </c>
      <c r="F22" s="163" t="s">
        <v>2018</v>
      </c>
      <c r="G22" s="163" t="s">
        <v>36</v>
      </c>
      <c r="H22" s="163" t="s">
        <v>2200</v>
      </c>
      <c r="I22" s="163" t="s">
        <v>5725</v>
      </c>
      <c r="J22" s="163" t="s">
        <v>1768</v>
      </c>
      <c r="K22" s="163" t="s">
        <v>2286</v>
      </c>
      <c r="L22" s="163" t="s">
        <v>2298</v>
      </c>
      <c r="M22" s="163" t="s">
        <v>859</v>
      </c>
      <c r="N22" s="163" t="s">
        <v>859</v>
      </c>
      <c r="O22" s="163" t="s">
        <v>906</v>
      </c>
      <c r="P22" s="163" t="s">
        <v>2299</v>
      </c>
      <c r="Q22" s="163" t="s">
        <v>4936</v>
      </c>
      <c r="R22" s="163" t="s">
        <v>2294</v>
      </c>
      <c r="S22" s="163" t="s">
        <v>2300</v>
      </c>
      <c r="T22" s="163">
        <v>2</v>
      </c>
      <c r="U22" s="163" t="s">
        <v>1952</v>
      </c>
      <c r="V22" s="163" t="s">
        <v>2301</v>
      </c>
      <c r="W22" s="163" t="s">
        <v>859</v>
      </c>
      <c r="X22" s="163" t="s">
        <v>4940</v>
      </c>
      <c r="Y22" s="163" t="s">
        <v>111</v>
      </c>
      <c r="Z22" s="163" t="s">
        <v>111</v>
      </c>
      <c r="AA22" s="163" t="s">
        <v>111</v>
      </c>
      <c r="AB22" s="163" t="s">
        <v>2303</v>
      </c>
      <c r="AC22" s="163" t="s">
        <v>2195</v>
      </c>
      <c r="AD22" s="163" t="s">
        <v>2196</v>
      </c>
      <c r="AE22" s="163" t="s">
        <v>1762</v>
      </c>
      <c r="AF22" s="163" t="s">
        <v>3419</v>
      </c>
      <c r="AG22" s="163" t="s">
        <v>36</v>
      </c>
      <c r="AH22" s="163" t="s">
        <v>36</v>
      </c>
      <c r="AI22" s="163" t="s">
        <v>36</v>
      </c>
      <c r="AJ22" s="163" t="s">
        <v>36</v>
      </c>
      <c r="AK22" s="163" t="s">
        <v>2197</v>
      </c>
      <c r="AL22" s="163" t="s">
        <v>36</v>
      </c>
      <c r="AM22" t="s">
        <v>4876</v>
      </c>
      <c r="AN22" s="487">
        <v>0</v>
      </c>
      <c r="AO22" s="487">
        <v>0</v>
      </c>
      <c r="CE22" s="471"/>
      <c r="CF22" t="e">
        <f t="shared" si="0"/>
        <v>#N/A</v>
      </c>
      <c r="CG22" s="471" t="s">
        <v>1076</v>
      </c>
      <c r="CH22" t="str">
        <f t="shared" si="1"/>
        <v/>
      </c>
      <c r="CI22" s="471" t="s">
        <v>1659</v>
      </c>
      <c r="CJ22" s="471" t="s">
        <v>1659</v>
      </c>
    </row>
    <row r="23" spans="1:88" x14ac:dyDescent="0.2">
      <c r="A23">
        <v>22</v>
      </c>
      <c r="B23" s="471" t="s">
        <v>855</v>
      </c>
      <c r="C23" s="163" t="s">
        <v>857</v>
      </c>
      <c r="D23" s="163" t="s">
        <v>4054</v>
      </c>
      <c r="E23" s="163" t="s">
        <v>2023</v>
      </c>
      <c r="F23" s="163" t="s">
        <v>2018</v>
      </c>
      <c r="G23" s="163" t="s">
        <v>36</v>
      </c>
      <c r="H23" s="163" t="s">
        <v>2200</v>
      </c>
      <c r="I23" s="163" t="s">
        <v>5725</v>
      </c>
      <c r="J23" s="163" t="s">
        <v>1768</v>
      </c>
      <c r="K23" s="163" t="s">
        <v>2286</v>
      </c>
      <c r="L23" s="163" t="s">
        <v>2292</v>
      </c>
      <c r="M23" s="163" t="s">
        <v>2293</v>
      </c>
      <c r="N23" s="163" t="s">
        <v>857</v>
      </c>
      <c r="O23" s="163" t="s">
        <v>906</v>
      </c>
      <c r="P23" s="163" t="s">
        <v>2288</v>
      </c>
      <c r="Q23" s="163" t="s">
        <v>4936</v>
      </c>
      <c r="R23" s="163" t="s">
        <v>2294</v>
      </c>
      <c r="S23" s="163" t="s">
        <v>2295</v>
      </c>
      <c r="T23" s="163">
        <v>4.8</v>
      </c>
      <c r="U23" s="163" t="s">
        <v>1952</v>
      </c>
      <c r="V23" s="163" t="s">
        <v>2296</v>
      </c>
      <c r="W23" s="163" t="s">
        <v>2297</v>
      </c>
      <c r="X23" s="163" t="s">
        <v>4937</v>
      </c>
      <c r="Y23" s="163" t="s">
        <v>111</v>
      </c>
      <c r="Z23" s="163" t="s">
        <v>111</v>
      </c>
      <c r="AA23" s="163" t="s">
        <v>111</v>
      </c>
      <c r="AB23" s="163" t="s">
        <v>36</v>
      </c>
      <c r="AC23" s="163" t="s">
        <v>2195</v>
      </c>
      <c r="AD23" s="163" t="s">
        <v>2196</v>
      </c>
      <c r="AE23" s="163" t="s">
        <v>1762</v>
      </c>
      <c r="AF23" s="163" t="s">
        <v>3419</v>
      </c>
      <c r="AG23" s="163" t="s">
        <v>36</v>
      </c>
      <c r="AH23" s="163" t="s">
        <v>36</v>
      </c>
      <c r="AI23" s="163" t="s">
        <v>36</v>
      </c>
      <c r="AJ23" s="163" t="s">
        <v>36</v>
      </c>
      <c r="AK23" s="163" t="s">
        <v>2197</v>
      </c>
      <c r="AL23" s="163" t="s">
        <v>36</v>
      </c>
      <c r="AM23" t="s">
        <v>4876</v>
      </c>
      <c r="AN23" s="487">
        <v>0</v>
      </c>
      <c r="AO23" s="487">
        <v>0</v>
      </c>
      <c r="CE23" s="471"/>
      <c r="CF23" t="e">
        <f t="shared" si="0"/>
        <v>#N/A</v>
      </c>
      <c r="CG23" s="471" t="s">
        <v>1659</v>
      </c>
      <c r="CH23" t="str">
        <f t="shared" si="1"/>
        <v/>
      </c>
      <c r="CI23" s="471" t="s">
        <v>1118</v>
      </c>
      <c r="CJ23" s="471" t="s">
        <v>1118</v>
      </c>
    </row>
    <row r="24" spans="1:88" x14ac:dyDescent="0.2">
      <c r="A24">
        <v>23</v>
      </c>
      <c r="B24" s="471" t="s">
        <v>855</v>
      </c>
      <c r="C24" s="163" t="s">
        <v>1957</v>
      </c>
      <c r="D24" s="163" t="s">
        <v>4055</v>
      </c>
      <c r="E24" s="163" t="s">
        <v>2023</v>
      </c>
      <c r="F24" s="163" t="s">
        <v>2018</v>
      </c>
      <c r="G24" s="163" t="s">
        <v>36</v>
      </c>
      <c r="H24" s="163" t="s">
        <v>2200</v>
      </c>
      <c r="I24" s="163" t="s">
        <v>5119</v>
      </c>
      <c r="J24" s="163" t="s">
        <v>1768</v>
      </c>
      <c r="K24" s="163" t="s">
        <v>2286</v>
      </c>
      <c r="L24" s="163" t="s">
        <v>2287</v>
      </c>
      <c r="M24" s="163">
        <v>113316</v>
      </c>
      <c r="N24" s="163" t="s">
        <v>1957</v>
      </c>
      <c r="O24" s="163" t="s">
        <v>906</v>
      </c>
      <c r="P24" s="163" t="s">
        <v>5240</v>
      </c>
      <c r="Q24" s="163" t="s">
        <v>3381</v>
      </c>
      <c r="R24" s="163" t="s">
        <v>2193</v>
      </c>
      <c r="S24" s="163" t="s">
        <v>2289</v>
      </c>
      <c r="T24" s="163">
        <v>4.5</v>
      </c>
      <c r="U24" s="163" t="s">
        <v>1952</v>
      </c>
      <c r="V24" s="163" t="s">
        <v>2290</v>
      </c>
      <c r="W24" s="163">
        <v>113316</v>
      </c>
      <c r="X24" s="163" t="s">
        <v>4403</v>
      </c>
      <c r="Y24" s="163" t="s">
        <v>2290</v>
      </c>
      <c r="Z24" s="163">
        <v>113316</v>
      </c>
      <c r="AA24" s="163" t="s">
        <v>4403</v>
      </c>
      <c r="AB24" s="163" t="s">
        <v>2291</v>
      </c>
      <c r="AC24" s="163" t="s">
        <v>2195</v>
      </c>
      <c r="AD24" s="163" t="s">
        <v>2196</v>
      </c>
      <c r="AE24" s="163" t="s">
        <v>1762</v>
      </c>
      <c r="AF24" s="163" t="s">
        <v>3419</v>
      </c>
      <c r="AG24" s="163" t="s">
        <v>36</v>
      </c>
      <c r="AH24" s="163" t="s">
        <v>36</v>
      </c>
      <c r="AI24" s="163" t="s">
        <v>36</v>
      </c>
      <c r="AJ24" s="163" t="s">
        <v>36</v>
      </c>
      <c r="AK24" s="163" t="s">
        <v>2197</v>
      </c>
      <c r="AL24" s="163" t="s">
        <v>36</v>
      </c>
      <c r="AM24" t="s">
        <v>4876</v>
      </c>
      <c r="AN24" s="487">
        <v>0</v>
      </c>
      <c r="AO24" s="487">
        <v>0</v>
      </c>
      <c r="CE24" s="471"/>
      <c r="CF24" t="e">
        <f t="shared" si="0"/>
        <v>#N/A</v>
      </c>
      <c r="CG24" s="471" t="s">
        <v>1118</v>
      </c>
      <c r="CH24" t="str">
        <f t="shared" si="1"/>
        <v/>
      </c>
      <c r="CI24" s="471" t="s">
        <v>1098</v>
      </c>
      <c r="CJ24" s="471" t="s">
        <v>1098</v>
      </c>
    </row>
    <row r="25" spans="1:88" x14ac:dyDescent="0.2">
      <c r="A25">
        <v>24</v>
      </c>
      <c r="B25" s="471" t="s">
        <v>855</v>
      </c>
      <c r="C25" s="163" t="s">
        <v>4677</v>
      </c>
      <c r="D25" s="163" t="s">
        <v>4678</v>
      </c>
      <c r="E25" s="163" t="s">
        <v>2023</v>
      </c>
      <c r="F25" s="163" t="s">
        <v>2018</v>
      </c>
      <c r="G25" s="163" t="s">
        <v>36</v>
      </c>
      <c r="H25" s="163" t="s">
        <v>2200</v>
      </c>
      <c r="I25" s="163" t="s">
        <v>5725</v>
      </c>
      <c r="J25" s="163" t="s">
        <v>1768</v>
      </c>
      <c r="K25" s="163" t="s">
        <v>4679</v>
      </c>
      <c r="L25" s="163" t="s">
        <v>4680</v>
      </c>
      <c r="M25" s="163">
        <v>2019080326</v>
      </c>
      <c r="N25" s="163" t="s">
        <v>4677</v>
      </c>
      <c r="O25" s="163" t="s">
        <v>906</v>
      </c>
      <c r="P25" s="163" t="s">
        <v>4681</v>
      </c>
      <c r="Q25" s="163" t="s">
        <v>4936</v>
      </c>
      <c r="R25" s="163" t="s">
        <v>2193</v>
      </c>
      <c r="S25" s="163" t="s">
        <v>5038</v>
      </c>
      <c r="T25" s="163">
        <v>0.52</v>
      </c>
      <c r="U25" s="163" t="s">
        <v>1952</v>
      </c>
      <c r="V25" s="163" t="s">
        <v>2290</v>
      </c>
      <c r="W25" s="163" t="s">
        <v>4682</v>
      </c>
      <c r="X25" s="163" t="s">
        <v>4940</v>
      </c>
      <c r="Y25" s="163" t="s">
        <v>111</v>
      </c>
      <c r="Z25" s="163" t="s">
        <v>111</v>
      </c>
      <c r="AA25" s="163" t="s">
        <v>111</v>
      </c>
      <c r="AB25" s="163" t="s">
        <v>3789</v>
      </c>
      <c r="AC25" s="163" t="s">
        <v>2195</v>
      </c>
      <c r="AD25" s="163" t="s">
        <v>2196</v>
      </c>
      <c r="AE25" s="163" t="s">
        <v>1762</v>
      </c>
      <c r="AF25" s="163" t="s">
        <v>3419</v>
      </c>
      <c r="AG25" s="163" t="s">
        <v>36</v>
      </c>
      <c r="AH25" s="163" t="s">
        <v>36</v>
      </c>
      <c r="AI25" s="163" t="s">
        <v>36</v>
      </c>
      <c r="AJ25" s="163" t="s">
        <v>36</v>
      </c>
      <c r="AK25" s="163" t="s">
        <v>2197</v>
      </c>
      <c r="AL25" s="163" t="s">
        <v>36</v>
      </c>
      <c r="AM25" t="s">
        <v>4876</v>
      </c>
      <c r="AN25" s="487">
        <v>0</v>
      </c>
      <c r="AO25" s="487">
        <v>0</v>
      </c>
      <c r="CE25" s="471"/>
      <c r="CF25" t="e">
        <f t="shared" si="0"/>
        <v>#N/A</v>
      </c>
      <c r="CG25" s="471" t="s">
        <v>1098</v>
      </c>
      <c r="CH25" t="str">
        <f t="shared" si="1"/>
        <v/>
      </c>
      <c r="CI25" s="471" t="s">
        <v>1109</v>
      </c>
      <c r="CJ25" s="471" t="s">
        <v>1109</v>
      </c>
    </row>
    <row r="26" spans="1:88" x14ac:dyDescent="0.2">
      <c r="A26">
        <v>25</v>
      </c>
      <c r="B26" s="471" t="s">
        <v>861</v>
      </c>
      <c r="C26" s="163" t="s">
        <v>863</v>
      </c>
      <c r="D26" s="163" t="s">
        <v>4056</v>
      </c>
      <c r="E26" s="163" t="s">
        <v>2304</v>
      </c>
      <c r="F26" s="163" t="s">
        <v>2025</v>
      </c>
      <c r="G26" s="163" t="s">
        <v>36</v>
      </c>
      <c r="H26" s="163" t="s">
        <v>2200</v>
      </c>
      <c r="I26" s="163" t="s">
        <v>5725</v>
      </c>
      <c r="J26" s="163" t="s">
        <v>1768</v>
      </c>
      <c r="K26" s="163" t="s">
        <v>2305</v>
      </c>
      <c r="L26" s="163" t="s">
        <v>2306</v>
      </c>
      <c r="M26" s="549" t="s">
        <v>2313</v>
      </c>
      <c r="N26" s="163" t="s">
        <v>863</v>
      </c>
      <c r="O26" s="163" t="s">
        <v>906</v>
      </c>
      <c r="P26" s="163" t="s">
        <v>2308</v>
      </c>
      <c r="Q26" s="163" t="s">
        <v>4938</v>
      </c>
      <c r="R26" s="163" t="s">
        <v>2309</v>
      </c>
      <c r="S26" s="163" t="s">
        <v>2310</v>
      </c>
      <c r="T26" s="163">
        <v>800</v>
      </c>
      <c r="U26" s="163" t="s">
        <v>1952</v>
      </c>
      <c r="V26" s="163" t="s">
        <v>2311</v>
      </c>
      <c r="W26" s="163" t="s">
        <v>2314</v>
      </c>
      <c r="X26" s="163" t="s">
        <v>4937</v>
      </c>
      <c r="Y26" s="163" t="s">
        <v>111</v>
      </c>
      <c r="Z26" s="163" t="s">
        <v>111</v>
      </c>
      <c r="AA26" s="163" t="s">
        <v>111</v>
      </c>
      <c r="AB26" s="163" t="s">
        <v>2264</v>
      </c>
      <c r="AC26" s="163" t="s">
        <v>2195</v>
      </c>
      <c r="AD26" s="163" t="s">
        <v>2196</v>
      </c>
      <c r="AE26" s="163" t="s">
        <v>1762</v>
      </c>
      <c r="AF26" s="163" t="s">
        <v>3419</v>
      </c>
      <c r="AG26" s="163" t="s">
        <v>36</v>
      </c>
      <c r="AH26" s="163" t="s">
        <v>36</v>
      </c>
      <c r="AI26" s="163" t="s">
        <v>36</v>
      </c>
      <c r="AJ26" s="163" t="s">
        <v>36</v>
      </c>
      <c r="AK26" s="163" t="s">
        <v>2197</v>
      </c>
      <c r="AL26" s="163" t="s">
        <v>36</v>
      </c>
      <c r="AM26" t="s">
        <v>4876</v>
      </c>
      <c r="AN26" s="487">
        <v>0</v>
      </c>
      <c r="AO26" s="487">
        <v>0</v>
      </c>
      <c r="CE26" s="471"/>
      <c r="CF26" t="e">
        <f t="shared" si="0"/>
        <v>#N/A</v>
      </c>
      <c r="CG26" s="471" t="s">
        <v>1109</v>
      </c>
      <c r="CH26" t="str">
        <f t="shared" si="1"/>
        <v/>
      </c>
      <c r="CI26" s="471" t="s">
        <v>1125</v>
      </c>
      <c r="CJ26" s="471" t="s">
        <v>1125</v>
      </c>
    </row>
    <row r="27" spans="1:88" x14ac:dyDescent="0.2">
      <c r="A27">
        <v>26</v>
      </c>
      <c r="B27" s="471" t="s">
        <v>861</v>
      </c>
      <c r="C27" s="163" t="s">
        <v>1842</v>
      </c>
      <c r="D27" s="163" t="s">
        <v>4057</v>
      </c>
      <c r="E27" s="163" t="s">
        <v>2304</v>
      </c>
      <c r="F27" s="163" t="s">
        <v>2025</v>
      </c>
      <c r="G27" s="163" t="s">
        <v>36</v>
      </c>
      <c r="H27" s="163" t="s">
        <v>2200</v>
      </c>
      <c r="I27" s="163" t="s">
        <v>5725</v>
      </c>
      <c r="J27" s="163" t="s">
        <v>1768</v>
      </c>
      <c r="K27" s="163" t="s">
        <v>2305</v>
      </c>
      <c r="L27" s="163" t="s">
        <v>2306</v>
      </c>
      <c r="M27" s="163" t="s">
        <v>2307</v>
      </c>
      <c r="N27" s="163" t="s">
        <v>1842</v>
      </c>
      <c r="O27" s="163" t="s">
        <v>906</v>
      </c>
      <c r="P27" s="163" t="s">
        <v>2308</v>
      </c>
      <c r="Q27" s="163" t="s">
        <v>4938</v>
      </c>
      <c r="R27" s="163" t="s">
        <v>2309</v>
      </c>
      <c r="S27" s="163" t="s">
        <v>2310</v>
      </c>
      <c r="T27" s="163">
        <v>800</v>
      </c>
      <c r="U27" s="163" t="s">
        <v>1952</v>
      </c>
      <c r="V27" s="163" t="s">
        <v>2311</v>
      </c>
      <c r="W27" s="163" t="s">
        <v>2312</v>
      </c>
      <c r="X27" s="163" t="s">
        <v>4937</v>
      </c>
      <c r="Y27" s="163" t="s">
        <v>111</v>
      </c>
      <c r="Z27" s="163" t="s">
        <v>111</v>
      </c>
      <c r="AA27" s="163" t="s">
        <v>111</v>
      </c>
      <c r="AB27" s="163" t="s">
        <v>2264</v>
      </c>
      <c r="AC27" s="163" t="s">
        <v>2195</v>
      </c>
      <c r="AD27" s="163" t="s">
        <v>2196</v>
      </c>
      <c r="AE27" s="163" t="s">
        <v>1762</v>
      </c>
      <c r="AF27" s="163" t="s">
        <v>3419</v>
      </c>
      <c r="AG27" s="163" t="s">
        <v>36</v>
      </c>
      <c r="AH27" s="163" t="s">
        <v>36</v>
      </c>
      <c r="AI27" s="163" t="s">
        <v>36</v>
      </c>
      <c r="AJ27" s="163" t="s">
        <v>36</v>
      </c>
      <c r="AK27" s="163" t="s">
        <v>2197</v>
      </c>
      <c r="AL27" s="163" t="s">
        <v>36</v>
      </c>
      <c r="AM27" t="s">
        <v>4876</v>
      </c>
      <c r="AN27" s="487">
        <v>0</v>
      </c>
      <c r="AO27" s="487">
        <v>0</v>
      </c>
      <c r="CE27" s="471"/>
      <c r="CF27" t="e">
        <f t="shared" si="0"/>
        <v>#N/A</v>
      </c>
      <c r="CG27" s="471" t="s">
        <v>1125</v>
      </c>
      <c r="CH27" t="str">
        <f t="shared" si="1"/>
        <v/>
      </c>
      <c r="CI27" s="471" t="s">
        <v>1149</v>
      </c>
      <c r="CJ27" s="471" t="s">
        <v>1149</v>
      </c>
    </row>
    <row r="28" spans="1:88" x14ac:dyDescent="0.2">
      <c r="A28">
        <v>27</v>
      </c>
      <c r="B28" s="471" t="s">
        <v>861</v>
      </c>
      <c r="C28" s="163" t="s">
        <v>4706</v>
      </c>
      <c r="D28" s="163" t="s">
        <v>4707</v>
      </c>
      <c r="E28" s="163" t="s">
        <v>2304</v>
      </c>
      <c r="F28" s="163" t="s">
        <v>2025</v>
      </c>
      <c r="G28" s="163" t="s">
        <v>36</v>
      </c>
      <c r="H28" s="163" t="s">
        <v>2200</v>
      </c>
      <c r="I28" s="163" t="s">
        <v>5725</v>
      </c>
      <c r="J28" s="163" t="s">
        <v>1768</v>
      </c>
      <c r="K28" s="163" t="s">
        <v>2305</v>
      </c>
      <c r="L28" s="163" t="s">
        <v>2306</v>
      </c>
      <c r="M28" s="163" t="s">
        <v>4708</v>
      </c>
      <c r="N28" s="163" t="s">
        <v>4706</v>
      </c>
      <c r="O28" s="163" t="s">
        <v>906</v>
      </c>
      <c r="P28" s="163" t="s">
        <v>2308</v>
      </c>
      <c r="Q28" s="163" t="s">
        <v>4938</v>
      </c>
      <c r="R28" s="163" t="s">
        <v>2309</v>
      </c>
      <c r="S28" s="163" t="s">
        <v>4709</v>
      </c>
      <c r="T28" s="163">
        <v>1152</v>
      </c>
      <c r="U28" s="163" t="s">
        <v>1952</v>
      </c>
      <c r="V28" s="163" t="s">
        <v>3327</v>
      </c>
      <c r="W28" s="163" t="s">
        <v>4710</v>
      </c>
      <c r="X28" s="163" t="s">
        <v>2810</v>
      </c>
      <c r="Y28" s="163" t="s">
        <v>111</v>
      </c>
      <c r="Z28" s="163" t="s">
        <v>111</v>
      </c>
      <c r="AA28" s="163" t="s">
        <v>111</v>
      </c>
      <c r="AB28" s="163" t="s">
        <v>5781</v>
      </c>
      <c r="AC28" s="163" t="s">
        <v>2195</v>
      </c>
      <c r="AD28" s="163" t="s">
        <v>2196</v>
      </c>
      <c r="AE28" s="163" t="s">
        <v>1762</v>
      </c>
      <c r="AF28" s="163" t="s">
        <v>3419</v>
      </c>
      <c r="AG28" s="163" t="s">
        <v>36</v>
      </c>
      <c r="AH28" s="163" t="s">
        <v>36</v>
      </c>
      <c r="AI28" s="163" t="s">
        <v>36</v>
      </c>
      <c r="AJ28" s="163" t="s">
        <v>36</v>
      </c>
      <c r="AK28" s="163" t="s">
        <v>2197</v>
      </c>
      <c r="AL28" s="163" t="s">
        <v>36</v>
      </c>
      <c r="AM28" t="s">
        <v>4876</v>
      </c>
      <c r="AN28" s="487">
        <v>0</v>
      </c>
      <c r="AO28" s="487">
        <v>0</v>
      </c>
      <c r="CE28" s="471"/>
      <c r="CF28" t="e">
        <f t="shared" si="0"/>
        <v>#N/A</v>
      </c>
      <c r="CG28" s="471" t="s">
        <v>1149</v>
      </c>
      <c r="CH28" t="str">
        <f t="shared" si="1"/>
        <v/>
      </c>
      <c r="CI28" s="471" t="s">
        <v>3773</v>
      </c>
      <c r="CJ28" s="471" t="s">
        <v>3773</v>
      </c>
    </row>
    <row r="29" spans="1:88" x14ac:dyDescent="0.2">
      <c r="A29">
        <v>28</v>
      </c>
      <c r="B29" s="471" t="s">
        <v>865</v>
      </c>
      <c r="C29" s="163" t="s">
        <v>867</v>
      </c>
      <c r="D29" s="163" t="s">
        <v>4058</v>
      </c>
      <c r="E29" s="163" t="s">
        <v>2026</v>
      </c>
      <c r="F29" s="163" t="s">
        <v>2027</v>
      </c>
      <c r="G29" s="163" t="s">
        <v>36</v>
      </c>
      <c r="H29" s="163" t="s">
        <v>2200</v>
      </c>
      <c r="I29" s="163" t="s">
        <v>5725</v>
      </c>
      <c r="J29" s="163" t="s">
        <v>1768</v>
      </c>
      <c r="K29" s="163" t="s">
        <v>1241</v>
      </c>
      <c r="L29" s="163" t="s">
        <v>2315</v>
      </c>
      <c r="M29" s="163" t="s">
        <v>2316</v>
      </c>
      <c r="N29" s="163" t="s">
        <v>867</v>
      </c>
      <c r="O29" s="163" t="s">
        <v>906</v>
      </c>
      <c r="P29" s="163" t="s">
        <v>2317</v>
      </c>
      <c r="Q29" s="163" t="s">
        <v>2318</v>
      </c>
      <c r="R29" s="163" t="s">
        <v>2193</v>
      </c>
      <c r="S29" s="163" t="s">
        <v>2319</v>
      </c>
      <c r="T29" s="163">
        <v>42.3</v>
      </c>
      <c r="U29" s="163" t="s">
        <v>1952</v>
      </c>
      <c r="V29" s="163" t="s">
        <v>2320</v>
      </c>
      <c r="W29" s="163" t="s">
        <v>2321</v>
      </c>
      <c r="X29" s="163" t="s">
        <v>4937</v>
      </c>
      <c r="Y29" s="163" t="s">
        <v>111</v>
      </c>
      <c r="Z29" s="163" t="s">
        <v>111</v>
      </c>
      <c r="AA29" s="163" t="s">
        <v>111</v>
      </c>
      <c r="AB29" s="163" t="s">
        <v>36</v>
      </c>
      <c r="AC29" s="163" t="s">
        <v>2195</v>
      </c>
      <c r="AD29" s="163" t="s">
        <v>2196</v>
      </c>
      <c r="AE29" s="163" t="s">
        <v>1762</v>
      </c>
      <c r="AF29" s="163">
        <v>3.2</v>
      </c>
      <c r="AG29" s="163">
        <v>1.4</v>
      </c>
      <c r="AH29" s="163">
        <v>0.25</v>
      </c>
      <c r="AI29" s="163" t="s">
        <v>3960</v>
      </c>
      <c r="AJ29" s="163" t="s">
        <v>36</v>
      </c>
      <c r="AK29" s="163" t="s">
        <v>2197</v>
      </c>
      <c r="AL29" s="163" t="s">
        <v>36</v>
      </c>
      <c r="AM29" t="s">
        <v>4876</v>
      </c>
      <c r="AN29" s="487">
        <v>0</v>
      </c>
      <c r="AO29" s="487">
        <v>0</v>
      </c>
      <c r="CE29" s="471"/>
      <c r="CF29" t="e">
        <f t="shared" si="0"/>
        <v>#N/A</v>
      </c>
      <c r="CG29" s="471" t="s">
        <v>3773</v>
      </c>
      <c r="CH29" t="str">
        <f t="shared" si="1"/>
        <v/>
      </c>
      <c r="CI29" s="471" t="s">
        <v>1168</v>
      </c>
      <c r="CJ29" s="471" t="s">
        <v>1168</v>
      </c>
    </row>
    <row r="30" spans="1:88" x14ac:dyDescent="0.2">
      <c r="A30">
        <v>29</v>
      </c>
      <c r="B30" s="471" t="s">
        <v>869</v>
      </c>
      <c r="C30" s="163" t="s">
        <v>4523</v>
      </c>
      <c r="D30" s="163" t="s">
        <v>4524</v>
      </c>
      <c r="E30" s="163" t="s">
        <v>2052</v>
      </c>
      <c r="F30" s="163" t="s">
        <v>4525</v>
      </c>
      <c r="G30" s="163" t="s">
        <v>36</v>
      </c>
      <c r="H30" s="163" t="s">
        <v>2200</v>
      </c>
      <c r="I30" s="163" t="s">
        <v>5119</v>
      </c>
      <c r="J30" s="163" t="s">
        <v>1768</v>
      </c>
      <c r="K30" s="163" t="s">
        <v>2322</v>
      </c>
      <c r="L30" s="163" t="s">
        <v>4523</v>
      </c>
      <c r="M30" s="163" t="s">
        <v>4526</v>
      </c>
      <c r="N30" s="163" t="s">
        <v>2322</v>
      </c>
      <c r="O30" s="163" t="s">
        <v>906</v>
      </c>
      <c r="P30" s="163" t="s">
        <v>4527</v>
      </c>
      <c r="Q30" s="163" t="s">
        <v>4941</v>
      </c>
      <c r="R30" s="163" t="s">
        <v>2193</v>
      </c>
      <c r="S30" s="163" t="s">
        <v>4528</v>
      </c>
      <c r="T30" s="163">
        <v>4.0999999999999996</v>
      </c>
      <c r="U30" s="163" t="s">
        <v>1952</v>
      </c>
      <c r="V30" s="163" t="s">
        <v>3546</v>
      </c>
      <c r="W30" s="163" t="s">
        <v>4526</v>
      </c>
      <c r="X30" s="163" t="s">
        <v>2323</v>
      </c>
      <c r="Y30" s="163" t="s">
        <v>4529</v>
      </c>
      <c r="Z30" s="163">
        <v>14905990004</v>
      </c>
      <c r="AA30" s="163" t="s">
        <v>4942</v>
      </c>
      <c r="AB30" s="163" t="s">
        <v>2264</v>
      </c>
      <c r="AC30" s="163" t="s">
        <v>2195</v>
      </c>
      <c r="AD30" s="163" t="s">
        <v>2196</v>
      </c>
      <c r="AE30" s="163" t="s">
        <v>1762</v>
      </c>
      <c r="AF30" s="163" t="s">
        <v>3419</v>
      </c>
      <c r="AG30" s="163" t="s">
        <v>36</v>
      </c>
      <c r="AH30" s="163" t="s">
        <v>36</v>
      </c>
      <c r="AI30" s="163" t="s">
        <v>36</v>
      </c>
      <c r="AJ30" s="163" t="s">
        <v>36</v>
      </c>
      <c r="AK30" s="163" t="s">
        <v>2197</v>
      </c>
      <c r="AL30" s="163" t="s">
        <v>36</v>
      </c>
      <c r="AM30" t="s">
        <v>4877</v>
      </c>
      <c r="AN30" s="487">
        <v>0</v>
      </c>
      <c r="AO30" s="487">
        <v>0</v>
      </c>
      <c r="CE30" s="471"/>
      <c r="CF30" t="e">
        <f t="shared" si="0"/>
        <v>#N/A</v>
      </c>
      <c r="CG30" s="471" t="s">
        <v>1168</v>
      </c>
      <c r="CH30" t="str">
        <f t="shared" ref="CH30:CH37" si="2">IF(CG32=CG$3,VLOOKUP(CF30,A$2:C$500,3,FALSE),"")</f>
        <v/>
      </c>
      <c r="CI30" s="471" t="s">
        <v>1173</v>
      </c>
      <c r="CJ30" s="471" t="s">
        <v>1173</v>
      </c>
    </row>
    <row r="31" spans="1:88" x14ac:dyDescent="0.2">
      <c r="A31">
        <v>30</v>
      </c>
      <c r="B31" s="471" t="s">
        <v>1888</v>
      </c>
      <c r="C31" s="163" t="s">
        <v>1891</v>
      </c>
      <c r="D31" s="163" t="s">
        <v>4059</v>
      </c>
      <c r="E31" s="163" t="s">
        <v>2325</v>
      </c>
      <c r="F31" s="163" t="s">
        <v>2030</v>
      </c>
      <c r="G31" s="163" t="s">
        <v>36</v>
      </c>
      <c r="H31" s="163" t="s">
        <v>2200</v>
      </c>
      <c r="I31" s="163" t="s">
        <v>5725</v>
      </c>
      <c r="J31" s="163" t="s">
        <v>2188</v>
      </c>
      <c r="K31" s="163" t="s">
        <v>1891</v>
      </c>
      <c r="L31" s="163" t="s">
        <v>2327</v>
      </c>
      <c r="M31" s="163" t="s">
        <v>1891</v>
      </c>
      <c r="N31" s="163" t="s">
        <v>1891</v>
      </c>
      <c r="O31" s="163" t="s">
        <v>906</v>
      </c>
      <c r="P31" s="163" t="s">
        <v>2335</v>
      </c>
      <c r="Q31" s="163" t="s">
        <v>2335</v>
      </c>
      <c r="R31" s="163" t="s">
        <v>2199</v>
      </c>
      <c r="S31" s="163" t="s">
        <v>2336</v>
      </c>
      <c r="T31" s="163">
        <v>324.5</v>
      </c>
      <c r="U31" s="163" t="s">
        <v>1952</v>
      </c>
      <c r="V31" s="163" t="s">
        <v>2332</v>
      </c>
      <c r="W31" s="163" t="s">
        <v>111</v>
      </c>
      <c r="X31" s="163" t="s">
        <v>4935</v>
      </c>
      <c r="Y31" s="163" t="s">
        <v>2332</v>
      </c>
      <c r="Z31" s="163" t="s">
        <v>111</v>
      </c>
      <c r="AA31" s="163" t="s">
        <v>4935</v>
      </c>
      <c r="AB31" s="163" t="s">
        <v>2337</v>
      </c>
      <c r="AC31" s="163" t="s">
        <v>2195</v>
      </c>
      <c r="AD31" s="163" t="s">
        <v>2196</v>
      </c>
      <c r="AE31" s="163" t="s">
        <v>1762</v>
      </c>
      <c r="AF31" s="163" t="s">
        <v>3419</v>
      </c>
      <c r="AG31" s="163" t="s">
        <v>36</v>
      </c>
      <c r="AH31" s="163" t="s">
        <v>36</v>
      </c>
      <c r="AI31" s="163" t="s">
        <v>36</v>
      </c>
      <c r="AJ31" s="163" t="s">
        <v>36</v>
      </c>
      <c r="AK31" s="163" t="s">
        <v>2197</v>
      </c>
      <c r="AL31" s="163" t="s">
        <v>36</v>
      </c>
      <c r="AM31" t="s">
        <v>4876</v>
      </c>
      <c r="AN31" s="487">
        <v>0</v>
      </c>
      <c r="AO31" s="487">
        <v>0</v>
      </c>
      <c r="CE31" s="471"/>
      <c r="CF31" t="e">
        <f t="shared" si="0"/>
        <v>#N/A</v>
      </c>
      <c r="CG31" s="471" t="s">
        <v>5562</v>
      </c>
      <c r="CH31" t="str">
        <f t="shared" si="2"/>
        <v/>
      </c>
      <c r="CI31" s="471" t="s">
        <v>1190</v>
      </c>
      <c r="CJ31" s="471" t="s">
        <v>1190</v>
      </c>
    </row>
    <row r="32" spans="1:88" x14ac:dyDescent="0.2">
      <c r="A32">
        <v>31</v>
      </c>
      <c r="B32" s="471" t="s">
        <v>1888</v>
      </c>
      <c r="C32" s="163" t="s">
        <v>1848</v>
      </c>
      <c r="D32" s="163" t="s">
        <v>4060</v>
      </c>
      <c r="E32" s="163" t="s">
        <v>2325</v>
      </c>
      <c r="F32" s="163" t="s">
        <v>2030</v>
      </c>
      <c r="G32" s="163" t="s">
        <v>36</v>
      </c>
      <c r="H32" s="163" t="s">
        <v>2200</v>
      </c>
      <c r="I32" s="163" t="s">
        <v>5725</v>
      </c>
      <c r="J32" s="163" t="s">
        <v>1768</v>
      </c>
      <c r="K32" s="163" t="s">
        <v>1910</v>
      </c>
      <c r="L32" s="163" t="s">
        <v>2355</v>
      </c>
      <c r="M32" s="163" t="s">
        <v>2356</v>
      </c>
      <c r="N32" s="163" t="s">
        <v>1848</v>
      </c>
      <c r="O32" s="163" t="s">
        <v>906</v>
      </c>
      <c r="P32" s="163" t="s">
        <v>2357</v>
      </c>
      <c r="Q32" s="163" t="s">
        <v>4936</v>
      </c>
      <c r="R32" s="163" t="s">
        <v>2358</v>
      </c>
      <c r="S32" s="163" t="s">
        <v>2359</v>
      </c>
      <c r="T32" s="163">
        <v>1862</v>
      </c>
      <c r="U32" s="163" t="s">
        <v>2222</v>
      </c>
      <c r="V32" s="163" t="s">
        <v>2360</v>
      </c>
      <c r="W32" s="163" t="s">
        <v>2361</v>
      </c>
      <c r="X32" s="163" t="s">
        <v>4937</v>
      </c>
      <c r="Y32" s="163" t="s">
        <v>2362</v>
      </c>
      <c r="Z32" s="163" t="s">
        <v>2363</v>
      </c>
      <c r="AA32" s="163" t="s">
        <v>4937</v>
      </c>
      <c r="AB32" s="163" t="s">
        <v>36</v>
      </c>
      <c r="AC32" s="163" t="s">
        <v>2195</v>
      </c>
      <c r="AD32" s="163" t="s">
        <v>2196</v>
      </c>
      <c r="AE32" s="163" t="s">
        <v>1762</v>
      </c>
      <c r="AF32" s="163" t="s">
        <v>3419</v>
      </c>
      <c r="AG32" s="163" t="s">
        <v>36</v>
      </c>
      <c r="AH32" s="163" t="s">
        <v>36</v>
      </c>
      <c r="AI32" s="163" t="s">
        <v>36</v>
      </c>
      <c r="AJ32" s="163" t="s">
        <v>36</v>
      </c>
      <c r="AK32" s="163" t="s">
        <v>2197</v>
      </c>
      <c r="AL32" s="163" t="s">
        <v>36</v>
      </c>
      <c r="AM32" t="s">
        <v>4876</v>
      </c>
      <c r="AN32" s="487">
        <v>0</v>
      </c>
      <c r="AO32" s="487">
        <v>0</v>
      </c>
      <c r="CE32" s="471"/>
      <c r="CF32" t="e">
        <f t="shared" si="0"/>
        <v>#N/A</v>
      </c>
      <c r="CG32" s="471" t="s">
        <v>1173</v>
      </c>
      <c r="CH32" t="str">
        <f t="shared" si="2"/>
        <v/>
      </c>
      <c r="CI32" s="471" t="s">
        <v>1198</v>
      </c>
      <c r="CJ32" s="471" t="s">
        <v>1198</v>
      </c>
    </row>
    <row r="33" spans="1:88" x14ac:dyDescent="0.2">
      <c r="A33">
        <v>32</v>
      </c>
      <c r="B33" s="471" t="s">
        <v>1888</v>
      </c>
      <c r="C33" s="163" t="s">
        <v>1857</v>
      </c>
      <c r="D33" s="163" t="s">
        <v>4061</v>
      </c>
      <c r="E33" s="163" t="s">
        <v>2325</v>
      </c>
      <c r="F33" s="163" t="s">
        <v>2030</v>
      </c>
      <c r="G33" s="163" t="s">
        <v>36</v>
      </c>
      <c r="H33" s="163" t="s">
        <v>2200</v>
      </c>
      <c r="I33" s="163" t="s">
        <v>5725</v>
      </c>
      <c r="J33" s="163" t="s">
        <v>1768</v>
      </c>
      <c r="K33" s="163" t="s">
        <v>1857</v>
      </c>
      <c r="L33" s="163" t="s">
        <v>2327</v>
      </c>
      <c r="M33" s="163" t="s">
        <v>2347</v>
      </c>
      <c r="N33" s="163" t="s">
        <v>1857</v>
      </c>
      <c r="O33" s="163" t="s">
        <v>906</v>
      </c>
      <c r="P33" s="163" t="s">
        <v>2258</v>
      </c>
      <c r="Q33" s="163" t="s">
        <v>4936</v>
      </c>
      <c r="R33" s="163" t="s">
        <v>2193</v>
      </c>
      <c r="S33" s="163" t="s">
        <v>2348</v>
      </c>
      <c r="T33" s="163">
        <v>87.5</v>
      </c>
      <c r="U33" s="163" t="s">
        <v>2222</v>
      </c>
      <c r="V33" s="163" t="s">
        <v>2349</v>
      </c>
      <c r="W33" s="163" t="s">
        <v>2350</v>
      </c>
      <c r="X33" s="163" t="s">
        <v>4937</v>
      </c>
      <c r="Y33" s="163" t="s">
        <v>111</v>
      </c>
      <c r="Z33" s="163" t="s">
        <v>111</v>
      </c>
      <c r="AA33" s="163" t="s">
        <v>111</v>
      </c>
      <c r="AB33" s="163" t="s">
        <v>36</v>
      </c>
      <c r="AC33" s="163" t="s">
        <v>2195</v>
      </c>
      <c r="AD33" s="163" t="s">
        <v>2196</v>
      </c>
      <c r="AE33" s="163" t="s">
        <v>1762</v>
      </c>
      <c r="AF33" s="163" t="s">
        <v>3419</v>
      </c>
      <c r="AG33" s="163" t="s">
        <v>36</v>
      </c>
      <c r="AH33" s="163" t="s">
        <v>36</v>
      </c>
      <c r="AI33" s="163" t="s">
        <v>36</v>
      </c>
      <c r="AJ33" s="163" t="s">
        <v>36</v>
      </c>
      <c r="AK33" s="163" t="s">
        <v>2197</v>
      </c>
      <c r="AL33" s="163" t="s">
        <v>36</v>
      </c>
      <c r="AM33" t="s">
        <v>4878</v>
      </c>
      <c r="AN33" s="487">
        <v>0</v>
      </c>
      <c r="AO33" s="487">
        <v>0</v>
      </c>
      <c r="CE33" s="471"/>
      <c r="CF33" t="e">
        <f t="shared" si="0"/>
        <v>#N/A</v>
      </c>
      <c r="CG33" s="471" t="s">
        <v>1190</v>
      </c>
      <c r="CH33" t="str">
        <f t="shared" si="2"/>
        <v/>
      </c>
      <c r="CI33" s="471" t="s">
        <v>1966</v>
      </c>
      <c r="CJ33" s="471" t="s">
        <v>1966</v>
      </c>
    </row>
    <row r="34" spans="1:88" x14ac:dyDescent="0.2">
      <c r="A34">
        <v>33</v>
      </c>
      <c r="B34" s="471" t="s">
        <v>1888</v>
      </c>
      <c r="C34" s="163" t="s">
        <v>1894</v>
      </c>
      <c r="D34" s="163" t="s">
        <v>4062</v>
      </c>
      <c r="E34" s="163" t="s">
        <v>2325</v>
      </c>
      <c r="F34" s="163" t="s">
        <v>2030</v>
      </c>
      <c r="G34" s="163" t="s">
        <v>36</v>
      </c>
      <c r="H34" s="163" t="s">
        <v>2200</v>
      </c>
      <c r="I34" s="163" t="s">
        <v>5725</v>
      </c>
      <c r="J34" s="163" t="s">
        <v>1768</v>
      </c>
      <c r="K34" s="163" t="s">
        <v>2338</v>
      </c>
      <c r="L34" s="163" t="s">
        <v>2327</v>
      </c>
      <c r="M34" s="163" t="s">
        <v>2338</v>
      </c>
      <c r="N34" s="163" t="s">
        <v>1894</v>
      </c>
      <c r="O34" s="163" t="s">
        <v>906</v>
      </c>
      <c r="P34" s="163" t="s">
        <v>2341</v>
      </c>
      <c r="Q34" s="163" t="s">
        <v>4938</v>
      </c>
      <c r="R34" s="163" t="s">
        <v>2199</v>
      </c>
      <c r="S34" s="163" t="s">
        <v>2331</v>
      </c>
      <c r="T34" s="163">
        <v>310.60000000000002</v>
      </c>
      <c r="U34" s="163" t="s">
        <v>1952</v>
      </c>
      <c r="V34" s="163" t="s">
        <v>2332</v>
      </c>
      <c r="W34" s="163" t="s">
        <v>111</v>
      </c>
      <c r="X34" s="163" t="s">
        <v>4939</v>
      </c>
      <c r="Y34" s="163" t="s">
        <v>2332</v>
      </c>
      <c r="Z34" s="163" t="s">
        <v>111</v>
      </c>
      <c r="AA34" s="163" t="s">
        <v>4939</v>
      </c>
      <c r="AB34" s="163" t="s">
        <v>2334</v>
      </c>
      <c r="AC34" s="163" t="s">
        <v>2195</v>
      </c>
      <c r="AD34" s="163" t="s">
        <v>2196</v>
      </c>
      <c r="AE34" s="163" t="s">
        <v>1762</v>
      </c>
      <c r="AF34" s="163" t="s">
        <v>3419</v>
      </c>
      <c r="AG34" s="163" t="s">
        <v>36</v>
      </c>
      <c r="AH34" s="163" t="s">
        <v>36</v>
      </c>
      <c r="AI34" s="163" t="s">
        <v>36</v>
      </c>
      <c r="AJ34" s="163" t="s">
        <v>36</v>
      </c>
      <c r="AK34" s="163" t="s">
        <v>2197</v>
      </c>
      <c r="AL34" s="163" t="s">
        <v>36</v>
      </c>
      <c r="AM34" t="s">
        <v>4876</v>
      </c>
      <c r="AN34" s="487">
        <v>0</v>
      </c>
      <c r="AO34" s="487">
        <v>0</v>
      </c>
      <c r="CE34" s="471"/>
      <c r="CF34" t="e">
        <f t="shared" si="0"/>
        <v>#N/A</v>
      </c>
      <c r="CG34" s="471" t="s">
        <v>1198</v>
      </c>
      <c r="CH34" t="str">
        <f t="shared" si="2"/>
        <v/>
      </c>
      <c r="CI34" s="471" t="s">
        <v>1205</v>
      </c>
      <c r="CJ34" s="471" t="s">
        <v>1205</v>
      </c>
    </row>
    <row r="35" spans="1:88" x14ac:dyDescent="0.2">
      <c r="A35">
        <v>34</v>
      </c>
      <c r="B35" s="471" t="s">
        <v>1888</v>
      </c>
      <c r="C35" s="163" t="s">
        <v>5124</v>
      </c>
      <c r="D35" s="163" t="s">
        <v>5125</v>
      </c>
      <c r="E35" s="163" t="s">
        <v>2325</v>
      </c>
      <c r="F35" s="163" t="s">
        <v>2030</v>
      </c>
      <c r="G35" s="163" t="s">
        <v>36</v>
      </c>
      <c r="H35" s="163" t="s">
        <v>2200</v>
      </c>
      <c r="I35" s="163" t="s">
        <v>5725</v>
      </c>
      <c r="J35" s="163" t="s">
        <v>1768</v>
      </c>
      <c r="K35" s="163" t="s">
        <v>5126</v>
      </c>
      <c r="L35" s="163" t="s">
        <v>2327</v>
      </c>
      <c r="M35" s="163" t="s">
        <v>5126</v>
      </c>
      <c r="N35" s="163" t="s">
        <v>5124</v>
      </c>
      <c r="O35" s="163" t="s">
        <v>906</v>
      </c>
      <c r="P35" s="163" t="s">
        <v>5127</v>
      </c>
      <c r="Q35" s="163" t="s">
        <v>4938</v>
      </c>
      <c r="R35" s="163" t="s">
        <v>2199</v>
      </c>
      <c r="S35" s="163" t="s">
        <v>2331</v>
      </c>
      <c r="T35" s="163">
        <v>310.60000000000002</v>
      </c>
      <c r="U35" s="163" t="s">
        <v>1952</v>
      </c>
      <c r="V35" s="163" t="s">
        <v>2332</v>
      </c>
      <c r="W35" s="163" t="s">
        <v>111</v>
      </c>
      <c r="X35" s="163" t="s">
        <v>4939</v>
      </c>
      <c r="Y35" s="163" t="s">
        <v>2332</v>
      </c>
      <c r="Z35" s="163" t="s">
        <v>111</v>
      </c>
      <c r="AA35" s="163" t="s">
        <v>4939</v>
      </c>
      <c r="AB35" s="163" t="s">
        <v>2334</v>
      </c>
      <c r="AC35" s="163" t="s">
        <v>2195</v>
      </c>
      <c r="AD35" s="163" t="s">
        <v>2196</v>
      </c>
      <c r="AE35" s="163" t="s">
        <v>1762</v>
      </c>
      <c r="AF35" s="163" t="s">
        <v>3419</v>
      </c>
      <c r="AG35" s="163" t="s">
        <v>36</v>
      </c>
      <c r="AH35" s="163" t="s">
        <v>36</v>
      </c>
      <c r="AI35" s="163" t="s">
        <v>36</v>
      </c>
      <c r="AJ35" s="163" t="s">
        <v>36</v>
      </c>
      <c r="AK35" s="163" t="s">
        <v>2197</v>
      </c>
      <c r="AL35" s="163" t="s">
        <v>36</v>
      </c>
      <c r="AM35" t="s">
        <v>4876</v>
      </c>
      <c r="AN35" s="487"/>
      <c r="AO35" s="487"/>
      <c r="CE35" s="471"/>
      <c r="CF35" t="e">
        <f t="shared" si="0"/>
        <v>#N/A</v>
      </c>
      <c r="CG35" s="471" t="s">
        <v>5084</v>
      </c>
      <c r="CH35" t="str">
        <f t="shared" si="2"/>
        <v/>
      </c>
      <c r="CI35" s="471" t="s">
        <v>1230</v>
      </c>
      <c r="CJ35" s="471" t="s">
        <v>1230</v>
      </c>
    </row>
    <row r="36" spans="1:88" x14ac:dyDescent="0.2">
      <c r="A36">
        <v>35</v>
      </c>
      <c r="B36" s="471" t="s">
        <v>1888</v>
      </c>
      <c r="C36" s="163" t="s">
        <v>1898</v>
      </c>
      <c r="D36" s="163" t="s">
        <v>4063</v>
      </c>
      <c r="E36" s="163" t="s">
        <v>2325</v>
      </c>
      <c r="F36" s="163" t="s">
        <v>2030</v>
      </c>
      <c r="G36" s="163" t="s">
        <v>36</v>
      </c>
      <c r="H36" s="163" t="s">
        <v>2200</v>
      </c>
      <c r="I36" s="163" t="s">
        <v>5725</v>
      </c>
      <c r="J36" s="163" t="s">
        <v>1768</v>
      </c>
      <c r="K36" s="163" t="s">
        <v>2343</v>
      </c>
      <c r="L36" s="163" t="s">
        <v>2327</v>
      </c>
      <c r="M36" s="163" t="s">
        <v>2343</v>
      </c>
      <c r="N36" s="163" t="s">
        <v>1898</v>
      </c>
      <c r="O36" s="163" t="s">
        <v>906</v>
      </c>
      <c r="P36" s="163" t="s">
        <v>5128</v>
      </c>
      <c r="Q36" s="163" t="s">
        <v>4938</v>
      </c>
      <c r="R36" s="163" t="s">
        <v>2199</v>
      </c>
      <c r="S36" s="163" t="s">
        <v>2331</v>
      </c>
      <c r="T36" s="163">
        <v>310.60000000000002</v>
      </c>
      <c r="U36" s="163" t="s">
        <v>1952</v>
      </c>
      <c r="V36" s="163" t="s">
        <v>2332</v>
      </c>
      <c r="W36" s="163" t="s">
        <v>111</v>
      </c>
      <c r="X36" s="163" t="s">
        <v>4939</v>
      </c>
      <c r="Y36" s="163" t="s">
        <v>2332</v>
      </c>
      <c r="Z36" s="163" t="s">
        <v>111</v>
      </c>
      <c r="AA36" s="163" t="s">
        <v>4939</v>
      </c>
      <c r="AB36" s="163" t="s">
        <v>2334</v>
      </c>
      <c r="AC36" s="163" t="s">
        <v>2195</v>
      </c>
      <c r="AD36" s="163" t="s">
        <v>2196</v>
      </c>
      <c r="AE36" s="163" t="s">
        <v>1762</v>
      </c>
      <c r="AF36" s="163" t="s">
        <v>3419</v>
      </c>
      <c r="AG36" s="163" t="s">
        <v>36</v>
      </c>
      <c r="AH36" s="163" t="s">
        <v>36</v>
      </c>
      <c r="AI36" s="163" t="s">
        <v>36</v>
      </c>
      <c r="AJ36" s="163" t="s">
        <v>36</v>
      </c>
      <c r="AK36" s="163" t="s">
        <v>2197</v>
      </c>
      <c r="AL36" s="163" t="s">
        <v>36</v>
      </c>
      <c r="AM36" t="s">
        <v>4876</v>
      </c>
      <c r="AN36" s="487">
        <v>0</v>
      </c>
      <c r="AO36" s="487">
        <v>0</v>
      </c>
      <c r="CE36" s="471"/>
      <c r="CF36" t="e">
        <f t="shared" si="0"/>
        <v>#N/A</v>
      </c>
      <c r="CG36" s="471" t="s">
        <v>1966</v>
      </c>
      <c r="CH36" t="str">
        <f t="shared" si="2"/>
        <v/>
      </c>
      <c r="CI36" s="471" t="s">
        <v>4807</v>
      </c>
      <c r="CJ36" s="471" t="s">
        <v>4807</v>
      </c>
    </row>
    <row r="37" spans="1:88" x14ac:dyDescent="0.2">
      <c r="A37">
        <v>36</v>
      </c>
      <c r="B37" s="471" t="s">
        <v>1888</v>
      </c>
      <c r="C37" s="163" t="s">
        <v>5129</v>
      </c>
      <c r="D37" s="163" t="s">
        <v>5130</v>
      </c>
      <c r="E37" s="163" t="s">
        <v>2325</v>
      </c>
      <c r="F37" s="163" t="s">
        <v>2030</v>
      </c>
      <c r="G37" s="163" t="s">
        <v>36</v>
      </c>
      <c r="H37" s="163" t="s">
        <v>2200</v>
      </c>
      <c r="I37" s="163" t="s">
        <v>5725</v>
      </c>
      <c r="J37" s="163" t="s">
        <v>1768</v>
      </c>
      <c r="K37" s="163" t="s">
        <v>5131</v>
      </c>
      <c r="L37" s="163" t="s">
        <v>2327</v>
      </c>
      <c r="M37" s="163" t="s">
        <v>5131</v>
      </c>
      <c r="N37" s="163" t="s">
        <v>5129</v>
      </c>
      <c r="O37" s="163" t="s">
        <v>906</v>
      </c>
      <c r="P37" s="163" t="s">
        <v>5127</v>
      </c>
      <c r="Q37" s="163" t="s">
        <v>4938</v>
      </c>
      <c r="R37" s="163" t="s">
        <v>2199</v>
      </c>
      <c r="S37" s="163" t="s">
        <v>2331</v>
      </c>
      <c r="T37" s="163">
        <v>310.60000000000002</v>
      </c>
      <c r="U37" s="163" t="s">
        <v>1952</v>
      </c>
      <c r="V37" s="163" t="s">
        <v>2332</v>
      </c>
      <c r="W37" s="163" t="s">
        <v>111</v>
      </c>
      <c r="X37" s="163" t="s">
        <v>4939</v>
      </c>
      <c r="Y37" s="163" t="s">
        <v>2332</v>
      </c>
      <c r="Z37" s="163" t="s">
        <v>111</v>
      </c>
      <c r="AA37" s="163" t="s">
        <v>4939</v>
      </c>
      <c r="AB37" s="163" t="s">
        <v>2334</v>
      </c>
      <c r="AC37" s="163" t="s">
        <v>2195</v>
      </c>
      <c r="AD37" s="163" t="s">
        <v>2196</v>
      </c>
      <c r="AE37" s="163" t="s">
        <v>1762</v>
      </c>
      <c r="AF37" s="163" t="s">
        <v>3419</v>
      </c>
      <c r="AG37" s="163" t="s">
        <v>36</v>
      </c>
      <c r="AH37" s="163" t="s">
        <v>36</v>
      </c>
      <c r="AI37" s="163" t="s">
        <v>36</v>
      </c>
      <c r="AJ37" s="163" t="s">
        <v>36</v>
      </c>
      <c r="AK37" s="163" t="s">
        <v>2197</v>
      </c>
      <c r="AL37" s="163" t="s">
        <v>36</v>
      </c>
      <c r="AM37" t="s">
        <v>4876</v>
      </c>
      <c r="AN37" s="487"/>
      <c r="AO37" s="487"/>
      <c r="CE37" s="471"/>
      <c r="CF37" t="e">
        <f t="shared" si="0"/>
        <v>#N/A</v>
      </c>
      <c r="CG37" s="471" t="s">
        <v>1205</v>
      </c>
      <c r="CH37" t="str">
        <f t="shared" si="2"/>
        <v/>
      </c>
      <c r="CI37" s="471" t="s">
        <v>1777</v>
      </c>
      <c r="CJ37" s="471" t="s">
        <v>1777</v>
      </c>
    </row>
    <row r="38" spans="1:88" x14ac:dyDescent="0.2">
      <c r="A38">
        <v>37</v>
      </c>
      <c r="B38" s="471" t="s">
        <v>1888</v>
      </c>
      <c r="C38" s="163" t="s">
        <v>1896</v>
      </c>
      <c r="D38" s="163" t="s">
        <v>4064</v>
      </c>
      <c r="E38" s="163" t="s">
        <v>2325</v>
      </c>
      <c r="F38" s="163" t="s">
        <v>2030</v>
      </c>
      <c r="G38" s="163" t="s">
        <v>36</v>
      </c>
      <c r="H38" s="163" t="s">
        <v>2200</v>
      </c>
      <c r="I38" s="163" t="s">
        <v>5725</v>
      </c>
      <c r="J38" s="163" t="s">
        <v>1768</v>
      </c>
      <c r="K38" s="163" t="s">
        <v>2339</v>
      </c>
      <c r="L38" s="163" t="s">
        <v>2327</v>
      </c>
      <c r="M38" s="163" t="s">
        <v>2339</v>
      </c>
      <c r="N38" s="163" t="s">
        <v>1896</v>
      </c>
      <c r="O38" s="163" t="s">
        <v>906</v>
      </c>
      <c r="P38" s="163" t="s">
        <v>2346</v>
      </c>
      <c r="Q38" s="163" t="s">
        <v>4938</v>
      </c>
      <c r="R38" s="163" t="s">
        <v>2199</v>
      </c>
      <c r="S38" s="163" t="s">
        <v>2331</v>
      </c>
      <c r="T38" s="163">
        <v>310.60000000000002</v>
      </c>
      <c r="U38" s="163" t="s">
        <v>1952</v>
      </c>
      <c r="V38" s="163" t="s">
        <v>2332</v>
      </c>
      <c r="W38" s="163" t="s">
        <v>111</v>
      </c>
      <c r="X38" s="163" t="s">
        <v>4939</v>
      </c>
      <c r="Y38" s="163" t="s">
        <v>2332</v>
      </c>
      <c r="Z38" s="163" t="s">
        <v>111</v>
      </c>
      <c r="AA38" s="163" t="s">
        <v>4939</v>
      </c>
      <c r="AB38" s="163" t="s">
        <v>2334</v>
      </c>
      <c r="AC38" s="163" t="s">
        <v>2195</v>
      </c>
      <c r="AD38" s="163" t="s">
        <v>2196</v>
      </c>
      <c r="AE38" s="163" t="s">
        <v>1762</v>
      </c>
      <c r="AF38" s="163" t="s">
        <v>3419</v>
      </c>
      <c r="AG38" s="163" t="s">
        <v>36</v>
      </c>
      <c r="AH38" s="163" t="s">
        <v>36</v>
      </c>
      <c r="AI38" s="163" t="s">
        <v>36</v>
      </c>
      <c r="AJ38" s="163" t="s">
        <v>36</v>
      </c>
      <c r="AK38" s="163" t="s">
        <v>2197</v>
      </c>
      <c r="AL38" s="163" t="s">
        <v>36</v>
      </c>
      <c r="AM38" t="s">
        <v>4876</v>
      </c>
      <c r="AN38" s="487">
        <v>0</v>
      </c>
      <c r="AO38" s="487">
        <v>0</v>
      </c>
      <c r="CE38" s="471"/>
      <c r="CG38" s="471" t="s">
        <v>1230</v>
      </c>
      <c r="CI38" s="471" t="s">
        <v>1239</v>
      </c>
      <c r="CJ38" s="471" t="s">
        <v>1239</v>
      </c>
    </row>
    <row r="39" spans="1:88" x14ac:dyDescent="0.2">
      <c r="A39">
        <v>38</v>
      </c>
      <c r="B39" s="471" t="s">
        <v>1888</v>
      </c>
      <c r="C39" s="163" t="s">
        <v>1900</v>
      </c>
      <c r="D39" s="163" t="s">
        <v>4065</v>
      </c>
      <c r="E39" s="163" t="s">
        <v>2325</v>
      </c>
      <c r="F39" s="163" t="s">
        <v>2030</v>
      </c>
      <c r="G39" s="163" t="s">
        <v>36</v>
      </c>
      <c r="H39" s="163" t="s">
        <v>2200</v>
      </c>
      <c r="I39" s="163" t="s">
        <v>5725</v>
      </c>
      <c r="J39" s="163" t="s">
        <v>1768</v>
      </c>
      <c r="K39" s="163" t="s">
        <v>2344</v>
      </c>
      <c r="L39" s="163" t="s">
        <v>2327</v>
      </c>
      <c r="M39" s="163" t="s">
        <v>2344</v>
      </c>
      <c r="N39" s="163" t="s">
        <v>1900</v>
      </c>
      <c r="O39" s="163" t="s">
        <v>906</v>
      </c>
      <c r="P39" s="163" t="s">
        <v>2351</v>
      </c>
      <c r="Q39" s="163" t="s">
        <v>4938</v>
      </c>
      <c r="R39" s="163" t="s">
        <v>2352</v>
      </c>
      <c r="S39" s="163" t="s">
        <v>2331</v>
      </c>
      <c r="T39" s="163">
        <v>310.60000000000002</v>
      </c>
      <c r="U39" s="163" t="s">
        <v>1952</v>
      </c>
      <c r="V39" s="163" t="s">
        <v>2353</v>
      </c>
      <c r="W39" s="163" t="s">
        <v>111</v>
      </c>
      <c r="X39" s="163" t="s">
        <v>111</v>
      </c>
      <c r="Y39" s="163" t="s">
        <v>2353</v>
      </c>
      <c r="Z39" s="163" t="s">
        <v>111</v>
      </c>
      <c r="AA39" s="163" t="s">
        <v>111</v>
      </c>
      <c r="AB39" s="163" t="s">
        <v>2354</v>
      </c>
      <c r="AC39" s="163" t="s">
        <v>2195</v>
      </c>
      <c r="AD39" s="163" t="s">
        <v>2196</v>
      </c>
      <c r="AE39" s="163" t="s">
        <v>1762</v>
      </c>
      <c r="AF39" s="163" t="s">
        <v>3419</v>
      </c>
      <c r="AG39" s="163" t="s">
        <v>36</v>
      </c>
      <c r="AH39" s="163" t="s">
        <v>36</v>
      </c>
      <c r="AI39" s="163" t="s">
        <v>36</v>
      </c>
      <c r="AJ39" s="163" t="s">
        <v>36</v>
      </c>
      <c r="AK39" s="163" t="s">
        <v>2197</v>
      </c>
      <c r="AL39" s="163" t="s">
        <v>36</v>
      </c>
      <c r="AM39" t="s">
        <v>4876</v>
      </c>
      <c r="AN39" s="487">
        <v>0</v>
      </c>
      <c r="AO39" s="487">
        <v>0</v>
      </c>
      <c r="CE39" s="471"/>
      <c r="CG39" s="471" t="s">
        <v>4807</v>
      </c>
      <c r="CI39" s="471" t="s">
        <v>1245</v>
      </c>
      <c r="CJ39" s="471" t="s">
        <v>1245</v>
      </c>
    </row>
    <row r="40" spans="1:88" x14ac:dyDescent="0.2">
      <c r="A40">
        <v>39</v>
      </c>
      <c r="B40" s="471" t="s">
        <v>1888</v>
      </c>
      <c r="C40" s="163" t="s">
        <v>1902</v>
      </c>
      <c r="D40" s="163" t="s">
        <v>4066</v>
      </c>
      <c r="E40" s="163" t="s">
        <v>2325</v>
      </c>
      <c r="F40" s="163" t="s">
        <v>2030</v>
      </c>
      <c r="G40" s="163" t="s">
        <v>36</v>
      </c>
      <c r="H40" s="163" t="s">
        <v>2200</v>
      </c>
      <c r="I40" s="163" t="s">
        <v>5725</v>
      </c>
      <c r="J40" s="163" t="s">
        <v>1768</v>
      </c>
      <c r="K40" s="163" t="s">
        <v>2345</v>
      </c>
      <c r="L40" s="163" t="s">
        <v>2327</v>
      </c>
      <c r="M40" s="163" t="s">
        <v>2345</v>
      </c>
      <c r="N40" s="163" t="s">
        <v>1902</v>
      </c>
      <c r="O40" s="163" t="s">
        <v>906</v>
      </c>
      <c r="P40" s="163" t="s">
        <v>2351</v>
      </c>
      <c r="Q40" s="163" t="s">
        <v>4938</v>
      </c>
      <c r="R40" s="163" t="s">
        <v>2352</v>
      </c>
      <c r="S40" s="163" t="s">
        <v>2331</v>
      </c>
      <c r="T40" s="163">
        <v>310.60000000000002</v>
      </c>
      <c r="U40" s="163" t="s">
        <v>1952</v>
      </c>
      <c r="V40" s="163" t="s">
        <v>2353</v>
      </c>
      <c r="W40" s="163" t="s">
        <v>111</v>
      </c>
      <c r="X40" s="163" t="s">
        <v>111</v>
      </c>
      <c r="Y40" s="163" t="s">
        <v>2353</v>
      </c>
      <c r="Z40" s="163" t="s">
        <v>111</v>
      </c>
      <c r="AA40" s="163" t="s">
        <v>111</v>
      </c>
      <c r="AB40" s="163" t="s">
        <v>2354</v>
      </c>
      <c r="AC40" s="163" t="s">
        <v>2195</v>
      </c>
      <c r="AD40" s="163" t="s">
        <v>2196</v>
      </c>
      <c r="AE40" s="163" t="s">
        <v>1762</v>
      </c>
      <c r="AF40" s="163" t="s">
        <v>3419</v>
      </c>
      <c r="AG40" s="163" t="s">
        <v>36</v>
      </c>
      <c r="AH40" s="163" t="s">
        <v>36</v>
      </c>
      <c r="AI40" s="163" t="s">
        <v>36</v>
      </c>
      <c r="AJ40" s="163" t="s">
        <v>36</v>
      </c>
      <c r="AK40" s="163" t="s">
        <v>2197</v>
      </c>
      <c r="AL40" s="163" t="s">
        <v>36</v>
      </c>
      <c r="AM40" t="s">
        <v>4876</v>
      </c>
      <c r="AN40" s="487">
        <v>0</v>
      </c>
      <c r="AO40" s="487">
        <v>0</v>
      </c>
      <c r="CE40" s="471"/>
      <c r="CG40" s="471" t="s">
        <v>1777</v>
      </c>
      <c r="CI40" s="471" t="s">
        <v>1249</v>
      </c>
      <c r="CJ40" s="471" t="s">
        <v>1249</v>
      </c>
    </row>
    <row r="41" spans="1:88" x14ac:dyDescent="0.2">
      <c r="A41">
        <v>40</v>
      </c>
      <c r="B41" s="471" t="s">
        <v>1888</v>
      </c>
      <c r="C41" s="163" t="s">
        <v>1889</v>
      </c>
      <c r="D41" s="163" t="s">
        <v>4067</v>
      </c>
      <c r="E41" s="163" t="s">
        <v>2325</v>
      </c>
      <c r="F41" s="163" t="s">
        <v>2030</v>
      </c>
      <c r="G41" s="163" t="s">
        <v>36</v>
      </c>
      <c r="H41" s="163" t="s">
        <v>2200</v>
      </c>
      <c r="I41" s="163" t="s">
        <v>5725</v>
      </c>
      <c r="J41" s="163" t="s">
        <v>1768</v>
      </c>
      <c r="K41" s="163" t="s">
        <v>2326</v>
      </c>
      <c r="L41" s="163" t="s">
        <v>2327</v>
      </c>
      <c r="M41" s="163" t="s">
        <v>2328</v>
      </c>
      <c r="N41" s="163" t="s">
        <v>1889</v>
      </c>
      <c r="O41" s="163" t="s">
        <v>906</v>
      </c>
      <c r="P41" s="163" t="s">
        <v>2329</v>
      </c>
      <c r="Q41" s="163" t="s">
        <v>4943</v>
      </c>
      <c r="R41" s="163" t="s">
        <v>2199</v>
      </c>
      <c r="S41" s="163" t="s">
        <v>2331</v>
      </c>
      <c r="T41" s="163">
        <v>310.60000000000002</v>
      </c>
      <c r="U41" s="163" t="s">
        <v>1952</v>
      </c>
      <c r="V41" s="163" t="s">
        <v>2332</v>
      </c>
      <c r="W41" s="163" t="s">
        <v>111</v>
      </c>
      <c r="X41" s="163" t="s">
        <v>4939</v>
      </c>
      <c r="Y41" s="163" t="s">
        <v>2332</v>
      </c>
      <c r="Z41" s="163" t="s">
        <v>111</v>
      </c>
      <c r="AA41" s="163" t="s">
        <v>4939</v>
      </c>
      <c r="AB41" s="163" t="s">
        <v>2334</v>
      </c>
      <c r="AC41" s="163" t="s">
        <v>2195</v>
      </c>
      <c r="AD41" s="163" t="s">
        <v>2196</v>
      </c>
      <c r="AE41" s="163" t="s">
        <v>1762</v>
      </c>
      <c r="AF41" s="163" t="s">
        <v>3419</v>
      </c>
      <c r="AG41" s="163" t="s">
        <v>36</v>
      </c>
      <c r="AH41" s="163" t="s">
        <v>36</v>
      </c>
      <c r="AI41" s="163" t="s">
        <v>36</v>
      </c>
      <c r="AJ41" s="163" t="s">
        <v>36</v>
      </c>
      <c r="AK41" s="163" t="s">
        <v>2197</v>
      </c>
      <c r="AL41" s="163" t="s">
        <v>36</v>
      </c>
      <c r="AM41" t="s">
        <v>4876</v>
      </c>
      <c r="AN41" s="487">
        <v>0</v>
      </c>
      <c r="AO41" s="487">
        <v>0</v>
      </c>
      <c r="CE41" s="471"/>
      <c r="CG41" s="471" t="s">
        <v>1239</v>
      </c>
      <c r="CI41" s="471" t="s">
        <v>1252</v>
      </c>
      <c r="CJ41" s="471" t="s">
        <v>1252</v>
      </c>
    </row>
    <row r="42" spans="1:88" x14ac:dyDescent="0.2">
      <c r="A42">
        <v>41</v>
      </c>
      <c r="B42" s="471" t="s">
        <v>1888</v>
      </c>
      <c r="C42" s="163" t="s">
        <v>5132</v>
      </c>
      <c r="D42" s="163" t="s">
        <v>5133</v>
      </c>
      <c r="E42" s="163" t="s">
        <v>2325</v>
      </c>
      <c r="F42" s="163" t="s">
        <v>2030</v>
      </c>
      <c r="G42" s="163" t="s">
        <v>36</v>
      </c>
      <c r="H42" s="163" t="s">
        <v>2200</v>
      </c>
      <c r="I42" s="163" t="s">
        <v>5119</v>
      </c>
      <c r="J42" s="163" t="s">
        <v>1768</v>
      </c>
      <c r="K42" s="163" t="s">
        <v>5134</v>
      </c>
      <c r="L42" s="163" t="s">
        <v>2327</v>
      </c>
      <c r="M42" s="163" t="s">
        <v>5134</v>
      </c>
      <c r="N42" s="163" t="s">
        <v>5132</v>
      </c>
      <c r="O42" s="163" t="s">
        <v>906</v>
      </c>
      <c r="P42" s="163" t="s">
        <v>2340</v>
      </c>
      <c r="Q42" s="163" t="s">
        <v>4936</v>
      </c>
      <c r="R42" s="163" t="s">
        <v>2199</v>
      </c>
      <c r="S42" s="163" t="s">
        <v>2331</v>
      </c>
      <c r="T42" s="163">
        <v>310.60000000000002</v>
      </c>
      <c r="U42" s="163" t="s">
        <v>1952</v>
      </c>
      <c r="V42" s="163" t="s">
        <v>2332</v>
      </c>
      <c r="W42" s="163" t="s">
        <v>111</v>
      </c>
      <c r="X42" s="163" t="s">
        <v>4944</v>
      </c>
      <c r="Y42" s="163" t="s">
        <v>2332</v>
      </c>
      <c r="Z42" s="163" t="s">
        <v>111</v>
      </c>
      <c r="AA42" s="163" t="s">
        <v>4944</v>
      </c>
      <c r="AB42" s="163" t="s">
        <v>2334</v>
      </c>
      <c r="AC42" s="163" t="s">
        <v>2195</v>
      </c>
      <c r="AD42" s="163" t="s">
        <v>2196</v>
      </c>
      <c r="AE42" s="163" t="s">
        <v>1762</v>
      </c>
      <c r="AF42" s="163" t="s">
        <v>3419</v>
      </c>
      <c r="AG42" s="163" t="s">
        <v>36</v>
      </c>
      <c r="AH42" s="163" t="s">
        <v>36</v>
      </c>
      <c r="AI42" s="163" t="s">
        <v>36</v>
      </c>
      <c r="AJ42" s="163" t="s">
        <v>36</v>
      </c>
      <c r="AK42" s="163" t="s">
        <v>2197</v>
      </c>
      <c r="AL42" s="163" t="s">
        <v>36</v>
      </c>
      <c r="AM42" t="s">
        <v>4876</v>
      </c>
      <c r="AN42" s="487"/>
      <c r="AO42" s="487"/>
      <c r="CE42" s="471"/>
      <c r="CG42" s="471" t="s">
        <v>1245</v>
      </c>
      <c r="CI42" s="471" t="s">
        <v>1862</v>
      </c>
      <c r="CJ42" s="471" t="s">
        <v>1862</v>
      </c>
    </row>
    <row r="43" spans="1:88" x14ac:dyDescent="0.2">
      <c r="A43">
        <v>42</v>
      </c>
      <c r="B43" s="471" t="s">
        <v>872</v>
      </c>
      <c r="C43" s="163" t="s">
        <v>880</v>
      </c>
      <c r="D43" s="163" t="s">
        <v>4068</v>
      </c>
      <c r="E43" s="163" t="s">
        <v>2031</v>
      </c>
      <c r="F43" s="163" t="s">
        <v>2032</v>
      </c>
      <c r="G43" s="163" t="s">
        <v>36</v>
      </c>
      <c r="H43" s="163" t="s">
        <v>2200</v>
      </c>
      <c r="I43" s="163" t="s">
        <v>5725</v>
      </c>
      <c r="J43" s="163" t="s">
        <v>1768</v>
      </c>
      <c r="K43" s="163" t="s">
        <v>2376</v>
      </c>
      <c r="L43" s="163" t="s">
        <v>4044</v>
      </c>
      <c r="M43" s="163">
        <v>1020</v>
      </c>
      <c r="N43" s="163" t="s">
        <v>880</v>
      </c>
      <c r="O43" s="163" t="s">
        <v>906</v>
      </c>
      <c r="P43" s="163" t="s">
        <v>2379</v>
      </c>
      <c r="Q43" s="163" t="s">
        <v>4936</v>
      </c>
      <c r="R43" s="163" t="s">
        <v>2193</v>
      </c>
      <c r="S43" s="163" t="s">
        <v>4045</v>
      </c>
      <c r="T43" s="163">
        <v>57.7</v>
      </c>
      <c r="U43" s="163" t="s">
        <v>2222</v>
      </c>
      <c r="V43" s="163" t="s">
        <v>4046</v>
      </c>
      <c r="W43" s="163">
        <v>95040103</v>
      </c>
      <c r="X43" s="163" t="s">
        <v>4937</v>
      </c>
      <c r="Y43" s="163" t="s">
        <v>2375</v>
      </c>
      <c r="Z43" s="163" t="s">
        <v>4047</v>
      </c>
      <c r="AA43" s="163" t="s">
        <v>4937</v>
      </c>
      <c r="AB43" s="163" t="s">
        <v>36</v>
      </c>
      <c r="AC43" s="163" t="s">
        <v>2195</v>
      </c>
      <c r="AD43" s="163" t="s">
        <v>2196</v>
      </c>
      <c r="AE43" s="163" t="s">
        <v>1762</v>
      </c>
      <c r="AF43" s="163" t="s">
        <v>3419</v>
      </c>
      <c r="AG43" s="163" t="s">
        <v>36</v>
      </c>
      <c r="AH43" s="163" t="s">
        <v>36</v>
      </c>
      <c r="AI43" s="163" t="s">
        <v>36</v>
      </c>
      <c r="AJ43" s="163" t="s">
        <v>36</v>
      </c>
      <c r="AK43" s="163" t="s">
        <v>2197</v>
      </c>
      <c r="AL43" s="163" t="s">
        <v>36</v>
      </c>
      <c r="AM43" t="s">
        <v>4879</v>
      </c>
      <c r="AN43" s="487">
        <v>0</v>
      </c>
      <c r="AO43" s="487">
        <v>0</v>
      </c>
      <c r="CE43" s="471"/>
      <c r="CG43" s="471" t="s">
        <v>1249</v>
      </c>
      <c r="CI43" s="471" t="s">
        <v>1257</v>
      </c>
      <c r="CJ43" s="471" t="s">
        <v>1257</v>
      </c>
    </row>
    <row r="44" spans="1:88" x14ac:dyDescent="0.2">
      <c r="A44">
        <v>43</v>
      </c>
      <c r="B44" s="471" t="s">
        <v>872</v>
      </c>
      <c r="C44" s="163" t="s">
        <v>878</v>
      </c>
      <c r="D44" s="163" t="s">
        <v>4069</v>
      </c>
      <c r="E44" s="163" t="s">
        <v>2031</v>
      </c>
      <c r="F44" s="163" t="s">
        <v>2032</v>
      </c>
      <c r="G44" s="163" t="s">
        <v>36</v>
      </c>
      <c r="H44" s="163" t="s">
        <v>2200</v>
      </c>
      <c r="I44" s="163" t="s">
        <v>5725</v>
      </c>
      <c r="J44" s="163" t="s">
        <v>1768</v>
      </c>
      <c r="K44" s="163" t="s">
        <v>2376</v>
      </c>
      <c r="L44" s="163" t="s">
        <v>2378</v>
      </c>
      <c r="M44" s="163">
        <v>5514</v>
      </c>
      <c r="N44" s="163" t="s">
        <v>878</v>
      </c>
      <c r="O44" s="163" t="s">
        <v>906</v>
      </c>
      <c r="P44" s="163" t="s">
        <v>5254</v>
      </c>
      <c r="Q44" s="163" t="s">
        <v>4936</v>
      </c>
      <c r="R44" s="163" t="s">
        <v>2193</v>
      </c>
      <c r="S44" s="163" t="s">
        <v>2380</v>
      </c>
      <c r="T44" s="163">
        <v>1005.1</v>
      </c>
      <c r="U44" s="163" t="s">
        <v>2222</v>
      </c>
      <c r="V44" s="163" t="s">
        <v>2381</v>
      </c>
      <c r="W44" s="163" t="s">
        <v>2382</v>
      </c>
      <c r="X44" s="163" t="s">
        <v>4937</v>
      </c>
      <c r="Y44" s="163" t="s">
        <v>2381</v>
      </c>
      <c r="Z44" s="163" t="s">
        <v>2382</v>
      </c>
      <c r="AA44" s="163" t="s">
        <v>4937</v>
      </c>
      <c r="AB44" s="163" t="s">
        <v>2383</v>
      </c>
      <c r="AC44" s="163" t="s">
        <v>2195</v>
      </c>
      <c r="AD44" s="163" t="s">
        <v>2196</v>
      </c>
      <c r="AE44" s="163" t="s">
        <v>1762</v>
      </c>
      <c r="AF44" s="163" t="s">
        <v>3419</v>
      </c>
      <c r="AG44" s="163" t="s">
        <v>36</v>
      </c>
      <c r="AH44" s="163" t="s">
        <v>36</v>
      </c>
      <c r="AI44" s="163" t="s">
        <v>36</v>
      </c>
      <c r="AJ44" s="163" t="s">
        <v>36</v>
      </c>
      <c r="AK44" s="163" t="s">
        <v>2197</v>
      </c>
      <c r="AL44" s="163" t="s">
        <v>36</v>
      </c>
      <c r="AM44" t="s">
        <v>4876</v>
      </c>
      <c r="AN44" s="487">
        <v>0</v>
      </c>
      <c r="AO44" s="487">
        <v>0</v>
      </c>
      <c r="CE44" s="471"/>
      <c r="CG44" s="471" t="s">
        <v>1252</v>
      </c>
      <c r="CI44" s="471" t="s">
        <v>1283</v>
      </c>
      <c r="CJ44" s="471" t="s">
        <v>1283</v>
      </c>
    </row>
    <row r="45" spans="1:88" x14ac:dyDescent="0.2">
      <c r="A45">
        <v>44</v>
      </c>
      <c r="B45" s="471" t="s">
        <v>872</v>
      </c>
      <c r="C45" s="163" t="s">
        <v>4711</v>
      </c>
      <c r="D45" s="163" t="s">
        <v>4712</v>
      </c>
      <c r="E45" s="163" t="s">
        <v>2031</v>
      </c>
      <c r="F45" s="163" t="s">
        <v>2032</v>
      </c>
      <c r="G45" s="163" t="s">
        <v>36</v>
      </c>
      <c r="H45" s="163" t="s">
        <v>4713</v>
      </c>
      <c r="I45" s="163" t="s">
        <v>5725</v>
      </c>
      <c r="J45" s="163" t="s">
        <v>2188</v>
      </c>
      <c r="K45" s="163" t="s">
        <v>1910</v>
      </c>
      <c r="L45" s="163" t="s">
        <v>4714</v>
      </c>
      <c r="M45" s="163" t="s">
        <v>4715</v>
      </c>
      <c r="N45" s="163" t="s">
        <v>4711</v>
      </c>
      <c r="O45" s="163" t="s">
        <v>2471</v>
      </c>
      <c r="P45" s="163" t="s">
        <v>4716</v>
      </c>
      <c r="Q45" s="163" t="s">
        <v>4938</v>
      </c>
      <c r="R45" s="163" t="s">
        <v>2294</v>
      </c>
      <c r="S45" s="163" t="s">
        <v>2610</v>
      </c>
      <c r="T45" s="163">
        <v>116</v>
      </c>
      <c r="U45" s="163" t="s">
        <v>2223</v>
      </c>
      <c r="V45" s="163" t="s">
        <v>4717</v>
      </c>
      <c r="W45" s="163">
        <v>8270792</v>
      </c>
      <c r="X45" s="163" t="s">
        <v>4937</v>
      </c>
      <c r="Y45" s="163" t="s">
        <v>4718</v>
      </c>
      <c r="Z45" s="163" t="s">
        <v>2371</v>
      </c>
      <c r="AA45" s="163" t="s">
        <v>4937</v>
      </c>
      <c r="AB45" s="163" t="s">
        <v>36</v>
      </c>
      <c r="AC45" s="163" t="s">
        <v>2195</v>
      </c>
      <c r="AD45" s="163" t="s">
        <v>2196</v>
      </c>
      <c r="AE45" s="163" t="s">
        <v>1762</v>
      </c>
      <c r="AF45" s="163" t="s">
        <v>3419</v>
      </c>
      <c r="AG45" s="163" t="s">
        <v>3419</v>
      </c>
      <c r="AH45" s="163" t="s">
        <v>3419</v>
      </c>
      <c r="AI45" s="163" t="s">
        <v>3419</v>
      </c>
      <c r="AJ45" s="163" t="s">
        <v>3419</v>
      </c>
      <c r="AK45" s="163" t="s">
        <v>2197</v>
      </c>
      <c r="AL45" s="163" t="s">
        <v>36</v>
      </c>
      <c r="AM45" t="s">
        <v>4876</v>
      </c>
      <c r="AN45" s="487">
        <v>0</v>
      </c>
      <c r="AO45" s="487">
        <v>0</v>
      </c>
      <c r="CE45" s="471"/>
      <c r="CG45" s="471" t="s">
        <v>1862</v>
      </c>
      <c r="CI45" s="471" t="s">
        <v>1908</v>
      </c>
      <c r="CJ45" s="471" t="s">
        <v>1908</v>
      </c>
    </row>
    <row r="46" spans="1:88" x14ac:dyDescent="0.2">
      <c r="A46">
        <v>45</v>
      </c>
      <c r="B46" s="471" t="s">
        <v>872</v>
      </c>
      <c r="C46" s="163" t="s">
        <v>831</v>
      </c>
      <c r="D46" s="163" t="s">
        <v>4070</v>
      </c>
      <c r="E46" s="163" t="s">
        <v>2031</v>
      </c>
      <c r="F46" s="163" t="s">
        <v>2032</v>
      </c>
      <c r="G46" s="163" t="s">
        <v>36</v>
      </c>
      <c r="H46" s="163" t="s">
        <v>2200</v>
      </c>
      <c r="I46" s="163" t="s">
        <v>5725</v>
      </c>
      <c r="J46" s="163" t="s">
        <v>2188</v>
      </c>
      <c r="K46" s="163" t="s">
        <v>2364</v>
      </c>
      <c r="L46" s="163" t="s">
        <v>2327</v>
      </c>
      <c r="M46" s="163" t="s">
        <v>2365</v>
      </c>
      <c r="N46" s="163" t="s">
        <v>2365</v>
      </c>
      <c r="O46" s="163" t="s">
        <v>5726</v>
      </c>
      <c r="P46" s="163" t="s">
        <v>2366</v>
      </c>
      <c r="Q46" s="163" t="s">
        <v>4936</v>
      </c>
      <c r="R46" s="163" t="s">
        <v>2367</v>
      </c>
      <c r="S46" s="163" t="s">
        <v>2368</v>
      </c>
      <c r="T46" s="163">
        <v>509.8</v>
      </c>
      <c r="U46" s="163" t="s">
        <v>2222</v>
      </c>
      <c r="V46" s="163" t="s">
        <v>2369</v>
      </c>
      <c r="W46" s="163">
        <v>8310260</v>
      </c>
      <c r="X46" s="163" t="s">
        <v>4937</v>
      </c>
      <c r="Y46" s="163" t="s">
        <v>2370</v>
      </c>
      <c r="Z46" s="163" t="s">
        <v>2371</v>
      </c>
      <c r="AA46" s="163" t="s">
        <v>4937</v>
      </c>
      <c r="AB46" s="163" t="s">
        <v>2372</v>
      </c>
      <c r="AC46" s="163" t="s">
        <v>2195</v>
      </c>
      <c r="AD46" s="163" t="s">
        <v>2196</v>
      </c>
      <c r="AE46" s="163" t="s">
        <v>1762</v>
      </c>
      <c r="AF46" s="163">
        <v>25.5</v>
      </c>
      <c r="AG46" s="163">
        <v>135</v>
      </c>
      <c r="AH46" s="163">
        <v>32.4</v>
      </c>
      <c r="AI46" s="163" t="s">
        <v>36</v>
      </c>
      <c r="AJ46" s="163" t="s">
        <v>36</v>
      </c>
      <c r="AK46" s="163" t="s">
        <v>2197</v>
      </c>
      <c r="AL46" s="163" t="s">
        <v>36</v>
      </c>
      <c r="AM46" t="s">
        <v>4876</v>
      </c>
      <c r="AN46" s="487">
        <v>0</v>
      </c>
      <c r="AO46" s="487">
        <v>0</v>
      </c>
      <c r="CE46" s="471"/>
      <c r="CG46" s="471" t="s">
        <v>1257</v>
      </c>
      <c r="CI46" s="471" t="s">
        <v>3844</v>
      </c>
      <c r="CJ46" s="471" t="s">
        <v>3844</v>
      </c>
    </row>
    <row r="47" spans="1:88" x14ac:dyDescent="0.2">
      <c r="A47">
        <v>46</v>
      </c>
      <c r="B47" s="471" t="s">
        <v>884</v>
      </c>
      <c r="C47" s="163" t="s">
        <v>888</v>
      </c>
      <c r="D47" s="163" t="s">
        <v>4071</v>
      </c>
      <c r="E47" s="163" t="s">
        <v>2033</v>
      </c>
      <c r="F47" s="163" t="s">
        <v>2034</v>
      </c>
      <c r="G47" s="163" t="s">
        <v>36</v>
      </c>
      <c r="H47" s="163" t="s">
        <v>2200</v>
      </c>
      <c r="I47" s="163" t="s">
        <v>5725</v>
      </c>
      <c r="J47" s="163" t="s">
        <v>2188</v>
      </c>
      <c r="K47" s="163" t="s">
        <v>1422</v>
      </c>
      <c r="L47" s="163" t="s">
        <v>2394</v>
      </c>
      <c r="M47" s="163">
        <v>3199</v>
      </c>
      <c r="N47" s="163" t="s">
        <v>888</v>
      </c>
      <c r="O47" s="163" t="s">
        <v>5728</v>
      </c>
      <c r="P47" s="163" t="s">
        <v>2395</v>
      </c>
      <c r="Q47" s="163" t="s">
        <v>4938</v>
      </c>
      <c r="R47" s="163" t="s">
        <v>2193</v>
      </c>
      <c r="S47" s="163" t="s">
        <v>2396</v>
      </c>
      <c r="T47" s="163">
        <v>258.89999999999998</v>
      </c>
      <c r="U47" s="163" t="s">
        <v>2220</v>
      </c>
      <c r="V47" s="163" t="s">
        <v>2278</v>
      </c>
      <c r="W47" s="163" t="s">
        <v>2397</v>
      </c>
      <c r="X47" s="163" t="s">
        <v>4937</v>
      </c>
      <c r="Y47" s="163" t="s">
        <v>2391</v>
      </c>
      <c r="Z47" s="163" t="s">
        <v>2392</v>
      </c>
      <c r="AA47" s="163" t="s">
        <v>4937</v>
      </c>
      <c r="AB47" s="163" t="s">
        <v>36</v>
      </c>
      <c r="AC47" s="163" t="s">
        <v>2195</v>
      </c>
      <c r="AD47" s="163" t="s">
        <v>2196</v>
      </c>
      <c r="AE47" s="163" t="s">
        <v>1762</v>
      </c>
      <c r="AF47" s="163">
        <v>6.7</v>
      </c>
      <c r="AG47" s="163">
        <v>99</v>
      </c>
      <c r="AH47" s="163">
        <v>16</v>
      </c>
      <c r="AI47" s="163" t="s">
        <v>36</v>
      </c>
      <c r="AJ47" s="163" t="s">
        <v>36</v>
      </c>
      <c r="AK47" s="163" t="s">
        <v>2197</v>
      </c>
      <c r="AL47" s="163" t="s">
        <v>36</v>
      </c>
      <c r="AM47" t="s">
        <v>4879</v>
      </c>
      <c r="AN47" s="487">
        <v>1.4583333333333332E-2</v>
      </c>
      <c r="AO47" s="487">
        <v>0</v>
      </c>
      <c r="CE47" s="471"/>
      <c r="CG47" s="471" t="s">
        <v>1283</v>
      </c>
      <c r="CI47" s="471" t="s">
        <v>1302</v>
      </c>
      <c r="CJ47" s="471" t="s">
        <v>1302</v>
      </c>
    </row>
    <row r="48" spans="1:88" x14ac:dyDescent="0.2">
      <c r="A48">
        <v>47</v>
      </c>
      <c r="B48" s="471" t="s">
        <v>884</v>
      </c>
      <c r="C48" s="163" t="s">
        <v>894</v>
      </c>
      <c r="D48" s="163" t="s">
        <v>4072</v>
      </c>
      <c r="E48" s="163" t="s">
        <v>2033</v>
      </c>
      <c r="F48" s="163" t="s">
        <v>2034</v>
      </c>
      <c r="G48" s="163" t="s">
        <v>36</v>
      </c>
      <c r="H48" s="163" t="s">
        <v>2200</v>
      </c>
      <c r="I48" s="163" t="s">
        <v>5725</v>
      </c>
      <c r="J48" s="163" t="s">
        <v>2188</v>
      </c>
      <c r="K48" s="163" t="s">
        <v>2415</v>
      </c>
      <c r="L48" s="163" t="s">
        <v>2416</v>
      </c>
      <c r="M48" s="163">
        <v>1240</v>
      </c>
      <c r="N48" s="163" t="s">
        <v>894</v>
      </c>
      <c r="O48" s="163" t="s">
        <v>5728</v>
      </c>
      <c r="P48" s="163" t="s">
        <v>2395</v>
      </c>
      <c r="Q48" s="163" t="s">
        <v>4938</v>
      </c>
      <c r="R48" s="163" t="s">
        <v>2193</v>
      </c>
      <c r="S48" s="163" t="s">
        <v>2417</v>
      </c>
      <c r="T48" s="163">
        <v>12.9</v>
      </c>
      <c r="U48" s="163" t="s">
        <v>2220</v>
      </c>
      <c r="V48" s="163" t="s">
        <v>2278</v>
      </c>
      <c r="W48" s="163" t="s">
        <v>2418</v>
      </c>
      <c r="X48" s="163" t="s">
        <v>4937</v>
      </c>
      <c r="Y48" s="163" t="s">
        <v>2391</v>
      </c>
      <c r="Z48" s="163" t="s">
        <v>4548</v>
      </c>
      <c r="AA48" s="163" t="s">
        <v>4937</v>
      </c>
      <c r="AB48" s="163" t="s">
        <v>36</v>
      </c>
      <c r="AC48" s="163" t="s">
        <v>2195</v>
      </c>
      <c r="AD48" s="163" t="s">
        <v>2196</v>
      </c>
      <c r="AE48" s="163" t="s">
        <v>1762</v>
      </c>
      <c r="AF48" s="163">
        <v>32.200000000000003</v>
      </c>
      <c r="AG48" s="163">
        <v>277</v>
      </c>
      <c r="AH48" s="163" t="s">
        <v>4471</v>
      </c>
      <c r="AI48" s="163" t="s">
        <v>3965</v>
      </c>
      <c r="AJ48" s="163" t="s">
        <v>3966</v>
      </c>
      <c r="AK48" s="163" t="s">
        <v>2197</v>
      </c>
      <c r="AL48" s="163" t="s">
        <v>36</v>
      </c>
      <c r="AM48" t="s">
        <v>4879</v>
      </c>
      <c r="AN48" s="487">
        <v>0</v>
      </c>
      <c r="AO48" s="487">
        <v>0</v>
      </c>
      <c r="CE48" s="471"/>
      <c r="CG48" s="471" t="s">
        <v>1908</v>
      </c>
      <c r="CI48" s="471" t="s">
        <v>4485</v>
      </c>
      <c r="CJ48" s="471" t="s">
        <v>4485</v>
      </c>
    </row>
    <row r="49" spans="1:88" x14ac:dyDescent="0.2">
      <c r="A49">
        <v>48</v>
      </c>
      <c r="B49" s="471" t="s">
        <v>884</v>
      </c>
      <c r="C49" s="163" t="s">
        <v>890</v>
      </c>
      <c r="D49" s="163" t="s">
        <v>4073</v>
      </c>
      <c r="E49" s="163" t="s">
        <v>2033</v>
      </c>
      <c r="F49" s="163" t="s">
        <v>2034</v>
      </c>
      <c r="G49" s="163" t="s">
        <v>36</v>
      </c>
      <c r="H49" s="163" t="s">
        <v>2200</v>
      </c>
      <c r="I49" s="163" t="s">
        <v>5725</v>
      </c>
      <c r="J49" s="163" t="s">
        <v>1768</v>
      </c>
      <c r="K49" s="163" t="s">
        <v>2427</v>
      </c>
      <c r="L49" s="163" t="s">
        <v>111</v>
      </c>
      <c r="M49" s="163" t="s">
        <v>2428</v>
      </c>
      <c r="N49" s="163" t="s">
        <v>890</v>
      </c>
      <c r="O49" s="163" t="s">
        <v>906</v>
      </c>
      <c r="P49" s="163">
        <v>0</v>
      </c>
      <c r="Q49" s="163">
        <v>0</v>
      </c>
      <c r="R49" s="163">
        <v>0</v>
      </c>
      <c r="S49" s="163">
        <v>0</v>
      </c>
      <c r="T49" s="163">
        <v>0</v>
      </c>
      <c r="U49" s="163">
        <v>0</v>
      </c>
      <c r="V49" s="163">
        <v>0</v>
      </c>
      <c r="W49" s="163">
        <v>0</v>
      </c>
      <c r="X49" s="163">
        <v>0</v>
      </c>
      <c r="Y49" s="163">
        <v>0</v>
      </c>
      <c r="Z49" s="163">
        <v>0</v>
      </c>
      <c r="AA49" s="163">
        <v>0</v>
      </c>
      <c r="AB49" s="163" t="s">
        <v>36</v>
      </c>
      <c r="AC49" s="163" t="s">
        <v>2195</v>
      </c>
      <c r="AD49" s="163" t="s">
        <v>2196</v>
      </c>
      <c r="AE49" s="163" t="s">
        <v>1762</v>
      </c>
      <c r="AF49" s="163" t="s">
        <v>3419</v>
      </c>
      <c r="AG49" s="163" t="s">
        <v>36</v>
      </c>
      <c r="AH49" s="163" t="s">
        <v>36</v>
      </c>
      <c r="AI49" s="163" t="s">
        <v>36</v>
      </c>
      <c r="AJ49" s="163" t="s">
        <v>36</v>
      </c>
      <c r="AK49" s="163" t="s">
        <v>2197</v>
      </c>
      <c r="AL49" s="163" t="s">
        <v>36</v>
      </c>
      <c r="AM49" t="s">
        <v>4880</v>
      </c>
      <c r="AN49" s="487">
        <v>0</v>
      </c>
      <c r="AO49" s="487">
        <v>0</v>
      </c>
      <c r="CE49" s="471"/>
      <c r="CG49" s="471" t="s">
        <v>3844</v>
      </c>
      <c r="CI49" s="471" t="s">
        <v>3085</v>
      </c>
      <c r="CJ49" s="471" t="s">
        <v>3085</v>
      </c>
    </row>
    <row r="50" spans="1:88" x14ac:dyDescent="0.2">
      <c r="A50">
        <v>49</v>
      </c>
      <c r="B50" s="471" t="s">
        <v>884</v>
      </c>
      <c r="C50" s="163" t="s">
        <v>1769</v>
      </c>
      <c r="D50" s="163" t="s">
        <v>4074</v>
      </c>
      <c r="E50" s="163" t="s">
        <v>2033</v>
      </c>
      <c r="F50" s="163" t="s">
        <v>2034</v>
      </c>
      <c r="G50" s="163" t="s">
        <v>36</v>
      </c>
      <c r="H50" s="163" t="s">
        <v>2200</v>
      </c>
      <c r="I50" s="163" t="s">
        <v>5725</v>
      </c>
      <c r="J50" s="163" t="s">
        <v>2188</v>
      </c>
      <c r="K50" s="163" t="s">
        <v>2398</v>
      </c>
      <c r="L50" s="163" t="s">
        <v>2327</v>
      </c>
      <c r="M50" s="163" t="s">
        <v>1769</v>
      </c>
      <c r="N50" s="163" t="s">
        <v>1769</v>
      </c>
      <c r="O50" s="163" t="s">
        <v>5726</v>
      </c>
      <c r="P50" s="163" t="s">
        <v>2399</v>
      </c>
      <c r="Q50" s="163" t="s">
        <v>4936</v>
      </c>
      <c r="R50" s="163" t="s">
        <v>2367</v>
      </c>
      <c r="S50" s="163" t="s">
        <v>2400</v>
      </c>
      <c r="T50" s="163">
        <v>385</v>
      </c>
      <c r="U50" s="163" t="s">
        <v>2220</v>
      </c>
      <c r="V50" s="163" t="s">
        <v>2401</v>
      </c>
      <c r="W50" s="163" t="s">
        <v>2402</v>
      </c>
      <c r="X50" s="163" t="s">
        <v>4937</v>
      </c>
      <c r="Y50" s="163" t="s">
        <v>2403</v>
      </c>
      <c r="Z50" s="163">
        <v>27289</v>
      </c>
      <c r="AA50" s="163" t="s">
        <v>4937</v>
      </c>
      <c r="AB50" s="163" t="s">
        <v>36</v>
      </c>
      <c r="AC50" s="163" t="s">
        <v>2195</v>
      </c>
      <c r="AD50" s="163" t="s">
        <v>2196</v>
      </c>
      <c r="AE50" s="163" t="s">
        <v>1762</v>
      </c>
      <c r="AF50" s="163">
        <v>3.2</v>
      </c>
      <c r="AG50" s="163">
        <v>349</v>
      </c>
      <c r="AH50" s="163">
        <v>58</v>
      </c>
      <c r="AI50" s="163" t="s">
        <v>36</v>
      </c>
      <c r="AJ50" s="163" t="s">
        <v>36</v>
      </c>
      <c r="AK50" s="163" t="s">
        <v>2197</v>
      </c>
      <c r="AL50" s="163" t="s">
        <v>36</v>
      </c>
      <c r="AM50" t="s">
        <v>4876</v>
      </c>
      <c r="AN50" s="487">
        <v>1.4583333333333332E-2</v>
      </c>
      <c r="AO50" s="487">
        <v>2.1527777777777781E-2</v>
      </c>
      <c r="CE50" s="471"/>
      <c r="CG50" s="471" t="s">
        <v>5589</v>
      </c>
      <c r="CI50" s="471" t="s">
        <v>1341</v>
      </c>
      <c r="CJ50" s="471" t="s">
        <v>1341</v>
      </c>
    </row>
    <row r="51" spans="1:88" x14ac:dyDescent="0.2">
      <c r="A51">
        <v>50</v>
      </c>
      <c r="B51" s="471" t="s">
        <v>884</v>
      </c>
      <c r="C51" s="163" t="s">
        <v>892</v>
      </c>
      <c r="D51" s="163" t="s">
        <v>4075</v>
      </c>
      <c r="E51" s="163" t="s">
        <v>2033</v>
      </c>
      <c r="F51" s="163" t="s">
        <v>2034</v>
      </c>
      <c r="G51" s="163" t="s">
        <v>36</v>
      </c>
      <c r="H51" s="163" t="s">
        <v>2200</v>
      </c>
      <c r="I51" s="163" t="s">
        <v>5725</v>
      </c>
      <c r="J51" s="163" t="s">
        <v>2188</v>
      </c>
      <c r="K51" s="163" t="s">
        <v>2419</v>
      </c>
      <c r="L51" s="163" t="s">
        <v>2420</v>
      </c>
      <c r="M51" s="163" t="s">
        <v>2421</v>
      </c>
      <c r="N51" s="163" t="s">
        <v>892</v>
      </c>
      <c r="O51" s="163" t="s">
        <v>5729</v>
      </c>
      <c r="P51" s="163" t="s">
        <v>2422</v>
      </c>
      <c r="Q51" s="163" t="s">
        <v>4962</v>
      </c>
      <c r="R51" s="163" t="s">
        <v>2193</v>
      </c>
      <c r="S51" s="163" t="s">
        <v>2423</v>
      </c>
      <c r="T51" s="163">
        <v>28.8</v>
      </c>
      <c r="U51" s="163" t="s">
        <v>2222</v>
      </c>
      <c r="V51" s="163" t="s">
        <v>2424</v>
      </c>
      <c r="W51" s="163" t="s">
        <v>2425</v>
      </c>
      <c r="X51" s="163" t="s">
        <v>4963</v>
      </c>
      <c r="Y51" s="163" t="s">
        <v>2403</v>
      </c>
      <c r="Z51" s="163" t="s">
        <v>2426</v>
      </c>
      <c r="AA51" s="163" t="s">
        <v>4963</v>
      </c>
      <c r="AB51" s="163" t="s">
        <v>36</v>
      </c>
      <c r="AC51" s="163" t="s">
        <v>2195</v>
      </c>
      <c r="AD51" s="163" t="s">
        <v>2196</v>
      </c>
      <c r="AE51" s="163" t="s">
        <v>1762</v>
      </c>
      <c r="AF51" s="163">
        <v>1</v>
      </c>
      <c r="AG51" s="163">
        <v>3</v>
      </c>
      <c r="AH51" s="163">
        <v>0.5</v>
      </c>
      <c r="AI51" s="163" t="s">
        <v>3963</v>
      </c>
      <c r="AJ51" s="163" t="s">
        <v>3964</v>
      </c>
      <c r="AK51" s="163" t="s">
        <v>2197</v>
      </c>
      <c r="AL51" s="163" t="s">
        <v>36</v>
      </c>
      <c r="AM51" t="s">
        <v>4879</v>
      </c>
      <c r="AN51" s="487">
        <v>0</v>
      </c>
      <c r="AO51" s="487">
        <v>0</v>
      </c>
      <c r="CE51" s="471"/>
      <c r="CG51" s="471" t="s">
        <v>1302</v>
      </c>
      <c r="CI51" s="471" t="s">
        <v>1781</v>
      </c>
      <c r="CJ51" s="471" t="s">
        <v>1781</v>
      </c>
    </row>
    <row r="52" spans="1:88" x14ac:dyDescent="0.2">
      <c r="A52">
        <v>51</v>
      </c>
      <c r="B52" s="471" t="s">
        <v>884</v>
      </c>
      <c r="C52" s="163" t="s">
        <v>875</v>
      </c>
      <c r="D52" s="163" t="s">
        <v>4076</v>
      </c>
      <c r="E52" s="163" t="s">
        <v>2033</v>
      </c>
      <c r="F52" s="163" t="s">
        <v>2034</v>
      </c>
      <c r="G52" s="163" t="s">
        <v>36</v>
      </c>
      <c r="H52" s="163" t="s">
        <v>2200</v>
      </c>
      <c r="I52" s="163" t="s">
        <v>5725</v>
      </c>
      <c r="J52" s="163" t="s">
        <v>2188</v>
      </c>
      <c r="K52" s="163">
        <v>0</v>
      </c>
      <c r="L52" s="163">
        <v>0</v>
      </c>
      <c r="M52" s="163">
        <v>0</v>
      </c>
      <c r="N52" s="163">
        <v>0</v>
      </c>
      <c r="O52" s="163">
        <v>0</v>
      </c>
      <c r="P52" s="163">
        <v>0</v>
      </c>
      <c r="Q52" s="163">
        <v>0</v>
      </c>
      <c r="R52" s="163">
        <v>0</v>
      </c>
      <c r="S52" s="163">
        <v>0</v>
      </c>
      <c r="T52" s="163">
        <v>0</v>
      </c>
      <c r="U52" s="163">
        <v>0</v>
      </c>
      <c r="V52" s="163">
        <v>0</v>
      </c>
      <c r="W52" s="163">
        <v>0</v>
      </c>
      <c r="X52" s="163">
        <v>0</v>
      </c>
      <c r="Y52" s="163">
        <v>0</v>
      </c>
      <c r="Z52" s="163">
        <v>0</v>
      </c>
      <c r="AA52" s="163">
        <v>0</v>
      </c>
      <c r="AB52" s="163" t="s">
        <v>36</v>
      </c>
      <c r="AC52" s="163" t="s">
        <v>2195</v>
      </c>
      <c r="AD52" s="163" t="s">
        <v>2196</v>
      </c>
      <c r="AE52" s="163" t="s">
        <v>1762</v>
      </c>
      <c r="AF52" s="163" t="s">
        <v>3419</v>
      </c>
      <c r="AG52" s="163" t="s">
        <v>36</v>
      </c>
      <c r="AH52" s="163" t="s">
        <v>36</v>
      </c>
      <c r="AI52" s="163" t="s">
        <v>36</v>
      </c>
      <c r="AJ52" s="163" t="s">
        <v>36</v>
      </c>
      <c r="AK52" s="163" t="s">
        <v>2197</v>
      </c>
      <c r="AL52" s="163" t="s">
        <v>36</v>
      </c>
      <c r="AM52" t="s">
        <v>4876</v>
      </c>
      <c r="AN52" s="487">
        <v>0</v>
      </c>
      <c r="AO52" s="487">
        <v>0</v>
      </c>
      <c r="CE52" s="471"/>
      <c r="CG52" s="471" t="s">
        <v>4485</v>
      </c>
      <c r="CI52" s="471" t="s">
        <v>1346</v>
      </c>
      <c r="CJ52" s="471" t="s">
        <v>1346</v>
      </c>
    </row>
    <row r="53" spans="1:88" x14ac:dyDescent="0.2">
      <c r="A53">
        <v>52</v>
      </c>
      <c r="B53" s="471" t="s">
        <v>884</v>
      </c>
      <c r="C53" s="163" t="s">
        <v>1770</v>
      </c>
      <c r="D53" s="163" t="s">
        <v>4077</v>
      </c>
      <c r="E53" s="163" t="s">
        <v>2033</v>
      </c>
      <c r="F53" s="163" t="s">
        <v>2034</v>
      </c>
      <c r="G53" s="163" t="s">
        <v>36</v>
      </c>
      <c r="H53" s="163" t="s">
        <v>2200</v>
      </c>
      <c r="I53" s="163" t="s">
        <v>5725</v>
      </c>
      <c r="J53" s="163" t="s">
        <v>2188</v>
      </c>
      <c r="K53" s="163" t="s">
        <v>1241</v>
      </c>
      <c r="L53" s="163" t="s">
        <v>2191</v>
      </c>
      <c r="M53" s="163" t="s">
        <v>1770</v>
      </c>
      <c r="N53" s="163" t="s">
        <v>1770</v>
      </c>
      <c r="O53" s="163" t="s">
        <v>906</v>
      </c>
      <c r="P53" s="163" t="s">
        <v>2411</v>
      </c>
      <c r="Q53" s="163" t="s">
        <v>4949</v>
      </c>
      <c r="R53" s="163" t="s">
        <v>2294</v>
      </c>
      <c r="S53" s="163" t="s">
        <v>2412</v>
      </c>
      <c r="T53" s="163">
        <v>48.6</v>
      </c>
      <c r="U53" s="163" t="s">
        <v>2222</v>
      </c>
      <c r="V53" s="163" t="s">
        <v>2413</v>
      </c>
      <c r="W53" s="163" t="s">
        <v>2414</v>
      </c>
      <c r="X53" s="163" t="s">
        <v>4937</v>
      </c>
      <c r="Y53" s="163" t="s">
        <v>111</v>
      </c>
      <c r="Z53" s="163" t="s">
        <v>111</v>
      </c>
      <c r="AA53" s="163" t="s">
        <v>111</v>
      </c>
      <c r="AB53" s="163" t="s">
        <v>36</v>
      </c>
      <c r="AC53" s="163" t="s">
        <v>2195</v>
      </c>
      <c r="AD53" s="163" t="s">
        <v>2196</v>
      </c>
      <c r="AE53" s="163" t="s">
        <v>1762</v>
      </c>
      <c r="AF53" s="163">
        <v>0</v>
      </c>
      <c r="AG53" s="163" t="s">
        <v>4909</v>
      </c>
      <c r="AH53" s="163" t="s">
        <v>4910</v>
      </c>
      <c r="AI53" s="163" t="s">
        <v>4911</v>
      </c>
      <c r="AJ53" s="163" t="s">
        <v>36</v>
      </c>
      <c r="AK53" s="163" t="s">
        <v>2197</v>
      </c>
      <c r="AL53" s="163" t="s">
        <v>36</v>
      </c>
      <c r="AM53" t="s">
        <v>4876</v>
      </c>
      <c r="AN53" s="487">
        <v>0</v>
      </c>
      <c r="AO53" s="487">
        <v>0</v>
      </c>
      <c r="CE53" s="471"/>
      <c r="CG53" s="471" t="s">
        <v>3085</v>
      </c>
      <c r="CI53" s="471" t="s">
        <v>1381</v>
      </c>
      <c r="CJ53" s="471" t="s">
        <v>1381</v>
      </c>
    </row>
    <row r="54" spans="1:88" x14ac:dyDescent="0.2">
      <c r="A54">
        <v>53</v>
      </c>
      <c r="B54" s="471" t="s">
        <v>884</v>
      </c>
      <c r="C54" s="163" t="s">
        <v>901</v>
      </c>
      <c r="D54" s="163" t="s">
        <v>4078</v>
      </c>
      <c r="E54" s="163" t="s">
        <v>2033</v>
      </c>
      <c r="F54" s="163" t="s">
        <v>2034</v>
      </c>
      <c r="G54" s="163" t="s">
        <v>36</v>
      </c>
      <c r="H54" s="163" t="s">
        <v>2200</v>
      </c>
      <c r="I54" s="163" t="s">
        <v>5725</v>
      </c>
      <c r="J54" s="163" t="s">
        <v>1768</v>
      </c>
      <c r="K54" s="163" t="s">
        <v>1123</v>
      </c>
      <c r="L54" s="163" t="s">
        <v>2315</v>
      </c>
      <c r="M54" s="163" t="s">
        <v>901</v>
      </c>
      <c r="N54" s="163" t="s">
        <v>901</v>
      </c>
      <c r="O54" s="163" t="s">
        <v>906</v>
      </c>
      <c r="P54" s="163" t="s">
        <v>2407</v>
      </c>
      <c r="Q54" s="163" t="s">
        <v>4934</v>
      </c>
      <c r="R54" s="163" t="s">
        <v>2257</v>
      </c>
      <c r="S54" s="163" t="s">
        <v>2408</v>
      </c>
      <c r="T54" s="163">
        <v>540</v>
      </c>
      <c r="U54" s="163" t="s">
        <v>2223</v>
      </c>
      <c r="V54" s="163" t="s">
        <v>2409</v>
      </c>
      <c r="W54" s="163" t="s">
        <v>2410</v>
      </c>
      <c r="X54" s="163" t="s">
        <v>4937</v>
      </c>
      <c r="Y54" s="163" t="s">
        <v>111</v>
      </c>
      <c r="Z54" s="163" t="s">
        <v>111</v>
      </c>
      <c r="AA54" s="163" t="s">
        <v>111</v>
      </c>
      <c r="AB54" s="163" t="s">
        <v>36</v>
      </c>
      <c r="AC54" s="163" t="s">
        <v>2195</v>
      </c>
      <c r="AD54" s="163" t="s">
        <v>2196</v>
      </c>
      <c r="AE54" s="163" t="s">
        <v>1762</v>
      </c>
      <c r="AF54" s="163" t="s">
        <v>3419</v>
      </c>
      <c r="AG54" s="163" t="s">
        <v>36</v>
      </c>
      <c r="AH54" s="163" t="s">
        <v>36</v>
      </c>
      <c r="AI54" s="163" t="s">
        <v>36</v>
      </c>
      <c r="AJ54" s="163" t="s">
        <v>36</v>
      </c>
      <c r="AK54" s="163" t="s">
        <v>2197</v>
      </c>
      <c r="AL54" s="163" t="s">
        <v>36</v>
      </c>
      <c r="AM54" t="s">
        <v>4876</v>
      </c>
      <c r="AN54" s="487">
        <v>0</v>
      </c>
      <c r="AO54" s="487">
        <v>0</v>
      </c>
      <c r="CE54" s="471"/>
      <c r="CG54" s="471" t="s">
        <v>1341</v>
      </c>
      <c r="CI54" s="471" t="s">
        <v>1351</v>
      </c>
      <c r="CJ54" s="471" t="s">
        <v>1351</v>
      </c>
    </row>
    <row r="55" spans="1:88" x14ac:dyDescent="0.2">
      <c r="A55">
        <v>54</v>
      </c>
      <c r="B55" s="471" t="s">
        <v>884</v>
      </c>
      <c r="C55" s="163" t="s">
        <v>899</v>
      </c>
      <c r="D55" s="163" t="s">
        <v>4079</v>
      </c>
      <c r="E55" s="163" t="s">
        <v>2033</v>
      </c>
      <c r="F55" s="163" t="s">
        <v>2034</v>
      </c>
      <c r="G55" s="163" t="s">
        <v>36</v>
      </c>
      <c r="H55" s="163" t="s">
        <v>2200</v>
      </c>
      <c r="I55" s="163" t="s">
        <v>5725</v>
      </c>
      <c r="J55" s="163" t="s">
        <v>1768</v>
      </c>
      <c r="K55" s="163" t="s">
        <v>1453</v>
      </c>
      <c r="L55" s="163" t="s">
        <v>2404</v>
      </c>
      <c r="M55" s="163">
        <v>79175</v>
      </c>
      <c r="N55" s="163" t="s">
        <v>899</v>
      </c>
      <c r="O55" s="163" t="s">
        <v>5730</v>
      </c>
      <c r="P55" s="163" t="s">
        <v>2405</v>
      </c>
      <c r="Q55" s="163" t="s">
        <v>4936</v>
      </c>
      <c r="R55" s="163" t="s">
        <v>2294</v>
      </c>
      <c r="S55" s="163" t="s">
        <v>2406</v>
      </c>
      <c r="T55" s="163">
        <v>172.5</v>
      </c>
      <c r="U55" s="163" t="s">
        <v>2220</v>
      </c>
      <c r="V55" s="163" t="s">
        <v>2613</v>
      </c>
      <c r="W55" s="163" t="s">
        <v>5073</v>
      </c>
      <c r="X55" s="163" t="s">
        <v>4937</v>
      </c>
      <c r="Y55" s="163" t="s">
        <v>2391</v>
      </c>
      <c r="Z55" s="163" t="s">
        <v>2392</v>
      </c>
      <c r="AA55" s="163" t="s">
        <v>4937</v>
      </c>
      <c r="AB55" s="163" t="s">
        <v>36</v>
      </c>
      <c r="AC55" s="163" t="s">
        <v>2195</v>
      </c>
      <c r="AD55" s="163" t="s">
        <v>2196</v>
      </c>
      <c r="AE55" s="163" t="s">
        <v>1762</v>
      </c>
      <c r="AF55" s="163" t="s">
        <v>3419</v>
      </c>
      <c r="AG55" s="163" t="s">
        <v>36</v>
      </c>
      <c r="AH55" s="163" t="s">
        <v>36</v>
      </c>
      <c r="AI55" s="163" t="s">
        <v>36</v>
      </c>
      <c r="AJ55" s="163" t="s">
        <v>36</v>
      </c>
      <c r="AK55" s="163" t="s">
        <v>2197</v>
      </c>
      <c r="AL55" s="163" t="s">
        <v>36</v>
      </c>
      <c r="AM55" t="s">
        <v>4876</v>
      </c>
      <c r="AN55" s="487">
        <v>0</v>
      </c>
      <c r="AO55" s="487">
        <v>0</v>
      </c>
      <c r="CE55" s="471"/>
      <c r="CG55" s="471" t="s">
        <v>1781</v>
      </c>
      <c r="CI55" s="471" t="s">
        <v>1387</v>
      </c>
      <c r="CJ55" s="471" t="s">
        <v>1387</v>
      </c>
    </row>
    <row r="56" spans="1:88" x14ac:dyDescent="0.2">
      <c r="A56">
        <v>55</v>
      </c>
      <c r="B56" s="471" t="s">
        <v>884</v>
      </c>
      <c r="C56" s="163" t="s">
        <v>886</v>
      </c>
      <c r="D56" s="163" t="s">
        <v>4080</v>
      </c>
      <c r="E56" s="163" t="s">
        <v>2033</v>
      </c>
      <c r="F56" s="163" t="s">
        <v>2034</v>
      </c>
      <c r="G56" s="163" t="s">
        <v>36</v>
      </c>
      <c r="H56" s="163" t="s">
        <v>2200</v>
      </c>
      <c r="I56" s="163" t="s">
        <v>5725</v>
      </c>
      <c r="J56" s="163" t="s">
        <v>2188</v>
      </c>
      <c r="K56" s="163" t="s">
        <v>2384</v>
      </c>
      <c r="L56" s="163" t="s">
        <v>2385</v>
      </c>
      <c r="M56" s="163" t="s">
        <v>2386</v>
      </c>
      <c r="N56" s="163" t="s">
        <v>886</v>
      </c>
      <c r="O56" s="163" t="s">
        <v>5731</v>
      </c>
      <c r="P56" s="163" t="s">
        <v>2387</v>
      </c>
      <c r="Q56" s="163" t="s">
        <v>4964</v>
      </c>
      <c r="R56" s="163" t="s">
        <v>2193</v>
      </c>
      <c r="S56" s="163" t="s">
        <v>2388</v>
      </c>
      <c r="T56" s="163">
        <v>182.2</v>
      </c>
      <c r="U56" s="163" t="s">
        <v>2220</v>
      </c>
      <c r="V56" s="163" t="s">
        <v>2389</v>
      </c>
      <c r="W56" s="163" t="s">
        <v>2390</v>
      </c>
      <c r="X56" s="163" t="s">
        <v>4937</v>
      </c>
      <c r="Y56" s="163" t="s">
        <v>2391</v>
      </c>
      <c r="Z56" s="163" t="s">
        <v>2392</v>
      </c>
      <c r="AA56" s="163" t="s">
        <v>4937</v>
      </c>
      <c r="AB56" s="163" t="s">
        <v>2393</v>
      </c>
      <c r="AC56" s="163" t="s">
        <v>2195</v>
      </c>
      <c r="AD56" s="163" t="s">
        <v>2196</v>
      </c>
      <c r="AE56" s="163" t="s">
        <v>1762</v>
      </c>
      <c r="AF56" s="163">
        <v>3</v>
      </c>
      <c r="AG56" s="163">
        <v>1.5</v>
      </c>
      <c r="AH56" s="163">
        <v>1</v>
      </c>
      <c r="AI56" s="163" t="s">
        <v>3961</v>
      </c>
      <c r="AJ56" s="163" t="s">
        <v>3962</v>
      </c>
      <c r="AK56" s="163" t="s">
        <v>2197</v>
      </c>
      <c r="AL56" s="163" t="s">
        <v>36</v>
      </c>
      <c r="AM56" t="s">
        <v>4879</v>
      </c>
      <c r="AN56" s="487">
        <v>1.3888888888888888E-2</v>
      </c>
      <c r="AO56" s="487">
        <v>0</v>
      </c>
      <c r="CE56" s="471"/>
      <c r="CG56" s="471" t="s">
        <v>1346</v>
      </c>
      <c r="CI56" s="471" t="s">
        <v>1391</v>
      </c>
      <c r="CJ56" s="471" t="s">
        <v>1391</v>
      </c>
    </row>
    <row r="57" spans="1:88" x14ac:dyDescent="0.2">
      <c r="A57">
        <v>56</v>
      </c>
      <c r="B57" s="471" t="s">
        <v>884</v>
      </c>
      <c r="C57" s="163" t="s">
        <v>5011</v>
      </c>
      <c r="D57" s="163" t="s">
        <v>5012</v>
      </c>
      <c r="E57" s="163" t="s">
        <v>2033</v>
      </c>
      <c r="F57" s="163" t="s">
        <v>2034</v>
      </c>
      <c r="G57" s="163" t="s">
        <v>36</v>
      </c>
      <c r="H57" s="163" t="s">
        <v>2200</v>
      </c>
      <c r="I57" s="163" t="s">
        <v>5725</v>
      </c>
      <c r="J57" s="163" t="s">
        <v>2188</v>
      </c>
      <c r="K57" s="163" t="s">
        <v>5013</v>
      </c>
      <c r="L57" s="163" t="s">
        <v>5014</v>
      </c>
      <c r="M57" s="163" t="s">
        <v>5015</v>
      </c>
      <c r="N57" s="163" t="s">
        <v>5011</v>
      </c>
      <c r="O57" s="163" t="s">
        <v>5732</v>
      </c>
      <c r="P57" s="163" t="s">
        <v>5016</v>
      </c>
      <c r="Q57" s="163" t="s">
        <v>4934</v>
      </c>
      <c r="R57" s="163" t="s">
        <v>4444</v>
      </c>
      <c r="S57" s="163" t="s">
        <v>5017</v>
      </c>
      <c r="T57" s="163">
        <v>70</v>
      </c>
      <c r="U57" s="163" t="s">
        <v>2222</v>
      </c>
      <c r="V57" s="163" t="s">
        <v>4957</v>
      </c>
      <c r="W57" s="163">
        <v>26304</v>
      </c>
      <c r="X57" s="163" t="s">
        <v>5058</v>
      </c>
      <c r="Y57" s="163" t="s">
        <v>2403</v>
      </c>
      <c r="Z57" s="163" t="s">
        <v>2392</v>
      </c>
      <c r="AA57" s="163" t="s">
        <v>5058</v>
      </c>
      <c r="AB57" s="163" t="s">
        <v>36</v>
      </c>
      <c r="AC57" s="163" t="s">
        <v>2195</v>
      </c>
      <c r="AD57" s="163" t="s">
        <v>2196</v>
      </c>
      <c r="AE57" s="163" t="s">
        <v>1762</v>
      </c>
      <c r="AF57" s="163">
        <v>111</v>
      </c>
      <c r="AG57" s="163">
        <v>208</v>
      </c>
      <c r="AH57" s="163">
        <v>35</v>
      </c>
      <c r="AI57" s="163" t="s">
        <v>5018</v>
      </c>
      <c r="AJ57" s="163" t="s">
        <v>36</v>
      </c>
      <c r="AK57" s="163" t="s">
        <v>2197</v>
      </c>
      <c r="AL57" s="163" t="s">
        <v>36</v>
      </c>
      <c r="AM57" t="s">
        <v>5019</v>
      </c>
      <c r="AN57" s="487"/>
      <c r="AO57" s="487"/>
      <c r="CE57" s="471"/>
      <c r="CG57" s="471" t="s">
        <v>1381</v>
      </c>
      <c r="CI57" s="471" t="s">
        <v>1405</v>
      </c>
      <c r="CJ57" s="471" t="s">
        <v>1405</v>
      </c>
    </row>
    <row r="58" spans="1:88" x14ac:dyDescent="0.2">
      <c r="A58">
        <v>57</v>
      </c>
      <c r="B58" s="471" t="s">
        <v>904</v>
      </c>
      <c r="C58" s="163" t="s">
        <v>908</v>
      </c>
      <c r="D58" s="163" t="s">
        <v>4081</v>
      </c>
      <c r="E58" s="163" t="s">
        <v>2035</v>
      </c>
      <c r="F58" s="163" t="s">
        <v>2036</v>
      </c>
      <c r="G58" s="163" t="s">
        <v>36</v>
      </c>
      <c r="H58" s="163" t="s">
        <v>2200</v>
      </c>
      <c r="I58" s="163" t="s">
        <v>5725</v>
      </c>
      <c r="J58" s="163" t="s">
        <v>1768</v>
      </c>
      <c r="K58" s="163" t="s">
        <v>1120</v>
      </c>
      <c r="L58" s="163" t="s">
        <v>2429</v>
      </c>
      <c r="M58" s="163" t="s">
        <v>908</v>
      </c>
      <c r="N58" s="163" t="s">
        <v>908</v>
      </c>
      <c r="O58" s="163" t="s">
        <v>906</v>
      </c>
      <c r="P58" s="163" t="s">
        <v>2430</v>
      </c>
      <c r="Q58" s="163" t="s">
        <v>4936</v>
      </c>
      <c r="R58" s="163" t="s">
        <v>2193</v>
      </c>
      <c r="S58" s="163" t="s">
        <v>2431</v>
      </c>
      <c r="T58" s="163">
        <v>26.4</v>
      </c>
      <c r="U58" s="163" t="s">
        <v>1952</v>
      </c>
      <c r="V58" s="163" t="s">
        <v>2432</v>
      </c>
      <c r="W58" s="163" t="s">
        <v>2433</v>
      </c>
      <c r="X58" s="163" t="s">
        <v>4937</v>
      </c>
      <c r="Y58" s="163" t="s">
        <v>111</v>
      </c>
      <c r="Z58" s="163" t="s">
        <v>111</v>
      </c>
      <c r="AA58" s="163" t="s">
        <v>111</v>
      </c>
      <c r="AB58" s="163" t="s">
        <v>36</v>
      </c>
      <c r="AC58" s="163" t="s">
        <v>2195</v>
      </c>
      <c r="AD58" s="163" t="s">
        <v>2196</v>
      </c>
      <c r="AE58" s="163" t="s">
        <v>1762</v>
      </c>
      <c r="AF58" s="163" t="s">
        <v>3419</v>
      </c>
      <c r="AG58" s="163" t="s">
        <v>36</v>
      </c>
      <c r="AH58" s="163" t="s">
        <v>36</v>
      </c>
      <c r="AI58" s="163" t="s">
        <v>36</v>
      </c>
      <c r="AJ58" s="163" t="s">
        <v>36</v>
      </c>
      <c r="AK58" s="163" t="s">
        <v>2197</v>
      </c>
      <c r="AL58" s="163" t="s">
        <v>36</v>
      </c>
      <c r="AM58" t="s">
        <v>4876</v>
      </c>
      <c r="AN58" s="487">
        <v>0</v>
      </c>
      <c r="AO58" s="487">
        <v>0</v>
      </c>
      <c r="CE58" s="471"/>
      <c r="CG58" s="471" t="s">
        <v>1351</v>
      </c>
      <c r="CI58" s="471" t="s">
        <v>1983</v>
      </c>
      <c r="CJ58" s="471" t="s">
        <v>1983</v>
      </c>
    </row>
    <row r="59" spans="1:88" x14ac:dyDescent="0.2">
      <c r="A59">
        <v>58</v>
      </c>
      <c r="B59" s="471" t="s">
        <v>904</v>
      </c>
      <c r="C59" s="163" t="s">
        <v>1771</v>
      </c>
      <c r="D59" s="163" t="s">
        <v>4082</v>
      </c>
      <c r="E59" s="163" t="s">
        <v>2035</v>
      </c>
      <c r="F59" s="163" t="s">
        <v>2036</v>
      </c>
      <c r="G59" s="163" t="s">
        <v>36</v>
      </c>
      <c r="H59" s="163" t="s">
        <v>2200</v>
      </c>
      <c r="I59" s="163" t="s">
        <v>5725</v>
      </c>
      <c r="J59" s="163" t="s">
        <v>1768</v>
      </c>
      <c r="K59" s="163" t="s">
        <v>1771</v>
      </c>
      <c r="L59" s="163" t="s">
        <v>2434</v>
      </c>
      <c r="M59" s="163" t="s">
        <v>2435</v>
      </c>
      <c r="N59" s="163" t="s">
        <v>1771</v>
      </c>
      <c r="O59" s="163" t="s">
        <v>906</v>
      </c>
      <c r="P59" s="163" t="s">
        <v>2436</v>
      </c>
      <c r="Q59" s="163" t="s">
        <v>4936</v>
      </c>
      <c r="R59" s="163" t="s">
        <v>2193</v>
      </c>
      <c r="S59" s="163" t="s">
        <v>2437</v>
      </c>
      <c r="T59" s="163">
        <v>600</v>
      </c>
      <c r="U59" s="163" t="s">
        <v>1952</v>
      </c>
      <c r="V59" s="163" t="s">
        <v>2438</v>
      </c>
      <c r="W59" s="163" t="s">
        <v>2439</v>
      </c>
      <c r="X59" s="163" t="s">
        <v>4937</v>
      </c>
      <c r="Y59" s="163" t="s">
        <v>2440</v>
      </c>
      <c r="Z59" s="163" t="s">
        <v>2441</v>
      </c>
      <c r="AA59" s="163" t="s">
        <v>4937</v>
      </c>
      <c r="AB59" s="163" t="s">
        <v>36</v>
      </c>
      <c r="AC59" s="163" t="s">
        <v>2195</v>
      </c>
      <c r="AD59" s="163" t="s">
        <v>2196</v>
      </c>
      <c r="AE59" s="163" t="s">
        <v>1762</v>
      </c>
      <c r="AF59" s="163">
        <v>2</v>
      </c>
      <c r="AG59" s="163">
        <v>25</v>
      </c>
      <c r="AH59" s="163">
        <v>150</v>
      </c>
      <c r="AI59" s="163" t="s">
        <v>36</v>
      </c>
      <c r="AJ59" s="163" t="s">
        <v>36</v>
      </c>
      <c r="AK59" s="163" t="s">
        <v>2197</v>
      </c>
      <c r="AL59" s="163" t="s">
        <v>36</v>
      </c>
      <c r="AM59" t="s">
        <v>4876</v>
      </c>
      <c r="AN59" s="487">
        <v>0</v>
      </c>
      <c r="AO59" s="487">
        <v>0</v>
      </c>
      <c r="CE59" s="471"/>
      <c r="CG59" s="471" t="s">
        <v>1387</v>
      </c>
      <c r="CI59" s="471" t="s">
        <v>1747</v>
      </c>
      <c r="CJ59" s="471" t="s">
        <v>1747</v>
      </c>
    </row>
    <row r="60" spans="1:88" x14ac:dyDescent="0.2">
      <c r="A60">
        <v>59</v>
      </c>
      <c r="B60" s="471" t="s">
        <v>910</v>
      </c>
      <c r="C60" s="163" t="s">
        <v>912</v>
      </c>
      <c r="D60" s="163" t="s">
        <v>4083</v>
      </c>
      <c r="E60" s="163" t="s">
        <v>2037</v>
      </c>
      <c r="F60" s="163" t="s">
        <v>2038</v>
      </c>
      <c r="G60" s="163" t="s">
        <v>36</v>
      </c>
      <c r="H60" s="163" t="s">
        <v>2200</v>
      </c>
      <c r="I60" s="163" t="s">
        <v>5725</v>
      </c>
      <c r="J60" s="163" t="s">
        <v>1768</v>
      </c>
      <c r="K60" s="163" t="s">
        <v>2448</v>
      </c>
      <c r="L60" s="163" t="s">
        <v>2442</v>
      </c>
      <c r="M60" s="163" t="s">
        <v>2449</v>
      </c>
      <c r="N60" s="163" t="s">
        <v>2450</v>
      </c>
      <c r="O60" s="163" t="s">
        <v>906</v>
      </c>
      <c r="P60" s="163" t="s">
        <v>4409</v>
      </c>
      <c r="Q60" s="163" t="s">
        <v>4409</v>
      </c>
      <c r="R60" s="163" t="s">
        <v>2257</v>
      </c>
      <c r="S60" s="163" t="s">
        <v>2452</v>
      </c>
      <c r="T60" s="163">
        <v>180</v>
      </c>
      <c r="U60" s="163" t="s">
        <v>2223</v>
      </c>
      <c r="V60" s="163" t="s">
        <v>2445</v>
      </c>
      <c r="W60" s="163" t="s">
        <v>2453</v>
      </c>
      <c r="X60" s="163" t="s">
        <v>2194</v>
      </c>
      <c r="Y60" s="163" t="s">
        <v>111</v>
      </c>
      <c r="Z60" s="163" t="s">
        <v>111</v>
      </c>
      <c r="AA60" s="163" t="s">
        <v>111</v>
      </c>
      <c r="AB60" s="163" t="s">
        <v>2447</v>
      </c>
      <c r="AC60" s="163" t="s">
        <v>2195</v>
      </c>
      <c r="AD60" s="163" t="s">
        <v>2196</v>
      </c>
      <c r="AE60" s="163" t="s">
        <v>1762</v>
      </c>
      <c r="AF60" s="163" t="s">
        <v>3419</v>
      </c>
      <c r="AG60" s="163" t="s">
        <v>36</v>
      </c>
      <c r="AH60" s="163" t="s">
        <v>36</v>
      </c>
      <c r="AI60" s="163" t="s">
        <v>36</v>
      </c>
      <c r="AJ60" s="163" t="s">
        <v>36</v>
      </c>
      <c r="AK60" s="163" t="s">
        <v>2197</v>
      </c>
      <c r="AL60" s="163" t="s">
        <v>36</v>
      </c>
      <c r="AM60" t="s">
        <v>4880</v>
      </c>
      <c r="AN60" s="487">
        <v>0</v>
      </c>
      <c r="AO60" s="487">
        <v>0</v>
      </c>
      <c r="CE60" s="471"/>
      <c r="CG60" s="471" t="s">
        <v>1391</v>
      </c>
      <c r="CI60" s="471" t="s">
        <v>1418</v>
      </c>
      <c r="CJ60" s="471" t="s">
        <v>1418</v>
      </c>
    </row>
    <row r="61" spans="1:88" x14ac:dyDescent="0.2">
      <c r="A61">
        <v>60</v>
      </c>
      <c r="B61" s="471" t="s">
        <v>910</v>
      </c>
      <c r="C61" s="163" t="s">
        <v>914</v>
      </c>
      <c r="D61" s="163" t="s">
        <v>4084</v>
      </c>
      <c r="E61" s="163" t="s">
        <v>2037</v>
      </c>
      <c r="F61" s="163" t="s">
        <v>2038</v>
      </c>
      <c r="G61" s="163" t="s">
        <v>36</v>
      </c>
      <c r="H61" s="163" t="s">
        <v>2200</v>
      </c>
      <c r="I61" s="163" t="s">
        <v>5725</v>
      </c>
      <c r="J61" s="163" t="s">
        <v>1768</v>
      </c>
      <c r="K61" s="163" t="s">
        <v>2377</v>
      </c>
      <c r="L61" s="163" t="s">
        <v>2442</v>
      </c>
      <c r="M61" s="163" t="s">
        <v>914</v>
      </c>
      <c r="N61" s="163" t="s">
        <v>914</v>
      </c>
      <c r="O61" s="163" t="s">
        <v>906</v>
      </c>
      <c r="P61" s="163" t="s">
        <v>2443</v>
      </c>
      <c r="Q61" s="163" t="s">
        <v>2443</v>
      </c>
      <c r="R61" s="163" t="s">
        <v>2257</v>
      </c>
      <c r="S61" s="163" t="s">
        <v>2444</v>
      </c>
      <c r="T61" s="163">
        <v>882</v>
      </c>
      <c r="U61" s="163" t="s">
        <v>2223</v>
      </c>
      <c r="V61" s="163" t="s">
        <v>2445</v>
      </c>
      <c r="W61" s="163" t="s">
        <v>2446</v>
      </c>
      <c r="X61" s="163" t="s">
        <v>2194</v>
      </c>
      <c r="Y61" s="163" t="s">
        <v>111</v>
      </c>
      <c r="Z61" s="163" t="s">
        <v>111</v>
      </c>
      <c r="AA61" s="163" t="s">
        <v>111</v>
      </c>
      <c r="AB61" s="163" t="s">
        <v>2447</v>
      </c>
      <c r="AC61" s="163" t="s">
        <v>2195</v>
      </c>
      <c r="AD61" s="163" t="s">
        <v>2196</v>
      </c>
      <c r="AE61" s="163" t="s">
        <v>1762</v>
      </c>
      <c r="AF61" s="163" t="s">
        <v>3419</v>
      </c>
      <c r="AG61" s="163" t="s">
        <v>36</v>
      </c>
      <c r="AH61" s="163" t="s">
        <v>36</v>
      </c>
      <c r="AI61" s="163" t="s">
        <v>36</v>
      </c>
      <c r="AJ61" s="163" t="s">
        <v>36</v>
      </c>
      <c r="AK61" s="163" t="s">
        <v>2197</v>
      </c>
      <c r="AL61" s="163" t="s">
        <v>36</v>
      </c>
      <c r="AM61" t="s">
        <v>4880</v>
      </c>
      <c r="AN61" s="487">
        <v>0</v>
      </c>
      <c r="AO61" s="487">
        <v>0</v>
      </c>
      <c r="CE61" s="471"/>
      <c r="CG61" s="471" t="s">
        <v>5339</v>
      </c>
      <c r="CI61" s="471" t="s">
        <v>1787</v>
      </c>
      <c r="CJ61" s="471" t="s">
        <v>1787</v>
      </c>
    </row>
    <row r="62" spans="1:88" x14ac:dyDescent="0.2">
      <c r="A62">
        <v>61</v>
      </c>
      <c r="B62" s="471" t="s">
        <v>919</v>
      </c>
      <c r="C62" s="163" t="s">
        <v>5375</v>
      </c>
      <c r="D62" s="163" t="s">
        <v>5376</v>
      </c>
      <c r="E62" s="163" t="s">
        <v>2041</v>
      </c>
      <c r="F62" s="163" t="s">
        <v>2018</v>
      </c>
      <c r="G62" s="163" t="s">
        <v>36</v>
      </c>
      <c r="H62" s="163" t="s">
        <v>2200</v>
      </c>
      <c r="I62" s="163" t="s">
        <v>5725</v>
      </c>
      <c r="J62" s="163" t="s">
        <v>2188</v>
      </c>
      <c r="K62" s="163" t="s">
        <v>5377</v>
      </c>
      <c r="L62" s="163" t="s">
        <v>5378</v>
      </c>
      <c r="M62" s="163" t="s">
        <v>5375</v>
      </c>
      <c r="N62" s="163" t="s">
        <v>5375</v>
      </c>
      <c r="O62" s="163" t="s">
        <v>5733</v>
      </c>
      <c r="P62" s="163" t="s">
        <v>5379</v>
      </c>
      <c r="Q62" s="163" t="s">
        <v>5380</v>
      </c>
      <c r="R62" s="163" t="s">
        <v>2193</v>
      </c>
      <c r="S62" s="163" t="s">
        <v>5381</v>
      </c>
      <c r="T62" s="163">
        <v>24.89</v>
      </c>
      <c r="U62" s="163" t="s">
        <v>5382</v>
      </c>
      <c r="V62" s="163" t="s">
        <v>5383</v>
      </c>
      <c r="W62" s="163">
        <v>162408210</v>
      </c>
      <c r="X62" s="163" t="s">
        <v>2194</v>
      </c>
      <c r="Y62" s="163" t="s">
        <v>5384</v>
      </c>
      <c r="Z62" s="163" t="s">
        <v>5385</v>
      </c>
      <c r="AA62" s="163" t="s">
        <v>2194</v>
      </c>
      <c r="AB62" s="163" t="s">
        <v>5386</v>
      </c>
      <c r="AC62" s="163" t="s">
        <v>2195</v>
      </c>
      <c r="AD62" s="163" t="s">
        <v>2196</v>
      </c>
      <c r="AE62" s="163" t="s">
        <v>1762</v>
      </c>
      <c r="AF62" s="163" t="s">
        <v>3419</v>
      </c>
      <c r="AG62" s="163" t="s">
        <v>36</v>
      </c>
      <c r="AH62" s="163" t="s">
        <v>36</v>
      </c>
      <c r="AI62" s="163" t="s">
        <v>36</v>
      </c>
      <c r="AJ62" s="163" t="s">
        <v>36</v>
      </c>
      <c r="AK62" s="163" t="s">
        <v>2197</v>
      </c>
      <c r="AL62" s="163" t="s">
        <v>36</v>
      </c>
      <c r="AM62" t="s">
        <v>4881</v>
      </c>
      <c r="AN62" s="487"/>
      <c r="AO62" s="487"/>
      <c r="CE62" s="471"/>
      <c r="CG62" s="471" t="s">
        <v>1405</v>
      </c>
      <c r="CI62" s="471" t="s">
        <v>1424</v>
      </c>
      <c r="CJ62" s="471" t="s">
        <v>1424</v>
      </c>
    </row>
    <row r="63" spans="1:88" x14ac:dyDescent="0.2">
      <c r="A63">
        <v>62</v>
      </c>
      <c r="B63" s="471" t="s">
        <v>960</v>
      </c>
      <c r="C63" s="163" t="s">
        <v>5639</v>
      </c>
      <c r="D63" s="163" t="s">
        <v>5640</v>
      </c>
      <c r="E63" s="163" t="s">
        <v>2043</v>
      </c>
      <c r="F63" s="163" t="s">
        <v>2027</v>
      </c>
      <c r="G63" s="163" t="s">
        <v>36</v>
      </c>
      <c r="H63" s="163" t="s">
        <v>2200</v>
      </c>
      <c r="I63" s="163" t="s">
        <v>5725</v>
      </c>
      <c r="J63" s="163" t="s">
        <v>2188</v>
      </c>
      <c r="K63" s="163" t="s">
        <v>5641</v>
      </c>
      <c r="L63" s="163" t="s">
        <v>5642</v>
      </c>
      <c r="M63" s="163">
        <v>49518</v>
      </c>
      <c r="N63" s="163" t="s">
        <v>5643</v>
      </c>
      <c r="O63" s="163" t="s">
        <v>5644</v>
      </c>
      <c r="P63" s="163" t="s">
        <v>5645</v>
      </c>
      <c r="Q63" s="163" t="s">
        <v>2192</v>
      </c>
      <c r="R63" s="163" t="s">
        <v>5646</v>
      </c>
      <c r="S63" s="163" t="s">
        <v>5647</v>
      </c>
      <c r="T63" s="163">
        <v>468.02</v>
      </c>
      <c r="U63" s="163" t="s">
        <v>2220</v>
      </c>
      <c r="V63" s="163" t="s">
        <v>2865</v>
      </c>
      <c r="W63" s="163">
        <v>4.25</v>
      </c>
      <c r="X63" s="163" t="s">
        <v>2194</v>
      </c>
      <c r="Y63" s="163" t="s">
        <v>111</v>
      </c>
      <c r="Z63" s="163" t="s">
        <v>111</v>
      </c>
      <c r="AA63" s="163" t="s">
        <v>111</v>
      </c>
      <c r="AB63" s="163" t="s">
        <v>36</v>
      </c>
      <c r="AC63" s="163" t="s">
        <v>2195</v>
      </c>
      <c r="AD63" s="163" t="s">
        <v>5648</v>
      </c>
      <c r="AE63" s="163" t="s">
        <v>1762</v>
      </c>
      <c r="AF63" s="163">
        <v>2.5</v>
      </c>
      <c r="AG63" s="163">
        <v>0.15</v>
      </c>
      <c r="AH63" s="163">
        <v>5.0000000000000001E-3</v>
      </c>
      <c r="AI63" s="163" t="s">
        <v>5649</v>
      </c>
      <c r="AJ63" s="163" t="s">
        <v>36</v>
      </c>
      <c r="AK63" s="163" t="s">
        <v>2197</v>
      </c>
      <c r="AL63" s="163" t="s">
        <v>36</v>
      </c>
      <c r="AM63" t="s">
        <v>4876</v>
      </c>
      <c r="AN63" s="487">
        <v>0</v>
      </c>
      <c r="AO63" s="487">
        <v>0</v>
      </c>
      <c r="CE63" s="471"/>
      <c r="CG63" s="471" t="s">
        <v>1983</v>
      </c>
      <c r="CI63" s="471" t="s">
        <v>1434</v>
      </c>
      <c r="CJ63" s="471" t="s">
        <v>1434</v>
      </c>
    </row>
    <row r="64" spans="1:88" x14ac:dyDescent="0.2">
      <c r="A64">
        <v>63</v>
      </c>
      <c r="B64" s="471" t="s">
        <v>960</v>
      </c>
      <c r="C64" s="163" t="s">
        <v>1859</v>
      </c>
      <c r="D64" s="163" t="s">
        <v>4085</v>
      </c>
      <c r="E64" s="163" t="s">
        <v>2043</v>
      </c>
      <c r="F64" s="163" t="s">
        <v>2027</v>
      </c>
      <c r="G64" s="163" t="s">
        <v>36</v>
      </c>
      <c r="H64" s="163" t="s">
        <v>2200</v>
      </c>
      <c r="I64" s="163" t="s">
        <v>5725</v>
      </c>
      <c r="J64" s="163" t="s">
        <v>1768</v>
      </c>
      <c r="K64" s="163" t="s">
        <v>2454</v>
      </c>
      <c r="L64" s="163" t="s">
        <v>2455</v>
      </c>
      <c r="M64" s="163" t="s">
        <v>2456</v>
      </c>
      <c r="N64" s="163" t="s">
        <v>1859</v>
      </c>
      <c r="O64" s="163" t="s">
        <v>906</v>
      </c>
      <c r="P64" s="163" t="s">
        <v>2457</v>
      </c>
      <c r="Q64" s="163" t="s">
        <v>2458</v>
      </c>
      <c r="R64" s="163" t="s">
        <v>2193</v>
      </c>
      <c r="S64" s="163" t="s">
        <v>2459</v>
      </c>
      <c r="T64" s="163">
        <v>5.8</v>
      </c>
      <c r="U64" s="163" t="s">
        <v>2223</v>
      </c>
      <c r="V64" s="163" t="s">
        <v>2460</v>
      </c>
      <c r="W64" s="163" t="s">
        <v>2456</v>
      </c>
      <c r="X64" s="163" t="s">
        <v>2203</v>
      </c>
      <c r="Y64" s="163" t="s">
        <v>111</v>
      </c>
      <c r="Z64" s="163" t="s">
        <v>111</v>
      </c>
      <c r="AA64" s="163" t="s">
        <v>111</v>
      </c>
      <c r="AB64" s="163" t="s">
        <v>2461</v>
      </c>
      <c r="AC64" s="163" t="s">
        <v>2195</v>
      </c>
      <c r="AD64" s="163" t="s">
        <v>2196</v>
      </c>
      <c r="AE64" s="163" t="s">
        <v>1762</v>
      </c>
      <c r="AF64" s="163" t="s">
        <v>36</v>
      </c>
      <c r="AG64" s="163" t="s">
        <v>36</v>
      </c>
      <c r="AH64" s="163" t="s">
        <v>36</v>
      </c>
      <c r="AI64" s="163" t="s">
        <v>36</v>
      </c>
      <c r="AJ64" s="163" t="s">
        <v>36</v>
      </c>
      <c r="AK64" s="163" t="s">
        <v>2197</v>
      </c>
      <c r="AL64" s="163" t="s">
        <v>36</v>
      </c>
      <c r="AM64" t="s">
        <v>4881</v>
      </c>
      <c r="AN64" s="487">
        <v>0</v>
      </c>
      <c r="AO64" s="487">
        <v>0</v>
      </c>
      <c r="CE64" s="471"/>
      <c r="CG64" s="471" t="s">
        <v>5239</v>
      </c>
      <c r="CI64" s="471" t="s">
        <v>1447</v>
      </c>
      <c r="CJ64" s="471" t="s">
        <v>1447</v>
      </c>
    </row>
    <row r="65" spans="1:88" x14ac:dyDescent="0.2">
      <c r="A65">
        <v>64</v>
      </c>
      <c r="B65" s="471" t="s">
        <v>989</v>
      </c>
      <c r="C65" s="163" t="s">
        <v>1912</v>
      </c>
      <c r="D65" s="163" t="s">
        <v>4846</v>
      </c>
      <c r="E65" s="163" t="s">
        <v>2044</v>
      </c>
      <c r="F65" s="163" t="s">
        <v>2045</v>
      </c>
      <c r="G65" s="163" t="s">
        <v>36</v>
      </c>
      <c r="H65" s="163" t="s">
        <v>2200</v>
      </c>
      <c r="I65" s="163" t="s">
        <v>5734</v>
      </c>
      <c r="J65" s="163" t="s">
        <v>3123</v>
      </c>
      <c r="K65" s="163" t="s">
        <v>3353</v>
      </c>
      <c r="L65" s="163" t="s">
        <v>4847</v>
      </c>
      <c r="M65" s="163">
        <v>1947</v>
      </c>
      <c r="N65" s="163" t="s">
        <v>4848</v>
      </c>
      <c r="O65" s="163" t="s">
        <v>3123</v>
      </c>
      <c r="P65" s="163" t="s">
        <v>2472</v>
      </c>
      <c r="Q65" s="163" t="s">
        <v>2276</v>
      </c>
      <c r="R65" s="163" t="s">
        <v>4849</v>
      </c>
      <c r="S65" s="163" t="s">
        <v>4850</v>
      </c>
      <c r="T65" s="163">
        <v>100.48</v>
      </c>
      <c r="U65" s="163" t="s">
        <v>1952</v>
      </c>
      <c r="V65" s="163" t="s">
        <v>2278</v>
      </c>
      <c r="W65" s="163" t="s">
        <v>4851</v>
      </c>
      <c r="X65" s="163" t="s">
        <v>2194</v>
      </c>
      <c r="Y65" s="163" t="s">
        <v>2391</v>
      </c>
      <c r="Z65" s="163" t="s">
        <v>2476</v>
      </c>
      <c r="AA65" s="163" t="s">
        <v>2194</v>
      </c>
      <c r="AB65" s="163" t="s">
        <v>5431</v>
      </c>
      <c r="AC65" s="163" t="s">
        <v>2195</v>
      </c>
      <c r="AD65" s="163" t="s">
        <v>2196</v>
      </c>
      <c r="AE65" s="163" t="s">
        <v>1762</v>
      </c>
      <c r="AF65" s="163">
        <v>2</v>
      </c>
      <c r="AG65" s="163">
        <v>2.5</v>
      </c>
      <c r="AH65" s="163">
        <v>1</v>
      </c>
      <c r="AI65" s="163" t="s">
        <v>36</v>
      </c>
      <c r="AJ65" s="163" t="s">
        <v>36</v>
      </c>
      <c r="AK65" s="163" t="s">
        <v>2197</v>
      </c>
      <c r="AL65" s="163" t="s">
        <v>36</v>
      </c>
      <c r="AM65" t="s">
        <v>4882</v>
      </c>
      <c r="AN65" s="487">
        <v>0</v>
      </c>
      <c r="AO65" s="487">
        <v>0</v>
      </c>
      <c r="CE65" s="471"/>
      <c r="CG65" s="471" t="s">
        <v>1747</v>
      </c>
      <c r="CI65" s="471" t="s">
        <v>1451</v>
      </c>
      <c r="CJ65" s="471" t="s">
        <v>1451</v>
      </c>
    </row>
    <row r="66" spans="1:88" x14ac:dyDescent="0.2">
      <c r="A66">
        <v>65</v>
      </c>
      <c r="B66" s="471" t="s">
        <v>989</v>
      </c>
      <c r="C66" s="163" t="s">
        <v>4638</v>
      </c>
      <c r="D66" s="163" t="s">
        <v>4639</v>
      </c>
      <c r="E66" s="163" t="s">
        <v>2044</v>
      </c>
      <c r="F66" s="163" t="s">
        <v>2045</v>
      </c>
      <c r="G66" s="163" t="s">
        <v>36</v>
      </c>
      <c r="H66" s="163" t="s">
        <v>2200</v>
      </c>
      <c r="I66" s="163" t="s">
        <v>5734</v>
      </c>
      <c r="J66" s="163" t="s">
        <v>3123</v>
      </c>
      <c r="K66" s="163" t="s">
        <v>4638</v>
      </c>
      <c r="L66" s="163" t="s">
        <v>4640</v>
      </c>
      <c r="M66" s="163">
        <v>7893</v>
      </c>
      <c r="N66" s="163" t="s">
        <v>4638</v>
      </c>
      <c r="O66" s="163" t="s">
        <v>906</v>
      </c>
      <c r="P66" s="163" t="s">
        <v>4641</v>
      </c>
      <c r="Q66" s="163" t="s">
        <v>4642</v>
      </c>
      <c r="R66" s="163" t="s">
        <v>4643</v>
      </c>
      <c r="S66" s="163" t="s">
        <v>4644</v>
      </c>
      <c r="T66" s="163">
        <v>882.1</v>
      </c>
      <c r="U66" s="163" t="s">
        <v>1952</v>
      </c>
      <c r="V66" s="163" t="s">
        <v>4645</v>
      </c>
      <c r="W66" s="163" t="s">
        <v>4646</v>
      </c>
      <c r="X66" s="163" t="s">
        <v>2194</v>
      </c>
      <c r="Y66" s="163" t="s">
        <v>2391</v>
      </c>
      <c r="Z66" s="163" t="s">
        <v>4647</v>
      </c>
      <c r="AA66" s="163" t="s">
        <v>2194</v>
      </c>
      <c r="AB66" s="163" t="s">
        <v>4648</v>
      </c>
      <c r="AC66" s="163" t="s">
        <v>2195</v>
      </c>
      <c r="AD66" s="163" t="s">
        <v>2196</v>
      </c>
      <c r="AE66" s="163" t="s">
        <v>1762</v>
      </c>
      <c r="AF66" s="163" t="s">
        <v>4649</v>
      </c>
      <c r="AG66" s="163" t="s">
        <v>36</v>
      </c>
      <c r="AH66" s="163" t="s">
        <v>36</v>
      </c>
      <c r="AI66" s="163" t="s">
        <v>36</v>
      </c>
      <c r="AJ66" s="163" t="s">
        <v>36</v>
      </c>
      <c r="AK66" s="163" t="s">
        <v>2197</v>
      </c>
      <c r="AL66" s="163" t="s">
        <v>36</v>
      </c>
      <c r="AM66" t="s">
        <v>4882</v>
      </c>
      <c r="AN66" s="487">
        <v>0</v>
      </c>
      <c r="AO66" s="487">
        <v>0</v>
      </c>
      <c r="CG66" t="s">
        <v>1418</v>
      </c>
      <c r="CI66" s="471" t="s">
        <v>1459</v>
      </c>
      <c r="CJ66" s="471" t="s">
        <v>1459</v>
      </c>
    </row>
    <row r="67" spans="1:88" x14ac:dyDescent="0.2">
      <c r="A67">
        <v>66</v>
      </c>
      <c r="B67" s="471" t="s">
        <v>989</v>
      </c>
      <c r="C67" s="163" t="s">
        <v>992</v>
      </c>
      <c r="D67" s="163" t="s">
        <v>4086</v>
      </c>
      <c r="E67" s="163" t="s">
        <v>2044</v>
      </c>
      <c r="F67" s="163" t="s">
        <v>2045</v>
      </c>
      <c r="G67" s="163" t="s">
        <v>36</v>
      </c>
      <c r="H67" s="163" t="s">
        <v>2200</v>
      </c>
      <c r="I67" s="163" t="s">
        <v>5725</v>
      </c>
      <c r="J67" s="163" t="s">
        <v>1768</v>
      </c>
      <c r="K67" s="163" t="s">
        <v>2204</v>
      </c>
      <c r="L67" s="163" t="s">
        <v>2462</v>
      </c>
      <c r="M67" s="163" t="s">
        <v>2463</v>
      </c>
      <c r="N67" s="163" t="s">
        <v>992</v>
      </c>
      <c r="O67" s="163" t="s">
        <v>906</v>
      </c>
      <c r="P67" s="163" t="s">
        <v>2464</v>
      </c>
      <c r="Q67" s="163" t="s">
        <v>2276</v>
      </c>
      <c r="R67" s="163" t="s">
        <v>2367</v>
      </c>
      <c r="S67" s="163" t="s">
        <v>2465</v>
      </c>
      <c r="T67" s="163">
        <v>544</v>
      </c>
      <c r="U67" s="163" t="s">
        <v>1952</v>
      </c>
      <c r="V67" s="163" t="s">
        <v>2278</v>
      </c>
      <c r="W67" s="163" t="s">
        <v>2466</v>
      </c>
      <c r="X67" s="163" t="s">
        <v>2194</v>
      </c>
      <c r="Y67" s="163" t="s">
        <v>2391</v>
      </c>
      <c r="Z67" s="163" t="s">
        <v>2467</v>
      </c>
      <c r="AA67" s="163" t="s">
        <v>2194</v>
      </c>
      <c r="AB67" s="163" t="s">
        <v>36</v>
      </c>
      <c r="AC67" s="163" t="s">
        <v>2195</v>
      </c>
      <c r="AD67" s="163" t="s">
        <v>2196</v>
      </c>
      <c r="AE67" s="163" t="s">
        <v>1762</v>
      </c>
      <c r="AF67" s="163">
        <v>65</v>
      </c>
      <c r="AG67" s="163">
        <v>154</v>
      </c>
      <c r="AH67" s="163">
        <v>10</v>
      </c>
      <c r="AI67" s="163" t="s">
        <v>36</v>
      </c>
      <c r="AJ67" s="163" t="s">
        <v>36</v>
      </c>
      <c r="AK67" s="163" t="s">
        <v>2197</v>
      </c>
      <c r="AL67" s="163" t="s">
        <v>3797</v>
      </c>
      <c r="AM67" t="s">
        <v>4876</v>
      </c>
      <c r="AN67" s="487">
        <v>0</v>
      </c>
      <c r="AO67" s="487">
        <v>0</v>
      </c>
      <c r="CG67" t="s">
        <v>1787</v>
      </c>
      <c r="CI67" s="471" t="s">
        <v>1496</v>
      </c>
      <c r="CJ67" s="471" t="s">
        <v>1496</v>
      </c>
    </row>
    <row r="68" spans="1:88" x14ac:dyDescent="0.2">
      <c r="A68">
        <v>67</v>
      </c>
      <c r="B68" s="471" t="s">
        <v>989</v>
      </c>
      <c r="C68" s="163" t="s">
        <v>1927</v>
      </c>
      <c r="D68" s="163" t="s">
        <v>4087</v>
      </c>
      <c r="E68" s="163" t="s">
        <v>2044</v>
      </c>
      <c r="F68" s="163" t="s">
        <v>2045</v>
      </c>
      <c r="G68" s="163" t="s">
        <v>36</v>
      </c>
      <c r="H68" s="163" t="s">
        <v>2200</v>
      </c>
      <c r="I68" s="163" t="s">
        <v>5734</v>
      </c>
      <c r="J68" s="163" t="s">
        <v>3123</v>
      </c>
      <c r="K68" s="163" t="s">
        <v>2204</v>
      </c>
      <c r="L68" s="163" t="s">
        <v>2469</v>
      </c>
      <c r="M68" s="163" t="s">
        <v>2470</v>
      </c>
      <c r="N68" s="163" t="s">
        <v>1927</v>
      </c>
      <c r="O68" s="163" t="s">
        <v>2471</v>
      </c>
      <c r="P68" s="163" t="s">
        <v>2472</v>
      </c>
      <c r="Q68" s="163" t="s">
        <v>2473</v>
      </c>
      <c r="R68" s="163" t="s">
        <v>2193</v>
      </c>
      <c r="S68" s="163" t="s">
        <v>2474</v>
      </c>
      <c r="T68" s="163">
        <v>73.5</v>
      </c>
      <c r="U68" s="163" t="s">
        <v>1952</v>
      </c>
      <c r="V68" s="163" t="s">
        <v>2475</v>
      </c>
      <c r="W68" s="163">
        <v>5856</v>
      </c>
      <c r="X68" s="163" t="s">
        <v>2194</v>
      </c>
      <c r="Y68" s="163" t="s">
        <v>2391</v>
      </c>
      <c r="Z68" s="163" t="s">
        <v>2476</v>
      </c>
      <c r="AA68" s="163" t="s">
        <v>2194</v>
      </c>
      <c r="AB68" s="163" t="s">
        <v>4410</v>
      </c>
      <c r="AC68" s="163" t="s">
        <v>2195</v>
      </c>
      <c r="AD68" s="163" t="s">
        <v>2196</v>
      </c>
      <c r="AE68" s="163" t="s">
        <v>1762</v>
      </c>
      <c r="AF68" s="163">
        <v>5</v>
      </c>
      <c r="AG68" s="163">
        <v>0.08</v>
      </c>
      <c r="AH68" s="163">
        <v>0.32</v>
      </c>
      <c r="AI68" s="163" t="s">
        <v>36</v>
      </c>
      <c r="AJ68" s="163" t="s">
        <v>36</v>
      </c>
      <c r="AK68" s="163" t="s">
        <v>2197</v>
      </c>
      <c r="AL68" s="163" t="s">
        <v>3797</v>
      </c>
      <c r="AM68" t="s">
        <v>4882</v>
      </c>
      <c r="AN68" s="487">
        <v>0</v>
      </c>
      <c r="AO68" s="487">
        <v>0</v>
      </c>
      <c r="CG68" t="s">
        <v>1424</v>
      </c>
      <c r="CI68" t="s">
        <v>1833</v>
      </c>
      <c r="CJ68" t="s">
        <v>1833</v>
      </c>
    </row>
    <row r="69" spans="1:88" x14ac:dyDescent="0.2">
      <c r="A69">
        <v>68</v>
      </c>
      <c r="B69" s="471" t="s">
        <v>989</v>
      </c>
      <c r="C69" s="163" t="s">
        <v>839</v>
      </c>
      <c r="D69" s="163" t="s">
        <v>4088</v>
      </c>
      <c r="E69" s="163" t="s">
        <v>2044</v>
      </c>
      <c r="F69" s="163" t="s">
        <v>2045</v>
      </c>
      <c r="G69" s="163" t="s">
        <v>36</v>
      </c>
      <c r="H69" s="163" t="s">
        <v>2200</v>
      </c>
      <c r="I69" s="163" t="s">
        <v>5734</v>
      </c>
      <c r="J69" s="163" t="s">
        <v>1768</v>
      </c>
      <c r="K69" s="163" t="s">
        <v>1453</v>
      </c>
      <c r="L69" s="163" t="s">
        <v>2477</v>
      </c>
      <c r="M69" s="163" t="s">
        <v>2478</v>
      </c>
      <c r="N69" s="163" t="s">
        <v>839</v>
      </c>
      <c r="O69" s="163" t="s">
        <v>906</v>
      </c>
      <c r="P69" s="163" t="s">
        <v>2472</v>
      </c>
      <c r="Q69" s="163" t="s">
        <v>2276</v>
      </c>
      <c r="R69" s="163" t="s">
        <v>2193</v>
      </c>
      <c r="S69" s="163" t="s">
        <v>2479</v>
      </c>
      <c r="T69" s="163">
        <v>19.8</v>
      </c>
      <c r="U69" s="163" t="s">
        <v>1952</v>
      </c>
      <c r="V69" s="163" t="s">
        <v>2480</v>
      </c>
      <c r="W69" s="163" t="s">
        <v>2481</v>
      </c>
      <c r="X69" s="163" t="s">
        <v>2194</v>
      </c>
      <c r="Y69" s="163" t="s">
        <v>2391</v>
      </c>
      <c r="Z69" s="163" t="s">
        <v>2476</v>
      </c>
      <c r="AA69" s="163" t="s">
        <v>2194</v>
      </c>
      <c r="AB69" s="163" t="s">
        <v>4411</v>
      </c>
      <c r="AC69" s="163" t="s">
        <v>2195</v>
      </c>
      <c r="AD69" s="163" t="s">
        <v>2196</v>
      </c>
      <c r="AE69" s="163" t="s">
        <v>1762</v>
      </c>
      <c r="AF69" s="163">
        <v>1.1000000000000001</v>
      </c>
      <c r="AG69" s="163">
        <v>0.5</v>
      </c>
      <c r="AH69" s="163">
        <v>0.13</v>
      </c>
      <c r="AI69" s="163" t="s">
        <v>3968</v>
      </c>
      <c r="AJ69" s="163" t="s">
        <v>3969</v>
      </c>
      <c r="AK69" s="163" t="s">
        <v>2197</v>
      </c>
      <c r="AL69" s="163" t="s">
        <v>3797</v>
      </c>
      <c r="AM69" t="s">
        <v>4876</v>
      </c>
      <c r="AN69" s="487">
        <v>0</v>
      </c>
      <c r="AO69" s="487">
        <v>0</v>
      </c>
      <c r="CG69" t="s">
        <v>5521</v>
      </c>
      <c r="CI69" t="s">
        <v>4980</v>
      </c>
      <c r="CJ69" t="s">
        <v>4980</v>
      </c>
    </row>
    <row r="70" spans="1:88" x14ac:dyDescent="0.2">
      <c r="A70">
        <v>69</v>
      </c>
      <c r="B70" s="471" t="s">
        <v>989</v>
      </c>
      <c r="C70" s="163" t="s">
        <v>827</v>
      </c>
      <c r="D70" s="163" t="s">
        <v>4575</v>
      </c>
      <c r="E70" s="163" t="s">
        <v>2044</v>
      </c>
      <c r="F70" s="163" t="s">
        <v>2045</v>
      </c>
      <c r="G70" s="163" t="s">
        <v>36</v>
      </c>
      <c r="H70" s="163" t="s">
        <v>2200</v>
      </c>
      <c r="I70" s="163" t="s">
        <v>5725</v>
      </c>
      <c r="J70" s="163" t="s">
        <v>1768</v>
      </c>
      <c r="K70" s="163" t="s">
        <v>1453</v>
      </c>
      <c r="L70" s="163" t="s">
        <v>2477</v>
      </c>
      <c r="M70" s="163" t="s">
        <v>4576</v>
      </c>
      <c r="N70" s="163" t="s">
        <v>4577</v>
      </c>
      <c r="O70" s="163" t="s">
        <v>906</v>
      </c>
      <c r="P70" s="163" t="s">
        <v>3608</v>
      </c>
      <c r="Q70" s="163" t="s">
        <v>2192</v>
      </c>
      <c r="R70" s="163" t="s">
        <v>2193</v>
      </c>
      <c r="S70" s="163" t="s">
        <v>4578</v>
      </c>
      <c r="T70" s="163">
        <v>13.6</v>
      </c>
      <c r="U70" s="163" t="s">
        <v>4579</v>
      </c>
      <c r="V70" s="163" t="s">
        <v>2480</v>
      </c>
      <c r="W70" s="163" t="s">
        <v>4580</v>
      </c>
      <c r="X70" s="163" t="s">
        <v>2194</v>
      </c>
      <c r="Y70" s="163" t="s">
        <v>2391</v>
      </c>
      <c r="Z70" s="163" t="s">
        <v>2476</v>
      </c>
      <c r="AA70" s="163" t="s">
        <v>2194</v>
      </c>
      <c r="AB70" s="163" t="s">
        <v>4581</v>
      </c>
      <c r="AC70" s="163" t="s">
        <v>2195</v>
      </c>
      <c r="AD70" s="163" t="s">
        <v>2196</v>
      </c>
      <c r="AE70" s="163" t="s">
        <v>1762</v>
      </c>
      <c r="AF70" s="163">
        <v>3.1</v>
      </c>
      <c r="AG70" s="163">
        <v>2</v>
      </c>
      <c r="AH70" s="163">
        <v>0.3</v>
      </c>
      <c r="AI70" s="163" t="s">
        <v>4582</v>
      </c>
      <c r="AJ70" s="163" t="s">
        <v>36</v>
      </c>
      <c r="AK70" s="163" t="s">
        <v>2197</v>
      </c>
      <c r="AL70" s="163" t="s">
        <v>3797</v>
      </c>
      <c r="AM70" t="s">
        <v>4876</v>
      </c>
      <c r="AN70" s="487">
        <v>0</v>
      </c>
      <c r="AO70" s="487">
        <v>0</v>
      </c>
      <c r="CG70" t="s">
        <v>1434</v>
      </c>
      <c r="CI70" t="s">
        <v>3878</v>
      </c>
      <c r="CJ70" t="s">
        <v>3878</v>
      </c>
    </row>
    <row r="71" spans="1:88" x14ac:dyDescent="0.2">
      <c r="A71">
        <v>70</v>
      </c>
      <c r="B71" s="471" t="s">
        <v>989</v>
      </c>
      <c r="C71" s="163" t="s">
        <v>825</v>
      </c>
      <c r="D71" s="163" t="s">
        <v>4089</v>
      </c>
      <c r="E71" s="163" t="s">
        <v>2044</v>
      </c>
      <c r="F71" s="163" t="s">
        <v>2045</v>
      </c>
      <c r="G71" s="163" t="s">
        <v>36</v>
      </c>
      <c r="H71" s="163" t="s">
        <v>2200</v>
      </c>
      <c r="I71" s="163" t="s">
        <v>5725</v>
      </c>
      <c r="J71" s="163" t="s">
        <v>1768</v>
      </c>
      <c r="K71" s="163" t="s">
        <v>2204</v>
      </c>
      <c r="L71" s="163" t="s">
        <v>2482</v>
      </c>
      <c r="M71" s="163">
        <v>27676</v>
      </c>
      <c r="N71" s="163" t="s">
        <v>825</v>
      </c>
      <c r="O71" s="163" t="s">
        <v>906</v>
      </c>
      <c r="P71" s="163" t="s">
        <v>3654</v>
      </c>
      <c r="Q71" s="163" t="s">
        <v>2276</v>
      </c>
      <c r="R71" s="163" t="s">
        <v>2367</v>
      </c>
      <c r="S71" s="163" t="s">
        <v>5559</v>
      </c>
      <c r="T71" s="163">
        <v>275</v>
      </c>
      <c r="U71" s="163" t="s">
        <v>1952</v>
      </c>
      <c r="V71" s="163" t="s">
        <v>2475</v>
      </c>
      <c r="W71" s="163">
        <v>2489</v>
      </c>
      <c r="X71" s="163" t="s">
        <v>2194</v>
      </c>
      <c r="Y71" s="163" t="s">
        <v>2391</v>
      </c>
      <c r="Z71" s="163" t="s">
        <v>2483</v>
      </c>
      <c r="AA71" s="163" t="s">
        <v>2194</v>
      </c>
      <c r="AB71" s="163" t="s">
        <v>36</v>
      </c>
      <c r="AC71" s="163" t="s">
        <v>2195</v>
      </c>
      <c r="AD71" s="163" t="s">
        <v>2196</v>
      </c>
      <c r="AE71" s="163" t="s">
        <v>1762</v>
      </c>
      <c r="AF71" s="163">
        <v>10</v>
      </c>
      <c r="AG71" s="163">
        <v>0.05</v>
      </c>
      <c r="AH71" s="163">
        <v>0.02</v>
      </c>
      <c r="AI71" s="163" t="s">
        <v>36</v>
      </c>
      <c r="AJ71" s="163" t="s">
        <v>36</v>
      </c>
      <c r="AK71" s="163" t="s">
        <v>2197</v>
      </c>
      <c r="AL71" s="163" t="s">
        <v>3797</v>
      </c>
      <c r="AM71" t="s">
        <v>4876</v>
      </c>
      <c r="AN71" s="487">
        <v>0</v>
      </c>
      <c r="AO71" s="487">
        <v>0</v>
      </c>
      <c r="CG71" t="s">
        <v>1447</v>
      </c>
      <c r="CI71" t="s">
        <v>1589</v>
      </c>
      <c r="CJ71" t="s">
        <v>1589</v>
      </c>
    </row>
    <row r="72" spans="1:88" x14ac:dyDescent="0.2">
      <c r="A72">
        <v>71</v>
      </c>
      <c r="B72" s="471" t="s">
        <v>335</v>
      </c>
      <c r="C72" s="163" t="s">
        <v>1021</v>
      </c>
      <c r="D72" s="163" t="s">
        <v>4090</v>
      </c>
      <c r="E72" s="163" t="s">
        <v>2046</v>
      </c>
      <c r="F72" s="163" t="s">
        <v>2018</v>
      </c>
      <c r="G72" s="163" t="s">
        <v>36</v>
      </c>
      <c r="H72" s="163" t="s">
        <v>2200</v>
      </c>
      <c r="I72" s="163" t="s">
        <v>5735</v>
      </c>
      <c r="J72" s="163" t="s">
        <v>2468</v>
      </c>
      <c r="K72" s="163" t="s">
        <v>1063</v>
      </c>
      <c r="L72" s="163" t="s">
        <v>2491</v>
      </c>
      <c r="M72" s="163" t="s">
        <v>2492</v>
      </c>
      <c r="N72" s="163" t="s">
        <v>1021</v>
      </c>
      <c r="O72" s="163" t="s">
        <v>5736</v>
      </c>
      <c r="P72" s="163" t="s">
        <v>2493</v>
      </c>
      <c r="Q72" s="163" t="s">
        <v>4938</v>
      </c>
      <c r="R72" s="163" t="s">
        <v>2193</v>
      </c>
      <c r="S72" s="163" t="s">
        <v>2494</v>
      </c>
      <c r="T72" s="163">
        <v>288</v>
      </c>
      <c r="U72" s="163" t="s">
        <v>2222</v>
      </c>
      <c r="V72" s="163" t="s">
        <v>2495</v>
      </c>
      <c r="W72" s="163" t="s">
        <v>2496</v>
      </c>
      <c r="X72" s="163" t="s">
        <v>4937</v>
      </c>
      <c r="Y72" s="163" t="s">
        <v>2489</v>
      </c>
      <c r="Z72" s="163" t="s">
        <v>2490</v>
      </c>
      <c r="AA72" s="163" t="s">
        <v>4937</v>
      </c>
      <c r="AB72" s="163" t="s">
        <v>5782</v>
      </c>
      <c r="AC72" s="163" t="s">
        <v>2195</v>
      </c>
      <c r="AD72" s="163" t="s">
        <v>2196</v>
      </c>
      <c r="AE72" s="163" t="s">
        <v>1762</v>
      </c>
      <c r="AF72" s="163">
        <v>8</v>
      </c>
      <c r="AG72" s="163">
        <v>251</v>
      </c>
      <c r="AH72" s="163">
        <v>43</v>
      </c>
      <c r="AI72" s="163" t="s">
        <v>3971</v>
      </c>
      <c r="AJ72" s="163" t="s">
        <v>3972</v>
      </c>
      <c r="AK72" s="163" t="s">
        <v>2197</v>
      </c>
      <c r="AL72" s="163" t="s">
        <v>3797</v>
      </c>
      <c r="AM72" t="s">
        <v>4879</v>
      </c>
      <c r="AN72" s="487">
        <v>1.4583333333333332E-2</v>
      </c>
      <c r="AO72" s="487">
        <v>0</v>
      </c>
      <c r="CG72" t="s">
        <v>1451</v>
      </c>
      <c r="CI72" t="s">
        <v>1623</v>
      </c>
      <c r="CJ72" t="s">
        <v>1623</v>
      </c>
    </row>
    <row r="73" spans="1:88" x14ac:dyDescent="0.2">
      <c r="A73">
        <v>72</v>
      </c>
      <c r="B73" s="471" t="s">
        <v>335</v>
      </c>
      <c r="C73" s="163" t="s">
        <v>1023</v>
      </c>
      <c r="D73" s="163" t="s">
        <v>4091</v>
      </c>
      <c r="E73" s="163" t="s">
        <v>2046</v>
      </c>
      <c r="F73" s="163" t="s">
        <v>2018</v>
      </c>
      <c r="G73" s="163" t="s">
        <v>36</v>
      </c>
      <c r="H73" s="163" t="s">
        <v>2200</v>
      </c>
      <c r="I73" s="163" t="s">
        <v>5735</v>
      </c>
      <c r="J73" s="163" t="s">
        <v>2468</v>
      </c>
      <c r="K73" s="163" t="s">
        <v>2509</v>
      </c>
      <c r="L73" s="163" t="s">
        <v>2510</v>
      </c>
      <c r="M73" s="163" t="s">
        <v>2514</v>
      </c>
      <c r="N73" s="163" t="s">
        <v>1023</v>
      </c>
      <c r="O73" s="163" t="s">
        <v>5736</v>
      </c>
      <c r="P73" s="163" t="s">
        <v>2493</v>
      </c>
      <c r="Q73" s="163" t="s">
        <v>4938</v>
      </c>
      <c r="R73" s="163" t="s">
        <v>2193</v>
      </c>
      <c r="S73" s="163" t="s">
        <v>2512</v>
      </c>
      <c r="T73" s="163">
        <v>24.8</v>
      </c>
      <c r="U73" s="163" t="s">
        <v>2222</v>
      </c>
      <c r="V73" s="163" t="s">
        <v>2495</v>
      </c>
      <c r="W73" s="163" t="s">
        <v>2513</v>
      </c>
      <c r="X73" s="163" t="s">
        <v>4937</v>
      </c>
      <c r="Y73" s="163" t="s">
        <v>2489</v>
      </c>
      <c r="Z73" s="163" t="s">
        <v>2490</v>
      </c>
      <c r="AA73" s="163" t="s">
        <v>4937</v>
      </c>
      <c r="AB73" s="163" t="s">
        <v>5782</v>
      </c>
      <c r="AC73" s="163" t="s">
        <v>2195</v>
      </c>
      <c r="AD73" s="163" t="s">
        <v>2196</v>
      </c>
      <c r="AE73" s="163" t="s">
        <v>1762</v>
      </c>
      <c r="AF73" s="163">
        <v>4</v>
      </c>
      <c r="AG73" s="163" t="s">
        <v>3936</v>
      </c>
      <c r="AH73" s="163">
        <v>13</v>
      </c>
      <c r="AI73" s="163" t="s">
        <v>3975</v>
      </c>
      <c r="AJ73" s="163" t="s">
        <v>36</v>
      </c>
      <c r="AK73" s="163" t="s">
        <v>2197</v>
      </c>
      <c r="AL73" s="163" t="s">
        <v>3797</v>
      </c>
      <c r="AM73" t="s">
        <v>4877</v>
      </c>
      <c r="AN73" s="487">
        <v>1.4583333333333332E-2</v>
      </c>
      <c r="AO73" s="487">
        <v>0</v>
      </c>
      <c r="CG73" t="s">
        <v>1459</v>
      </c>
      <c r="CI73" t="s">
        <v>1627</v>
      </c>
      <c r="CJ73" t="s">
        <v>1627</v>
      </c>
    </row>
    <row r="74" spans="1:88" x14ac:dyDescent="0.2">
      <c r="A74">
        <v>73</v>
      </c>
      <c r="B74" s="471" t="s">
        <v>335</v>
      </c>
      <c r="C74" s="163" t="s">
        <v>1013</v>
      </c>
      <c r="D74" s="163" t="s">
        <v>4092</v>
      </c>
      <c r="E74" s="163" t="s">
        <v>2046</v>
      </c>
      <c r="F74" s="163" t="s">
        <v>2018</v>
      </c>
      <c r="G74" s="163" t="s">
        <v>36</v>
      </c>
      <c r="H74" s="163" t="s">
        <v>2200</v>
      </c>
      <c r="I74" s="163" t="s">
        <v>5735</v>
      </c>
      <c r="J74" s="163" t="s">
        <v>2468</v>
      </c>
      <c r="K74" s="163" t="s">
        <v>2509</v>
      </c>
      <c r="L74" s="163" t="s">
        <v>2510</v>
      </c>
      <c r="M74" s="163" t="s">
        <v>2511</v>
      </c>
      <c r="N74" s="163" t="s">
        <v>1013</v>
      </c>
      <c r="O74" s="163" t="s">
        <v>5736</v>
      </c>
      <c r="P74" s="163" t="s">
        <v>2493</v>
      </c>
      <c r="Q74" s="163" t="s">
        <v>4938</v>
      </c>
      <c r="R74" s="163" t="s">
        <v>2193</v>
      </c>
      <c r="S74" s="163" t="s">
        <v>2512</v>
      </c>
      <c r="T74" s="163">
        <v>24.8</v>
      </c>
      <c r="U74" s="163" t="s">
        <v>2222</v>
      </c>
      <c r="V74" s="163" t="s">
        <v>2495</v>
      </c>
      <c r="W74" s="163" t="s">
        <v>5477</v>
      </c>
      <c r="X74" s="163" t="s">
        <v>4937</v>
      </c>
      <c r="Y74" s="163" t="s">
        <v>2489</v>
      </c>
      <c r="Z74" s="163" t="s">
        <v>2490</v>
      </c>
      <c r="AA74" s="163" t="s">
        <v>4937</v>
      </c>
      <c r="AB74" s="163" t="s">
        <v>5782</v>
      </c>
      <c r="AC74" s="163" t="s">
        <v>2195</v>
      </c>
      <c r="AD74" s="163" t="s">
        <v>2196</v>
      </c>
      <c r="AE74" s="163" t="s">
        <v>1762</v>
      </c>
      <c r="AF74" s="163">
        <v>8</v>
      </c>
      <c r="AG74" s="163">
        <v>140</v>
      </c>
      <c r="AH74" s="163">
        <v>20</v>
      </c>
      <c r="AI74" s="163" t="s">
        <v>3973</v>
      </c>
      <c r="AJ74" s="163" t="s">
        <v>3974</v>
      </c>
      <c r="AK74" s="163" t="s">
        <v>2197</v>
      </c>
      <c r="AL74" s="163" t="s">
        <v>3797</v>
      </c>
      <c r="AM74" t="s">
        <v>4877</v>
      </c>
      <c r="AN74" s="487">
        <v>1.4583333333333332E-2</v>
      </c>
      <c r="AO74" s="487">
        <v>0</v>
      </c>
      <c r="CG74" t="s">
        <v>1496</v>
      </c>
    </row>
    <row r="75" spans="1:88" x14ac:dyDescent="0.2">
      <c r="A75">
        <v>74</v>
      </c>
      <c r="B75" s="471" t="s">
        <v>335</v>
      </c>
      <c r="C75" s="163" t="s">
        <v>336</v>
      </c>
      <c r="D75" s="163" t="s">
        <v>4093</v>
      </c>
      <c r="E75" s="163" t="s">
        <v>2046</v>
      </c>
      <c r="F75" s="163" t="s">
        <v>2018</v>
      </c>
      <c r="G75" s="163"/>
      <c r="H75" s="163" t="s">
        <v>2200</v>
      </c>
      <c r="I75" s="163" t="s">
        <v>5735</v>
      </c>
      <c r="J75" s="163" t="s">
        <v>2468</v>
      </c>
      <c r="K75" s="163" t="s">
        <v>1063</v>
      </c>
      <c r="L75" s="163" t="s">
        <v>2484</v>
      </c>
      <c r="M75" s="163">
        <v>11108</v>
      </c>
      <c r="N75" s="163" t="s">
        <v>336</v>
      </c>
      <c r="O75" s="163" t="s">
        <v>5737</v>
      </c>
      <c r="P75" s="163" t="s">
        <v>2485</v>
      </c>
      <c r="Q75" s="163" t="s">
        <v>4965</v>
      </c>
      <c r="R75" s="163" t="s">
        <v>2193</v>
      </c>
      <c r="S75" s="163" t="s">
        <v>2486</v>
      </c>
      <c r="T75" s="163">
        <v>1394.9</v>
      </c>
      <c r="U75" s="163" t="s">
        <v>2222</v>
      </c>
      <c r="V75" s="163" t="s">
        <v>2487</v>
      </c>
      <c r="W75" s="163" t="s">
        <v>2488</v>
      </c>
      <c r="X75" s="163" t="s">
        <v>4937</v>
      </c>
      <c r="Y75" s="163" t="s">
        <v>2489</v>
      </c>
      <c r="Z75" s="163" t="s">
        <v>2490</v>
      </c>
      <c r="AA75" s="163" t="s">
        <v>4937</v>
      </c>
      <c r="AB75" s="163" t="s">
        <v>5783</v>
      </c>
      <c r="AC75" s="163" t="s">
        <v>2195</v>
      </c>
      <c r="AD75" s="163" t="s">
        <v>2196</v>
      </c>
      <c r="AE75" s="163" t="s">
        <v>1762</v>
      </c>
      <c r="AF75" s="163">
        <v>8</v>
      </c>
      <c r="AG75" s="163">
        <v>101</v>
      </c>
      <c r="AH75" s="163">
        <v>16</v>
      </c>
      <c r="AI75" s="163" t="s">
        <v>3970</v>
      </c>
      <c r="AJ75" s="163"/>
      <c r="AK75" s="163" t="s">
        <v>2197</v>
      </c>
      <c r="AL75" s="163" t="s">
        <v>3797</v>
      </c>
      <c r="AM75" t="s">
        <v>4879</v>
      </c>
      <c r="AN75" s="487">
        <v>1.4583333333333332E-2</v>
      </c>
      <c r="AO75" s="487"/>
      <c r="CG75" t="s">
        <v>1833</v>
      </c>
    </row>
    <row r="76" spans="1:88" x14ac:dyDescent="0.2">
      <c r="A76">
        <v>75</v>
      </c>
      <c r="B76" s="471" t="s">
        <v>335</v>
      </c>
      <c r="C76" s="163" t="s">
        <v>1663</v>
      </c>
      <c r="D76" s="163" t="s">
        <v>5159</v>
      </c>
      <c r="E76" s="163" t="s">
        <v>2046</v>
      </c>
      <c r="F76" s="163" t="s">
        <v>2018</v>
      </c>
      <c r="G76" s="163" t="s">
        <v>36</v>
      </c>
      <c r="H76" s="163" t="s">
        <v>2200</v>
      </c>
      <c r="I76" s="163" t="s">
        <v>5735</v>
      </c>
      <c r="J76" s="163" t="s">
        <v>2468</v>
      </c>
      <c r="K76" s="163" t="s">
        <v>1063</v>
      </c>
      <c r="L76" s="163" t="s">
        <v>5160</v>
      </c>
      <c r="M76" s="163" t="s">
        <v>5161</v>
      </c>
      <c r="N76" s="163" t="s">
        <v>1663</v>
      </c>
      <c r="O76" s="163" t="s">
        <v>5736</v>
      </c>
      <c r="P76" s="163" t="s">
        <v>2493</v>
      </c>
      <c r="Q76" s="163" t="s">
        <v>4938</v>
      </c>
      <c r="R76" s="163" t="s">
        <v>5162</v>
      </c>
      <c r="S76" s="163" t="s">
        <v>5163</v>
      </c>
      <c r="T76" s="163">
        <v>495</v>
      </c>
      <c r="U76" s="163" t="s">
        <v>2222</v>
      </c>
      <c r="V76" s="163" t="s">
        <v>2613</v>
      </c>
      <c r="W76" s="163" t="s">
        <v>5164</v>
      </c>
      <c r="X76" s="163" t="s">
        <v>4937</v>
      </c>
      <c r="Y76" s="163" t="s">
        <v>2489</v>
      </c>
      <c r="Z76" s="163" t="s">
        <v>2490</v>
      </c>
      <c r="AA76" s="163" t="s">
        <v>4937</v>
      </c>
      <c r="AB76" s="163" t="s">
        <v>5784</v>
      </c>
      <c r="AC76" s="163" t="s">
        <v>2195</v>
      </c>
      <c r="AD76" s="163" t="s">
        <v>2196</v>
      </c>
      <c r="AE76" s="163" t="s">
        <v>1762</v>
      </c>
      <c r="AF76" s="163">
        <v>10.199999999999999</v>
      </c>
      <c r="AG76" s="163">
        <v>131</v>
      </c>
      <c r="AH76" s="163">
        <v>22</v>
      </c>
      <c r="AI76" s="163">
        <v>22</v>
      </c>
      <c r="AJ76" s="163">
        <v>16.399999999999999</v>
      </c>
      <c r="AK76" s="163" t="s">
        <v>2197</v>
      </c>
      <c r="AL76" s="163" t="s">
        <v>3797</v>
      </c>
      <c r="AM76" t="s">
        <v>4879</v>
      </c>
      <c r="AN76" s="487"/>
      <c r="AO76" s="487"/>
      <c r="CG76" t="s">
        <v>5353</v>
      </c>
    </row>
    <row r="77" spans="1:88" x14ac:dyDescent="0.2">
      <c r="A77">
        <v>76</v>
      </c>
      <c r="B77" s="471" t="s">
        <v>335</v>
      </c>
      <c r="C77" s="163" t="s">
        <v>1009</v>
      </c>
      <c r="D77" s="163" t="s">
        <v>4094</v>
      </c>
      <c r="E77" s="163" t="s">
        <v>2046</v>
      </c>
      <c r="F77" s="163" t="s">
        <v>2018</v>
      </c>
      <c r="G77" s="163" t="s">
        <v>36</v>
      </c>
      <c r="H77" s="163" t="s">
        <v>2200</v>
      </c>
      <c r="I77" s="163" t="s">
        <v>5735</v>
      </c>
      <c r="J77" s="163" t="s">
        <v>2468</v>
      </c>
      <c r="K77" s="163" t="s">
        <v>1065</v>
      </c>
      <c r="L77" s="163" t="s">
        <v>2507</v>
      </c>
      <c r="M77" s="163">
        <v>146046</v>
      </c>
      <c r="N77" s="163" t="s">
        <v>1009</v>
      </c>
      <c r="O77" s="163" t="s">
        <v>5738</v>
      </c>
      <c r="P77" s="163" t="s">
        <v>4698</v>
      </c>
      <c r="Q77" s="163" t="s">
        <v>4936</v>
      </c>
      <c r="R77" s="163" t="s">
        <v>2193</v>
      </c>
      <c r="S77" s="163" t="s">
        <v>2508</v>
      </c>
      <c r="T77" s="163">
        <v>1185.7</v>
      </c>
      <c r="U77" s="163" t="s">
        <v>2222</v>
      </c>
      <c r="V77" s="163" t="s">
        <v>5420</v>
      </c>
      <c r="W77" s="163" t="s">
        <v>5421</v>
      </c>
      <c r="X77" s="163" t="s">
        <v>4937</v>
      </c>
      <c r="Y77" s="163" t="s">
        <v>2489</v>
      </c>
      <c r="Z77" s="163" t="s">
        <v>2490</v>
      </c>
      <c r="AA77" s="163" t="s">
        <v>4937</v>
      </c>
      <c r="AB77" s="163" t="s">
        <v>36</v>
      </c>
      <c r="AC77" s="163" t="s">
        <v>2195</v>
      </c>
      <c r="AD77" s="163" t="s">
        <v>2196</v>
      </c>
      <c r="AE77" s="163" t="s">
        <v>1762</v>
      </c>
      <c r="AF77" s="163">
        <v>32000</v>
      </c>
      <c r="AG77" s="163">
        <v>3000</v>
      </c>
      <c r="AH77" s="163">
        <v>12000</v>
      </c>
      <c r="AI77" s="163" t="s">
        <v>36</v>
      </c>
      <c r="AJ77" s="163" t="s">
        <v>36</v>
      </c>
      <c r="AK77" s="163" t="s">
        <v>2197</v>
      </c>
      <c r="AL77" s="163" t="s">
        <v>3797</v>
      </c>
      <c r="AM77" t="s">
        <v>4883</v>
      </c>
      <c r="AN77" s="487">
        <v>1.4583333333333332E-2</v>
      </c>
      <c r="AO77" s="487">
        <v>2.1527777777777781E-2</v>
      </c>
      <c r="CG77" t="s">
        <v>3878</v>
      </c>
    </row>
    <row r="78" spans="1:88" x14ac:dyDescent="0.2">
      <c r="A78">
        <v>77</v>
      </c>
      <c r="B78" s="471" t="s">
        <v>335</v>
      </c>
      <c r="C78" s="163" t="s">
        <v>3838</v>
      </c>
      <c r="D78" s="163" t="s">
        <v>4412</v>
      </c>
      <c r="E78" s="163" t="s">
        <v>2046</v>
      </c>
      <c r="F78" s="163" t="s">
        <v>2018</v>
      </c>
      <c r="G78" s="163" t="s">
        <v>36</v>
      </c>
      <c r="H78" s="163" t="s">
        <v>2200</v>
      </c>
      <c r="I78" s="163" t="s">
        <v>5735</v>
      </c>
      <c r="J78" s="163" t="s">
        <v>2468</v>
      </c>
      <c r="K78" s="163" t="s">
        <v>2497</v>
      </c>
      <c r="L78" s="163" t="s">
        <v>2498</v>
      </c>
      <c r="M78" s="163">
        <v>146905</v>
      </c>
      <c r="N78" s="163" t="s">
        <v>2499</v>
      </c>
      <c r="O78" s="163" t="s">
        <v>5738</v>
      </c>
      <c r="P78" s="163" t="s">
        <v>2500</v>
      </c>
      <c r="Q78" s="163" t="s">
        <v>4936</v>
      </c>
      <c r="R78" s="163" t="s">
        <v>2193</v>
      </c>
      <c r="S78" s="163" t="s">
        <v>2501</v>
      </c>
      <c r="T78" s="163">
        <v>737.5</v>
      </c>
      <c r="U78" s="163" t="s">
        <v>2222</v>
      </c>
      <c r="V78" s="163" t="s">
        <v>2502</v>
      </c>
      <c r="W78" s="163" t="s">
        <v>2503</v>
      </c>
      <c r="X78" s="163" t="s">
        <v>4937</v>
      </c>
      <c r="Y78" s="163" t="s">
        <v>2489</v>
      </c>
      <c r="Z78" s="163" t="s">
        <v>2490</v>
      </c>
      <c r="AA78" s="163" t="s">
        <v>4937</v>
      </c>
      <c r="AB78" s="163" t="s">
        <v>36</v>
      </c>
      <c r="AC78" s="163" t="s">
        <v>2195</v>
      </c>
      <c r="AD78" s="163" t="s">
        <v>2196</v>
      </c>
      <c r="AE78" s="163" t="s">
        <v>1762</v>
      </c>
      <c r="AF78" s="163" t="s">
        <v>3935</v>
      </c>
      <c r="AG78" s="163">
        <v>9</v>
      </c>
      <c r="AH78" s="163">
        <v>0</v>
      </c>
      <c r="AI78" s="163" t="s">
        <v>36</v>
      </c>
      <c r="AJ78" s="163" t="s">
        <v>36</v>
      </c>
      <c r="AK78" s="163" t="s">
        <v>2197</v>
      </c>
      <c r="AL78" s="163" t="s">
        <v>3797</v>
      </c>
      <c r="AM78" t="s">
        <v>4879</v>
      </c>
      <c r="AN78" s="487">
        <v>1.4583333333333332E-2</v>
      </c>
      <c r="AO78" s="487">
        <v>2.1527777777777781E-2</v>
      </c>
      <c r="CG78" t="s">
        <v>1589</v>
      </c>
    </row>
    <row r="79" spans="1:88" x14ac:dyDescent="0.2">
      <c r="A79">
        <v>78</v>
      </c>
      <c r="B79" s="471" t="s">
        <v>335</v>
      </c>
      <c r="C79" s="163" t="s">
        <v>1015</v>
      </c>
      <c r="D79" s="163" t="s">
        <v>4095</v>
      </c>
      <c r="E79" s="163" t="s">
        <v>2046</v>
      </c>
      <c r="F79" s="163" t="s">
        <v>2018</v>
      </c>
      <c r="G79" s="163" t="s">
        <v>36</v>
      </c>
      <c r="H79" s="163" t="s">
        <v>2200</v>
      </c>
      <c r="I79" s="163" t="s">
        <v>5725</v>
      </c>
      <c r="J79" s="163" t="s">
        <v>1768</v>
      </c>
      <c r="K79" s="163" t="s">
        <v>2504</v>
      </c>
      <c r="L79" s="163" t="s">
        <v>2315</v>
      </c>
      <c r="M79" s="163" t="s">
        <v>1015</v>
      </c>
      <c r="N79" s="163" t="s">
        <v>1015</v>
      </c>
      <c r="O79" s="163" t="s">
        <v>906</v>
      </c>
      <c r="P79" s="163" t="s">
        <v>2505</v>
      </c>
      <c r="Q79" s="163" t="s">
        <v>2273</v>
      </c>
      <c r="R79" s="163" t="s">
        <v>2193</v>
      </c>
      <c r="S79" s="163" t="s">
        <v>2506</v>
      </c>
      <c r="T79" s="163">
        <v>536.29999999999995</v>
      </c>
      <c r="U79" s="163">
        <v>0</v>
      </c>
      <c r="V79" s="163">
        <v>0</v>
      </c>
      <c r="W79" s="163">
        <v>0</v>
      </c>
      <c r="X79" s="163">
        <v>0</v>
      </c>
      <c r="Y79" s="163">
        <v>0</v>
      </c>
      <c r="Z79" s="163">
        <v>0</v>
      </c>
      <c r="AA79" s="163">
        <v>0</v>
      </c>
      <c r="AB79" s="163" t="s">
        <v>36</v>
      </c>
      <c r="AC79" s="163" t="s">
        <v>2195</v>
      </c>
      <c r="AD79" s="163" t="s">
        <v>2196</v>
      </c>
      <c r="AE79" s="163" t="s">
        <v>1762</v>
      </c>
      <c r="AF79" s="163" t="s">
        <v>3419</v>
      </c>
      <c r="AG79" s="163" t="s">
        <v>36</v>
      </c>
      <c r="AH79" s="163" t="s">
        <v>36</v>
      </c>
      <c r="AI79" s="163" t="s">
        <v>36</v>
      </c>
      <c r="AJ79" s="163" t="s">
        <v>36</v>
      </c>
      <c r="AK79" s="163" t="s">
        <v>2197</v>
      </c>
      <c r="AL79" s="163" t="s">
        <v>36</v>
      </c>
      <c r="AM79" t="s">
        <v>4876</v>
      </c>
      <c r="AN79" s="487">
        <v>0</v>
      </c>
      <c r="AO79" s="487">
        <v>0</v>
      </c>
      <c r="CG79" t="s">
        <v>1623</v>
      </c>
    </row>
    <row r="80" spans="1:88" x14ac:dyDescent="0.2">
      <c r="A80">
        <v>79</v>
      </c>
      <c r="B80" s="471" t="s">
        <v>1025</v>
      </c>
      <c r="C80" s="163" t="s">
        <v>1048</v>
      </c>
      <c r="D80" s="163" t="s">
        <v>4096</v>
      </c>
      <c r="E80" s="163" t="s">
        <v>2047</v>
      </c>
      <c r="F80" s="163" t="s">
        <v>2018</v>
      </c>
      <c r="G80" s="163" t="s">
        <v>36</v>
      </c>
      <c r="H80" s="163" t="s">
        <v>2200</v>
      </c>
      <c r="I80" s="163" t="s">
        <v>5739</v>
      </c>
      <c r="J80" s="163" t="s">
        <v>2468</v>
      </c>
      <c r="K80" s="163">
        <v>0</v>
      </c>
      <c r="L80" s="163">
        <v>0</v>
      </c>
      <c r="M80" s="163">
        <v>0</v>
      </c>
      <c r="N80" s="163">
        <v>0</v>
      </c>
      <c r="O80" s="163">
        <v>0</v>
      </c>
      <c r="P80" s="163">
        <v>0</v>
      </c>
      <c r="Q80" s="163">
        <v>0</v>
      </c>
      <c r="R80" s="163">
        <v>0</v>
      </c>
      <c r="S80" s="163">
        <v>0</v>
      </c>
      <c r="T80" s="163">
        <v>0</v>
      </c>
      <c r="U80" s="163">
        <v>0</v>
      </c>
      <c r="V80" s="163">
        <v>0</v>
      </c>
      <c r="W80" s="163">
        <v>0</v>
      </c>
      <c r="X80" s="163">
        <v>0</v>
      </c>
      <c r="Y80" s="163">
        <v>0</v>
      </c>
      <c r="Z80" s="163">
        <v>0</v>
      </c>
      <c r="AA80" s="163">
        <v>0</v>
      </c>
      <c r="AB80" s="163" t="s">
        <v>36</v>
      </c>
      <c r="AC80" s="163" t="s">
        <v>2195</v>
      </c>
      <c r="AD80" s="163" t="s">
        <v>2196</v>
      </c>
      <c r="AE80" s="163" t="s">
        <v>1762</v>
      </c>
      <c r="AF80" s="163" t="s">
        <v>3419</v>
      </c>
      <c r="AG80" s="163" t="s">
        <v>36</v>
      </c>
      <c r="AH80" s="163" t="s">
        <v>36</v>
      </c>
      <c r="AI80" s="163" t="s">
        <v>36</v>
      </c>
      <c r="AJ80" s="163" t="s">
        <v>36</v>
      </c>
      <c r="AK80" s="163" t="s">
        <v>2197</v>
      </c>
      <c r="AL80" s="163" t="s">
        <v>36</v>
      </c>
      <c r="AM80" t="s">
        <v>4876</v>
      </c>
      <c r="AN80" s="487">
        <v>0</v>
      </c>
      <c r="AO80" s="487">
        <v>0</v>
      </c>
      <c r="CG80" t="s">
        <v>1627</v>
      </c>
    </row>
    <row r="81" spans="1:41" x14ac:dyDescent="0.2">
      <c r="A81">
        <v>80</v>
      </c>
      <c r="B81" s="471" t="s">
        <v>1025</v>
      </c>
      <c r="C81" s="163" t="s">
        <v>1046</v>
      </c>
      <c r="D81" s="163" t="s">
        <v>4097</v>
      </c>
      <c r="E81" s="163" t="s">
        <v>2047</v>
      </c>
      <c r="F81" s="163" t="s">
        <v>2018</v>
      </c>
      <c r="G81" s="163" t="s">
        <v>36</v>
      </c>
      <c r="H81" s="163" t="s">
        <v>2200</v>
      </c>
      <c r="I81" s="163" t="s">
        <v>5725</v>
      </c>
      <c r="J81" s="163" t="s">
        <v>2468</v>
      </c>
      <c r="K81" s="163" t="s">
        <v>1214</v>
      </c>
      <c r="L81" s="163" t="s">
        <v>2515</v>
      </c>
      <c r="M81" s="163" t="s">
        <v>2516</v>
      </c>
      <c r="N81" s="163" t="s">
        <v>1046</v>
      </c>
      <c r="O81" s="163" t="s">
        <v>4989</v>
      </c>
      <c r="P81" s="163" t="s">
        <v>2517</v>
      </c>
      <c r="Q81" s="163" t="s">
        <v>4949</v>
      </c>
      <c r="R81" s="163" t="s">
        <v>2257</v>
      </c>
      <c r="S81" s="163" t="s">
        <v>2518</v>
      </c>
      <c r="T81" s="163">
        <v>80</v>
      </c>
      <c r="U81" s="163" t="s">
        <v>2222</v>
      </c>
      <c r="V81" s="163" t="s">
        <v>2519</v>
      </c>
      <c r="W81" s="163" t="s">
        <v>5051</v>
      </c>
      <c r="X81" s="163" t="s">
        <v>4937</v>
      </c>
      <c r="Y81" s="163" t="s">
        <v>2520</v>
      </c>
      <c r="Z81" s="163" t="s">
        <v>2521</v>
      </c>
      <c r="AA81" s="163" t="s">
        <v>4937</v>
      </c>
      <c r="AB81" s="163" t="s">
        <v>36</v>
      </c>
      <c r="AC81" s="163" t="s">
        <v>2195</v>
      </c>
      <c r="AD81" s="163" t="s">
        <v>2196</v>
      </c>
      <c r="AE81" s="163" t="s">
        <v>1762</v>
      </c>
      <c r="AF81" s="163" t="s">
        <v>3419</v>
      </c>
      <c r="AG81" s="163" t="s">
        <v>36</v>
      </c>
      <c r="AH81" s="163" t="s">
        <v>36</v>
      </c>
      <c r="AI81" s="163" t="s">
        <v>36</v>
      </c>
      <c r="AJ81" s="163" t="s">
        <v>36</v>
      </c>
      <c r="AK81" s="163" t="s">
        <v>2197</v>
      </c>
      <c r="AL81" s="163" t="s">
        <v>36</v>
      </c>
      <c r="AM81" t="s">
        <v>4879</v>
      </c>
      <c r="AN81" s="487">
        <v>0</v>
      </c>
      <c r="AO81" s="487">
        <v>0</v>
      </c>
    </row>
    <row r="82" spans="1:41" x14ac:dyDescent="0.2">
      <c r="A82">
        <v>81</v>
      </c>
      <c r="B82" s="471" t="s">
        <v>1025</v>
      </c>
      <c r="C82" s="163" t="s">
        <v>1027</v>
      </c>
      <c r="D82" s="163" t="s">
        <v>4098</v>
      </c>
      <c r="E82" s="163" t="s">
        <v>2047</v>
      </c>
      <c r="F82" s="163" t="s">
        <v>2018</v>
      </c>
      <c r="G82" s="163" t="s">
        <v>36</v>
      </c>
      <c r="H82" s="163" t="s">
        <v>2200</v>
      </c>
      <c r="I82" s="163" t="s">
        <v>5725</v>
      </c>
      <c r="J82" s="163" t="s">
        <v>2468</v>
      </c>
      <c r="K82" s="163" t="s">
        <v>2527</v>
      </c>
      <c r="L82" s="163" t="s">
        <v>2515</v>
      </c>
      <c r="M82" s="163" t="s">
        <v>2528</v>
      </c>
      <c r="N82" s="163" t="s">
        <v>1027</v>
      </c>
      <c r="O82" s="163" t="s">
        <v>5730</v>
      </c>
      <c r="P82" s="163" t="s">
        <v>2523</v>
      </c>
      <c r="Q82" s="163" t="s">
        <v>4936</v>
      </c>
      <c r="R82" s="163" t="s">
        <v>2257</v>
      </c>
      <c r="S82" s="163" t="s">
        <v>2529</v>
      </c>
      <c r="T82" s="163">
        <v>1725</v>
      </c>
      <c r="U82" s="163" t="s">
        <v>2221</v>
      </c>
      <c r="V82" s="163" t="s">
        <v>2519</v>
      </c>
      <c r="W82" s="163">
        <v>9.06</v>
      </c>
      <c r="X82" s="163" t="s">
        <v>4937</v>
      </c>
      <c r="Y82" s="163" t="s">
        <v>2520</v>
      </c>
      <c r="Z82" s="163" t="s">
        <v>2521</v>
      </c>
      <c r="AA82" s="163" t="s">
        <v>4937</v>
      </c>
      <c r="AB82" s="163" t="s">
        <v>36</v>
      </c>
      <c r="AC82" s="163" t="s">
        <v>2195</v>
      </c>
      <c r="AD82" s="163" t="s">
        <v>2196</v>
      </c>
      <c r="AE82" s="163" t="s">
        <v>1762</v>
      </c>
      <c r="AF82" s="163">
        <v>15.7</v>
      </c>
      <c r="AG82" s="163">
        <v>2.31</v>
      </c>
      <c r="AH82" s="163">
        <v>0.38</v>
      </c>
      <c r="AI82" s="163" t="s">
        <v>3968</v>
      </c>
      <c r="AJ82" s="163" t="s">
        <v>36</v>
      </c>
      <c r="AK82" s="163" t="s">
        <v>2197</v>
      </c>
      <c r="AL82" s="163" t="s">
        <v>36</v>
      </c>
      <c r="AM82" t="s">
        <v>4878</v>
      </c>
      <c r="AN82" s="487">
        <v>0</v>
      </c>
      <c r="AO82" s="487">
        <v>0</v>
      </c>
    </row>
    <row r="83" spans="1:41" x14ac:dyDescent="0.2">
      <c r="A83">
        <v>82</v>
      </c>
      <c r="B83" s="471" t="s">
        <v>1025</v>
      </c>
      <c r="C83" s="163" t="s">
        <v>1029</v>
      </c>
      <c r="D83" s="163" t="s">
        <v>4099</v>
      </c>
      <c r="E83" s="163" t="s">
        <v>2047</v>
      </c>
      <c r="F83" s="163" t="s">
        <v>2018</v>
      </c>
      <c r="G83" s="163" t="s">
        <v>36</v>
      </c>
      <c r="H83" s="163" t="s">
        <v>2200</v>
      </c>
      <c r="I83" s="163" t="s">
        <v>5725</v>
      </c>
      <c r="J83" s="163" t="s">
        <v>2468</v>
      </c>
      <c r="K83" s="163" t="s">
        <v>1123</v>
      </c>
      <c r="L83" s="163" t="s">
        <v>2522</v>
      </c>
      <c r="M83" s="163">
        <v>389</v>
      </c>
      <c r="N83" s="163" t="s">
        <v>1029</v>
      </c>
      <c r="O83" s="163" t="s">
        <v>5730</v>
      </c>
      <c r="P83" s="163" t="s">
        <v>2523</v>
      </c>
      <c r="Q83" s="163" t="s">
        <v>4936</v>
      </c>
      <c r="R83" s="163" t="s">
        <v>2358</v>
      </c>
      <c r="S83" s="163" t="s">
        <v>2524</v>
      </c>
      <c r="T83" s="163">
        <v>588</v>
      </c>
      <c r="U83" s="163" t="s">
        <v>2221</v>
      </c>
      <c r="V83" s="163" t="s">
        <v>2525</v>
      </c>
      <c r="W83" s="163" t="s">
        <v>2526</v>
      </c>
      <c r="X83" s="163" t="s">
        <v>4937</v>
      </c>
      <c r="Y83" s="163" t="s">
        <v>2489</v>
      </c>
      <c r="Z83" s="163" t="s">
        <v>2521</v>
      </c>
      <c r="AA83" s="163" t="s">
        <v>4937</v>
      </c>
      <c r="AB83" s="163" t="s">
        <v>36</v>
      </c>
      <c r="AC83" s="163" t="s">
        <v>2195</v>
      </c>
      <c r="AD83" s="163" t="s">
        <v>2196</v>
      </c>
      <c r="AE83" s="163" t="s">
        <v>1762</v>
      </c>
      <c r="AF83" s="163">
        <v>0.6</v>
      </c>
      <c r="AG83" s="163">
        <v>127</v>
      </c>
      <c r="AH83" s="163">
        <v>1</v>
      </c>
      <c r="AI83" s="163" t="s">
        <v>36</v>
      </c>
      <c r="AJ83" s="163" t="s">
        <v>36</v>
      </c>
      <c r="AK83" s="163" t="s">
        <v>2197</v>
      </c>
      <c r="AL83" s="163" t="s">
        <v>36</v>
      </c>
      <c r="AM83" t="s">
        <v>4876</v>
      </c>
      <c r="AN83" s="487">
        <v>0</v>
      </c>
      <c r="AO83" s="487">
        <v>0</v>
      </c>
    </row>
    <row r="84" spans="1:41" x14ac:dyDescent="0.2">
      <c r="A84">
        <v>83</v>
      </c>
      <c r="B84" s="471" t="s">
        <v>1025</v>
      </c>
      <c r="C84" s="163" t="s">
        <v>1011</v>
      </c>
      <c r="D84" s="163" t="s">
        <v>4100</v>
      </c>
      <c r="E84" s="163" t="s">
        <v>2047</v>
      </c>
      <c r="F84" s="163" t="s">
        <v>2018</v>
      </c>
      <c r="G84" s="163" t="s">
        <v>36</v>
      </c>
      <c r="H84" s="163" t="s">
        <v>2200</v>
      </c>
      <c r="I84" s="163" t="s">
        <v>5739</v>
      </c>
      <c r="J84" s="163" t="s">
        <v>2468</v>
      </c>
      <c r="K84" s="163" t="s">
        <v>3798</v>
      </c>
      <c r="L84" s="163" t="s">
        <v>2315</v>
      </c>
      <c r="M84" s="163" t="s">
        <v>1011</v>
      </c>
      <c r="N84" s="163" t="s">
        <v>1011</v>
      </c>
      <c r="O84" s="163" t="s">
        <v>3799</v>
      </c>
      <c r="P84" s="163" t="s">
        <v>3227</v>
      </c>
      <c r="Q84" s="163" t="s">
        <v>2273</v>
      </c>
      <c r="R84" s="163" t="s">
        <v>2193</v>
      </c>
      <c r="S84" s="163" t="s">
        <v>2506</v>
      </c>
      <c r="T84" s="163">
        <v>536.29999999999995</v>
      </c>
      <c r="U84" s="163" t="s">
        <v>1952</v>
      </c>
      <c r="V84" s="163" t="s">
        <v>3801</v>
      </c>
      <c r="W84" s="163" t="s">
        <v>3805</v>
      </c>
      <c r="X84" s="163" t="s">
        <v>2194</v>
      </c>
      <c r="Y84" s="163" t="s">
        <v>2629</v>
      </c>
      <c r="Z84" s="163" t="s">
        <v>2521</v>
      </c>
      <c r="AA84" s="163" t="s">
        <v>2194</v>
      </c>
      <c r="AB84" s="163" t="s">
        <v>36</v>
      </c>
      <c r="AC84" s="163" t="s">
        <v>2195</v>
      </c>
      <c r="AD84" s="163" t="s">
        <v>2196</v>
      </c>
      <c r="AE84" s="163" t="s">
        <v>1762</v>
      </c>
      <c r="AF84" s="163" t="s">
        <v>3419</v>
      </c>
      <c r="AG84" s="163" t="s">
        <v>36</v>
      </c>
      <c r="AH84" s="163" t="s">
        <v>36</v>
      </c>
      <c r="AI84" s="163" t="s">
        <v>36</v>
      </c>
      <c r="AJ84" s="163" t="s">
        <v>36</v>
      </c>
      <c r="AK84" s="163" t="s">
        <v>2197</v>
      </c>
      <c r="AL84" s="163" t="s">
        <v>3797</v>
      </c>
      <c r="AM84" t="s">
        <v>4876</v>
      </c>
      <c r="AN84" s="487">
        <v>0</v>
      </c>
      <c r="AO84" s="487">
        <v>0</v>
      </c>
    </row>
    <row r="85" spans="1:41" x14ac:dyDescent="0.2">
      <c r="A85">
        <v>84</v>
      </c>
      <c r="B85" s="471" t="s">
        <v>1025</v>
      </c>
      <c r="C85" s="163" t="s">
        <v>1033</v>
      </c>
      <c r="D85" s="163" t="s">
        <v>4101</v>
      </c>
      <c r="E85" s="163" t="s">
        <v>2047</v>
      </c>
      <c r="F85" s="163" t="s">
        <v>2018</v>
      </c>
      <c r="G85" s="163" t="s">
        <v>36</v>
      </c>
      <c r="H85" s="163" t="s">
        <v>2200</v>
      </c>
      <c r="I85" s="163" t="s">
        <v>5739</v>
      </c>
      <c r="J85" s="163" t="s">
        <v>2468</v>
      </c>
      <c r="K85" s="163" t="s">
        <v>3806</v>
      </c>
      <c r="L85" s="163" t="s">
        <v>2315</v>
      </c>
      <c r="M85" s="163" t="s">
        <v>1033</v>
      </c>
      <c r="N85" s="163" t="s">
        <v>1033</v>
      </c>
      <c r="O85" s="163" t="s">
        <v>3799</v>
      </c>
      <c r="P85" s="163" t="s">
        <v>3809</v>
      </c>
      <c r="Q85" s="163" t="s">
        <v>2273</v>
      </c>
      <c r="R85" s="163" t="s">
        <v>2193</v>
      </c>
      <c r="S85" s="163" t="s">
        <v>2506</v>
      </c>
      <c r="T85" s="163">
        <v>536.29999999999995</v>
      </c>
      <c r="U85" s="163" t="s">
        <v>1952</v>
      </c>
      <c r="V85" s="163" t="s">
        <v>3801</v>
      </c>
      <c r="W85" s="163" t="s">
        <v>3810</v>
      </c>
      <c r="X85" s="163" t="s">
        <v>2194</v>
      </c>
      <c r="Y85" s="163" t="s">
        <v>2489</v>
      </c>
      <c r="Z85" s="163" t="s">
        <v>2521</v>
      </c>
      <c r="AA85" s="163" t="s">
        <v>2194</v>
      </c>
      <c r="AB85" s="163" t="s">
        <v>36</v>
      </c>
      <c r="AC85" s="163" t="s">
        <v>2195</v>
      </c>
      <c r="AD85" s="163" t="s">
        <v>2196</v>
      </c>
      <c r="AE85" s="163" t="s">
        <v>1762</v>
      </c>
      <c r="AF85" s="163" t="s">
        <v>3419</v>
      </c>
      <c r="AG85" s="163" t="s">
        <v>36</v>
      </c>
      <c r="AH85" s="163" t="s">
        <v>36</v>
      </c>
      <c r="AI85" s="163" t="s">
        <v>36</v>
      </c>
      <c r="AJ85" s="163" t="s">
        <v>36</v>
      </c>
      <c r="AK85" s="163" t="s">
        <v>2197</v>
      </c>
      <c r="AL85" s="163" t="s">
        <v>3797</v>
      </c>
      <c r="AM85" t="s">
        <v>4876</v>
      </c>
      <c r="AN85" s="487">
        <v>0</v>
      </c>
      <c r="AO85" s="487">
        <v>0</v>
      </c>
    </row>
    <row r="86" spans="1:41" x14ac:dyDescent="0.2">
      <c r="A86">
        <v>85</v>
      </c>
      <c r="B86" s="471" t="s">
        <v>1025</v>
      </c>
      <c r="C86" s="163" t="s">
        <v>1007</v>
      </c>
      <c r="D86" s="163" t="s">
        <v>4102</v>
      </c>
      <c r="E86" s="163" t="s">
        <v>2047</v>
      </c>
      <c r="F86" s="163" t="s">
        <v>2018</v>
      </c>
      <c r="G86" s="163" t="s">
        <v>36</v>
      </c>
      <c r="H86" s="163" t="s">
        <v>2200</v>
      </c>
      <c r="I86" s="163" t="s">
        <v>5739</v>
      </c>
      <c r="J86" s="163" t="s">
        <v>2468</v>
      </c>
      <c r="K86" s="163" t="s">
        <v>2847</v>
      </c>
      <c r="L86" s="163" t="s">
        <v>2315</v>
      </c>
      <c r="M86" s="163" t="s">
        <v>1007</v>
      </c>
      <c r="N86" s="163" t="s">
        <v>1007</v>
      </c>
      <c r="O86" s="163" t="s">
        <v>3799</v>
      </c>
      <c r="P86" s="163" t="s">
        <v>3802</v>
      </c>
      <c r="Q86" s="163" t="s">
        <v>2273</v>
      </c>
      <c r="R86" s="163" t="s">
        <v>2193</v>
      </c>
      <c r="S86" s="163" t="s">
        <v>2506</v>
      </c>
      <c r="T86" s="163">
        <v>536.29999999999995</v>
      </c>
      <c r="U86" s="163" t="s">
        <v>1952</v>
      </c>
      <c r="V86" s="163" t="s">
        <v>3801</v>
      </c>
      <c r="W86" s="163" t="s">
        <v>3804</v>
      </c>
      <c r="X86" s="163" t="s">
        <v>2194</v>
      </c>
      <c r="Y86" s="163" t="s">
        <v>2629</v>
      </c>
      <c r="Z86" s="163" t="s">
        <v>2521</v>
      </c>
      <c r="AA86" s="163" t="s">
        <v>2194</v>
      </c>
      <c r="AB86" s="163" t="s">
        <v>36</v>
      </c>
      <c r="AC86" s="163" t="s">
        <v>2195</v>
      </c>
      <c r="AD86" s="163" t="s">
        <v>2196</v>
      </c>
      <c r="AE86" s="163" t="s">
        <v>1762</v>
      </c>
      <c r="AF86" s="163" t="s">
        <v>3419</v>
      </c>
      <c r="AG86" s="163" t="s">
        <v>36</v>
      </c>
      <c r="AH86" s="163" t="s">
        <v>36</v>
      </c>
      <c r="AI86" s="163" t="s">
        <v>36</v>
      </c>
      <c r="AJ86" s="163" t="s">
        <v>36</v>
      </c>
      <c r="AK86" s="163" t="s">
        <v>2197</v>
      </c>
      <c r="AL86" s="163" t="s">
        <v>3797</v>
      </c>
      <c r="AM86" t="s">
        <v>4876</v>
      </c>
      <c r="AN86" s="487">
        <v>0</v>
      </c>
      <c r="AO86" s="487">
        <v>0</v>
      </c>
    </row>
    <row r="87" spans="1:41" x14ac:dyDescent="0.2">
      <c r="A87">
        <v>86</v>
      </c>
      <c r="B87" s="471" t="s">
        <v>1025</v>
      </c>
      <c r="C87" s="163" t="s">
        <v>1005</v>
      </c>
      <c r="D87" s="163" t="s">
        <v>4103</v>
      </c>
      <c r="E87" s="163" t="s">
        <v>2047</v>
      </c>
      <c r="F87" s="163" t="s">
        <v>2018</v>
      </c>
      <c r="G87" s="163" t="s">
        <v>36</v>
      </c>
      <c r="H87" s="163" t="s">
        <v>2200</v>
      </c>
      <c r="I87" s="163" t="s">
        <v>5739</v>
      </c>
      <c r="J87" s="163" t="s">
        <v>2468</v>
      </c>
      <c r="K87" s="163" t="s">
        <v>2845</v>
      </c>
      <c r="L87" s="163" t="s">
        <v>2315</v>
      </c>
      <c r="M87" s="163" t="s">
        <v>1005</v>
      </c>
      <c r="N87" s="163" t="s">
        <v>1005</v>
      </c>
      <c r="O87" s="163" t="s">
        <v>3799</v>
      </c>
      <c r="P87" s="163" t="s">
        <v>3800</v>
      </c>
      <c r="Q87" s="163" t="s">
        <v>2273</v>
      </c>
      <c r="R87" s="163" t="s">
        <v>2193</v>
      </c>
      <c r="S87" s="163" t="s">
        <v>2506</v>
      </c>
      <c r="T87" s="163">
        <v>536.29999999999995</v>
      </c>
      <c r="U87" s="163" t="s">
        <v>1952</v>
      </c>
      <c r="V87" s="163" t="s">
        <v>3801</v>
      </c>
      <c r="W87" s="163" t="s">
        <v>3803</v>
      </c>
      <c r="X87" s="163" t="s">
        <v>2194</v>
      </c>
      <c r="Y87" s="163" t="s">
        <v>2629</v>
      </c>
      <c r="Z87" s="163" t="s">
        <v>2521</v>
      </c>
      <c r="AA87" s="163" t="s">
        <v>2194</v>
      </c>
      <c r="AB87" s="163" t="s">
        <v>36</v>
      </c>
      <c r="AC87" s="163" t="s">
        <v>2195</v>
      </c>
      <c r="AD87" s="163" t="s">
        <v>2196</v>
      </c>
      <c r="AE87" s="163" t="s">
        <v>1762</v>
      </c>
      <c r="AF87" s="163" t="s">
        <v>3419</v>
      </c>
      <c r="AG87" s="163" t="s">
        <v>36</v>
      </c>
      <c r="AH87" s="163" t="s">
        <v>36</v>
      </c>
      <c r="AI87" s="163" t="s">
        <v>36</v>
      </c>
      <c r="AJ87" s="163" t="s">
        <v>36</v>
      </c>
      <c r="AK87" s="163" t="s">
        <v>2197</v>
      </c>
      <c r="AL87" s="163" t="s">
        <v>3797</v>
      </c>
      <c r="AM87" t="s">
        <v>4876</v>
      </c>
      <c r="AN87" s="487">
        <v>0</v>
      </c>
      <c r="AO87" s="487">
        <v>0</v>
      </c>
    </row>
    <row r="88" spans="1:41" x14ac:dyDescent="0.2">
      <c r="A88">
        <v>87</v>
      </c>
      <c r="B88" s="471" t="s">
        <v>1025</v>
      </c>
      <c r="C88" s="163" t="s">
        <v>1042</v>
      </c>
      <c r="D88" s="163" t="s">
        <v>4104</v>
      </c>
      <c r="E88" s="163" t="s">
        <v>2047</v>
      </c>
      <c r="F88" s="163" t="s">
        <v>2018</v>
      </c>
      <c r="G88" s="163" t="s">
        <v>36</v>
      </c>
      <c r="H88" s="163" t="s">
        <v>2200</v>
      </c>
      <c r="I88" s="163" t="s">
        <v>5739</v>
      </c>
      <c r="J88" s="163" t="s">
        <v>2468</v>
      </c>
      <c r="K88" s="163" t="s">
        <v>3818</v>
      </c>
      <c r="L88" s="163" t="s">
        <v>2315</v>
      </c>
      <c r="M88" s="163" t="s">
        <v>1042</v>
      </c>
      <c r="N88" s="163" t="s">
        <v>1042</v>
      </c>
      <c r="O88" s="163" t="s">
        <v>3799</v>
      </c>
      <c r="P88" s="163" t="s">
        <v>3819</v>
      </c>
      <c r="Q88" s="163" t="s">
        <v>2273</v>
      </c>
      <c r="R88" s="163" t="s">
        <v>2193</v>
      </c>
      <c r="S88" s="163" t="s">
        <v>2506</v>
      </c>
      <c r="T88" s="163">
        <v>536.29999999999995</v>
      </c>
      <c r="U88" s="163" t="s">
        <v>1952</v>
      </c>
      <c r="V88" s="163" t="s">
        <v>3801</v>
      </c>
      <c r="W88" s="163" t="s">
        <v>3820</v>
      </c>
      <c r="X88" s="163" t="s">
        <v>2194</v>
      </c>
      <c r="Y88" s="163" t="s">
        <v>2489</v>
      </c>
      <c r="Z88" s="163" t="s">
        <v>2521</v>
      </c>
      <c r="AA88" s="163" t="s">
        <v>2194</v>
      </c>
      <c r="AB88" s="163" t="s">
        <v>36</v>
      </c>
      <c r="AC88" s="163" t="s">
        <v>2195</v>
      </c>
      <c r="AD88" s="163" t="s">
        <v>2196</v>
      </c>
      <c r="AE88" s="163" t="s">
        <v>1762</v>
      </c>
      <c r="AF88" s="163" t="s">
        <v>3419</v>
      </c>
      <c r="AG88" s="163" t="s">
        <v>36</v>
      </c>
      <c r="AH88" s="163" t="s">
        <v>36</v>
      </c>
      <c r="AI88" s="163" t="s">
        <v>36</v>
      </c>
      <c r="AJ88" s="163" t="s">
        <v>36</v>
      </c>
      <c r="AK88" s="163" t="s">
        <v>2197</v>
      </c>
      <c r="AL88" s="163" t="s">
        <v>3797</v>
      </c>
      <c r="AM88" t="s">
        <v>4876</v>
      </c>
      <c r="AN88" s="487">
        <v>0</v>
      </c>
      <c r="AO88" s="487">
        <v>0</v>
      </c>
    </row>
    <row r="89" spans="1:41" x14ac:dyDescent="0.2">
      <c r="A89">
        <v>88</v>
      </c>
      <c r="B89" s="471" t="s">
        <v>1025</v>
      </c>
      <c r="C89" s="163" t="s">
        <v>1039</v>
      </c>
      <c r="D89" s="163" t="s">
        <v>4105</v>
      </c>
      <c r="E89" s="163" t="s">
        <v>2047</v>
      </c>
      <c r="F89" s="163" t="s">
        <v>2018</v>
      </c>
      <c r="G89" s="163" t="s">
        <v>36</v>
      </c>
      <c r="H89" s="163" t="s">
        <v>2200</v>
      </c>
      <c r="I89" s="163" t="s">
        <v>5739</v>
      </c>
      <c r="J89" s="163" t="s">
        <v>2468</v>
      </c>
      <c r="K89" s="163" t="s">
        <v>3815</v>
      </c>
      <c r="L89" s="163" t="s">
        <v>2315</v>
      </c>
      <c r="M89" s="163" t="s">
        <v>1039</v>
      </c>
      <c r="N89" s="163" t="s">
        <v>1039</v>
      </c>
      <c r="O89" s="163" t="s">
        <v>3799</v>
      </c>
      <c r="P89" s="163" t="s">
        <v>3816</v>
      </c>
      <c r="Q89" s="163" t="s">
        <v>2273</v>
      </c>
      <c r="R89" s="163" t="s">
        <v>2193</v>
      </c>
      <c r="S89" s="163" t="s">
        <v>2506</v>
      </c>
      <c r="T89" s="163">
        <v>536.29999999999995</v>
      </c>
      <c r="U89" s="163" t="s">
        <v>1952</v>
      </c>
      <c r="V89" s="163" t="s">
        <v>3801</v>
      </c>
      <c r="W89" s="163" t="s">
        <v>3817</v>
      </c>
      <c r="X89" s="163" t="s">
        <v>2194</v>
      </c>
      <c r="Y89" s="163" t="s">
        <v>2489</v>
      </c>
      <c r="Z89" s="163" t="s">
        <v>2521</v>
      </c>
      <c r="AA89" s="163" t="s">
        <v>2194</v>
      </c>
      <c r="AB89" s="163" t="s">
        <v>36</v>
      </c>
      <c r="AC89" s="163" t="s">
        <v>2195</v>
      </c>
      <c r="AD89" s="163" t="s">
        <v>2196</v>
      </c>
      <c r="AE89" s="163" t="s">
        <v>1762</v>
      </c>
      <c r="AF89" s="163" t="s">
        <v>3419</v>
      </c>
      <c r="AG89" s="163" t="s">
        <v>36</v>
      </c>
      <c r="AH89" s="163" t="s">
        <v>36</v>
      </c>
      <c r="AI89" s="163" t="s">
        <v>36</v>
      </c>
      <c r="AJ89" s="163" t="s">
        <v>36</v>
      </c>
      <c r="AK89" s="163" t="s">
        <v>2197</v>
      </c>
      <c r="AL89" s="163" t="s">
        <v>3797</v>
      </c>
      <c r="AM89" t="s">
        <v>4876</v>
      </c>
      <c r="AN89" s="487">
        <v>0</v>
      </c>
      <c r="AO89" s="487">
        <v>0</v>
      </c>
    </row>
    <row r="90" spans="1:41" x14ac:dyDescent="0.2">
      <c r="A90">
        <v>89</v>
      </c>
      <c r="B90" s="471" t="s">
        <v>1025</v>
      </c>
      <c r="C90" s="163" t="s">
        <v>1035</v>
      </c>
      <c r="D90" s="163" t="s">
        <v>4106</v>
      </c>
      <c r="E90" s="163" t="s">
        <v>2047</v>
      </c>
      <c r="F90" s="163" t="s">
        <v>2018</v>
      </c>
      <c r="G90" s="163" t="s">
        <v>36</v>
      </c>
      <c r="H90" s="163" t="s">
        <v>2200</v>
      </c>
      <c r="I90" s="163" t="s">
        <v>5739</v>
      </c>
      <c r="J90" s="163" t="s">
        <v>2468</v>
      </c>
      <c r="K90" s="163" t="s">
        <v>3811</v>
      </c>
      <c r="L90" s="163" t="s">
        <v>2315</v>
      </c>
      <c r="M90" s="163" t="s">
        <v>1035</v>
      </c>
      <c r="N90" s="163" t="s">
        <v>1035</v>
      </c>
      <c r="O90" s="163" t="s">
        <v>3799</v>
      </c>
      <c r="P90" s="163" t="s">
        <v>3812</v>
      </c>
      <c r="Q90" s="163" t="s">
        <v>2273</v>
      </c>
      <c r="R90" s="163" t="s">
        <v>2193</v>
      </c>
      <c r="S90" s="163" t="s">
        <v>2506</v>
      </c>
      <c r="T90" s="163">
        <v>536.29999999999995</v>
      </c>
      <c r="U90" s="163" t="s">
        <v>1952</v>
      </c>
      <c r="V90" s="163" t="s">
        <v>3801</v>
      </c>
      <c r="W90" s="163" t="s">
        <v>3813</v>
      </c>
      <c r="X90" s="163" t="s">
        <v>2194</v>
      </c>
      <c r="Y90" s="163" t="s">
        <v>2489</v>
      </c>
      <c r="Z90" s="163" t="s">
        <v>2521</v>
      </c>
      <c r="AA90" s="163" t="s">
        <v>2194</v>
      </c>
      <c r="AB90" s="163" t="s">
        <v>36</v>
      </c>
      <c r="AC90" s="163" t="s">
        <v>2195</v>
      </c>
      <c r="AD90" s="163" t="s">
        <v>2196</v>
      </c>
      <c r="AE90" s="163" t="s">
        <v>1762</v>
      </c>
      <c r="AF90" s="163" t="s">
        <v>3419</v>
      </c>
      <c r="AG90" s="163" t="s">
        <v>36</v>
      </c>
      <c r="AH90" s="163" t="s">
        <v>36</v>
      </c>
      <c r="AI90" s="163" t="s">
        <v>36</v>
      </c>
      <c r="AJ90" s="163" t="s">
        <v>36</v>
      </c>
      <c r="AK90" s="163" t="s">
        <v>2197</v>
      </c>
      <c r="AL90" s="163" t="s">
        <v>3797</v>
      </c>
      <c r="AM90" t="s">
        <v>4876</v>
      </c>
      <c r="AN90" s="487">
        <v>0</v>
      </c>
      <c r="AO90" s="487">
        <v>0</v>
      </c>
    </row>
    <row r="91" spans="1:41" x14ac:dyDescent="0.2">
      <c r="A91">
        <v>90</v>
      </c>
      <c r="B91" s="471" t="s">
        <v>1025</v>
      </c>
      <c r="C91" s="163" t="s">
        <v>1031</v>
      </c>
      <c r="D91" s="163" t="s">
        <v>4107</v>
      </c>
      <c r="E91" s="163" t="s">
        <v>2047</v>
      </c>
      <c r="F91" s="163" t="s">
        <v>2018</v>
      </c>
      <c r="G91" s="163" t="s">
        <v>36</v>
      </c>
      <c r="H91" s="163" t="s">
        <v>2200</v>
      </c>
      <c r="I91" s="163" t="s">
        <v>5739</v>
      </c>
      <c r="J91" s="163" t="s">
        <v>2468</v>
      </c>
      <c r="K91" s="163" t="s">
        <v>3806</v>
      </c>
      <c r="L91" s="163" t="s">
        <v>2315</v>
      </c>
      <c r="M91" s="549" t="s">
        <v>1031</v>
      </c>
      <c r="N91" s="163" t="s">
        <v>1031</v>
      </c>
      <c r="O91" s="163" t="s">
        <v>3799</v>
      </c>
      <c r="P91" s="163" t="s">
        <v>3807</v>
      </c>
      <c r="Q91" s="163" t="s">
        <v>2273</v>
      </c>
      <c r="R91" s="163" t="s">
        <v>2294</v>
      </c>
      <c r="S91" s="163" t="s">
        <v>2506</v>
      </c>
      <c r="T91" s="163">
        <v>536.29999999999995</v>
      </c>
      <c r="U91" s="163" t="s">
        <v>1952</v>
      </c>
      <c r="V91" s="163" t="s">
        <v>3801</v>
      </c>
      <c r="W91" s="163" t="s">
        <v>3808</v>
      </c>
      <c r="X91" s="163" t="s">
        <v>2194</v>
      </c>
      <c r="Y91" s="163" t="s">
        <v>2489</v>
      </c>
      <c r="Z91" s="163" t="s">
        <v>2521</v>
      </c>
      <c r="AA91" s="163" t="s">
        <v>2194</v>
      </c>
      <c r="AB91" s="163" t="s">
        <v>36</v>
      </c>
      <c r="AC91" s="163" t="s">
        <v>2195</v>
      </c>
      <c r="AD91" s="163" t="s">
        <v>2196</v>
      </c>
      <c r="AE91" s="163" t="s">
        <v>1762</v>
      </c>
      <c r="AF91" s="163" t="s">
        <v>3419</v>
      </c>
      <c r="AG91" s="163" t="s">
        <v>36</v>
      </c>
      <c r="AH91" s="163" t="s">
        <v>36</v>
      </c>
      <c r="AI91" s="163" t="s">
        <v>36</v>
      </c>
      <c r="AJ91" s="163" t="s">
        <v>36</v>
      </c>
      <c r="AK91" s="163" t="s">
        <v>2197</v>
      </c>
      <c r="AL91" s="163" t="s">
        <v>3797</v>
      </c>
      <c r="AM91" t="s">
        <v>4876</v>
      </c>
      <c r="AN91" s="487">
        <v>0</v>
      </c>
      <c r="AO91" s="487">
        <v>0</v>
      </c>
    </row>
    <row r="92" spans="1:41" x14ac:dyDescent="0.2">
      <c r="A92">
        <v>91</v>
      </c>
      <c r="B92" s="471" t="s">
        <v>1025</v>
      </c>
      <c r="C92" s="163" t="s">
        <v>1037</v>
      </c>
      <c r="D92" s="163" t="s">
        <v>4108</v>
      </c>
      <c r="E92" s="163" t="s">
        <v>2047</v>
      </c>
      <c r="F92" s="163" t="s">
        <v>2018</v>
      </c>
      <c r="G92" s="163" t="s">
        <v>36</v>
      </c>
      <c r="H92" s="163" t="s">
        <v>2200</v>
      </c>
      <c r="I92" s="163" t="s">
        <v>5739</v>
      </c>
      <c r="J92" s="163" t="s">
        <v>2468</v>
      </c>
      <c r="K92" s="163" t="s">
        <v>5259</v>
      </c>
      <c r="L92" s="163" t="s">
        <v>2315</v>
      </c>
      <c r="M92" s="163" t="s">
        <v>1037</v>
      </c>
      <c r="N92" s="163" t="s">
        <v>1037</v>
      </c>
      <c r="O92" s="163" t="s">
        <v>3799</v>
      </c>
      <c r="P92" s="163" t="s">
        <v>2843</v>
      </c>
      <c r="Q92" s="163" t="s">
        <v>2273</v>
      </c>
      <c r="R92" s="163" t="s">
        <v>2294</v>
      </c>
      <c r="S92" s="163" t="s">
        <v>3814</v>
      </c>
      <c r="T92" s="163">
        <v>25</v>
      </c>
      <c r="U92" s="163" t="s">
        <v>1952</v>
      </c>
      <c r="V92" s="163" t="s">
        <v>3801</v>
      </c>
      <c r="W92" s="163" t="s">
        <v>3808</v>
      </c>
      <c r="X92" s="163" t="s">
        <v>2194</v>
      </c>
      <c r="Y92" s="163" t="s">
        <v>111</v>
      </c>
      <c r="Z92" s="163" t="s">
        <v>111</v>
      </c>
      <c r="AA92" s="163" t="s">
        <v>111</v>
      </c>
      <c r="AB92" s="163" t="s">
        <v>36</v>
      </c>
      <c r="AC92" s="163" t="s">
        <v>2195</v>
      </c>
      <c r="AD92" s="163" t="s">
        <v>2196</v>
      </c>
      <c r="AE92" s="163" t="s">
        <v>1762</v>
      </c>
      <c r="AF92" s="163" t="s">
        <v>3419</v>
      </c>
      <c r="AG92" s="163" t="s">
        <v>36</v>
      </c>
      <c r="AH92" s="163" t="s">
        <v>36</v>
      </c>
      <c r="AI92" s="163" t="s">
        <v>36</v>
      </c>
      <c r="AJ92" s="163" t="s">
        <v>36</v>
      </c>
      <c r="AK92" s="163" t="s">
        <v>2197</v>
      </c>
      <c r="AL92" s="163" t="s">
        <v>3797</v>
      </c>
      <c r="AM92" t="s">
        <v>4876</v>
      </c>
      <c r="AN92" s="487">
        <v>0</v>
      </c>
      <c r="AO92" s="487">
        <v>0</v>
      </c>
    </row>
    <row r="93" spans="1:41" x14ac:dyDescent="0.2">
      <c r="A93">
        <v>92</v>
      </c>
      <c r="B93" s="471" t="s">
        <v>1050</v>
      </c>
      <c r="C93" s="163" t="s">
        <v>819</v>
      </c>
      <c r="D93" s="163" t="s">
        <v>4109</v>
      </c>
      <c r="E93" s="163" t="s">
        <v>2048</v>
      </c>
      <c r="F93" s="163" t="s">
        <v>2049</v>
      </c>
      <c r="G93" s="163" t="s">
        <v>36</v>
      </c>
      <c r="H93" s="163" t="s">
        <v>2200</v>
      </c>
      <c r="I93" s="163" t="s">
        <v>5725</v>
      </c>
      <c r="J93" s="163" t="s">
        <v>2468</v>
      </c>
      <c r="K93" s="163" t="s">
        <v>1120</v>
      </c>
      <c r="L93" s="163" t="s">
        <v>2530</v>
      </c>
      <c r="M93" s="163">
        <v>1</v>
      </c>
      <c r="N93" s="163" t="s">
        <v>819</v>
      </c>
      <c r="O93" s="163" t="s">
        <v>5740</v>
      </c>
      <c r="P93" s="163" t="s">
        <v>2531</v>
      </c>
      <c r="Q93" s="163" t="s">
        <v>4934</v>
      </c>
      <c r="R93" s="163" t="s">
        <v>2257</v>
      </c>
      <c r="S93" s="163" t="s">
        <v>2532</v>
      </c>
      <c r="T93" s="163">
        <v>3</v>
      </c>
      <c r="U93" s="163" t="s">
        <v>2223</v>
      </c>
      <c r="V93" s="163" t="s">
        <v>2533</v>
      </c>
      <c r="W93" s="163">
        <v>1704112167</v>
      </c>
      <c r="X93" s="163" t="s">
        <v>4937</v>
      </c>
      <c r="Y93" s="163" t="s">
        <v>2533</v>
      </c>
      <c r="Z93" s="163">
        <v>1704112167</v>
      </c>
      <c r="AA93" s="163" t="s">
        <v>4937</v>
      </c>
      <c r="AB93" s="163" t="s">
        <v>36</v>
      </c>
      <c r="AC93" s="163" t="s">
        <v>2195</v>
      </c>
      <c r="AD93" s="163" t="s">
        <v>2196</v>
      </c>
      <c r="AE93" s="163" t="s">
        <v>1762</v>
      </c>
      <c r="AF93" s="163" t="s">
        <v>3419</v>
      </c>
      <c r="AG93" s="163" t="s">
        <v>36</v>
      </c>
      <c r="AH93" s="163" t="s">
        <v>36</v>
      </c>
      <c r="AI93" s="163" t="s">
        <v>36</v>
      </c>
      <c r="AJ93" s="163" t="s">
        <v>36</v>
      </c>
      <c r="AK93" s="163" t="s">
        <v>2197</v>
      </c>
      <c r="AL93" s="163" t="s">
        <v>36</v>
      </c>
      <c r="AM93" t="s">
        <v>4876</v>
      </c>
      <c r="AN93" s="487">
        <v>0</v>
      </c>
      <c r="AO93" s="487">
        <v>0</v>
      </c>
    </row>
    <row r="94" spans="1:41" x14ac:dyDescent="0.2">
      <c r="A94">
        <v>93</v>
      </c>
      <c r="B94" s="471" t="s">
        <v>1053</v>
      </c>
      <c r="C94" s="163" t="s">
        <v>1057</v>
      </c>
      <c r="D94" s="163" t="s">
        <v>4110</v>
      </c>
      <c r="E94" s="163" t="s">
        <v>2534</v>
      </c>
      <c r="F94" s="163" t="s">
        <v>2050</v>
      </c>
      <c r="G94" s="163" t="s">
        <v>36</v>
      </c>
      <c r="H94" s="163" t="s">
        <v>2200</v>
      </c>
      <c r="I94" s="163" t="s">
        <v>5725</v>
      </c>
      <c r="J94" s="163" t="s">
        <v>2468</v>
      </c>
      <c r="K94" s="163" t="s">
        <v>1063</v>
      </c>
      <c r="L94" s="163" t="s">
        <v>2547</v>
      </c>
      <c r="M94" s="163">
        <v>411110</v>
      </c>
      <c r="N94" s="163" t="s">
        <v>1057</v>
      </c>
      <c r="O94" s="163" t="s">
        <v>5730</v>
      </c>
      <c r="P94" s="163" t="s">
        <v>2535</v>
      </c>
      <c r="Q94" s="163" t="s">
        <v>4936</v>
      </c>
      <c r="R94" s="163" t="s">
        <v>2358</v>
      </c>
      <c r="S94" s="163" t="s">
        <v>2536</v>
      </c>
      <c r="T94" s="163">
        <v>225</v>
      </c>
      <c r="U94" s="163" t="s">
        <v>2221</v>
      </c>
      <c r="V94" s="163" t="s">
        <v>2401</v>
      </c>
      <c r="W94" s="163" t="s">
        <v>2548</v>
      </c>
      <c r="X94" s="163" t="s">
        <v>4937</v>
      </c>
      <c r="Y94" s="163" t="s">
        <v>2549</v>
      </c>
      <c r="Z94" s="163" t="s">
        <v>2550</v>
      </c>
      <c r="AA94" s="163" t="s">
        <v>4937</v>
      </c>
      <c r="AB94" s="163" t="s">
        <v>36</v>
      </c>
      <c r="AC94" s="163" t="s">
        <v>2195</v>
      </c>
      <c r="AD94" s="163" t="s">
        <v>2196</v>
      </c>
      <c r="AE94" s="163" t="s">
        <v>1762</v>
      </c>
      <c r="AF94" s="163">
        <v>2</v>
      </c>
      <c r="AG94" s="163">
        <v>0.5</v>
      </c>
      <c r="AH94" s="163">
        <v>0.05</v>
      </c>
      <c r="AI94" s="163" t="s">
        <v>3978</v>
      </c>
      <c r="AJ94" s="163" t="s">
        <v>36</v>
      </c>
      <c r="AK94" s="163" t="s">
        <v>2197</v>
      </c>
      <c r="AL94" s="163" t="s">
        <v>36</v>
      </c>
      <c r="AM94" t="s">
        <v>4876</v>
      </c>
      <c r="AN94" s="487">
        <v>1.4583333333333332E-2</v>
      </c>
      <c r="AO94" s="487">
        <v>0</v>
      </c>
    </row>
    <row r="95" spans="1:41" x14ac:dyDescent="0.2">
      <c r="A95">
        <v>94</v>
      </c>
      <c r="B95" s="471" t="s">
        <v>1053</v>
      </c>
      <c r="C95" s="163" t="s">
        <v>1059</v>
      </c>
      <c r="D95" s="163" t="s">
        <v>4111</v>
      </c>
      <c r="E95" s="163" t="s">
        <v>2534</v>
      </c>
      <c r="F95" s="163" t="s">
        <v>2050</v>
      </c>
      <c r="G95" s="163" t="s">
        <v>36</v>
      </c>
      <c r="H95" s="163" t="s">
        <v>2200</v>
      </c>
      <c r="I95" s="163" t="s">
        <v>5725</v>
      </c>
      <c r="J95" s="163" t="s">
        <v>2468</v>
      </c>
      <c r="K95" s="163" t="s">
        <v>1063</v>
      </c>
      <c r="L95" s="163">
        <v>501</v>
      </c>
      <c r="M95" s="163">
        <v>212</v>
      </c>
      <c r="N95" s="163" t="s">
        <v>1059</v>
      </c>
      <c r="O95" s="163" t="s">
        <v>5730</v>
      </c>
      <c r="P95" s="163" t="s">
        <v>2535</v>
      </c>
      <c r="Q95" s="163" t="s">
        <v>4936</v>
      </c>
      <c r="R95" s="163" t="s">
        <v>2358</v>
      </c>
      <c r="S95" s="163" t="s">
        <v>2536</v>
      </c>
      <c r="T95" s="163">
        <v>225</v>
      </c>
      <c r="U95" s="163" t="s">
        <v>2221</v>
      </c>
      <c r="V95" s="163" t="s">
        <v>2537</v>
      </c>
      <c r="W95" s="163" t="s">
        <v>2538</v>
      </c>
      <c r="X95" s="163" t="s">
        <v>4937</v>
      </c>
      <c r="Y95" s="163" t="s">
        <v>2539</v>
      </c>
      <c r="Z95" s="163" t="s">
        <v>2540</v>
      </c>
      <c r="AA95" s="163" t="s">
        <v>4937</v>
      </c>
      <c r="AB95" s="163" t="s">
        <v>36</v>
      </c>
      <c r="AC95" s="163" t="s">
        <v>2195</v>
      </c>
      <c r="AD95" s="163" t="s">
        <v>2196</v>
      </c>
      <c r="AE95" s="163" t="s">
        <v>1762</v>
      </c>
      <c r="AF95" s="163">
        <v>2.5</v>
      </c>
      <c r="AG95" s="163">
        <v>0.9</v>
      </c>
      <c r="AH95" s="163">
        <v>0</v>
      </c>
      <c r="AI95" s="163" t="s">
        <v>3976</v>
      </c>
      <c r="AJ95" s="163" t="s">
        <v>36</v>
      </c>
      <c r="AK95" s="163" t="s">
        <v>2197</v>
      </c>
      <c r="AL95" s="163" t="s">
        <v>36</v>
      </c>
      <c r="AM95" t="s">
        <v>4876</v>
      </c>
      <c r="AN95" s="487">
        <v>1.4583333333333332E-2</v>
      </c>
      <c r="AO95" s="487">
        <v>0</v>
      </c>
    </row>
    <row r="96" spans="1:41" x14ac:dyDescent="0.2">
      <c r="A96">
        <v>95</v>
      </c>
      <c r="B96" s="471" t="s">
        <v>1053</v>
      </c>
      <c r="C96" s="163" t="s">
        <v>5311</v>
      </c>
      <c r="D96" s="163" t="s">
        <v>5312</v>
      </c>
      <c r="E96" s="163" t="s">
        <v>2534</v>
      </c>
      <c r="F96" s="163" t="s">
        <v>2050</v>
      </c>
      <c r="G96" s="163" t="s">
        <v>36</v>
      </c>
      <c r="H96" s="163" t="s">
        <v>2200</v>
      </c>
      <c r="I96" s="163" t="s">
        <v>5725</v>
      </c>
      <c r="J96" s="163" t="s">
        <v>2468</v>
      </c>
      <c r="K96" s="163" t="s">
        <v>5313</v>
      </c>
      <c r="L96" s="163" t="s">
        <v>5314</v>
      </c>
      <c r="M96" s="163" t="s">
        <v>5315</v>
      </c>
      <c r="N96" s="163" t="s">
        <v>5311</v>
      </c>
      <c r="O96" s="163" t="s">
        <v>5741</v>
      </c>
      <c r="P96" s="163" t="s">
        <v>5316</v>
      </c>
      <c r="Q96" s="163" t="s">
        <v>4936</v>
      </c>
      <c r="R96" s="163" t="s">
        <v>2367</v>
      </c>
      <c r="S96" s="163" t="s">
        <v>5317</v>
      </c>
      <c r="T96" s="163">
        <v>39.6</v>
      </c>
      <c r="U96" s="163" t="s">
        <v>5785</v>
      </c>
      <c r="V96" s="163" t="s">
        <v>3412</v>
      </c>
      <c r="W96" s="163" t="s">
        <v>5318</v>
      </c>
      <c r="X96" s="163" t="s">
        <v>4937</v>
      </c>
      <c r="Y96" s="163" t="s">
        <v>5319</v>
      </c>
      <c r="Z96" s="163" t="s">
        <v>5320</v>
      </c>
      <c r="AA96" s="163" t="s">
        <v>4937</v>
      </c>
      <c r="AB96" s="163" t="s">
        <v>36</v>
      </c>
      <c r="AC96" s="163" t="s">
        <v>2195</v>
      </c>
      <c r="AD96" s="163" t="s">
        <v>2196</v>
      </c>
      <c r="AE96" s="163" t="s">
        <v>1762</v>
      </c>
      <c r="AF96" s="163">
        <v>40</v>
      </c>
      <c r="AG96" s="163">
        <v>200</v>
      </c>
      <c r="AH96" s="163">
        <v>15</v>
      </c>
      <c r="AI96" s="163" t="s">
        <v>5478</v>
      </c>
      <c r="AJ96" s="163" t="s">
        <v>5479</v>
      </c>
      <c r="AK96" s="163" t="s">
        <v>2197</v>
      </c>
      <c r="AL96" s="163" t="s">
        <v>36</v>
      </c>
      <c r="AM96" t="s">
        <v>4876</v>
      </c>
      <c r="AN96" s="487"/>
      <c r="AO96" s="487"/>
    </row>
    <row r="97" spans="1:41" x14ac:dyDescent="0.2">
      <c r="A97">
        <v>96</v>
      </c>
      <c r="B97" s="471" t="s">
        <v>1053</v>
      </c>
      <c r="C97" s="163" t="s">
        <v>1055</v>
      </c>
      <c r="D97" s="163" t="s">
        <v>4112</v>
      </c>
      <c r="E97" s="163" t="s">
        <v>2534</v>
      </c>
      <c r="F97" s="163" t="s">
        <v>2050</v>
      </c>
      <c r="G97" s="163" t="s">
        <v>36</v>
      </c>
      <c r="H97" s="163" t="s">
        <v>2200</v>
      </c>
      <c r="I97" s="163" t="s">
        <v>5725</v>
      </c>
      <c r="J97" s="163" t="s">
        <v>2468</v>
      </c>
      <c r="K97" s="163" t="s">
        <v>1420</v>
      </c>
      <c r="L97" s="163" t="s">
        <v>2541</v>
      </c>
      <c r="M97" s="163" t="s">
        <v>2542</v>
      </c>
      <c r="N97" s="163" t="s">
        <v>1055</v>
      </c>
      <c r="O97" s="163" t="s">
        <v>906</v>
      </c>
      <c r="P97" s="163" t="s">
        <v>2543</v>
      </c>
      <c r="Q97" s="163" t="s">
        <v>4936</v>
      </c>
      <c r="R97" s="163" t="s">
        <v>2358</v>
      </c>
      <c r="S97" s="163" t="s">
        <v>2544</v>
      </c>
      <c r="T97" s="163">
        <v>180</v>
      </c>
      <c r="U97" s="163" t="s">
        <v>2223</v>
      </c>
      <c r="V97" s="163" t="s">
        <v>2401</v>
      </c>
      <c r="W97" s="163" t="s">
        <v>2545</v>
      </c>
      <c r="X97" s="163" t="s">
        <v>4937</v>
      </c>
      <c r="Y97" s="163" t="s">
        <v>2539</v>
      </c>
      <c r="Z97" s="163" t="s">
        <v>2546</v>
      </c>
      <c r="AA97" s="163" t="s">
        <v>4937</v>
      </c>
      <c r="AB97" s="163" t="s">
        <v>36</v>
      </c>
      <c r="AC97" s="163" t="s">
        <v>2195</v>
      </c>
      <c r="AD97" s="163" t="s">
        <v>2196</v>
      </c>
      <c r="AE97" s="163" t="s">
        <v>1762</v>
      </c>
      <c r="AF97" s="163">
        <v>3</v>
      </c>
      <c r="AG97" s="163">
        <v>5.51</v>
      </c>
      <c r="AH97" s="163" t="s">
        <v>3977</v>
      </c>
      <c r="AI97" s="163" t="s">
        <v>36</v>
      </c>
      <c r="AJ97" s="163" t="s">
        <v>36</v>
      </c>
      <c r="AK97" s="163" t="s">
        <v>2197</v>
      </c>
      <c r="AL97" s="163" t="s">
        <v>36</v>
      </c>
      <c r="AM97" t="s">
        <v>4876</v>
      </c>
      <c r="AN97" s="487">
        <v>1.4583333333333332E-2</v>
      </c>
      <c r="AO97" s="487">
        <v>2.1527777777777781E-2</v>
      </c>
    </row>
    <row r="98" spans="1:41" x14ac:dyDescent="0.2">
      <c r="A98">
        <v>97</v>
      </c>
      <c r="B98" s="471" t="s">
        <v>1071</v>
      </c>
      <c r="C98" s="163" t="s">
        <v>1073</v>
      </c>
      <c r="D98" s="163" t="s">
        <v>4113</v>
      </c>
      <c r="E98" s="163" t="s">
        <v>2057</v>
      </c>
      <c r="F98" s="163" t="s">
        <v>2058</v>
      </c>
      <c r="G98" s="163" t="s">
        <v>36</v>
      </c>
      <c r="H98" s="163" t="s">
        <v>2200</v>
      </c>
      <c r="I98" s="163" t="s">
        <v>5739</v>
      </c>
      <c r="J98" s="163" t="s">
        <v>2468</v>
      </c>
      <c r="K98" s="163" t="s">
        <v>1013</v>
      </c>
      <c r="L98" s="163" t="s">
        <v>2555</v>
      </c>
      <c r="M98" s="163" t="s">
        <v>1073</v>
      </c>
      <c r="N98" s="163" t="s">
        <v>1073</v>
      </c>
      <c r="O98" s="163" t="s">
        <v>5742</v>
      </c>
      <c r="P98" s="163" t="s">
        <v>2493</v>
      </c>
      <c r="Q98" s="163" t="s">
        <v>4936</v>
      </c>
      <c r="R98" s="163" t="s">
        <v>2367</v>
      </c>
      <c r="S98" s="163" t="s">
        <v>2556</v>
      </c>
      <c r="T98" s="163">
        <v>618.79999999999995</v>
      </c>
      <c r="U98" s="163" t="s">
        <v>2220</v>
      </c>
      <c r="V98" s="163" t="s">
        <v>2475</v>
      </c>
      <c r="W98" s="163">
        <v>53128</v>
      </c>
      <c r="X98" s="163" t="s">
        <v>4937</v>
      </c>
      <c r="Y98" s="163" t="s">
        <v>2391</v>
      </c>
      <c r="Z98" s="163" t="s">
        <v>2553</v>
      </c>
      <c r="AA98" s="163" t="s">
        <v>4937</v>
      </c>
      <c r="AB98" s="163" t="s">
        <v>2554</v>
      </c>
      <c r="AC98" s="163" t="s">
        <v>2195</v>
      </c>
      <c r="AD98" s="163" t="s">
        <v>2196</v>
      </c>
      <c r="AE98" s="163" t="s">
        <v>1762</v>
      </c>
      <c r="AF98" s="163">
        <v>17</v>
      </c>
      <c r="AG98" s="163">
        <v>0.17</v>
      </c>
      <c r="AH98" s="163">
        <v>0.15</v>
      </c>
      <c r="AI98" s="163" t="s">
        <v>36</v>
      </c>
      <c r="AJ98" s="163" t="s">
        <v>36</v>
      </c>
      <c r="AK98" s="163" t="s">
        <v>2197</v>
      </c>
      <c r="AL98" s="163" t="s">
        <v>36</v>
      </c>
      <c r="AM98" t="s">
        <v>4876</v>
      </c>
      <c r="AN98" s="487">
        <v>1.4583333333333332E-2</v>
      </c>
      <c r="AO98" s="487">
        <v>0</v>
      </c>
    </row>
    <row r="99" spans="1:41" x14ac:dyDescent="0.2">
      <c r="A99">
        <v>98</v>
      </c>
      <c r="B99" s="471" t="s">
        <v>1071</v>
      </c>
      <c r="C99" s="163">
        <v>411623</v>
      </c>
      <c r="D99" s="163" t="s">
        <v>4114</v>
      </c>
      <c r="E99" s="163" t="s">
        <v>2057</v>
      </c>
      <c r="F99" s="163" t="s">
        <v>2058</v>
      </c>
      <c r="G99" s="163" t="s">
        <v>36</v>
      </c>
      <c r="H99" s="163" t="s">
        <v>2200</v>
      </c>
      <c r="I99" s="163" t="s">
        <v>5739</v>
      </c>
      <c r="J99" s="163" t="s">
        <v>2468</v>
      </c>
      <c r="K99" s="163" t="s">
        <v>1063</v>
      </c>
      <c r="L99" s="163" t="s">
        <v>2551</v>
      </c>
      <c r="M99" s="163">
        <v>411623</v>
      </c>
      <c r="N99" s="163">
        <v>411623</v>
      </c>
      <c r="O99" s="163" t="s">
        <v>5742</v>
      </c>
      <c r="P99" s="163" t="s">
        <v>2493</v>
      </c>
      <c r="Q99" s="163" t="s">
        <v>4936</v>
      </c>
      <c r="R99" s="163" t="s">
        <v>2193</v>
      </c>
      <c r="S99" s="163" t="s">
        <v>2552</v>
      </c>
      <c r="T99" s="163">
        <v>348.5</v>
      </c>
      <c r="U99" s="163" t="s">
        <v>2220</v>
      </c>
      <c r="V99" s="163" t="s">
        <v>2475</v>
      </c>
      <c r="W99" s="163">
        <v>47092</v>
      </c>
      <c r="X99" s="163" t="s">
        <v>4937</v>
      </c>
      <c r="Y99" s="163" t="s">
        <v>2391</v>
      </c>
      <c r="Z99" s="163" t="s">
        <v>2553</v>
      </c>
      <c r="AA99" s="163" t="s">
        <v>4937</v>
      </c>
      <c r="AB99" s="163" t="s">
        <v>2554</v>
      </c>
      <c r="AC99" s="163" t="s">
        <v>2195</v>
      </c>
      <c r="AD99" s="163" t="s">
        <v>2196</v>
      </c>
      <c r="AE99" s="163" t="s">
        <v>1762</v>
      </c>
      <c r="AF99" s="163">
        <v>16</v>
      </c>
      <c r="AG99" s="163">
        <v>14.35</v>
      </c>
      <c r="AH99" s="163">
        <v>0.55000000000000004</v>
      </c>
      <c r="AI99" s="163" t="s">
        <v>3979</v>
      </c>
      <c r="AJ99" s="163" t="s">
        <v>36</v>
      </c>
      <c r="AK99" s="163" t="s">
        <v>2197</v>
      </c>
      <c r="AL99" s="163" t="s">
        <v>36</v>
      </c>
      <c r="AM99" t="s">
        <v>4876</v>
      </c>
      <c r="AN99" s="487">
        <v>1.4583333333333332E-2</v>
      </c>
      <c r="AO99" s="487">
        <v>0</v>
      </c>
    </row>
    <row r="100" spans="1:41" x14ac:dyDescent="0.2">
      <c r="A100">
        <v>99</v>
      </c>
      <c r="B100" s="471" t="s">
        <v>1076</v>
      </c>
      <c r="C100" s="163" t="s">
        <v>819</v>
      </c>
      <c r="D100" s="163" t="s">
        <v>4115</v>
      </c>
      <c r="E100" s="163" t="s">
        <v>2557</v>
      </c>
      <c r="F100" s="163" t="s">
        <v>2050</v>
      </c>
      <c r="G100" s="163" t="s">
        <v>36</v>
      </c>
      <c r="H100" s="163" t="s">
        <v>2200</v>
      </c>
      <c r="I100" s="163" t="s">
        <v>5725</v>
      </c>
      <c r="J100" s="163" t="s">
        <v>2468</v>
      </c>
      <c r="K100" s="163" t="s">
        <v>1123</v>
      </c>
      <c r="L100" s="163" t="s">
        <v>2558</v>
      </c>
      <c r="M100" s="163" t="s">
        <v>2559</v>
      </c>
      <c r="N100" s="163" t="s">
        <v>819</v>
      </c>
      <c r="O100" s="163" t="s">
        <v>5743</v>
      </c>
      <c r="P100" s="163" t="s">
        <v>2373</v>
      </c>
      <c r="Q100" s="163" t="s">
        <v>4934</v>
      </c>
      <c r="R100" s="163" t="s">
        <v>2193</v>
      </c>
      <c r="S100" s="163" t="s">
        <v>2560</v>
      </c>
      <c r="T100" s="163">
        <v>539</v>
      </c>
      <c r="U100" s="163" t="s">
        <v>2222</v>
      </c>
      <c r="V100" s="163" t="s">
        <v>2561</v>
      </c>
      <c r="W100" s="163">
        <v>675626</v>
      </c>
      <c r="X100" s="163" t="s">
        <v>4937</v>
      </c>
      <c r="Y100" s="163" t="s">
        <v>2280</v>
      </c>
      <c r="Z100" s="163" t="s">
        <v>2562</v>
      </c>
      <c r="AA100" s="163" t="s">
        <v>4937</v>
      </c>
      <c r="AB100" s="163" t="s">
        <v>36</v>
      </c>
      <c r="AC100" s="163" t="s">
        <v>2195</v>
      </c>
      <c r="AD100" s="163" t="s">
        <v>2196</v>
      </c>
      <c r="AE100" s="163" t="s">
        <v>1762</v>
      </c>
      <c r="AF100" s="163" t="s">
        <v>3419</v>
      </c>
      <c r="AG100" s="163" t="s">
        <v>36</v>
      </c>
      <c r="AH100" s="163" t="s">
        <v>36</v>
      </c>
      <c r="AI100" s="163" t="s">
        <v>36</v>
      </c>
      <c r="AJ100" s="163" t="s">
        <v>36</v>
      </c>
      <c r="AK100" s="163" t="s">
        <v>2197</v>
      </c>
      <c r="AL100" s="163" t="s">
        <v>4982</v>
      </c>
      <c r="AM100" t="s">
        <v>4876</v>
      </c>
      <c r="AN100" s="487">
        <v>0</v>
      </c>
      <c r="AO100" s="487">
        <v>0</v>
      </c>
    </row>
    <row r="101" spans="1:41" x14ac:dyDescent="0.2">
      <c r="A101">
        <v>100</v>
      </c>
      <c r="B101" s="471" t="s">
        <v>1076</v>
      </c>
      <c r="C101" s="163" t="s">
        <v>837</v>
      </c>
      <c r="D101" s="163" t="s">
        <v>4116</v>
      </c>
      <c r="E101" s="163" t="s">
        <v>2557</v>
      </c>
      <c r="F101" s="163" t="s">
        <v>2050</v>
      </c>
      <c r="G101" s="163" t="s">
        <v>36</v>
      </c>
      <c r="H101" s="163" t="s">
        <v>2200</v>
      </c>
      <c r="I101" s="163" t="s">
        <v>4912</v>
      </c>
      <c r="J101" s="163" t="s">
        <v>2468</v>
      </c>
      <c r="K101" s="163" t="s">
        <v>2620</v>
      </c>
      <c r="L101" s="163" t="s">
        <v>2621</v>
      </c>
      <c r="M101" s="163" t="s">
        <v>2622</v>
      </c>
      <c r="N101" s="163" t="s">
        <v>837</v>
      </c>
      <c r="O101" s="163" t="s">
        <v>4913</v>
      </c>
      <c r="P101" s="163" t="s">
        <v>2623</v>
      </c>
      <c r="Q101" s="163" t="s">
        <v>4949</v>
      </c>
      <c r="R101" s="163" t="s">
        <v>2193</v>
      </c>
      <c r="S101" s="163" t="s">
        <v>2624</v>
      </c>
      <c r="T101" s="163">
        <v>525</v>
      </c>
      <c r="U101" s="163" t="s">
        <v>2222</v>
      </c>
      <c r="V101" s="163" t="s">
        <v>2561</v>
      </c>
      <c r="W101" s="163">
        <v>675624</v>
      </c>
      <c r="X101" s="163" t="s">
        <v>4937</v>
      </c>
      <c r="Y101" s="163" t="s">
        <v>111</v>
      </c>
      <c r="Z101" s="163" t="s">
        <v>111</v>
      </c>
      <c r="AA101" s="163" t="s">
        <v>111</v>
      </c>
      <c r="AB101" s="163" t="s">
        <v>36</v>
      </c>
      <c r="AC101" s="163" t="s">
        <v>2195</v>
      </c>
      <c r="AD101" s="163" t="s">
        <v>2196</v>
      </c>
      <c r="AE101" s="163" t="s">
        <v>1762</v>
      </c>
      <c r="AF101" s="163" t="s">
        <v>3419</v>
      </c>
      <c r="AG101" s="163" t="s">
        <v>36</v>
      </c>
      <c r="AH101" s="163" t="s">
        <v>36</v>
      </c>
      <c r="AI101" s="163" t="s">
        <v>36</v>
      </c>
      <c r="AJ101" s="163" t="s">
        <v>36</v>
      </c>
      <c r="AK101" s="163" t="s">
        <v>2197</v>
      </c>
      <c r="AL101" s="163" t="s">
        <v>4982</v>
      </c>
      <c r="AM101" t="s">
        <v>4876</v>
      </c>
      <c r="AN101" s="487">
        <v>0</v>
      </c>
      <c r="AO101" s="487">
        <v>0</v>
      </c>
    </row>
    <row r="102" spans="1:41" x14ac:dyDescent="0.2">
      <c r="A102">
        <v>101</v>
      </c>
      <c r="B102" s="471" t="s">
        <v>1076</v>
      </c>
      <c r="C102" s="163" t="s">
        <v>839</v>
      </c>
      <c r="D102" s="163" t="s">
        <v>4117</v>
      </c>
      <c r="E102" s="163" t="s">
        <v>2557</v>
      </c>
      <c r="F102" s="163" t="s">
        <v>2050</v>
      </c>
      <c r="G102" s="163" t="s">
        <v>36</v>
      </c>
      <c r="H102" s="163" t="s">
        <v>2200</v>
      </c>
      <c r="I102" s="163" t="s">
        <v>5725</v>
      </c>
      <c r="J102" s="163" t="s">
        <v>2468</v>
      </c>
      <c r="K102" s="163" t="s">
        <v>2591</v>
      </c>
      <c r="L102" s="163" t="s">
        <v>2592</v>
      </c>
      <c r="M102" s="163" t="s">
        <v>2593</v>
      </c>
      <c r="N102" s="163" t="s">
        <v>839</v>
      </c>
      <c r="O102" s="163" t="s">
        <v>5743</v>
      </c>
      <c r="P102" s="163" t="s">
        <v>2594</v>
      </c>
      <c r="Q102" s="163" t="s">
        <v>4934</v>
      </c>
      <c r="R102" s="163" t="s">
        <v>2193</v>
      </c>
      <c r="S102" s="163" t="s">
        <v>2595</v>
      </c>
      <c r="T102" s="163">
        <v>188.1</v>
      </c>
      <c r="U102" s="163" t="s">
        <v>2222</v>
      </c>
      <c r="V102" s="163" t="s">
        <v>2596</v>
      </c>
      <c r="W102" s="163" t="s">
        <v>2597</v>
      </c>
      <c r="X102" s="163" t="s">
        <v>4937</v>
      </c>
      <c r="Y102" s="163" t="s">
        <v>2571</v>
      </c>
      <c r="Z102" s="163">
        <v>5256764</v>
      </c>
      <c r="AA102" s="163" t="s">
        <v>4937</v>
      </c>
      <c r="AB102" s="163" t="s">
        <v>36</v>
      </c>
      <c r="AC102" s="163" t="s">
        <v>2195</v>
      </c>
      <c r="AD102" s="163" t="s">
        <v>2196</v>
      </c>
      <c r="AE102" s="163" t="s">
        <v>1762</v>
      </c>
      <c r="AF102" s="163" t="s">
        <v>3419</v>
      </c>
      <c r="AG102" s="163" t="s">
        <v>36</v>
      </c>
      <c r="AH102" s="163" t="s">
        <v>36</v>
      </c>
      <c r="AI102" s="163" t="s">
        <v>36</v>
      </c>
      <c r="AJ102" s="163" t="s">
        <v>36</v>
      </c>
      <c r="AK102" s="163" t="s">
        <v>2197</v>
      </c>
      <c r="AL102" s="163" t="s">
        <v>4982</v>
      </c>
      <c r="AM102" t="s">
        <v>4879</v>
      </c>
      <c r="AN102" s="487">
        <v>0</v>
      </c>
      <c r="AO102" s="487">
        <v>0</v>
      </c>
    </row>
    <row r="103" spans="1:41" x14ac:dyDescent="0.2">
      <c r="A103">
        <v>102</v>
      </c>
      <c r="B103" s="471" t="s">
        <v>1076</v>
      </c>
      <c r="C103" s="163" t="s">
        <v>827</v>
      </c>
      <c r="D103" s="163" t="s">
        <v>4118</v>
      </c>
      <c r="E103" s="163" t="s">
        <v>2557</v>
      </c>
      <c r="F103" s="163" t="s">
        <v>2050</v>
      </c>
      <c r="G103" s="163" t="s">
        <v>36</v>
      </c>
      <c r="H103" s="163" t="s">
        <v>2200</v>
      </c>
      <c r="I103" s="163" t="s">
        <v>5725</v>
      </c>
      <c r="J103" s="163" t="s">
        <v>2468</v>
      </c>
      <c r="K103" s="163" t="s">
        <v>1123</v>
      </c>
      <c r="L103" s="163" t="s">
        <v>2558</v>
      </c>
      <c r="M103" s="163" t="s">
        <v>2598</v>
      </c>
      <c r="N103" s="163" t="s">
        <v>827</v>
      </c>
      <c r="O103" s="163" t="s">
        <v>5744</v>
      </c>
      <c r="P103" s="163" t="s">
        <v>2599</v>
      </c>
      <c r="Q103" s="163" t="s">
        <v>4949</v>
      </c>
      <c r="R103" s="163" t="s">
        <v>2193</v>
      </c>
      <c r="S103" s="163" t="s">
        <v>2600</v>
      </c>
      <c r="T103" s="163">
        <v>577.5</v>
      </c>
      <c r="U103" s="163" t="s">
        <v>2222</v>
      </c>
      <c r="V103" s="163" t="s">
        <v>2601</v>
      </c>
      <c r="W103" s="163" t="s">
        <v>2602</v>
      </c>
      <c r="X103" s="163" t="s">
        <v>4937</v>
      </c>
      <c r="Y103" s="163" t="s">
        <v>2413</v>
      </c>
      <c r="Z103" s="163" t="s">
        <v>2562</v>
      </c>
      <c r="AA103" s="163" t="s">
        <v>4937</v>
      </c>
      <c r="AB103" s="163" t="s">
        <v>36</v>
      </c>
      <c r="AC103" s="163" t="s">
        <v>2195</v>
      </c>
      <c r="AD103" s="163" t="s">
        <v>2196</v>
      </c>
      <c r="AE103" s="163" t="s">
        <v>1762</v>
      </c>
      <c r="AF103" s="163" t="s">
        <v>3419</v>
      </c>
      <c r="AG103" s="163" t="s">
        <v>36</v>
      </c>
      <c r="AH103" s="163" t="s">
        <v>36</v>
      </c>
      <c r="AI103" s="163" t="s">
        <v>36</v>
      </c>
      <c r="AJ103" s="163" t="s">
        <v>36</v>
      </c>
      <c r="AK103" s="163" t="s">
        <v>2197</v>
      </c>
      <c r="AL103" s="163" t="s">
        <v>4982</v>
      </c>
      <c r="AM103" t="s">
        <v>4876</v>
      </c>
      <c r="AN103" s="487">
        <v>0</v>
      </c>
      <c r="AO103" s="487">
        <v>0</v>
      </c>
    </row>
    <row r="104" spans="1:41" x14ac:dyDescent="0.2">
      <c r="A104">
        <v>103</v>
      </c>
      <c r="B104" s="471" t="s">
        <v>1076</v>
      </c>
      <c r="C104" s="163" t="s">
        <v>1093</v>
      </c>
      <c r="D104" s="163" t="s">
        <v>4119</v>
      </c>
      <c r="E104" s="163" t="s">
        <v>2557</v>
      </c>
      <c r="F104" s="163" t="s">
        <v>2050</v>
      </c>
      <c r="G104" s="163" t="s">
        <v>36</v>
      </c>
      <c r="H104" s="163" t="s">
        <v>2200</v>
      </c>
      <c r="I104" s="163" t="s">
        <v>5725</v>
      </c>
      <c r="J104" s="163" t="s">
        <v>2468</v>
      </c>
      <c r="K104" s="163" t="s">
        <v>1120</v>
      </c>
      <c r="L104" s="163" t="s">
        <v>2585</v>
      </c>
      <c r="M104" s="163" t="s">
        <v>2586</v>
      </c>
      <c r="N104" s="163" t="s">
        <v>1093</v>
      </c>
      <c r="O104" s="163" t="s">
        <v>5730</v>
      </c>
      <c r="P104" s="163" t="s">
        <v>2587</v>
      </c>
      <c r="Q104" s="163" t="s">
        <v>4936</v>
      </c>
      <c r="R104" s="163" t="s">
        <v>2193</v>
      </c>
      <c r="S104" s="163" t="s">
        <v>2588</v>
      </c>
      <c r="T104" s="163">
        <v>7.9</v>
      </c>
      <c r="U104" s="163" t="s">
        <v>2220</v>
      </c>
      <c r="V104" s="163" t="s">
        <v>2589</v>
      </c>
      <c r="W104" s="163" t="s">
        <v>2590</v>
      </c>
      <c r="X104" s="163" t="s">
        <v>4937</v>
      </c>
      <c r="Y104" s="163" t="s">
        <v>2571</v>
      </c>
      <c r="Z104" s="163" t="s">
        <v>2584</v>
      </c>
      <c r="AA104" s="163" t="s">
        <v>4937</v>
      </c>
      <c r="AB104" s="163" t="s">
        <v>36</v>
      </c>
      <c r="AC104" s="163" t="s">
        <v>2195</v>
      </c>
      <c r="AD104" s="163" t="s">
        <v>2196</v>
      </c>
      <c r="AE104" s="163" t="s">
        <v>1762</v>
      </c>
      <c r="AF104" s="163" t="s">
        <v>5188</v>
      </c>
      <c r="AG104" s="163" t="s">
        <v>36</v>
      </c>
      <c r="AH104" s="163" t="s">
        <v>36</v>
      </c>
      <c r="AI104" s="163" t="s">
        <v>36</v>
      </c>
      <c r="AJ104" s="163" t="s">
        <v>36</v>
      </c>
      <c r="AK104" s="163" t="s">
        <v>2197</v>
      </c>
      <c r="AL104" s="163" t="s">
        <v>4982</v>
      </c>
      <c r="AM104" t="s">
        <v>4876</v>
      </c>
      <c r="AN104" s="487">
        <v>0</v>
      </c>
      <c r="AO104" s="487">
        <v>0</v>
      </c>
    </row>
    <row r="105" spans="1:41" x14ac:dyDescent="0.2">
      <c r="A105">
        <v>104</v>
      </c>
      <c r="B105" s="471" t="s">
        <v>1076</v>
      </c>
      <c r="C105" s="163" t="s">
        <v>825</v>
      </c>
      <c r="D105" s="163" t="s">
        <v>4120</v>
      </c>
      <c r="E105" s="163" t="s">
        <v>2557</v>
      </c>
      <c r="F105" s="163" t="s">
        <v>2050</v>
      </c>
      <c r="G105" s="163" t="s">
        <v>36</v>
      </c>
      <c r="H105" s="163" t="s">
        <v>2200</v>
      </c>
      <c r="I105" s="163" t="s">
        <v>5725</v>
      </c>
      <c r="J105" s="163" t="s">
        <v>2468</v>
      </c>
      <c r="K105" s="163" t="s">
        <v>2419</v>
      </c>
      <c r="L105" s="163">
        <v>80573</v>
      </c>
      <c r="M105" s="163" t="s">
        <v>2611</v>
      </c>
      <c r="N105" s="163" t="s">
        <v>825</v>
      </c>
      <c r="O105" s="163" t="s">
        <v>5745</v>
      </c>
      <c r="P105" s="163" t="s">
        <v>5020</v>
      </c>
      <c r="Q105" s="163" t="s">
        <v>4966</v>
      </c>
      <c r="R105" s="163" t="s">
        <v>2193</v>
      </c>
      <c r="S105" s="163" t="s">
        <v>2612</v>
      </c>
      <c r="T105" s="163">
        <v>19.399999999999999</v>
      </c>
      <c r="U105" s="163" t="s">
        <v>2222</v>
      </c>
      <c r="V105" s="163" t="s">
        <v>2613</v>
      </c>
      <c r="W105" s="163" t="s">
        <v>2614</v>
      </c>
      <c r="X105" s="163" t="s">
        <v>4937</v>
      </c>
      <c r="Y105" s="163" t="s">
        <v>2280</v>
      </c>
      <c r="Z105" s="163">
        <v>5256764</v>
      </c>
      <c r="AA105" s="163" t="s">
        <v>4937</v>
      </c>
      <c r="AB105" s="163" t="s">
        <v>36</v>
      </c>
      <c r="AC105" s="163" t="s">
        <v>2195</v>
      </c>
      <c r="AD105" s="163" t="s">
        <v>2196</v>
      </c>
      <c r="AE105" s="163" t="s">
        <v>1762</v>
      </c>
      <c r="AF105" s="163" t="s">
        <v>3419</v>
      </c>
      <c r="AG105" s="163" t="s">
        <v>36</v>
      </c>
      <c r="AH105" s="163" t="s">
        <v>36</v>
      </c>
      <c r="AI105" s="163" t="s">
        <v>36</v>
      </c>
      <c r="AJ105" s="163" t="s">
        <v>36</v>
      </c>
      <c r="AK105" s="163" t="s">
        <v>2197</v>
      </c>
      <c r="AL105" s="163" t="s">
        <v>4982</v>
      </c>
      <c r="AM105" t="s">
        <v>4876</v>
      </c>
      <c r="AN105" s="487">
        <v>0</v>
      </c>
      <c r="AO105" s="487">
        <v>0</v>
      </c>
    </row>
    <row r="106" spans="1:41" x14ac:dyDescent="0.2">
      <c r="A106">
        <v>105</v>
      </c>
      <c r="B106" s="471" t="s">
        <v>1076</v>
      </c>
      <c r="C106" s="163" t="s">
        <v>841</v>
      </c>
      <c r="D106" s="163" t="s">
        <v>4121</v>
      </c>
      <c r="E106" s="163" t="s">
        <v>2557</v>
      </c>
      <c r="F106" s="163" t="s">
        <v>2050</v>
      </c>
      <c r="G106" s="163" t="s">
        <v>36</v>
      </c>
      <c r="H106" s="163" t="s">
        <v>2200</v>
      </c>
      <c r="I106" s="163" t="s">
        <v>5725</v>
      </c>
      <c r="J106" s="163" t="s">
        <v>2468</v>
      </c>
      <c r="K106" s="163" t="s">
        <v>2615</v>
      </c>
      <c r="L106" s="163" t="s">
        <v>2616</v>
      </c>
      <c r="M106" s="163" t="s">
        <v>2617</v>
      </c>
      <c r="N106" s="163" t="s">
        <v>841</v>
      </c>
      <c r="O106" s="163" t="s">
        <v>5744</v>
      </c>
      <c r="P106" s="163" t="s">
        <v>5432</v>
      </c>
      <c r="Q106" s="163" t="s">
        <v>4949</v>
      </c>
      <c r="R106" s="163" t="s">
        <v>2257</v>
      </c>
      <c r="S106" s="163" t="s">
        <v>5433</v>
      </c>
      <c r="T106" s="163">
        <v>12</v>
      </c>
      <c r="U106" s="163" t="s">
        <v>2222</v>
      </c>
      <c r="V106" s="163" t="s">
        <v>5434</v>
      </c>
      <c r="W106" s="163" t="s">
        <v>5435</v>
      </c>
      <c r="X106" s="163" t="s">
        <v>4937</v>
      </c>
      <c r="Y106" s="163" t="s">
        <v>2280</v>
      </c>
      <c r="Z106" s="163" t="s">
        <v>2619</v>
      </c>
      <c r="AA106" s="163" t="s">
        <v>4937</v>
      </c>
      <c r="AB106" s="163" t="s">
        <v>36</v>
      </c>
      <c r="AC106" s="163" t="s">
        <v>2195</v>
      </c>
      <c r="AD106" s="163" t="s">
        <v>2196</v>
      </c>
      <c r="AE106" s="163" t="s">
        <v>1762</v>
      </c>
      <c r="AF106" s="163" t="s">
        <v>3419</v>
      </c>
      <c r="AG106" s="163" t="s">
        <v>36</v>
      </c>
      <c r="AH106" s="163" t="s">
        <v>36</v>
      </c>
      <c r="AI106" s="163" t="s">
        <v>36</v>
      </c>
      <c r="AJ106" s="163" t="s">
        <v>36</v>
      </c>
      <c r="AK106" s="163" t="s">
        <v>2197</v>
      </c>
      <c r="AL106" s="163" t="s">
        <v>4982</v>
      </c>
      <c r="AM106" t="s">
        <v>4877</v>
      </c>
      <c r="AN106" s="487">
        <v>0</v>
      </c>
      <c r="AO106" s="487">
        <v>0</v>
      </c>
    </row>
    <row r="107" spans="1:41" x14ac:dyDescent="0.2">
      <c r="A107">
        <v>106</v>
      </c>
      <c r="B107" s="471" t="s">
        <v>1076</v>
      </c>
      <c r="C107" s="163" t="s">
        <v>1750</v>
      </c>
      <c r="D107" s="163" t="s">
        <v>4122</v>
      </c>
      <c r="E107" s="163" t="s">
        <v>2557</v>
      </c>
      <c r="F107" s="163" t="s">
        <v>2050</v>
      </c>
      <c r="G107" s="163" t="s">
        <v>36</v>
      </c>
      <c r="H107" s="163" t="s">
        <v>2200</v>
      </c>
      <c r="I107" s="163" t="s">
        <v>5725</v>
      </c>
      <c r="J107" s="163" t="s">
        <v>2468</v>
      </c>
      <c r="K107" s="163" t="s">
        <v>833</v>
      </c>
      <c r="L107" s="163" t="s">
        <v>2566</v>
      </c>
      <c r="M107" s="163" t="s">
        <v>2567</v>
      </c>
      <c r="N107" s="163" t="s">
        <v>1750</v>
      </c>
      <c r="O107" s="163" t="s">
        <v>5743</v>
      </c>
      <c r="P107" s="163" t="s">
        <v>2568</v>
      </c>
      <c r="Q107" s="163" t="s">
        <v>4934</v>
      </c>
      <c r="R107" s="163" t="s">
        <v>2193</v>
      </c>
      <c r="S107" s="163" t="s">
        <v>2569</v>
      </c>
      <c r="T107" s="163">
        <v>17.3</v>
      </c>
      <c r="U107" s="163" t="s">
        <v>2222</v>
      </c>
      <c r="V107" s="163" t="s">
        <v>2570</v>
      </c>
      <c r="W107" s="163" t="s">
        <v>2570</v>
      </c>
      <c r="X107" s="163" t="s">
        <v>4937</v>
      </c>
      <c r="Y107" s="163" t="s">
        <v>2571</v>
      </c>
      <c r="Z107" s="163">
        <v>5256764</v>
      </c>
      <c r="AA107" s="163" t="s">
        <v>4937</v>
      </c>
      <c r="AB107" s="163" t="s">
        <v>36</v>
      </c>
      <c r="AC107" s="163" t="s">
        <v>2195</v>
      </c>
      <c r="AD107" s="163" t="s">
        <v>2196</v>
      </c>
      <c r="AE107" s="163" t="s">
        <v>1762</v>
      </c>
      <c r="AF107" s="163" t="s">
        <v>3419</v>
      </c>
      <c r="AG107" s="163" t="s">
        <v>36</v>
      </c>
      <c r="AH107" s="163" t="s">
        <v>36</v>
      </c>
      <c r="AI107" s="163" t="s">
        <v>36</v>
      </c>
      <c r="AJ107" s="163" t="s">
        <v>36</v>
      </c>
      <c r="AK107" s="163" t="s">
        <v>2197</v>
      </c>
      <c r="AL107" s="163" t="s">
        <v>4982</v>
      </c>
      <c r="AM107" t="s">
        <v>4876</v>
      </c>
      <c r="AN107" s="487">
        <v>0</v>
      </c>
      <c r="AO107" s="487">
        <v>0</v>
      </c>
    </row>
    <row r="108" spans="1:41" x14ac:dyDescent="0.2">
      <c r="A108">
        <v>107</v>
      </c>
      <c r="B108" s="471" t="s">
        <v>1076</v>
      </c>
      <c r="C108" s="163" t="s">
        <v>1959</v>
      </c>
      <c r="D108" s="163" t="s">
        <v>4123</v>
      </c>
      <c r="E108" s="163" t="s">
        <v>2557</v>
      </c>
      <c r="F108" s="163" t="s">
        <v>2050</v>
      </c>
      <c r="G108" s="163" t="s">
        <v>36</v>
      </c>
      <c r="H108" s="163" t="s">
        <v>2200</v>
      </c>
      <c r="I108" s="163" t="s">
        <v>5725</v>
      </c>
      <c r="J108" s="163" t="s">
        <v>2468</v>
      </c>
      <c r="K108" s="163" t="s">
        <v>835</v>
      </c>
      <c r="L108" s="163" t="s">
        <v>2563</v>
      </c>
      <c r="M108" s="163">
        <v>1280</v>
      </c>
      <c r="N108" s="163" t="s">
        <v>1959</v>
      </c>
      <c r="O108" s="163" t="s">
        <v>5730</v>
      </c>
      <c r="P108" s="163" t="s">
        <v>2652</v>
      </c>
      <c r="Q108" s="163" t="s">
        <v>4936</v>
      </c>
      <c r="R108" s="163" t="s">
        <v>2193</v>
      </c>
      <c r="S108" s="163" t="s">
        <v>2564</v>
      </c>
      <c r="T108" s="163">
        <v>480</v>
      </c>
      <c r="U108" s="163" t="s">
        <v>2220</v>
      </c>
      <c r="V108" s="163" t="s">
        <v>4650</v>
      </c>
      <c r="W108" s="163">
        <v>22973</v>
      </c>
      <c r="X108" s="163" t="s">
        <v>4937</v>
      </c>
      <c r="Y108" s="163" t="s">
        <v>2280</v>
      </c>
      <c r="Z108" s="163" t="s">
        <v>2562</v>
      </c>
      <c r="AA108" s="163" t="s">
        <v>4937</v>
      </c>
      <c r="AB108" s="163" t="s">
        <v>36</v>
      </c>
      <c r="AC108" s="163" t="s">
        <v>2195</v>
      </c>
      <c r="AD108" s="163" t="s">
        <v>2196</v>
      </c>
      <c r="AE108" s="163" t="s">
        <v>1762</v>
      </c>
      <c r="AF108" s="163" t="s">
        <v>3419</v>
      </c>
      <c r="AG108" s="163" t="s">
        <v>36</v>
      </c>
      <c r="AH108" s="163" t="s">
        <v>36</v>
      </c>
      <c r="AI108" s="163" t="s">
        <v>36</v>
      </c>
      <c r="AJ108" s="163" t="s">
        <v>36</v>
      </c>
      <c r="AK108" s="163" t="s">
        <v>2197</v>
      </c>
      <c r="AL108" s="163" t="s">
        <v>4982</v>
      </c>
      <c r="AM108" t="s">
        <v>4876</v>
      </c>
      <c r="AN108" s="487">
        <v>0</v>
      </c>
      <c r="AO108" s="487">
        <v>0</v>
      </c>
    </row>
    <row r="109" spans="1:41" x14ac:dyDescent="0.2">
      <c r="A109">
        <v>108</v>
      </c>
      <c r="B109" s="471" t="s">
        <v>1076</v>
      </c>
      <c r="C109" s="163" t="s">
        <v>1905</v>
      </c>
      <c r="D109" s="163" t="s">
        <v>4124</v>
      </c>
      <c r="E109" s="163" t="s">
        <v>2557</v>
      </c>
      <c r="F109" s="163" t="s">
        <v>2050</v>
      </c>
      <c r="G109" s="163" t="s">
        <v>36</v>
      </c>
      <c r="H109" s="163" t="s">
        <v>2200</v>
      </c>
      <c r="I109" s="163" t="s">
        <v>5725</v>
      </c>
      <c r="J109" s="163" t="s">
        <v>2468</v>
      </c>
      <c r="K109" s="163" t="s">
        <v>2575</v>
      </c>
      <c r="L109" s="163" t="s">
        <v>2576</v>
      </c>
      <c r="M109" s="549">
        <v>54087</v>
      </c>
      <c r="N109" s="163" t="s">
        <v>1905</v>
      </c>
      <c r="O109" s="163" t="s">
        <v>5744</v>
      </c>
      <c r="P109" s="163" t="s">
        <v>2568</v>
      </c>
      <c r="Q109" s="163" t="s">
        <v>4949</v>
      </c>
      <c r="R109" s="163" t="s">
        <v>2257</v>
      </c>
      <c r="S109" s="163" t="s">
        <v>2577</v>
      </c>
      <c r="T109" s="163">
        <v>60.5</v>
      </c>
      <c r="U109" s="163" t="s">
        <v>2222</v>
      </c>
      <c r="V109" s="163" t="s">
        <v>2578</v>
      </c>
      <c r="W109" s="163" t="s">
        <v>2579</v>
      </c>
      <c r="X109" s="163" t="s">
        <v>4937</v>
      </c>
      <c r="Y109" s="163" t="s">
        <v>2571</v>
      </c>
      <c r="Z109" s="163">
        <v>5256764</v>
      </c>
      <c r="AA109" s="163" t="s">
        <v>4937</v>
      </c>
      <c r="AB109" s="163" t="s">
        <v>36</v>
      </c>
      <c r="AC109" s="163" t="s">
        <v>2195</v>
      </c>
      <c r="AD109" s="163" t="s">
        <v>2196</v>
      </c>
      <c r="AE109" s="163" t="s">
        <v>1762</v>
      </c>
      <c r="AF109" s="163" t="s">
        <v>3419</v>
      </c>
      <c r="AG109" s="163" t="s">
        <v>36</v>
      </c>
      <c r="AH109" s="163" t="s">
        <v>36</v>
      </c>
      <c r="AI109" s="163" t="s">
        <v>36</v>
      </c>
      <c r="AJ109" s="163" t="s">
        <v>36</v>
      </c>
      <c r="AK109" s="163" t="s">
        <v>2197</v>
      </c>
      <c r="AL109" s="163" t="s">
        <v>4982</v>
      </c>
      <c r="AM109" t="s">
        <v>4877</v>
      </c>
      <c r="AN109" s="487">
        <v>0</v>
      </c>
      <c r="AO109" s="487">
        <v>0</v>
      </c>
    </row>
    <row r="110" spans="1:41" x14ac:dyDescent="0.2">
      <c r="A110">
        <v>109</v>
      </c>
      <c r="B110" s="471" t="s">
        <v>1076</v>
      </c>
      <c r="C110" s="163" t="s">
        <v>1773</v>
      </c>
      <c r="D110" s="163" t="s">
        <v>4125</v>
      </c>
      <c r="E110" s="163" t="s">
        <v>2557</v>
      </c>
      <c r="F110" s="163" t="s">
        <v>2050</v>
      </c>
      <c r="G110" s="163" t="s">
        <v>36</v>
      </c>
      <c r="H110" s="163" t="s">
        <v>2200</v>
      </c>
      <c r="I110" s="163" t="s">
        <v>5725</v>
      </c>
      <c r="J110" s="163" t="s">
        <v>2468</v>
      </c>
      <c r="K110" s="163" t="s">
        <v>823</v>
      </c>
      <c r="L110" s="163" t="s">
        <v>2580</v>
      </c>
      <c r="M110" s="163">
        <v>370334</v>
      </c>
      <c r="N110" s="163" t="s">
        <v>1773</v>
      </c>
      <c r="O110" s="163" t="s">
        <v>5730</v>
      </c>
      <c r="P110" s="163" t="s">
        <v>3013</v>
      </c>
      <c r="Q110" s="163" t="s">
        <v>4936</v>
      </c>
      <c r="R110" s="163" t="s">
        <v>2193</v>
      </c>
      <c r="S110" s="163" t="s">
        <v>2581</v>
      </c>
      <c r="T110" s="163">
        <v>12</v>
      </c>
      <c r="U110" s="163" t="s">
        <v>2221</v>
      </c>
      <c r="V110" s="163" t="s">
        <v>2582</v>
      </c>
      <c r="W110" s="163" t="s">
        <v>2583</v>
      </c>
      <c r="X110" s="163" t="s">
        <v>4937</v>
      </c>
      <c r="Y110" s="163" t="s">
        <v>2571</v>
      </c>
      <c r="Z110" s="163" t="s">
        <v>2584</v>
      </c>
      <c r="AA110" s="163" t="s">
        <v>4937</v>
      </c>
      <c r="AB110" s="163" t="s">
        <v>36</v>
      </c>
      <c r="AC110" s="163" t="s">
        <v>2195</v>
      </c>
      <c r="AD110" s="163" t="s">
        <v>2196</v>
      </c>
      <c r="AE110" s="163" t="s">
        <v>1762</v>
      </c>
      <c r="AF110" s="163" t="s">
        <v>3419</v>
      </c>
      <c r="AG110" s="163" t="s">
        <v>36</v>
      </c>
      <c r="AH110" s="163" t="s">
        <v>36</v>
      </c>
      <c r="AI110" s="163" t="s">
        <v>36</v>
      </c>
      <c r="AJ110" s="163" t="s">
        <v>36</v>
      </c>
      <c r="AK110" s="163" t="s">
        <v>2197</v>
      </c>
      <c r="AL110" s="163" t="s">
        <v>4982</v>
      </c>
      <c r="AM110" t="s">
        <v>4877</v>
      </c>
      <c r="AN110" s="487">
        <v>0</v>
      </c>
      <c r="AO110" s="487">
        <v>0</v>
      </c>
    </row>
    <row r="111" spans="1:41" x14ac:dyDescent="0.2">
      <c r="A111">
        <v>110</v>
      </c>
      <c r="B111" s="471" t="s">
        <v>1076</v>
      </c>
      <c r="C111" s="163" t="s">
        <v>3827</v>
      </c>
      <c r="D111" s="163" t="s">
        <v>4126</v>
      </c>
      <c r="E111" s="163" t="s">
        <v>2557</v>
      </c>
      <c r="F111" s="163" t="s">
        <v>2050</v>
      </c>
      <c r="G111" s="163" t="s">
        <v>36</v>
      </c>
      <c r="H111" s="163" t="s">
        <v>2200</v>
      </c>
      <c r="I111" s="163" t="s">
        <v>5725</v>
      </c>
      <c r="J111" s="163" t="s">
        <v>2468</v>
      </c>
      <c r="K111" s="163" t="s">
        <v>843</v>
      </c>
      <c r="L111" s="163" t="s">
        <v>2572</v>
      </c>
      <c r="M111" s="163">
        <v>70773</v>
      </c>
      <c r="N111" s="163" t="s">
        <v>1088</v>
      </c>
      <c r="O111" s="163" t="s">
        <v>5730</v>
      </c>
      <c r="P111" s="163" t="s">
        <v>5746</v>
      </c>
      <c r="Q111" s="163" t="s">
        <v>4936</v>
      </c>
      <c r="R111" s="163" t="s">
        <v>2367</v>
      </c>
      <c r="S111" s="163" t="s">
        <v>2573</v>
      </c>
      <c r="T111" s="163">
        <v>121</v>
      </c>
      <c r="U111" s="163" t="s">
        <v>2220</v>
      </c>
      <c r="V111" s="163" t="s">
        <v>2574</v>
      </c>
      <c r="W111" s="163">
        <v>5.25</v>
      </c>
      <c r="X111" s="163" t="s">
        <v>4937</v>
      </c>
      <c r="Y111" s="163" t="s">
        <v>2571</v>
      </c>
      <c r="Z111" s="163">
        <v>5256764</v>
      </c>
      <c r="AA111" s="163" t="s">
        <v>4937</v>
      </c>
      <c r="AB111" s="163" t="s">
        <v>36</v>
      </c>
      <c r="AC111" s="163" t="s">
        <v>2195</v>
      </c>
      <c r="AD111" s="163" t="s">
        <v>2196</v>
      </c>
      <c r="AE111" s="163" t="s">
        <v>1762</v>
      </c>
      <c r="AF111" s="163" t="s">
        <v>3419</v>
      </c>
      <c r="AG111" s="163" t="s">
        <v>36</v>
      </c>
      <c r="AH111" s="163" t="s">
        <v>36</v>
      </c>
      <c r="AI111" s="163" t="s">
        <v>36</v>
      </c>
      <c r="AJ111" s="163" t="s">
        <v>36</v>
      </c>
      <c r="AK111" s="163" t="s">
        <v>2197</v>
      </c>
      <c r="AL111" s="163" t="s">
        <v>4982</v>
      </c>
      <c r="AM111" t="s">
        <v>4879</v>
      </c>
      <c r="AN111" s="487">
        <v>0</v>
      </c>
      <c r="AO111" s="487">
        <v>0</v>
      </c>
    </row>
    <row r="112" spans="1:41" x14ac:dyDescent="0.2">
      <c r="A112">
        <v>111</v>
      </c>
      <c r="B112" s="471" t="s">
        <v>1076</v>
      </c>
      <c r="C112" s="163" t="s">
        <v>3829</v>
      </c>
      <c r="D112" s="163" t="s">
        <v>4127</v>
      </c>
      <c r="E112" s="163" t="s">
        <v>2557</v>
      </c>
      <c r="F112" s="163" t="s">
        <v>2050</v>
      </c>
      <c r="G112" s="163" t="s">
        <v>36</v>
      </c>
      <c r="H112" s="163" t="s">
        <v>2200</v>
      </c>
      <c r="I112" s="163" t="s">
        <v>5725</v>
      </c>
      <c r="J112" s="163" t="s">
        <v>2468</v>
      </c>
      <c r="K112" s="163" t="s">
        <v>1123</v>
      </c>
      <c r="L112" s="163" t="s">
        <v>2603</v>
      </c>
      <c r="M112" s="163" t="s">
        <v>2608</v>
      </c>
      <c r="N112" s="163" t="s">
        <v>1082</v>
      </c>
      <c r="O112" s="163" t="s">
        <v>5744</v>
      </c>
      <c r="P112" s="163" t="s">
        <v>2609</v>
      </c>
      <c r="Q112" s="163" t="s">
        <v>4949</v>
      </c>
      <c r="R112" s="163" t="s">
        <v>2367</v>
      </c>
      <c r="S112" s="163" t="s">
        <v>2610</v>
      </c>
      <c r="T112" s="163">
        <v>1298</v>
      </c>
      <c r="U112" s="163" t="s">
        <v>2222</v>
      </c>
      <c r="V112" s="163" t="s">
        <v>2525</v>
      </c>
      <c r="W112" s="163">
        <v>23144</v>
      </c>
      <c r="X112" s="163" t="s">
        <v>4937</v>
      </c>
      <c r="Y112" s="163" t="s">
        <v>2280</v>
      </c>
      <c r="Z112" s="163" t="s">
        <v>2607</v>
      </c>
      <c r="AA112" s="163" t="s">
        <v>4937</v>
      </c>
      <c r="AB112" s="163" t="s">
        <v>36</v>
      </c>
      <c r="AC112" s="163" t="s">
        <v>2195</v>
      </c>
      <c r="AD112" s="163" t="s">
        <v>2196</v>
      </c>
      <c r="AE112" s="163" t="s">
        <v>1762</v>
      </c>
      <c r="AF112" s="163" t="s">
        <v>3419</v>
      </c>
      <c r="AG112" s="163" t="s">
        <v>36</v>
      </c>
      <c r="AH112" s="163" t="s">
        <v>36</v>
      </c>
      <c r="AI112" s="163" t="s">
        <v>36</v>
      </c>
      <c r="AJ112" s="163" t="s">
        <v>36</v>
      </c>
      <c r="AK112" s="163" t="s">
        <v>2197</v>
      </c>
      <c r="AL112" s="163" t="s">
        <v>4982</v>
      </c>
      <c r="AM112" t="s">
        <v>4876</v>
      </c>
      <c r="AN112" s="487">
        <v>0</v>
      </c>
      <c r="AO112" s="487">
        <v>0</v>
      </c>
    </row>
    <row r="113" spans="1:41" x14ac:dyDescent="0.2">
      <c r="A113">
        <v>112</v>
      </c>
      <c r="B113" s="471" t="s">
        <v>1076</v>
      </c>
      <c r="C113" s="163" t="s">
        <v>3828</v>
      </c>
      <c r="D113" s="163" t="s">
        <v>4128</v>
      </c>
      <c r="E113" s="163" t="s">
        <v>2557</v>
      </c>
      <c r="F113" s="163" t="s">
        <v>2050</v>
      </c>
      <c r="G113" s="163" t="s">
        <v>36</v>
      </c>
      <c r="H113" s="163" t="s">
        <v>2200</v>
      </c>
      <c r="I113" s="163" t="s">
        <v>5725</v>
      </c>
      <c r="J113" s="163" t="s">
        <v>2468</v>
      </c>
      <c r="K113" s="163" t="s">
        <v>1123</v>
      </c>
      <c r="L113" s="163" t="s">
        <v>2603</v>
      </c>
      <c r="M113" s="163" t="s">
        <v>2604</v>
      </c>
      <c r="N113" s="163" t="s">
        <v>1080</v>
      </c>
      <c r="O113" s="163" t="s">
        <v>5744</v>
      </c>
      <c r="P113" s="163" t="s">
        <v>2605</v>
      </c>
      <c r="Q113" s="163" t="s">
        <v>4949</v>
      </c>
      <c r="R113" s="163" t="s">
        <v>2367</v>
      </c>
      <c r="S113" s="163" t="s">
        <v>2606</v>
      </c>
      <c r="T113" s="163">
        <v>1377</v>
      </c>
      <c r="U113" s="163" t="s">
        <v>2222</v>
      </c>
      <c r="V113" s="163" t="s">
        <v>2525</v>
      </c>
      <c r="W113" s="163">
        <v>23144</v>
      </c>
      <c r="X113" s="163" t="s">
        <v>4937</v>
      </c>
      <c r="Y113" s="163" t="s">
        <v>2280</v>
      </c>
      <c r="Z113" s="163" t="s">
        <v>2607</v>
      </c>
      <c r="AA113" s="163" t="s">
        <v>4937</v>
      </c>
      <c r="AB113" s="163" t="s">
        <v>36</v>
      </c>
      <c r="AC113" s="163" t="s">
        <v>2195</v>
      </c>
      <c r="AD113" s="163" t="s">
        <v>2196</v>
      </c>
      <c r="AE113" s="163" t="s">
        <v>1762</v>
      </c>
      <c r="AF113" s="163" t="s">
        <v>3419</v>
      </c>
      <c r="AG113" s="163" t="s">
        <v>36</v>
      </c>
      <c r="AH113" s="163" t="s">
        <v>36</v>
      </c>
      <c r="AI113" s="163" t="s">
        <v>36</v>
      </c>
      <c r="AJ113" s="163" t="s">
        <v>36</v>
      </c>
      <c r="AK113" s="163" t="s">
        <v>2197</v>
      </c>
      <c r="AL113" s="163" t="s">
        <v>4982</v>
      </c>
      <c r="AM113" t="s">
        <v>4876</v>
      </c>
      <c r="AN113" s="487">
        <v>0</v>
      </c>
      <c r="AO113" s="487">
        <v>0</v>
      </c>
    </row>
    <row r="114" spans="1:41" x14ac:dyDescent="0.2">
      <c r="A114">
        <v>113</v>
      </c>
      <c r="B114" s="471" t="s">
        <v>1076</v>
      </c>
      <c r="C114" s="163" t="s">
        <v>3830</v>
      </c>
      <c r="D114" s="163" t="s">
        <v>4129</v>
      </c>
      <c r="E114" s="163" t="s">
        <v>2557</v>
      </c>
      <c r="F114" s="163" t="s">
        <v>2050</v>
      </c>
      <c r="G114" s="163" t="s">
        <v>36</v>
      </c>
      <c r="H114" s="163" t="s">
        <v>2200</v>
      </c>
      <c r="I114" s="163" t="s">
        <v>5725</v>
      </c>
      <c r="J114" s="163" t="s">
        <v>2468</v>
      </c>
      <c r="K114" s="163" t="s">
        <v>1120</v>
      </c>
      <c r="L114" s="163" t="s">
        <v>2315</v>
      </c>
      <c r="M114" s="163" t="s">
        <v>3831</v>
      </c>
      <c r="N114" s="163" t="s">
        <v>3832</v>
      </c>
      <c r="O114" s="163" t="s">
        <v>5747</v>
      </c>
      <c r="P114" s="163" t="s">
        <v>5026</v>
      </c>
      <c r="Q114" s="163" t="s">
        <v>4938</v>
      </c>
      <c r="R114" s="163" t="s">
        <v>2193</v>
      </c>
      <c r="S114" s="163" t="s">
        <v>3833</v>
      </c>
      <c r="T114" s="163">
        <v>416</v>
      </c>
      <c r="U114" s="163" t="s">
        <v>2220</v>
      </c>
      <c r="V114" s="163" t="s">
        <v>2613</v>
      </c>
      <c r="W114" s="163" t="s">
        <v>3834</v>
      </c>
      <c r="X114" s="163" t="s">
        <v>4937</v>
      </c>
      <c r="Y114" s="163" t="s">
        <v>3835</v>
      </c>
      <c r="Z114" s="163" t="s">
        <v>2562</v>
      </c>
      <c r="AA114" s="163" t="s">
        <v>4937</v>
      </c>
      <c r="AB114" s="163" t="s">
        <v>36</v>
      </c>
      <c r="AC114" s="163" t="s">
        <v>2195</v>
      </c>
      <c r="AD114" s="163" t="s">
        <v>2196</v>
      </c>
      <c r="AE114" s="163" t="s">
        <v>1762</v>
      </c>
      <c r="AF114" s="163" t="s">
        <v>3419</v>
      </c>
      <c r="AG114" s="163" t="s">
        <v>36</v>
      </c>
      <c r="AH114" s="163" t="s">
        <v>36</v>
      </c>
      <c r="AI114" s="163" t="s">
        <v>36</v>
      </c>
      <c r="AJ114" s="163" t="s">
        <v>36</v>
      </c>
      <c r="AK114" s="163" t="s">
        <v>2197</v>
      </c>
      <c r="AL114" s="163" t="s">
        <v>4982</v>
      </c>
      <c r="AM114" t="s">
        <v>4878</v>
      </c>
      <c r="AN114" s="487">
        <v>0</v>
      </c>
      <c r="AO114" s="487">
        <v>0</v>
      </c>
    </row>
    <row r="115" spans="1:41" x14ac:dyDescent="0.2">
      <c r="A115">
        <v>114</v>
      </c>
      <c r="B115" s="471" t="s">
        <v>1076</v>
      </c>
      <c r="C115" s="163" t="s">
        <v>4549</v>
      </c>
      <c r="D115" s="163" t="s">
        <v>4550</v>
      </c>
      <c r="E115" s="163" t="s">
        <v>2557</v>
      </c>
      <c r="F115" s="163" t="s">
        <v>2050</v>
      </c>
      <c r="G115" s="163" t="s">
        <v>36</v>
      </c>
      <c r="H115" s="163" t="s">
        <v>2200</v>
      </c>
      <c r="I115" s="163" t="s">
        <v>5725</v>
      </c>
      <c r="J115" s="163" t="s">
        <v>2468</v>
      </c>
      <c r="K115" s="163" t="s">
        <v>4551</v>
      </c>
      <c r="L115" s="163" t="s">
        <v>4552</v>
      </c>
      <c r="M115" s="163" t="s">
        <v>4553</v>
      </c>
      <c r="N115" s="163" t="s">
        <v>4549</v>
      </c>
      <c r="O115" s="163" t="s">
        <v>5744</v>
      </c>
      <c r="P115" s="163" t="s">
        <v>2594</v>
      </c>
      <c r="Q115" s="163" t="s">
        <v>4949</v>
      </c>
      <c r="R115" s="163" t="s">
        <v>2193</v>
      </c>
      <c r="S115" s="163" t="s">
        <v>4554</v>
      </c>
      <c r="T115" s="163">
        <v>506.4</v>
      </c>
      <c r="U115" s="163" t="s">
        <v>2222</v>
      </c>
      <c r="V115" s="163" t="s">
        <v>4555</v>
      </c>
      <c r="W115" s="163" t="s">
        <v>4556</v>
      </c>
      <c r="X115" s="163" t="s">
        <v>4937</v>
      </c>
      <c r="Y115" s="163" t="s">
        <v>2280</v>
      </c>
      <c r="Z115" s="163">
        <v>5256764</v>
      </c>
      <c r="AA115" s="163" t="s">
        <v>4937</v>
      </c>
      <c r="AB115" s="163" t="s">
        <v>36</v>
      </c>
      <c r="AC115" s="163" t="s">
        <v>2195</v>
      </c>
      <c r="AD115" s="163" t="s">
        <v>2196</v>
      </c>
      <c r="AE115" s="163" t="s">
        <v>1762</v>
      </c>
      <c r="AF115" s="163" t="s">
        <v>3419</v>
      </c>
      <c r="AG115" s="163" t="s">
        <v>36</v>
      </c>
      <c r="AH115" s="163" t="s">
        <v>36</v>
      </c>
      <c r="AI115" s="163" t="s">
        <v>36</v>
      </c>
      <c r="AJ115" s="163" t="s">
        <v>36</v>
      </c>
      <c r="AK115" s="163" t="s">
        <v>2197</v>
      </c>
      <c r="AL115" s="163" t="s">
        <v>4982</v>
      </c>
      <c r="AM115" t="s">
        <v>4876</v>
      </c>
      <c r="AN115" s="487">
        <v>0</v>
      </c>
      <c r="AO115" s="487">
        <v>0</v>
      </c>
    </row>
    <row r="116" spans="1:41" x14ac:dyDescent="0.2">
      <c r="A116">
        <v>115</v>
      </c>
      <c r="B116" s="471" t="s">
        <v>1076</v>
      </c>
      <c r="C116" s="163" t="s">
        <v>5838</v>
      </c>
      <c r="D116" s="163" t="s">
        <v>5839</v>
      </c>
      <c r="E116" s="163" t="s">
        <v>2557</v>
      </c>
      <c r="F116" s="163" t="s">
        <v>2050</v>
      </c>
      <c r="G116" s="163"/>
      <c r="H116" s="163" t="s">
        <v>2200</v>
      </c>
      <c r="I116" s="163" t="s">
        <v>5725</v>
      </c>
      <c r="J116" s="163" t="s">
        <v>2468</v>
      </c>
      <c r="K116" s="163" t="s">
        <v>2204</v>
      </c>
      <c r="L116" s="163" t="s">
        <v>5804</v>
      </c>
      <c r="M116" s="163" t="s">
        <v>4671</v>
      </c>
      <c r="N116" s="163" t="s">
        <v>5840</v>
      </c>
      <c r="O116" s="163" t="s">
        <v>5744</v>
      </c>
      <c r="P116" s="163" t="s">
        <v>2260</v>
      </c>
      <c r="Q116" s="163" t="s">
        <v>4949</v>
      </c>
      <c r="R116" s="163" t="s">
        <v>2367</v>
      </c>
      <c r="S116" s="163" t="s">
        <v>5806</v>
      </c>
      <c r="T116" s="163">
        <v>1300</v>
      </c>
      <c r="U116" s="163" t="s">
        <v>2222</v>
      </c>
      <c r="V116" s="163" t="s">
        <v>5807</v>
      </c>
      <c r="W116" s="163" t="s">
        <v>5841</v>
      </c>
      <c r="X116" s="163" t="s">
        <v>4937</v>
      </c>
      <c r="Y116" s="163" t="s">
        <v>5809</v>
      </c>
      <c r="Z116" s="163" t="s">
        <v>5842</v>
      </c>
      <c r="AA116" s="163" t="s">
        <v>4937</v>
      </c>
      <c r="AB116" s="163"/>
      <c r="AC116" s="163" t="s">
        <v>2195</v>
      </c>
      <c r="AD116" s="163" t="s">
        <v>2196</v>
      </c>
      <c r="AE116" s="163" t="s">
        <v>5574</v>
      </c>
      <c r="AF116" s="163" t="s">
        <v>3419</v>
      </c>
      <c r="AG116" s="163"/>
      <c r="AH116" s="163"/>
      <c r="AI116" s="163"/>
      <c r="AJ116" s="163"/>
      <c r="AK116" s="163" t="s">
        <v>2197</v>
      </c>
      <c r="AL116" s="163"/>
      <c r="AM116" t="s">
        <v>5811</v>
      </c>
      <c r="AN116" s="487"/>
      <c r="AO116" s="487"/>
    </row>
    <row r="117" spans="1:41" x14ac:dyDescent="0.2">
      <c r="A117">
        <v>116</v>
      </c>
      <c r="B117" s="471" t="s">
        <v>1076</v>
      </c>
      <c r="C117" s="163" t="s">
        <v>5812</v>
      </c>
      <c r="D117" s="163" t="s">
        <v>5815</v>
      </c>
      <c r="E117" s="163" t="s">
        <v>2557</v>
      </c>
      <c r="F117" s="163" t="s">
        <v>2050</v>
      </c>
      <c r="G117" s="163" t="s">
        <v>4812</v>
      </c>
      <c r="H117" s="163" t="s">
        <v>2200</v>
      </c>
      <c r="I117" s="163" t="s">
        <v>5725</v>
      </c>
      <c r="J117" s="163" t="s">
        <v>2468</v>
      </c>
      <c r="K117" s="163" t="s">
        <v>2204</v>
      </c>
      <c r="L117" s="163" t="s">
        <v>5804</v>
      </c>
      <c r="M117" s="163" t="s">
        <v>4994</v>
      </c>
      <c r="N117" s="163" t="s">
        <v>5813</v>
      </c>
      <c r="O117" s="163" t="s">
        <v>5805</v>
      </c>
      <c r="P117" s="163" t="s">
        <v>2260</v>
      </c>
      <c r="Q117" s="163" t="s">
        <v>4949</v>
      </c>
      <c r="R117" s="163" t="s">
        <v>2367</v>
      </c>
      <c r="S117" s="163" t="s">
        <v>5806</v>
      </c>
      <c r="T117" s="163">
        <v>1300</v>
      </c>
      <c r="U117" s="163" t="s">
        <v>2222</v>
      </c>
      <c r="V117" s="163" t="s">
        <v>5807</v>
      </c>
      <c r="W117" s="163" t="s">
        <v>5808</v>
      </c>
      <c r="X117" s="163" t="s">
        <v>4937</v>
      </c>
      <c r="Y117" s="163" t="s">
        <v>5809</v>
      </c>
      <c r="Z117" s="163" t="s">
        <v>5810</v>
      </c>
      <c r="AA117" s="163" t="s">
        <v>4937</v>
      </c>
      <c r="AB117" s="163"/>
      <c r="AC117" s="163" t="s">
        <v>2195</v>
      </c>
      <c r="AD117" s="163" t="s">
        <v>2196</v>
      </c>
      <c r="AE117" s="163" t="s">
        <v>5574</v>
      </c>
      <c r="AF117" s="163" t="s">
        <v>3419</v>
      </c>
      <c r="AG117" s="163"/>
      <c r="AH117" s="163"/>
      <c r="AI117" s="163"/>
      <c r="AJ117" s="163"/>
      <c r="AK117" s="163" t="s">
        <v>2197</v>
      </c>
      <c r="AL117" s="163"/>
      <c r="AM117" t="s">
        <v>5811</v>
      </c>
      <c r="AN117" s="487"/>
      <c r="AO117" s="487"/>
    </row>
    <row r="118" spans="1:41" x14ac:dyDescent="0.2">
      <c r="A118">
        <v>117</v>
      </c>
      <c r="B118" s="471" t="s">
        <v>1659</v>
      </c>
      <c r="C118" s="163" t="s">
        <v>1663</v>
      </c>
      <c r="D118" s="163" t="s">
        <v>4130</v>
      </c>
      <c r="E118" s="163" t="s">
        <v>2061</v>
      </c>
      <c r="F118" s="163" t="s">
        <v>2625</v>
      </c>
      <c r="G118" s="163" t="s">
        <v>36</v>
      </c>
      <c r="H118" s="163" t="s">
        <v>2200</v>
      </c>
      <c r="I118" s="163" t="s">
        <v>5725</v>
      </c>
      <c r="J118" s="163" t="s">
        <v>2468</v>
      </c>
      <c r="K118" s="163" t="s">
        <v>1063</v>
      </c>
      <c r="L118" s="163" t="s">
        <v>2630</v>
      </c>
      <c r="M118" s="163" t="s">
        <v>2631</v>
      </c>
      <c r="N118" s="163" t="s">
        <v>1663</v>
      </c>
      <c r="O118" s="163" t="s">
        <v>5726</v>
      </c>
      <c r="P118" s="163" t="s">
        <v>2594</v>
      </c>
      <c r="Q118" s="163" t="s">
        <v>4936</v>
      </c>
      <c r="R118" s="163" t="s">
        <v>2193</v>
      </c>
      <c r="S118" s="163" t="s">
        <v>2632</v>
      </c>
      <c r="T118" s="163">
        <v>26.1</v>
      </c>
      <c r="U118" s="163" t="s">
        <v>2220</v>
      </c>
      <c r="V118" s="163" t="s">
        <v>2475</v>
      </c>
      <c r="W118" s="163">
        <v>52012</v>
      </c>
      <c r="X118" s="163" t="s">
        <v>4937</v>
      </c>
      <c r="Y118" s="163" t="s">
        <v>2629</v>
      </c>
      <c r="Z118" s="163" t="s">
        <v>5243</v>
      </c>
      <c r="AA118" s="163" t="s">
        <v>4937</v>
      </c>
      <c r="AB118" s="163" t="s">
        <v>36</v>
      </c>
      <c r="AC118" s="163" t="s">
        <v>2195</v>
      </c>
      <c r="AD118" s="163" t="s">
        <v>2196</v>
      </c>
      <c r="AE118" s="163" t="s">
        <v>1762</v>
      </c>
      <c r="AF118" s="163">
        <v>12</v>
      </c>
      <c r="AG118" s="163">
        <v>5</v>
      </c>
      <c r="AH118" s="163">
        <v>0.18</v>
      </c>
      <c r="AI118" s="163" t="s">
        <v>36</v>
      </c>
      <c r="AJ118" s="163" t="s">
        <v>36</v>
      </c>
      <c r="AK118" s="163" t="s">
        <v>2197</v>
      </c>
      <c r="AL118" s="163" t="s">
        <v>3797</v>
      </c>
      <c r="AM118" t="s">
        <v>4877</v>
      </c>
      <c r="AN118" s="487">
        <v>1.4583333333333332E-2</v>
      </c>
      <c r="AO118" s="487">
        <v>0</v>
      </c>
    </row>
    <row r="119" spans="1:41" x14ac:dyDescent="0.2">
      <c r="A119">
        <v>118</v>
      </c>
      <c r="B119" s="471" t="s">
        <v>1659</v>
      </c>
      <c r="C119" s="163" t="s">
        <v>1668</v>
      </c>
      <c r="D119" s="163" t="s">
        <v>4131</v>
      </c>
      <c r="E119" s="163" t="s">
        <v>2061</v>
      </c>
      <c r="F119" s="163" t="s">
        <v>2625</v>
      </c>
      <c r="G119" s="163" t="s">
        <v>36</v>
      </c>
      <c r="H119" s="163" t="s">
        <v>2200</v>
      </c>
      <c r="I119" s="163" t="s">
        <v>5725</v>
      </c>
      <c r="J119" s="163" t="s">
        <v>2468</v>
      </c>
      <c r="K119" s="163" t="s">
        <v>2639</v>
      </c>
      <c r="L119" s="163" t="s">
        <v>2640</v>
      </c>
      <c r="M119" s="163" t="s">
        <v>2641</v>
      </c>
      <c r="N119" s="163" t="s">
        <v>1668</v>
      </c>
      <c r="O119" s="163" t="s">
        <v>5726</v>
      </c>
      <c r="P119" s="163" t="s">
        <v>2642</v>
      </c>
      <c r="Q119" s="163" t="s">
        <v>4936</v>
      </c>
      <c r="R119" s="163" t="s">
        <v>2367</v>
      </c>
      <c r="S119" s="163" t="s">
        <v>2643</v>
      </c>
      <c r="T119" s="163">
        <v>61.3</v>
      </c>
      <c r="U119" s="163" t="s">
        <v>2220</v>
      </c>
      <c r="V119" s="163" t="s">
        <v>2278</v>
      </c>
      <c r="W119" s="163" t="s">
        <v>2644</v>
      </c>
      <c r="X119" s="163" t="s">
        <v>5002</v>
      </c>
      <c r="Y119" s="163" t="s">
        <v>2629</v>
      </c>
      <c r="Z119" s="163" t="s">
        <v>5243</v>
      </c>
      <c r="AA119" s="163" t="s">
        <v>5002</v>
      </c>
      <c r="AB119" s="163" t="s">
        <v>36</v>
      </c>
      <c r="AC119" s="163" t="s">
        <v>2195</v>
      </c>
      <c r="AD119" s="163" t="s">
        <v>2196</v>
      </c>
      <c r="AE119" s="163" t="s">
        <v>1762</v>
      </c>
      <c r="AF119" s="163">
        <v>8</v>
      </c>
      <c r="AG119" s="163">
        <v>50</v>
      </c>
      <c r="AH119" s="163">
        <v>5</v>
      </c>
      <c r="AI119" s="163" t="s">
        <v>3982</v>
      </c>
      <c r="AJ119" s="163" t="s">
        <v>3983</v>
      </c>
      <c r="AK119" s="163" t="s">
        <v>2197</v>
      </c>
      <c r="AL119" s="163" t="s">
        <v>3797</v>
      </c>
      <c r="AM119" t="s">
        <v>4879</v>
      </c>
      <c r="AN119" s="487">
        <v>1.4583333333333332E-2</v>
      </c>
      <c r="AO119" s="487">
        <v>2.1527777777777781E-2</v>
      </c>
    </row>
    <row r="120" spans="1:41" x14ac:dyDescent="0.2">
      <c r="A120">
        <v>119</v>
      </c>
      <c r="B120" s="471" t="s">
        <v>1659</v>
      </c>
      <c r="C120" s="163" t="s">
        <v>839</v>
      </c>
      <c r="D120" s="163" t="s">
        <v>4132</v>
      </c>
      <c r="E120" s="163" t="s">
        <v>2061</v>
      </c>
      <c r="F120" s="163" t="s">
        <v>2625</v>
      </c>
      <c r="G120" s="163" t="s">
        <v>36</v>
      </c>
      <c r="H120" s="163" t="s">
        <v>2200</v>
      </c>
      <c r="I120" s="163" t="s">
        <v>5725</v>
      </c>
      <c r="J120" s="163" t="s">
        <v>2468</v>
      </c>
      <c r="K120" s="163" t="s">
        <v>1063</v>
      </c>
      <c r="L120" s="163" t="s">
        <v>2635</v>
      </c>
      <c r="M120" s="163" t="s">
        <v>2636</v>
      </c>
      <c r="N120" s="163" t="s">
        <v>839</v>
      </c>
      <c r="O120" s="163" t="s">
        <v>5726</v>
      </c>
      <c r="P120" s="163" t="s">
        <v>2594</v>
      </c>
      <c r="Q120" s="163" t="s">
        <v>4936</v>
      </c>
      <c r="R120" s="163" t="s">
        <v>2193</v>
      </c>
      <c r="S120" s="163" t="s">
        <v>2637</v>
      </c>
      <c r="T120" s="163">
        <v>65.8</v>
      </c>
      <c r="U120" s="163" t="s">
        <v>2220</v>
      </c>
      <c r="V120" s="163" t="s">
        <v>2475</v>
      </c>
      <c r="W120" s="163" t="s">
        <v>2638</v>
      </c>
      <c r="X120" s="163" t="s">
        <v>4937</v>
      </c>
      <c r="Y120" s="163" t="s">
        <v>2629</v>
      </c>
      <c r="Z120" s="163" t="s">
        <v>5243</v>
      </c>
      <c r="AA120" s="163" t="s">
        <v>4937</v>
      </c>
      <c r="AB120" s="163" t="s">
        <v>4426</v>
      </c>
      <c r="AC120" s="163" t="s">
        <v>2195</v>
      </c>
      <c r="AD120" s="163" t="s">
        <v>2196</v>
      </c>
      <c r="AE120" s="163" t="s">
        <v>1762</v>
      </c>
      <c r="AF120" s="163">
        <v>8</v>
      </c>
      <c r="AG120" s="163" t="s">
        <v>3937</v>
      </c>
      <c r="AH120" s="163" t="s">
        <v>3981</v>
      </c>
      <c r="AI120" s="163" t="s">
        <v>36</v>
      </c>
      <c r="AJ120" s="163" t="s">
        <v>36</v>
      </c>
      <c r="AK120" s="163" t="s">
        <v>2197</v>
      </c>
      <c r="AL120" s="163" t="s">
        <v>3797</v>
      </c>
      <c r="AM120" t="s">
        <v>4879</v>
      </c>
      <c r="AN120" s="487">
        <v>1.4583333333333332E-2</v>
      </c>
      <c r="AO120" s="487">
        <v>0</v>
      </c>
    </row>
    <row r="121" spans="1:41" x14ac:dyDescent="0.2">
      <c r="A121">
        <v>120</v>
      </c>
      <c r="B121" s="471" t="s">
        <v>1659</v>
      </c>
      <c r="C121" s="163" t="s">
        <v>1665</v>
      </c>
      <c r="D121" s="163" t="s">
        <v>4133</v>
      </c>
      <c r="E121" s="163" t="s">
        <v>2061</v>
      </c>
      <c r="F121" s="163" t="s">
        <v>2625</v>
      </c>
      <c r="G121" s="163" t="s">
        <v>36</v>
      </c>
      <c r="H121" s="163" t="s">
        <v>2200</v>
      </c>
      <c r="I121" s="163" t="s">
        <v>5725</v>
      </c>
      <c r="J121" s="163" t="s">
        <v>2468</v>
      </c>
      <c r="K121" s="163" t="s">
        <v>1063</v>
      </c>
      <c r="L121" s="163" t="s">
        <v>2626</v>
      </c>
      <c r="M121" s="163" t="s">
        <v>2633</v>
      </c>
      <c r="N121" s="163" t="s">
        <v>1665</v>
      </c>
      <c r="O121" s="163" t="s">
        <v>5726</v>
      </c>
      <c r="P121" s="163" t="s">
        <v>2594</v>
      </c>
      <c r="Q121" s="163" t="s">
        <v>4936</v>
      </c>
      <c r="R121" s="163" t="s">
        <v>2193</v>
      </c>
      <c r="S121" s="163" t="s">
        <v>2628</v>
      </c>
      <c r="T121" s="163">
        <v>36.299999999999997</v>
      </c>
      <c r="U121" s="163" t="s">
        <v>2220</v>
      </c>
      <c r="V121" s="163" t="s">
        <v>2475</v>
      </c>
      <c r="W121" s="163" t="s">
        <v>2634</v>
      </c>
      <c r="X121" s="163" t="s">
        <v>4937</v>
      </c>
      <c r="Y121" s="163" t="s">
        <v>2629</v>
      </c>
      <c r="Z121" s="163" t="s">
        <v>5243</v>
      </c>
      <c r="AA121" s="163" t="s">
        <v>4937</v>
      </c>
      <c r="AB121" s="163" t="s">
        <v>36</v>
      </c>
      <c r="AC121" s="163" t="s">
        <v>2195</v>
      </c>
      <c r="AD121" s="163" t="s">
        <v>2196</v>
      </c>
      <c r="AE121" s="163" t="s">
        <v>1762</v>
      </c>
      <c r="AF121" s="163">
        <v>10</v>
      </c>
      <c r="AG121" s="163">
        <v>0.2</v>
      </c>
      <c r="AH121" s="163">
        <v>0</v>
      </c>
      <c r="AI121" s="163" t="s">
        <v>3980</v>
      </c>
      <c r="AJ121" s="163" t="s">
        <v>36</v>
      </c>
      <c r="AK121" s="163" t="s">
        <v>2197</v>
      </c>
      <c r="AL121" s="163" t="s">
        <v>3797</v>
      </c>
      <c r="AM121" t="s">
        <v>4877</v>
      </c>
      <c r="AN121" s="487">
        <v>1.4583333333333332E-2</v>
      </c>
      <c r="AO121" s="487">
        <v>0</v>
      </c>
    </row>
    <row r="122" spans="1:41" x14ac:dyDescent="0.2">
      <c r="A122">
        <v>121</v>
      </c>
      <c r="B122" s="471" t="s">
        <v>1659</v>
      </c>
      <c r="C122" s="163" t="s">
        <v>1661</v>
      </c>
      <c r="D122" s="163" t="s">
        <v>4134</v>
      </c>
      <c r="E122" s="163" t="s">
        <v>2061</v>
      </c>
      <c r="F122" s="163" t="s">
        <v>2625</v>
      </c>
      <c r="G122" s="163" t="s">
        <v>36</v>
      </c>
      <c r="H122" s="163" t="s">
        <v>2200</v>
      </c>
      <c r="I122" s="163" t="s">
        <v>5725</v>
      </c>
      <c r="J122" s="163" t="s">
        <v>2468</v>
      </c>
      <c r="K122" s="163" t="s">
        <v>1063</v>
      </c>
      <c r="L122" s="163" t="s">
        <v>2626</v>
      </c>
      <c r="M122" s="163" t="s">
        <v>2627</v>
      </c>
      <c r="N122" s="163" t="s">
        <v>1661</v>
      </c>
      <c r="O122" s="163" t="s">
        <v>5726</v>
      </c>
      <c r="P122" s="163" t="s">
        <v>2594</v>
      </c>
      <c r="Q122" s="163" t="s">
        <v>4936</v>
      </c>
      <c r="R122" s="163" t="s">
        <v>2193</v>
      </c>
      <c r="S122" s="163" t="s">
        <v>2628</v>
      </c>
      <c r="T122" s="163">
        <v>36.299999999999997</v>
      </c>
      <c r="U122" s="163" t="s">
        <v>2220</v>
      </c>
      <c r="V122" s="163" t="s">
        <v>2475</v>
      </c>
      <c r="W122" s="163">
        <v>16293</v>
      </c>
      <c r="X122" s="163" t="s">
        <v>4937</v>
      </c>
      <c r="Y122" s="163" t="s">
        <v>2629</v>
      </c>
      <c r="Z122" s="163" t="s">
        <v>5243</v>
      </c>
      <c r="AA122" s="163" t="s">
        <v>4937</v>
      </c>
      <c r="AB122" s="163" t="s">
        <v>36</v>
      </c>
      <c r="AC122" s="163" t="s">
        <v>2195</v>
      </c>
      <c r="AD122" s="163" t="s">
        <v>2196</v>
      </c>
      <c r="AE122" s="163" t="s">
        <v>1762</v>
      </c>
      <c r="AF122" s="163">
        <v>10</v>
      </c>
      <c r="AG122" s="163">
        <v>0.2</v>
      </c>
      <c r="AH122" s="163">
        <v>0</v>
      </c>
      <c r="AI122" s="163" t="s">
        <v>3980</v>
      </c>
      <c r="AJ122" s="163" t="s">
        <v>36</v>
      </c>
      <c r="AK122" s="163" t="s">
        <v>2197</v>
      </c>
      <c r="AL122" s="163" t="s">
        <v>3797</v>
      </c>
      <c r="AM122" t="s">
        <v>4877</v>
      </c>
      <c r="AN122" s="487">
        <v>1.4583333333333332E-2</v>
      </c>
      <c r="AO122" s="487">
        <v>0</v>
      </c>
    </row>
    <row r="123" spans="1:41" x14ac:dyDescent="0.2">
      <c r="A123">
        <v>122</v>
      </c>
      <c r="B123" s="471" t="s">
        <v>1118</v>
      </c>
      <c r="C123" s="163" t="s">
        <v>1120</v>
      </c>
      <c r="D123" s="163" t="s">
        <v>4135</v>
      </c>
      <c r="E123" s="163" t="s">
        <v>2700</v>
      </c>
      <c r="F123" s="163" t="s">
        <v>2072</v>
      </c>
      <c r="G123" s="163" t="s">
        <v>36</v>
      </c>
      <c r="H123" s="163" t="s">
        <v>2200</v>
      </c>
      <c r="I123" s="163" t="s">
        <v>5725</v>
      </c>
      <c r="J123" s="163" t="s">
        <v>2468</v>
      </c>
      <c r="K123" s="163" t="s">
        <v>1120</v>
      </c>
      <c r="L123" s="163" t="s">
        <v>2713</v>
      </c>
      <c r="M123" s="163" t="s">
        <v>2714</v>
      </c>
      <c r="N123" s="163" t="s">
        <v>1120</v>
      </c>
      <c r="O123" s="163" t="s">
        <v>906</v>
      </c>
      <c r="P123" s="163" t="s">
        <v>2723</v>
      </c>
      <c r="Q123" s="163" t="s">
        <v>2192</v>
      </c>
      <c r="R123" s="163" t="s">
        <v>2715</v>
      </c>
      <c r="S123" s="163" t="s">
        <v>2716</v>
      </c>
      <c r="T123" s="163">
        <v>30</v>
      </c>
      <c r="U123" s="163" t="s">
        <v>2222</v>
      </c>
      <c r="V123" s="163" t="s">
        <v>2717</v>
      </c>
      <c r="W123" s="163">
        <v>9162039</v>
      </c>
      <c r="X123" s="163" t="s">
        <v>2194</v>
      </c>
      <c r="Y123" s="163" t="s">
        <v>2718</v>
      </c>
      <c r="Z123" s="163">
        <v>8297145</v>
      </c>
      <c r="AA123" s="163" t="s">
        <v>2194</v>
      </c>
      <c r="AB123" s="163" t="s">
        <v>2719</v>
      </c>
      <c r="AC123" s="163" t="s">
        <v>2195</v>
      </c>
      <c r="AD123" s="163" t="s">
        <v>2196</v>
      </c>
      <c r="AE123" s="163" t="s">
        <v>1762</v>
      </c>
      <c r="AF123" s="163">
        <v>6</v>
      </c>
      <c r="AG123" s="163">
        <v>0.08</v>
      </c>
      <c r="AH123" s="163">
        <v>0.5</v>
      </c>
      <c r="AI123" s="163" t="s">
        <v>3987</v>
      </c>
      <c r="AJ123" s="163" t="s">
        <v>3988</v>
      </c>
      <c r="AK123" s="163" t="s">
        <v>2197</v>
      </c>
      <c r="AL123" s="163" t="s">
        <v>36</v>
      </c>
      <c r="AM123" t="s">
        <v>4876</v>
      </c>
      <c r="AN123" s="487">
        <v>0</v>
      </c>
      <c r="AO123" s="487">
        <v>0</v>
      </c>
    </row>
    <row r="124" spans="1:41" x14ac:dyDescent="0.2">
      <c r="A124">
        <v>123</v>
      </c>
      <c r="B124" s="471" t="s">
        <v>1118</v>
      </c>
      <c r="C124" s="163" t="s">
        <v>1774</v>
      </c>
      <c r="D124" s="163" t="s">
        <v>4136</v>
      </c>
      <c r="E124" s="163" t="s">
        <v>2700</v>
      </c>
      <c r="F124" s="163" t="s">
        <v>2072</v>
      </c>
      <c r="G124" s="163" t="s">
        <v>36</v>
      </c>
      <c r="H124" s="163" t="s">
        <v>2200</v>
      </c>
      <c r="I124" s="163" t="s">
        <v>5725</v>
      </c>
      <c r="J124" s="163" t="s">
        <v>2468</v>
      </c>
      <c r="K124" s="163" t="s">
        <v>2204</v>
      </c>
      <c r="L124" s="163" t="s">
        <v>2315</v>
      </c>
      <c r="M124" s="163" t="s">
        <v>2204</v>
      </c>
      <c r="N124" s="163" t="s">
        <v>2708</v>
      </c>
      <c r="O124" s="163" t="s">
        <v>906</v>
      </c>
      <c r="P124" s="163" t="s">
        <v>2709</v>
      </c>
      <c r="Q124" s="163" t="s">
        <v>2276</v>
      </c>
      <c r="R124" s="163" t="s">
        <v>2367</v>
      </c>
      <c r="S124" s="163" t="s">
        <v>2710</v>
      </c>
      <c r="T124" s="163">
        <v>3348</v>
      </c>
      <c r="U124" s="163" t="s">
        <v>2222</v>
      </c>
      <c r="V124" s="163" t="s">
        <v>2711</v>
      </c>
      <c r="W124" s="163">
        <v>0</v>
      </c>
      <c r="X124" s="163" t="s">
        <v>2194</v>
      </c>
      <c r="Y124" s="163" t="s">
        <v>2706</v>
      </c>
      <c r="Z124" s="163" t="s">
        <v>2712</v>
      </c>
      <c r="AA124" s="163" t="s">
        <v>2194</v>
      </c>
      <c r="AB124" s="163" t="s">
        <v>36</v>
      </c>
      <c r="AC124" s="163" t="s">
        <v>2195</v>
      </c>
      <c r="AD124" s="163" t="s">
        <v>2196</v>
      </c>
      <c r="AE124" s="163" t="s">
        <v>1762</v>
      </c>
      <c r="AF124" s="163" t="s">
        <v>3419</v>
      </c>
      <c r="AG124" s="163" t="s">
        <v>36</v>
      </c>
      <c r="AH124" s="163" t="s">
        <v>36</v>
      </c>
      <c r="AI124" s="163" t="s">
        <v>36</v>
      </c>
      <c r="AJ124" s="163" t="s">
        <v>36</v>
      </c>
      <c r="AK124" s="163" t="s">
        <v>2197</v>
      </c>
      <c r="AL124" s="163" t="s">
        <v>36</v>
      </c>
      <c r="AM124" t="s">
        <v>4876</v>
      </c>
      <c r="AN124" s="487">
        <v>0</v>
      </c>
      <c r="AO124" s="487">
        <v>0</v>
      </c>
    </row>
    <row r="125" spans="1:41" x14ac:dyDescent="0.2">
      <c r="A125">
        <v>124</v>
      </c>
      <c r="B125" s="471" t="s">
        <v>1118</v>
      </c>
      <c r="C125" s="163" t="s">
        <v>1960</v>
      </c>
      <c r="D125" s="163" t="s">
        <v>4407</v>
      </c>
      <c r="E125" s="163" t="s">
        <v>2700</v>
      </c>
      <c r="F125" s="163" t="s">
        <v>2072</v>
      </c>
      <c r="G125" s="163" t="s">
        <v>36</v>
      </c>
      <c r="H125" s="163" t="s">
        <v>2200</v>
      </c>
      <c r="I125" s="163" t="s">
        <v>5725</v>
      </c>
      <c r="J125" s="163" t="s">
        <v>1768</v>
      </c>
      <c r="K125" s="163" t="s">
        <v>2701</v>
      </c>
      <c r="L125" s="163" t="s">
        <v>2315</v>
      </c>
      <c r="M125" s="163" t="s">
        <v>1952</v>
      </c>
      <c r="N125" s="163" t="s">
        <v>1960</v>
      </c>
      <c r="O125" s="163" t="s">
        <v>906</v>
      </c>
      <c r="P125" s="163" t="s">
        <v>2702</v>
      </c>
      <c r="Q125" s="163" t="s">
        <v>2276</v>
      </c>
      <c r="R125" s="163" t="s">
        <v>2358</v>
      </c>
      <c r="S125" s="163" t="s">
        <v>2703</v>
      </c>
      <c r="T125" s="163">
        <v>5440</v>
      </c>
      <c r="U125" s="163" t="s">
        <v>2222</v>
      </c>
      <c r="V125" s="163" t="s">
        <v>2704</v>
      </c>
      <c r="W125" s="163" t="s">
        <v>2705</v>
      </c>
      <c r="X125" s="163" t="s">
        <v>2342</v>
      </c>
      <c r="Y125" s="163" t="s">
        <v>2706</v>
      </c>
      <c r="Z125" s="163" t="s">
        <v>2707</v>
      </c>
      <c r="AA125" s="163" t="s">
        <v>2194</v>
      </c>
      <c r="AB125" s="163" t="s">
        <v>2264</v>
      </c>
      <c r="AC125" s="163" t="s">
        <v>2195</v>
      </c>
      <c r="AD125" s="163" t="s">
        <v>2196</v>
      </c>
      <c r="AE125" s="163" t="s">
        <v>1762</v>
      </c>
      <c r="AF125" s="163">
        <v>8</v>
      </c>
      <c r="AG125" s="163">
        <v>40</v>
      </c>
      <c r="AH125" s="163">
        <v>71</v>
      </c>
      <c r="AI125" s="163" t="s">
        <v>36</v>
      </c>
      <c r="AJ125" s="163" t="s">
        <v>36</v>
      </c>
      <c r="AK125" s="163" t="s">
        <v>2197</v>
      </c>
      <c r="AL125" s="163" t="s">
        <v>36</v>
      </c>
      <c r="AM125" t="s">
        <v>4876</v>
      </c>
      <c r="AN125" s="487">
        <v>0</v>
      </c>
      <c r="AO125" s="487">
        <v>0</v>
      </c>
    </row>
    <row r="126" spans="1:41" x14ac:dyDescent="0.2">
      <c r="A126">
        <v>125</v>
      </c>
      <c r="B126" s="471" t="s">
        <v>1118</v>
      </c>
      <c r="C126" s="163" t="s">
        <v>1123</v>
      </c>
      <c r="D126" s="163" t="s">
        <v>4137</v>
      </c>
      <c r="E126" s="163" t="s">
        <v>2700</v>
      </c>
      <c r="F126" s="163" t="s">
        <v>2072</v>
      </c>
      <c r="G126" s="163" t="s">
        <v>36</v>
      </c>
      <c r="H126" s="163" t="s">
        <v>2200</v>
      </c>
      <c r="I126" s="163" t="s">
        <v>5725</v>
      </c>
      <c r="J126" s="163" t="s">
        <v>2468</v>
      </c>
      <c r="K126" s="163" t="s">
        <v>1123</v>
      </c>
      <c r="L126" s="163" t="s">
        <v>2720</v>
      </c>
      <c r="M126" s="163" t="s">
        <v>2721</v>
      </c>
      <c r="N126" s="163" t="s">
        <v>1123</v>
      </c>
      <c r="O126" s="163" t="s">
        <v>906</v>
      </c>
      <c r="P126" s="163" t="s">
        <v>2722</v>
      </c>
      <c r="Q126" s="163" t="s">
        <v>2276</v>
      </c>
      <c r="R126" s="163" t="s">
        <v>2257</v>
      </c>
      <c r="S126" s="163" t="s">
        <v>2724</v>
      </c>
      <c r="T126" s="163">
        <v>54.3</v>
      </c>
      <c r="U126" s="163" t="s">
        <v>2222</v>
      </c>
      <c r="V126" s="163" t="s">
        <v>2725</v>
      </c>
      <c r="W126" s="163">
        <v>5.39</v>
      </c>
      <c r="X126" s="163" t="s">
        <v>2194</v>
      </c>
      <c r="Y126" s="163" t="s">
        <v>2706</v>
      </c>
      <c r="Z126" s="163" t="s">
        <v>2726</v>
      </c>
      <c r="AA126" s="163" t="s">
        <v>2194</v>
      </c>
      <c r="AB126" s="163" t="s">
        <v>2727</v>
      </c>
      <c r="AC126" s="163" t="s">
        <v>2195</v>
      </c>
      <c r="AD126" s="163" t="s">
        <v>2196</v>
      </c>
      <c r="AE126" s="163" t="s">
        <v>1762</v>
      </c>
      <c r="AF126" s="163">
        <v>1</v>
      </c>
      <c r="AG126" s="163">
        <v>0.2</v>
      </c>
      <c r="AH126" s="163">
        <v>0.2</v>
      </c>
      <c r="AI126" s="163" t="s">
        <v>3989</v>
      </c>
      <c r="AJ126" s="163" t="s">
        <v>3990</v>
      </c>
      <c r="AK126" s="163" t="s">
        <v>2197</v>
      </c>
      <c r="AL126" s="163" t="s">
        <v>36</v>
      </c>
      <c r="AM126" t="s">
        <v>4879</v>
      </c>
      <c r="AN126" s="487">
        <v>0</v>
      </c>
      <c r="AO126" s="487">
        <v>0</v>
      </c>
    </row>
    <row r="127" spans="1:41" x14ac:dyDescent="0.2">
      <c r="A127">
        <v>126</v>
      </c>
      <c r="B127" s="471" t="s">
        <v>1098</v>
      </c>
      <c r="C127" s="163" t="s">
        <v>880</v>
      </c>
      <c r="D127" s="163" t="s">
        <v>4138</v>
      </c>
      <c r="E127" s="163" t="s">
        <v>2066</v>
      </c>
      <c r="F127" s="163" t="s">
        <v>2068</v>
      </c>
      <c r="G127" s="163" t="s">
        <v>36</v>
      </c>
      <c r="H127" s="163" t="s">
        <v>2200</v>
      </c>
      <c r="I127" s="163" t="s">
        <v>5725</v>
      </c>
      <c r="J127" s="163" t="s">
        <v>1768</v>
      </c>
      <c r="K127" s="163" t="s">
        <v>2376</v>
      </c>
      <c r="L127" s="163" t="s">
        <v>2665</v>
      </c>
      <c r="M127" s="163">
        <v>3217457</v>
      </c>
      <c r="N127" s="163" t="s">
        <v>880</v>
      </c>
      <c r="O127" s="163" t="s">
        <v>906</v>
      </c>
      <c r="P127" s="163" t="s">
        <v>2464</v>
      </c>
      <c r="Q127" s="163" t="s">
        <v>4936</v>
      </c>
      <c r="R127" s="163" t="s">
        <v>2193</v>
      </c>
      <c r="S127" s="163" t="s">
        <v>2666</v>
      </c>
      <c r="T127" s="163">
        <v>500</v>
      </c>
      <c r="U127" s="163" t="s">
        <v>1952</v>
      </c>
      <c r="V127" s="163" t="s">
        <v>2667</v>
      </c>
      <c r="W127" s="163" t="s">
        <v>2668</v>
      </c>
      <c r="X127" s="163" t="s">
        <v>4937</v>
      </c>
      <c r="Y127" s="163" t="s">
        <v>2667</v>
      </c>
      <c r="Z127" s="163" t="s">
        <v>2668</v>
      </c>
      <c r="AA127" s="163" t="s">
        <v>4937</v>
      </c>
      <c r="AB127" s="163" t="s">
        <v>2669</v>
      </c>
      <c r="AC127" s="163" t="s">
        <v>2195</v>
      </c>
      <c r="AD127" s="163" t="s">
        <v>2196</v>
      </c>
      <c r="AE127" s="163" t="s">
        <v>1762</v>
      </c>
      <c r="AF127" s="163" t="s">
        <v>3419</v>
      </c>
      <c r="AG127" s="163" t="s">
        <v>36</v>
      </c>
      <c r="AH127" s="163" t="s">
        <v>36</v>
      </c>
      <c r="AI127" s="163" t="s">
        <v>36</v>
      </c>
      <c r="AJ127" s="163" t="s">
        <v>36</v>
      </c>
      <c r="AK127" s="163" t="s">
        <v>2197</v>
      </c>
      <c r="AL127" s="163" t="s">
        <v>36</v>
      </c>
      <c r="AM127" t="s">
        <v>4876</v>
      </c>
      <c r="AN127" s="487">
        <v>0</v>
      </c>
      <c r="AO127" s="487">
        <v>0</v>
      </c>
    </row>
    <row r="128" spans="1:41" x14ac:dyDescent="0.2">
      <c r="A128">
        <v>127</v>
      </c>
      <c r="B128" s="471" t="s">
        <v>1098</v>
      </c>
      <c r="C128" s="163" t="s">
        <v>1001</v>
      </c>
      <c r="D128" s="163" t="s">
        <v>5021</v>
      </c>
      <c r="E128" s="163" t="s">
        <v>2066</v>
      </c>
      <c r="F128" s="163" t="s">
        <v>2068</v>
      </c>
      <c r="G128" s="163" t="s">
        <v>36</v>
      </c>
      <c r="H128" s="163" t="s">
        <v>2200</v>
      </c>
      <c r="I128" s="163" t="s">
        <v>5725</v>
      </c>
      <c r="J128" s="163" t="s">
        <v>1768</v>
      </c>
      <c r="K128" s="163" t="s">
        <v>2376</v>
      </c>
      <c r="L128" s="163" t="s">
        <v>3340</v>
      </c>
      <c r="M128" s="163">
        <v>11408</v>
      </c>
      <c r="N128" s="163" t="s">
        <v>5022</v>
      </c>
      <c r="O128" s="163" t="s">
        <v>1768</v>
      </c>
      <c r="P128" s="163" t="s">
        <v>2464</v>
      </c>
      <c r="Q128" s="163" t="s">
        <v>4936</v>
      </c>
      <c r="R128" s="163" t="s">
        <v>2193</v>
      </c>
      <c r="S128" s="163" t="s">
        <v>5023</v>
      </c>
      <c r="T128" s="163">
        <v>417</v>
      </c>
      <c r="U128" s="163" t="s">
        <v>1952</v>
      </c>
      <c r="V128" s="163" t="s">
        <v>3340</v>
      </c>
      <c r="W128" s="163" t="s">
        <v>2327</v>
      </c>
      <c r="X128" s="163" t="s">
        <v>4937</v>
      </c>
      <c r="Y128" s="163" t="s">
        <v>3340</v>
      </c>
      <c r="Z128" s="163" t="s">
        <v>2327</v>
      </c>
      <c r="AA128" s="163" t="s">
        <v>4937</v>
      </c>
      <c r="AB128" s="163" t="s">
        <v>5024</v>
      </c>
      <c r="AC128" s="163" t="s">
        <v>4445</v>
      </c>
      <c r="AD128" s="163" t="s">
        <v>5025</v>
      </c>
      <c r="AE128" s="163" t="s">
        <v>1762</v>
      </c>
      <c r="AF128" s="163" t="s">
        <v>3419</v>
      </c>
      <c r="AG128" s="163" t="s">
        <v>36</v>
      </c>
      <c r="AH128" s="163" t="s">
        <v>36</v>
      </c>
      <c r="AI128" s="163" t="s">
        <v>36</v>
      </c>
      <c r="AJ128" s="163" t="s">
        <v>36</v>
      </c>
      <c r="AK128" s="163" t="s">
        <v>2197</v>
      </c>
      <c r="AL128" s="163" t="s">
        <v>36</v>
      </c>
      <c r="AM128" t="s">
        <v>4876</v>
      </c>
      <c r="AN128" s="487"/>
      <c r="AO128" s="487"/>
    </row>
    <row r="129" spans="1:41" x14ac:dyDescent="0.2">
      <c r="A129">
        <v>128</v>
      </c>
      <c r="B129" s="471" t="s">
        <v>1098</v>
      </c>
      <c r="C129" s="163" t="s">
        <v>1106</v>
      </c>
      <c r="D129" s="163" t="s">
        <v>4139</v>
      </c>
      <c r="E129" s="163" t="s">
        <v>2066</v>
      </c>
      <c r="F129" s="163" t="s">
        <v>2068</v>
      </c>
      <c r="G129" s="163" t="s">
        <v>36</v>
      </c>
      <c r="H129" s="163" t="s">
        <v>2200</v>
      </c>
      <c r="I129" s="163" t="s">
        <v>5725</v>
      </c>
      <c r="J129" s="163" t="s">
        <v>1768</v>
      </c>
      <c r="K129" s="163" t="s">
        <v>2656</v>
      </c>
      <c r="L129" s="163" t="s">
        <v>2657</v>
      </c>
      <c r="M129" s="163">
        <v>446705</v>
      </c>
      <c r="N129" s="163" t="s">
        <v>1106</v>
      </c>
      <c r="O129" s="163" t="s">
        <v>906</v>
      </c>
      <c r="P129" s="163" t="s">
        <v>2658</v>
      </c>
      <c r="Q129" s="163" t="s">
        <v>4936</v>
      </c>
      <c r="R129" s="163" t="s">
        <v>2193</v>
      </c>
      <c r="S129" s="163" t="s">
        <v>2659</v>
      </c>
      <c r="T129" s="163">
        <v>1.53</v>
      </c>
      <c r="U129" s="163" t="s">
        <v>1952</v>
      </c>
      <c r="V129" s="163" t="s">
        <v>2661</v>
      </c>
      <c r="W129" s="163" t="s">
        <v>2660</v>
      </c>
      <c r="X129" s="163" t="s">
        <v>4937</v>
      </c>
      <c r="Y129" s="163" t="s">
        <v>2662</v>
      </c>
      <c r="Z129" s="163" t="s">
        <v>2663</v>
      </c>
      <c r="AA129" s="163" t="s">
        <v>4937</v>
      </c>
      <c r="AB129" s="163" t="s">
        <v>2664</v>
      </c>
      <c r="AC129" s="163" t="s">
        <v>2195</v>
      </c>
      <c r="AD129" s="163" t="s">
        <v>2196</v>
      </c>
      <c r="AE129" s="163" t="s">
        <v>1762</v>
      </c>
      <c r="AF129" s="163">
        <v>2</v>
      </c>
      <c r="AG129" s="163">
        <v>0.02</v>
      </c>
      <c r="AH129" s="163">
        <v>1</v>
      </c>
      <c r="AI129" s="163" t="s">
        <v>3984</v>
      </c>
      <c r="AJ129" s="163" t="s">
        <v>3985</v>
      </c>
      <c r="AK129" s="163" t="s">
        <v>2197</v>
      </c>
      <c r="AL129" s="163" t="s">
        <v>36</v>
      </c>
      <c r="AM129" t="s">
        <v>4876</v>
      </c>
      <c r="AN129" s="487">
        <v>0</v>
      </c>
      <c r="AO129" s="487">
        <v>0</v>
      </c>
    </row>
    <row r="130" spans="1:41" x14ac:dyDescent="0.2">
      <c r="A130">
        <v>129</v>
      </c>
      <c r="B130" s="471" t="s">
        <v>1098</v>
      </c>
      <c r="C130" s="163" t="s">
        <v>1100</v>
      </c>
      <c r="D130" s="163" t="s">
        <v>4140</v>
      </c>
      <c r="E130" s="163" t="s">
        <v>2066</v>
      </c>
      <c r="F130" s="163" t="s">
        <v>2068</v>
      </c>
      <c r="G130" s="163" t="s">
        <v>36</v>
      </c>
      <c r="H130" s="163" t="s">
        <v>2200</v>
      </c>
      <c r="I130" s="163" t="s">
        <v>5725</v>
      </c>
      <c r="J130" s="163" t="s">
        <v>1768</v>
      </c>
      <c r="K130" s="163" t="s">
        <v>2645</v>
      </c>
      <c r="L130" s="163" t="s">
        <v>2646</v>
      </c>
      <c r="M130" s="163" t="s">
        <v>2647</v>
      </c>
      <c r="N130" s="163" t="s">
        <v>1100</v>
      </c>
      <c r="O130" s="163" t="s">
        <v>906</v>
      </c>
      <c r="P130" s="163" t="s">
        <v>2623</v>
      </c>
      <c r="Q130" s="163" t="s">
        <v>4936</v>
      </c>
      <c r="R130" s="163" t="s">
        <v>2294</v>
      </c>
      <c r="S130" s="163" t="s">
        <v>2648</v>
      </c>
      <c r="T130" s="163">
        <v>84.4</v>
      </c>
      <c r="U130" s="163" t="s">
        <v>2223</v>
      </c>
      <c r="V130" s="163" t="s">
        <v>2649</v>
      </c>
      <c r="W130" s="163" t="s">
        <v>2650</v>
      </c>
      <c r="X130" s="163" t="s">
        <v>4937</v>
      </c>
      <c r="Y130" s="163" t="s">
        <v>111</v>
      </c>
      <c r="Z130" s="163" t="s">
        <v>111</v>
      </c>
      <c r="AA130" s="163" t="s">
        <v>111</v>
      </c>
      <c r="AB130" s="163" t="s">
        <v>36</v>
      </c>
      <c r="AC130" s="163" t="s">
        <v>2195</v>
      </c>
      <c r="AD130" s="163" t="s">
        <v>2196</v>
      </c>
      <c r="AE130" s="163" t="s">
        <v>1762</v>
      </c>
      <c r="AF130" s="163" t="s">
        <v>3419</v>
      </c>
      <c r="AG130" s="163" t="s">
        <v>36</v>
      </c>
      <c r="AH130" s="163" t="s">
        <v>36</v>
      </c>
      <c r="AI130" s="163" t="s">
        <v>36</v>
      </c>
      <c r="AJ130" s="163" t="s">
        <v>36</v>
      </c>
      <c r="AK130" s="163" t="s">
        <v>2197</v>
      </c>
      <c r="AL130" s="163" t="s">
        <v>36</v>
      </c>
      <c r="AM130" t="s">
        <v>4876</v>
      </c>
      <c r="AN130" s="487">
        <v>0</v>
      </c>
      <c r="AO130" s="487">
        <v>0</v>
      </c>
    </row>
    <row r="131" spans="1:41" x14ac:dyDescent="0.2">
      <c r="A131">
        <v>130</v>
      </c>
      <c r="B131" s="471" t="s">
        <v>1098</v>
      </c>
      <c r="C131" s="163" t="s">
        <v>5324</v>
      </c>
      <c r="D131" s="163" t="s">
        <v>5325</v>
      </c>
      <c r="E131" s="163" t="s">
        <v>2066</v>
      </c>
      <c r="F131" s="163" t="s">
        <v>2068</v>
      </c>
      <c r="G131" s="163" t="s">
        <v>36</v>
      </c>
      <c r="H131" s="163" t="s">
        <v>2200</v>
      </c>
      <c r="I131" s="163" t="s">
        <v>5725</v>
      </c>
      <c r="J131" s="163" t="s">
        <v>2188</v>
      </c>
      <c r="K131" s="163" t="s">
        <v>1063</v>
      </c>
      <c r="L131" s="163" t="s">
        <v>5326</v>
      </c>
      <c r="M131" s="163" t="s">
        <v>5776</v>
      </c>
      <c r="N131" s="163" t="s">
        <v>5776</v>
      </c>
      <c r="O131" s="163" t="s">
        <v>5726</v>
      </c>
      <c r="P131" s="163" t="s">
        <v>5327</v>
      </c>
      <c r="Q131" s="163" t="s">
        <v>4936</v>
      </c>
      <c r="R131" s="163" t="s">
        <v>5328</v>
      </c>
      <c r="S131" s="163" t="s">
        <v>5329</v>
      </c>
      <c r="T131" s="163">
        <v>1700</v>
      </c>
      <c r="U131" s="163" t="s">
        <v>2220</v>
      </c>
      <c r="V131" s="163" t="s">
        <v>5330</v>
      </c>
      <c r="W131" s="163" t="s">
        <v>5331</v>
      </c>
      <c r="X131" s="163" t="s">
        <v>4937</v>
      </c>
      <c r="Y131" s="163" t="s">
        <v>4659</v>
      </c>
      <c r="Z131" s="163" t="s">
        <v>5332</v>
      </c>
      <c r="AA131" s="163" t="s">
        <v>4937</v>
      </c>
      <c r="AB131" s="163" t="s">
        <v>5480</v>
      </c>
      <c r="AC131" s="163" t="s">
        <v>2195</v>
      </c>
      <c r="AD131" s="163" t="s">
        <v>2196</v>
      </c>
      <c r="AE131" s="163" t="s">
        <v>1762</v>
      </c>
      <c r="AF131" s="163">
        <v>13.1</v>
      </c>
      <c r="AG131" s="163">
        <v>300</v>
      </c>
      <c r="AH131" s="163">
        <v>68</v>
      </c>
      <c r="AI131" s="163" t="s">
        <v>36</v>
      </c>
      <c r="AJ131" s="163" t="s">
        <v>36</v>
      </c>
      <c r="AK131" s="163" t="s">
        <v>2197</v>
      </c>
      <c r="AL131" s="163" t="s">
        <v>36</v>
      </c>
      <c r="AM131" t="s">
        <v>4876</v>
      </c>
      <c r="AN131" s="487"/>
      <c r="AO131" s="487"/>
    </row>
    <row r="132" spans="1:41" x14ac:dyDescent="0.2">
      <c r="A132">
        <v>131</v>
      </c>
      <c r="B132" s="471" t="s">
        <v>1098</v>
      </c>
      <c r="C132" s="163" t="s">
        <v>1104</v>
      </c>
      <c r="D132" s="163" t="s">
        <v>4141</v>
      </c>
      <c r="E132" s="163" t="s">
        <v>2066</v>
      </c>
      <c r="F132" s="163" t="s">
        <v>2068</v>
      </c>
      <c r="G132" s="163" t="s">
        <v>36</v>
      </c>
      <c r="H132" s="163" t="s">
        <v>2200</v>
      </c>
      <c r="I132" s="163" t="s">
        <v>5725</v>
      </c>
      <c r="J132" s="163" t="s">
        <v>1768</v>
      </c>
      <c r="K132" s="163" t="s">
        <v>2322</v>
      </c>
      <c r="L132" s="163" t="s">
        <v>2651</v>
      </c>
      <c r="M132" s="163">
        <v>126912</v>
      </c>
      <c r="N132" s="163" t="s">
        <v>1104</v>
      </c>
      <c r="O132" s="163" t="s">
        <v>906</v>
      </c>
      <c r="P132" s="163" t="s">
        <v>2652</v>
      </c>
      <c r="Q132" s="163" t="s">
        <v>4936</v>
      </c>
      <c r="R132" s="163" t="s">
        <v>2294</v>
      </c>
      <c r="S132" s="163" t="s">
        <v>2653</v>
      </c>
      <c r="T132" s="163">
        <v>21.5</v>
      </c>
      <c r="U132" s="163" t="s">
        <v>1952</v>
      </c>
      <c r="V132" s="163" t="s">
        <v>2654</v>
      </c>
      <c r="W132" s="163" t="s">
        <v>2655</v>
      </c>
      <c r="X132" s="163" t="s">
        <v>4937</v>
      </c>
      <c r="Y132" s="163" t="s">
        <v>111</v>
      </c>
      <c r="Z132" s="163" t="s">
        <v>111</v>
      </c>
      <c r="AA132" s="163" t="s">
        <v>111</v>
      </c>
      <c r="AB132" s="163" t="s">
        <v>36</v>
      </c>
      <c r="AC132" s="163" t="s">
        <v>2195</v>
      </c>
      <c r="AD132" s="163" t="s">
        <v>2196</v>
      </c>
      <c r="AE132" s="163" t="s">
        <v>1762</v>
      </c>
      <c r="AF132" s="163" t="s">
        <v>3419</v>
      </c>
      <c r="AG132" s="163" t="s">
        <v>36</v>
      </c>
      <c r="AH132" s="163" t="s">
        <v>36</v>
      </c>
      <c r="AI132" s="163" t="s">
        <v>36</v>
      </c>
      <c r="AJ132" s="163" t="s">
        <v>36</v>
      </c>
      <c r="AK132" s="163" t="s">
        <v>2197</v>
      </c>
      <c r="AL132" s="163" t="s">
        <v>36</v>
      </c>
      <c r="AM132" t="s">
        <v>4879</v>
      </c>
      <c r="AN132" s="487">
        <v>0</v>
      </c>
      <c r="AO132" s="487">
        <v>0</v>
      </c>
    </row>
    <row r="133" spans="1:41" x14ac:dyDescent="0.2">
      <c r="A133">
        <v>132</v>
      </c>
      <c r="B133" s="471" t="s">
        <v>1109</v>
      </c>
      <c r="C133" s="163" t="s">
        <v>2694</v>
      </c>
      <c r="D133" s="163" t="s">
        <v>4377</v>
      </c>
      <c r="E133" s="163" t="s">
        <v>2069</v>
      </c>
      <c r="F133" s="163" t="s">
        <v>2070</v>
      </c>
      <c r="G133" s="163" t="s">
        <v>36</v>
      </c>
      <c r="H133" s="163" t="s">
        <v>2200</v>
      </c>
      <c r="I133" s="163" t="s">
        <v>5725</v>
      </c>
      <c r="J133" s="163" t="s">
        <v>2468</v>
      </c>
      <c r="K133" s="163" t="s">
        <v>2692</v>
      </c>
      <c r="L133" s="163" t="s">
        <v>2693</v>
      </c>
      <c r="M133" s="163" t="s">
        <v>1063</v>
      </c>
      <c r="N133" s="163" t="s">
        <v>2694</v>
      </c>
      <c r="O133" s="163" t="s">
        <v>5728</v>
      </c>
      <c r="P133" s="163" t="s">
        <v>2493</v>
      </c>
      <c r="Q133" s="163" t="s">
        <v>4938</v>
      </c>
      <c r="R133" s="163" t="s">
        <v>2193</v>
      </c>
      <c r="S133" s="163" t="s">
        <v>5292</v>
      </c>
      <c r="T133" s="163">
        <v>1040</v>
      </c>
      <c r="U133" s="163" t="s">
        <v>2220</v>
      </c>
      <c r="V133" s="163" t="s">
        <v>3400</v>
      </c>
      <c r="W133" s="163" t="s">
        <v>5293</v>
      </c>
      <c r="X133" s="163" t="s">
        <v>4937</v>
      </c>
      <c r="Y133" s="163" t="s">
        <v>3400</v>
      </c>
      <c r="Z133" s="163" t="s">
        <v>5293</v>
      </c>
      <c r="AA133" s="163" t="s">
        <v>4937</v>
      </c>
      <c r="AB133" s="163" t="s">
        <v>5481</v>
      </c>
      <c r="AC133" s="163" t="s">
        <v>2195</v>
      </c>
      <c r="AD133" s="163" t="s">
        <v>2196</v>
      </c>
      <c r="AE133" s="163" t="s">
        <v>1762</v>
      </c>
      <c r="AF133" s="163" t="s">
        <v>5297</v>
      </c>
      <c r="AG133" s="163" t="s">
        <v>5298</v>
      </c>
      <c r="AH133" s="163" t="s">
        <v>5299</v>
      </c>
      <c r="AI133" s="163" t="s">
        <v>36</v>
      </c>
      <c r="AJ133" s="163" t="s">
        <v>36</v>
      </c>
      <c r="AK133" s="163" t="s">
        <v>2197</v>
      </c>
      <c r="AL133" s="163" t="s">
        <v>3797</v>
      </c>
      <c r="AM133" t="s">
        <v>4879</v>
      </c>
      <c r="AN133" s="487">
        <v>1.4583333333333332E-2</v>
      </c>
      <c r="AO133" s="487">
        <v>0</v>
      </c>
    </row>
    <row r="134" spans="1:41" x14ac:dyDescent="0.2">
      <c r="A134">
        <v>133</v>
      </c>
      <c r="B134" s="471" t="s">
        <v>1109</v>
      </c>
      <c r="C134" s="163" t="s">
        <v>2678</v>
      </c>
      <c r="D134" s="163" t="s">
        <v>4392</v>
      </c>
      <c r="E134" s="163" t="s">
        <v>2069</v>
      </c>
      <c r="F134" s="163" t="s">
        <v>2070</v>
      </c>
      <c r="G134" s="163" t="s">
        <v>36</v>
      </c>
      <c r="H134" s="163" t="s">
        <v>2200</v>
      </c>
      <c r="I134" s="163" t="s">
        <v>5725</v>
      </c>
      <c r="J134" s="163" t="s">
        <v>2468</v>
      </c>
      <c r="K134" s="163" t="s">
        <v>1115</v>
      </c>
      <c r="L134" s="163" t="s">
        <v>2677</v>
      </c>
      <c r="M134" s="163">
        <v>6625</v>
      </c>
      <c r="N134" s="163" t="s">
        <v>2678</v>
      </c>
      <c r="O134" s="163" t="s">
        <v>5732</v>
      </c>
      <c r="P134" s="163" t="s">
        <v>2679</v>
      </c>
      <c r="Q134" s="163" t="s">
        <v>4934</v>
      </c>
      <c r="R134" s="163" t="s">
        <v>2193</v>
      </c>
      <c r="S134" s="163" t="s">
        <v>2680</v>
      </c>
      <c r="T134" s="163">
        <v>1372</v>
      </c>
      <c r="U134" s="163" t="s">
        <v>2222</v>
      </c>
      <c r="V134" s="163" t="s">
        <v>4683</v>
      </c>
      <c r="W134" s="163" t="s">
        <v>4684</v>
      </c>
      <c r="X134" s="163" t="s">
        <v>4937</v>
      </c>
      <c r="Y134" s="163" t="s">
        <v>3400</v>
      </c>
      <c r="Z134" s="163" t="s">
        <v>4684</v>
      </c>
      <c r="AA134" s="163" t="s">
        <v>4937</v>
      </c>
      <c r="AB134" s="163" t="s">
        <v>36</v>
      </c>
      <c r="AC134" s="163" t="s">
        <v>2195</v>
      </c>
      <c r="AD134" s="163" t="s">
        <v>2196</v>
      </c>
      <c r="AE134" s="163" t="s">
        <v>1762</v>
      </c>
      <c r="AF134" s="163" t="s">
        <v>3419</v>
      </c>
      <c r="AG134" s="163" t="s">
        <v>36</v>
      </c>
      <c r="AH134" s="163" t="s">
        <v>36</v>
      </c>
      <c r="AI134" s="163" t="s">
        <v>36</v>
      </c>
      <c r="AJ134" s="163" t="s">
        <v>36</v>
      </c>
      <c r="AK134" s="163" t="s">
        <v>2197</v>
      </c>
      <c r="AL134" s="163" t="s">
        <v>3797</v>
      </c>
      <c r="AM134" t="s">
        <v>4876</v>
      </c>
      <c r="AN134" s="487">
        <v>0</v>
      </c>
      <c r="AO134" s="487">
        <v>0</v>
      </c>
    </row>
    <row r="135" spans="1:41" x14ac:dyDescent="0.2">
      <c r="A135">
        <v>134</v>
      </c>
      <c r="B135" s="471" t="s">
        <v>1109</v>
      </c>
      <c r="C135" s="163" t="s">
        <v>2698</v>
      </c>
      <c r="D135" s="163" t="s">
        <v>4378</v>
      </c>
      <c r="E135" s="163" t="s">
        <v>2069</v>
      </c>
      <c r="F135" s="163" t="s">
        <v>2070</v>
      </c>
      <c r="G135" s="163" t="s">
        <v>36</v>
      </c>
      <c r="H135" s="163" t="s">
        <v>2200</v>
      </c>
      <c r="I135" s="163" t="s">
        <v>5725</v>
      </c>
      <c r="J135" s="163" t="s">
        <v>2468</v>
      </c>
      <c r="K135" s="163" t="s">
        <v>2695</v>
      </c>
      <c r="L135" s="163" t="s">
        <v>2696</v>
      </c>
      <c r="M135" s="163" t="s">
        <v>2697</v>
      </c>
      <c r="N135" s="163" t="s">
        <v>2698</v>
      </c>
      <c r="O135" s="163" t="s">
        <v>5726</v>
      </c>
      <c r="P135" s="163" t="s">
        <v>2399</v>
      </c>
      <c r="Q135" s="163" t="s">
        <v>4936</v>
      </c>
      <c r="R135" s="163" t="s">
        <v>2193</v>
      </c>
      <c r="S135" s="163" t="s">
        <v>2699</v>
      </c>
      <c r="T135" s="163">
        <v>1273.3</v>
      </c>
      <c r="U135" s="163" t="s">
        <v>2222</v>
      </c>
      <c r="V135" s="163" t="s">
        <v>2613</v>
      </c>
      <c r="W135" s="163" t="s">
        <v>4725</v>
      </c>
      <c r="X135" s="163" t="s">
        <v>4937</v>
      </c>
      <c r="Y135" s="163" t="s">
        <v>4659</v>
      </c>
      <c r="Z135" s="163" t="s">
        <v>4726</v>
      </c>
      <c r="AA135" s="163" t="s">
        <v>4937</v>
      </c>
      <c r="AB135" s="163" t="s">
        <v>5560</v>
      </c>
      <c r="AC135" s="163" t="s">
        <v>2195</v>
      </c>
      <c r="AD135" s="163" t="s">
        <v>2196</v>
      </c>
      <c r="AE135" s="163" t="s">
        <v>1762</v>
      </c>
      <c r="AF135" s="163">
        <v>36</v>
      </c>
      <c r="AG135" s="163">
        <v>360</v>
      </c>
      <c r="AH135" s="163">
        <v>60</v>
      </c>
      <c r="AI135" s="163" t="s">
        <v>36</v>
      </c>
      <c r="AJ135" s="163" t="s">
        <v>36</v>
      </c>
      <c r="AK135" s="163" t="s">
        <v>2197</v>
      </c>
      <c r="AL135" s="163" t="s">
        <v>3797</v>
      </c>
      <c r="AM135" t="s">
        <v>4883</v>
      </c>
      <c r="AN135" s="487">
        <v>1.4583333333333332E-2</v>
      </c>
      <c r="AO135" s="487">
        <v>2.1527777777777781E-2</v>
      </c>
    </row>
    <row r="136" spans="1:41" x14ac:dyDescent="0.2">
      <c r="A136">
        <v>135</v>
      </c>
      <c r="B136" s="471" t="s">
        <v>1109</v>
      </c>
      <c r="C136" s="163" t="s">
        <v>2672</v>
      </c>
      <c r="D136" s="163" t="s">
        <v>4393</v>
      </c>
      <c r="E136" s="163" t="s">
        <v>2069</v>
      </c>
      <c r="F136" s="163" t="s">
        <v>2070</v>
      </c>
      <c r="G136" s="163" t="s">
        <v>36</v>
      </c>
      <c r="H136" s="163" t="s">
        <v>2200</v>
      </c>
      <c r="I136" s="163" t="s">
        <v>5725</v>
      </c>
      <c r="J136" s="163" t="s">
        <v>2468</v>
      </c>
      <c r="K136" s="163" t="s">
        <v>2670</v>
      </c>
      <c r="L136" s="163" t="s">
        <v>2671</v>
      </c>
      <c r="M136" s="163">
        <v>2615</v>
      </c>
      <c r="N136" s="163" t="s">
        <v>2672</v>
      </c>
      <c r="O136" s="163" t="s">
        <v>5726</v>
      </c>
      <c r="P136" s="163" t="s">
        <v>2673</v>
      </c>
      <c r="Q136" s="163" t="s">
        <v>4936</v>
      </c>
      <c r="R136" s="163" t="s">
        <v>2193</v>
      </c>
      <c r="S136" s="163" t="s">
        <v>2674</v>
      </c>
      <c r="T136" s="163">
        <v>400.9</v>
      </c>
      <c r="U136" s="163" t="s">
        <v>2220</v>
      </c>
      <c r="V136" s="163" t="s">
        <v>2613</v>
      </c>
      <c r="W136" s="163" t="s">
        <v>4990</v>
      </c>
      <c r="X136" s="163" t="s">
        <v>4937</v>
      </c>
      <c r="Y136" s="163" t="s">
        <v>2675</v>
      </c>
      <c r="Z136" s="163" t="s">
        <v>2676</v>
      </c>
      <c r="AA136" s="163" t="s">
        <v>4937</v>
      </c>
      <c r="AB136" s="163" t="s">
        <v>5003</v>
      </c>
      <c r="AC136" s="163" t="s">
        <v>2195</v>
      </c>
      <c r="AD136" s="163" t="s">
        <v>2196</v>
      </c>
      <c r="AE136" s="163" t="s">
        <v>1762</v>
      </c>
      <c r="AF136" s="163">
        <v>8.4</v>
      </c>
      <c r="AG136" s="163">
        <v>105</v>
      </c>
      <c r="AH136" s="163">
        <v>18</v>
      </c>
      <c r="AI136" s="163" t="s">
        <v>36</v>
      </c>
      <c r="AJ136" s="163" t="s">
        <v>36</v>
      </c>
      <c r="AK136" s="163" t="s">
        <v>2197</v>
      </c>
      <c r="AL136" s="163" t="s">
        <v>3797</v>
      </c>
      <c r="AM136" t="s">
        <v>4883</v>
      </c>
      <c r="AN136" s="487">
        <v>1.4583333333333332E-2</v>
      </c>
      <c r="AO136" s="487">
        <v>2.1527777777777781E-2</v>
      </c>
    </row>
    <row r="137" spans="1:41" x14ac:dyDescent="0.2">
      <c r="A137">
        <v>136</v>
      </c>
      <c r="B137" s="471" t="s">
        <v>1109</v>
      </c>
      <c r="C137" s="163" t="s">
        <v>4583</v>
      </c>
      <c r="D137" s="163" t="s">
        <v>4584</v>
      </c>
      <c r="E137" s="163" t="s">
        <v>2069</v>
      </c>
      <c r="F137" s="163" t="s">
        <v>2070</v>
      </c>
      <c r="G137" s="163" t="s">
        <v>36</v>
      </c>
      <c r="H137" s="163" t="s">
        <v>2200</v>
      </c>
      <c r="I137" s="163" t="s">
        <v>5725</v>
      </c>
      <c r="J137" s="163" t="s">
        <v>2468</v>
      </c>
      <c r="K137" s="163" t="s">
        <v>2262</v>
      </c>
      <c r="L137" s="163" t="s">
        <v>2681</v>
      </c>
      <c r="M137" s="163">
        <v>207049</v>
      </c>
      <c r="N137" s="163" t="s">
        <v>2682</v>
      </c>
      <c r="O137" s="163" t="s">
        <v>5748</v>
      </c>
      <c r="P137" s="163" t="s">
        <v>4434</v>
      </c>
      <c r="Q137" s="163" t="s">
        <v>4945</v>
      </c>
      <c r="R137" s="163" t="s">
        <v>2193</v>
      </c>
      <c r="S137" s="163" t="s">
        <v>2684</v>
      </c>
      <c r="T137" s="163">
        <v>156</v>
      </c>
      <c r="U137" s="163" t="s">
        <v>2220</v>
      </c>
      <c r="V137" s="163" t="s">
        <v>2685</v>
      </c>
      <c r="W137" s="163">
        <v>7083003</v>
      </c>
      <c r="X137" s="163" t="s">
        <v>4937</v>
      </c>
      <c r="Y137" s="163" t="s">
        <v>4657</v>
      </c>
      <c r="Z137" s="163" t="s">
        <v>4658</v>
      </c>
      <c r="AA137" s="163" t="s">
        <v>4937</v>
      </c>
      <c r="AB137" s="163" t="s">
        <v>2686</v>
      </c>
      <c r="AC137" s="163" t="s">
        <v>2195</v>
      </c>
      <c r="AD137" s="163" t="s">
        <v>2196</v>
      </c>
      <c r="AE137" s="163" t="s">
        <v>1762</v>
      </c>
      <c r="AF137" s="163" t="s">
        <v>3938</v>
      </c>
      <c r="AG137" s="163" t="s">
        <v>3939</v>
      </c>
      <c r="AH137" s="163" t="s">
        <v>3986</v>
      </c>
      <c r="AI137" s="163" t="s">
        <v>4396</v>
      </c>
      <c r="AJ137" s="163" t="s">
        <v>36</v>
      </c>
      <c r="AK137" s="163" t="s">
        <v>2197</v>
      </c>
      <c r="AL137" s="163" t="s">
        <v>3797</v>
      </c>
      <c r="AM137" t="s">
        <v>4876</v>
      </c>
      <c r="AN137" s="487">
        <v>0</v>
      </c>
      <c r="AO137" s="487">
        <v>0</v>
      </c>
    </row>
    <row r="138" spans="1:41" x14ac:dyDescent="0.2">
      <c r="A138">
        <v>137</v>
      </c>
      <c r="B138" s="471" t="s">
        <v>1109</v>
      </c>
      <c r="C138" s="163" t="s">
        <v>4585</v>
      </c>
      <c r="D138" s="163" t="s">
        <v>4586</v>
      </c>
      <c r="E138" s="163" t="s">
        <v>2069</v>
      </c>
      <c r="F138" s="163" t="s">
        <v>2070</v>
      </c>
      <c r="G138" s="163" t="s">
        <v>36</v>
      </c>
      <c r="H138" s="163" t="s">
        <v>2200</v>
      </c>
      <c r="I138" s="163" t="s">
        <v>5725</v>
      </c>
      <c r="J138" s="163" t="s">
        <v>2468</v>
      </c>
      <c r="K138" s="163" t="s">
        <v>2262</v>
      </c>
      <c r="L138" s="163" t="s">
        <v>2681</v>
      </c>
      <c r="M138" s="163">
        <v>207049</v>
      </c>
      <c r="N138" s="163" t="s">
        <v>2682</v>
      </c>
      <c r="O138" s="163" t="s">
        <v>5748</v>
      </c>
      <c r="P138" s="163" t="s">
        <v>4434</v>
      </c>
      <c r="Q138" s="163" t="s">
        <v>4945</v>
      </c>
      <c r="R138" s="163" t="s">
        <v>2193</v>
      </c>
      <c r="S138" s="163" t="s">
        <v>2684</v>
      </c>
      <c r="T138" s="163">
        <v>156</v>
      </c>
      <c r="U138" s="163" t="s">
        <v>2222</v>
      </c>
      <c r="V138" s="163" t="s">
        <v>2685</v>
      </c>
      <c r="W138" s="163">
        <v>7083003</v>
      </c>
      <c r="X138" s="163" t="s">
        <v>4937</v>
      </c>
      <c r="Y138" s="163" t="s">
        <v>4659</v>
      </c>
      <c r="Z138" s="163" t="s">
        <v>4658</v>
      </c>
      <c r="AA138" s="163" t="s">
        <v>4937</v>
      </c>
      <c r="AB138" s="163" t="s">
        <v>2686</v>
      </c>
      <c r="AC138" s="163" t="s">
        <v>2195</v>
      </c>
      <c r="AD138" s="163" t="s">
        <v>2196</v>
      </c>
      <c r="AE138" s="163" t="s">
        <v>1762</v>
      </c>
      <c r="AF138" s="163" t="s">
        <v>3938</v>
      </c>
      <c r="AG138" s="163" t="s">
        <v>3939</v>
      </c>
      <c r="AH138" s="163" t="s">
        <v>3986</v>
      </c>
      <c r="AI138" s="163" t="s">
        <v>4396</v>
      </c>
      <c r="AJ138" s="163" t="s">
        <v>36</v>
      </c>
      <c r="AK138" s="163" t="s">
        <v>2197</v>
      </c>
      <c r="AL138" s="163" t="s">
        <v>3797</v>
      </c>
      <c r="AM138" t="s">
        <v>4876</v>
      </c>
      <c r="AN138" s="487">
        <v>0</v>
      </c>
      <c r="AO138" s="487">
        <v>0</v>
      </c>
    </row>
    <row r="139" spans="1:41" x14ac:dyDescent="0.2">
      <c r="A139">
        <v>138</v>
      </c>
      <c r="B139" s="471" t="s">
        <v>1109</v>
      </c>
      <c r="C139" s="163" t="s">
        <v>4727</v>
      </c>
      <c r="D139" s="163" t="s">
        <v>4728</v>
      </c>
      <c r="E139" s="163" t="s">
        <v>2069</v>
      </c>
      <c r="F139" s="163" t="s">
        <v>2070</v>
      </c>
      <c r="G139" s="163" t="s">
        <v>36</v>
      </c>
      <c r="H139" s="163" t="s">
        <v>2200</v>
      </c>
      <c r="I139" s="163" t="s">
        <v>5725</v>
      </c>
      <c r="J139" s="163" t="s">
        <v>2468</v>
      </c>
      <c r="K139" s="163" t="s">
        <v>2262</v>
      </c>
      <c r="L139" s="163" t="s">
        <v>2681</v>
      </c>
      <c r="M139" s="163">
        <v>207049</v>
      </c>
      <c r="N139" s="163" t="s">
        <v>2682</v>
      </c>
      <c r="O139" s="163" t="s">
        <v>5748</v>
      </c>
      <c r="P139" s="163" t="s">
        <v>4434</v>
      </c>
      <c r="Q139" s="163" t="s">
        <v>4945</v>
      </c>
      <c r="R139" s="163" t="s">
        <v>2193</v>
      </c>
      <c r="S139" s="163" t="s">
        <v>2684</v>
      </c>
      <c r="T139" s="163">
        <v>156</v>
      </c>
      <c r="U139" s="163" t="s">
        <v>2223</v>
      </c>
      <c r="V139" s="163" t="s">
        <v>2685</v>
      </c>
      <c r="W139" s="163">
        <v>7083003</v>
      </c>
      <c r="X139" s="163" t="s">
        <v>4937</v>
      </c>
      <c r="Y139" s="163" t="s">
        <v>4659</v>
      </c>
      <c r="Z139" s="163" t="s">
        <v>4658</v>
      </c>
      <c r="AA139" s="163" t="s">
        <v>4937</v>
      </c>
      <c r="AB139" s="163" t="s">
        <v>2686</v>
      </c>
      <c r="AC139" s="163" t="s">
        <v>2195</v>
      </c>
      <c r="AD139" s="163" t="s">
        <v>2196</v>
      </c>
      <c r="AE139" s="163" t="s">
        <v>1762</v>
      </c>
      <c r="AF139" s="163" t="s">
        <v>3938</v>
      </c>
      <c r="AG139" s="163" t="s">
        <v>3939</v>
      </c>
      <c r="AH139" s="163" t="s">
        <v>3986</v>
      </c>
      <c r="AI139" s="163" t="s">
        <v>4396</v>
      </c>
      <c r="AJ139" s="163" t="s">
        <v>36</v>
      </c>
      <c r="AK139" s="163" t="s">
        <v>2197</v>
      </c>
      <c r="AL139" s="163" t="s">
        <v>3797</v>
      </c>
      <c r="AM139" t="s">
        <v>4876</v>
      </c>
      <c r="AN139" s="487">
        <v>0</v>
      </c>
      <c r="AO139" s="487">
        <v>0</v>
      </c>
    </row>
    <row r="140" spans="1:41" x14ac:dyDescent="0.2">
      <c r="A140">
        <v>139</v>
      </c>
      <c r="B140" s="471" t="s">
        <v>1109</v>
      </c>
      <c r="C140" s="163" t="s">
        <v>3841</v>
      </c>
      <c r="D140" s="163" t="s">
        <v>4394</v>
      </c>
      <c r="E140" s="163" t="s">
        <v>2069</v>
      </c>
      <c r="F140" s="163" t="s">
        <v>2070</v>
      </c>
      <c r="G140" s="163" t="s">
        <v>36</v>
      </c>
      <c r="H140" s="163" t="s">
        <v>2200</v>
      </c>
      <c r="I140" s="163" t="s">
        <v>5725</v>
      </c>
      <c r="J140" s="163" t="s">
        <v>2468</v>
      </c>
      <c r="K140" s="163" t="s">
        <v>2687</v>
      </c>
      <c r="L140" s="163" t="s">
        <v>2688</v>
      </c>
      <c r="M140" s="163" t="s">
        <v>2689</v>
      </c>
      <c r="N140" s="163" t="s">
        <v>3841</v>
      </c>
      <c r="O140" s="163" t="s">
        <v>5732</v>
      </c>
      <c r="P140" s="163" t="s">
        <v>4855</v>
      </c>
      <c r="Q140" s="163" t="s">
        <v>4934</v>
      </c>
      <c r="R140" s="163" t="s">
        <v>2193</v>
      </c>
      <c r="S140" s="163" t="s">
        <v>4856</v>
      </c>
      <c r="T140" s="163">
        <v>105.59</v>
      </c>
      <c r="U140" s="163" t="s">
        <v>2222</v>
      </c>
      <c r="V140" s="163" t="s">
        <v>2690</v>
      </c>
      <c r="W140" s="163" t="s">
        <v>2691</v>
      </c>
      <c r="X140" s="163" t="s">
        <v>4937</v>
      </c>
      <c r="Y140" s="163" t="s">
        <v>2690</v>
      </c>
      <c r="Z140" s="163" t="s">
        <v>2691</v>
      </c>
      <c r="AA140" s="163" t="s">
        <v>4937</v>
      </c>
      <c r="AB140" s="163" t="s">
        <v>5777</v>
      </c>
      <c r="AC140" s="163" t="s">
        <v>2195</v>
      </c>
      <c r="AD140" s="163" t="s">
        <v>2196</v>
      </c>
      <c r="AE140" s="163" t="s">
        <v>1762</v>
      </c>
      <c r="AF140" s="163">
        <v>1.6</v>
      </c>
      <c r="AG140" s="163" t="s">
        <v>4857</v>
      </c>
      <c r="AH140" s="163" t="s">
        <v>4858</v>
      </c>
      <c r="AI140" s="163" t="s">
        <v>4859</v>
      </c>
      <c r="AJ140" s="163" t="s">
        <v>36</v>
      </c>
      <c r="AK140" s="163" t="s">
        <v>2197</v>
      </c>
      <c r="AL140" s="163" t="s">
        <v>3797</v>
      </c>
      <c r="AM140" t="s">
        <v>4883</v>
      </c>
      <c r="AN140" s="487">
        <v>0</v>
      </c>
      <c r="AO140" s="487">
        <v>0</v>
      </c>
    </row>
    <row r="141" spans="1:41" x14ac:dyDescent="0.2">
      <c r="A141">
        <v>140</v>
      </c>
      <c r="B141" s="471" t="s">
        <v>1125</v>
      </c>
      <c r="C141" s="163" t="s">
        <v>2759</v>
      </c>
      <c r="D141" s="163" t="s">
        <v>4729</v>
      </c>
      <c r="E141" s="163" t="s">
        <v>2073</v>
      </c>
      <c r="F141" s="163" t="s">
        <v>2074</v>
      </c>
      <c r="G141" s="163" t="s">
        <v>36</v>
      </c>
      <c r="H141" s="163" t="s">
        <v>2200</v>
      </c>
      <c r="I141" s="163" t="s">
        <v>5725</v>
      </c>
      <c r="J141" s="163" t="s">
        <v>2468</v>
      </c>
      <c r="K141" s="163" t="s">
        <v>1137</v>
      </c>
      <c r="L141" s="163" t="s">
        <v>2758</v>
      </c>
      <c r="M141" s="163" t="s">
        <v>2759</v>
      </c>
      <c r="N141" s="163" t="s">
        <v>1137</v>
      </c>
      <c r="O141" s="163" t="s">
        <v>5749</v>
      </c>
      <c r="P141" s="163" t="s">
        <v>2753</v>
      </c>
      <c r="Q141" s="163" t="s">
        <v>4934</v>
      </c>
      <c r="R141" s="163" t="s">
        <v>2193</v>
      </c>
      <c r="S141" s="163" t="s">
        <v>2760</v>
      </c>
      <c r="T141" s="163">
        <v>80</v>
      </c>
      <c r="U141" s="163" t="s">
        <v>2222</v>
      </c>
      <c r="V141" s="163" t="s">
        <v>2761</v>
      </c>
      <c r="W141" s="163" t="s">
        <v>2762</v>
      </c>
      <c r="X141" s="163" t="s">
        <v>5052</v>
      </c>
      <c r="Y141" s="163" t="s">
        <v>4659</v>
      </c>
      <c r="Z141" s="163" t="s">
        <v>4658</v>
      </c>
      <c r="AA141" s="163" t="s">
        <v>5052</v>
      </c>
      <c r="AB141" s="163" t="s">
        <v>36</v>
      </c>
      <c r="AC141" s="163" t="s">
        <v>2195</v>
      </c>
      <c r="AD141" s="163" t="s">
        <v>2196</v>
      </c>
      <c r="AE141" s="163" t="s">
        <v>1762</v>
      </c>
      <c r="AF141" s="163" t="s">
        <v>3942</v>
      </c>
      <c r="AG141" s="163" t="s">
        <v>3943</v>
      </c>
      <c r="AH141" s="163" t="s">
        <v>3943</v>
      </c>
      <c r="AI141" s="163" t="s">
        <v>3991</v>
      </c>
      <c r="AJ141" s="163" t="s">
        <v>36</v>
      </c>
      <c r="AK141" s="163" t="s">
        <v>2197</v>
      </c>
      <c r="AL141" s="163" t="s">
        <v>36</v>
      </c>
      <c r="AM141" t="s">
        <v>4879</v>
      </c>
      <c r="AN141" s="487">
        <v>0</v>
      </c>
      <c r="AO141" s="487">
        <v>0</v>
      </c>
    </row>
    <row r="142" spans="1:41" x14ac:dyDescent="0.2">
      <c r="A142">
        <v>141</v>
      </c>
      <c r="B142" s="471" t="s">
        <v>1125</v>
      </c>
      <c r="C142" s="163" t="s">
        <v>1133</v>
      </c>
      <c r="D142" s="163" t="s">
        <v>4424</v>
      </c>
      <c r="E142" s="163" t="s">
        <v>2073</v>
      </c>
      <c r="F142" s="163" t="s">
        <v>2074</v>
      </c>
      <c r="G142" s="163" t="s">
        <v>36</v>
      </c>
      <c r="H142" s="163" t="s">
        <v>2200</v>
      </c>
      <c r="I142" s="163" t="s">
        <v>5725</v>
      </c>
      <c r="J142" s="163" t="s">
        <v>1768</v>
      </c>
      <c r="K142" s="163" t="s">
        <v>2728</v>
      </c>
      <c r="L142" s="163" t="s">
        <v>4425</v>
      </c>
      <c r="M142" s="163">
        <v>145627</v>
      </c>
      <c r="N142" s="163" t="s">
        <v>1133</v>
      </c>
      <c r="O142" s="163" t="s">
        <v>906</v>
      </c>
      <c r="P142" s="163" t="s">
        <v>2791</v>
      </c>
      <c r="Q142" s="163" t="s">
        <v>2198</v>
      </c>
      <c r="R142" s="163" t="s">
        <v>2193</v>
      </c>
      <c r="S142" s="163" t="s">
        <v>2734</v>
      </c>
      <c r="T142" s="163" t="s">
        <v>111</v>
      </c>
      <c r="U142" s="163" t="s">
        <v>2223</v>
      </c>
      <c r="V142" s="163" t="s">
        <v>2735</v>
      </c>
      <c r="W142" s="163" t="s">
        <v>2736</v>
      </c>
      <c r="X142" s="163" t="s">
        <v>2737</v>
      </c>
      <c r="Y142" s="163" t="s">
        <v>111</v>
      </c>
      <c r="Z142" s="163" t="s">
        <v>111</v>
      </c>
      <c r="AA142" s="163" t="s">
        <v>111</v>
      </c>
      <c r="AB142" s="163" t="s">
        <v>36</v>
      </c>
      <c r="AC142" s="163" t="s">
        <v>2195</v>
      </c>
      <c r="AD142" s="163" t="s">
        <v>2196</v>
      </c>
      <c r="AE142" s="163" t="s">
        <v>1762</v>
      </c>
      <c r="AF142" s="163" t="s">
        <v>3419</v>
      </c>
      <c r="AG142" s="163" t="s">
        <v>36</v>
      </c>
      <c r="AH142" s="163" t="s">
        <v>36</v>
      </c>
      <c r="AI142" s="163" t="s">
        <v>36</v>
      </c>
      <c r="AJ142" s="163" t="s">
        <v>36</v>
      </c>
      <c r="AK142" s="163" t="s">
        <v>2197</v>
      </c>
      <c r="AL142" s="163" t="s">
        <v>36</v>
      </c>
      <c r="AM142" t="s">
        <v>4876</v>
      </c>
      <c r="AN142" s="487">
        <v>0</v>
      </c>
      <c r="AO142" s="487">
        <v>0</v>
      </c>
    </row>
    <row r="143" spans="1:41" x14ac:dyDescent="0.2">
      <c r="A143">
        <v>142</v>
      </c>
      <c r="B143" s="471" t="s">
        <v>1125</v>
      </c>
      <c r="C143" s="163" t="s">
        <v>1131</v>
      </c>
      <c r="D143" s="163" t="s">
        <v>4142</v>
      </c>
      <c r="E143" s="163" t="s">
        <v>2073</v>
      </c>
      <c r="F143" s="163" t="s">
        <v>2074</v>
      </c>
      <c r="G143" s="163" t="s">
        <v>36</v>
      </c>
      <c r="H143" s="163" t="s">
        <v>2200</v>
      </c>
      <c r="I143" s="163" t="s">
        <v>5725</v>
      </c>
      <c r="J143" s="163" t="s">
        <v>1768</v>
      </c>
      <c r="K143" s="163" t="s">
        <v>2728</v>
      </c>
      <c r="L143" s="163" t="s">
        <v>2729</v>
      </c>
      <c r="M143" s="163">
        <v>31191</v>
      </c>
      <c r="N143" s="163" t="s">
        <v>1131</v>
      </c>
      <c r="O143" s="163" t="s">
        <v>906</v>
      </c>
      <c r="P143" s="163" t="s">
        <v>2731</v>
      </c>
      <c r="Q143" s="163" t="s">
        <v>2198</v>
      </c>
      <c r="R143" s="163" t="s">
        <v>2193</v>
      </c>
      <c r="S143" s="163" t="s">
        <v>2734</v>
      </c>
      <c r="T143" s="163" t="s">
        <v>111</v>
      </c>
      <c r="U143" s="163" t="s">
        <v>2223</v>
      </c>
      <c r="V143" s="163" t="s">
        <v>2735</v>
      </c>
      <c r="W143" s="163" t="s">
        <v>2736</v>
      </c>
      <c r="X143" s="163" t="s">
        <v>2737</v>
      </c>
      <c r="Y143" s="163" t="s">
        <v>111</v>
      </c>
      <c r="Z143" s="163" t="s">
        <v>111</v>
      </c>
      <c r="AA143" s="163" t="s">
        <v>111</v>
      </c>
      <c r="AB143" s="163" t="s">
        <v>36</v>
      </c>
      <c r="AC143" s="163" t="s">
        <v>2195</v>
      </c>
      <c r="AD143" s="163" t="s">
        <v>2196</v>
      </c>
      <c r="AE143" s="163" t="s">
        <v>1762</v>
      </c>
      <c r="AF143" s="163" t="s">
        <v>3419</v>
      </c>
      <c r="AG143" s="163" t="s">
        <v>36</v>
      </c>
      <c r="AH143" s="163" t="s">
        <v>36</v>
      </c>
      <c r="AI143" s="163" t="s">
        <v>36</v>
      </c>
      <c r="AJ143" s="163" t="s">
        <v>36</v>
      </c>
      <c r="AK143" s="163" t="s">
        <v>2197</v>
      </c>
      <c r="AL143" s="163" t="s">
        <v>36</v>
      </c>
      <c r="AM143" t="s">
        <v>4876</v>
      </c>
      <c r="AN143" s="487">
        <v>0</v>
      </c>
      <c r="AO143" s="487">
        <v>0</v>
      </c>
    </row>
    <row r="144" spans="1:41" x14ac:dyDescent="0.2">
      <c r="A144">
        <v>143</v>
      </c>
      <c r="B144" s="471" t="s">
        <v>1125</v>
      </c>
      <c r="C144" s="163" t="s">
        <v>1129</v>
      </c>
      <c r="D144" s="163" t="s">
        <v>4143</v>
      </c>
      <c r="E144" s="163" t="s">
        <v>2073</v>
      </c>
      <c r="F144" s="163" t="s">
        <v>2074</v>
      </c>
      <c r="G144" s="163" t="s">
        <v>36</v>
      </c>
      <c r="H144" s="163" t="s">
        <v>2200</v>
      </c>
      <c r="I144" s="163" t="s">
        <v>5725</v>
      </c>
      <c r="J144" s="163" t="s">
        <v>1768</v>
      </c>
      <c r="K144" s="163" t="s">
        <v>2728</v>
      </c>
      <c r="L144" s="163" t="s">
        <v>2729</v>
      </c>
      <c r="M144" s="163" t="s">
        <v>2730</v>
      </c>
      <c r="N144" s="163" t="s">
        <v>1129</v>
      </c>
      <c r="O144" s="163" t="s">
        <v>906</v>
      </c>
      <c r="P144" s="163" t="s">
        <v>2731</v>
      </c>
      <c r="Q144" s="163" t="s">
        <v>2198</v>
      </c>
      <c r="R144" s="163" t="s">
        <v>2193</v>
      </c>
      <c r="S144" s="163" t="s">
        <v>2732</v>
      </c>
      <c r="T144" s="163" t="s">
        <v>111</v>
      </c>
      <c r="U144" s="163" t="s">
        <v>2223</v>
      </c>
      <c r="V144" s="163" t="s">
        <v>2733</v>
      </c>
      <c r="W144" s="163" t="s">
        <v>1127</v>
      </c>
      <c r="X144" s="163" t="s">
        <v>2273</v>
      </c>
      <c r="Y144" s="163" t="s">
        <v>111</v>
      </c>
      <c r="Z144" s="163" t="s">
        <v>111</v>
      </c>
      <c r="AA144" s="163" t="s">
        <v>111</v>
      </c>
      <c r="AB144" s="163" t="s">
        <v>36</v>
      </c>
      <c r="AC144" s="163" t="s">
        <v>2195</v>
      </c>
      <c r="AD144" s="163" t="s">
        <v>2196</v>
      </c>
      <c r="AE144" s="163" t="s">
        <v>1762</v>
      </c>
      <c r="AF144" s="163" t="s">
        <v>3419</v>
      </c>
      <c r="AG144" s="163" t="s">
        <v>36</v>
      </c>
      <c r="AH144" s="163" t="s">
        <v>36</v>
      </c>
      <c r="AI144" s="163" t="s">
        <v>36</v>
      </c>
      <c r="AJ144" s="163" t="s">
        <v>36</v>
      </c>
      <c r="AK144" s="163" t="s">
        <v>2197</v>
      </c>
      <c r="AL144" s="163" t="s">
        <v>36</v>
      </c>
      <c r="AM144" t="s">
        <v>4876</v>
      </c>
      <c r="AN144" s="487">
        <v>0</v>
      </c>
      <c r="AO144" s="487">
        <v>0</v>
      </c>
    </row>
    <row r="145" spans="1:41" x14ac:dyDescent="0.2">
      <c r="A145">
        <v>144</v>
      </c>
      <c r="B145" s="471" t="s">
        <v>1125</v>
      </c>
      <c r="C145" s="163" t="s">
        <v>1147</v>
      </c>
      <c r="D145" s="163" t="s">
        <v>4144</v>
      </c>
      <c r="E145" s="163" t="s">
        <v>2073</v>
      </c>
      <c r="F145" s="163" t="s">
        <v>2074</v>
      </c>
      <c r="G145" s="163" t="s">
        <v>36</v>
      </c>
      <c r="H145" s="163" t="s">
        <v>2200</v>
      </c>
      <c r="I145" s="163" t="s">
        <v>5725</v>
      </c>
      <c r="J145" s="163" t="s">
        <v>2468</v>
      </c>
      <c r="K145" s="163" t="s">
        <v>1123</v>
      </c>
      <c r="L145" s="163" t="s">
        <v>2744</v>
      </c>
      <c r="M145" s="163" t="s">
        <v>1147</v>
      </c>
      <c r="N145" s="163" t="s">
        <v>1147</v>
      </c>
      <c r="O145" s="163" t="s">
        <v>906</v>
      </c>
      <c r="P145" s="163" t="s">
        <v>2261</v>
      </c>
      <c r="Q145" s="163" t="s">
        <v>4949</v>
      </c>
      <c r="R145" s="163" t="s">
        <v>2358</v>
      </c>
      <c r="S145" s="163" t="s">
        <v>2745</v>
      </c>
      <c r="T145" s="163">
        <v>450</v>
      </c>
      <c r="U145" s="163" t="s">
        <v>2223</v>
      </c>
      <c r="V145" s="163" t="s">
        <v>2746</v>
      </c>
      <c r="W145" s="163" t="s">
        <v>1147</v>
      </c>
      <c r="X145" s="163" t="s">
        <v>4937</v>
      </c>
      <c r="Y145" s="163" t="s">
        <v>111</v>
      </c>
      <c r="Z145" s="163" t="s">
        <v>111</v>
      </c>
      <c r="AA145" s="163" t="s">
        <v>111</v>
      </c>
      <c r="AB145" s="163" t="s">
        <v>2747</v>
      </c>
      <c r="AC145" s="163" t="s">
        <v>2195</v>
      </c>
      <c r="AD145" s="163" t="s">
        <v>2196</v>
      </c>
      <c r="AE145" s="163" t="s">
        <v>1762</v>
      </c>
      <c r="AF145" s="163">
        <v>78</v>
      </c>
      <c r="AG145" s="163">
        <v>66</v>
      </c>
      <c r="AH145" s="163">
        <v>11</v>
      </c>
      <c r="AI145" s="163" t="s">
        <v>36</v>
      </c>
      <c r="AJ145" s="163" t="s">
        <v>36</v>
      </c>
      <c r="AK145" s="163" t="s">
        <v>2197</v>
      </c>
      <c r="AL145" s="163" t="s">
        <v>36</v>
      </c>
      <c r="AM145" t="s">
        <v>4876</v>
      </c>
      <c r="AN145" s="487">
        <v>0</v>
      </c>
      <c r="AO145" s="487">
        <v>0</v>
      </c>
    </row>
    <row r="146" spans="1:41" x14ac:dyDescent="0.2">
      <c r="A146">
        <v>145</v>
      </c>
      <c r="B146" s="471" t="s">
        <v>1125</v>
      </c>
      <c r="C146" s="163" t="s">
        <v>1145</v>
      </c>
      <c r="D146" s="163" t="s">
        <v>4145</v>
      </c>
      <c r="E146" s="163" t="s">
        <v>2073</v>
      </c>
      <c r="F146" s="163" t="s">
        <v>2074</v>
      </c>
      <c r="G146" s="163" t="s">
        <v>36</v>
      </c>
      <c r="H146" s="163" t="s">
        <v>2200</v>
      </c>
      <c r="I146" s="163" t="s">
        <v>5725</v>
      </c>
      <c r="J146" s="163" t="s">
        <v>2468</v>
      </c>
      <c r="K146" s="163" t="s">
        <v>1123</v>
      </c>
      <c r="L146" s="163" t="s">
        <v>2748</v>
      </c>
      <c r="M146" s="163">
        <v>2605</v>
      </c>
      <c r="N146" s="163" t="s">
        <v>1145</v>
      </c>
      <c r="O146" s="163" t="s">
        <v>5730</v>
      </c>
      <c r="P146" s="163" t="s">
        <v>2749</v>
      </c>
      <c r="Q146" s="163" t="s">
        <v>4936</v>
      </c>
      <c r="R146" s="163" t="s">
        <v>2358</v>
      </c>
      <c r="S146" s="163" t="s">
        <v>2750</v>
      </c>
      <c r="T146" s="163">
        <v>693</v>
      </c>
      <c r="U146" s="163" t="s">
        <v>2220</v>
      </c>
      <c r="V146" s="163" t="s">
        <v>4900</v>
      </c>
      <c r="W146" s="163">
        <v>547274</v>
      </c>
      <c r="X146" s="163" t="s">
        <v>4937</v>
      </c>
      <c r="Y146" s="163" t="s">
        <v>5197</v>
      </c>
      <c r="Z146" s="163" t="s">
        <v>5198</v>
      </c>
      <c r="AA146" s="163" t="s">
        <v>4937</v>
      </c>
      <c r="AB146" s="163" t="s">
        <v>2751</v>
      </c>
      <c r="AC146" s="163" t="s">
        <v>2195</v>
      </c>
      <c r="AD146" s="163" t="s">
        <v>2196</v>
      </c>
      <c r="AE146" s="163" t="s">
        <v>1762</v>
      </c>
      <c r="AF146" s="163">
        <v>26</v>
      </c>
      <c r="AG146" s="163">
        <v>152</v>
      </c>
      <c r="AH146" s="163">
        <v>25</v>
      </c>
      <c r="AI146" s="163" t="s">
        <v>36</v>
      </c>
      <c r="AJ146" s="163" t="s">
        <v>36</v>
      </c>
      <c r="AK146" s="163" t="s">
        <v>2197</v>
      </c>
      <c r="AL146" s="163" t="s">
        <v>36</v>
      </c>
      <c r="AM146" t="s">
        <v>4878</v>
      </c>
      <c r="AN146" s="487">
        <v>0</v>
      </c>
      <c r="AO146" s="487">
        <v>0</v>
      </c>
    </row>
    <row r="147" spans="1:41" x14ac:dyDescent="0.2">
      <c r="A147">
        <v>146</v>
      </c>
      <c r="B147" s="471" t="s">
        <v>1125</v>
      </c>
      <c r="C147" s="163" t="s">
        <v>1127</v>
      </c>
      <c r="D147" s="163" t="s">
        <v>4146</v>
      </c>
      <c r="E147" s="163" t="s">
        <v>2073</v>
      </c>
      <c r="F147" s="163" t="s">
        <v>2074</v>
      </c>
      <c r="G147" s="163" t="s">
        <v>36</v>
      </c>
      <c r="H147" s="163" t="s">
        <v>2200</v>
      </c>
      <c r="I147" s="163" t="s">
        <v>5725</v>
      </c>
      <c r="J147" s="163" t="s">
        <v>1768</v>
      </c>
      <c r="K147" s="163" t="s">
        <v>2728</v>
      </c>
      <c r="L147" s="163" t="s">
        <v>2738</v>
      </c>
      <c r="M147" s="163">
        <v>159874</v>
      </c>
      <c r="N147" s="163" t="s">
        <v>1127</v>
      </c>
      <c r="O147" s="163" t="s">
        <v>906</v>
      </c>
      <c r="P147" s="163" t="s">
        <v>2739</v>
      </c>
      <c r="Q147" s="163" t="s">
        <v>2198</v>
      </c>
      <c r="R147" s="163" t="s">
        <v>2257</v>
      </c>
      <c r="S147" s="163" t="s">
        <v>2610</v>
      </c>
      <c r="T147" s="163" t="s">
        <v>111</v>
      </c>
      <c r="U147" s="163" t="s">
        <v>2223</v>
      </c>
      <c r="V147" s="163" t="s">
        <v>2740</v>
      </c>
      <c r="W147" s="163" t="s">
        <v>1141</v>
      </c>
      <c r="X147" s="163" t="s">
        <v>2273</v>
      </c>
      <c r="Y147" s="163" t="s">
        <v>111</v>
      </c>
      <c r="Z147" s="163" t="s">
        <v>111</v>
      </c>
      <c r="AA147" s="163" t="s">
        <v>111</v>
      </c>
      <c r="AB147" s="163" t="s">
        <v>36</v>
      </c>
      <c r="AC147" s="163" t="s">
        <v>2195</v>
      </c>
      <c r="AD147" s="163" t="s">
        <v>2196</v>
      </c>
      <c r="AE147" s="163" t="s">
        <v>1762</v>
      </c>
      <c r="AF147" s="163" t="s">
        <v>3419</v>
      </c>
      <c r="AG147" s="163" t="s">
        <v>36</v>
      </c>
      <c r="AH147" s="163" t="s">
        <v>36</v>
      </c>
      <c r="AI147" s="163" t="s">
        <v>36</v>
      </c>
      <c r="AJ147" s="163" t="s">
        <v>36</v>
      </c>
      <c r="AK147" s="163" t="s">
        <v>2197</v>
      </c>
      <c r="AL147" s="163" t="s">
        <v>36</v>
      </c>
      <c r="AM147" t="s">
        <v>4876</v>
      </c>
      <c r="AN147" s="487">
        <v>0</v>
      </c>
      <c r="AO147" s="487">
        <v>0</v>
      </c>
    </row>
    <row r="148" spans="1:41" x14ac:dyDescent="0.2">
      <c r="A148">
        <v>147</v>
      </c>
      <c r="B148" s="471" t="s">
        <v>1125</v>
      </c>
      <c r="C148" s="163" t="s">
        <v>1962</v>
      </c>
      <c r="D148" s="163" t="s">
        <v>4147</v>
      </c>
      <c r="E148" s="163" t="s">
        <v>2073</v>
      </c>
      <c r="F148" s="163" t="s">
        <v>2074</v>
      </c>
      <c r="G148" s="163" t="s">
        <v>36</v>
      </c>
      <c r="H148" s="163" t="s">
        <v>2200</v>
      </c>
      <c r="I148" s="163" t="s">
        <v>5241</v>
      </c>
      <c r="J148" s="163" t="s">
        <v>2468</v>
      </c>
      <c r="K148" s="163" t="s">
        <v>2774</v>
      </c>
      <c r="L148" s="163" t="s">
        <v>2775</v>
      </c>
      <c r="M148" s="163" t="s">
        <v>2775</v>
      </c>
      <c r="N148" s="163" t="s">
        <v>2774</v>
      </c>
      <c r="O148" s="163" t="s">
        <v>906</v>
      </c>
      <c r="P148" s="163" t="s">
        <v>5482</v>
      </c>
      <c r="Q148" s="163" t="s">
        <v>4949</v>
      </c>
      <c r="R148" s="163" t="s">
        <v>2193</v>
      </c>
      <c r="S148" s="163" t="s">
        <v>2541</v>
      </c>
      <c r="T148" s="163">
        <v>97.8</v>
      </c>
      <c r="U148" s="163" t="s">
        <v>2222</v>
      </c>
      <c r="V148" s="163" t="s">
        <v>2776</v>
      </c>
      <c r="W148" s="163" t="s">
        <v>111</v>
      </c>
      <c r="X148" s="163" t="s">
        <v>2276</v>
      </c>
      <c r="Y148" s="163" t="s">
        <v>111</v>
      </c>
      <c r="Z148" s="163" t="s">
        <v>111</v>
      </c>
      <c r="AA148" s="163" t="s">
        <v>111</v>
      </c>
      <c r="AB148" s="163" t="s">
        <v>4557</v>
      </c>
      <c r="AC148" s="163" t="s">
        <v>2195</v>
      </c>
      <c r="AD148" s="163" t="s">
        <v>2196</v>
      </c>
      <c r="AE148" s="163" t="s">
        <v>1762</v>
      </c>
      <c r="AF148" s="163" t="s">
        <v>3419</v>
      </c>
      <c r="AG148" s="163" t="s">
        <v>36</v>
      </c>
      <c r="AH148" s="163" t="s">
        <v>36</v>
      </c>
      <c r="AI148" s="163" t="s">
        <v>36</v>
      </c>
      <c r="AJ148" s="163" t="s">
        <v>36</v>
      </c>
      <c r="AK148" s="163" t="s">
        <v>2197</v>
      </c>
      <c r="AL148" s="163" t="s">
        <v>36</v>
      </c>
      <c r="AM148" t="s">
        <v>4876</v>
      </c>
      <c r="AN148" s="487">
        <v>0</v>
      </c>
      <c r="AO148" s="487">
        <v>0</v>
      </c>
    </row>
    <row r="149" spans="1:41" x14ac:dyDescent="0.2">
      <c r="A149">
        <v>148</v>
      </c>
      <c r="B149" s="471" t="s">
        <v>1125</v>
      </c>
      <c r="C149" s="163" t="s">
        <v>1139</v>
      </c>
      <c r="D149" s="163" t="s">
        <v>4148</v>
      </c>
      <c r="E149" s="163" t="s">
        <v>2073</v>
      </c>
      <c r="F149" s="163" t="s">
        <v>2074</v>
      </c>
      <c r="G149" s="163" t="s">
        <v>36</v>
      </c>
      <c r="H149" s="163" t="s">
        <v>2200</v>
      </c>
      <c r="I149" s="163" t="s">
        <v>5725</v>
      </c>
      <c r="J149" s="163" t="s">
        <v>2468</v>
      </c>
      <c r="K149" s="163" t="s">
        <v>1137</v>
      </c>
      <c r="L149" s="163" t="s">
        <v>2752</v>
      </c>
      <c r="M149" s="163">
        <v>609</v>
      </c>
      <c r="N149" s="163" t="s">
        <v>1139</v>
      </c>
      <c r="O149" s="163" t="s">
        <v>5749</v>
      </c>
      <c r="P149" s="163" t="s">
        <v>2753</v>
      </c>
      <c r="Q149" s="163" t="s">
        <v>4934</v>
      </c>
      <c r="R149" s="163" t="s">
        <v>2193</v>
      </c>
      <c r="S149" s="163" t="s">
        <v>2754</v>
      </c>
      <c r="T149" s="163">
        <v>98.6</v>
      </c>
      <c r="U149" s="163" t="s">
        <v>2222</v>
      </c>
      <c r="V149" s="163" t="s">
        <v>2755</v>
      </c>
      <c r="W149" s="163">
        <v>1796423</v>
      </c>
      <c r="X149" s="163" t="s">
        <v>5039</v>
      </c>
      <c r="Y149" s="163" t="s">
        <v>2756</v>
      </c>
      <c r="Z149" s="163" t="s">
        <v>2757</v>
      </c>
      <c r="AA149" s="163" t="s">
        <v>5039</v>
      </c>
      <c r="AB149" s="163" t="s">
        <v>36</v>
      </c>
      <c r="AC149" s="163" t="s">
        <v>2195</v>
      </c>
      <c r="AD149" s="163" t="s">
        <v>2196</v>
      </c>
      <c r="AE149" s="163" t="s">
        <v>1762</v>
      </c>
      <c r="AF149" s="163" t="s">
        <v>3940</v>
      </c>
      <c r="AG149" s="163" t="s">
        <v>3941</v>
      </c>
      <c r="AH149" s="163">
        <v>44106</v>
      </c>
      <c r="AI149" s="163" t="s">
        <v>36</v>
      </c>
      <c r="AJ149" s="163" t="s">
        <v>36</v>
      </c>
      <c r="AK149" s="163" t="s">
        <v>2197</v>
      </c>
      <c r="AL149" s="163" t="s">
        <v>36</v>
      </c>
      <c r="AM149" t="s">
        <v>4879</v>
      </c>
      <c r="AN149" s="487">
        <v>0</v>
      </c>
      <c r="AO149" s="487">
        <v>0</v>
      </c>
    </row>
    <row r="150" spans="1:41" x14ac:dyDescent="0.2">
      <c r="A150">
        <v>149</v>
      </c>
      <c r="B150" s="471" t="s">
        <v>1125</v>
      </c>
      <c r="C150" s="163" t="s">
        <v>4884</v>
      </c>
      <c r="D150" s="163" t="s">
        <v>4885</v>
      </c>
      <c r="E150" s="163" t="s">
        <v>2073</v>
      </c>
      <c r="F150" s="163" t="s">
        <v>2074</v>
      </c>
      <c r="G150" s="163" t="s">
        <v>36</v>
      </c>
      <c r="H150" s="163" t="s">
        <v>2200</v>
      </c>
      <c r="I150" s="163" t="s">
        <v>5725</v>
      </c>
      <c r="J150" s="163" t="s">
        <v>1768</v>
      </c>
      <c r="K150" s="163" t="s">
        <v>2728</v>
      </c>
      <c r="L150" s="163" t="s">
        <v>4886</v>
      </c>
      <c r="M150" s="163" t="s">
        <v>4887</v>
      </c>
      <c r="N150" s="163" t="s">
        <v>4884</v>
      </c>
      <c r="O150" s="163" t="s">
        <v>906</v>
      </c>
      <c r="P150" s="163" t="s">
        <v>2743</v>
      </c>
      <c r="Q150" s="163" t="s">
        <v>2198</v>
      </c>
      <c r="R150" s="163" t="s">
        <v>4746</v>
      </c>
      <c r="S150" s="163" t="s">
        <v>2734</v>
      </c>
      <c r="T150" s="163" t="s">
        <v>111</v>
      </c>
      <c r="U150" s="163" t="s">
        <v>2223</v>
      </c>
      <c r="V150" s="163" t="s">
        <v>4888</v>
      </c>
      <c r="W150" s="163" t="s">
        <v>2736</v>
      </c>
      <c r="X150" s="163" t="s">
        <v>2737</v>
      </c>
      <c r="Y150" s="163" t="s">
        <v>111</v>
      </c>
      <c r="Z150" s="163" t="s">
        <v>111</v>
      </c>
      <c r="AA150" s="163" t="s">
        <v>111</v>
      </c>
      <c r="AB150" s="163" t="s">
        <v>36</v>
      </c>
      <c r="AC150" s="163" t="s">
        <v>2195</v>
      </c>
      <c r="AD150" s="163" t="s">
        <v>2196</v>
      </c>
      <c r="AE150" s="163" t="s">
        <v>1762</v>
      </c>
      <c r="AF150" s="163" t="s">
        <v>3419</v>
      </c>
      <c r="AG150" s="163" t="s">
        <v>36</v>
      </c>
      <c r="AH150" s="163" t="s">
        <v>36</v>
      </c>
      <c r="AI150" s="163" t="s">
        <v>36</v>
      </c>
      <c r="AJ150" s="163" t="s">
        <v>36</v>
      </c>
      <c r="AK150" s="163" t="s">
        <v>2197</v>
      </c>
      <c r="AL150" s="163" t="s">
        <v>36</v>
      </c>
      <c r="AM150" t="s">
        <v>4876</v>
      </c>
      <c r="AN150" s="487">
        <v>0</v>
      </c>
      <c r="AO150" s="487">
        <v>0</v>
      </c>
    </row>
    <row r="151" spans="1:41" x14ac:dyDescent="0.2">
      <c r="A151">
        <v>150</v>
      </c>
      <c r="B151" s="471" t="s">
        <v>1125</v>
      </c>
      <c r="C151" s="163" t="s">
        <v>1141</v>
      </c>
      <c r="D151" s="163" t="s">
        <v>4149</v>
      </c>
      <c r="E151" s="163" t="s">
        <v>2073</v>
      </c>
      <c r="F151" s="163" t="s">
        <v>2074</v>
      </c>
      <c r="G151" s="163" t="s">
        <v>36</v>
      </c>
      <c r="H151" s="163" t="s">
        <v>2200</v>
      </c>
      <c r="I151" s="163" t="s">
        <v>5725</v>
      </c>
      <c r="J151" s="163" t="s">
        <v>1768</v>
      </c>
      <c r="K151" s="163" t="s">
        <v>2728</v>
      </c>
      <c r="L151" s="163" t="s">
        <v>2741</v>
      </c>
      <c r="M151" s="163" t="s">
        <v>2742</v>
      </c>
      <c r="N151" s="163" t="s">
        <v>1141</v>
      </c>
      <c r="O151" s="163" t="s">
        <v>906</v>
      </c>
      <c r="P151" s="163" t="s">
        <v>2743</v>
      </c>
      <c r="Q151" s="163" t="s">
        <v>2198</v>
      </c>
      <c r="R151" s="163" t="s">
        <v>2257</v>
      </c>
      <c r="S151" s="163" t="s">
        <v>5260</v>
      </c>
      <c r="T151" s="163" t="s">
        <v>111</v>
      </c>
      <c r="U151" s="163" t="s">
        <v>2223</v>
      </c>
      <c r="V151" s="163" t="s">
        <v>5261</v>
      </c>
      <c r="W151" s="163" t="s">
        <v>2736</v>
      </c>
      <c r="X151" s="163" t="s">
        <v>2737</v>
      </c>
      <c r="Y151" s="163" t="s">
        <v>111</v>
      </c>
      <c r="Z151" s="163" t="s">
        <v>111</v>
      </c>
      <c r="AA151" s="163" t="s">
        <v>111</v>
      </c>
      <c r="AB151" s="163" t="s">
        <v>36</v>
      </c>
      <c r="AC151" s="163" t="s">
        <v>2195</v>
      </c>
      <c r="AD151" s="163" t="s">
        <v>2196</v>
      </c>
      <c r="AE151" s="163" t="s">
        <v>1762</v>
      </c>
      <c r="AF151" s="163" t="s">
        <v>3419</v>
      </c>
      <c r="AG151" s="163" t="s">
        <v>36</v>
      </c>
      <c r="AH151" s="163" t="s">
        <v>36</v>
      </c>
      <c r="AI151" s="163" t="s">
        <v>36</v>
      </c>
      <c r="AJ151" s="163" t="s">
        <v>36</v>
      </c>
      <c r="AK151" s="163" t="s">
        <v>2197</v>
      </c>
      <c r="AL151" s="163" t="s">
        <v>36</v>
      </c>
      <c r="AM151" t="s">
        <v>4876</v>
      </c>
      <c r="AN151" s="487">
        <v>0</v>
      </c>
      <c r="AO151" s="487">
        <v>0</v>
      </c>
    </row>
    <row r="152" spans="1:41" x14ac:dyDescent="0.2">
      <c r="A152">
        <v>151</v>
      </c>
      <c r="B152" s="471" t="s">
        <v>1125</v>
      </c>
      <c r="C152" s="163" t="s">
        <v>1143</v>
      </c>
      <c r="D152" s="163" t="s">
        <v>4150</v>
      </c>
      <c r="E152" s="163" t="s">
        <v>2073</v>
      </c>
      <c r="F152" s="163" t="s">
        <v>2074</v>
      </c>
      <c r="G152" s="163" t="s">
        <v>36</v>
      </c>
      <c r="H152" s="163" t="s">
        <v>2200</v>
      </c>
      <c r="I152" s="163" t="s">
        <v>5725</v>
      </c>
      <c r="J152" s="163">
        <v>0</v>
      </c>
      <c r="K152" s="163">
        <v>0</v>
      </c>
      <c r="L152" s="163">
        <v>0</v>
      </c>
      <c r="M152" s="163">
        <v>0</v>
      </c>
      <c r="N152" s="163">
        <v>0</v>
      </c>
      <c r="O152" s="163">
        <v>0</v>
      </c>
      <c r="P152" s="163">
        <v>0</v>
      </c>
      <c r="Q152" s="163">
        <v>0</v>
      </c>
      <c r="R152" s="163">
        <v>0</v>
      </c>
      <c r="S152" s="163">
        <v>0</v>
      </c>
      <c r="T152" s="163">
        <v>0</v>
      </c>
      <c r="U152" s="163">
        <v>0</v>
      </c>
      <c r="V152" s="163">
        <v>0</v>
      </c>
      <c r="W152" s="163">
        <v>0</v>
      </c>
      <c r="X152" s="163">
        <v>0</v>
      </c>
      <c r="Y152" s="163">
        <v>0</v>
      </c>
      <c r="Z152" s="163">
        <v>0</v>
      </c>
      <c r="AA152" s="163">
        <v>0</v>
      </c>
      <c r="AB152" s="163" t="s">
        <v>36</v>
      </c>
      <c r="AC152" s="163" t="s">
        <v>2195</v>
      </c>
      <c r="AD152" s="163" t="s">
        <v>2196</v>
      </c>
      <c r="AE152" s="163" t="s">
        <v>1762</v>
      </c>
      <c r="AF152" s="163">
        <v>6</v>
      </c>
      <c r="AG152" s="163">
        <v>1</v>
      </c>
      <c r="AH152" s="163">
        <v>8</v>
      </c>
      <c r="AI152" s="163" t="s">
        <v>36</v>
      </c>
      <c r="AJ152" s="163" t="s">
        <v>36</v>
      </c>
      <c r="AK152" s="163" t="s">
        <v>2197</v>
      </c>
      <c r="AL152" s="163" t="s">
        <v>36</v>
      </c>
      <c r="AM152" t="s">
        <v>4876</v>
      </c>
      <c r="AN152" s="487">
        <v>0</v>
      </c>
      <c r="AO152" s="487">
        <v>0</v>
      </c>
    </row>
    <row r="153" spans="1:41" x14ac:dyDescent="0.2">
      <c r="A153">
        <v>152</v>
      </c>
      <c r="B153" s="471" t="s">
        <v>1125</v>
      </c>
      <c r="C153" s="163" t="s">
        <v>5387</v>
      </c>
      <c r="D153" s="163" t="s">
        <v>5388</v>
      </c>
      <c r="E153" s="163" t="s">
        <v>2073</v>
      </c>
      <c r="F153" s="163" t="s">
        <v>2074</v>
      </c>
      <c r="G153" s="163" t="s">
        <v>36</v>
      </c>
      <c r="H153" s="163" t="s">
        <v>2200</v>
      </c>
      <c r="I153" s="163" t="s">
        <v>5725</v>
      </c>
      <c r="J153" s="163" t="s">
        <v>1768</v>
      </c>
      <c r="K153" s="163" t="s">
        <v>5389</v>
      </c>
      <c r="L153" s="163" t="s">
        <v>2327</v>
      </c>
      <c r="M153" s="163" t="s">
        <v>5390</v>
      </c>
      <c r="N153" s="163" t="s">
        <v>5387</v>
      </c>
      <c r="O153" s="163" t="s">
        <v>2471</v>
      </c>
      <c r="P153" s="163" t="s">
        <v>5391</v>
      </c>
      <c r="Q153" s="163" t="s">
        <v>4938</v>
      </c>
      <c r="R153" s="163" t="s">
        <v>2193</v>
      </c>
      <c r="S153" s="163" t="s">
        <v>5392</v>
      </c>
      <c r="T153" s="163">
        <v>176.5</v>
      </c>
      <c r="U153" s="163" t="s">
        <v>111</v>
      </c>
      <c r="V153" s="163" t="s">
        <v>5393</v>
      </c>
      <c r="W153" s="163">
        <v>479797</v>
      </c>
      <c r="X153" s="163" t="s">
        <v>4939</v>
      </c>
      <c r="Y153" s="163" t="s">
        <v>5394</v>
      </c>
      <c r="Z153" s="163" t="s">
        <v>5395</v>
      </c>
      <c r="AA153" s="163" t="s">
        <v>4939</v>
      </c>
      <c r="AB153" s="163" t="s">
        <v>5396</v>
      </c>
      <c r="AC153" s="163" t="s">
        <v>2195</v>
      </c>
      <c r="AD153" s="163" t="s">
        <v>2196</v>
      </c>
      <c r="AE153" s="163" t="s">
        <v>1762</v>
      </c>
      <c r="AF153" s="163" t="s">
        <v>3419</v>
      </c>
      <c r="AG153" s="163" t="s">
        <v>36</v>
      </c>
      <c r="AH153" s="163" t="s">
        <v>36</v>
      </c>
      <c r="AI153" s="163" t="s">
        <v>36</v>
      </c>
      <c r="AJ153" s="163" t="s">
        <v>36</v>
      </c>
      <c r="AK153" s="163" t="s">
        <v>2197</v>
      </c>
      <c r="AL153" s="163" t="s">
        <v>36</v>
      </c>
      <c r="AM153" t="s">
        <v>4876</v>
      </c>
      <c r="AN153" s="487"/>
      <c r="AO153" s="487"/>
    </row>
    <row r="154" spans="1:41" x14ac:dyDescent="0.2">
      <c r="A154">
        <v>153</v>
      </c>
      <c r="B154" s="471" t="s">
        <v>1125</v>
      </c>
      <c r="C154" s="163" t="s">
        <v>1775</v>
      </c>
      <c r="D154" s="163" t="s">
        <v>4151</v>
      </c>
      <c r="E154" s="163" t="s">
        <v>2073</v>
      </c>
      <c r="F154" s="163" t="s">
        <v>2074</v>
      </c>
      <c r="G154" s="163" t="s">
        <v>36</v>
      </c>
      <c r="H154" s="163" t="s">
        <v>2200</v>
      </c>
      <c r="I154" s="163" t="s">
        <v>5725</v>
      </c>
      <c r="J154" s="163" t="s">
        <v>2468</v>
      </c>
      <c r="K154" s="163" t="s">
        <v>2768</v>
      </c>
      <c r="L154" s="163" t="s">
        <v>2769</v>
      </c>
      <c r="M154" s="163">
        <v>1705</v>
      </c>
      <c r="N154" s="163" t="s">
        <v>1775</v>
      </c>
      <c r="O154" s="163" t="s">
        <v>5749</v>
      </c>
      <c r="P154" s="163" t="s">
        <v>2753</v>
      </c>
      <c r="Q154" s="163" t="s">
        <v>4934</v>
      </c>
      <c r="R154" s="163" t="s">
        <v>2193</v>
      </c>
      <c r="S154" s="163" t="s">
        <v>2770</v>
      </c>
      <c r="T154" s="163">
        <v>93.8</v>
      </c>
      <c r="U154" s="163" t="s">
        <v>2222</v>
      </c>
      <c r="V154" s="163" t="s">
        <v>2771</v>
      </c>
      <c r="W154" s="163">
        <v>2467302</v>
      </c>
      <c r="X154" s="163" t="s">
        <v>5039</v>
      </c>
      <c r="Y154" s="163" t="s">
        <v>2772</v>
      </c>
      <c r="Z154" s="163" t="s">
        <v>2773</v>
      </c>
      <c r="AA154" s="163" t="s">
        <v>5039</v>
      </c>
      <c r="AB154" s="163" t="s">
        <v>36</v>
      </c>
      <c r="AC154" s="163" t="s">
        <v>2195</v>
      </c>
      <c r="AD154" s="163" t="s">
        <v>2196</v>
      </c>
      <c r="AE154" s="163" t="s">
        <v>1762</v>
      </c>
      <c r="AF154" s="163">
        <v>1</v>
      </c>
      <c r="AG154" s="163">
        <v>390</v>
      </c>
      <c r="AH154" s="163">
        <v>8</v>
      </c>
      <c r="AI154" s="163" t="s">
        <v>36</v>
      </c>
      <c r="AJ154" s="163" t="s">
        <v>36</v>
      </c>
      <c r="AK154" s="163" t="s">
        <v>2197</v>
      </c>
      <c r="AL154" s="163" t="s">
        <v>36</v>
      </c>
      <c r="AM154" t="s">
        <v>4879</v>
      </c>
      <c r="AN154" s="487">
        <v>0</v>
      </c>
      <c r="AO154" s="487">
        <v>0</v>
      </c>
    </row>
    <row r="155" spans="1:41" x14ac:dyDescent="0.2">
      <c r="A155">
        <v>154</v>
      </c>
      <c r="B155" s="471" t="s">
        <v>1125</v>
      </c>
      <c r="C155" s="163" t="s">
        <v>1814</v>
      </c>
      <c r="D155" s="163" t="s">
        <v>4152</v>
      </c>
      <c r="E155" s="163" t="s">
        <v>2073</v>
      </c>
      <c r="F155" s="163" t="s">
        <v>2074</v>
      </c>
      <c r="G155" s="163" t="s">
        <v>36</v>
      </c>
      <c r="H155" s="163" t="s">
        <v>2200</v>
      </c>
      <c r="I155" s="163" t="s">
        <v>5725</v>
      </c>
      <c r="J155" s="163" t="s">
        <v>1768</v>
      </c>
      <c r="K155" s="163" t="s">
        <v>4898</v>
      </c>
      <c r="L155" s="163" t="s">
        <v>2327</v>
      </c>
      <c r="M155" s="163">
        <v>7852</v>
      </c>
      <c r="N155" s="163" t="s">
        <v>1814</v>
      </c>
      <c r="O155" s="163" t="s">
        <v>906</v>
      </c>
      <c r="P155" s="163" t="s">
        <v>4899</v>
      </c>
      <c r="Q155" s="163" t="s">
        <v>2273</v>
      </c>
      <c r="R155" s="163" t="s">
        <v>2257</v>
      </c>
      <c r="S155" s="163" t="s">
        <v>2610</v>
      </c>
      <c r="T155" s="163">
        <v>420</v>
      </c>
      <c r="U155" s="163" t="s">
        <v>111</v>
      </c>
      <c r="V155" s="163" t="s">
        <v>4900</v>
      </c>
      <c r="W155" s="163" t="s">
        <v>2766</v>
      </c>
      <c r="X155" s="163" t="s">
        <v>2333</v>
      </c>
      <c r="Y155" s="163" t="s">
        <v>111</v>
      </c>
      <c r="Z155" s="163" t="s">
        <v>111</v>
      </c>
      <c r="AA155" s="163" t="s">
        <v>111</v>
      </c>
      <c r="AB155" s="163" t="s">
        <v>4902</v>
      </c>
      <c r="AC155" s="163" t="s">
        <v>4445</v>
      </c>
      <c r="AD155" s="163" t="s">
        <v>4901</v>
      </c>
      <c r="AE155" s="163" t="s">
        <v>1761</v>
      </c>
      <c r="AF155" s="163" t="s">
        <v>3419</v>
      </c>
      <c r="AG155" s="163" t="s">
        <v>36</v>
      </c>
      <c r="AH155" s="163" t="s">
        <v>36</v>
      </c>
      <c r="AI155" s="163" t="s">
        <v>36</v>
      </c>
      <c r="AJ155" s="163" t="s">
        <v>36</v>
      </c>
      <c r="AK155" s="163" t="s">
        <v>2197</v>
      </c>
      <c r="AL155" s="163" t="s">
        <v>36</v>
      </c>
      <c r="AM155" t="s">
        <v>4883</v>
      </c>
      <c r="AN155" s="487">
        <v>0</v>
      </c>
      <c r="AO155" s="487">
        <v>0</v>
      </c>
    </row>
    <row r="156" spans="1:41" x14ac:dyDescent="0.2">
      <c r="A156">
        <v>155</v>
      </c>
      <c r="B156" s="471" t="s">
        <v>1125</v>
      </c>
      <c r="C156" s="163" t="s">
        <v>1810</v>
      </c>
      <c r="D156" s="163" t="s">
        <v>4153</v>
      </c>
      <c r="E156" s="163" t="s">
        <v>2073</v>
      </c>
      <c r="F156" s="163" t="s">
        <v>2074</v>
      </c>
      <c r="G156" s="163" t="s">
        <v>36</v>
      </c>
      <c r="H156" s="163" t="s">
        <v>2200</v>
      </c>
      <c r="I156" s="163" t="s">
        <v>5725</v>
      </c>
      <c r="J156" s="163" t="s">
        <v>1768</v>
      </c>
      <c r="K156" s="163" t="s">
        <v>2789</v>
      </c>
      <c r="L156" s="163" t="s">
        <v>2315</v>
      </c>
      <c r="M156" s="163" t="s">
        <v>1810</v>
      </c>
      <c r="N156" s="163" t="s">
        <v>1810</v>
      </c>
      <c r="O156" s="163" t="s">
        <v>906</v>
      </c>
      <c r="P156" s="163" t="s">
        <v>2790</v>
      </c>
      <c r="Q156" s="163" t="s">
        <v>2273</v>
      </c>
      <c r="R156" s="163" t="s">
        <v>2257</v>
      </c>
      <c r="S156" s="163" t="s">
        <v>2779</v>
      </c>
      <c r="T156" s="163">
        <v>420</v>
      </c>
      <c r="U156" s="163" t="s">
        <v>111</v>
      </c>
      <c r="V156" s="163" t="s">
        <v>2765</v>
      </c>
      <c r="W156" s="163" t="s">
        <v>2780</v>
      </c>
      <c r="X156" s="163" t="s">
        <v>2194</v>
      </c>
      <c r="Y156" s="163" t="s">
        <v>2765</v>
      </c>
      <c r="Z156" s="163" t="s">
        <v>2780</v>
      </c>
      <c r="AA156" s="163" t="s">
        <v>2194</v>
      </c>
      <c r="AB156" s="163" t="s">
        <v>2781</v>
      </c>
      <c r="AC156" s="163" t="s">
        <v>2195</v>
      </c>
      <c r="AD156" s="163" t="s">
        <v>2196</v>
      </c>
      <c r="AE156" s="163" t="s">
        <v>1762</v>
      </c>
      <c r="AF156" s="163" t="s">
        <v>36</v>
      </c>
      <c r="AG156" s="163" t="s">
        <v>36</v>
      </c>
      <c r="AH156" s="163" t="s">
        <v>36</v>
      </c>
      <c r="AI156" s="163" t="s">
        <v>36</v>
      </c>
      <c r="AJ156" s="163" t="s">
        <v>36</v>
      </c>
      <c r="AK156" s="163" t="s">
        <v>2197</v>
      </c>
      <c r="AL156" s="163" t="s">
        <v>36</v>
      </c>
      <c r="AM156" t="s">
        <v>4889</v>
      </c>
      <c r="AN156" s="487">
        <v>0</v>
      </c>
      <c r="AO156" s="487">
        <v>0</v>
      </c>
    </row>
    <row r="157" spans="1:41" x14ac:dyDescent="0.2">
      <c r="A157">
        <v>156</v>
      </c>
      <c r="B157" s="471" t="s">
        <v>1125</v>
      </c>
      <c r="C157" s="163" t="s">
        <v>1812</v>
      </c>
      <c r="D157" s="163" t="s">
        <v>4154</v>
      </c>
      <c r="E157" s="163" t="s">
        <v>2073</v>
      </c>
      <c r="F157" s="163" t="s">
        <v>2074</v>
      </c>
      <c r="G157" s="163" t="s">
        <v>36</v>
      </c>
      <c r="H157" s="163" t="s">
        <v>2200</v>
      </c>
      <c r="I157" s="163" t="s">
        <v>5725</v>
      </c>
      <c r="J157" s="163" t="s">
        <v>1768</v>
      </c>
      <c r="K157" s="163" t="s">
        <v>2792</v>
      </c>
      <c r="L157" s="163" t="s">
        <v>2315</v>
      </c>
      <c r="M157" s="163" t="s">
        <v>1812</v>
      </c>
      <c r="N157" s="163" t="s">
        <v>1812</v>
      </c>
      <c r="O157" s="163" t="s">
        <v>906</v>
      </c>
      <c r="P157" s="163" t="s">
        <v>2793</v>
      </c>
      <c r="Q157" s="163" t="s">
        <v>2273</v>
      </c>
      <c r="R157" s="163" t="s">
        <v>2257</v>
      </c>
      <c r="S157" s="163" t="s">
        <v>2779</v>
      </c>
      <c r="T157" s="163">
        <v>420</v>
      </c>
      <c r="U157" s="163" t="s">
        <v>111</v>
      </c>
      <c r="V157" s="163" t="s">
        <v>2765</v>
      </c>
      <c r="W157" s="163" t="s">
        <v>2780</v>
      </c>
      <c r="X157" s="163" t="s">
        <v>2194</v>
      </c>
      <c r="Y157" s="163" t="s">
        <v>2765</v>
      </c>
      <c r="Z157" s="163" t="s">
        <v>2780</v>
      </c>
      <c r="AA157" s="163" t="s">
        <v>2194</v>
      </c>
      <c r="AB157" s="163" t="s">
        <v>2781</v>
      </c>
      <c r="AC157" s="163" t="s">
        <v>2195</v>
      </c>
      <c r="AD157" s="163" t="s">
        <v>2196</v>
      </c>
      <c r="AE157" s="163" t="s">
        <v>1762</v>
      </c>
      <c r="AF157" s="163" t="s">
        <v>36</v>
      </c>
      <c r="AG157" s="163" t="s">
        <v>36</v>
      </c>
      <c r="AH157" s="163" t="s">
        <v>36</v>
      </c>
      <c r="AI157" s="163" t="s">
        <v>36</v>
      </c>
      <c r="AJ157" s="163" t="s">
        <v>36</v>
      </c>
      <c r="AK157" s="163" t="s">
        <v>2197</v>
      </c>
      <c r="AL157" s="163" t="s">
        <v>36</v>
      </c>
      <c r="AM157" t="s">
        <v>4876</v>
      </c>
      <c r="AN157" s="487">
        <v>0</v>
      </c>
      <c r="AO157" s="487">
        <v>0</v>
      </c>
    </row>
    <row r="158" spans="1:41" x14ac:dyDescent="0.2">
      <c r="A158">
        <v>157</v>
      </c>
      <c r="B158" s="471" t="s">
        <v>1125</v>
      </c>
      <c r="C158" s="163" t="s">
        <v>1808</v>
      </c>
      <c r="D158" s="163" t="s">
        <v>4155</v>
      </c>
      <c r="E158" s="163" t="s">
        <v>2073</v>
      </c>
      <c r="F158" s="163" t="s">
        <v>2074</v>
      </c>
      <c r="G158" s="163" t="s">
        <v>36</v>
      </c>
      <c r="H158" s="163" t="s">
        <v>2200</v>
      </c>
      <c r="I158" s="163" t="s">
        <v>5725</v>
      </c>
      <c r="J158" s="163" t="s">
        <v>1768</v>
      </c>
      <c r="K158" s="163" t="s">
        <v>2777</v>
      </c>
      <c r="L158" s="163" t="s">
        <v>2315</v>
      </c>
      <c r="M158" s="163" t="s">
        <v>1808</v>
      </c>
      <c r="N158" s="163" t="s">
        <v>1808</v>
      </c>
      <c r="O158" s="163" t="s">
        <v>906</v>
      </c>
      <c r="P158" s="163" t="s">
        <v>2778</v>
      </c>
      <c r="Q158" s="163" t="s">
        <v>2273</v>
      </c>
      <c r="R158" s="163" t="s">
        <v>2257</v>
      </c>
      <c r="S158" s="163" t="s">
        <v>2779</v>
      </c>
      <c r="T158" s="163">
        <v>420</v>
      </c>
      <c r="U158" s="163" t="s">
        <v>111</v>
      </c>
      <c r="V158" s="163" t="s">
        <v>2765</v>
      </c>
      <c r="W158" s="163" t="s">
        <v>2780</v>
      </c>
      <c r="X158" s="163" t="s">
        <v>2194</v>
      </c>
      <c r="Y158" s="163" t="s">
        <v>2765</v>
      </c>
      <c r="Z158" s="163" t="s">
        <v>2780</v>
      </c>
      <c r="AA158" s="163" t="s">
        <v>2194</v>
      </c>
      <c r="AB158" s="163" t="s">
        <v>2781</v>
      </c>
      <c r="AC158" s="163" t="s">
        <v>2195</v>
      </c>
      <c r="AD158" s="163" t="s">
        <v>2196</v>
      </c>
      <c r="AE158" s="163" t="s">
        <v>1762</v>
      </c>
      <c r="AF158" s="163" t="s">
        <v>36</v>
      </c>
      <c r="AG158" s="163" t="s">
        <v>36</v>
      </c>
      <c r="AH158" s="163" t="s">
        <v>36</v>
      </c>
      <c r="AI158" s="163" t="s">
        <v>36</v>
      </c>
      <c r="AJ158" s="163" t="s">
        <v>36</v>
      </c>
      <c r="AK158" s="163" t="s">
        <v>2197</v>
      </c>
      <c r="AL158" s="163" t="s">
        <v>36</v>
      </c>
      <c r="AM158" t="s">
        <v>4876</v>
      </c>
      <c r="AN158" s="487">
        <v>0</v>
      </c>
      <c r="AO158" s="487">
        <v>0</v>
      </c>
    </row>
    <row r="159" spans="1:41" x14ac:dyDescent="0.2">
      <c r="A159">
        <v>158</v>
      </c>
      <c r="B159" s="471" t="s">
        <v>1125</v>
      </c>
      <c r="C159" s="163" t="s">
        <v>1806</v>
      </c>
      <c r="D159" s="163" t="s">
        <v>4156</v>
      </c>
      <c r="E159" s="163" t="s">
        <v>2073</v>
      </c>
      <c r="F159" s="163" t="s">
        <v>2074</v>
      </c>
      <c r="G159" s="163" t="s">
        <v>36</v>
      </c>
      <c r="H159" s="163" t="s">
        <v>2200</v>
      </c>
      <c r="I159" s="163" t="s">
        <v>5725</v>
      </c>
      <c r="J159" s="163" t="s">
        <v>1768</v>
      </c>
      <c r="K159" s="163" t="s">
        <v>2763</v>
      </c>
      <c r="L159" s="163" t="s">
        <v>2315</v>
      </c>
      <c r="M159" s="163" t="s">
        <v>1806</v>
      </c>
      <c r="N159" s="163" t="s">
        <v>1806</v>
      </c>
      <c r="O159" s="163" t="s">
        <v>906</v>
      </c>
      <c r="P159" s="163" t="s">
        <v>2317</v>
      </c>
      <c r="Q159" s="163" t="s">
        <v>2192</v>
      </c>
      <c r="R159" s="163" t="s">
        <v>2193</v>
      </c>
      <c r="S159" s="163" t="s">
        <v>2764</v>
      </c>
      <c r="T159" s="163">
        <v>147.6</v>
      </c>
      <c r="U159" s="163" t="s">
        <v>2222</v>
      </c>
      <c r="V159" s="163" t="s">
        <v>2765</v>
      </c>
      <c r="W159" s="163" t="s">
        <v>2766</v>
      </c>
      <c r="X159" s="163" t="s">
        <v>2353</v>
      </c>
      <c r="Y159" s="163" t="s">
        <v>2765</v>
      </c>
      <c r="Z159" s="163" t="s">
        <v>2766</v>
      </c>
      <c r="AA159" s="163" t="s">
        <v>2353</v>
      </c>
      <c r="AB159" s="163" t="s">
        <v>2767</v>
      </c>
      <c r="AC159" s="163" t="s">
        <v>2195</v>
      </c>
      <c r="AD159" s="163" t="s">
        <v>2196</v>
      </c>
      <c r="AE159" s="163" t="s">
        <v>1762</v>
      </c>
      <c r="AF159" s="163" t="s">
        <v>3419</v>
      </c>
      <c r="AG159" s="163" t="s">
        <v>36</v>
      </c>
      <c r="AH159" s="163" t="s">
        <v>36</v>
      </c>
      <c r="AI159" s="163" t="s">
        <v>36</v>
      </c>
      <c r="AJ159" s="163" t="s">
        <v>36</v>
      </c>
      <c r="AK159" s="163" t="s">
        <v>2197</v>
      </c>
      <c r="AL159" s="163" t="s">
        <v>36</v>
      </c>
      <c r="AM159" t="s">
        <v>4879</v>
      </c>
      <c r="AN159" s="487">
        <v>0</v>
      </c>
      <c r="AO159" s="487">
        <v>0</v>
      </c>
    </row>
    <row r="160" spans="1:41" x14ac:dyDescent="0.2">
      <c r="A160">
        <v>159</v>
      </c>
      <c r="B160" s="471" t="s">
        <v>1125</v>
      </c>
      <c r="C160" s="163" t="s">
        <v>1906</v>
      </c>
      <c r="D160" s="163" t="s">
        <v>4157</v>
      </c>
      <c r="E160" s="163" t="s">
        <v>2073</v>
      </c>
      <c r="F160" s="163" t="s">
        <v>2074</v>
      </c>
      <c r="G160" s="163" t="s">
        <v>36</v>
      </c>
      <c r="H160" s="163" t="s">
        <v>2200</v>
      </c>
      <c r="I160" s="163" t="s">
        <v>5739</v>
      </c>
      <c r="J160" s="163" t="s">
        <v>2468</v>
      </c>
      <c r="K160" s="163" t="s">
        <v>1123</v>
      </c>
      <c r="L160" s="163" t="s">
        <v>2782</v>
      </c>
      <c r="M160" s="163" t="s">
        <v>2783</v>
      </c>
      <c r="N160" s="163" t="s">
        <v>1906</v>
      </c>
      <c r="O160" s="163" t="s">
        <v>5750</v>
      </c>
      <c r="P160" s="163" t="s">
        <v>2283</v>
      </c>
      <c r="Q160" s="163" t="s">
        <v>4936</v>
      </c>
      <c r="R160" s="163" t="s">
        <v>2367</v>
      </c>
      <c r="S160" s="163" t="s">
        <v>2784</v>
      </c>
      <c r="T160" s="163">
        <v>567</v>
      </c>
      <c r="U160" s="163" t="s">
        <v>2220</v>
      </c>
      <c r="V160" s="163" t="s">
        <v>2785</v>
      </c>
      <c r="W160" s="163">
        <v>62523275</v>
      </c>
      <c r="X160" s="163" t="s">
        <v>4937</v>
      </c>
      <c r="Y160" s="163" t="s">
        <v>2786</v>
      </c>
      <c r="Z160" s="163" t="s">
        <v>2787</v>
      </c>
      <c r="AA160" s="163" t="s">
        <v>4937</v>
      </c>
      <c r="AB160" s="163" t="s">
        <v>2788</v>
      </c>
      <c r="AC160" s="163" t="s">
        <v>2195</v>
      </c>
      <c r="AD160" s="163" t="s">
        <v>2196</v>
      </c>
      <c r="AE160" s="163" t="s">
        <v>1762</v>
      </c>
      <c r="AF160" s="163" t="s">
        <v>3419</v>
      </c>
      <c r="AG160" s="163" t="s">
        <v>36</v>
      </c>
      <c r="AH160" s="163" t="s">
        <v>36</v>
      </c>
      <c r="AI160" s="163" t="s">
        <v>36</v>
      </c>
      <c r="AJ160" s="163" t="s">
        <v>36</v>
      </c>
      <c r="AK160" s="163" t="s">
        <v>2197</v>
      </c>
      <c r="AL160" s="163" t="s">
        <v>36</v>
      </c>
      <c r="AM160" t="s">
        <v>4876</v>
      </c>
      <c r="AN160" s="487">
        <v>0</v>
      </c>
      <c r="AO160" s="487">
        <v>0</v>
      </c>
    </row>
    <row r="161" spans="1:41" x14ac:dyDescent="0.2">
      <c r="A161">
        <v>160</v>
      </c>
      <c r="B161" s="471" t="s">
        <v>1125</v>
      </c>
      <c r="C161" s="163" t="s">
        <v>4596</v>
      </c>
      <c r="D161" s="163" t="s">
        <v>4597</v>
      </c>
      <c r="E161" s="163" t="s">
        <v>2073</v>
      </c>
      <c r="F161" s="163" t="s">
        <v>2074</v>
      </c>
      <c r="G161" s="163" t="s">
        <v>36</v>
      </c>
      <c r="H161" s="163" t="s">
        <v>2200</v>
      </c>
      <c r="I161" s="163" t="s">
        <v>5725</v>
      </c>
      <c r="J161" s="163" t="s">
        <v>1768</v>
      </c>
      <c r="K161" s="163" t="s">
        <v>4598</v>
      </c>
      <c r="L161" s="163" t="s">
        <v>4599</v>
      </c>
      <c r="M161" s="163">
        <v>159874</v>
      </c>
      <c r="N161" s="163" t="s">
        <v>4596</v>
      </c>
      <c r="O161" s="163" t="s">
        <v>906</v>
      </c>
      <c r="P161" s="163" t="s">
        <v>2739</v>
      </c>
      <c r="Q161" s="163" t="s">
        <v>2198</v>
      </c>
      <c r="R161" s="163" t="s">
        <v>2193</v>
      </c>
      <c r="S161" s="163" t="s">
        <v>2734</v>
      </c>
      <c r="T161" s="163" t="s">
        <v>111</v>
      </c>
      <c r="U161" s="163" t="s">
        <v>2223</v>
      </c>
      <c r="V161" s="163" t="s">
        <v>4600</v>
      </c>
      <c r="W161" s="163" t="s">
        <v>4596</v>
      </c>
      <c r="X161" s="163" t="s">
        <v>2273</v>
      </c>
      <c r="Y161" s="163" t="s">
        <v>111</v>
      </c>
      <c r="Z161" s="163" t="s">
        <v>111</v>
      </c>
      <c r="AA161" s="163" t="s">
        <v>111</v>
      </c>
      <c r="AB161" s="163" t="s">
        <v>36</v>
      </c>
      <c r="AC161" s="163" t="s">
        <v>2195</v>
      </c>
      <c r="AD161" s="163" t="s">
        <v>2196</v>
      </c>
      <c r="AE161" s="163" t="s">
        <v>1762</v>
      </c>
      <c r="AF161" s="163" t="s">
        <v>3419</v>
      </c>
      <c r="AG161" s="163" t="s">
        <v>36</v>
      </c>
      <c r="AH161" s="163" t="s">
        <v>36</v>
      </c>
      <c r="AI161" s="163" t="s">
        <v>36</v>
      </c>
      <c r="AJ161" s="163" t="s">
        <v>36</v>
      </c>
      <c r="AK161" s="163" t="s">
        <v>2197</v>
      </c>
      <c r="AL161" s="163" t="s">
        <v>36</v>
      </c>
      <c r="AM161" t="s">
        <v>4876</v>
      </c>
      <c r="AN161" s="487">
        <v>0</v>
      </c>
      <c r="AO161" s="487">
        <v>0</v>
      </c>
    </row>
    <row r="162" spans="1:41" x14ac:dyDescent="0.2">
      <c r="A162">
        <v>161</v>
      </c>
      <c r="B162" s="471" t="s">
        <v>1149</v>
      </c>
      <c r="C162" s="163">
        <v>588</v>
      </c>
      <c r="D162" s="163" t="s">
        <v>4158</v>
      </c>
      <c r="E162" s="163" t="s">
        <v>2075</v>
      </c>
      <c r="F162" s="163" t="s">
        <v>2076</v>
      </c>
      <c r="G162" s="163" t="s">
        <v>36</v>
      </c>
      <c r="H162" s="163" t="s">
        <v>2200</v>
      </c>
      <c r="I162" s="163" t="s">
        <v>2794</v>
      </c>
      <c r="J162" s="163" t="s">
        <v>1768</v>
      </c>
      <c r="K162" s="163" t="s">
        <v>2286</v>
      </c>
      <c r="L162" s="163" t="s">
        <v>2801</v>
      </c>
      <c r="M162" s="163">
        <v>588</v>
      </c>
      <c r="N162" s="163">
        <v>588</v>
      </c>
      <c r="O162" s="163" t="s">
        <v>906</v>
      </c>
      <c r="P162" s="163" t="s">
        <v>2802</v>
      </c>
      <c r="Q162" s="163" t="s">
        <v>2803</v>
      </c>
      <c r="R162" s="163" t="s">
        <v>2193</v>
      </c>
      <c r="S162" s="163" t="s">
        <v>2804</v>
      </c>
      <c r="T162" s="163">
        <v>5.04</v>
      </c>
      <c r="U162" s="163" t="s">
        <v>1952</v>
      </c>
      <c r="V162" s="163" t="s">
        <v>2805</v>
      </c>
      <c r="W162" s="163">
        <v>588</v>
      </c>
      <c r="X162" s="163" t="s">
        <v>2806</v>
      </c>
      <c r="Y162" s="163" t="s">
        <v>111</v>
      </c>
      <c r="Z162" s="163" t="s">
        <v>111</v>
      </c>
      <c r="AA162" s="163" t="s">
        <v>111</v>
      </c>
      <c r="AB162" s="163" t="s">
        <v>2264</v>
      </c>
      <c r="AC162" s="163" t="s">
        <v>2195</v>
      </c>
      <c r="AD162" s="163" t="s">
        <v>2196</v>
      </c>
      <c r="AE162" s="163" t="s">
        <v>1762</v>
      </c>
      <c r="AF162" s="163">
        <v>32</v>
      </c>
      <c r="AG162" s="163">
        <v>0</v>
      </c>
      <c r="AH162" s="163" t="s">
        <v>3419</v>
      </c>
      <c r="AI162" s="163" t="s">
        <v>4427</v>
      </c>
      <c r="AJ162" s="163" t="s">
        <v>4428</v>
      </c>
      <c r="AK162" s="163" t="s">
        <v>2197</v>
      </c>
      <c r="AL162" s="163" t="s">
        <v>36</v>
      </c>
      <c r="AM162" t="s">
        <v>4876</v>
      </c>
      <c r="AN162" s="487">
        <v>0</v>
      </c>
      <c r="AO162" s="487">
        <v>0</v>
      </c>
    </row>
    <row r="163" spans="1:41" x14ac:dyDescent="0.2">
      <c r="A163">
        <v>162</v>
      </c>
      <c r="B163" s="471" t="s">
        <v>1149</v>
      </c>
      <c r="C163" s="163">
        <v>12004</v>
      </c>
      <c r="D163" s="163" t="s">
        <v>4159</v>
      </c>
      <c r="E163" s="163" t="s">
        <v>2075</v>
      </c>
      <c r="F163" s="163" t="s">
        <v>2076</v>
      </c>
      <c r="G163" s="163" t="s">
        <v>36</v>
      </c>
      <c r="H163" s="163" t="s">
        <v>2200</v>
      </c>
      <c r="I163" s="163" t="s">
        <v>5725</v>
      </c>
      <c r="J163" s="163" t="s">
        <v>1768</v>
      </c>
      <c r="K163" s="163" t="s">
        <v>1120</v>
      </c>
      <c r="L163" s="163" t="s">
        <v>2807</v>
      </c>
      <c r="M163" s="163" t="s">
        <v>2808</v>
      </c>
      <c r="N163" s="163">
        <v>12004</v>
      </c>
      <c r="O163" s="163" t="s">
        <v>906</v>
      </c>
      <c r="P163" s="163" t="s">
        <v>2261</v>
      </c>
      <c r="Q163" s="163" t="s">
        <v>2198</v>
      </c>
      <c r="R163" s="163" t="s">
        <v>2193</v>
      </c>
      <c r="S163" s="163" t="s">
        <v>2809</v>
      </c>
      <c r="T163" s="163">
        <v>1.3</v>
      </c>
      <c r="U163" s="163" t="s">
        <v>1952</v>
      </c>
      <c r="V163" s="163" t="s">
        <v>2268</v>
      </c>
      <c r="W163" s="163" t="s">
        <v>2808</v>
      </c>
      <c r="X163" s="163" t="s">
        <v>2810</v>
      </c>
      <c r="Y163" s="163" t="s">
        <v>111</v>
      </c>
      <c r="Z163" s="163" t="s">
        <v>111</v>
      </c>
      <c r="AA163" s="163" t="s">
        <v>111</v>
      </c>
      <c r="AB163" s="163" t="s">
        <v>2811</v>
      </c>
      <c r="AC163" s="163" t="s">
        <v>2195</v>
      </c>
      <c r="AD163" s="163" t="s">
        <v>2196</v>
      </c>
      <c r="AE163" s="163" t="s">
        <v>1762</v>
      </c>
      <c r="AF163" s="163" t="s">
        <v>3419</v>
      </c>
      <c r="AG163" s="163" t="s">
        <v>36</v>
      </c>
      <c r="AH163" s="163" t="s">
        <v>36</v>
      </c>
      <c r="AI163" s="163" t="s">
        <v>36</v>
      </c>
      <c r="AJ163" s="163" t="s">
        <v>36</v>
      </c>
      <c r="AK163" s="163" t="s">
        <v>2197</v>
      </c>
      <c r="AL163" s="163" t="s">
        <v>36</v>
      </c>
      <c r="AM163" t="s">
        <v>4876</v>
      </c>
      <c r="AN163" s="487">
        <v>0</v>
      </c>
      <c r="AO163" s="487">
        <v>0</v>
      </c>
    </row>
    <row r="164" spans="1:41" x14ac:dyDescent="0.2">
      <c r="A164">
        <v>163</v>
      </c>
      <c r="B164" s="471" t="s">
        <v>1149</v>
      </c>
      <c r="C164" s="163" t="s">
        <v>1165</v>
      </c>
      <c r="D164" s="163" t="s">
        <v>4160</v>
      </c>
      <c r="E164" s="163" t="s">
        <v>2075</v>
      </c>
      <c r="F164" s="163" t="s">
        <v>2076</v>
      </c>
      <c r="G164" s="163" t="s">
        <v>36</v>
      </c>
      <c r="H164" s="163" t="s">
        <v>2200</v>
      </c>
      <c r="I164" s="163" t="s">
        <v>5725</v>
      </c>
      <c r="J164" s="163" t="s">
        <v>2812</v>
      </c>
      <c r="K164" s="163" t="s">
        <v>1329</v>
      </c>
      <c r="L164" s="163" t="s">
        <v>2813</v>
      </c>
      <c r="M164" s="163" t="s">
        <v>2814</v>
      </c>
      <c r="N164" s="163" t="s">
        <v>1165</v>
      </c>
      <c r="O164" s="163" t="s">
        <v>906</v>
      </c>
      <c r="P164" s="163" t="s">
        <v>2815</v>
      </c>
      <c r="Q164" s="163" t="s">
        <v>2198</v>
      </c>
      <c r="R164" s="163" t="s">
        <v>2294</v>
      </c>
      <c r="S164" s="163" t="s">
        <v>2816</v>
      </c>
      <c r="T164" s="163">
        <v>1.04</v>
      </c>
      <c r="U164" s="163" t="s">
        <v>1952</v>
      </c>
      <c r="V164" s="163" t="s">
        <v>2813</v>
      </c>
      <c r="W164" s="163" t="s">
        <v>2814</v>
      </c>
      <c r="X164" s="163" t="s">
        <v>2263</v>
      </c>
      <c r="Y164" s="163" t="s">
        <v>111</v>
      </c>
      <c r="Z164" s="163" t="s">
        <v>111</v>
      </c>
      <c r="AA164" s="163" t="s">
        <v>111</v>
      </c>
      <c r="AB164" s="163" t="s">
        <v>4782</v>
      </c>
      <c r="AC164" s="163" t="s">
        <v>2195</v>
      </c>
      <c r="AD164" s="163" t="s">
        <v>2196</v>
      </c>
      <c r="AE164" s="163" t="s">
        <v>1762</v>
      </c>
      <c r="AF164" s="163" t="s">
        <v>3419</v>
      </c>
      <c r="AG164" s="163" t="s">
        <v>36</v>
      </c>
      <c r="AH164" s="163" t="s">
        <v>36</v>
      </c>
      <c r="AI164" s="163" t="s">
        <v>36</v>
      </c>
      <c r="AJ164" s="163" t="s">
        <v>36</v>
      </c>
      <c r="AK164" s="163" t="s">
        <v>2197</v>
      </c>
      <c r="AL164" s="163" t="s">
        <v>36</v>
      </c>
      <c r="AM164" t="s">
        <v>4876</v>
      </c>
      <c r="AN164" s="487">
        <v>0</v>
      </c>
      <c r="AO164" s="487">
        <v>0</v>
      </c>
    </row>
    <row r="165" spans="1:41" x14ac:dyDescent="0.2">
      <c r="A165">
        <v>164</v>
      </c>
      <c r="B165" s="471" t="s">
        <v>1149</v>
      </c>
      <c r="C165" s="163" t="s">
        <v>5483</v>
      </c>
      <c r="D165" s="163" t="s">
        <v>5484</v>
      </c>
      <c r="E165" s="163" t="s">
        <v>2075</v>
      </c>
      <c r="F165" s="163" t="s">
        <v>2076</v>
      </c>
      <c r="G165" s="163" t="s">
        <v>36</v>
      </c>
      <c r="H165" s="163" t="s">
        <v>2200</v>
      </c>
      <c r="I165" s="163" t="s">
        <v>2794</v>
      </c>
      <c r="J165" s="163" t="s">
        <v>1768</v>
      </c>
      <c r="K165" s="163" t="s">
        <v>1910</v>
      </c>
      <c r="L165" s="163" t="s">
        <v>5485</v>
      </c>
      <c r="M165" s="163" t="s">
        <v>5486</v>
      </c>
      <c r="N165" s="163" t="s">
        <v>5483</v>
      </c>
      <c r="O165" s="163" t="s">
        <v>906</v>
      </c>
      <c r="P165" s="163" t="s">
        <v>5487</v>
      </c>
      <c r="Q165" s="163" t="s">
        <v>2276</v>
      </c>
      <c r="R165" s="163" t="s">
        <v>2193</v>
      </c>
      <c r="S165" s="163" t="s">
        <v>5488</v>
      </c>
      <c r="T165" s="163">
        <v>4.13</v>
      </c>
      <c r="U165" s="163" t="s">
        <v>1952</v>
      </c>
      <c r="V165" s="163" t="s">
        <v>5489</v>
      </c>
      <c r="W165" s="163" t="s">
        <v>5490</v>
      </c>
      <c r="X165" s="163" t="s">
        <v>2194</v>
      </c>
      <c r="Y165" s="163" t="s">
        <v>111</v>
      </c>
      <c r="Z165" s="163" t="s">
        <v>111</v>
      </c>
      <c r="AA165" s="163" t="s">
        <v>111</v>
      </c>
      <c r="AB165" s="163" t="s">
        <v>36</v>
      </c>
      <c r="AC165" s="163" t="s">
        <v>2195</v>
      </c>
      <c r="AD165" s="163" t="s">
        <v>2196</v>
      </c>
      <c r="AE165" s="163" t="s">
        <v>1762</v>
      </c>
      <c r="AF165" s="163" t="s">
        <v>3419</v>
      </c>
      <c r="AG165" s="163" t="s">
        <v>36</v>
      </c>
      <c r="AH165" s="163" t="s">
        <v>36</v>
      </c>
      <c r="AI165" s="163" t="s">
        <v>36</v>
      </c>
      <c r="AJ165" s="163" t="s">
        <v>36</v>
      </c>
      <c r="AK165" s="163" t="s">
        <v>2197</v>
      </c>
      <c r="AL165" s="163" t="s">
        <v>36</v>
      </c>
      <c r="AM165" t="s">
        <v>4876</v>
      </c>
      <c r="AN165" s="487"/>
      <c r="AO165" s="487"/>
    </row>
    <row r="166" spans="1:41" x14ac:dyDescent="0.2">
      <c r="A166">
        <v>165</v>
      </c>
      <c r="B166" s="471" t="s">
        <v>1149</v>
      </c>
      <c r="C166" s="163" t="s">
        <v>5200</v>
      </c>
      <c r="D166" s="163" t="s">
        <v>5201</v>
      </c>
      <c r="E166" s="163" t="s">
        <v>2075</v>
      </c>
      <c r="F166" s="163" t="s">
        <v>2076</v>
      </c>
      <c r="G166" s="163" t="s">
        <v>36</v>
      </c>
      <c r="H166" s="163" t="s">
        <v>2200</v>
      </c>
      <c r="I166" s="163" t="s">
        <v>2794</v>
      </c>
      <c r="J166" s="163" t="s">
        <v>1768</v>
      </c>
      <c r="K166" s="163" t="s">
        <v>5147</v>
      </c>
      <c r="L166" s="163" t="s">
        <v>5202</v>
      </c>
      <c r="M166" s="163">
        <v>15791</v>
      </c>
      <c r="N166" s="163" t="s">
        <v>5200</v>
      </c>
      <c r="O166" s="163" t="s">
        <v>2471</v>
      </c>
      <c r="P166" s="163" t="s">
        <v>5203</v>
      </c>
      <c r="Q166" s="163" t="s">
        <v>2198</v>
      </c>
      <c r="R166" s="163" t="s">
        <v>2193</v>
      </c>
      <c r="S166" s="163" t="s">
        <v>2858</v>
      </c>
      <c r="T166" s="163">
        <v>8</v>
      </c>
      <c r="U166" s="163" t="s">
        <v>1952</v>
      </c>
      <c r="V166" s="163" t="s">
        <v>5204</v>
      </c>
      <c r="W166" s="163" t="s">
        <v>5205</v>
      </c>
      <c r="X166" s="163" t="s">
        <v>2194</v>
      </c>
      <c r="Y166" s="163" t="s">
        <v>111</v>
      </c>
      <c r="Z166" s="163" t="s">
        <v>111</v>
      </c>
      <c r="AA166" s="163" t="s">
        <v>111</v>
      </c>
      <c r="AB166" s="163" t="s">
        <v>36</v>
      </c>
      <c r="AC166" s="163" t="s">
        <v>2195</v>
      </c>
      <c r="AD166" s="163" t="s">
        <v>5206</v>
      </c>
      <c r="AE166" s="163" t="s">
        <v>1762</v>
      </c>
      <c r="AF166" s="163">
        <v>2.06</v>
      </c>
      <c r="AG166" s="163" t="s">
        <v>5207</v>
      </c>
      <c r="AH166" s="163" t="s">
        <v>5208</v>
      </c>
      <c r="AI166" s="163" t="s">
        <v>5209</v>
      </c>
      <c r="AJ166" s="163" t="s">
        <v>36</v>
      </c>
      <c r="AK166" s="163" t="s">
        <v>2197</v>
      </c>
      <c r="AL166" s="163" t="s">
        <v>36</v>
      </c>
      <c r="AM166" t="s">
        <v>4877</v>
      </c>
      <c r="AN166" s="487"/>
      <c r="AO166" s="487"/>
    </row>
    <row r="167" spans="1:41" x14ac:dyDescent="0.2">
      <c r="A167">
        <v>166</v>
      </c>
      <c r="B167" s="471" t="s">
        <v>1149</v>
      </c>
      <c r="C167" s="163" t="s">
        <v>5422</v>
      </c>
      <c r="D167" s="163" t="s">
        <v>5423</v>
      </c>
      <c r="E167" s="163" t="s">
        <v>2075</v>
      </c>
      <c r="F167" s="163" t="s">
        <v>2076</v>
      </c>
      <c r="G167" s="163" t="s">
        <v>36</v>
      </c>
      <c r="H167" s="163" t="s">
        <v>2200</v>
      </c>
      <c r="I167" s="163" t="s">
        <v>2794</v>
      </c>
      <c r="J167" s="163" t="s">
        <v>1768</v>
      </c>
      <c r="K167" s="163" t="s">
        <v>5147</v>
      </c>
      <c r="L167" s="163" t="s">
        <v>5424</v>
      </c>
      <c r="M167" s="163">
        <v>187</v>
      </c>
      <c r="N167" s="163" t="s">
        <v>5422</v>
      </c>
      <c r="O167" s="163" t="s">
        <v>2471</v>
      </c>
      <c r="P167" s="163" t="s">
        <v>5425</v>
      </c>
      <c r="Q167" s="163" t="s">
        <v>2198</v>
      </c>
      <c r="R167" s="163" t="s">
        <v>2257</v>
      </c>
      <c r="S167" s="163" t="s">
        <v>5426</v>
      </c>
      <c r="T167" s="163">
        <v>10.16</v>
      </c>
      <c r="U167" s="163" t="s">
        <v>1952</v>
      </c>
      <c r="V167" s="163" t="s">
        <v>5427</v>
      </c>
      <c r="W167" s="163">
        <v>187</v>
      </c>
      <c r="X167" s="163" t="s">
        <v>2194</v>
      </c>
      <c r="Y167" s="163" t="s">
        <v>111</v>
      </c>
      <c r="Z167" s="163" t="s">
        <v>111</v>
      </c>
      <c r="AA167" s="163" t="s">
        <v>111</v>
      </c>
      <c r="AB167" s="163" t="s">
        <v>36</v>
      </c>
      <c r="AC167" s="163" t="s">
        <v>2195</v>
      </c>
      <c r="AD167" s="163" t="s">
        <v>5215</v>
      </c>
      <c r="AE167" s="163" t="s">
        <v>1762</v>
      </c>
      <c r="AF167" s="163">
        <v>2.5</v>
      </c>
      <c r="AG167" s="163">
        <v>0.28000000000000003</v>
      </c>
      <c r="AH167" s="163">
        <v>0.88</v>
      </c>
      <c r="AI167" s="163" t="s">
        <v>5428</v>
      </c>
      <c r="AJ167" s="163" t="s">
        <v>36</v>
      </c>
      <c r="AK167" s="163" t="s">
        <v>2197</v>
      </c>
      <c r="AL167" s="163" t="s">
        <v>36</v>
      </c>
      <c r="AM167" t="s">
        <v>4877</v>
      </c>
      <c r="AN167" s="487"/>
      <c r="AO167" s="487"/>
    </row>
    <row r="168" spans="1:41" x14ac:dyDescent="0.2">
      <c r="A168">
        <v>167</v>
      </c>
      <c r="B168" s="471" t="s">
        <v>1149</v>
      </c>
      <c r="C168" s="163" t="s">
        <v>5210</v>
      </c>
      <c r="D168" s="163" t="s">
        <v>5211</v>
      </c>
      <c r="E168" s="163" t="s">
        <v>2075</v>
      </c>
      <c r="F168" s="163" t="s">
        <v>2076</v>
      </c>
      <c r="G168" s="163" t="s">
        <v>36</v>
      </c>
      <c r="H168" s="163" t="s">
        <v>2200</v>
      </c>
      <c r="I168" s="163" t="s">
        <v>2794</v>
      </c>
      <c r="J168" s="163" t="s">
        <v>1768</v>
      </c>
      <c r="K168" s="163" t="s">
        <v>5147</v>
      </c>
      <c r="L168" s="163" t="s">
        <v>5212</v>
      </c>
      <c r="M168" s="163">
        <v>75143</v>
      </c>
      <c r="N168" s="163" t="s">
        <v>5210</v>
      </c>
      <c r="O168" s="163" t="s">
        <v>2471</v>
      </c>
      <c r="P168" s="163" t="s">
        <v>2535</v>
      </c>
      <c r="Q168" s="163" t="s">
        <v>2198</v>
      </c>
      <c r="R168" s="163" t="s">
        <v>2193</v>
      </c>
      <c r="S168" s="163" t="s">
        <v>5213</v>
      </c>
      <c r="T168" s="163">
        <v>37.4</v>
      </c>
      <c r="U168" s="163" t="s">
        <v>1952</v>
      </c>
      <c r="V168" s="163" t="s">
        <v>5214</v>
      </c>
      <c r="W168" s="163">
        <v>7243169</v>
      </c>
      <c r="X168" s="163" t="s">
        <v>2810</v>
      </c>
      <c r="Y168" s="163" t="s">
        <v>111</v>
      </c>
      <c r="Z168" s="163" t="s">
        <v>111</v>
      </c>
      <c r="AA168" s="163" t="s">
        <v>111</v>
      </c>
      <c r="AB168" s="163" t="s">
        <v>5216</v>
      </c>
      <c r="AC168" s="163" t="s">
        <v>2195</v>
      </c>
      <c r="AD168" s="163" t="s">
        <v>5215</v>
      </c>
      <c r="AE168" s="163" t="s">
        <v>1762</v>
      </c>
      <c r="AF168" s="163" t="s">
        <v>3419</v>
      </c>
      <c r="AG168" s="163" t="s">
        <v>36</v>
      </c>
      <c r="AH168" s="163" t="s">
        <v>36</v>
      </c>
      <c r="AI168" s="163" t="s">
        <v>36</v>
      </c>
      <c r="AJ168" s="163" t="s">
        <v>36</v>
      </c>
      <c r="AK168" s="163" t="s">
        <v>2197</v>
      </c>
      <c r="AL168" s="163" t="s">
        <v>36</v>
      </c>
      <c r="AM168" t="s">
        <v>4879</v>
      </c>
      <c r="AN168" s="487"/>
      <c r="AO168" s="487"/>
    </row>
    <row r="169" spans="1:41" x14ac:dyDescent="0.2">
      <c r="A169">
        <v>168</v>
      </c>
      <c r="B169" s="471" t="s">
        <v>1149</v>
      </c>
      <c r="C169" s="163" t="s">
        <v>1964</v>
      </c>
      <c r="D169" s="163" t="s">
        <v>4161</v>
      </c>
      <c r="E169" s="163" t="s">
        <v>2075</v>
      </c>
      <c r="F169" s="163" t="s">
        <v>2076</v>
      </c>
      <c r="G169" s="163" t="s">
        <v>36</v>
      </c>
      <c r="H169" s="163" t="s">
        <v>2200</v>
      </c>
      <c r="I169" s="163" t="s">
        <v>2794</v>
      </c>
      <c r="J169" s="163" t="s">
        <v>1768</v>
      </c>
      <c r="K169" s="163" t="s">
        <v>2286</v>
      </c>
      <c r="L169" s="163" t="s">
        <v>2795</v>
      </c>
      <c r="M169" s="163">
        <v>482</v>
      </c>
      <c r="N169" s="163" t="s">
        <v>1964</v>
      </c>
      <c r="O169" s="163" t="s">
        <v>906</v>
      </c>
      <c r="P169" s="163" t="s">
        <v>2796</v>
      </c>
      <c r="Q169" s="163" t="s">
        <v>2273</v>
      </c>
      <c r="R169" s="163" t="s">
        <v>2193</v>
      </c>
      <c r="S169" s="163" t="s">
        <v>2797</v>
      </c>
      <c r="T169" s="163">
        <v>6.16</v>
      </c>
      <c r="U169" s="163" t="s">
        <v>1952</v>
      </c>
      <c r="V169" s="163" t="s">
        <v>2798</v>
      </c>
      <c r="W169" s="163" t="s">
        <v>2460</v>
      </c>
      <c r="X169" s="163" t="s">
        <v>2799</v>
      </c>
      <c r="Y169" s="163" t="s">
        <v>111</v>
      </c>
      <c r="Z169" s="163" t="s">
        <v>111</v>
      </c>
      <c r="AA169" s="163" t="s">
        <v>111</v>
      </c>
      <c r="AB169" s="163" t="s">
        <v>2800</v>
      </c>
      <c r="AC169" s="163" t="s">
        <v>2195</v>
      </c>
      <c r="AD169" s="163" t="s">
        <v>2196</v>
      </c>
      <c r="AE169" s="163" t="s">
        <v>1762</v>
      </c>
      <c r="AF169" s="163" t="s">
        <v>3419</v>
      </c>
      <c r="AG169" s="163" t="s">
        <v>36</v>
      </c>
      <c r="AH169" s="163" t="s">
        <v>36</v>
      </c>
      <c r="AI169" s="163" t="s">
        <v>36</v>
      </c>
      <c r="AJ169" s="163" t="s">
        <v>36</v>
      </c>
      <c r="AK169" s="163" t="s">
        <v>2197</v>
      </c>
      <c r="AL169" s="163" t="s">
        <v>36</v>
      </c>
      <c r="AM169" t="s">
        <v>4876</v>
      </c>
      <c r="AN169" s="487">
        <v>0</v>
      </c>
      <c r="AO169" s="487">
        <v>0</v>
      </c>
    </row>
    <row r="170" spans="1:41" x14ac:dyDescent="0.2">
      <c r="A170">
        <v>169</v>
      </c>
      <c r="B170" s="471" t="s">
        <v>1149</v>
      </c>
      <c r="C170" s="163" t="s">
        <v>1163</v>
      </c>
      <c r="D170" s="163" t="s">
        <v>4162</v>
      </c>
      <c r="E170" s="163" t="s">
        <v>2075</v>
      </c>
      <c r="F170" s="163" t="s">
        <v>2076</v>
      </c>
      <c r="G170" s="163" t="s">
        <v>36</v>
      </c>
      <c r="H170" s="163" t="s">
        <v>2200</v>
      </c>
      <c r="I170" s="163" t="s">
        <v>5725</v>
      </c>
      <c r="J170" s="163" t="s">
        <v>2812</v>
      </c>
      <c r="K170" s="163" t="s">
        <v>2817</v>
      </c>
      <c r="L170" s="163" t="s">
        <v>2541</v>
      </c>
      <c r="M170" s="163" t="s">
        <v>1163</v>
      </c>
      <c r="N170" s="163" t="s">
        <v>1163</v>
      </c>
      <c r="O170" s="163" t="s">
        <v>906</v>
      </c>
      <c r="P170" s="163" t="s">
        <v>2818</v>
      </c>
      <c r="Q170" s="163" t="s">
        <v>2276</v>
      </c>
      <c r="R170" s="163" t="s">
        <v>2257</v>
      </c>
      <c r="S170" s="163" t="s">
        <v>2819</v>
      </c>
      <c r="T170" s="163">
        <v>18.8</v>
      </c>
      <c r="U170" s="163" t="s">
        <v>2223</v>
      </c>
      <c r="V170" s="163" t="s">
        <v>2820</v>
      </c>
      <c r="W170" s="163" t="s">
        <v>2822</v>
      </c>
      <c r="X170" s="163" t="s">
        <v>2821</v>
      </c>
      <c r="Y170" s="163" t="s">
        <v>2820</v>
      </c>
      <c r="Z170" s="163" t="s">
        <v>2822</v>
      </c>
      <c r="AA170" s="163" t="s">
        <v>2302</v>
      </c>
      <c r="AB170" s="163" t="s">
        <v>2823</v>
      </c>
      <c r="AC170" s="163" t="s">
        <v>2195</v>
      </c>
      <c r="AD170" s="163" t="s">
        <v>2196</v>
      </c>
      <c r="AE170" s="163" t="s">
        <v>1762</v>
      </c>
      <c r="AF170" s="163" t="s">
        <v>3419</v>
      </c>
      <c r="AG170" s="163" t="s">
        <v>36</v>
      </c>
      <c r="AH170" s="163" t="s">
        <v>36</v>
      </c>
      <c r="AI170" s="163" t="s">
        <v>36</v>
      </c>
      <c r="AJ170" s="163" t="s">
        <v>36</v>
      </c>
      <c r="AK170" s="163" t="s">
        <v>2197</v>
      </c>
      <c r="AL170" s="163" t="s">
        <v>36</v>
      </c>
      <c r="AM170" t="s">
        <v>4876</v>
      </c>
      <c r="AN170" s="487">
        <v>0</v>
      </c>
      <c r="AO170" s="487">
        <v>0</v>
      </c>
    </row>
    <row r="171" spans="1:41" x14ac:dyDescent="0.2">
      <c r="A171">
        <v>170</v>
      </c>
      <c r="B171" s="471" t="s">
        <v>1149</v>
      </c>
      <c r="C171" s="163" t="s">
        <v>5402</v>
      </c>
      <c r="D171" s="163" t="s">
        <v>5403</v>
      </c>
      <c r="E171" s="163" t="s">
        <v>2075</v>
      </c>
      <c r="F171" s="163" t="s">
        <v>2076</v>
      </c>
      <c r="G171" s="163" t="s">
        <v>36</v>
      </c>
      <c r="H171" s="163" t="s">
        <v>2200</v>
      </c>
      <c r="I171" s="163" t="s">
        <v>2794</v>
      </c>
      <c r="J171" s="163" t="s">
        <v>1768</v>
      </c>
      <c r="K171" s="163" t="s">
        <v>1910</v>
      </c>
      <c r="L171" s="163" t="s">
        <v>5404</v>
      </c>
      <c r="M171" s="163" t="s">
        <v>5405</v>
      </c>
      <c r="N171" s="163" t="s">
        <v>5402</v>
      </c>
      <c r="O171" s="163" t="s">
        <v>906</v>
      </c>
      <c r="P171" s="163" t="s">
        <v>5406</v>
      </c>
      <c r="Q171" s="163" t="s">
        <v>2198</v>
      </c>
      <c r="R171" s="163" t="s">
        <v>2193</v>
      </c>
      <c r="S171" s="163" t="s">
        <v>5407</v>
      </c>
      <c r="T171" s="163">
        <v>9.76</v>
      </c>
      <c r="U171" s="163" t="s">
        <v>1952</v>
      </c>
      <c r="V171" s="163" t="s">
        <v>5408</v>
      </c>
      <c r="W171" s="163" t="s">
        <v>5409</v>
      </c>
      <c r="X171" s="163" t="s">
        <v>2194</v>
      </c>
      <c r="Y171" s="163" t="s">
        <v>111</v>
      </c>
      <c r="Z171" s="163" t="s">
        <v>111</v>
      </c>
      <c r="AA171" s="163" t="s">
        <v>111</v>
      </c>
      <c r="AB171" s="163" t="s">
        <v>36</v>
      </c>
      <c r="AC171" s="163" t="s">
        <v>2195</v>
      </c>
      <c r="AD171" s="163" t="s">
        <v>2196</v>
      </c>
      <c r="AE171" s="163" t="s">
        <v>1762</v>
      </c>
      <c r="AF171" s="163" t="s">
        <v>3419</v>
      </c>
      <c r="AG171" s="163" t="s">
        <v>36</v>
      </c>
      <c r="AH171" s="163" t="s">
        <v>36</v>
      </c>
      <c r="AI171" s="163" t="s">
        <v>36</v>
      </c>
      <c r="AJ171" s="163" t="s">
        <v>36</v>
      </c>
      <c r="AK171" s="163" t="s">
        <v>2197</v>
      </c>
      <c r="AL171" s="163" t="s">
        <v>36</v>
      </c>
      <c r="AM171" t="s">
        <v>4876</v>
      </c>
      <c r="AN171" s="487"/>
      <c r="AO171" s="487"/>
    </row>
    <row r="172" spans="1:41" x14ac:dyDescent="0.2">
      <c r="A172">
        <v>171</v>
      </c>
      <c r="B172" s="471" t="s">
        <v>1149</v>
      </c>
      <c r="C172" s="163" t="s">
        <v>5410</v>
      </c>
      <c r="D172" s="163" t="s">
        <v>5411</v>
      </c>
      <c r="E172" s="163" t="s">
        <v>2075</v>
      </c>
      <c r="F172" s="163" t="s">
        <v>2076</v>
      </c>
      <c r="G172" s="163" t="s">
        <v>36</v>
      </c>
      <c r="H172" s="163" t="s">
        <v>2200</v>
      </c>
      <c r="I172" s="163" t="s">
        <v>2794</v>
      </c>
      <c r="J172" s="163" t="s">
        <v>1768</v>
      </c>
      <c r="K172" s="163" t="s">
        <v>1910</v>
      </c>
      <c r="L172" s="163" t="s">
        <v>5404</v>
      </c>
      <c r="M172" s="163" t="s">
        <v>5412</v>
      </c>
      <c r="N172" s="163" t="s">
        <v>5410</v>
      </c>
      <c r="O172" s="163" t="s">
        <v>906</v>
      </c>
      <c r="P172" s="163" t="s">
        <v>5406</v>
      </c>
      <c r="Q172" s="163" t="s">
        <v>2198</v>
      </c>
      <c r="R172" s="163" t="s">
        <v>2193</v>
      </c>
      <c r="S172" s="163" t="s">
        <v>5407</v>
      </c>
      <c r="T172" s="163">
        <v>9.76</v>
      </c>
      <c r="U172" s="163" t="s">
        <v>1952</v>
      </c>
      <c r="V172" s="163" t="s">
        <v>5408</v>
      </c>
      <c r="W172" s="163" t="s">
        <v>5413</v>
      </c>
      <c r="X172" s="163" t="s">
        <v>2194</v>
      </c>
      <c r="Y172" s="163" t="s">
        <v>111</v>
      </c>
      <c r="Z172" s="163" t="s">
        <v>111</v>
      </c>
      <c r="AA172" s="163" t="s">
        <v>111</v>
      </c>
      <c r="AB172" s="163" t="s">
        <v>36</v>
      </c>
      <c r="AC172" s="163" t="s">
        <v>2195</v>
      </c>
      <c r="AD172" s="163" t="s">
        <v>2196</v>
      </c>
      <c r="AE172" s="163" t="s">
        <v>1762</v>
      </c>
      <c r="AF172" s="163" t="s">
        <v>3419</v>
      </c>
      <c r="AG172" s="163" t="s">
        <v>36</v>
      </c>
      <c r="AH172" s="163" t="s">
        <v>36</v>
      </c>
      <c r="AI172" s="163" t="s">
        <v>36</v>
      </c>
      <c r="AJ172" s="163" t="s">
        <v>36</v>
      </c>
      <c r="AK172" s="163" t="s">
        <v>2197</v>
      </c>
      <c r="AL172" s="163" t="s">
        <v>36</v>
      </c>
      <c r="AM172" t="s">
        <v>4876</v>
      </c>
      <c r="AN172" s="487"/>
      <c r="AO172" s="487"/>
    </row>
    <row r="173" spans="1:41" x14ac:dyDescent="0.2">
      <c r="A173">
        <v>172</v>
      </c>
      <c r="B173" s="471" t="s">
        <v>1149</v>
      </c>
      <c r="C173" s="163" t="s">
        <v>5414</v>
      </c>
      <c r="D173" s="163" t="s">
        <v>5415</v>
      </c>
      <c r="E173" s="163" t="s">
        <v>2075</v>
      </c>
      <c r="F173" s="163" t="s">
        <v>2076</v>
      </c>
      <c r="G173" s="163" t="s">
        <v>36</v>
      </c>
      <c r="H173" s="163" t="s">
        <v>2200</v>
      </c>
      <c r="I173" s="163" t="s">
        <v>2794</v>
      </c>
      <c r="J173" s="163" t="s">
        <v>1768</v>
      </c>
      <c r="K173" s="163" t="s">
        <v>1910</v>
      </c>
      <c r="L173" s="163" t="s">
        <v>5416</v>
      </c>
      <c r="M173" s="163">
        <v>13271</v>
      </c>
      <c r="N173" s="163" t="s">
        <v>5414</v>
      </c>
      <c r="O173" s="163" t="s">
        <v>906</v>
      </c>
      <c r="P173" s="163" t="s">
        <v>5417</v>
      </c>
      <c r="Q173" s="163" t="s">
        <v>2198</v>
      </c>
      <c r="R173" s="163" t="s">
        <v>2193</v>
      </c>
      <c r="S173" s="163" t="s">
        <v>2858</v>
      </c>
      <c r="T173" s="163">
        <v>8</v>
      </c>
      <c r="U173" s="163" t="s">
        <v>1952</v>
      </c>
      <c r="V173" s="163" t="s">
        <v>3660</v>
      </c>
      <c r="W173" s="163" t="s">
        <v>5418</v>
      </c>
      <c r="X173" s="163" t="s">
        <v>2194</v>
      </c>
      <c r="Y173" s="163" t="s">
        <v>111</v>
      </c>
      <c r="Z173" s="163" t="s">
        <v>111</v>
      </c>
      <c r="AA173" s="163" t="s">
        <v>111</v>
      </c>
      <c r="AB173" s="163" t="s">
        <v>36</v>
      </c>
      <c r="AC173" s="163" t="s">
        <v>2195</v>
      </c>
      <c r="AD173" s="163" t="s">
        <v>2196</v>
      </c>
      <c r="AE173" s="163" t="s">
        <v>1762</v>
      </c>
      <c r="AF173" s="163">
        <v>1.7</v>
      </c>
      <c r="AG173" s="163">
        <v>1.1200000000000001</v>
      </c>
      <c r="AH173" s="163">
        <v>0.7</v>
      </c>
      <c r="AI173" s="163" t="s">
        <v>5419</v>
      </c>
      <c r="AJ173" s="163" t="s">
        <v>36</v>
      </c>
      <c r="AK173" s="163" t="s">
        <v>2197</v>
      </c>
      <c r="AL173" s="163" t="s">
        <v>36</v>
      </c>
      <c r="AM173" t="s">
        <v>4876</v>
      </c>
      <c r="AN173" s="487"/>
      <c r="AO173" s="487"/>
    </row>
    <row r="174" spans="1:41" x14ac:dyDescent="0.2">
      <c r="A174">
        <v>173</v>
      </c>
      <c r="B174" s="471" t="s">
        <v>1149</v>
      </c>
      <c r="C174" s="163" t="s">
        <v>5491</v>
      </c>
      <c r="D174" s="163" t="s">
        <v>5492</v>
      </c>
      <c r="E174" s="163" t="s">
        <v>2075</v>
      </c>
      <c r="F174" s="163" t="s">
        <v>2076</v>
      </c>
      <c r="G174" s="163" t="s">
        <v>36</v>
      </c>
      <c r="H174" s="163" t="s">
        <v>2200</v>
      </c>
      <c r="I174" s="163" t="s">
        <v>2794</v>
      </c>
      <c r="J174" s="163" t="s">
        <v>1768</v>
      </c>
      <c r="K174" s="163" t="s">
        <v>5493</v>
      </c>
      <c r="L174" s="163" t="s">
        <v>5494</v>
      </c>
      <c r="M174" s="163">
        <v>14835</v>
      </c>
      <c r="N174" s="163" t="s">
        <v>5491</v>
      </c>
      <c r="O174" s="163" t="s">
        <v>906</v>
      </c>
      <c r="P174" s="163" t="s">
        <v>5495</v>
      </c>
      <c r="Q174" s="163" t="s">
        <v>2198</v>
      </c>
      <c r="R174" s="163" t="s">
        <v>2193</v>
      </c>
      <c r="S174" s="163" t="s">
        <v>2858</v>
      </c>
      <c r="T174" s="163">
        <v>8</v>
      </c>
      <c r="U174" s="163" t="s">
        <v>1952</v>
      </c>
      <c r="V174" s="163" t="s">
        <v>3660</v>
      </c>
      <c r="W174" s="163" t="s">
        <v>5496</v>
      </c>
      <c r="X174" s="163" t="s">
        <v>2194</v>
      </c>
      <c r="Y174" s="163" t="s">
        <v>111</v>
      </c>
      <c r="Z174" s="163" t="s">
        <v>111</v>
      </c>
      <c r="AA174" s="163" t="s">
        <v>111</v>
      </c>
      <c r="AB174" s="163" t="s">
        <v>36</v>
      </c>
      <c r="AC174" s="163" t="s">
        <v>2195</v>
      </c>
      <c r="AD174" s="163" t="s">
        <v>2196</v>
      </c>
      <c r="AE174" s="163" t="s">
        <v>1762</v>
      </c>
      <c r="AF174" s="163" t="s">
        <v>3419</v>
      </c>
      <c r="AG174" s="163" t="s">
        <v>36</v>
      </c>
      <c r="AH174" s="163" t="s">
        <v>36</v>
      </c>
      <c r="AI174" s="163" t="s">
        <v>36</v>
      </c>
      <c r="AJ174" s="163" t="s">
        <v>36</v>
      </c>
      <c r="AK174" s="163" t="s">
        <v>2197</v>
      </c>
      <c r="AL174" s="163" t="s">
        <v>36</v>
      </c>
      <c r="AM174" t="s">
        <v>4876</v>
      </c>
      <c r="AN174" s="487"/>
      <c r="AO174" s="487"/>
    </row>
    <row r="175" spans="1:41" x14ac:dyDescent="0.2">
      <c r="A175">
        <v>174</v>
      </c>
      <c r="B175" s="471" t="s">
        <v>1149</v>
      </c>
      <c r="C175" s="163" t="s">
        <v>5497</v>
      </c>
      <c r="D175" s="163" t="s">
        <v>5498</v>
      </c>
      <c r="E175" s="163" t="s">
        <v>2075</v>
      </c>
      <c r="F175" s="163" t="s">
        <v>2076</v>
      </c>
      <c r="G175" s="163" t="s">
        <v>36</v>
      </c>
      <c r="H175" s="163" t="s">
        <v>2200</v>
      </c>
      <c r="I175" s="163" t="s">
        <v>5725</v>
      </c>
      <c r="J175" s="163" t="s">
        <v>2812</v>
      </c>
      <c r="K175" s="163" t="s">
        <v>5499</v>
      </c>
      <c r="L175" s="163" t="s">
        <v>5500</v>
      </c>
      <c r="M175" s="163" t="s">
        <v>5501</v>
      </c>
      <c r="N175" s="163" t="s">
        <v>5497</v>
      </c>
      <c r="O175" s="163" t="s">
        <v>906</v>
      </c>
      <c r="P175" s="163" t="s">
        <v>5502</v>
      </c>
      <c r="Q175" s="163" t="s">
        <v>5503</v>
      </c>
      <c r="R175" s="163" t="s">
        <v>2294</v>
      </c>
      <c r="S175" s="163" t="s">
        <v>2816</v>
      </c>
      <c r="T175" s="163">
        <v>1.04</v>
      </c>
      <c r="U175" s="163" t="s">
        <v>1952</v>
      </c>
      <c r="V175" s="163" t="s">
        <v>5500</v>
      </c>
      <c r="W175" s="163" t="s">
        <v>5501</v>
      </c>
      <c r="X175" s="163" t="s">
        <v>5504</v>
      </c>
      <c r="Y175" s="163" t="s">
        <v>111</v>
      </c>
      <c r="Z175" s="163" t="s">
        <v>111</v>
      </c>
      <c r="AA175" s="163" t="s">
        <v>111</v>
      </c>
      <c r="AB175" s="163" t="s">
        <v>4782</v>
      </c>
      <c r="AC175" s="163" t="s">
        <v>2195</v>
      </c>
      <c r="AD175" s="163" t="s">
        <v>2196</v>
      </c>
      <c r="AE175" s="163" t="s">
        <v>1762</v>
      </c>
      <c r="AF175" s="163" t="s">
        <v>3419</v>
      </c>
      <c r="AG175" s="163" t="s">
        <v>36</v>
      </c>
      <c r="AH175" s="163" t="s">
        <v>36</v>
      </c>
      <c r="AI175" s="163" t="s">
        <v>36</v>
      </c>
      <c r="AJ175" s="163" t="s">
        <v>36</v>
      </c>
      <c r="AK175" s="163" t="s">
        <v>2197</v>
      </c>
      <c r="AL175" s="163" t="s">
        <v>36</v>
      </c>
      <c r="AM175" t="s">
        <v>4876</v>
      </c>
      <c r="AN175" s="487"/>
      <c r="AO175" s="487"/>
    </row>
    <row r="176" spans="1:41" x14ac:dyDescent="0.2">
      <c r="A176">
        <v>175</v>
      </c>
      <c r="B176" s="471" t="s">
        <v>1149</v>
      </c>
      <c r="C176" s="163" t="s">
        <v>5143</v>
      </c>
      <c r="D176" s="163" t="s">
        <v>5144</v>
      </c>
      <c r="E176" s="163" t="s">
        <v>5145</v>
      </c>
      <c r="F176" s="163" t="s">
        <v>5146</v>
      </c>
      <c r="G176" s="163" t="s">
        <v>36</v>
      </c>
      <c r="H176" s="163" t="s">
        <v>2200</v>
      </c>
      <c r="I176" s="163" t="s">
        <v>5725</v>
      </c>
      <c r="J176" s="163" t="s">
        <v>1768</v>
      </c>
      <c r="K176" s="163" t="s">
        <v>5147</v>
      </c>
      <c r="L176" s="163" t="s">
        <v>2541</v>
      </c>
      <c r="M176" s="163">
        <v>851899</v>
      </c>
      <c r="N176" s="163" t="s">
        <v>5143</v>
      </c>
      <c r="O176" s="163" t="s">
        <v>5148</v>
      </c>
      <c r="P176" s="163" t="s">
        <v>3573</v>
      </c>
      <c r="Q176" s="163" t="s">
        <v>3574</v>
      </c>
      <c r="R176" s="163" t="s">
        <v>5149</v>
      </c>
      <c r="S176" s="163" t="s">
        <v>5150</v>
      </c>
      <c r="T176" s="163">
        <v>2.75</v>
      </c>
      <c r="U176" s="163" t="s">
        <v>1952</v>
      </c>
      <c r="V176" s="163" t="s">
        <v>5151</v>
      </c>
      <c r="W176" s="163" t="s">
        <v>5152</v>
      </c>
      <c r="X176" s="163" t="s">
        <v>3381</v>
      </c>
      <c r="Y176" s="163" t="s">
        <v>111</v>
      </c>
      <c r="Z176" s="163" t="s">
        <v>111</v>
      </c>
      <c r="AA176" s="163" t="s">
        <v>111</v>
      </c>
      <c r="AB176" s="163" t="s">
        <v>5153</v>
      </c>
      <c r="AC176" s="163" t="s">
        <v>4510</v>
      </c>
      <c r="AD176" s="163" t="s">
        <v>5154</v>
      </c>
      <c r="AE176" s="163" t="s">
        <v>1762</v>
      </c>
      <c r="AF176" s="163" t="s">
        <v>111</v>
      </c>
      <c r="AG176" s="163" t="s">
        <v>111</v>
      </c>
      <c r="AH176" s="163" t="s">
        <v>111</v>
      </c>
      <c r="AI176" s="163" t="s">
        <v>111</v>
      </c>
      <c r="AJ176" s="163" t="s">
        <v>111</v>
      </c>
      <c r="AK176" s="163" t="s">
        <v>2197</v>
      </c>
      <c r="AL176" s="163" t="s">
        <v>111</v>
      </c>
      <c r="AM176" t="s">
        <v>4879</v>
      </c>
      <c r="AN176" s="487"/>
      <c r="AO176" s="487"/>
    </row>
    <row r="177" spans="1:41" x14ac:dyDescent="0.2">
      <c r="A177">
        <v>176</v>
      </c>
      <c r="B177" s="471" t="s">
        <v>1149</v>
      </c>
      <c r="C177" s="163" t="s">
        <v>5616</v>
      </c>
      <c r="D177" s="163" t="s">
        <v>5617</v>
      </c>
      <c r="E177" s="163" t="s">
        <v>2075</v>
      </c>
      <c r="F177" s="163" t="s">
        <v>2076</v>
      </c>
      <c r="G177" s="163" t="s">
        <v>36</v>
      </c>
      <c r="H177" s="163" t="s">
        <v>2200</v>
      </c>
      <c r="I177" s="163" t="s">
        <v>2794</v>
      </c>
      <c r="J177" s="163" t="s">
        <v>1768</v>
      </c>
      <c r="K177" s="163" t="s">
        <v>5616</v>
      </c>
      <c r="L177" s="163" t="s">
        <v>5618</v>
      </c>
      <c r="M177" s="163">
        <v>141000305</v>
      </c>
      <c r="N177" s="163" t="s">
        <v>5619</v>
      </c>
      <c r="O177" s="163" t="s">
        <v>2471</v>
      </c>
      <c r="P177" s="163" t="s">
        <v>5620</v>
      </c>
      <c r="Q177" s="163" t="s">
        <v>2803</v>
      </c>
      <c r="R177" s="163" t="s">
        <v>2193</v>
      </c>
      <c r="S177" s="163" t="s">
        <v>5621</v>
      </c>
      <c r="T177" s="163">
        <v>3.41</v>
      </c>
      <c r="U177" s="163" t="s">
        <v>1952</v>
      </c>
      <c r="V177" s="163" t="s">
        <v>5622</v>
      </c>
      <c r="W177" s="163">
        <v>141000305</v>
      </c>
      <c r="X177" s="163" t="s">
        <v>2806</v>
      </c>
      <c r="Y177" s="163" t="s">
        <v>5622</v>
      </c>
      <c r="Z177" s="163">
        <v>141000305</v>
      </c>
      <c r="AA177" s="163" t="s">
        <v>2806</v>
      </c>
      <c r="AB177" s="163" t="s">
        <v>5623</v>
      </c>
      <c r="AC177" s="163" t="s">
        <v>2195</v>
      </c>
      <c r="AD177" s="163" t="s">
        <v>5206</v>
      </c>
      <c r="AE177" s="163" t="s">
        <v>1762</v>
      </c>
      <c r="AF177" s="163" t="s">
        <v>3419</v>
      </c>
      <c r="AG177" s="163" t="s">
        <v>36</v>
      </c>
      <c r="AH177" s="163" t="s">
        <v>36</v>
      </c>
      <c r="AI177" s="163" t="s">
        <v>36</v>
      </c>
      <c r="AJ177" s="163" t="s">
        <v>36</v>
      </c>
      <c r="AK177" s="163" t="s">
        <v>2197</v>
      </c>
      <c r="AL177" s="163" t="s">
        <v>36</v>
      </c>
      <c r="AM177" t="s">
        <v>4876</v>
      </c>
      <c r="AN177" s="487">
        <v>0</v>
      </c>
      <c r="AO177" s="487">
        <v>0</v>
      </c>
    </row>
    <row r="178" spans="1:41" x14ac:dyDescent="0.2">
      <c r="A178">
        <v>177</v>
      </c>
      <c r="B178" s="471" t="s">
        <v>3773</v>
      </c>
      <c r="C178" s="163" t="s">
        <v>1910</v>
      </c>
      <c r="D178" s="163" t="s">
        <v>4163</v>
      </c>
      <c r="E178" s="163" t="s">
        <v>3774</v>
      </c>
      <c r="F178" s="163" t="s">
        <v>3775</v>
      </c>
      <c r="G178" s="163" t="s">
        <v>36</v>
      </c>
      <c r="H178" s="163" t="s">
        <v>2200</v>
      </c>
      <c r="I178" s="163" t="s">
        <v>5725</v>
      </c>
      <c r="J178" s="163" t="s">
        <v>2812</v>
      </c>
      <c r="K178" s="163" t="s">
        <v>2204</v>
      </c>
      <c r="L178" s="163" t="s">
        <v>2563</v>
      </c>
      <c r="M178" s="163" t="s">
        <v>3776</v>
      </c>
      <c r="N178" s="163" t="s">
        <v>1848</v>
      </c>
      <c r="O178" s="163" t="s">
        <v>906</v>
      </c>
      <c r="P178" s="163" t="s">
        <v>2259</v>
      </c>
      <c r="Q178" s="163" t="s">
        <v>2276</v>
      </c>
      <c r="R178" s="163" t="s">
        <v>2257</v>
      </c>
      <c r="S178" s="163" t="s">
        <v>3777</v>
      </c>
      <c r="T178" s="163">
        <v>15.6</v>
      </c>
      <c r="U178" s="163" t="s">
        <v>1952</v>
      </c>
      <c r="V178" s="163" t="s">
        <v>3778</v>
      </c>
      <c r="W178" s="163" t="s">
        <v>3779</v>
      </c>
      <c r="X178" s="163" t="s">
        <v>2194</v>
      </c>
      <c r="Y178" s="163" t="s">
        <v>3780</v>
      </c>
      <c r="Z178" s="163" t="s">
        <v>3781</v>
      </c>
      <c r="AA178" s="163" t="s">
        <v>2194</v>
      </c>
      <c r="AB178" s="163" t="s">
        <v>36</v>
      </c>
      <c r="AC178" s="163" t="s">
        <v>2195</v>
      </c>
      <c r="AD178" s="163" t="s">
        <v>2196</v>
      </c>
      <c r="AE178" s="163" t="s">
        <v>1762</v>
      </c>
      <c r="AF178" s="163" t="s">
        <v>3419</v>
      </c>
      <c r="AG178" s="163" t="s">
        <v>36</v>
      </c>
      <c r="AH178" s="163" t="s">
        <v>36</v>
      </c>
      <c r="AI178" s="163" t="s">
        <v>36</v>
      </c>
      <c r="AJ178" s="163" t="s">
        <v>36</v>
      </c>
      <c r="AK178" s="163" t="s">
        <v>2197</v>
      </c>
      <c r="AL178" s="163" t="s">
        <v>36</v>
      </c>
      <c r="AM178" t="s">
        <v>4876</v>
      </c>
      <c r="AN178" s="487">
        <v>0</v>
      </c>
      <c r="AO178" s="487">
        <v>0</v>
      </c>
    </row>
    <row r="179" spans="1:41" x14ac:dyDescent="0.2">
      <c r="A179">
        <v>178</v>
      </c>
      <c r="B179" s="471" t="s">
        <v>1168</v>
      </c>
      <c r="C179" s="163" t="s">
        <v>1171</v>
      </c>
      <c r="D179" s="163" t="s">
        <v>5027</v>
      </c>
      <c r="E179" s="163" t="s">
        <v>5028</v>
      </c>
      <c r="F179" s="163" t="s">
        <v>5029</v>
      </c>
      <c r="G179" s="163" t="s">
        <v>36</v>
      </c>
      <c r="H179" s="163" t="s">
        <v>2200</v>
      </c>
      <c r="I179" s="163" t="s">
        <v>5725</v>
      </c>
      <c r="J179" s="163" t="s">
        <v>1768</v>
      </c>
      <c r="K179" s="163" t="s">
        <v>5030</v>
      </c>
      <c r="L179" s="163" t="s">
        <v>5031</v>
      </c>
      <c r="M179" s="163" t="s">
        <v>5032</v>
      </c>
      <c r="N179" s="163" t="s">
        <v>5033</v>
      </c>
      <c r="O179" s="163" t="s">
        <v>906</v>
      </c>
      <c r="P179" s="163" t="s">
        <v>5034</v>
      </c>
      <c r="Q179" s="163" t="s">
        <v>2276</v>
      </c>
      <c r="R179" s="163" t="s">
        <v>2193</v>
      </c>
      <c r="S179" s="163" t="s">
        <v>5035</v>
      </c>
      <c r="T179" s="163">
        <v>13.125</v>
      </c>
      <c r="U179" s="163" t="s">
        <v>2223</v>
      </c>
      <c r="V179" s="163" t="s">
        <v>5036</v>
      </c>
      <c r="W179" s="163" t="s">
        <v>5037</v>
      </c>
      <c r="X179" s="163" t="s">
        <v>2194</v>
      </c>
      <c r="Y179" s="163" t="s">
        <v>111</v>
      </c>
      <c r="Z179" s="163" t="s">
        <v>111</v>
      </c>
      <c r="AA179" s="163" t="s">
        <v>111</v>
      </c>
      <c r="AB179" s="163" t="s">
        <v>36</v>
      </c>
      <c r="AC179" s="163" t="s">
        <v>2195</v>
      </c>
      <c r="AD179" s="163" t="s">
        <v>4574</v>
      </c>
      <c r="AE179" s="163" t="s">
        <v>1762</v>
      </c>
      <c r="AF179" s="163" t="s">
        <v>3419</v>
      </c>
      <c r="AG179" s="163" t="s">
        <v>36</v>
      </c>
      <c r="AH179" s="163" t="s">
        <v>36</v>
      </c>
      <c r="AI179" s="163" t="s">
        <v>36</v>
      </c>
      <c r="AJ179" s="163" t="s">
        <v>36</v>
      </c>
      <c r="AK179" s="163" t="s">
        <v>2197</v>
      </c>
      <c r="AL179" s="163" t="s">
        <v>36</v>
      </c>
      <c r="AM179" t="s">
        <v>4877</v>
      </c>
      <c r="AN179" s="487"/>
      <c r="AO179" s="487"/>
    </row>
    <row r="180" spans="1:41" x14ac:dyDescent="0.2">
      <c r="A180">
        <v>179</v>
      </c>
      <c r="B180" s="471" t="s">
        <v>5562</v>
      </c>
      <c r="C180" s="163" t="s">
        <v>5579</v>
      </c>
      <c r="D180" s="163" t="s">
        <v>5580</v>
      </c>
      <c r="E180" s="163" t="s">
        <v>5563</v>
      </c>
      <c r="F180" s="163" t="s">
        <v>5564</v>
      </c>
      <c r="G180" s="163"/>
      <c r="H180" s="163" t="s">
        <v>2200</v>
      </c>
      <c r="I180" s="163" t="s">
        <v>5725</v>
      </c>
      <c r="J180" s="163" t="s">
        <v>2188</v>
      </c>
      <c r="K180" s="163" t="s">
        <v>5579</v>
      </c>
      <c r="L180" s="163" t="s">
        <v>5566</v>
      </c>
      <c r="M180" s="163" t="s">
        <v>5567</v>
      </c>
      <c r="N180" s="163" t="s">
        <v>5581</v>
      </c>
      <c r="O180" s="163" t="s">
        <v>5743</v>
      </c>
      <c r="P180" s="163" t="s">
        <v>2791</v>
      </c>
      <c r="Q180" s="163" t="s">
        <v>2198</v>
      </c>
      <c r="R180" s="163" t="s">
        <v>2367</v>
      </c>
      <c r="S180" s="163" t="s">
        <v>5568</v>
      </c>
      <c r="T180" s="163">
        <v>26.8125</v>
      </c>
      <c r="U180" s="163" t="s">
        <v>2222</v>
      </c>
      <c r="V180" s="163" t="s">
        <v>5582</v>
      </c>
      <c r="W180" s="163">
        <v>63613055</v>
      </c>
      <c r="X180" s="163" t="s">
        <v>5570</v>
      </c>
      <c r="Y180" s="163" t="s">
        <v>5571</v>
      </c>
      <c r="Z180" s="163" t="s">
        <v>5572</v>
      </c>
      <c r="AA180" s="163" t="s">
        <v>5570</v>
      </c>
      <c r="AB180" s="163" t="s">
        <v>36</v>
      </c>
      <c r="AC180" s="163" t="s">
        <v>2195</v>
      </c>
      <c r="AD180" s="163" t="s">
        <v>5573</v>
      </c>
      <c r="AE180" s="163" t="s">
        <v>5574</v>
      </c>
      <c r="AF180" s="163">
        <v>6</v>
      </c>
      <c r="AG180" s="163">
        <v>64</v>
      </c>
      <c r="AH180" s="163">
        <v>15</v>
      </c>
      <c r="AI180" s="163" t="s">
        <v>36</v>
      </c>
      <c r="AJ180" s="163" t="s">
        <v>36</v>
      </c>
      <c r="AK180" s="163" t="s">
        <v>2197</v>
      </c>
      <c r="AL180" s="163" t="s">
        <v>5577</v>
      </c>
      <c r="AM180" t="s">
        <v>4879</v>
      </c>
      <c r="AN180" s="487"/>
      <c r="AO180" s="487"/>
    </row>
    <row r="181" spans="1:41" x14ac:dyDescent="0.2">
      <c r="A181">
        <v>180</v>
      </c>
      <c r="B181" s="471" t="s">
        <v>5562</v>
      </c>
      <c r="C181" s="163" t="s">
        <v>1343</v>
      </c>
      <c r="D181" s="163" t="s">
        <v>5583</v>
      </c>
      <c r="E181" s="163" t="s">
        <v>5563</v>
      </c>
      <c r="F181" s="163" t="s">
        <v>5564</v>
      </c>
      <c r="G181" s="163" t="s">
        <v>4812</v>
      </c>
      <c r="H181" s="163" t="s">
        <v>2200</v>
      </c>
      <c r="I181" s="163" t="s">
        <v>5725</v>
      </c>
      <c r="J181" s="163" t="s">
        <v>2188</v>
      </c>
      <c r="K181" s="163" t="s">
        <v>1343</v>
      </c>
      <c r="L181" s="163" t="s">
        <v>5566</v>
      </c>
      <c r="M181" s="549" t="s">
        <v>5584</v>
      </c>
      <c r="N181" s="163" t="s">
        <v>5585</v>
      </c>
      <c r="O181" s="163" t="s">
        <v>5743</v>
      </c>
      <c r="P181" s="163" t="s">
        <v>2791</v>
      </c>
      <c r="Q181" s="163" t="s">
        <v>2198</v>
      </c>
      <c r="R181" s="163" t="s">
        <v>2367</v>
      </c>
      <c r="S181" s="163" t="s">
        <v>5568</v>
      </c>
      <c r="T181" s="163">
        <v>26.8125</v>
      </c>
      <c r="U181" s="163" t="s">
        <v>2222</v>
      </c>
      <c r="V181" s="163" t="s">
        <v>5582</v>
      </c>
      <c r="W181" s="163">
        <v>63613055</v>
      </c>
      <c r="X181" s="163" t="s">
        <v>5570</v>
      </c>
      <c r="Y181" s="163" t="s">
        <v>5571</v>
      </c>
      <c r="Z181" s="163" t="s">
        <v>5572</v>
      </c>
      <c r="AA181" s="163" t="s">
        <v>5570</v>
      </c>
      <c r="AB181" s="163" t="s">
        <v>36</v>
      </c>
      <c r="AC181" s="163" t="s">
        <v>2195</v>
      </c>
      <c r="AD181" s="163" t="s">
        <v>5573</v>
      </c>
      <c r="AE181" s="163" t="s">
        <v>5574</v>
      </c>
      <c r="AF181" s="163">
        <v>17</v>
      </c>
      <c r="AG181" s="163">
        <v>40</v>
      </c>
      <c r="AH181" s="163">
        <v>13</v>
      </c>
      <c r="AI181" s="163" t="s">
        <v>5586</v>
      </c>
      <c r="AJ181" s="163" t="s">
        <v>36</v>
      </c>
      <c r="AK181" s="163" t="s">
        <v>2197</v>
      </c>
      <c r="AL181" s="163" t="s">
        <v>36</v>
      </c>
      <c r="AM181" t="s">
        <v>4879</v>
      </c>
      <c r="AN181" s="487"/>
      <c r="AO181" s="487"/>
    </row>
    <row r="182" spans="1:41" x14ac:dyDescent="0.2">
      <c r="A182">
        <v>181</v>
      </c>
      <c r="B182" s="471" t="s">
        <v>5562</v>
      </c>
      <c r="C182" s="163" t="s">
        <v>5565</v>
      </c>
      <c r="D182" s="163" t="s">
        <v>5578</v>
      </c>
      <c r="E182" s="163" t="s">
        <v>5563</v>
      </c>
      <c r="F182" s="163" t="s">
        <v>5564</v>
      </c>
      <c r="G182" s="163"/>
      <c r="H182" s="163" t="s">
        <v>2200</v>
      </c>
      <c r="I182" s="163" t="s">
        <v>5725</v>
      </c>
      <c r="J182" s="163" t="s">
        <v>2188</v>
      </c>
      <c r="K182" s="163" t="s">
        <v>5565</v>
      </c>
      <c r="L182" s="163" t="s">
        <v>5566</v>
      </c>
      <c r="M182" s="163" t="s">
        <v>5567</v>
      </c>
      <c r="N182" s="163" t="s">
        <v>5565</v>
      </c>
      <c r="O182" s="163" t="s">
        <v>5743</v>
      </c>
      <c r="P182" s="163" t="s">
        <v>2791</v>
      </c>
      <c r="Q182" s="163" t="s">
        <v>2198</v>
      </c>
      <c r="R182" s="163" t="s">
        <v>2367</v>
      </c>
      <c r="S182" s="163" t="s">
        <v>5568</v>
      </c>
      <c r="T182" s="163">
        <v>26.8125</v>
      </c>
      <c r="U182" s="163" t="s">
        <v>2222</v>
      </c>
      <c r="V182" s="163" t="s">
        <v>5569</v>
      </c>
      <c r="W182" s="163">
        <v>63619041</v>
      </c>
      <c r="X182" s="163" t="s">
        <v>5570</v>
      </c>
      <c r="Y182" s="163" t="s">
        <v>5571</v>
      </c>
      <c r="Z182" s="163" t="s">
        <v>5572</v>
      </c>
      <c r="AA182" s="163" t="s">
        <v>5570</v>
      </c>
      <c r="AB182" s="163" t="s">
        <v>36</v>
      </c>
      <c r="AC182" s="163" t="s">
        <v>2195</v>
      </c>
      <c r="AD182" s="163" t="s">
        <v>5573</v>
      </c>
      <c r="AE182" s="163" t="s">
        <v>5574</v>
      </c>
      <c r="AF182" s="163">
        <v>17</v>
      </c>
      <c r="AG182" s="163">
        <v>40</v>
      </c>
      <c r="AH182" s="163">
        <v>13</v>
      </c>
      <c r="AI182" s="163" t="s">
        <v>5575</v>
      </c>
      <c r="AJ182" s="163" t="s">
        <v>5576</v>
      </c>
      <c r="AK182" s="163" t="s">
        <v>2197</v>
      </c>
      <c r="AL182" s="163" t="s">
        <v>5577</v>
      </c>
      <c r="AM182" t="s">
        <v>4879</v>
      </c>
      <c r="AN182" s="487"/>
      <c r="AO182" s="487"/>
    </row>
    <row r="183" spans="1:41" x14ac:dyDescent="0.2">
      <c r="A183">
        <v>182</v>
      </c>
      <c r="B183" s="471" t="s">
        <v>1173</v>
      </c>
      <c r="C183" s="163" t="s">
        <v>1177</v>
      </c>
      <c r="D183" s="163" t="s">
        <v>4164</v>
      </c>
      <c r="E183" s="163" t="s">
        <v>2079</v>
      </c>
      <c r="F183" s="163" t="s">
        <v>2025</v>
      </c>
      <c r="G183" s="163" t="s">
        <v>36</v>
      </c>
      <c r="H183" s="163" t="s">
        <v>2200</v>
      </c>
      <c r="I183" s="163" t="s">
        <v>5739</v>
      </c>
      <c r="J183" s="163" t="s">
        <v>2812</v>
      </c>
      <c r="K183" s="163" t="s">
        <v>2847</v>
      </c>
      <c r="L183" s="163" t="s">
        <v>2315</v>
      </c>
      <c r="M183" s="549" t="s">
        <v>2848</v>
      </c>
      <c r="N183" s="163" t="s">
        <v>1177</v>
      </c>
      <c r="O183" s="163" t="s">
        <v>5262</v>
      </c>
      <c r="P183" s="163" t="s">
        <v>4967</v>
      </c>
      <c r="Q183" s="163" t="s">
        <v>2263</v>
      </c>
      <c r="R183" s="163" t="s">
        <v>2193</v>
      </c>
      <c r="S183" s="163" t="s">
        <v>5263</v>
      </c>
      <c r="T183" s="163">
        <v>1056</v>
      </c>
      <c r="U183" s="163" t="s">
        <v>2223</v>
      </c>
      <c r="V183" s="163" t="s">
        <v>2832</v>
      </c>
      <c r="W183" s="163">
        <v>1281</v>
      </c>
      <c r="X183" s="163" t="s">
        <v>2835</v>
      </c>
      <c r="Y183" s="163" t="s">
        <v>2836</v>
      </c>
      <c r="Z183" s="163" t="s">
        <v>2837</v>
      </c>
      <c r="AA183" s="163" t="s">
        <v>2194</v>
      </c>
      <c r="AB183" s="163" t="s">
        <v>5264</v>
      </c>
      <c r="AC183" s="163" t="s">
        <v>2195</v>
      </c>
      <c r="AD183" s="163" t="s">
        <v>2196</v>
      </c>
      <c r="AE183" s="163" t="s">
        <v>1762</v>
      </c>
      <c r="AF183" s="163">
        <v>5</v>
      </c>
      <c r="AG183" s="163">
        <v>240</v>
      </c>
      <c r="AH183" s="163">
        <v>60</v>
      </c>
      <c r="AI183" s="163" t="s">
        <v>36</v>
      </c>
      <c r="AJ183" s="163" t="s">
        <v>36</v>
      </c>
      <c r="AK183" s="163" t="s">
        <v>2197</v>
      </c>
      <c r="AL183" s="163" t="s">
        <v>36</v>
      </c>
      <c r="AM183" t="s">
        <v>4876</v>
      </c>
      <c r="AN183" s="487">
        <v>0</v>
      </c>
      <c r="AO183" s="487">
        <v>0</v>
      </c>
    </row>
    <row r="184" spans="1:41" x14ac:dyDescent="0.2">
      <c r="A184">
        <v>183</v>
      </c>
      <c r="B184" s="471" t="s">
        <v>1173</v>
      </c>
      <c r="C184" s="163" t="s">
        <v>1179</v>
      </c>
      <c r="D184" s="163" t="s">
        <v>4165</v>
      </c>
      <c r="E184" s="163" t="s">
        <v>2079</v>
      </c>
      <c r="F184" s="163" t="s">
        <v>2025</v>
      </c>
      <c r="G184" s="163" t="s">
        <v>36</v>
      </c>
      <c r="H184" s="163" t="s">
        <v>2200</v>
      </c>
      <c r="I184" s="163" t="s">
        <v>5739</v>
      </c>
      <c r="J184" s="163" t="s">
        <v>2468</v>
      </c>
      <c r="K184" s="163" t="s">
        <v>2845</v>
      </c>
      <c r="L184" s="163" t="s">
        <v>2315</v>
      </c>
      <c r="M184" s="549" t="s">
        <v>2846</v>
      </c>
      <c r="N184" s="163" t="s">
        <v>1179</v>
      </c>
      <c r="O184" s="163" t="s">
        <v>5262</v>
      </c>
      <c r="P184" s="163" t="s">
        <v>4968</v>
      </c>
      <c r="Q184" s="163" t="s">
        <v>2263</v>
      </c>
      <c r="R184" s="163" t="s">
        <v>2193</v>
      </c>
      <c r="S184" s="163" t="s">
        <v>5263</v>
      </c>
      <c r="T184" s="163">
        <v>1056</v>
      </c>
      <c r="U184" s="163" t="s">
        <v>2223</v>
      </c>
      <c r="V184" s="163" t="s">
        <v>2832</v>
      </c>
      <c r="W184" s="163">
        <v>1280</v>
      </c>
      <c r="X184" s="163" t="s">
        <v>2835</v>
      </c>
      <c r="Y184" s="163" t="s">
        <v>2836</v>
      </c>
      <c r="Z184" s="163" t="s">
        <v>2837</v>
      </c>
      <c r="AA184" s="163" t="s">
        <v>2194</v>
      </c>
      <c r="AB184" s="163" t="s">
        <v>5265</v>
      </c>
      <c r="AC184" s="163" t="s">
        <v>2195</v>
      </c>
      <c r="AD184" s="163" t="s">
        <v>2196</v>
      </c>
      <c r="AE184" s="163" t="s">
        <v>1762</v>
      </c>
      <c r="AF184" s="163">
        <v>5</v>
      </c>
      <c r="AG184" s="163">
        <v>240</v>
      </c>
      <c r="AH184" s="163">
        <v>60</v>
      </c>
      <c r="AI184" s="163" t="s">
        <v>36</v>
      </c>
      <c r="AJ184" s="163" t="s">
        <v>36</v>
      </c>
      <c r="AK184" s="163" t="s">
        <v>2197</v>
      </c>
      <c r="AL184" s="163" t="s">
        <v>36</v>
      </c>
      <c r="AM184" t="s">
        <v>4876</v>
      </c>
      <c r="AN184" s="487">
        <v>0</v>
      </c>
      <c r="AO184" s="487">
        <v>0</v>
      </c>
    </row>
    <row r="185" spans="1:41" x14ac:dyDescent="0.2">
      <c r="A185">
        <v>184</v>
      </c>
      <c r="B185" s="471" t="s">
        <v>1173</v>
      </c>
      <c r="C185" s="163" t="s">
        <v>1175</v>
      </c>
      <c r="D185" s="163" t="s">
        <v>4166</v>
      </c>
      <c r="E185" s="163" t="s">
        <v>2079</v>
      </c>
      <c r="F185" s="163" t="s">
        <v>2025</v>
      </c>
      <c r="G185" s="163" t="s">
        <v>36</v>
      </c>
      <c r="H185" s="163" t="s">
        <v>2200</v>
      </c>
      <c r="I185" s="163" t="s">
        <v>5739</v>
      </c>
      <c r="J185" s="163" t="s">
        <v>2468</v>
      </c>
      <c r="K185" s="163" t="s">
        <v>2850</v>
      </c>
      <c r="L185" s="163" t="s">
        <v>2315</v>
      </c>
      <c r="M185" s="549" t="s">
        <v>2851</v>
      </c>
      <c r="N185" s="163" t="s">
        <v>1175</v>
      </c>
      <c r="O185" s="163" t="s">
        <v>5262</v>
      </c>
      <c r="P185" s="163" t="s">
        <v>2351</v>
      </c>
      <c r="Q185" s="163" t="s">
        <v>2263</v>
      </c>
      <c r="R185" s="163" t="s">
        <v>2193</v>
      </c>
      <c r="S185" s="163" t="s">
        <v>5263</v>
      </c>
      <c r="T185" s="163">
        <v>1056</v>
      </c>
      <c r="U185" s="163" t="s">
        <v>2223</v>
      </c>
      <c r="V185" s="163" t="s">
        <v>2832</v>
      </c>
      <c r="W185" s="163">
        <v>15590</v>
      </c>
      <c r="X185" s="163" t="s">
        <v>2835</v>
      </c>
      <c r="Y185" s="163" t="s">
        <v>2836</v>
      </c>
      <c r="Z185" s="163" t="s">
        <v>2837</v>
      </c>
      <c r="AA185" s="163" t="s">
        <v>2194</v>
      </c>
      <c r="AB185" s="163" t="s">
        <v>5266</v>
      </c>
      <c r="AC185" s="163" t="s">
        <v>2195</v>
      </c>
      <c r="AD185" s="163" t="s">
        <v>2196</v>
      </c>
      <c r="AE185" s="163" t="s">
        <v>1762</v>
      </c>
      <c r="AF185" s="163" t="s">
        <v>3419</v>
      </c>
      <c r="AG185" s="163" t="s">
        <v>36</v>
      </c>
      <c r="AH185" s="163" t="s">
        <v>36</v>
      </c>
      <c r="AI185" s="163" t="s">
        <v>36</v>
      </c>
      <c r="AJ185" s="163" t="s">
        <v>36</v>
      </c>
      <c r="AK185" s="163" t="s">
        <v>2197</v>
      </c>
      <c r="AL185" s="163" t="s">
        <v>36</v>
      </c>
      <c r="AM185" t="s">
        <v>4876</v>
      </c>
      <c r="AN185" s="487">
        <v>0</v>
      </c>
      <c r="AO185" s="487">
        <v>0</v>
      </c>
    </row>
    <row r="186" spans="1:41" x14ac:dyDescent="0.2">
      <c r="A186">
        <v>185</v>
      </c>
      <c r="B186" s="471" t="s">
        <v>1173</v>
      </c>
      <c r="C186" s="163" t="s">
        <v>1183</v>
      </c>
      <c r="D186" s="163" t="s">
        <v>4167</v>
      </c>
      <c r="E186" s="163" t="s">
        <v>2079</v>
      </c>
      <c r="F186" s="163" t="s">
        <v>2025</v>
      </c>
      <c r="G186" s="163" t="s">
        <v>36</v>
      </c>
      <c r="H186" s="163" t="s">
        <v>2200</v>
      </c>
      <c r="I186" s="163" t="s">
        <v>5739</v>
      </c>
      <c r="J186" s="163" t="s">
        <v>2468</v>
      </c>
      <c r="K186" s="163" t="s">
        <v>2838</v>
      </c>
      <c r="L186" s="163" t="s">
        <v>2315</v>
      </c>
      <c r="M186" s="163" t="s">
        <v>2839</v>
      </c>
      <c r="N186" s="163" t="s">
        <v>1183</v>
      </c>
      <c r="O186" s="163" t="s">
        <v>5262</v>
      </c>
      <c r="P186" s="163" t="s">
        <v>2840</v>
      </c>
      <c r="Q186" s="163" t="s">
        <v>2263</v>
      </c>
      <c r="R186" s="163" t="s">
        <v>2193</v>
      </c>
      <c r="S186" s="163" t="s">
        <v>5263</v>
      </c>
      <c r="T186" s="163">
        <v>1056</v>
      </c>
      <c r="U186" s="163" t="s">
        <v>2223</v>
      </c>
      <c r="V186" s="163" t="s">
        <v>2832</v>
      </c>
      <c r="W186" s="163">
        <v>996</v>
      </c>
      <c r="X186" s="163" t="s">
        <v>2835</v>
      </c>
      <c r="Y186" s="163" t="s">
        <v>2836</v>
      </c>
      <c r="Z186" s="163" t="s">
        <v>2837</v>
      </c>
      <c r="AA186" s="163" t="s">
        <v>2194</v>
      </c>
      <c r="AB186" s="163" t="s">
        <v>5267</v>
      </c>
      <c r="AC186" s="163" t="s">
        <v>2195</v>
      </c>
      <c r="AD186" s="163" t="s">
        <v>2196</v>
      </c>
      <c r="AE186" s="163" t="s">
        <v>1762</v>
      </c>
      <c r="AF186" s="163">
        <v>5</v>
      </c>
      <c r="AG186" s="163">
        <v>240</v>
      </c>
      <c r="AH186" s="163">
        <v>60</v>
      </c>
      <c r="AI186" s="163" t="s">
        <v>36</v>
      </c>
      <c r="AJ186" s="163" t="s">
        <v>36</v>
      </c>
      <c r="AK186" s="163" t="s">
        <v>2197</v>
      </c>
      <c r="AL186" s="163" t="s">
        <v>36</v>
      </c>
      <c r="AM186" t="s">
        <v>4876</v>
      </c>
      <c r="AN186" s="487">
        <v>0</v>
      </c>
      <c r="AO186" s="487">
        <v>0</v>
      </c>
    </row>
    <row r="187" spans="1:41" x14ac:dyDescent="0.2">
      <c r="A187">
        <v>186</v>
      </c>
      <c r="B187" s="471" t="s">
        <v>1173</v>
      </c>
      <c r="C187" s="163" t="s">
        <v>1181</v>
      </c>
      <c r="D187" s="163" t="s">
        <v>4168</v>
      </c>
      <c r="E187" s="163" t="s">
        <v>2079</v>
      </c>
      <c r="F187" s="163" t="s">
        <v>2025</v>
      </c>
      <c r="G187" s="163" t="s">
        <v>36</v>
      </c>
      <c r="H187" s="163" t="s">
        <v>2200</v>
      </c>
      <c r="I187" s="163" t="s">
        <v>5739</v>
      </c>
      <c r="J187" s="163" t="s">
        <v>2468</v>
      </c>
      <c r="K187" s="163" t="s">
        <v>2841</v>
      </c>
      <c r="L187" s="163" t="s">
        <v>2315</v>
      </c>
      <c r="M187" s="163" t="s">
        <v>2842</v>
      </c>
      <c r="N187" s="163" t="s">
        <v>1181</v>
      </c>
      <c r="O187" s="163" t="s">
        <v>5262</v>
      </c>
      <c r="P187" s="163" t="s">
        <v>3235</v>
      </c>
      <c r="Q187" s="163" t="s">
        <v>2263</v>
      </c>
      <c r="R187" s="163" t="s">
        <v>2193</v>
      </c>
      <c r="S187" s="163" t="s">
        <v>5263</v>
      </c>
      <c r="T187" s="163">
        <v>1056</v>
      </c>
      <c r="U187" s="163" t="s">
        <v>2223</v>
      </c>
      <c r="V187" s="163" t="s">
        <v>2832</v>
      </c>
      <c r="W187" s="163" t="s">
        <v>2844</v>
      </c>
      <c r="X187" s="163" t="s">
        <v>2835</v>
      </c>
      <c r="Y187" s="163" t="s">
        <v>2836</v>
      </c>
      <c r="Z187" s="163" t="s">
        <v>2837</v>
      </c>
      <c r="AA187" s="163" t="s">
        <v>2194</v>
      </c>
      <c r="AB187" s="163" t="s">
        <v>5268</v>
      </c>
      <c r="AC187" s="163" t="s">
        <v>2195</v>
      </c>
      <c r="AD187" s="163" t="s">
        <v>2196</v>
      </c>
      <c r="AE187" s="163" t="s">
        <v>1762</v>
      </c>
      <c r="AF187" s="163" t="s">
        <v>3419</v>
      </c>
      <c r="AG187" s="163" t="s">
        <v>36</v>
      </c>
      <c r="AH187" s="163" t="s">
        <v>36</v>
      </c>
      <c r="AI187" s="163" t="s">
        <v>36</v>
      </c>
      <c r="AJ187" s="163" t="s">
        <v>36</v>
      </c>
      <c r="AK187" s="163" t="s">
        <v>2197</v>
      </c>
      <c r="AL187" s="163" t="s">
        <v>36</v>
      </c>
      <c r="AM187" t="s">
        <v>4876</v>
      </c>
      <c r="AN187" s="487">
        <v>0</v>
      </c>
      <c r="AO187" s="487">
        <v>0</v>
      </c>
    </row>
    <row r="188" spans="1:41" x14ac:dyDescent="0.2">
      <c r="A188">
        <v>187</v>
      </c>
      <c r="B188" s="471" t="s">
        <v>1173</v>
      </c>
      <c r="C188" s="163" t="s">
        <v>1185</v>
      </c>
      <c r="D188" s="163" t="s">
        <v>4169</v>
      </c>
      <c r="E188" s="163" t="s">
        <v>2079</v>
      </c>
      <c r="F188" s="163" t="s">
        <v>2025</v>
      </c>
      <c r="G188" s="163" t="s">
        <v>36</v>
      </c>
      <c r="H188" s="163" t="s">
        <v>2200</v>
      </c>
      <c r="I188" s="163" t="s">
        <v>5739</v>
      </c>
      <c r="J188" s="163" t="s">
        <v>2468</v>
      </c>
      <c r="K188" s="163" t="s">
        <v>2833</v>
      </c>
      <c r="L188" s="163" t="s">
        <v>2315</v>
      </c>
      <c r="M188" s="163" t="s">
        <v>2834</v>
      </c>
      <c r="N188" s="163" t="s">
        <v>1185</v>
      </c>
      <c r="O188" s="163" t="s">
        <v>5262</v>
      </c>
      <c r="P188" s="163" t="s">
        <v>3729</v>
      </c>
      <c r="Q188" s="163" t="s">
        <v>2263</v>
      </c>
      <c r="R188" s="163" t="s">
        <v>2193</v>
      </c>
      <c r="S188" s="163" t="s">
        <v>5263</v>
      </c>
      <c r="T188" s="163">
        <v>1056</v>
      </c>
      <c r="U188" s="163" t="s">
        <v>2223</v>
      </c>
      <c r="V188" s="163" t="s">
        <v>2832</v>
      </c>
      <c r="W188" s="163">
        <v>979</v>
      </c>
      <c r="X188" s="163" t="s">
        <v>2835</v>
      </c>
      <c r="Y188" s="163" t="s">
        <v>2836</v>
      </c>
      <c r="Z188" s="163" t="s">
        <v>2837</v>
      </c>
      <c r="AA188" s="163" t="s">
        <v>2194</v>
      </c>
      <c r="AB188" s="163" t="s">
        <v>5269</v>
      </c>
      <c r="AC188" s="163" t="s">
        <v>2195</v>
      </c>
      <c r="AD188" s="163" t="s">
        <v>2196</v>
      </c>
      <c r="AE188" s="163" t="s">
        <v>1762</v>
      </c>
      <c r="AF188" s="163">
        <v>5</v>
      </c>
      <c r="AG188" s="163">
        <v>240</v>
      </c>
      <c r="AH188" s="163">
        <v>60</v>
      </c>
      <c r="AI188" s="163" t="s">
        <v>36</v>
      </c>
      <c r="AJ188" s="163" t="s">
        <v>36</v>
      </c>
      <c r="AK188" s="163" t="s">
        <v>2197</v>
      </c>
      <c r="AL188" s="163" t="s">
        <v>36</v>
      </c>
      <c r="AM188" t="s">
        <v>4876</v>
      </c>
      <c r="AN188" s="487">
        <v>0</v>
      </c>
      <c r="AO188" s="487">
        <v>0</v>
      </c>
    </row>
    <row r="189" spans="1:41" x14ac:dyDescent="0.2">
      <c r="A189">
        <v>188</v>
      </c>
      <c r="B189" s="471" t="s">
        <v>1173</v>
      </c>
      <c r="C189" s="163" t="s">
        <v>5270</v>
      </c>
      <c r="D189" s="163" t="s">
        <v>5271</v>
      </c>
      <c r="E189" s="163" t="s">
        <v>2079</v>
      </c>
      <c r="F189" s="163" t="s">
        <v>2025</v>
      </c>
      <c r="G189" s="163" t="s">
        <v>36</v>
      </c>
      <c r="H189" s="163" t="s">
        <v>2200</v>
      </c>
      <c r="I189" s="163" t="s">
        <v>5739</v>
      </c>
      <c r="J189" s="163" t="s">
        <v>2468</v>
      </c>
      <c r="K189" s="163" t="s">
        <v>5272</v>
      </c>
      <c r="L189" s="163" t="s">
        <v>2315</v>
      </c>
      <c r="M189" s="163" t="s">
        <v>5273</v>
      </c>
      <c r="N189" s="163" t="s">
        <v>5270</v>
      </c>
      <c r="O189" s="163" t="s">
        <v>5321</v>
      </c>
      <c r="P189" s="163" t="s">
        <v>5274</v>
      </c>
      <c r="Q189" s="163" t="s">
        <v>2263</v>
      </c>
      <c r="R189" s="163" t="s">
        <v>2193</v>
      </c>
      <c r="S189" s="163" t="s">
        <v>5263</v>
      </c>
      <c r="T189" s="163">
        <v>1056</v>
      </c>
      <c r="U189" s="163" t="s">
        <v>2223</v>
      </c>
      <c r="V189" s="163" t="s">
        <v>111</v>
      </c>
      <c r="W189" s="163" t="s">
        <v>111</v>
      </c>
      <c r="X189" s="163" t="s">
        <v>111</v>
      </c>
      <c r="Y189" s="163" t="s">
        <v>2836</v>
      </c>
      <c r="Z189" s="163" t="s">
        <v>2837</v>
      </c>
      <c r="AA189" s="163" t="s">
        <v>2194</v>
      </c>
      <c r="AB189" s="163" t="s">
        <v>5275</v>
      </c>
      <c r="AC189" s="163" t="s">
        <v>2195</v>
      </c>
      <c r="AD189" s="163" t="s">
        <v>2196</v>
      </c>
      <c r="AE189" s="163" t="s">
        <v>1762</v>
      </c>
      <c r="AF189" s="163" t="s">
        <v>5188</v>
      </c>
      <c r="AG189" s="163" t="s">
        <v>36</v>
      </c>
      <c r="AH189" s="163" t="s">
        <v>36</v>
      </c>
      <c r="AI189" s="163" t="s">
        <v>36</v>
      </c>
      <c r="AJ189" s="163" t="s">
        <v>36</v>
      </c>
      <c r="AK189" s="163" t="s">
        <v>2197</v>
      </c>
      <c r="AL189" s="163" t="s">
        <v>36</v>
      </c>
      <c r="AM189" t="s">
        <v>4876</v>
      </c>
      <c r="AN189" s="487"/>
      <c r="AO189" s="487"/>
    </row>
    <row r="190" spans="1:41" x14ac:dyDescent="0.2">
      <c r="A190">
        <v>189</v>
      </c>
      <c r="B190" s="471" t="s">
        <v>1173</v>
      </c>
      <c r="C190" s="163" t="s">
        <v>5276</v>
      </c>
      <c r="D190" s="163" t="s">
        <v>5277</v>
      </c>
      <c r="E190" s="163" t="s">
        <v>2079</v>
      </c>
      <c r="F190" s="163" t="s">
        <v>2025</v>
      </c>
      <c r="G190" s="163" t="s">
        <v>36</v>
      </c>
      <c r="H190" s="163" t="s">
        <v>2200</v>
      </c>
      <c r="I190" s="163" t="s">
        <v>5739</v>
      </c>
      <c r="J190" s="163" t="s">
        <v>2468</v>
      </c>
      <c r="K190" s="163" t="s">
        <v>5278</v>
      </c>
      <c r="L190" s="163" t="s">
        <v>2315</v>
      </c>
      <c r="M190" s="163" t="s">
        <v>5279</v>
      </c>
      <c r="N190" s="163" t="s">
        <v>5276</v>
      </c>
      <c r="O190" s="163" t="s">
        <v>5321</v>
      </c>
      <c r="P190" s="163" t="s">
        <v>5280</v>
      </c>
      <c r="Q190" s="163" t="s">
        <v>2263</v>
      </c>
      <c r="R190" s="163" t="s">
        <v>2193</v>
      </c>
      <c r="S190" s="163" t="s">
        <v>5263</v>
      </c>
      <c r="T190" s="163">
        <v>1056</v>
      </c>
      <c r="U190" s="163" t="s">
        <v>2223</v>
      </c>
      <c r="V190" s="163" t="s">
        <v>111</v>
      </c>
      <c r="W190" s="163" t="s">
        <v>111</v>
      </c>
      <c r="X190" s="163" t="s">
        <v>111</v>
      </c>
      <c r="Y190" s="163" t="s">
        <v>2836</v>
      </c>
      <c r="Z190" s="163" t="s">
        <v>2837</v>
      </c>
      <c r="AA190" s="163" t="s">
        <v>2194</v>
      </c>
      <c r="AB190" s="163" t="s">
        <v>5281</v>
      </c>
      <c r="AC190" s="163" t="s">
        <v>2195</v>
      </c>
      <c r="AD190" s="163" t="s">
        <v>2196</v>
      </c>
      <c r="AE190" s="163" t="s">
        <v>1762</v>
      </c>
      <c r="AF190" s="163" t="s">
        <v>5188</v>
      </c>
      <c r="AG190" s="163" t="s">
        <v>36</v>
      </c>
      <c r="AH190" s="163" t="s">
        <v>36</v>
      </c>
      <c r="AI190" s="163" t="s">
        <v>36</v>
      </c>
      <c r="AJ190" s="163" t="s">
        <v>36</v>
      </c>
      <c r="AK190" s="163" t="s">
        <v>2197</v>
      </c>
      <c r="AL190" s="163" t="s">
        <v>36</v>
      </c>
      <c r="AM190" t="s">
        <v>4876</v>
      </c>
      <c r="AN190" s="487"/>
      <c r="AO190" s="487"/>
    </row>
    <row r="191" spans="1:41" x14ac:dyDescent="0.2">
      <c r="A191">
        <v>190</v>
      </c>
      <c r="B191" s="471" t="s">
        <v>1173</v>
      </c>
      <c r="C191" s="163" t="s">
        <v>5282</v>
      </c>
      <c r="D191" s="163" t="s">
        <v>5283</v>
      </c>
      <c r="E191" s="163" t="s">
        <v>2079</v>
      </c>
      <c r="F191" s="163" t="s">
        <v>2025</v>
      </c>
      <c r="G191" s="163" t="s">
        <v>36</v>
      </c>
      <c r="H191" s="163" t="s">
        <v>2200</v>
      </c>
      <c r="I191" s="163" t="s">
        <v>5739</v>
      </c>
      <c r="J191" s="163" t="s">
        <v>2468</v>
      </c>
      <c r="K191" s="163" t="s">
        <v>5284</v>
      </c>
      <c r="L191" s="163" t="s">
        <v>2315</v>
      </c>
      <c r="M191" s="163" t="s">
        <v>5285</v>
      </c>
      <c r="N191" s="163" t="s">
        <v>5282</v>
      </c>
      <c r="O191" s="163" t="s">
        <v>5262</v>
      </c>
      <c r="P191" s="163" t="s">
        <v>5286</v>
      </c>
      <c r="Q191" s="163" t="s">
        <v>2263</v>
      </c>
      <c r="R191" s="163" t="s">
        <v>2193</v>
      </c>
      <c r="S191" s="163" t="s">
        <v>5263</v>
      </c>
      <c r="T191" s="163">
        <v>1056</v>
      </c>
      <c r="U191" s="163" t="s">
        <v>2223</v>
      </c>
      <c r="V191" s="163" t="s">
        <v>2832</v>
      </c>
      <c r="W191" s="163">
        <v>0</v>
      </c>
      <c r="X191" s="163" t="s">
        <v>2835</v>
      </c>
      <c r="Y191" s="163" t="s">
        <v>111</v>
      </c>
      <c r="Z191" s="163" t="s">
        <v>111</v>
      </c>
      <c r="AA191" s="163" t="s">
        <v>111</v>
      </c>
      <c r="AB191" s="163" t="s">
        <v>5287</v>
      </c>
      <c r="AC191" s="163" t="s">
        <v>2195</v>
      </c>
      <c r="AD191" s="163" t="s">
        <v>2196</v>
      </c>
      <c r="AE191" s="163" t="s">
        <v>1762</v>
      </c>
      <c r="AF191" s="163" t="s">
        <v>5188</v>
      </c>
      <c r="AG191" s="163" t="s">
        <v>36</v>
      </c>
      <c r="AH191" s="163" t="s">
        <v>36</v>
      </c>
      <c r="AI191" s="163" t="s">
        <v>36</v>
      </c>
      <c r="AJ191" s="163" t="s">
        <v>36</v>
      </c>
      <c r="AK191" s="163" t="s">
        <v>2197</v>
      </c>
      <c r="AL191" s="163" t="s">
        <v>36</v>
      </c>
      <c r="AM191" t="s">
        <v>4876</v>
      </c>
      <c r="AN191" s="487"/>
      <c r="AO191" s="487"/>
    </row>
    <row r="192" spans="1:41" x14ac:dyDescent="0.2">
      <c r="A192">
        <v>191</v>
      </c>
      <c r="B192" s="471" t="s">
        <v>1173</v>
      </c>
      <c r="C192" s="163" t="s">
        <v>5181</v>
      </c>
      <c r="D192" s="163" t="s">
        <v>5182</v>
      </c>
      <c r="E192" s="163" t="s">
        <v>2079</v>
      </c>
      <c r="F192" s="163" t="s">
        <v>2025</v>
      </c>
      <c r="G192" s="163" t="s">
        <v>36</v>
      </c>
      <c r="H192" s="163" t="s">
        <v>2200</v>
      </c>
      <c r="I192" s="163" t="s">
        <v>5725</v>
      </c>
      <c r="J192" s="163" t="s">
        <v>2812</v>
      </c>
      <c r="K192" s="163" t="s">
        <v>5288</v>
      </c>
      <c r="L192" s="163">
        <v>206</v>
      </c>
      <c r="M192" s="549">
        <v>206</v>
      </c>
      <c r="N192" s="163" t="s">
        <v>5289</v>
      </c>
      <c r="O192" s="163" t="s">
        <v>906</v>
      </c>
      <c r="P192" s="163" t="s">
        <v>2830</v>
      </c>
      <c r="Q192" s="163" t="s">
        <v>2276</v>
      </c>
      <c r="R192" s="163" t="s">
        <v>2257</v>
      </c>
      <c r="S192" s="163" t="s">
        <v>2831</v>
      </c>
      <c r="T192" s="163">
        <v>189</v>
      </c>
      <c r="U192" s="163" t="s">
        <v>2222</v>
      </c>
      <c r="V192" s="163" t="s">
        <v>2832</v>
      </c>
      <c r="W192" s="163">
        <v>15590</v>
      </c>
      <c r="X192" s="163" t="s">
        <v>2194</v>
      </c>
      <c r="Y192" s="163" t="s">
        <v>111</v>
      </c>
      <c r="Z192" s="163" t="s">
        <v>111</v>
      </c>
      <c r="AA192" s="163" t="s">
        <v>111</v>
      </c>
      <c r="AB192" s="163" t="s">
        <v>36</v>
      </c>
      <c r="AC192" s="163" t="s">
        <v>2195</v>
      </c>
      <c r="AD192" s="163" t="s">
        <v>2196</v>
      </c>
      <c r="AE192" s="163" t="s">
        <v>1762</v>
      </c>
      <c r="AF192" s="163" t="s">
        <v>3419</v>
      </c>
      <c r="AG192" s="163" t="s">
        <v>36</v>
      </c>
      <c r="AH192" s="163" t="s">
        <v>36</v>
      </c>
      <c r="AI192" s="163" t="s">
        <v>36</v>
      </c>
      <c r="AJ192" s="163" t="s">
        <v>36</v>
      </c>
      <c r="AK192" s="163" t="s">
        <v>2197</v>
      </c>
      <c r="AL192" s="163" t="s">
        <v>36</v>
      </c>
      <c r="AM192" t="s">
        <v>4876</v>
      </c>
      <c r="AN192" s="487"/>
      <c r="AO192" s="487"/>
    </row>
    <row r="193" spans="1:41" x14ac:dyDescent="0.2">
      <c r="A193">
        <v>192</v>
      </c>
      <c r="B193" s="471" t="s">
        <v>1173</v>
      </c>
      <c r="C193" s="163" t="s">
        <v>5436</v>
      </c>
      <c r="D193" s="163" t="s">
        <v>5437</v>
      </c>
      <c r="E193" s="163" t="s">
        <v>2079</v>
      </c>
      <c r="F193" s="163" t="s">
        <v>2025</v>
      </c>
      <c r="G193" s="163" t="s">
        <v>36</v>
      </c>
      <c r="H193" s="163" t="s">
        <v>2200</v>
      </c>
      <c r="I193" s="163" t="s">
        <v>5725</v>
      </c>
      <c r="J193" s="163" t="s">
        <v>2812</v>
      </c>
      <c r="K193" s="163" t="s">
        <v>1329</v>
      </c>
      <c r="L193" s="163" t="s">
        <v>5053</v>
      </c>
      <c r="M193" s="163">
        <v>160720124</v>
      </c>
      <c r="N193" s="163" t="s">
        <v>5438</v>
      </c>
      <c r="O193" s="163" t="s">
        <v>906</v>
      </c>
      <c r="P193" s="163" t="s">
        <v>5054</v>
      </c>
      <c r="Q193" s="163" t="s">
        <v>2276</v>
      </c>
      <c r="R193" s="163" t="s">
        <v>2257</v>
      </c>
      <c r="S193" s="163" t="s">
        <v>5055</v>
      </c>
      <c r="T193" s="163">
        <v>1.17</v>
      </c>
      <c r="U193" s="163" t="s">
        <v>2223</v>
      </c>
      <c r="V193" s="163" t="s">
        <v>2460</v>
      </c>
      <c r="W193" s="163">
        <v>160720124</v>
      </c>
      <c r="X193" s="163" t="s">
        <v>2194</v>
      </c>
      <c r="Y193" s="163" t="s">
        <v>111</v>
      </c>
      <c r="Z193" s="163" t="s">
        <v>111</v>
      </c>
      <c r="AA193" s="163" t="s">
        <v>111</v>
      </c>
      <c r="AB193" s="163" t="s">
        <v>36</v>
      </c>
      <c r="AC193" s="163" t="s">
        <v>2195</v>
      </c>
      <c r="AD193" s="163" t="s">
        <v>5056</v>
      </c>
      <c r="AE193" s="163" t="s">
        <v>1762</v>
      </c>
      <c r="AF193" s="163" t="s">
        <v>3419</v>
      </c>
      <c r="AG193" s="163" t="s">
        <v>36</v>
      </c>
      <c r="AH193" s="163" t="s">
        <v>36</v>
      </c>
      <c r="AI193" s="163" t="s">
        <v>36</v>
      </c>
      <c r="AJ193" s="163" t="s">
        <v>36</v>
      </c>
      <c r="AK193" s="163" t="s">
        <v>2197</v>
      </c>
      <c r="AL193" s="163" t="s">
        <v>36</v>
      </c>
      <c r="AM193" t="s">
        <v>4877</v>
      </c>
      <c r="AN193" s="487"/>
      <c r="AO193" s="487"/>
    </row>
    <row r="194" spans="1:41" x14ac:dyDescent="0.2">
      <c r="A194">
        <v>193</v>
      </c>
      <c r="B194" s="471" t="s">
        <v>1173</v>
      </c>
      <c r="C194" s="163" t="s">
        <v>1188</v>
      </c>
      <c r="D194" s="163" t="s">
        <v>4170</v>
      </c>
      <c r="E194" s="163" t="s">
        <v>2079</v>
      </c>
      <c r="F194" s="163" t="s">
        <v>2025</v>
      </c>
      <c r="G194" s="163" t="s">
        <v>36</v>
      </c>
      <c r="H194" s="163" t="s">
        <v>2200</v>
      </c>
      <c r="I194" s="163" t="s">
        <v>5725</v>
      </c>
      <c r="J194" s="163" t="s">
        <v>2812</v>
      </c>
      <c r="K194" s="163" t="s">
        <v>2824</v>
      </c>
      <c r="L194" s="163" t="s">
        <v>2825</v>
      </c>
      <c r="M194" s="163" t="s">
        <v>2826</v>
      </c>
      <c r="N194" s="163" t="s">
        <v>1188</v>
      </c>
      <c r="O194" s="163" t="s">
        <v>906</v>
      </c>
      <c r="P194" s="163" t="s">
        <v>2722</v>
      </c>
      <c r="Q194" s="163" t="s">
        <v>2198</v>
      </c>
      <c r="R194" s="163" t="s">
        <v>2193</v>
      </c>
      <c r="S194" s="163" t="s">
        <v>2827</v>
      </c>
      <c r="T194" s="163">
        <v>2352</v>
      </c>
      <c r="U194" s="163" t="s">
        <v>2223</v>
      </c>
      <c r="V194" s="163" t="s">
        <v>2278</v>
      </c>
      <c r="W194" s="163" t="s">
        <v>2828</v>
      </c>
      <c r="X194" s="163" t="s">
        <v>2194</v>
      </c>
      <c r="Y194" s="163" t="s">
        <v>2829</v>
      </c>
      <c r="Z194" s="163">
        <v>55565489</v>
      </c>
      <c r="AA194" s="163" t="s">
        <v>2194</v>
      </c>
      <c r="AB194" s="163" t="s">
        <v>36</v>
      </c>
      <c r="AC194" s="163" t="s">
        <v>2195</v>
      </c>
      <c r="AD194" s="163" t="s">
        <v>2196</v>
      </c>
      <c r="AE194" s="163" t="s">
        <v>1762</v>
      </c>
      <c r="AF194" s="163" t="s">
        <v>3419</v>
      </c>
      <c r="AG194" s="163" t="s">
        <v>36</v>
      </c>
      <c r="AH194" s="163" t="s">
        <v>36</v>
      </c>
      <c r="AI194" s="163" t="s">
        <v>36</v>
      </c>
      <c r="AJ194" s="163" t="s">
        <v>36</v>
      </c>
      <c r="AK194" s="163" t="s">
        <v>2197</v>
      </c>
      <c r="AL194" s="163" t="s">
        <v>36</v>
      </c>
      <c r="AM194" t="s">
        <v>4876</v>
      </c>
      <c r="AN194" s="487">
        <v>0</v>
      </c>
      <c r="AO194" s="487">
        <v>0</v>
      </c>
    </row>
    <row r="195" spans="1:41" x14ac:dyDescent="0.2">
      <c r="A195">
        <v>194</v>
      </c>
      <c r="B195" s="471" t="s">
        <v>1190</v>
      </c>
      <c r="C195" s="163" t="s">
        <v>837</v>
      </c>
      <c r="D195" s="163" t="s">
        <v>4171</v>
      </c>
      <c r="E195" s="163" t="s">
        <v>2080</v>
      </c>
      <c r="F195" s="163" t="s">
        <v>2081</v>
      </c>
      <c r="G195" s="163" t="s">
        <v>36</v>
      </c>
      <c r="H195" s="163" t="s">
        <v>2200</v>
      </c>
      <c r="I195" s="163" t="s">
        <v>5725</v>
      </c>
      <c r="J195" s="163" t="s">
        <v>2812</v>
      </c>
      <c r="K195" s="163" t="s">
        <v>2852</v>
      </c>
      <c r="L195" s="163" t="s">
        <v>2853</v>
      </c>
      <c r="M195" s="163" t="s">
        <v>2854</v>
      </c>
      <c r="N195" s="163" t="s">
        <v>837</v>
      </c>
      <c r="O195" s="163" t="s">
        <v>906</v>
      </c>
      <c r="P195" s="163" t="s">
        <v>2855</v>
      </c>
      <c r="Q195" s="163" t="s">
        <v>2273</v>
      </c>
      <c r="R195" s="163" t="s">
        <v>2193</v>
      </c>
      <c r="S195" s="163" t="s">
        <v>2856</v>
      </c>
      <c r="T195" s="163">
        <v>19.399999999999999</v>
      </c>
      <c r="U195" s="163" t="s">
        <v>2223</v>
      </c>
      <c r="V195" s="163" t="s">
        <v>2475</v>
      </c>
      <c r="W195" s="163">
        <v>33095</v>
      </c>
      <c r="X195" s="163" t="s">
        <v>2194</v>
      </c>
      <c r="Y195" s="163" t="s">
        <v>2706</v>
      </c>
      <c r="Z195" s="163" t="s">
        <v>4630</v>
      </c>
      <c r="AA195" s="163" t="s">
        <v>2194</v>
      </c>
      <c r="AB195" s="163" t="s">
        <v>36</v>
      </c>
      <c r="AC195" s="163" t="s">
        <v>2195</v>
      </c>
      <c r="AD195" s="163" t="s">
        <v>2196</v>
      </c>
      <c r="AE195" s="163" t="s">
        <v>1762</v>
      </c>
      <c r="AF195" s="163">
        <v>1.5</v>
      </c>
      <c r="AG195" s="163">
        <v>0.2</v>
      </c>
      <c r="AH195" s="163">
        <v>0</v>
      </c>
      <c r="AI195" s="163" t="s">
        <v>36</v>
      </c>
      <c r="AJ195" s="163" t="s">
        <v>36</v>
      </c>
      <c r="AK195" s="163" t="s">
        <v>2197</v>
      </c>
      <c r="AL195" s="163" t="s">
        <v>36</v>
      </c>
      <c r="AM195" t="s">
        <v>4878</v>
      </c>
      <c r="AN195" s="487">
        <v>0</v>
      </c>
      <c r="AO195" s="487">
        <v>0</v>
      </c>
    </row>
    <row r="196" spans="1:41" x14ac:dyDescent="0.2">
      <c r="A196">
        <v>195</v>
      </c>
      <c r="B196" s="471" t="s">
        <v>1190</v>
      </c>
      <c r="C196" s="163" t="s">
        <v>1793</v>
      </c>
      <c r="D196" s="163" t="s">
        <v>4699</v>
      </c>
      <c r="E196" s="163" t="s">
        <v>2080</v>
      </c>
      <c r="F196" s="163" t="s">
        <v>2081</v>
      </c>
      <c r="G196" s="163" t="s">
        <v>36</v>
      </c>
      <c r="H196" s="163" t="s">
        <v>2200</v>
      </c>
      <c r="I196" s="163" t="s">
        <v>5725</v>
      </c>
      <c r="J196" s="163" t="s">
        <v>1768</v>
      </c>
      <c r="K196" s="163" t="s">
        <v>1793</v>
      </c>
      <c r="L196" s="163" t="s">
        <v>3505</v>
      </c>
      <c r="M196" s="163" t="s">
        <v>3506</v>
      </c>
      <c r="N196" s="163" t="s">
        <v>1793</v>
      </c>
      <c r="O196" s="163" t="s">
        <v>2471</v>
      </c>
      <c r="P196" s="163" t="s">
        <v>3636</v>
      </c>
      <c r="Q196" s="163" t="s">
        <v>3636</v>
      </c>
      <c r="R196" s="163" t="s">
        <v>2257</v>
      </c>
      <c r="S196" s="163" t="s">
        <v>3637</v>
      </c>
      <c r="T196" s="163">
        <v>653.29999999999995</v>
      </c>
      <c r="U196" s="163" t="s">
        <v>1952</v>
      </c>
      <c r="V196" s="163" t="s">
        <v>2268</v>
      </c>
      <c r="W196" s="163" t="s">
        <v>3506</v>
      </c>
      <c r="X196" s="163" t="s">
        <v>2810</v>
      </c>
      <c r="Y196" s="163" t="s">
        <v>111</v>
      </c>
      <c r="Z196" s="163" t="s">
        <v>111</v>
      </c>
      <c r="AA196" s="163" t="s">
        <v>111</v>
      </c>
      <c r="AB196" s="163" t="s">
        <v>4705</v>
      </c>
      <c r="AC196" s="163" t="s">
        <v>2195</v>
      </c>
      <c r="AD196" s="163" t="s">
        <v>2196</v>
      </c>
      <c r="AE196" s="163" t="s">
        <v>1762</v>
      </c>
      <c r="AF196" s="163" t="s">
        <v>36</v>
      </c>
      <c r="AG196" s="163" t="s">
        <v>36</v>
      </c>
      <c r="AH196" s="163" t="s">
        <v>36</v>
      </c>
      <c r="AI196" s="163" t="s">
        <v>36</v>
      </c>
      <c r="AJ196" s="163" t="s">
        <v>36</v>
      </c>
      <c r="AK196" s="163" t="s">
        <v>2197</v>
      </c>
      <c r="AL196" s="163" t="s">
        <v>36</v>
      </c>
      <c r="AM196" t="s">
        <v>4880</v>
      </c>
      <c r="AN196" s="487">
        <v>0</v>
      </c>
      <c r="AO196" s="487">
        <v>0</v>
      </c>
    </row>
    <row r="197" spans="1:41" x14ac:dyDescent="0.2">
      <c r="A197">
        <v>196</v>
      </c>
      <c r="B197" s="471" t="s">
        <v>1198</v>
      </c>
      <c r="C197" s="163" t="s">
        <v>1200</v>
      </c>
      <c r="D197" s="163" t="s">
        <v>4172</v>
      </c>
      <c r="E197" s="163" t="s">
        <v>2085</v>
      </c>
      <c r="F197" s="163" t="s">
        <v>2086</v>
      </c>
      <c r="G197" s="163" t="s">
        <v>36</v>
      </c>
      <c r="H197" s="163" t="s">
        <v>2200</v>
      </c>
      <c r="I197" s="163" t="s">
        <v>5725</v>
      </c>
      <c r="J197" s="163" t="s">
        <v>2812</v>
      </c>
      <c r="K197" s="163" t="s">
        <v>1200</v>
      </c>
      <c r="L197" s="163" t="s">
        <v>2859</v>
      </c>
      <c r="M197" s="549">
        <v>1432</v>
      </c>
      <c r="N197" s="163" t="s">
        <v>1200</v>
      </c>
      <c r="O197" s="163" t="s">
        <v>906</v>
      </c>
      <c r="P197" s="163" t="s">
        <v>2860</v>
      </c>
      <c r="Q197" s="163" t="s">
        <v>2273</v>
      </c>
      <c r="R197" s="163" t="s">
        <v>2193</v>
      </c>
      <c r="S197" s="163" t="s">
        <v>2861</v>
      </c>
      <c r="T197" s="163">
        <v>138.5</v>
      </c>
      <c r="U197" s="163" t="s">
        <v>1952</v>
      </c>
      <c r="V197" s="163" t="s">
        <v>2832</v>
      </c>
      <c r="W197" s="163">
        <v>181319</v>
      </c>
      <c r="X197" s="163" t="s">
        <v>2194</v>
      </c>
      <c r="Y197" s="163" t="s">
        <v>111</v>
      </c>
      <c r="Z197" s="163" t="s">
        <v>111</v>
      </c>
      <c r="AA197" s="163" t="s">
        <v>111</v>
      </c>
      <c r="AB197" s="163" t="s">
        <v>36</v>
      </c>
      <c r="AC197" s="163" t="s">
        <v>2195</v>
      </c>
      <c r="AD197" s="163" t="s">
        <v>2196</v>
      </c>
      <c r="AE197" s="163" t="s">
        <v>1762</v>
      </c>
      <c r="AF197" s="163" t="s">
        <v>36</v>
      </c>
      <c r="AG197" s="163" t="s">
        <v>36</v>
      </c>
      <c r="AH197" s="163" t="s">
        <v>36</v>
      </c>
      <c r="AI197" s="163" t="s">
        <v>36</v>
      </c>
      <c r="AJ197" s="163" t="s">
        <v>36</v>
      </c>
      <c r="AK197" s="163" t="s">
        <v>2197</v>
      </c>
      <c r="AL197" s="163" t="s">
        <v>36</v>
      </c>
      <c r="AM197" t="s">
        <v>4876</v>
      </c>
      <c r="AN197" s="487">
        <v>0</v>
      </c>
      <c r="AO197" s="487">
        <v>0</v>
      </c>
    </row>
    <row r="198" spans="1:41" x14ac:dyDescent="0.2">
      <c r="A198">
        <v>197</v>
      </c>
      <c r="B198" s="471" t="s">
        <v>5084</v>
      </c>
      <c r="C198" s="163" t="s">
        <v>5085</v>
      </c>
      <c r="D198" s="163" t="s">
        <v>5086</v>
      </c>
      <c r="E198" s="163" t="s">
        <v>5087</v>
      </c>
      <c r="F198" s="163" t="s">
        <v>5088</v>
      </c>
      <c r="G198" s="163" t="s">
        <v>36</v>
      </c>
      <c r="H198" s="163" t="s">
        <v>2200</v>
      </c>
      <c r="I198" s="163" t="s">
        <v>5725</v>
      </c>
      <c r="J198" s="163" t="s">
        <v>1768</v>
      </c>
      <c r="K198" s="163" t="s">
        <v>5089</v>
      </c>
      <c r="L198" s="163" t="s">
        <v>5090</v>
      </c>
      <c r="M198" s="163" t="s">
        <v>5091</v>
      </c>
      <c r="N198" s="163" t="s">
        <v>5089</v>
      </c>
      <c r="O198" s="163" t="s">
        <v>5092</v>
      </c>
      <c r="P198" s="163" t="s">
        <v>5093</v>
      </c>
      <c r="Q198" s="163" t="s">
        <v>2198</v>
      </c>
      <c r="R198" s="163" t="s">
        <v>2193</v>
      </c>
      <c r="S198" s="163" t="s">
        <v>5094</v>
      </c>
      <c r="T198" s="163">
        <v>25</v>
      </c>
      <c r="U198" s="163" t="s">
        <v>1952</v>
      </c>
      <c r="V198" s="163" t="s">
        <v>5095</v>
      </c>
      <c r="W198" s="163" t="s">
        <v>5096</v>
      </c>
      <c r="X198" s="163" t="s">
        <v>4937</v>
      </c>
      <c r="Y198" s="163" t="s">
        <v>111</v>
      </c>
      <c r="Z198" s="163" t="s">
        <v>111</v>
      </c>
      <c r="AA198" s="163" t="s">
        <v>111</v>
      </c>
      <c r="AB198" s="163" t="s">
        <v>36</v>
      </c>
      <c r="AC198" s="163" t="s">
        <v>2195</v>
      </c>
      <c r="AD198" s="163" t="s">
        <v>2196</v>
      </c>
      <c r="AE198" s="163" t="s">
        <v>1762</v>
      </c>
      <c r="AF198" s="163">
        <v>0</v>
      </c>
      <c r="AG198" s="163">
        <v>0</v>
      </c>
      <c r="AH198" s="163">
        <v>0</v>
      </c>
      <c r="AI198" s="163">
        <v>0</v>
      </c>
      <c r="AJ198" s="163">
        <v>0</v>
      </c>
      <c r="AK198" s="163" t="s">
        <v>2197</v>
      </c>
      <c r="AL198" s="163" t="s">
        <v>36</v>
      </c>
      <c r="AM198" t="s">
        <v>4876</v>
      </c>
      <c r="AN198" s="487"/>
      <c r="AO198" s="487"/>
    </row>
    <row r="199" spans="1:41" x14ac:dyDescent="0.2">
      <c r="A199">
        <v>198</v>
      </c>
      <c r="B199" s="471" t="s">
        <v>1966</v>
      </c>
      <c r="C199" s="163" t="s">
        <v>1968</v>
      </c>
      <c r="D199" s="163" t="s">
        <v>4173</v>
      </c>
      <c r="E199" s="163" t="s">
        <v>2089</v>
      </c>
      <c r="F199" s="163" t="s">
        <v>2090</v>
      </c>
      <c r="G199" s="163" t="s">
        <v>36</v>
      </c>
      <c r="H199" s="163" t="s">
        <v>2200</v>
      </c>
      <c r="I199" s="163" t="s">
        <v>5725</v>
      </c>
      <c r="J199" s="163" t="s">
        <v>2812</v>
      </c>
      <c r="K199" s="163" t="s">
        <v>1120</v>
      </c>
      <c r="L199" s="163" t="s">
        <v>2862</v>
      </c>
      <c r="M199" s="549">
        <v>30901</v>
      </c>
      <c r="N199" s="163" t="s">
        <v>1968</v>
      </c>
      <c r="O199" s="163" t="s">
        <v>906</v>
      </c>
      <c r="P199" s="163" t="s">
        <v>2863</v>
      </c>
      <c r="Q199" s="163" t="s">
        <v>2276</v>
      </c>
      <c r="R199" s="163" t="s">
        <v>2367</v>
      </c>
      <c r="S199" s="163" t="s">
        <v>2864</v>
      </c>
      <c r="T199" s="163">
        <v>864</v>
      </c>
      <c r="U199" s="163" t="s">
        <v>1952</v>
      </c>
      <c r="V199" s="163" t="s">
        <v>2865</v>
      </c>
      <c r="W199" s="163">
        <v>3.03</v>
      </c>
      <c r="X199" s="163" t="s">
        <v>2194</v>
      </c>
      <c r="Y199" s="163" t="s">
        <v>2866</v>
      </c>
      <c r="Z199" s="163" t="s">
        <v>2867</v>
      </c>
      <c r="AA199" s="163" t="s">
        <v>2194</v>
      </c>
      <c r="AB199" s="163" t="s">
        <v>36</v>
      </c>
      <c r="AC199" s="163" t="s">
        <v>2195</v>
      </c>
      <c r="AD199" s="163" t="s">
        <v>2196</v>
      </c>
      <c r="AE199" s="163" t="s">
        <v>1762</v>
      </c>
      <c r="AF199" s="163">
        <v>2.7</v>
      </c>
      <c r="AG199" s="163">
        <v>4</v>
      </c>
      <c r="AH199" s="163">
        <v>1</v>
      </c>
      <c r="AI199" s="163" t="s">
        <v>3989</v>
      </c>
      <c r="AJ199" s="163" t="s">
        <v>36</v>
      </c>
      <c r="AK199" s="163" t="s">
        <v>2197</v>
      </c>
      <c r="AL199" s="163" t="s">
        <v>36</v>
      </c>
      <c r="AM199" t="s">
        <v>4876</v>
      </c>
      <c r="AN199" s="487">
        <v>0</v>
      </c>
      <c r="AO199" s="487">
        <v>0</v>
      </c>
    </row>
    <row r="200" spans="1:41" x14ac:dyDescent="0.2">
      <c r="A200">
        <v>199</v>
      </c>
      <c r="B200" s="471" t="s">
        <v>1966</v>
      </c>
      <c r="C200" s="163" t="s">
        <v>1970</v>
      </c>
      <c r="D200" s="163" t="s">
        <v>4174</v>
      </c>
      <c r="E200" s="163" t="s">
        <v>2089</v>
      </c>
      <c r="F200" s="163" t="s">
        <v>2090</v>
      </c>
      <c r="G200" s="163" t="s">
        <v>36</v>
      </c>
      <c r="H200" s="163" t="s">
        <v>2200</v>
      </c>
      <c r="I200" s="163" t="s">
        <v>5725</v>
      </c>
      <c r="J200" s="163" t="s">
        <v>2812</v>
      </c>
      <c r="K200" s="163" t="s">
        <v>1120</v>
      </c>
      <c r="L200" s="163" t="s">
        <v>2868</v>
      </c>
      <c r="M200" s="163" t="s">
        <v>2869</v>
      </c>
      <c r="N200" s="163" t="s">
        <v>1970</v>
      </c>
      <c r="O200" s="163" t="s">
        <v>906</v>
      </c>
      <c r="P200" s="163" t="s">
        <v>2863</v>
      </c>
      <c r="Q200" s="163" t="s">
        <v>2276</v>
      </c>
      <c r="R200" s="163" t="s">
        <v>2367</v>
      </c>
      <c r="S200" s="163" t="s">
        <v>2870</v>
      </c>
      <c r="T200" s="163">
        <v>630</v>
      </c>
      <c r="U200" s="163" t="s">
        <v>1952</v>
      </c>
      <c r="V200" s="163" t="s">
        <v>2871</v>
      </c>
      <c r="W200" s="163" t="s">
        <v>2872</v>
      </c>
      <c r="X200" s="163" t="s">
        <v>2194</v>
      </c>
      <c r="Y200" s="163" t="s">
        <v>2873</v>
      </c>
      <c r="Z200" s="163" t="s">
        <v>2874</v>
      </c>
      <c r="AA200" s="163" t="s">
        <v>2194</v>
      </c>
      <c r="AB200" s="163" t="s">
        <v>36</v>
      </c>
      <c r="AC200" s="163" t="s">
        <v>2195</v>
      </c>
      <c r="AD200" s="163" t="s">
        <v>2196</v>
      </c>
      <c r="AE200" s="163" t="s">
        <v>1762</v>
      </c>
      <c r="AF200" s="163">
        <v>5</v>
      </c>
      <c r="AG200" s="163">
        <v>20</v>
      </c>
      <c r="AH200" s="163">
        <v>2</v>
      </c>
      <c r="AI200" s="163" t="s">
        <v>3993</v>
      </c>
      <c r="AJ200" s="163" t="s">
        <v>36</v>
      </c>
      <c r="AK200" s="163" t="s">
        <v>2197</v>
      </c>
      <c r="AL200" s="163" t="s">
        <v>36</v>
      </c>
      <c r="AM200" t="s">
        <v>4876</v>
      </c>
      <c r="AN200" s="487">
        <v>0</v>
      </c>
      <c r="AO200" s="487">
        <v>0</v>
      </c>
    </row>
    <row r="201" spans="1:41" x14ac:dyDescent="0.2">
      <c r="A201">
        <v>200</v>
      </c>
      <c r="B201" s="471" t="s">
        <v>1205</v>
      </c>
      <c r="C201" s="163" t="s">
        <v>4660</v>
      </c>
      <c r="D201" s="163" t="s">
        <v>4664</v>
      </c>
      <c r="E201" s="163" t="s">
        <v>2091</v>
      </c>
      <c r="F201" s="163" t="s">
        <v>2092</v>
      </c>
      <c r="G201" s="163" t="s">
        <v>36</v>
      </c>
      <c r="H201" s="163" t="s">
        <v>2200</v>
      </c>
      <c r="I201" s="163" t="s">
        <v>5725</v>
      </c>
      <c r="J201" s="163" t="s">
        <v>2468</v>
      </c>
      <c r="K201" s="163" t="s">
        <v>1063</v>
      </c>
      <c r="L201" s="163" t="s">
        <v>2889</v>
      </c>
      <c r="M201" s="163">
        <v>14572</v>
      </c>
      <c r="N201" s="163" t="s">
        <v>4660</v>
      </c>
      <c r="O201" s="163" t="s">
        <v>5728</v>
      </c>
      <c r="P201" s="163" t="s">
        <v>2395</v>
      </c>
      <c r="Q201" s="163" t="s">
        <v>4938</v>
      </c>
      <c r="R201" s="163" t="s">
        <v>2193</v>
      </c>
      <c r="S201" s="163" t="s">
        <v>2890</v>
      </c>
      <c r="T201" s="163">
        <v>277.39999999999998</v>
      </c>
      <c r="U201" s="163" t="s">
        <v>2220</v>
      </c>
      <c r="V201" s="163" t="s">
        <v>2278</v>
      </c>
      <c r="W201" s="163" t="s">
        <v>2891</v>
      </c>
      <c r="X201" s="163" t="s">
        <v>4937</v>
      </c>
      <c r="Y201" s="163" t="s">
        <v>2879</v>
      </c>
      <c r="Z201" s="163" t="s">
        <v>2880</v>
      </c>
      <c r="AA201" s="163" t="s">
        <v>4937</v>
      </c>
      <c r="AB201" s="163" t="s">
        <v>36</v>
      </c>
      <c r="AC201" s="163" t="s">
        <v>2195</v>
      </c>
      <c r="AD201" s="163" t="s">
        <v>2196</v>
      </c>
      <c r="AE201" s="163" t="s">
        <v>1762</v>
      </c>
      <c r="AF201" s="163">
        <v>14.5</v>
      </c>
      <c r="AG201" s="163">
        <v>267</v>
      </c>
      <c r="AH201" s="163">
        <v>43</v>
      </c>
      <c r="AI201" s="163" t="s">
        <v>36</v>
      </c>
      <c r="AJ201" s="163" t="s">
        <v>36</v>
      </c>
      <c r="AK201" s="163" t="s">
        <v>2197</v>
      </c>
      <c r="AL201" s="163" t="s">
        <v>36</v>
      </c>
      <c r="AM201" t="s">
        <v>4876</v>
      </c>
      <c r="AN201" s="487">
        <v>1.4583333333333332E-2</v>
      </c>
      <c r="AO201" s="487">
        <v>0</v>
      </c>
    </row>
    <row r="202" spans="1:41" x14ac:dyDescent="0.2">
      <c r="A202">
        <v>201</v>
      </c>
      <c r="B202" s="471" t="s">
        <v>1205</v>
      </c>
      <c r="C202" s="163" t="s">
        <v>4661</v>
      </c>
      <c r="D202" s="163" t="s">
        <v>4665</v>
      </c>
      <c r="E202" s="163" t="s">
        <v>2091</v>
      </c>
      <c r="F202" s="163" t="s">
        <v>2092</v>
      </c>
      <c r="G202" s="163" t="s">
        <v>36</v>
      </c>
      <c r="H202" s="163" t="s">
        <v>2200</v>
      </c>
      <c r="I202" s="163" t="s">
        <v>5725</v>
      </c>
      <c r="J202" s="163" t="s">
        <v>2468</v>
      </c>
      <c r="K202" s="163" t="s">
        <v>1063</v>
      </c>
      <c r="L202" s="163" t="s">
        <v>2875</v>
      </c>
      <c r="M202" s="163" t="s">
        <v>2876</v>
      </c>
      <c r="N202" s="163" t="s">
        <v>4661</v>
      </c>
      <c r="O202" s="163" t="s">
        <v>5728</v>
      </c>
      <c r="P202" s="163" t="s">
        <v>2395</v>
      </c>
      <c r="Q202" s="163" t="s">
        <v>4938</v>
      </c>
      <c r="R202" s="163" t="s">
        <v>2193</v>
      </c>
      <c r="S202" s="163" t="s">
        <v>2877</v>
      </c>
      <c r="T202" s="163">
        <v>20</v>
      </c>
      <c r="U202" s="163" t="s">
        <v>2220</v>
      </c>
      <c r="V202" s="163" t="s">
        <v>2475</v>
      </c>
      <c r="W202" s="163" t="s">
        <v>2878</v>
      </c>
      <c r="X202" s="163" t="s">
        <v>4937</v>
      </c>
      <c r="Y202" s="163" t="s">
        <v>2879</v>
      </c>
      <c r="Z202" s="163" t="s">
        <v>2880</v>
      </c>
      <c r="AA202" s="163" t="s">
        <v>4937</v>
      </c>
      <c r="AB202" s="163" t="s">
        <v>36</v>
      </c>
      <c r="AC202" s="163" t="s">
        <v>2195</v>
      </c>
      <c r="AD202" s="163" t="s">
        <v>2196</v>
      </c>
      <c r="AE202" s="163" t="s">
        <v>1762</v>
      </c>
      <c r="AF202" s="163">
        <v>1</v>
      </c>
      <c r="AG202" s="163">
        <v>0.04</v>
      </c>
      <c r="AH202" s="163">
        <v>0.21</v>
      </c>
      <c r="AI202" s="163" t="s">
        <v>36</v>
      </c>
      <c r="AJ202" s="163" t="s">
        <v>36</v>
      </c>
      <c r="AK202" s="163" t="s">
        <v>2197</v>
      </c>
      <c r="AL202" s="163" t="s">
        <v>36</v>
      </c>
      <c r="AM202" t="s">
        <v>4877</v>
      </c>
      <c r="AN202" s="487">
        <v>1.4583333333333332E-2</v>
      </c>
      <c r="AO202" s="487">
        <v>0</v>
      </c>
    </row>
    <row r="203" spans="1:41" x14ac:dyDescent="0.2">
      <c r="A203">
        <v>202</v>
      </c>
      <c r="B203" s="471" t="s">
        <v>1205</v>
      </c>
      <c r="C203" s="163" t="s">
        <v>1207</v>
      </c>
      <c r="D203" s="163" t="s">
        <v>4175</v>
      </c>
      <c r="E203" s="163" t="s">
        <v>2091</v>
      </c>
      <c r="F203" s="163" t="s">
        <v>2092</v>
      </c>
      <c r="G203" s="163" t="s">
        <v>36</v>
      </c>
      <c r="H203" s="163" t="s">
        <v>2200</v>
      </c>
      <c r="I203" s="163" t="s">
        <v>5725</v>
      </c>
      <c r="J203" s="163" t="s">
        <v>2468</v>
      </c>
      <c r="K203" s="163" t="s">
        <v>2929</v>
      </c>
      <c r="L203" s="163" t="s">
        <v>2616</v>
      </c>
      <c r="M203" s="163">
        <v>116668</v>
      </c>
      <c r="N203" s="163" t="s">
        <v>1207</v>
      </c>
      <c r="O203" s="163" t="s">
        <v>5726</v>
      </c>
      <c r="P203" s="163" t="s">
        <v>2930</v>
      </c>
      <c r="Q203" s="163" t="s">
        <v>4936</v>
      </c>
      <c r="R203" s="163" t="s">
        <v>2193</v>
      </c>
      <c r="S203" s="163" t="s">
        <v>2931</v>
      </c>
      <c r="T203" s="163">
        <v>258.5</v>
      </c>
      <c r="U203" s="163" t="s">
        <v>2220</v>
      </c>
      <c r="V203" s="163" t="s">
        <v>2908</v>
      </c>
      <c r="W203" s="163" t="s">
        <v>2932</v>
      </c>
      <c r="X203" s="163" t="s">
        <v>4946</v>
      </c>
      <c r="Y203" s="163" t="s">
        <v>2908</v>
      </c>
      <c r="Z203" s="163" t="s">
        <v>2932</v>
      </c>
      <c r="AA203" s="163" t="s">
        <v>4946</v>
      </c>
      <c r="AB203" s="163" t="s">
        <v>36</v>
      </c>
      <c r="AC203" s="163" t="s">
        <v>2195</v>
      </c>
      <c r="AD203" s="163" t="s">
        <v>2196</v>
      </c>
      <c r="AE203" s="163" t="s">
        <v>1762</v>
      </c>
      <c r="AF203" s="163" t="s">
        <v>4499</v>
      </c>
      <c r="AG203" s="163" t="s">
        <v>3945</v>
      </c>
      <c r="AH203" s="163" t="s">
        <v>3995</v>
      </c>
      <c r="AI203" s="163" t="s">
        <v>3996</v>
      </c>
      <c r="AJ203" s="163" t="s">
        <v>36</v>
      </c>
      <c r="AK203" s="163" t="s">
        <v>2197</v>
      </c>
      <c r="AL203" s="163" t="s">
        <v>36</v>
      </c>
      <c r="AM203" t="s">
        <v>4879</v>
      </c>
      <c r="AN203" s="487">
        <v>1.4583333333333332E-2</v>
      </c>
      <c r="AO203" s="487">
        <v>2.1527777777777781E-2</v>
      </c>
    </row>
    <row r="204" spans="1:41" x14ac:dyDescent="0.2">
      <c r="A204">
        <v>203</v>
      </c>
      <c r="B204" s="471" t="s">
        <v>1205</v>
      </c>
      <c r="C204" s="163" t="s">
        <v>1216</v>
      </c>
      <c r="D204" s="163" t="s">
        <v>4176</v>
      </c>
      <c r="E204" s="163" t="s">
        <v>2091</v>
      </c>
      <c r="F204" s="163" t="s">
        <v>2092</v>
      </c>
      <c r="G204" s="163" t="s">
        <v>36</v>
      </c>
      <c r="H204" s="163" t="s">
        <v>2200</v>
      </c>
      <c r="I204" s="163" t="s">
        <v>5725</v>
      </c>
      <c r="J204" s="163" t="s">
        <v>2468</v>
      </c>
      <c r="K204" s="163" t="s">
        <v>2923</v>
      </c>
      <c r="L204" s="163" t="s">
        <v>2924</v>
      </c>
      <c r="M204" s="163">
        <v>173757</v>
      </c>
      <c r="N204" s="163" t="s">
        <v>1216</v>
      </c>
      <c r="O204" s="163" t="s">
        <v>5726</v>
      </c>
      <c r="P204" s="163" t="s">
        <v>2925</v>
      </c>
      <c r="Q204" s="163" t="s">
        <v>4936</v>
      </c>
      <c r="R204" s="163" t="s">
        <v>2193</v>
      </c>
      <c r="S204" s="163" t="s">
        <v>2926</v>
      </c>
      <c r="T204" s="163">
        <v>115</v>
      </c>
      <c r="U204" s="163" t="s">
        <v>2220</v>
      </c>
      <c r="V204" s="163" t="s">
        <v>2927</v>
      </c>
      <c r="W204" s="163" t="s">
        <v>2928</v>
      </c>
      <c r="X204" s="163" t="s">
        <v>4946</v>
      </c>
      <c r="Y204" s="163" t="s">
        <v>2927</v>
      </c>
      <c r="Z204" s="163" t="s">
        <v>2928</v>
      </c>
      <c r="AA204" s="163" t="s">
        <v>4946</v>
      </c>
      <c r="AB204" s="163" t="s">
        <v>36</v>
      </c>
      <c r="AC204" s="163" t="s">
        <v>2195</v>
      </c>
      <c r="AD204" s="163" t="s">
        <v>2196</v>
      </c>
      <c r="AE204" s="163" t="s">
        <v>1762</v>
      </c>
      <c r="AF204" s="163" t="s">
        <v>4500</v>
      </c>
      <c r="AG204" s="163" t="s">
        <v>3945</v>
      </c>
      <c r="AH204" s="163" t="s">
        <v>3995</v>
      </c>
      <c r="AI204" s="163" t="s">
        <v>3996</v>
      </c>
      <c r="AJ204" s="163" t="s">
        <v>36</v>
      </c>
      <c r="AK204" s="163" t="s">
        <v>2197</v>
      </c>
      <c r="AL204" s="163" t="s">
        <v>36</v>
      </c>
      <c r="AM204" t="s">
        <v>4879</v>
      </c>
      <c r="AN204" s="487">
        <v>1.4583333333333332E-2</v>
      </c>
      <c r="AO204" s="487">
        <v>2.1527777777777781E-2</v>
      </c>
    </row>
    <row r="205" spans="1:41" x14ac:dyDescent="0.2">
      <c r="A205">
        <v>204</v>
      </c>
      <c r="B205" s="471" t="s">
        <v>1205</v>
      </c>
      <c r="C205" s="163" t="s">
        <v>1220</v>
      </c>
      <c r="D205" s="163" t="s">
        <v>4177</v>
      </c>
      <c r="E205" s="163" t="s">
        <v>2091</v>
      </c>
      <c r="F205" s="163" t="s">
        <v>2092</v>
      </c>
      <c r="G205" s="163" t="s">
        <v>36</v>
      </c>
      <c r="H205" s="163" t="s">
        <v>2200</v>
      </c>
      <c r="I205" s="163" t="s">
        <v>5725</v>
      </c>
      <c r="J205" s="163" t="s">
        <v>2468</v>
      </c>
      <c r="K205" s="163" t="s">
        <v>1063</v>
      </c>
      <c r="L205" s="163" t="s">
        <v>2892</v>
      </c>
      <c r="M205" s="163" t="s">
        <v>2893</v>
      </c>
      <c r="N205" s="163" t="s">
        <v>1220</v>
      </c>
      <c r="O205" s="163" t="s">
        <v>5751</v>
      </c>
      <c r="P205" s="163" t="s">
        <v>2894</v>
      </c>
      <c r="Q205" s="163" t="s">
        <v>4947</v>
      </c>
      <c r="R205" s="163" t="s">
        <v>2367</v>
      </c>
      <c r="S205" s="163" t="s">
        <v>2895</v>
      </c>
      <c r="T205" s="163">
        <v>545.79999999999995</v>
      </c>
      <c r="U205" s="163" t="s">
        <v>2220</v>
      </c>
      <c r="V205" s="163" t="s">
        <v>2475</v>
      </c>
      <c r="W205" s="163" t="s">
        <v>4495</v>
      </c>
      <c r="X205" s="163" t="s">
        <v>4937</v>
      </c>
      <c r="Y205" s="163" t="s">
        <v>2879</v>
      </c>
      <c r="Z205" s="163" t="s">
        <v>2880</v>
      </c>
      <c r="AA205" s="163" t="s">
        <v>4937</v>
      </c>
      <c r="AB205" s="163" t="s">
        <v>5294</v>
      </c>
      <c r="AC205" s="163" t="s">
        <v>2195</v>
      </c>
      <c r="AD205" s="163" t="s">
        <v>2196</v>
      </c>
      <c r="AE205" s="163" t="s">
        <v>1762</v>
      </c>
      <c r="AF205" s="163">
        <v>10</v>
      </c>
      <c r="AG205" s="163">
        <v>0.2</v>
      </c>
      <c r="AH205" s="163">
        <v>0.2</v>
      </c>
      <c r="AI205" s="163" t="s">
        <v>36</v>
      </c>
      <c r="AJ205" s="163" t="s">
        <v>36</v>
      </c>
      <c r="AK205" s="163" t="s">
        <v>2197</v>
      </c>
      <c r="AL205" s="163" t="s">
        <v>36</v>
      </c>
      <c r="AM205" t="s">
        <v>4876</v>
      </c>
      <c r="AN205" s="487">
        <v>1.4583333333333332E-2</v>
      </c>
      <c r="AO205" s="487">
        <v>0</v>
      </c>
    </row>
    <row r="206" spans="1:41" x14ac:dyDescent="0.2">
      <c r="A206">
        <v>205</v>
      </c>
      <c r="B206" s="471" t="s">
        <v>1205</v>
      </c>
      <c r="C206" s="163" t="s">
        <v>1228</v>
      </c>
      <c r="D206" s="163" t="s">
        <v>4178</v>
      </c>
      <c r="E206" s="163" t="s">
        <v>2091</v>
      </c>
      <c r="F206" s="163" t="s">
        <v>2092</v>
      </c>
      <c r="G206" s="163" t="s">
        <v>36</v>
      </c>
      <c r="H206" s="163" t="s">
        <v>2200</v>
      </c>
      <c r="I206" s="163" t="s">
        <v>5725</v>
      </c>
      <c r="J206" s="163" t="s">
        <v>2468</v>
      </c>
      <c r="K206" s="163" t="s">
        <v>2915</v>
      </c>
      <c r="L206" s="163" t="s">
        <v>2202</v>
      </c>
      <c r="M206" s="163" t="s">
        <v>2916</v>
      </c>
      <c r="N206" s="163" t="s">
        <v>1228</v>
      </c>
      <c r="O206" s="163" t="s">
        <v>5752</v>
      </c>
      <c r="P206" s="163" t="s">
        <v>2917</v>
      </c>
      <c r="Q206" s="163" t="s">
        <v>4948</v>
      </c>
      <c r="R206" s="163" t="s">
        <v>2193</v>
      </c>
      <c r="S206" s="163" t="s">
        <v>2918</v>
      </c>
      <c r="T206" s="163">
        <v>26.7</v>
      </c>
      <c r="U206" s="163" t="s">
        <v>2220</v>
      </c>
      <c r="V206" s="163" t="s">
        <v>2475</v>
      </c>
      <c r="W206" s="163" t="s">
        <v>2919</v>
      </c>
      <c r="X206" s="163" t="s">
        <v>4937</v>
      </c>
      <c r="Y206" s="163" t="s">
        <v>2879</v>
      </c>
      <c r="Z206" s="163" t="s">
        <v>2880</v>
      </c>
      <c r="AA206" s="163" t="s">
        <v>4937</v>
      </c>
      <c r="AB206" s="163" t="s">
        <v>36</v>
      </c>
      <c r="AC206" s="163" t="s">
        <v>2195</v>
      </c>
      <c r="AD206" s="163" t="s">
        <v>2196</v>
      </c>
      <c r="AE206" s="163" t="s">
        <v>1762</v>
      </c>
      <c r="AF206" s="163">
        <v>5</v>
      </c>
      <c r="AG206" s="163">
        <v>0.75</v>
      </c>
      <c r="AH206" s="163">
        <v>1</v>
      </c>
      <c r="AI206" s="163" t="s">
        <v>36</v>
      </c>
      <c r="AJ206" s="163" t="s">
        <v>36</v>
      </c>
      <c r="AK206" s="163" t="s">
        <v>2197</v>
      </c>
      <c r="AL206" s="163" t="s">
        <v>36</v>
      </c>
      <c r="AM206" t="s">
        <v>4877</v>
      </c>
      <c r="AN206" s="487">
        <v>1.4583333333333332E-2</v>
      </c>
      <c r="AO206" s="487">
        <v>0</v>
      </c>
    </row>
    <row r="207" spans="1:41" x14ac:dyDescent="0.2">
      <c r="A207">
        <v>206</v>
      </c>
      <c r="B207" s="471" t="s">
        <v>1205</v>
      </c>
      <c r="C207" s="163" t="s">
        <v>1223</v>
      </c>
      <c r="D207" s="163" t="s">
        <v>4179</v>
      </c>
      <c r="E207" s="163" t="s">
        <v>2091</v>
      </c>
      <c r="F207" s="163" t="s">
        <v>2092</v>
      </c>
      <c r="G207" s="163" t="s">
        <v>36</v>
      </c>
      <c r="H207" s="163" t="s">
        <v>2200</v>
      </c>
      <c r="I207" s="163" t="s">
        <v>5725</v>
      </c>
      <c r="J207" s="163" t="s">
        <v>2468</v>
      </c>
      <c r="K207" s="163" t="s">
        <v>1063</v>
      </c>
      <c r="L207" s="163" t="s">
        <v>2885</v>
      </c>
      <c r="M207" s="163" t="s">
        <v>2886</v>
      </c>
      <c r="N207" s="163" t="s">
        <v>1223</v>
      </c>
      <c r="O207" s="163" t="s">
        <v>5728</v>
      </c>
      <c r="P207" s="163" t="s">
        <v>2493</v>
      </c>
      <c r="Q207" s="163" t="s">
        <v>4938</v>
      </c>
      <c r="R207" s="163" t="s">
        <v>2193</v>
      </c>
      <c r="S207" s="163" t="s">
        <v>2887</v>
      </c>
      <c r="T207" s="163">
        <v>20</v>
      </c>
      <c r="U207" s="163" t="s">
        <v>2220</v>
      </c>
      <c r="V207" s="163" t="s">
        <v>2475</v>
      </c>
      <c r="W207" s="163" t="s">
        <v>5612</v>
      </c>
      <c r="X207" s="163" t="s">
        <v>4937</v>
      </c>
      <c r="Y207" s="163" t="s">
        <v>2879</v>
      </c>
      <c r="Z207" s="163" t="s">
        <v>2880</v>
      </c>
      <c r="AA207" s="163" t="s">
        <v>4937</v>
      </c>
      <c r="AB207" s="163" t="s">
        <v>36</v>
      </c>
      <c r="AC207" s="163" t="s">
        <v>2195</v>
      </c>
      <c r="AD207" s="163" t="s">
        <v>2196</v>
      </c>
      <c r="AE207" s="163" t="s">
        <v>1762</v>
      </c>
      <c r="AF207" s="163">
        <v>4</v>
      </c>
      <c r="AG207" s="163">
        <v>53</v>
      </c>
      <c r="AH207" s="163">
        <v>9</v>
      </c>
      <c r="AI207" s="163" t="s">
        <v>36</v>
      </c>
      <c r="AJ207" s="163" t="s">
        <v>36</v>
      </c>
      <c r="AK207" s="163" t="s">
        <v>2197</v>
      </c>
      <c r="AL207" s="163" t="s">
        <v>36</v>
      </c>
      <c r="AM207" t="s">
        <v>4877</v>
      </c>
      <c r="AN207" s="487">
        <v>1.4583333333333332E-2</v>
      </c>
      <c r="AO207" s="487">
        <v>0</v>
      </c>
    </row>
    <row r="208" spans="1:41" x14ac:dyDescent="0.2">
      <c r="A208">
        <v>207</v>
      </c>
      <c r="B208" s="471" t="s">
        <v>1205</v>
      </c>
      <c r="C208" s="163" t="s">
        <v>1218</v>
      </c>
      <c r="D208" s="163" t="s">
        <v>4180</v>
      </c>
      <c r="E208" s="163" t="s">
        <v>2091</v>
      </c>
      <c r="F208" s="163" t="s">
        <v>2092</v>
      </c>
      <c r="G208" s="163" t="s">
        <v>36</v>
      </c>
      <c r="H208" s="163" t="s">
        <v>2200</v>
      </c>
      <c r="I208" s="163" t="s">
        <v>5725</v>
      </c>
      <c r="J208" s="163" t="s">
        <v>2468</v>
      </c>
      <c r="K208" s="163" t="s">
        <v>2915</v>
      </c>
      <c r="L208" s="163" t="s">
        <v>2920</v>
      </c>
      <c r="M208" s="163" t="s">
        <v>2921</v>
      </c>
      <c r="N208" s="163" t="s">
        <v>1218</v>
      </c>
      <c r="O208" s="163" t="s">
        <v>5753</v>
      </c>
      <c r="P208" s="163" t="s">
        <v>2894</v>
      </c>
      <c r="Q208" s="163" t="s">
        <v>4948</v>
      </c>
      <c r="R208" s="163" t="s">
        <v>2193</v>
      </c>
      <c r="S208" s="163" t="s">
        <v>2922</v>
      </c>
      <c r="T208" s="163">
        <v>445.5</v>
      </c>
      <c r="U208" s="163" t="s">
        <v>2220</v>
      </c>
      <c r="V208" s="163" t="s">
        <v>2475</v>
      </c>
      <c r="W208" s="163" t="s">
        <v>4496</v>
      </c>
      <c r="X208" s="163" t="s">
        <v>4937</v>
      </c>
      <c r="Y208" s="163" t="s">
        <v>2879</v>
      </c>
      <c r="Z208" s="163" t="s">
        <v>2880</v>
      </c>
      <c r="AA208" s="163" t="s">
        <v>4937</v>
      </c>
      <c r="AB208" s="163" t="s">
        <v>36</v>
      </c>
      <c r="AC208" s="163" t="s">
        <v>2195</v>
      </c>
      <c r="AD208" s="163" t="s">
        <v>2196</v>
      </c>
      <c r="AE208" s="163" t="s">
        <v>1762</v>
      </c>
      <c r="AF208" s="163">
        <v>15</v>
      </c>
      <c r="AG208" s="163">
        <v>0.43</v>
      </c>
      <c r="AH208" s="163">
        <v>0.1</v>
      </c>
      <c r="AI208" s="163" t="s">
        <v>36</v>
      </c>
      <c r="AJ208" s="163" t="s">
        <v>36</v>
      </c>
      <c r="AK208" s="163" t="s">
        <v>2197</v>
      </c>
      <c r="AL208" s="163" t="s">
        <v>36</v>
      </c>
      <c r="AM208" t="s">
        <v>4876</v>
      </c>
      <c r="AN208" s="487">
        <v>1.4583333333333332E-2</v>
      </c>
      <c r="AO208" s="487">
        <v>0</v>
      </c>
    </row>
    <row r="209" spans="1:41" x14ac:dyDescent="0.2">
      <c r="A209">
        <v>208</v>
      </c>
      <c r="B209" s="471" t="s">
        <v>1205</v>
      </c>
      <c r="C209" s="163" t="s">
        <v>1225</v>
      </c>
      <c r="D209" s="163" t="s">
        <v>4181</v>
      </c>
      <c r="E209" s="163" t="s">
        <v>2091</v>
      </c>
      <c r="F209" s="163" t="s">
        <v>2092</v>
      </c>
      <c r="G209" s="163" t="s">
        <v>36</v>
      </c>
      <c r="H209" s="163" t="s">
        <v>2200</v>
      </c>
      <c r="I209" s="163" t="s">
        <v>5725</v>
      </c>
      <c r="J209" s="163" t="s">
        <v>2468</v>
      </c>
      <c r="K209" s="163" t="s">
        <v>1063</v>
      </c>
      <c r="L209" s="163" t="s">
        <v>2881</v>
      </c>
      <c r="M209" s="163" t="s">
        <v>2882</v>
      </c>
      <c r="N209" s="163" t="s">
        <v>1225</v>
      </c>
      <c r="O209" s="163" t="s">
        <v>5726</v>
      </c>
      <c r="P209" s="163" t="s">
        <v>2883</v>
      </c>
      <c r="Q209" s="163" t="s">
        <v>4936</v>
      </c>
      <c r="R209" s="163" t="s">
        <v>2193</v>
      </c>
      <c r="S209" s="163" t="s">
        <v>2884</v>
      </c>
      <c r="T209" s="163">
        <v>18.7</v>
      </c>
      <c r="U209" s="163" t="s">
        <v>2220</v>
      </c>
      <c r="V209" s="163" t="s">
        <v>2475</v>
      </c>
      <c r="W209" s="163" t="s">
        <v>4497</v>
      </c>
      <c r="X209" s="163" t="s">
        <v>4937</v>
      </c>
      <c r="Y209" s="163" t="s">
        <v>2879</v>
      </c>
      <c r="Z209" s="163" t="s">
        <v>2880</v>
      </c>
      <c r="AA209" s="163" t="s">
        <v>4937</v>
      </c>
      <c r="AB209" s="163" t="s">
        <v>36</v>
      </c>
      <c r="AC209" s="163" t="s">
        <v>2195</v>
      </c>
      <c r="AD209" s="163" t="s">
        <v>2196</v>
      </c>
      <c r="AE209" s="163" t="s">
        <v>1762</v>
      </c>
      <c r="AF209" s="163">
        <v>4</v>
      </c>
      <c r="AG209" s="163">
        <v>1</v>
      </c>
      <c r="AH209" s="163">
        <v>0.8</v>
      </c>
      <c r="AI209" s="163" t="s">
        <v>36</v>
      </c>
      <c r="AJ209" s="163" t="s">
        <v>36</v>
      </c>
      <c r="AK209" s="163" t="s">
        <v>2197</v>
      </c>
      <c r="AL209" s="163" t="s">
        <v>36</v>
      </c>
      <c r="AM209" t="s">
        <v>4877</v>
      </c>
      <c r="AN209" s="487">
        <v>1.4583333333333332E-2</v>
      </c>
      <c r="AO209" s="487">
        <v>0</v>
      </c>
    </row>
    <row r="210" spans="1:41" x14ac:dyDescent="0.2">
      <c r="A210">
        <v>209</v>
      </c>
      <c r="B210" s="471" t="s">
        <v>1205</v>
      </c>
      <c r="C210" s="163" t="s">
        <v>1214</v>
      </c>
      <c r="D210" s="163" t="s">
        <v>4182</v>
      </c>
      <c r="E210" s="163" t="s">
        <v>2091</v>
      </c>
      <c r="F210" s="163" t="s">
        <v>2092</v>
      </c>
      <c r="G210" s="163" t="s">
        <v>36</v>
      </c>
      <c r="H210" s="163" t="s">
        <v>2200</v>
      </c>
      <c r="I210" s="163" t="s">
        <v>5754</v>
      </c>
      <c r="J210" s="163" t="s">
        <v>2468</v>
      </c>
      <c r="K210" s="163" t="s">
        <v>1241</v>
      </c>
      <c r="L210" s="163" t="s">
        <v>2315</v>
      </c>
      <c r="M210" s="163" t="s">
        <v>1214</v>
      </c>
      <c r="N210" s="163" t="s">
        <v>1214</v>
      </c>
      <c r="O210" s="163" t="s">
        <v>4989</v>
      </c>
      <c r="P210" s="163" t="s">
        <v>2911</v>
      </c>
      <c r="Q210" s="163" t="s">
        <v>4949</v>
      </c>
      <c r="R210" s="163" t="s">
        <v>2193</v>
      </c>
      <c r="S210" s="163" t="s">
        <v>2912</v>
      </c>
      <c r="T210" s="163">
        <v>120</v>
      </c>
      <c r="U210" s="163" t="s">
        <v>2222</v>
      </c>
      <c r="V210" s="163" t="s">
        <v>2913</v>
      </c>
      <c r="W210" s="163" t="s">
        <v>2914</v>
      </c>
      <c r="X210" s="163" t="s">
        <v>5155</v>
      </c>
      <c r="Y210" s="163" t="s">
        <v>111</v>
      </c>
      <c r="Z210" s="163" t="s">
        <v>111</v>
      </c>
      <c r="AA210" s="163" t="s">
        <v>111</v>
      </c>
      <c r="AB210" s="163" t="s">
        <v>5156</v>
      </c>
      <c r="AC210" s="163" t="s">
        <v>2195</v>
      </c>
      <c r="AD210" s="163" t="s">
        <v>2196</v>
      </c>
      <c r="AE210" s="163" t="s">
        <v>1762</v>
      </c>
      <c r="AF210" s="163">
        <v>0</v>
      </c>
      <c r="AG210" s="163">
        <v>0</v>
      </c>
      <c r="AH210" s="163">
        <v>0.15</v>
      </c>
      <c r="AI210" s="163" t="s">
        <v>3994</v>
      </c>
      <c r="AJ210" s="163" t="s">
        <v>36</v>
      </c>
      <c r="AK210" s="163" t="s">
        <v>2197</v>
      </c>
      <c r="AL210" s="163" t="s">
        <v>36</v>
      </c>
      <c r="AM210" t="s">
        <v>4879</v>
      </c>
      <c r="AN210" s="487">
        <v>0</v>
      </c>
      <c r="AO210" s="487">
        <v>0</v>
      </c>
    </row>
    <row r="211" spans="1:41" x14ac:dyDescent="0.2">
      <c r="A211">
        <v>210</v>
      </c>
      <c r="B211" s="471" t="s">
        <v>1205</v>
      </c>
      <c r="C211" s="163" t="s">
        <v>4801</v>
      </c>
      <c r="D211" s="163" t="s">
        <v>4802</v>
      </c>
      <c r="E211" s="163" t="s">
        <v>2091</v>
      </c>
      <c r="F211" s="163" t="s">
        <v>2092</v>
      </c>
      <c r="G211" s="163" t="s">
        <v>36</v>
      </c>
      <c r="H211" s="163" t="s">
        <v>2200</v>
      </c>
      <c r="I211" s="163" t="s">
        <v>5725</v>
      </c>
      <c r="J211" s="163" t="s">
        <v>2468</v>
      </c>
      <c r="K211" s="163" t="s">
        <v>2888</v>
      </c>
      <c r="L211" s="163" t="s">
        <v>2903</v>
      </c>
      <c r="M211" s="163" t="s">
        <v>2904</v>
      </c>
      <c r="N211" s="163" t="s">
        <v>1209</v>
      </c>
      <c r="O211" s="163" t="s">
        <v>5751</v>
      </c>
      <c r="P211" s="163" t="s">
        <v>2905</v>
      </c>
      <c r="Q211" s="163" t="s">
        <v>4947</v>
      </c>
      <c r="R211" s="163" t="s">
        <v>2193</v>
      </c>
      <c r="S211" s="163" t="s">
        <v>2906</v>
      </c>
      <c r="T211" s="163">
        <v>29.8</v>
      </c>
      <c r="U211" s="163" t="s">
        <v>2220</v>
      </c>
      <c r="V211" s="163" t="s">
        <v>2537</v>
      </c>
      <c r="W211" s="163" t="s">
        <v>2907</v>
      </c>
      <c r="X211" s="163" t="s">
        <v>4946</v>
      </c>
      <c r="Y211" s="163" t="s">
        <v>2908</v>
      </c>
      <c r="Z211" s="163" t="s">
        <v>2909</v>
      </c>
      <c r="AA211" s="163" t="s">
        <v>4946</v>
      </c>
      <c r="AB211" s="163" t="s">
        <v>2910</v>
      </c>
      <c r="AC211" s="163" t="s">
        <v>2195</v>
      </c>
      <c r="AD211" s="163" t="s">
        <v>2196</v>
      </c>
      <c r="AE211" s="163" t="s">
        <v>1762</v>
      </c>
      <c r="AF211" s="163" t="s">
        <v>3419</v>
      </c>
      <c r="AG211" s="163" t="s">
        <v>36</v>
      </c>
      <c r="AH211" s="163" t="s">
        <v>36</v>
      </c>
      <c r="AI211" s="163" t="s">
        <v>36</v>
      </c>
      <c r="AJ211" s="163" t="s">
        <v>36</v>
      </c>
      <c r="AK211" s="163" t="s">
        <v>2197</v>
      </c>
      <c r="AL211" s="163" t="s">
        <v>36</v>
      </c>
      <c r="AM211" t="s">
        <v>4883</v>
      </c>
      <c r="AN211" s="487">
        <v>0</v>
      </c>
      <c r="AO211" s="487">
        <v>0</v>
      </c>
    </row>
    <row r="212" spans="1:41" x14ac:dyDescent="0.2">
      <c r="A212">
        <v>211</v>
      </c>
      <c r="B212" s="471" t="s">
        <v>1205</v>
      </c>
      <c r="C212" s="163" t="s">
        <v>4803</v>
      </c>
      <c r="D212" s="163" t="s">
        <v>4804</v>
      </c>
      <c r="E212" s="163" t="s">
        <v>2091</v>
      </c>
      <c r="F212" s="163" t="s">
        <v>2092</v>
      </c>
      <c r="G212" s="163" t="s">
        <v>36</v>
      </c>
      <c r="H212" s="163" t="s">
        <v>2200</v>
      </c>
      <c r="I212" s="163" t="s">
        <v>5725</v>
      </c>
      <c r="J212" s="163" t="s">
        <v>2468</v>
      </c>
      <c r="K212" s="163" t="s">
        <v>2888</v>
      </c>
      <c r="L212" s="163" t="s">
        <v>2903</v>
      </c>
      <c r="M212" s="163" t="s">
        <v>2904</v>
      </c>
      <c r="N212" s="163" t="s">
        <v>1209</v>
      </c>
      <c r="O212" s="163" t="s">
        <v>5751</v>
      </c>
      <c r="P212" s="163" t="s">
        <v>2905</v>
      </c>
      <c r="Q212" s="163" t="s">
        <v>4947</v>
      </c>
      <c r="R212" s="163" t="s">
        <v>2193</v>
      </c>
      <c r="S212" s="163" t="s">
        <v>2906</v>
      </c>
      <c r="T212" s="163">
        <v>29.8</v>
      </c>
      <c r="U212" s="163" t="s">
        <v>2222</v>
      </c>
      <c r="V212" s="163" t="s">
        <v>2537</v>
      </c>
      <c r="W212" s="163" t="s">
        <v>2907</v>
      </c>
      <c r="X212" s="163" t="s">
        <v>4946</v>
      </c>
      <c r="Y212" s="163" t="s">
        <v>2908</v>
      </c>
      <c r="Z212" s="163" t="s">
        <v>2909</v>
      </c>
      <c r="AA212" s="163" t="s">
        <v>4946</v>
      </c>
      <c r="AB212" s="163" t="s">
        <v>2910</v>
      </c>
      <c r="AC212" s="163" t="s">
        <v>2195</v>
      </c>
      <c r="AD212" s="163" t="s">
        <v>2196</v>
      </c>
      <c r="AE212" s="163" t="s">
        <v>1762</v>
      </c>
      <c r="AF212" s="163" t="s">
        <v>3419</v>
      </c>
      <c r="AG212" s="163" t="s">
        <v>36</v>
      </c>
      <c r="AH212" s="163" t="s">
        <v>36</v>
      </c>
      <c r="AI212" s="163" t="s">
        <v>36</v>
      </c>
      <c r="AJ212" s="163" t="s">
        <v>36</v>
      </c>
      <c r="AK212" s="163" t="s">
        <v>2197</v>
      </c>
      <c r="AL212" s="163" t="s">
        <v>36</v>
      </c>
      <c r="AM212" t="s">
        <v>4883</v>
      </c>
      <c r="AN212" s="487">
        <v>0</v>
      </c>
      <c r="AO212" s="487">
        <v>0</v>
      </c>
    </row>
    <row r="213" spans="1:41" x14ac:dyDescent="0.2">
      <c r="A213">
        <v>212</v>
      </c>
      <c r="B213" s="471" t="s">
        <v>1205</v>
      </c>
      <c r="C213" s="163" t="s">
        <v>1211</v>
      </c>
      <c r="D213" s="163" t="s">
        <v>4183</v>
      </c>
      <c r="E213" s="163" t="s">
        <v>2091</v>
      </c>
      <c r="F213" s="163" t="s">
        <v>2092</v>
      </c>
      <c r="G213" s="163" t="s">
        <v>36</v>
      </c>
      <c r="H213" s="163" t="s">
        <v>2200</v>
      </c>
      <c r="I213" s="163" t="s">
        <v>5725</v>
      </c>
      <c r="J213" s="163" t="s">
        <v>2468</v>
      </c>
      <c r="K213" s="163" t="s">
        <v>2888</v>
      </c>
      <c r="L213" s="163" t="s">
        <v>2896</v>
      </c>
      <c r="M213" s="163" t="s">
        <v>2897</v>
      </c>
      <c r="N213" s="163" t="s">
        <v>1211</v>
      </c>
      <c r="O213" s="163" t="s">
        <v>5755</v>
      </c>
      <c r="P213" s="163" t="s">
        <v>2898</v>
      </c>
      <c r="Q213" s="163" t="s">
        <v>4949</v>
      </c>
      <c r="R213" s="163" t="s">
        <v>2193</v>
      </c>
      <c r="S213" s="163" t="s">
        <v>5004</v>
      </c>
      <c r="T213" s="163">
        <v>91.8</v>
      </c>
      <c r="U213" s="163" t="s">
        <v>2222</v>
      </c>
      <c r="V213" s="163" t="s">
        <v>2537</v>
      </c>
      <c r="W213" s="163" t="s">
        <v>2899</v>
      </c>
      <c r="X213" s="163" t="s">
        <v>4946</v>
      </c>
      <c r="Y213" s="163" t="s">
        <v>2900</v>
      </c>
      <c r="Z213" s="163" t="s">
        <v>2901</v>
      </c>
      <c r="AA213" s="163" t="s">
        <v>4946</v>
      </c>
      <c r="AB213" s="163" t="s">
        <v>2902</v>
      </c>
      <c r="AC213" s="163" t="s">
        <v>2195</v>
      </c>
      <c r="AD213" s="163" t="s">
        <v>2196</v>
      </c>
      <c r="AE213" s="163" t="s">
        <v>1762</v>
      </c>
      <c r="AF213" s="163">
        <v>13.25</v>
      </c>
      <c r="AG213" s="163">
        <v>2.75</v>
      </c>
      <c r="AH213" s="163">
        <v>0.8</v>
      </c>
      <c r="AI213" s="163" t="s">
        <v>36</v>
      </c>
      <c r="AJ213" s="163" t="s">
        <v>36</v>
      </c>
      <c r="AK213" s="163" t="s">
        <v>2197</v>
      </c>
      <c r="AL213" s="163" t="s">
        <v>36</v>
      </c>
      <c r="AM213" t="s">
        <v>4883</v>
      </c>
      <c r="AN213" s="487">
        <v>0</v>
      </c>
      <c r="AO213" s="487">
        <v>0</v>
      </c>
    </row>
    <row r="214" spans="1:41" x14ac:dyDescent="0.2">
      <c r="A214">
        <v>213</v>
      </c>
      <c r="B214" s="471" t="s">
        <v>1230</v>
      </c>
      <c r="C214" s="163" t="s">
        <v>1234</v>
      </c>
      <c r="D214" s="163" t="s">
        <v>4184</v>
      </c>
      <c r="E214" s="163" t="s">
        <v>2093</v>
      </c>
      <c r="F214" s="163" t="s">
        <v>2094</v>
      </c>
      <c r="G214" s="163" t="s">
        <v>36</v>
      </c>
      <c r="H214" s="163" t="s">
        <v>2200</v>
      </c>
      <c r="I214" s="163" t="s">
        <v>5725</v>
      </c>
      <c r="J214" s="163" t="s">
        <v>2812</v>
      </c>
      <c r="K214" s="163" t="s">
        <v>2322</v>
      </c>
      <c r="L214" s="163" t="s">
        <v>2933</v>
      </c>
      <c r="M214" s="163">
        <v>966014</v>
      </c>
      <c r="N214" s="163" t="s">
        <v>1234</v>
      </c>
      <c r="O214" s="163" t="s">
        <v>906</v>
      </c>
      <c r="P214" s="163" t="s">
        <v>2934</v>
      </c>
      <c r="Q214" s="163" t="s">
        <v>2276</v>
      </c>
      <c r="R214" s="163" t="s">
        <v>2257</v>
      </c>
      <c r="S214" s="163" t="s">
        <v>2935</v>
      </c>
      <c r="T214" s="163">
        <v>6.25</v>
      </c>
      <c r="U214" s="163" t="s">
        <v>1952</v>
      </c>
      <c r="V214" s="163" t="s">
        <v>2936</v>
      </c>
      <c r="W214" s="163">
        <v>306253</v>
      </c>
      <c r="X214" s="163" t="s">
        <v>2342</v>
      </c>
      <c r="Y214" s="163" t="s">
        <v>111</v>
      </c>
      <c r="Z214" s="163" t="s">
        <v>111</v>
      </c>
      <c r="AA214" s="163" t="s">
        <v>111</v>
      </c>
      <c r="AB214" s="163" t="s">
        <v>5505</v>
      </c>
      <c r="AC214" s="163" t="s">
        <v>2195</v>
      </c>
      <c r="AD214" s="163" t="s">
        <v>2196</v>
      </c>
      <c r="AE214" s="163" t="s">
        <v>1762</v>
      </c>
      <c r="AF214" s="163">
        <v>2.1</v>
      </c>
      <c r="AG214" s="163">
        <v>1.2</v>
      </c>
      <c r="AH214" s="163">
        <v>0.2</v>
      </c>
      <c r="AI214" s="163" t="s">
        <v>3997</v>
      </c>
      <c r="AJ214" s="163" t="s">
        <v>3998</v>
      </c>
      <c r="AK214" s="163" t="s">
        <v>2197</v>
      </c>
      <c r="AL214" s="163" t="s">
        <v>3797</v>
      </c>
      <c r="AM214" t="s">
        <v>4876</v>
      </c>
      <c r="AN214" s="487">
        <v>0</v>
      </c>
      <c r="AO214" s="487">
        <v>0</v>
      </c>
    </row>
    <row r="215" spans="1:41" x14ac:dyDescent="0.2">
      <c r="A215">
        <v>214</v>
      </c>
      <c r="B215" s="471" t="s">
        <v>1230</v>
      </c>
      <c r="C215" s="163" t="s">
        <v>1232</v>
      </c>
      <c r="D215" s="163" t="s">
        <v>4185</v>
      </c>
      <c r="E215" s="163" t="s">
        <v>2093</v>
      </c>
      <c r="F215" s="163" t="s">
        <v>2094</v>
      </c>
      <c r="G215" s="163" t="s">
        <v>36</v>
      </c>
      <c r="H215" s="163" t="s">
        <v>2200</v>
      </c>
      <c r="I215" s="163" t="s">
        <v>5725</v>
      </c>
      <c r="J215" s="163" t="s">
        <v>2812</v>
      </c>
      <c r="K215" s="163" t="s">
        <v>1910</v>
      </c>
      <c r="L215" s="163" t="s">
        <v>2937</v>
      </c>
      <c r="M215" s="163" t="s">
        <v>2938</v>
      </c>
      <c r="N215" s="163" t="s">
        <v>1232</v>
      </c>
      <c r="O215" s="163" t="s">
        <v>906</v>
      </c>
      <c r="P215" s="163" t="s">
        <v>2594</v>
      </c>
      <c r="Q215" s="163" t="s">
        <v>2276</v>
      </c>
      <c r="R215" s="163" t="s">
        <v>2193</v>
      </c>
      <c r="S215" s="163" t="s">
        <v>2939</v>
      </c>
      <c r="T215" s="163">
        <v>10.1</v>
      </c>
      <c r="U215" s="163" t="s">
        <v>1952</v>
      </c>
      <c r="V215" s="163" t="s">
        <v>2475</v>
      </c>
      <c r="W215" s="163" t="s">
        <v>5439</v>
      </c>
      <c r="X215" s="163" t="s">
        <v>2194</v>
      </c>
      <c r="Y215" s="163" t="s">
        <v>111</v>
      </c>
      <c r="Z215" s="163" t="s">
        <v>111</v>
      </c>
      <c r="AA215" s="163" t="s">
        <v>111</v>
      </c>
      <c r="AB215" s="163" t="s">
        <v>36</v>
      </c>
      <c r="AC215" s="163" t="s">
        <v>2195</v>
      </c>
      <c r="AD215" s="163" t="s">
        <v>2196</v>
      </c>
      <c r="AE215" s="163" t="s">
        <v>1762</v>
      </c>
      <c r="AF215" s="163">
        <v>5</v>
      </c>
      <c r="AG215" s="163">
        <v>0.4</v>
      </c>
      <c r="AH215" s="163">
        <v>0.05</v>
      </c>
      <c r="AI215" s="163" t="s">
        <v>36</v>
      </c>
      <c r="AJ215" s="163" t="s">
        <v>36</v>
      </c>
      <c r="AK215" s="163" t="s">
        <v>2197</v>
      </c>
      <c r="AL215" s="163" t="s">
        <v>3797</v>
      </c>
      <c r="AM215" t="s">
        <v>4877</v>
      </c>
      <c r="AN215" s="487">
        <v>0</v>
      </c>
      <c r="AO215" s="487">
        <v>0</v>
      </c>
    </row>
    <row r="216" spans="1:41" x14ac:dyDescent="0.2">
      <c r="A216">
        <v>215</v>
      </c>
      <c r="B216" s="471" t="s">
        <v>1230</v>
      </c>
      <c r="C216" s="163" t="s">
        <v>1972</v>
      </c>
      <c r="D216" s="163" t="s">
        <v>4186</v>
      </c>
      <c r="E216" s="163" t="s">
        <v>2093</v>
      </c>
      <c r="F216" s="163" t="s">
        <v>2094</v>
      </c>
      <c r="G216" s="163" t="s">
        <v>36</v>
      </c>
      <c r="H216" s="163" t="s">
        <v>2200</v>
      </c>
      <c r="I216" s="163" t="s">
        <v>5725</v>
      </c>
      <c r="J216" s="163" t="s">
        <v>2812</v>
      </c>
      <c r="K216" s="163" t="s">
        <v>2940</v>
      </c>
      <c r="L216" s="163" t="s">
        <v>2315</v>
      </c>
      <c r="M216" s="163">
        <v>156014</v>
      </c>
      <c r="N216" s="163" t="s">
        <v>1972</v>
      </c>
      <c r="O216" s="163" t="s">
        <v>906</v>
      </c>
      <c r="P216" s="163" t="s">
        <v>2317</v>
      </c>
      <c r="Q216" s="163" t="s">
        <v>2276</v>
      </c>
      <c r="R216" s="163" t="s">
        <v>2193</v>
      </c>
      <c r="S216" s="163" t="s">
        <v>2941</v>
      </c>
      <c r="T216" s="163">
        <v>10.4</v>
      </c>
      <c r="U216" s="163" t="s">
        <v>1952</v>
      </c>
      <c r="V216" s="163" t="s">
        <v>2942</v>
      </c>
      <c r="W216" s="163" t="s">
        <v>2943</v>
      </c>
      <c r="X216" s="163" t="s">
        <v>2342</v>
      </c>
      <c r="Y216" s="163" t="s">
        <v>111</v>
      </c>
      <c r="Z216" s="163" t="s">
        <v>111</v>
      </c>
      <c r="AA216" s="163" t="s">
        <v>111</v>
      </c>
      <c r="AB216" s="163" t="s">
        <v>3203</v>
      </c>
      <c r="AC216" s="163" t="s">
        <v>2195</v>
      </c>
      <c r="AD216" s="163" t="s">
        <v>2196</v>
      </c>
      <c r="AE216" s="163" t="s">
        <v>1762</v>
      </c>
      <c r="AF216" s="163" t="s">
        <v>3419</v>
      </c>
      <c r="AG216" s="163" t="s">
        <v>36</v>
      </c>
      <c r="AH216" s="163" t="s">
        <v>36</v>
      </c>
      <c r="AI216" s="163" t="s">
        <v>36</v>
      </c>
      <c r="AJ216" s="163" t="s">
        <v>36</v>
      </c>
      <c r="AK216" s="163" t="s">
        <v>2197</v>
      </c>
      <c r="AL216" s="163" t="s">
        <v>3797</v>
      </c>
      <c r="AM216" t="s">
        <v>4876</v>
      </c>
      <c r="AN216" s="487">
        <v>0</v>
      </c>
      <c r="AO216" s="487">
        <v>0</v>
      </c>
    </row>
    <row r="217" spans="1:41" x14ac:dyDescent="0.2">
      <c r="A217">
        <v>216</v>
      </c>
      <c r="B217" s="471" t="s">
        <v>4807</v>
      </c>
      <c r="C217" s="163" t="s">
        <v>4808</v>
      </c>
      <c r="D217" s="163" t="s">
        <v>4809</v>
      </c>
      <c r="E217" s="163" t="s">
        <v>4810</v>
      </c>
      <c r="F217" s="163" t="s">
        <v>4811</v>
      </c>
      <c r="G217" s="163" t="s">
        <v>4812</v>
      </c>
      <c r="H217" s="163" t="s">
        <v>2200</v>
      </c>
      <c r="I217" s="163" t="s">
        <v>5725</v>
      </c>
      <c r="J217" s="163" t="s">
        <v>1768</v>
      </c>
      <c r="K217" s="163" t="s">
        <v>2286</v>
      </c>
      <c r="L217" s="163" t="s">
        <v>4813</v>
      </c>
      <c r="M217" s="163">
        <v>24005</v>
      </c>
      <c r="N217" s="163" t="s">
        <v>4814</v>
      </c>
      <c r="O217" s="163" t="s">
        <v>111</v>
      </c>
      <c r="P217" s="163" t="s">
        <v>4815</v>
      </c>
      <c r="Q217" s="163" t="s">
        <v>4816</v>
      </c>
      <c r="R217" s="163" t="s">
        <v>4817</v>
      </c>
      <c r="S217" s="163" t="s">
        <v>4818</v>
      </c>
      <c r="T217" s="163">
        <v>488.2</v>
      </c>
      <c r="U217" s="163" t="s">
        <v>4579</v>
      </c>
      <c r="V217" s="163" t="s">
        <v>4819</v>
      </c>
      <c r="W217" s="163">
        <v>224109</v>
      </c>
      <c r="X217" s="163" t="s">
        <v>2302</v>
      </c>
      <c r="Y217" s="163" t="s">
        <v>4820</v>
      </c>
      <c r="Z217" s="163">
        <v>8134133</v>
      </c>
      <c r="AA217" s="163" t="s">
        <v>2302</v>
      </c>
      <c r="AB217" s="163" t="s">
        <v>4821</v>
      </c>
      <c r="AC217" s="163" t="s">
        <v>2195</v>
      </c>
      <c r="AD217" s="163" t="s">
        <v>4574</v>
      </c>
      <c r="AE217" s="163" t="s">
        <v>1762</v>
      </c>
      <c r="AF217" s="163" t="s">
        <v>36</v>
      </c>
      <c r="AG217" s="163" t="s">
        <v>36</v>
      </c>
      <c r="AH217" s="163" t="s">
        <v>36</v>
      </c>
      <c r="AI217" s="163" t="s">
        <v>36</v>
      </c>
      <c r="AJ217" s="163" t="s">
        <v>36</v>
      </c>
      <c r="AK217" s="163" t="s">
        <v>2197</v>
      </c>
      <c r="AL217" s="163" t="s">
        <v>36</v>
      </c>
      <c r="AM217" t="s">
        <v>4876</v>
      </c>
      <c r="AN217" s="487">
        <v>0</v>
      </c>
      <c r="AO217" s="487">
        <v>0</v>
      </c>
    </row>
    <row r="218" spans="1:41" x14ac:dyDescent="0.2">
      <c r="A218">
        <v>217</v>
      </c>
      <c r="B218" s="471" t="s">
        <v>1777</v>
      </c>
      <c r="C218" s="163" t="s">
        <v>1779</v>
      </c>
      <c r="D218" s="163" t="s">
        <v>4187</v>
      </c>
      <c r="E218" s="163" t="s">
        <v>2944</v>
      </c>
      <c r="F218" s="163" t="s">
        <v>2098</v>
      </c>
      <c r="G218" s="163" t="s">
        <v>36</v>
      </c>
      <c r="H218" s="163" t="s">
        <v>2200</v>
      </c>
      <c r="I218" s="163" t="s">
        <v>5725</v>
      </c>
      <c r="J218" s="163" t="s">
        <v>2812</v>
      </c>
      <c r="K218" s="163" t="s">
        <v>1910</v>
      </c>
      <c r="L218" s="163" t="s">
        <v>2945</v>
      </c>
      <c r="M218" s="549" t="s">
        <v>1779</v>
      </c>
      <c r="N218" s="163" t="s">
        <v>1779</v>
      </c>
      <c r="O218" s="163" t="s">
        <v>906</v>
      </c>
      <c r="P218" s="163" t="s">
        <v>2946</v>
      </c>
      <c r="Q218" s="163" t="s">
        <v>2276</v>
      </c>
      <c r="R218" s="163" t="s">
        <v>2257</v>
      </c>
      <c r="S218" s="163" t="s">
        <v>2947</v>
      </c>
      <c r="T218" s="163">
        <v>192.5</v>
      </c>
      <c r="U218" s="163" t="s">
        <v>1952</v>
      </c>
      <c r="V218" s="163" t="s">
        <v>2948</v>
      </c>
      <c r="W218" s="163">
        <v>11110683</v>
      </c>
      <c r="X218" s="163" t="s">
        <v>2194</v>
      </c>
      <c r="Y218" s="163" t="s">
        <v>2949</v>
      </c>
      <c r="Z218" s="163">
        <v>16282890</v>
      </c>
      <c r="AA218" s="163" t="s">
        <v>2194</v>
      </c>
      <c r="AB218" s="163" t="s">
        <v>36</v>
      </c>
      <c r="AC218" s="163" t="s">
        <v>2195</v>
      </c>
      <c r="AD218" s="163" t="s">
        <v>2196</v>
      </c>
      <c r="AE218" s="163" t="s">
        <v>1762</v>
      </c>
      <c r="AF218" s="163" t="s">
        <v>36</v>
      </c>
      <c r="AG218" s="163" t="s">
        <v>36</v>
      </c>
      <c r="AH218" s="163" t="s">
        <v>36</v>
      </c>
      <c r="AI218" s="163" t="s">
        <v>36</v>
      </c>
      <c r="AJ218" s="163" t="s">
        <v>36</v>
      </c>
      <c r="AK218" s="163" t="s">
        <v>2197</v>
      </c>
      <c r="AL218" s="163" t="s">
        <v>36</v>
      </c>
      <c r="AM218" t="s">
        <v>4879</v>
      </c>
      <c r="AN218" s="487">
        <v>0</v>
      </c>
      <c r="AO218" s="487">
        <v>0</v>
      </c>
    </row>
    <row r="219" spans="1:41" x14ac:dyDescent="0.2">
      <c r="A219">
        <v>218</v>
      </c>
      <c r="B219" s="471" t="s">
        <v>1239</v>
      </c>
      <c r="C219" s="163" t="s">
        <v>4730</v>
      </c>
      <c r="D219" s="163" t="s">
        <v>4731</v>
      </c>
      <c r="E219" s="163" t="s">
        <v>2950</v>
      </c>
      <c r="F219" s="163" t="s">
        <v>2951</v>
      </c>
      <c r="G219" s="163" t="s">
        <v>36</v>
      </c>
      <c r="H219" s="163" t="s">
        <v>2200</v>
      </c>
      <c r="I219" s="163" t="s">
        <v>4732</v>
      </c>
      <c r="J219" s="163" t="s">
        <v>2468</v>
      </c>
      <c r="K219" s="163" t="s">
        <v>4730</v>
      </c>
      <c r="L219" s="163" t="s">
        <v>4733</v>
      </c>
      <c r="M219" s="549">
        <v>13849</v>
      </c>
      <c r="N219" s="163" t="s">
        <v>4730</v>
      </c>
      <c r="O219" s="163" t="s">
        <v>906</v>
      </c>
      <c r="P219" s="163" t="s">
        <v>4734</v>
      </c>
      <c r="Q219" s="163" t="s">
        <v>2276</v>
      </c>
      <c r="R219" s="163" t="s">
        <v>2257</v>
      </c>
      <c r="S219" s="163" t="s">
        <v>3648</v>
      </c>
      <c r="T219" s="163">
        <v>6</v>
      </c>
      <c r="U219" s="163" t="s">
        <v>2223</v>
      </c>
      <c r="V219" s="163" t="s">
        <v>3292</v>
      </c>
      <c r="W219" s="163" t="s">
        <v>4735</v>
      </c>
      <c r="X219" s="163" t="s">
        <v>2194</v>
      </c>
      <c r="Y219" s="163" t="s">
        <v>2706</v>
      </c>
      <c r="Z219" s="163" t="s">
        <v>4736</v>
      </c>
      <c r="AA219" s="163" t="s">
        <v>2194</v>
      </c>
      <c r="AB219" s="163" t="s">
        <v>36</v>
      </c>
      <c r="AC219" s="163" t="s">
        <v>2195</v>
      </c>
      <c r="AD219" s="163" t="s">
        <v>2196</v>
      </c>
      <c r="AE219" s="163" t="s">
        <v>1762</v>
      </c>
      <c r="AF219" s="163" t="s">
        <v>4737</v>
      </c>
      <c r="AG219" s="163" t="s">
        <v>4738</v>
      </c>
      <c r="AH219" s="163" t="s">
        <v>4739</v>
      </c>
      <c r="AI219" s="163" t="s">
        <v>36</v>
      </c>
      <c r="AJ219" s="163" t="s">
        <v>36</v>
      </c>
      <c r="AK219" s="163" t="s">
        <v>2197</v>
      </c>
      <c r="AL219" s="163" t="s">
        <v>36</v>
      </c>
      <c r="AM219" t="s">
        <v>4890</v>
      </c>
      <c r="AN219" s="487">
        <v>0</v>
      </c>
      <c r="AO219" s="487">
        <v>0</v>
      </c>
    </row>
    <row r="220" spans="1:41" x14ac:dyDescent="0.2">
      <c r="A220">
        <v>219</v>
      </c>
      <c r="B220" s="471" t="s">
        <v>1239</v>
      </c>
      <c r="C220" s="163" t="s">
        <v>4783</v>
      </c>
      <c r="D220" s="163" t="s">
        <v>4784</v>
      </c>
      <c r="E220" s="163" t="s">
        <v>2950</v>
      </c>
      <c r="F220" s="163" t="s">
        <v>2951</v>
      </c>
      <c r="G220" s="163" t="s">
        <v>36</v>
      </c>
      <c r="H220" s="163" t="s">
        <v>2200</v>
      </c>
      <c r="I220" s="163" t="s">
        <v>4732</v>
      </c>
      <c r="J220" s="163" t="s">
        <v>2468</v>
      </c>
      <c r="K220" s="163" t="s">
        <v>4783</v>
      </c>
      <c r="L220" s="163" t="s">
        <v>4798</v>
      </c>
      <c r="M220" s="549">
        <v>1184</v>
      </c>
      <c r="N220" s="163" t="s">
        <v>4783</v>
      </c>
      <c r="O220" s="163" t="s">
        <v>906</v>
      </c>
      <c r="P220" s="163" t="s">
        <v>2443</v>
      </c>
      <c r="Q220" s="163" t="s">
        <v>2443</v>
      </c>
      <c r="R220" s="163" t="s">
        <v>2257</v>
      </c>
      <c r="S220" s="163" t="s">
        <v>4785</v>
      </c>
      <c r="T220" s="163">
        <v>16.25</v>
      </c>
      <c r="U220" s="163" t="s">
        <v>111</v>
      </c>
      <c r="V220" s="163" t="s">
        <v>2460</v>
      </c>
      <c r="W220" s="163" t="s">
        <v>4735</v>
      </c>
      <c r="X220" s="163" t="s">
        <v>2810</v>
      </c>
      <c r="Y220" s="163" t="s">
        <v>4786</v>
      </c>
      <c r="Z220" s="163" t="s">
        <v>4787</v>
      </c>
      <c r="AA220" s="163" t="s">
        <v>2194</v>
      </c>
      <c r="AB220" s="163" t="s">
        <v>4788</v>
      </c>
      <c r="AC220" s="163" t="s">
        <v>2195</v>
      </c>
      <c r="AD220" s="163" t="s">
        <v>2196</v>
      </c>
      <c r="AE220" s="163" t="s">
        <v>1762</v>
      </c>
      <c r="AF220" s="163" t="s">
        <v>111</v>
      </c>
      <c r="AG220" s="163" t="s">
        <v>111</v>
      </c>
      <c r="AH220" s="163" t="s">
        <v>111</v>
      </c>
      <c r="AI220" s="163" t="s">
        <v>36</v>
      </c>
      <c r="AJ220" s="163" t="s">
        <v>36</v>
      </c>
      <c r="AK220" s="163" t="s">
        <v>2197</v>
      </c>
      <c r="AL220" s="163" t="s">
        <v>36</v>
      </c>
      <c r="AM220" t="s">
        <v>4880</v>
      </c>
      <c r="AN220" s="487">
        <v>0</v>
      </c>
      <c r="AO220" s="487">
        <v>0</v>
      </c>
    </row>
    <row r="221" spans="1:41" x14ac:dyDescent="0.2">
      <c r="A221">
        <v>220</v>
      </c>
      <c r="B221" s="471" t="s">
        <v>1239</v>
      </c>
      <c r="C221" s="163" t="s">
        <v>1243</v>
      </c>
      <c r="D221" s="163" t="s">
        <v>4188</v>
      </c>
      <c r="E221" s="163" t="s">
        <v>2950</v>
      </c>
      <c r="F221" s="163" t="s">
        <v>2951</v>
      </c>
      <c r="G221" s="163" t="s">
        <v>36</v>
      </c>
      <c r="H221" s="163" t="s">
        <v>2200</v>
      </c>
      <c r="I221" s="163" t="s">
        <v>5725</v>
      </c>
      <c r="J221" s="163" t="s">
        <v>2812</v>
      </c>
      <c r="K221" s="163" t="s">
        <v>1123</v>
      </c>
      <c r="L221" s="163" t="s">
        <v>2952</v>
      </c>
      <c r="M221" s="549">
        <v>51811</v>
      </c>
      <c r="N221" s="163" t="s">
        <v>1243</v>
      </c>
      <c r="O221" s="163" t="s">
        <v>906</v>
      </c>
      <c r="P221" s="163" t="s">
        <v>2953</v>
      </c>
      <c r="Q221" s="163" t="s">
        <v>2198</v>
      </c>
      <c r="R221" s="163" t="s">
        <v>2358</v>
      </c>
      <c r="S221" s="163" t="s">
        <v>2954</v>
      </c>
      <c r="T221" s="163">
        <v>132.5</v>
      </c>
      <c r="U221" s="163" t="s">
        <v>2222</v>
      </c>
      <c r="V221" s="163" t="s">
        <v>2955</v>
      </c>
      <c r="W221" s="163">
        <v>11019002</v>
      </c>
      <c r="X221" s="163" t="s">
        <v>2194</v>
      </c>
      <c r="Y221" s="163" t="s">
        <v>2706</v>
      </c>
      <c r="Z221" s="163" t="s">
        <v>2956</v>
      </c>
      <c r="AA221" s="163" t="s">
        <v>2194</v>
      </c>
      <c r="AB221" s="163" t="s">
        <v>36</v>
      </c>
      <c r="AC221" s="163" t="s">
        <v>2195</v>
      </c>
      <c r="AD221" s="163" t="s">
        <v>2196</v>
      </c>
      <c r="AE221" s="163" t="s">
        <v>1762</v>
      </c>
      <c r="AF221" s="163" t="s">
        <v>3419</v>
      </c>
      <c r="AG221" s="163" t="s">
        <v>36</v>
      </c>
      <c r="AH221" s="163" t="s">
        <v>36</v>
      </c>
      <c r="AI221" s="163" t="s">
        <v>36</v>
      </c>
      <c r="AJ221" s="163" t="s">
        <v>36</v>
      </c>
      <c r="AK221" s="163" t="s">
        <v>2197</v>
      </c>
      <c r="AL221" s="163" t="s">
        <v>36</v>
      </c>
      <c r="AM221" t="s">
        <v>4876</v>
      </c>
      <c r="AN221" s="487">
        <v>0</v>
      </c>
      <c r="AO221" s="487">
        <v>0</v>
      </c>
    </row>
    <row r="222" spans="1:41" x14ac:dyDescent="0.2">
      <c r="A222">
        <v>221</v>
      </c>
      <c r="B222" s="471" t="s">
        <v>1239</v>
      </c>
      <c r="C222" s="163" t="s">
        <v>1241</v>
      </c>
      <c r="D222" s="163" t="s">
        <v>4189</v>
      </c>
      <c r="E222" s="163" t="s">
        <v>2950</v>
      </c>
      <c r="F222" s="163" t="s">
        <v>2951</v>
      </c>
      <c r="G222" s="163" t="s">
        <v>36</v>
      </c>
      <c r="H222" s="163" t="s">
        <v>2200</v>
      </c>
      <c r="I222" s="163" t="s">
        <v>5725</v>
      </c>
      <c r="J222" s="163" t="s">
        <v>2812</v>
      </c>
      <c r="K222" s="163" t="s">
        <v>2322</v>
      </c>
      <c r="L222" s="163" t="s">
        <v>2191</v>
      </c>
      <c r="M222" s="549">
        <v>111297</v>
      </c>
      <c r="N222" s="163" t="s">
        <v>1241</v>
      </c>
      <c r="O222" s="163" t="s">
        <v>906</v>
      </c>
      <c r="P222" s="163" t="s">
        <v>2830</v>
      </c>
      <c r="Q222" s="163" t="s">
        <v>2276</v>
      </c>
      <c r="R222" s="163" t="s">
        <v>2257</v>
      </c>
      <c r="S222" s="163" t="s">
        <v>2957</v>
      </c>
      <c r="T222" s="163">
        <v>28</v>
      </c>
      <c r="U222" s="163" t="s">
        <v>2223</v>
      </c>
      <c r="V222" s="163" t="s">
        <v>2958</v>
      </c>
      <c r="W222" s="163">
        <v>431103000</v>
      </c>
      <c r="X222" s="163" t="s">
        <v>2194</v>
      </c>
      <c r="Y222" s="163" t="s">
        <v>2959</v>
      </c>
      <c r="Z222" s="163">
        <v>994010</v>
      </c>
      <c r="AA222" s="163" t="s">
        <v>2302</v>
      </c>
      <c r="AB222" s="163" t="s">
        <v>2960</v>
      </c>
      <c r="AC222" s="163" t="s">
        <v>2195</v>
      </c>
      <c r="AD222" s="163" t="s">
        <v>2196</v>
      </c>
      <c r="AE222" s="163" t="s">
        <v>1762</v>
      </c>
      <c r="AF222" s="163">
        <v>1</v>
      </c>
      <c r="AG222" s="163">
        <v>8</v>
      </c>
      <c r="AH222" s="163">
        <v>4.25</v>
      </c>
      <c r="AI222" s="163" t="s">
        <v>3968</v>
      </c>
      <c r="AJ222" s="163" t="s">
        <v>3999</v>
      </c>
      <c r="AK222" s="163" t="s">
        <v>2197</v>
      </c>
      <c r="AL222" s="163" t="s">
        <v>36</v>
      </c>
      <c r="AM222" t="s">
        <v>4876</v>
      </c>
      <c r="AN222" s="487">
        <v>0</v>
      </c>
      <c r="AO222" s="487">
        <v>0</v>
      </c>
    </row>
    <row r="223" spans="1:41" x14ac:dyDescent="0.2">
      <c r="A223">
        <v>222</v>
      </c>
      <c r="B223" s="471" t="s">
        <v>1245</v>
      </c>
      <c r="C223" s="163" t="s">
        <v>1247</v>
      </c>
      <c r="D223" s="163" t="s">
        <v>4190</v>
      </c>
      <c r="E223" s="163" t="s">
        <v>2101</v>
      </c>
      <c r="F223" s="163" t="s">
        <v>2102</v>
      </c>
      <c r="G223" s="163" t="s">
        <v>36</v>
      </c>
      <c r="H223" s="163" t="s">
        <v>2200</v>
      </c>
      <c r="I223" s="163" t="s">
        <v>5725</v>
      </c>
      <c r="J223" s="163" t="s">
        <v>2468</v>
      </c>
      <c r="K223" s="163" t="s">
        <v>2888</v>
      </c>
      <c r="L223" s="163" t="s">
        <v>2961</v>
      </c>
      <c r="M223" s="549">
        <v>332372</v>
      </c>
      <c r="N223" s="163" t="s">
        <v>1247</v>
      </c>
      <c r="O223" s="163" t="s">
        <v>5756</v>
      </c>
      <c r="P223" s="163" t="s">
        <v>2962</v>
      </c>
      <c r="Q223" s="163" t="s">
        <v>4936</v>
      </c>
      <c r="R223" s="163" t="s">
        <v>2193</v>
      </c>
      <c r="S223" s="163" t="s">
        <v>2963</v>
      </c>
      <c r="T223" s="163">
        <v>13</v>
      </c>
      <c r="U223" s="163" t="s">
        <v>2222</v>
      </c>
      <c r="V223" s="163" t="s">
        <v>2964</v>
      </c>
      <c r="W223" s="163" t="s">
        <v>2965</v>
      </c>
      <c r="X223" s="163" t="s">
        <v>4946</v>
      </c>
      <c r="Y223" s="163" t="s">
        <v>2964</v>
      </c>
      <c r="Z223" s="163" t="s">
        <v>2965</v>
      </c>
      <c r="AA223" s="163" t="s">
        <v>4946</v>
      </c>
      <c r="AB223" s="163" t="s">
        <v>36</v>
      </c>
      <c r="AC223" s="163" t="s">
        <v>2195</v>
      </c>
      <c r="AD223" s="163" t="s">
        <v>2196</v>
      </c>
      <c r="AE223" s="163" t="s">
        <v>1762</v>
      </c>
      <c r="AF223" s="163">
        <v>1</v>
      </c>
      <c r="AG223" s="163">
        <v>360</v>
      </c>
      <c r="AH223" s="163">
        <v>45</v>
      </c>
      <c r="AI223" s="163" t="s">
        <v>4000</v>
      </c>
      <c r="AJ223" s="163" t="s">
        <v>4001</v>
      </c>
      <c r="AK223" s="163" t="s">
        <v>2197</v>
      </c>
      <c r="AL223" s="163" t="s">
        <v>36</v>
      </c>
      <c r="AM223" t="s">
        <v>4891</v>
      </c>
      <c r="AN223" s="487">
        <v>0</v>
      </c>
      <c r="AO223" s="487">
        <v>0</v>
      </c>
    </row>
    <row r="224" spans="1:41" x14ac:dyDescent="0.2">
      <c r="A224">
        <v>223</v>
      </c>
      <c r="B224" s="471" t="s">
        <v>1249</v>
      </c>
      <c r="C224" s="163" t="s">
        <v>819</v>
      </c>
      <c r="D224" s="163" t="s">
        <v>4191</v>
      </c>
      <c r="E224" s="163" t="s">
        <v>2103</v>
      </c>
      <c r="F224" s="163" t="s">
        <v>2104</v>
      </c>
      <c r="G224" s="163" t="s">
        <v>36</v>
      </c>
      <c r="H224" s="163" t="s">
        <v>2200</v>
      </c>
      <c r="I224" s="163" t="s">
        <v>5725</v>
      </c>
      <c r="J224" s="163" t="s">
        <v>2468</v>
      </c>
      <c r="K224" s="163" t="s">
        <v>819</v>
      </c>
      <c r="L224" s="163" t="s">
        <v>2966</v>
      </c>
      <c r="M224" s="549" t="s">
        <v>2967</v>
      </c>
      <c r="N224" s="163" t="s">
        <v>819</v>
      </c>
      <c r="O224" s="163">
        <v>0</v>
      </c>
      <c r="P224" s="163">
        <v>0</v>
      </c>
      <c r="Q224" s="163">
        <v>0</v>
      </c>
      <c r="R224" s="163">
        <v>0</v>
      </c>
      <c r="S224" s="163">
        <v>0</v>
      </c>
      <c r="T224" s="163">
        <v>0</v>
      </c>
      <c r="U224" s="163">
        <v>0</v>
      </c>
      <c r="V224" s="163">
        <v>0</v>
      </c>
      <c r="W224" s="163">
        <v>0</v>
      </c>
      <c r="X224" s="163">
        <v>0</v>
      </c>
      <c r="Y224" s="163">
        <v>0</v>
      </c>
      <c r="Z224" s="163">
        <v>0</v>
      </c>
      <c r="AA224" s="163">
        <v>0</v>
      </c>
      <c r="AB224" s="163" t="s">
        <v>36</v>
      </c>
      <c r="AC224" s="163" t="s">
        <v>2195</v>
      </c>
      <c r="AD224" s="163" t="s">
        <v>2196</v>
      </c>
      <c r="AE224" s="163" t="s">
        <v>1762</v>
      </c>
      <c r="AF224" s="163" t="s">
        <v>36</v>
      </c>
      <c r="AG224" s="163" t="s">
        <v>36</v>
      </c>
      <c r="AH224" s="163" t="s">
        <v>36</v>
      </c>
      <c r="AI224" s="163" t="s">
        <v>36</v>
      </c>
      <c r="AJ224" s="163" t="s">
        <v>36</v>
      </c>
      <c r="AK224" s="163" t="s">
        <v>2197</v>
      </c>
      <c r="AL224" s="163" t="s">
        <v>36</v>
      </c>
      <c r="AM224" t="s">
        <v>4876</v>
      </c>
      <c r="AN224" s="487">
        <v>0</v>
      </c>
      <c r="AO224" s="487">
        <v>0</v>
      </c>
    </row>
    <row r="225" spans="1:41" x14ac:dyDescent="0.2">
      <c r="A225">
        <v>224</v>
      </c>
      <c r="B225" s="471" t="s">
        <v>1252</v>
      </c>
      <c r="C225" s="163" t="s">
        <v>1254</v>
      </c>
      <c r="D225" s="163" t="s">
        <v>4192</v>
      </c>
      <c r="E225" s="163" t="s">
        <v>2968</v>
      </c>
      <c r="F225" s="163" t="s">
        <v>2106</v>
      </c>
      <c r="G225" s="163" t="s">
        <v>36</v>
      </c>
      <c r="H225" s="163" t="s">
        <v>2200</v>
      </c>
      <c r="I225" s="163" t="s">
        <v>5725</v>
      </c>
      <c r="J225" s="163" t="s">
        <v>2812</v>
      </c>
      <c r="K225" s="163" t="s">
        <v>2817</v>
      </c>
      <c r="L225" s="163" t="s">
        <v>2315</v>
      </c>
      <c r="M225" s="549" t="s">
        <v>1254</v>
      </c>
      <c r="N225" s="163" t="s">
        <v>1254</v>
      </c>
      <c r="O225" s="163" t="s">
        <v>906</v>
      </c>
      <c r="P225" s="163" t="s">
        <v>2969</v>
      </c>
      <c r="Q225" s="163" t="s">
        <v>5246</v>
      </c>
      <c r="R225" s="163" t="s">
        <v>2193</v>
      </c>
      <c r="S225" s="163" t="s">
        <v>5247</v>
      </c>
      <c r="T225" s="163">
        <v>1.59</v>
      </c>
      <c r="U225" s="163" t="s">
        <v>1952</v>
      </c>
      <c r="V225" s="163" t="s">
        <v>2618</v>
      </c>
      <c r="W225" s="163" t="s">
        <v>2970</v>
      </c>
      <c r="X225" s="163" t="s">
        <v>2194</v>
      </c>
      <c r="Y225" s="163" t="s">
        <v>111</v>
      </c>
      <c r="Z225" s="163" t="s">
        <v>111</v>
      </c>
      <c r="AA225" s="163" t="s">
        <v>111</v>
      </c>
      <c r="AB225" s="163" t="s">
        <v>5248</v>
      </c>
      <c r="AC225" s="163" t="s">
        <v>2195</v>
      </c>
      <c r="AD225" s="163" t="s">
        <v>2196</v>
      </c>
      <c r="AE225" s="163" t="s">
        <v>1762</v>
      </c>
      <c r="AF225" s="163">
        <v>2</v>
      </c>
      <c r="AG225" s="163">
        <v>100</v>
      </c>
      <c r="AH225" s="163">
        <v>10</v>
      </c>
      <c r="AI225" s="163" t="s">
        <v>4002</v>
      </c>
      <c r="AJ225" s="163" t="s">
        <v>36</v>
      </c>
      <c r="AK225" s="163" t="s">
        <v>2197</v>
      </c>
      <c r="AL225" s="163" t="s">
        <v>36</v>
      </c>
      <c r="AM225" t="s">
        <v>4876</v>
      </c>
      <c r="AN225" s="487">
        <v>0</v>
      </c>
      <c r="AO225" s="487">
        <v>0</v>
      </c>
    </row>
    <row r="226" spans="1:41" x14ac:dyDescent="0.2">
      <c r="A226">
        <v>225</v>
      </c>
      <c r="B226" s="471" t="s">
        <v>1862</v>
      </c>
      <c r="C226" s="163" t="s">
        <v>1864</v>
      </c>
      <c r="D226" s="163" t="s">
        <v>4193</v>
      </c>
      <c r="E226" s="163" t="s">
        <v>2107</v>
      </c>
      <c r="F226" s="163" t="s">
        <v>2018</v>
      </c>
      <c r="G226" s="163" t="s">
        <v>36</v>
      </c>
      <c r="H226" s="163" t="s">
        <v>2200</v>
      </c>
      <c r="I226" s="163" t="s">
        <v>5725</v>
      </c>
      <c r="J226" s="163" t="s">
        <v>2812</v>
      </c>
      <c r="K226" s="163" t="s">
        <v>2971</v>
      </c>
      <c r="L226" s="163" t="s">
        <v>2972</v>
      </c>
      <c r="M226" s="549">
        <v>9493308</v>
      </c>
      <c r="N226" s="163" t="s">
        <v>4835</v>
      </c>
      <c r="O226" s="163" t="s">
        <v>906</v>
      </c>
      <c r="P226" s="163" t="s">
        <v>2973</v>
      </c>
      <c r="Q226" s="163" t="s">
        <v>2198</v>
      </c>
      <c r="R226" s="163" t="s">
        <v>2193</v>
      </c>
      <c r="S226" s="163" t="s">
        <v>2974</v>
      </c>
      <c r="T226" s="163">
        <v>0.1</v>
      </c>
      <c r="U226" s="163" t="s">
        <v>1952</v>
      </c>
      <c r="V226" s="163" t="s">
        <v>4836</v>
      </c>
      <c r="W226" s="163">
        <v>9493308</v>
      </c>
      <c r="X226" s="163" t="s">
        <v>2273</v>
      </c>
      <c r="Y226" s="163" t="s">
        <v>111</v>
      </c>
      <c r="Z226" s="163" t="s">
        <v>111</v>
      </c>
      <c r="AA226" s="163" t="s">
        <v>111</v>
      </c>
      <c r="AB226" s="163" t="s">
        <v>4837</v>
      </c>
      <c r="AC226" s="163" t="s">
        <v>2195</v>
      </c>
      <c r="AD226" s="163" t="s">
        <v>2196</v>
      </c>
      <c r="AE226" s="163" t="s">
        <v>1762</v>
      </c>
      <c r="AF226" s="163" t="s">
        <v>3419</v>
      </c>
      <c r="AG226" s="163" t="s">
        <v>36</v>
      </c>
      <c r="AH226" s="163" t="s">
        <v>36</v>
      </c>
      <c r="AI226" s="163" t="s">
        <v>36</v>
      </c>
      <c r="AJ226" s="163" t="s">
        <v>36</v>
      </c>
      <c r="AK226" s="163" t="s">
        <v>2197</v>
      </c>
      <c r="AL226" s="163" t="s">
        <v>36</v>
      </c>
      <c r="AM226" t="s">
        <v>4876</v>
      </c>
      <c r="AN226" s="487">
        <v>0</v>
      </c>
      <c r="AO226" s="487">
        <v>0</v>
      </c>
    </row>
    <row r="227" spans="1:41" x14ac:dyDescent="0.2">
      <c r="A227">
        <v>226</v>
      </c>
      <c r="B227" s="471" t="s">
        <v>1257</v>
      </c>
      <c r="C227" s="163">
        <v>1209</v>
      </c>
      <c r="D227" s="163" t="s">
        <v>4194</v>
      </c>
      <c r="E227" s="163" t="s">
        <v>2975</v>
      </c>
      <c r="F227" s="163" t="s">
        <v>2018</v>
      </c>
      <c r="G227" s="163" t="s">
        <v>36</v>
      </c>
      <c r="H227" s="163" t="s">
        <v>2200</v>
      </c>
      <c r="I227" s="163" t="s">
        <v>5725</v>
      </c>
      <c r="J227" s="163" t="s">
        <v>2812</v>
      </c>
      <c r="K227" s="163" t="s">
        <v>2986</v>
      </c>
      <c r="L227" s="163" t="s">
        <v>2987</v>
      </c>
      <c r="M227" s="549">
        <v>107350701</v>
      </c>
      <c r="N227" s="163">
        <v>1209</v>
      </c>
      <c r="O227" s="163" t="s">
        <v>906</v>
      </c>
      <c r="P227" s="163" t="s">
        <v>2258</v>
      </c>
      <c r="Q227" s="163" t="s">
        <v>2273</v>
      </c>
      <c r="R227" s="163" t="s">
        <v>2193</v>
      </c>
      <c r="S227" s="163" t="s">
        <v>2988</v>
      </c>
      <c r="T227" s="163">
        <v>1196</v>
      </c>
      <c r="U227" s="163" t="s">
        <v>1952</v>
      </c>
      <c r="V227" s="163" t="s">
        <v>2980</v>
      </c>
      <c r="W227" s="163" t="s">
        <v>2989</v>
      </c>
      <c r="X227" s="163" t="s">
        <v>2194</v>
      </c>
      <c r="Y227" s="163" t="s">
        <v>2990</v>
      </c>
      <c r="Z227" s="163" t="s">
        <v>2991</v>
      </c>
      <c r="AA227" s="163" t="s">
        <v>2194</v>
      </c>
      <c r="AB227" s="163" t="s">
        <v>36</v>
      </c>
      <c r="AC227" s="163" t="s">
        <v>2195</v>
      </c>
      <c r="AD227" s="163" t="s">
        <v>2196</v>
      </c>
      <c r="AE227" s="163" t="s">
        <v>1762</v>
      </c>
      <c r="AF227" s="163">
        <v>6</v>
      </c>
      <c r="AG227" s="163">
        <v>0.49</v>
      </c>
      <c r="AH227" s="163">
        <v>0.05</v>
      </c>
      <c r="AI227" s="163" t="s">
        <v>36</v>
      </c>
      <c r="AJ227" s="163" t="s">
        <v>36</v>
      </c>
      <c r="AK227" s="163" t="s">
        <v>2197</v>
      </c>
      <c r="AL227" s="163" t="s">
        <v>36</v>
      </c>
      <c r="AM227" t="s">
        <v>4876</v>
      </c>
      <c r="AN227" s="487">
        <v>0</v>
      </c>
      <c r="AO227" s="487">
        <v>0</v>
      </c>
    </row>
    <row r="228" spans="1:41" x14ac:dyDescent="0.2">
      <c r="A228">
        <v>227</v>
      </c>
      <c r="B228" s="471" t="s">
        <v>1257</v>
      </c>
      <c r="C228" s="163" t="s">
        <v>1265</v>
      </c>
      <c r="D228" s="163" t="s">
        <v>4195</v>
      </c>
      <c r="E228" s="163" t="s">
        <v>2975</v>
      </c>
      <c r="F228" s="163" t="s">
        <v>2018</v>
      </c>
      <c r="G228" s="163" t="s">
        <v>36</v>
      </c>
      <c r="H228" s="163" t="s">
        <v>2200</v>
      </c>
      <c r="I228" s="163" t="s">
        <v>5734</v>
      </c>
      <c r="J228" s="163" t="s">
        <v>2468</v>
      </c>
      <c r="K228" s="163" t="s">
        <v>2204</v>
      </c>
      <c r="L228" s="163" t="s">
        <v>2992</v>
      </c>
      <c r="M228" s="549" t="s">
        <v>2993</v>
      </c>
      <c r="N228" s="163" t="s">
        <v>1265</v>
      </c>
      <c r="O228" s="163" t="s">
        <v>906</v>
      </c>
      <c r="P228" s="163" t="s">
        <v>2978</v>
      </c>
      <c r="Q228" s="163" t="s">
        <v>2276</v>
      </c>
      <c r="R228" s="163" t="s">
        <v>2193</v>
      </c>
      <c r="S228" s="163" t="s">
        <v>2994</v>
      </c>
      <c r="T228" s="163">
        <v>1050</v>
      </c>
      <c r="U228" s="163" t="s">
        <v>1952</v>
      </c>
      <c r="V228" s="163" t="s">
        <v>2980</v>
      </c>
      <c r="W228" s="163">
        <v>20327</v>
      </c>
      <c r="X228" s="163" t="s">
        <v>2194</v>
      </c>
      <c r="Y228" s="163" t="s">
        <v>111</v>
      </c>
      <c r="Z228" s="163" t="s">
        <v>111</v>
      </c>
      <c r="AA228" s="163" t="s">
        <v>2353</v>
      </c>
      <c r="AB228" s="163" t="s">
        <v>3021</v>
      </c>
      <c r="AC228" s="163" t="s">
        <v>2195</v>
      </c>
      <c r="AD228" s="163" t="s">
        <v>2196</v>
      </c>
      <c r="AE228" s="163" t="s">
        <v>1762</v>
      </c>
      <c r="AF228" s="163" t="s">
        <v>3419</v>
      </c>
      <c r="AG228" s="163" t="s">
        <v>36</v>
      </c>
      <c r="AH228" s="163" t="s">
        <v>36</v>
      </c>
      <c r="AI228" s="163" t="s">
        <v>36</v>
      </c>
      <c r="AJ228" s="163" t="s">
        <v>36</v>
      </c>
      <c r="AK228" s="163" t="s">
        <v>2197</v>
      </c>
      <c r="AL228" s="163" t="s">
        <v>36</v>
      </c>
      <c r="AM228" t="s">
        <v>4876</v>
      </c>
      <c r="AN228" s="487">
        <v>0</v>
      </c>
      <c r="AO228" s="487">
        <v>0</v>
      </c>
    </row>
    <row r="229" spans="1:41" x14ac:dyDescent="0.2">
      <c r="A229">
        <v>228</v>
      </c>
      <c r="B229" s="471" t="s">
        <v>1257</v>
      </c>
      <c r="C229" s="163" t="s">
        <v>880</v>
      </c>
      <c r="D229" s="163" t="s">
        <v>4196</v>
      </c>
      <c r="E229" s="163" t="s">
        <v>2975</v>
      </c>
      <c r="F229" s="163" t="s">
        <v>2018</v>
      </c>
      <c r="G229" s="163" t="s">
        <v>36</v>
      </c>
      <c r="H229" s="163" t="s">
        <v>2200</v>
      </c>
      <c r="I229" s="163" t="s">
        <v>5734</v>
      </c>
      <c r="J229" s="163" t="s">
        <v>2468</v>
      </c>
      <c r="K229" s="163" t="s">
        <v>2376</v>
      </c>
      <c r="L229" s="163" t="s">
        <v>2541</v>
      </c>
      <c r="M229" s="549" t="s">
        <v>3032</v>
      </c>
      <c r="N229" s="163" t="s">
        <v>880</v>
      </c>
      <c r="O229" s="163" t="s">
        <v>906</v>
      </c>
      <c r="P229" s="163" t="s">
        <v>2978</v>
      </c>
      <c r="Q229" s="163" t="s">
        <v>2276</v>
      </c>
      <c r="R229" s="163" t="s">
        <v>2193</v>
      </c>
      <c r="S229" s="163" t="s">
        <v>3033</v>
      </c>
      <c r="T229" s="163">
        <v>1011.5</v>
      </c>
      <c r="U229" s="163" t="s">
        <v>1952</v>
      </c>
      <c r="V229" s="163" t="s">
        <v>2475</v>
      </c>
      <c r="W229" s="163" t="s">
        <v>3034</v>
      </c>
      <c r="X229" s="163" t="s">
        <v>2194</v>
      </c>
      <c r="Y229" s="163" t="s">
        <v>111</v>
      </c>
      <c r="Z229" s="163" t="s">
        <v>111</v>
      </c>
      <c r="AA229" s="163" t="s">
        <v>2353</v>
      </c>
      <c r="AB229" s="163" t="s">
        <v>3021</v>
      </c>
      <c r="AC229" s="163" t="s">
        <v>2195</v>
      </c>
      <c r="AD229" s="163" t="s">
        <v>2196</v>
      </c>
      <c r="AE229" s="163" t="s">
        <v>1762</v>
      </c>
      <c r="AF229" s="163">
        <v>10</v>
      </c>
      <c r="AG229" s="163">
        <v>1</v>
      </c>
      <c r="AH229" s="163">
        <v>0</v>
      </c>
      <c r="AI229" s="163" t="s">
        <v>36</v>
      </c>
      <c r="AJ229" s="163" t="s">
        <v>36</v>
      </c>
      <c r="AK229" s="163" t="s">
        <v>2197</v>
      </c>
      <c r="AL229" s="163" t="s">
        <v>36</v>
      </c>
      <c r="AM229" t="s">
        <v>4876</v>
      </c>
      <c r="AN229" s="487">
        <v>0</v>
      </c>
      <c r="AO229" s="487">
        <v>0</v>
      </c>
    </row>
    <row r="230" spans="1:41" x14ac:dyDescent="0.2">
      <c r="A230">
        <v>229</v>
      </c>
      <c r="B230" s="471" t="s">
        <v>1257</v>
      </c>
      <c r="C230" s="163" t="s">
        <v>1746</v>
      </c>
      <c r="D230" s="163" t="s">
        <v>4197</v>
      </c>
      <c r="E230" s="163" t="s">
        <v>2975</v>
      </c>
      <c r="F230" s="163" t="s">
        <v>2018</v>
      </c>
      <c r="G230" s="163" t="s">
        <v>36</v>
      </c>
      <c r="H230" s="163" t="s">
        <v>2200</v>
      </c>
      <c r="I230" s="163" t="s">
        <v>5757</v>
      </c>
      <c r="J230" s="163" t="s">
        <v>2468</v>
      </c>
      <c r="K230" s="163" t="s">
        <v>2376</v>
      </c>
      <c r="L230" s="163" t="s">
        <v>2541</v>
      </c>
      <c r="M230" s="549" t="s">
        <v>3000</v>
      </c>
      <c r="N230" s="163" t="s">
        <v>3028</v>
      </c>
      <c r="O230" s="163" t="s">
        <v>906</v>
      </c>
      <c r="P230" s="163" t="s">
        <v>2978</v>
      </c>
      <c r="Q230" s="163" t="s">
        <v>2276</v>
      </c>
      <c r="R230" s="163" t="s">
        <v>2193</v>
      </c>
      <c r="S230" s="163" t="s">
        <v>3029</v>
      </c>
      <c r="T230" s="163">
        <v>531</v>
      </c>
      <c r="U230" s="163" t="s">
        <v>1952</v>
      </c>
      <c r="V230" s="163" t="s">
        <v>3030</v>
      </c>
      <c r="W230" s="163" t="s">
        <v>3031</v>
      </c>
      <c r="X230" s="163" t="s">
        <v>2194</v>
      </c>
      <c r="Y230" s="163" t="s">
        <v>111</v>
      </c>
      <c r="Z230" s="163" t="s">
        <v>111</v>
      </c>
      <c r="AA230" s="163" t="s">
        <v>2353</v>
      </c>
      <c r="AB230" s="163" t="s">
        <v>3021</v>
      </c>
      <c r="AC230" s="163" t="s">
        <v>2195</v>
      </c>
      <c r="AD230" s="163" t="s">
        <v>2196</v>
      </c>
      <c r="AE230" s="163" t="s">
        <v>1762</v>
      </c>
      <c r="AF230" s="163" t="s">
        <v>3419</v>
      </c>
      <c r="AG230" s="163" t="s">
        <v>36</v>
      </c>
      <c r="AH230" s="163" t="s">
        <v>36</v>
      </c>
      <c r="AI230" s="163" t="s">
        <v>36</v>
      </c>
      <c r="AJ230" s="163" t="s">
        <v>36</v>
      </c>
      <c r="AK230" s="163" t="s">
        <v>2197</v>
      </c>
      <c r="AL230" s="163" t="s">
        <v>36</v>
      </c>
      <c r="AM230" t="s">
        <v>4876</v>
      </c>
      <c r="AN230" s="487">
        <v>0</v>
      </c>
      <c r="AO230" s="487">
        <v>0</v>
      </c>
    </row>
    <row r="231" spans="1:41" x14ac:dyDescent="0.2">
      <c r="A231">
        <v>230</v>
      </c>
      <c r="B231" s="471" t="s">
        <v>1257</v>
      </c>
      <c r="C231" s="163" t="s">
        <v>5816</v>
      </c>
      <c r="D231" s="163" t="s">
        <v>5817</v>
      </c>
      <c r="E231" s="163" t="s">
        <v>2975</v>
      </c>
      <c r="F231" s="163" t="s">
        <v>2018</v>
      </c>
      <c r="G231" s="163" t="s">
        <v>36</v>
      </c>
      <c r="H231" s="163" t="s">
        <v>2200</v>
      </c>
      <c r="I231" s="163" t="s">
        <v>5734</v>
      </c>
      <c r="J231" s="163" t="s">
        <v>2468</v>
      </c>
      <c r="K231" s="163" t="s">
        <v>2376</v>
      </c>
      <c r="L231" s="163" t="s">
        <v>3018</v>
      </c>
      <c r="M231" s="549" t="s">
        <v>3019</v>
      </c>
      <c r="N231" s="163" t="s">
        <v>5816</v>
      </c>
      <c r="O231" s="163" t="s">
        <v>906</v>
      </c>
      <c r="P231" s="163" t="s">
        <v>2978</v>
      </c>
      <c r="Q231" s="163" t="s">
        <v>2276</v>
      </c>
      <c r="R231" s="163" t="s">
        <v>2193</v>
      </c>
      <c r="S231" s="163" t="s">
        <v>3020</v>
      </c>
      <c r="T231" s="163">
        <v>1590.4</v>
      </c>
      <c r="U231" s="163" t="s">
        <v>1952</v>
      </c>
      <c r="V231" s="163" t="s">
        <v>2475</v>
      </c>
      <c r="W231" s="163" t="s">
        <v>2541</v>
      </c>
      <c r="X231" s="163" t="s">
        <v>2194</v>
      </c>
      <c r="Y231" s="163" t="s">
        <v>111</v>
      </c>
      <c r="Z231" s="163" t="s">
        <v>111</v>
      </c>
      <c r="AA231" s="163" t="s">
        <v>2353</v>
      </c>
      <c r="AB231" s="163" t="s">
        <v>3021</v>
      </c>
      <c r="AC231" s="163" t="s">
        <v>2195</v>
      </c>
      <c r="AD231" s="163" t="s">
        <v>2196</v>
      </c>
      <c r="AE231" s="163" t="s">
        <v>1762</v>
      </c>
      <c r="AF231" s="163" t="s">
        <v>3419</v>
      </c>
      <c r="AG231" s="163" t="s">
        <v>36</v>
      </c>
      <c r="AH231" s="163" t="s">
        <v>36</v>
      </c>
      <c r="AI231" s="163" t="s">
        <v>36</v>
      </c>
      <c r="AJ231" s="163" t="s">
        <v>36</v>
      </c>
      <c r="AK231" s="163" t="s">
        <v>2197</v>
      </c>
      <c r="AL231" s="163" t="s">
        <v>36</v>
      </c>
      <c r="AM231" t="s">
        <v>4876</v>
      </c>
      <c r="AN231" s="487">
        <v>0</v>
      </c>
      <c r="AO231" s="487">
        <v>0</v>
      </c>
    </row>
    <row r="232" spans="1:41" x14ac:dyDescent="0.2">
      <c r="A232">
        <v>231</v>
      </c>
      <c r="B232" s="471" t="s">
        <v>1257</v>
      </c>
      <c r="C232" s="163" t="s">
        <v>5787</v>
      </c>
      <c r="D232" s="163" t="s">
        <v>5788</v>
      </c>
      <c r="E232" s="163" t="s">
        <v>2975</v>
      </c>
      <c r="F232" s="163" t="s">
        <v>2018</v>
      </c>
      <c r="G232" s="163" t="s">
        <v>36</v>
      </c>
      <c r="H232" s="163" t="s">
        <v>2200</v>
      </c>
      <c r="I232" s="163" t="s">
        <v>5757</v>
      </c>
      <c r="J232" s="163" t="s">
        <v>2468</v>
      </c>
      <c r="K232" s="163" t="s">
        <v>2376</v>
      </c>
      <c r="L232" s="163" t="s">
        <v>2998</v>
      </c>
      <c r="M232" s="549" t="s">
        <v>2999</v>
      </c>
      <c r="N232" s="163" t="s">
        <v>5787</v>
      </c>
      <c r="O232" s="163" t="s">
        <v>906</v>
      </c>
      <c r="P232" s="163" t="s">
        <v>2978</v>
      </c>
      <c r="Q232" s="163" t="s">
        <v>3001</v>
      </c>
      <c r="R232" s="163" t="s">
        <v>2193</v>
      </c>
      <c r="S232" s="163" t="s">
        <v>3002</v>
      </c>
      <c r="T232" s="163">
        <v>346.4</v>
      </c>
      <c r="U232" s="163" t="s">
        <v>1952</v>
      </c>
      <c r="V232" s="163" t="s">
        <v>4900</v>
      </c>
      <c r="W232" s="163">
        <v>5244</v>
      </c>
      <c r="X232" s="163" t="s">
        <v>2194</v>
      </c>
      <c r="Y232" s="163" t="s">
        <v>5295</v>
      </c>
      <c r="Z232" s="163" t="s">
        <v>2327</v>
      </c>
      <c r="AA232" s="163" t="s">
        <v>2194</v>
      </c>
      <c r="AB232" s="163" t="s">
        <v>5296</v>
      </c>
      <c r="AC232" s="163" t="s">
        <v>2195</v>
      </c>
      <c r="AD232" s="163" t="s">
        <v>2196</v>
      </c>
      <c r="AE232" s="163" t="s">
        <v>1762</v>
      </c>
      <c r="AF232" s="163" t="s">
        <v>3419</v>
      </c>
      <c r="AG232" s="163" t="s">
        <v>36</v>
      </c>
      <c r="AH232" s="163" t="s">
        <v>36</v>
      </c>
      <c r="AI232" s="163" t="s">
        <v>36</v>
      </c>
      <c r="AJ232" s="163" t="s">
        <v>36</v>
      </c>
      <c r="AK232" s="163" t="s">
        <v>2197</v>
      </c>
      <c r="AL232" s="163" t="s">
        <v>36</v>
      </c>
      <c r="AM232" t="s">
        <v>4876</v>
      </c>
      <c r="AN232" s="487">
        <v>0</v>
      </c>
      <c r="AO232" s="487">
        <v>0</v>
      </c>
    </row>
    <row r="233" spans="1:41" x14ac:dyDescent="0.2">
      <c r="A233">
        <v>232</v>
      </c>
      <c r="B233" s="471" t="s">
        <v>1257</v>
      </c>
      <c r="C233" s="163" t="s">
        <v>5789</v>
      </c>
      <c r="D233" s="163" t="s">
        <v>5790</v>
      </c>
      <c r="E233" s="163" t="s">
        <v>2975</v>
      </c>
      <c r="F233" s="163" t="s">
        <v>2018</v>
      </c>
      <c r="G233" s="163" t="s">
        <v>36</v>
      </c>
      <c r="H233" s="163" t="s">
        <v>2200</v>
      </c>
      <c r="I233" s="163" t="s">
        <v>5734</v>
      </c>
      <c r="J233" s="163" t="s">
        <v>2468</v>
      </c>
      <c r="K233" s="163" t="s">
        <v>2376</v>
      </c>
      <c r="L233" s="163" t="s">
        <v>2995</v>
      </c>
      <c r="M233" s="549" t="s">
        <v>2996</v>
      </c>
      <c r="N233" s="163" t="s">
        <v>5791</v>
      </c>
      <c r="O233" s="163" t="s">
        <v>906</v>
      </c>
      <c r="P233" s="163" t="s">
        <v>2978</v>
      </c>
      <c r="Q233" s="163" t="s">
        <v>2276</v>
      </c>
      <c r="R233" s="163" t="s">
        <v>2193</v>
      </c>
      <c r="S233" s="163" t="s">
        <v>2610</v>
      </c>
      <c r="T233" s="163">
        <v>990</v>
      </c>
      <c r="U233" s="163" t="s">
        <v>1952</v>
      </c>
      <c r="V233" s="163" t="s">
        <v>2997</v>
      </c>
      <c r="W233" s="163" t="s">
        <v>5792</v>
      </c>
      <c r="X233" s="163" t="s">
        <v>2194</v>
      </c>
      <c r="Y233" s="163" t="s">
        <v>111</v>
      </c>
      <c r="Z233" s="163" t="s">
        <v>111</v>
      </c>
      <c r="AA233" s="163" t="s">
        <v>2353</v>
      </c>
      <c r="AB233" s="163" t="s">
        <v>4757</v>
      </c>
      <c r="AC233" s="163" t="s">
        <v>2195</v>
      </c>
      <c r="AD233" s="163" t="s">
        <v>2196</v>
      </c>
      <c r="AE233" s="163" t="s">
        <v>1762</v>
      </c>
      <c r="AF233" s="163" t="s">
        <v>3419</v>
      </c>
      <c r="AG233" s="163" t="s">
        <v>36</v>
      </c>
      <c r="AH233" s="163" t="s">
        <v>36</v>
      </c>
      <c r="AI233" s="163" t="s">
        <v>36</v>
      </c>
      <c r="AJ233" s="163" t="s">
        <v>36</v>
      </c>
      <c r="AK233" s="163" t="s">
        <v>2197</v>
      </c>
      <c r="AL233" s="163" t="s">
        <v>36</v>
      </c>
      <c r="AM233" t="s">
        <v>4876</v>
      </c>
      <c r="AN233" s="487">
        <v>0</v>
      </c>
      <c r="AO233" s="487">
        <v>0</v>
      </c>
    </row>
    <row r="234" spans="1:41" x14ac:dyDescent="0.2">
      <c r="A234">
        <v>233</v>
      </c>
      <c r="B234" s="471" t="s">
        <v>1257</v>
      </c>
      <c r="C234" s="163" t="s">
        <v>1271</v>
      </c>
      <c r="D234" s="163" t="s">
        <v>4198</v>
      </c>
      <c r="E234" s="163" t="s">
        <v>2975</v>
      </c>
      <c r="F234" s="163" t="s">
        <v>2018</v>
      </c>
      <c r="G234" s="163" t="s">
        <v>36</v>
      </c>
      <c r="H234" s="163" t="s">
        <v>2200</v>
      </c>
      <c r="I234" s="163" t="s">
        <v>5725</v>
      </c>
      <c r="J234" s="163" t="s">
        <v>2812</v>
      </c>
      <c r="K234" s="163" t="s">
        <v>2817</v>
      </c>
      <c r="L234" s="163" t="s">
        <v>3003</v>
      </c>
      <c r="M234" s="549" t="s">
        <v>3010</v>
      </c>
      <c r="N234" s="163" t="s">
        <v>1271</v>
      </c>
      <c r="O234" s="163" t="s">
        <v>906</v>
      </c>
      <c r="P234" s="163" t="s">
        <v>4472</v>
      </c>
      <c r="Q234" s="163" t="s">
        <v>3006</v>
      </c>
      <c r="R234" s="163" t="s">
        <v>2257</v>
      </c>
      <c r="S234" s="163" t="s">
        <v>3007</v>
      </c>
      <c r="T234" s="163">
        <v>14</v>
      </c>
      <c r="U234" s="163" t="s">
        <v>1952</v>
      </c>
      <c r="V234" s="163" t="s">
        <v>3008</v>
      </c>
      <c r="W234" s="163" t="s">
        <v>3011</v>
      </c>
      <c r="X234" s="163" t="s">
        <v>2330</v>
      </c>
      <c r="Y234" s="163" t="s">
        <v>111</v>
      </c>
      <c r="Z234" s="163" t="s">
        <v>111</v>
      </c>
      <c r="AA234" s="163" t="s">
        <v>2353</v>
      </c>
      <c r="AB234" s="163" t="s">
        <v>4473</v>
      </c>
      <c r="AC234" s="163" t="s">
        <v>2195</v>
      </c>
      <c r="AD234" s="163" t="s">
        <v>2196</v>
      </c>
      <c r="AE234" s="163" t="s">
        <v>1762</v>
      </c>
      <c r="AF234" s="163" t="s">
        <v>3419</v>
      </c>
      <c r="AG234" s="163" t="s">
        <v>36</v>
      </c>
      <c r="AH234" s="163" t="s">
        <v>36</v>
      </c>
      <c r="AI234" s="163" t="s">
        <v>36</v>
      </c>
      <c r="AJ234" s="163" t="s">
        <v>36</v>
      </c>
      <c r="AK234" s="163" t="s">
        <v>2197</v>
      </c>
      <c r="AL234" s="163" t="s">
        <v>36</v>
      </c>
      <c r="AM234" t="s">
        <v>4877</v>
      </c>
      <c r="AN234" s="487">
        <v>0</v>
      </c>
      <c r="AO234" s="487">
        <v>0</v>
      </c>
    </row>
    <row r="235" spans="1:41" x14ac:dyDescent="0.2">
      <c r="A235">
        <v>234</v>
      </c>
      <c r="B235" s="471" t="s">
        <v>1257</v>
      </c>
      <c r="C235" s="163" t="s">
        <v>1273</v>
      </c>
      <c r="D235" s="163" t="s">
        <v>4199</v>
      </c>
      <c r="E235" s="163" t="s">
        <v>2975</v>
      </c>
      <c r="F235" s="163" t="s">
        <v>2018</v>
      </c>
      <c r="G235" s="163" t="s">
        <v>36</v>
      </c>
      <c r="H235" s="163" t="s">
        <v>2200</v>
      </c>
      <c r="I235" s="163" t="s">
        <v>5725</v>
      </c>
      <c r="J235" s="163" t="s">
        <v>2812</v>
      </c>
      <c r="K235" s="163" t="s">
        <v>2817</v>
      </c>
      <c r="L235" s="163" t="s">
        <v>3003</v>
      </c>
      <c r="M235" s="549" t="s">
        <v>3004</v>
      </c>
      <c r="N235" s="163" t="s">
        <v>1273</v>
      </c>
      <c r="O235" s="163" t="s">
        <v>906</v>
      </c>
      <c r="P235" s="163" t="s">
        <v>3005</v>
      </c>
      <c r="Q235" s="163" t="s">
        <v>3006</v>
      </c>
      <c r="R235" s="163" t="s">
        <v>2257</v>
      </c>
      <c r="S235" s="163" t="s">
        <v>3007</v>
      </c>
      <c r="T235" s="163">
        <v>14</v>
      </c>
      <c r="U235" s="163" t="s">
        <v>1952</v>
      </c>
      <c r="V235" s="163" t="s">
        <v>3008</v>
      </c>
      <c r="W235" s="163" t="s">
        <v>3009</v>
      </c>
      <c r="X235" s="163" t="s">
        <v>2330</v>
      </c>
      <c r="Y235" s="163" t="s">
        <v>111</v>
      </c>
      <c r="Z235" s="163" t="s">
        <v>111</v>
      </c>
      <c r="AA235" s="163" t="s">
        <v>2353</v>
      </c>
      <c r="AB235" s="163" t="s">
        <v>4473</v>
      </c>
      <c r="AC235" s="163" t="s">
        <v>2195</v>
      </c>
      <c r="AD235" s="163" t="s">
        <v>2196</v>
      </c>
      <c r="AE235" s="163" t="s">
        <v>1762</v>
      </c>
      <c r="AF235" s="163" t="s">
        <v>3419</v>
      </c>
      <c r="AG235" s="163" t="s">
        <v>36</v>
      </c>
      <c r="AH235" s="163" t="s">
        <v>36</v>
      </c>
      <c r="AI235" s="163" t="s">
        <v>36</v>
      </c>
      <c r="AJ235" s="163" t="s">
        <v>36</v>
      </c>
      <c r="AK235" s="163" t="s">
        <v>2197</v>
      </c>
      <c r="AL235" s="163" t="s">
        <v>36</v>
      </c>
      <c r="AM235" t="s">
        <v>4877</v>
      </c>
      <c r="AN235" s="487">
        <v>0</v>
      </c>
      <c r="AO235" s="487">
        <v>0</v>
      </c>
    </row>
    <row r="236" spans="1:41" x14ac:dyDescent="0.2">
      <c r="A236">
        <v>235</v>
      </c>
      <c r="B236" s="471" t="s">
        <v>1257</v>
      </c>
      <c r="C236" s="163" t="s">
        <v>4740</v>
      </c>
      <c r="D236" s="163" t="s">
        <v>4969</v>
      </c>
      <c r="E236" s="163" t="s">
        <v>2975</v>
      </c>
      <c r="F236" s="163" t="s">
        <v>2018</v>
      </c>
      <c r="G236" s="163" t="s">
        <v>36</v>
      </c>
      <c r="H236" s="163" t="s">
        <v>2200</v>
      </c>
      <c r="I236" s="163" t="s">
        <v>5725</v>
      </c>
      <c r="J236" s="163" t="s">
        <v>2468</v>
      </c>
      <c r="K236" s="163" t="s">
        <v>3022</v>
      </c>
      <c r="L236" s="163" t="s">
        <v>3023</v>
      </c>
      <c r="M236" s="549" t="s">
        <v>3024</v>
      </c>
      <c r="N236" s="163" t="s">
        <v>3025</v>
      </c>
      <c r="O236" s="163" t="s">
        <v>906</v>
      </c>
      <c r="P236" s="163" t="s">
        <v>2517</v>
      </c>
      <c r="Q236" s="163" t="s">
        <v>2276</v>
      </c>
      <c r="R236" s="163" t="s">
        <v>2193</v>
      </c>
      <c r="S236" s="163" t="s">
        <v>3026</v>
      </c>
      <c r="T236" s="163">
        <v>1150</v>
      </c>
      <c r="U236" s="163" t="s">
        <v>2222</v>
      </c>
      <c r="V236" s="163" t="s">
        <v>2613</v>
      </c>
      <c r="W236" s="163" t="s">
        <v>3027</v>
      </c>
      <c r="X236" s="163" t="s">
        <v>2194</v>
      </c>
      <c r="Y236" s="163" t="s">
        <v>111</v>
      </c>
      <c r="Z236" s="163" t="s">
        <v>111</v>
      </c>
      <c r="AA236" s="163" t="s">
        <v>111</v>
      </c>
      <c r="AB236" s="163" t="s">
        <v>36</v>
      </c>
      <c r="AC236" s="163" t="s">
        <v>2195</v>
      </c>
      <c r="AD236" s="163" t="s">
        <v>2196</v>
      </c>
      <c r="AE236" s="163" t="s">
        <v>1762</v>
      </c>
      <c r="AF236" s="163">
        <v>5</v>
      </c>
      <c r="AG236" s="163">
        <v>85</v>
      </c>
      <c r="AH236" s="163">
        <v>12</v>
      </c>
      <c r="AI236" s="163" t="s">
        <v>36</v>
      </c>
      <c r="AJ236" s="163" t="s">
        <v>36</v>
      </c>
      <c r="AK236" s="163" t="s">
        <v>2197</v>
      </c>
      <c r="AL236" s="163" t="s">
        <v>2197</v>
      </c>
      <c r="AM236" t="s">
        <v>4876</v>
      </c>
      <c r="AN236" s="487">
        <v>0</v>
      </c>
      <c r="AO236" s="487">
        <v>0</v>
      </c>
    </row>
    <row r="237" spans="1:41" x14ac:dyDescent="0.2">
      <c r="A237">
        <v>236</v>
      </c>
      <c r="B237" s="471" t="s">
        <v>1257</v>
      </c>
      <c r="C237" s="163" t="s">
        <v>1281</v>
      </c>
      <c r="D237" s="163" t="s">
        <v>4200</v>
      </c>
      <c r="E237" s="163" t="s">
        <v>2975</v>
      </c>
      <c r="F237" s="163" t="s">
        <v>2018</v>
      </c>
      <c r="G237" s="163" t="s">
        <v>36</v>
      </c>
      <c r="H237" s="163" t="s">
        <v>2200</v>
      </c>
      <c r="I237" s="163" t="s">
        <v>5725</v>
      </c>
      <c r="J237" s="163" t="s">
        <v>2468</v>
      </c>
      <c r="K237" s="163" t="s">
        <v>2981</v>
      </c>
      <c r="L237" s="163" t="s">
        <v>2981</v>
      </c>
      <c r="M237" s="549" t="s">
        <v>2982</v>
      </c>
      <c r="N237" s="163" t="s">
        <v>1281</v>
      </c>
      <c r="O237" s="163" t="s">
        <v>906</v>
      </c>
      <c r="P237" s="163" t="s">
        <v>2983</v>
      </c>
      <c r="Q237" s="163" t="s">
        <v>2276</v>
      </c>
      <c r="R237" s="163" t="s">
        <v>2193</v>
      </c>
      <c r="S237" s="163" t="s">
        <v>2984</v>
      </c>
      <c r="T237" s="163">
        <v>378</v>
      </c>
      <c r="U237" s="163" t="s">
        <v>1952</v>
      </c>
      <c r="V237" s="163" t="s">
        <v>2980</v>
      </c>
      <c r="W237" s="163" t="s">
        <v>2985</v>
      </c>
      <c r="X237" s="163" t="s">
        <v>2194</v>
      </c>
      <c r="Y237" s="163" t="s">
        <v>111</v>
      </c>
      <c r="Z237" s="163" t="s">
        <v>111</v>
      </c>
      <c r="AA237" s="163" t="s">
        <v>2353</v>
      </c>
      <c r="AB237" s="163" t="s">
        <v>3021</v>
      </c>
      <c r="AC237" s="163" t="s">
        <v>2195</v>
      </c>
      <c r="AD237" s="163" t="s">
        <v>2196</v>
      </c>
      <c r="AE237" s="163" t="s">
        <v>1762</v>
      </c>
      <c r="AF237" s="163" t="s">
        <v>3419</v>
      </c>
      <c r="AG237" s="163" t="s">
        <v>36</v>
      </c>
      <c r="AH237" s="163" t="s">
        <v>36</v>
      </c>
      <c r="AI237" s="163" t="s">
        <v>36</v>
      </c>
      <c r="AJ237" s="163" t="s">
        <v>36</v>
      </c>
      <c r="AK237" s="163" t="s">
        <v>2197</v>
      </c>
      <c r="AL237" s="163" t="s">
        <v>36</v>
      </c>
      <c r="AM237" t="s">
        <v>4876</v>
      </c>
      <c r="AN237" s="487">
        <v>0</v>
      </c>
      <c r="AO237" s="487">
        <v>0</v>
      </c>
    </row>
    <row r="238" spans="1:41" x14ac:dyDescent="0.2">
      <c r="A238">
        <v>237</v>
      </c>
      <c r="B238" s="471" t="s">
        <v>1257</v>
      </c>
      <c r="C238" s="163" t="s">
        <v>1267</v>
      </c>
      <c r="D238" s="163" t="s">
        <v>4201</v>
      </c>
      <c r="E238" s="163" t="s">
        <v>2975</v>
      </c>
      <c r="F238" s="163" t="s">
        <v>2018</v>
      </c>
      <c r="G238" s="163" t="s">
        <v>36</v>
      </c>
      <c r="H238" s="163" t="s">
        <v>2200</v>
      </c>
      <c r="I238" s="163" t="s">
        <v>5725</v>
      </c>
      <c r="J238" s="163" t="s">
        <v>2812</v>
      </c>
      <c r="K238" s="163" t="s">
        <v>2204</v>
      </c>
      <c r="L238" s="163" t="s">
        <v>3012</v>
      </c>
      <c r="M238" s="549">
        <v>115130901</v>
      </c>
      <c r="N238" s="163" t="s">
        <v>1267</v>
      </c>
      <c r="O238" s="163" t="s">
        <v>906</v>
      </c>
      <c r="P238" s="163" t="s">
        <v>3013</v>
      </c>
      <c r="Q238" s="163" t="s">
        <v>2276</v>
      </c>
      <c r="R238" s="163" t="s">
        <v>2193</v>
      </c>
      <c r="S238" s="163" t="s">
        <v>3014</v>
      </c>
      <c r="T238" s="163">
        <v>61.3</v>
      </c>
      <c r="U238" s="163" t="s">
        <v>1952</v>
      </c>
      <c r="V238" s="163" t="s">
        <v>2475</v>
      </c>
      <c r="W238" s="163" t="s">
        <v>3015</v>
      </c>
      <c r="X238" s="163" t="s">
        <v>2194</v>
      </c>
      <c r="Y238" s="163" t="s">
        <v>3016</v>
      </c>
      <c r="Z238" s="163" t="s">
        <v>3017</v>
      </c>
      <c r="AA238" s="163" t="s">
        <v>2194</v>
      </c>
      <c r="AB238" s="163" t="s">
        <v>36</v>
      </c>
      <c r="AC238" s="163" t="s">
        <v>2195</v>
      </c>
      <c r="AD238" s="163" t="s">
        <v>2196</v>
      </c>
      <c r="AE238" s="163" t="s">
        <v>1762</v>
      </c>
      <c r="AF238" s="163">
        <v>7</v>
      </c>
      <c r="AG238" s="163">
        <v>0.09</v>
      </c>
      <c r="AH238" s="163">
        <v>0.28999999999999998</v>
      </c>
      <c r="AI238" s="163" t="s">
        <v>36</v>
      </c>
      <c r="AJ238" s="163" t="s">
        <v>36</v>
      </c>
      <c r="AK238" s="163" t="s">
        <v>2197</v>
      </c>
      <c r="AL238" s="163" t="s">
        <v>36</v>
      </c>
      <c r="AM238" t="s">
        <v>4879</v>
      </c>
      <c r="AN238" s="487">
        <v>0</v>
      </c>
      <c r="AO238" s="487">
        <v>0</v>
      </c>
    </row>
    <row r="239" spans="1:41" x14ac:dyDescent="0.2">
      <c r="A239">
        <v>238</v>
      </c>
      <c r="B239" s="471" t="s">
        <v>1257</v>
      </c>
      <c r="C239" s="163" t="s">
        <v>1816</v>
      </c>
      <c r="D239" s="163" t="s">
        <v>4202</v>
      </c>
      <c r="E239" s="163" t="s">
        <v>2975</v>
      </c>
      <c r="F239" s="163" t="s">
        <v>2018</v>
      </c>
      <c r="G239" s="163" t="s">
        <v>36</v>
      </c>
      <c r="H239" s="163" t="s">
        <v>2200</v>
      </c>
      <c r="I239" s="163" t="s">
        <v>5734</v>
      </c>
      <c r="J239" s="163" t="s">
        <v>2468</v>
      </c>
      <c r="K239" s="163" t="s">
        <v>2204</v>
      </c>
      <c r="L239" s="163" t="s">
        <v>2976</v>
      </c>
      <c r="M239" s="549" t="s">
        <v>2977</v>
      </c>
      <c r="N239" s="163" t="s">
        <v>1816</v>
      </c>
      <c r="O239" s="163" t="s">
        <v>906</v>
      </c>
      <c r="P239" s="163" t="s">
        <v>2978</v>
      </c>
      <c r="Q239" s="163" t="s">
        <v>2276</v>
      </c>
      <c r="R239" s="163" t="s">
        <v>2193</v>
      </c>
      <c r="S239" s="163" t="s">
        <v>2979</v>
      </c>
      <c r="T239" s="163">
        <v>588</v>
      </c>
      <c r="U239" s="163" t="s">
        <v>1952</v>
      </c>
      <c r="V239" s="163" t="s">
        <v>111</v>
      </c>
      <c r="W239" s="163" t="s">
        <v>111</v>
      </c>
      <c r="X239" s="163" t="s">
        <v>2353</v>
      </c>
      <c r="Y239" s="163" t="s">
        <v>111</v>
      </c>
      <c r="Z239" s="163" t="s">
        <v>111</v>
      </c>
      <c r="AA239" s="163" t="s">
        <v>2353</v>
      </c>
      <c r="AB239" s="163" t="s">
        <v>5843</v>
      </c>
      <c r="AC239" s="163" t="s">
        <v>2195</v>
      </c>
      <c r="AD239" s="163" t="s">
        <v>2196</v>
      </c>
      <c r="AE239" s="163" t="s">
        <v>1762</v>
      </c>
      <c r="AF239" s="163" t="s">
        <v>3419</v>
      </c>
      <c r="AG239" s="163" t="s">
        <v>36</v>
      </c>
      <c r="AH239" s="163" t="s">
        <v>36</v>
      </c>
      <c r="AI239" s="163" t="s">
        <v>36</v>
      </c>
      <c r="AJ239" s="163" t="s">
        <v>36</v>
      </c>
      <c r="AK239" s="163" t="s">
        <v>2197</v>
      </c>
      <c r="AL239" s="163" t="s">
        <v>36</v>
      </c>
      <c r="AM239" t="s">
        <v>4892</v>
      </c>
      <c r="AN239" s="487">
        <v>0</v>
      </c>
      <c r="AO239" s="487">
        <v>0</v>
      </c>
    </row>
    <row r="240" spans="1:41" x14ac:dyDescent="0.2">
      <c r="A240">
        <v>239</v>
      </c>
      <c r="B240" s="471" t="s">
        <v>1257</v>
      </c>
      <c r="C240" s="163" t="s">
        <v>4758</v>
      </c>
      <c r="D240" s="163" t="s">
        <v>4759</v>
      </c>
      <c r="E240" s="163" t="s">
        <v>2975</v>
      </c>
      <c r="F240" s="163" t="s">
        <v>2018</v>
      </c>
      <c r="G240" s="163" t="s">
        <v>36</v>
      </c>
      <c r="H240" s="163" t="s">
        <v>2200</v>
      </c>
      <c r="I240" s="163" t="s">
        <v>5734</v>
      </c>
      <c r="J240" s="163" t="s">
        <v>1768</v>
      </c>
      <c r="K240" s="163" t="s">
        <v>4760</v>
      </c>
      <c r="L240" s="163" t="s">
        <v>2471</v>
      </c>
      <c r="M240" s="549" t="s">
        <v>4761</v>
      </c>
      <c r="N240" s="163" t="s">
        <v>4758</v>
      </c>
      <c r="O240" s="163" t="s">
        <v>111</v>
      </c>
      <c r="P240" s="163" t="s">
        <v>4762</v>
      </c>
      <c r="Q240" s="163" t="s">
        <v>2273</v>
      </c>
      <c r="R240" s="163" t="s">
        <v>2193</v>
      </c>
      <c r="S240" s="163" t="s">
        <v>4763</v>
      </c>
      <c r="T240" s="163">
        <v>896</v>
      </c>
      <c r="U240" s="163" t="s">
        <v>4764</v>
      </c>
      <c r="V240" s="163" t="s">
        <v>111</v>
      </c>
      <c r="W240" s="163" t="s">
        <v>111</v>
      </c>
      <c r="X240" s="163" t="s">
        <v>111</v>
      </c>
      <c r="Y240" s="163" t="s">
        <v>4765</v>
      </c>
      <c r="Z240" s="163" t="s">
        <v>4765</v>
      </c>
      <c r="AA240" s="163" t="s">
        <v>111</v>
      </c>
      <c r="AB240" s="163" t="s">
        <v>4766</v>
      </c>
      <c r="AC240" s="163" t="s">
        <v>2195</v>
      </c>
      <c r="AD240" s="163" t="s">
        <v>2196</v>
      </c>
      <c r="AE240" s="163" t="s">
        <v>1762</v>
      </c>
      <c r="AF240" s="163" t="s">
        <v>3419</v>
      </c>
      <c r="AG240" s="163" t="s">
        <v>36</v>
      </c>
      <c r="AH240" s="163" t="s">
        <v>36</v>
      </c>
      <c r="AI240" s="163" t="s">
        <v>36</v>
      </c>
      <c r="AJ240" s="163" t="s">
        <v>36</v>
      </c>
      <c r="AK240" s="163" t="s">
        <v>2197</v>
      </c>
      <c r="AL240" s="163" t="s">
        <v>36</v>
      </c>
      <c r="AM240" t="s">
        <v>4893</v>
      </c>
      <c r="AN240" s="487">
        <v>0</v>
      </c>
      <c r="AO240" s="487">
        <v>0</v>
      </c>
    </row>
    <row r="241" spans="1:41" x14ac:dyDescent="0.2">
      <c r="A241">
        <v>240</v>
      </c>
      <c r="B241" s="471" t="s">
        <v>1257</v>
      </c>
      <c r="C241" s="163" t="s">
        <v>4767</v>
      </c>
      <c r="D241" s="163" t="s">
        <v>4768</v>
      </c>
      <c r="E241" s="163" t="s">
        <v>2975</v>
      </c>
      <c r="F241" s="163" t="s">
        <v>2018</v>
      </c>
      <c r="G241" s="163" t="s">
        <v>36</v>
      </c>
      <c r="H241" s="163" t="s">
        <v>2200</v>
      </c>
      <c r="I241" s="163" t="s">
        <v>5734</v>
      </c>
      <c r="J241" s="163" t="s">
        <v>1768</v>
      </c>
      <c r="K241" s="163" t="s">
        <v>4760</v>
      </c>
      <c r="L241" s="163" t="s">
        <v>4769</v>
      </c>
      <c r="M241" s="549" t="s">
        <v>4770</v>
      </c>
      <c r="N241" s="163" t="s">
        <v>4767</v>
      </c>
      <c r="O241" s="163" t="s">
        <v>111</v>
      </c>
      <c r="P241" s="163" t="s">
        <v>4762</v>
      </c>
      <c r="Q241" s="163" t="s">
        <v>2273</v>
      </c>
      <c r="R241" s="163" t="s">
        <v>2193</v>
      </c>
      <c r="S241" s="163" t="s">
        <v>4771</v>
      </c>
      <c r="T241" s="163">
        <v>245</v>
      </c>
      <c r="U241" s="163" t="s">
        <v>4764</v>
      </c>
      <c r="V241" s="163" t="s">
        <v>111</v>
      </c>
      <c r="W241" s="163" t="s">
        <v>111</v>
      </c>
      <c r="X241" s="163" t="s">
        <v>111</v>
      </c>
      <c r="Y241" s="163" t="s">
        <v>4765</v>
      </c>
      <c r="Z241" s="163" t="s">
        <v>4765</v>
      </c>
      <c r="AA241" s="163" t="s">
        <v>111</v>
      </c>
      <c r="AB241" s="163" t="s">
        <v>4766</v>
      </c>
      <c r="AC241" s="163" t="s">
        <v>2195</v>
      </c>
      <c r="AD241" s="163" t="s">
        <v>2196</v>
      </c>
      <c r="AE241" s="163" t="s">
        <v>1762</v>
      </c>
      <c r="AF241" s="163" t="s">
        <v>3419</v>
      </c>
      <c r="AG241" s="163" t="s">
        <v>36</v>
      </c>
      <c r="AH241" s="163" t="s">
        <v>36</v>
      </c>
      <c r="AI241" s="163" t="s">
        <v>36</v>
      </c>
      <c r="AJ241" s="163" t="s">
        <v>36</v>
      </c>
      <c r="AK241" s="163" t="s">
        <v>2197</v>
      </c>
      <c r="AL241" s="163" t="s">
        <v>36</v>
      </c>
      <c r="AM241" t="s">
        <v>4893</v>
      </c>
      <c r="AN241" s="487">
        <v>0</v>
      </c>
      <c r="AO241" s="487">
        <v>0</v>
      </c>
    </row>
    <row r="242" spans="1:41" x14ac:dyDescent="0.2">
      <c r="A242">
        <v>241</v>
      </c>
      <c r="B242" s="471" t="s">
        <v>1257</v>
      </c>
      <c r="C242" s="163" t="s">
        <v>4772</v>
      </c>
      <c r="D242" s="163" t="s">
        <v>4773</v>
      </c>
      <c r="E242" s="163" t="s">
        <v>2975</v>
      </c>
      <c r="F242" s="163" t="s">
        <v>2018</v>
      </c>
      <c r="G242" s="163" t="s">
        <v>36</v>
      </c>
      <c r="H242" s="163" t="s">
        <v>2200</v>
      </c>
      <c r="I242" s="163" t="s">
        <v>5734</v>
      </c>
      <c r="J242" s="163" t="s">
        <v>1768</v>
      </c>
      <c r="K242" s="163" t="s">
        <v>4760</v>
      </c>
      <c r="L242" s="163" t="s">
        <v>4774</v>
      </c>
      <c r="M242" s="549" t="s">
        <v>4775</v>
      </c>
      <c r="N242" s="163" t="s">
        <v>4772</v>
      </c>
      <c r="O242" s="163" t="s">
        <v>111</v>
      </c>
      <c r="P242" s="163" t="s">
        <v>4762</v>
      </c>
      <c r="Q242" s="163" t="s">
        <v>2273</v>
      </c>
      <c r="R242" s="163" t="s">
        <v>2193</v>
      </c>
      <c r="S242" s="163" t="s">
        <v>2610</v>
      </c>
      <c r="T242" s="163">
        <v>4544.1000000000004</v>
      </c>
      <c r="U242" s="163" t="s">
        <v>4764</v>
      </c>
      <c r="V242" s="163" t="s">
        <v>111</v>
      </c>
      <c r="W242" s="163" t="s">
        <v>111</v>
      </c>
      <c r="X242" s="163" t="s">
        <v>111</v>
      </c>
      <c r="Y242" s="163" t="s">
        <v>4765</v>
      </c>
      <c r="Z242" s="163" t="s">
        <v>4765</v>
      </c>
      <c r="AA242" s="163" t="s">
        <v>111</v>
      </c>
      <c r="AB242" s="163" t="s">
        <v>4766</v>
      </c>
      <c r="AC242" s="163" t="s">
        <v>2195</v>
      </c>
      <c r="AD242" s="163" t="s">
        <v>2196</v>
      </c>
      <c r="AE242" s="163" t="s">
        <v>1762</v>
      </c>
      <c r="AF242" s="163" t="s">
        <v>3419</v>
      </c>
      <c r="AG242" s="163" t="s">
        <v>36</v>
      </c>
      <c r="AH242" s="163" t="s">
        <v>36</v>
      </c>
      <c r="AI242" s="163" t="s">
        <v>36</v>
      </c>
      <c r="AJ242" s="163" t="s">
        <v>36</v>
      </c>
      <c r="AK242" s="163" t="s">
        <v>2197</v>
      </c>
      <c r="AL242" s="163" t="s">
        <v>36</v>
      </c>
      <c r="AM242" t="s">
        <v>4893</v>
      </c>
      <c r="AN242" s="487">
        <v>0</v>
      </c>
      <c r="AO242" s="487">
        <v>0</v>
      </c>
    </row>
    <row r="243" spans="1:41" x14ac:dyDescent="0.2">
      <c r="A243">
        <v>242</v>
      </c>
      <c r="B243" s="471" t="s">
        <v>1283</v>
      </c>
      <c r="C243" s="163" t="s">
        <v>1285</v>
      </c>
      <c r="D243" s="163" t="s">
        <v>4203</v>
      </c>
      <c r="E243" s="163" t="s">
        <v>3035</v>
      </c>
      <c r="F243" s="163" t="s">
        <v>2025</v>
      </c>
      <c r="G243" s="163" t="s">
        <v>36</v>
      </c>
      <c r="H243" s="163" t="s">
        <v>2200</v>
      </c>
      <c r="I243" s="163" t="s">
        <v>5725</v>
      </c>
      <c r="J243" s="163" t="s">
        <v>2812</v>
      </c>
      <c r="K243" s="163" t="s">
        <v>3036</v>
      </c>
      <c r="L243" s="163" t="s">
        <v>3037</v>
      </c>
      <c r="M243" s="549" t="s">
        <v>3038</v>
      </c>
      <c r="N243" s="163" t="s">
        <v>1285</v>
      </c>
      <c r="O243" s="163" t="s">
        <v>906</v>
      </c>
      <c r="P243" s="163" t="s">
        <v>3039</v>
      </c>
      <c r="Q243" s="163" t="s">
        <v>2273</v>
      </c>
      <c r="R243" s="163" t="s">
        <v>2193</v>
      </c>
      <c r="S243" s="163" t="s">
        <v>3040</v>
      </c>
      <c r="T243" s="163">
        <v>0</v>
      </c>
      <c r="U243" s="163" t="s">
        <v>2223</v>
      </c>
      <c r="V243" s="163" t="s">
        <v>3041</v>
      </c>
      <c r="W243" s="163" t="s">
        <v>3042</v>
      </c>
      <c r="X243" s="163" t="s">
        <v>2194</v>
      </c>
      <c r="Y243" s="163" t="s">
        <v>111</v>
      </c>
      <c r="Z243" s="163" t="s">
        <v>111</v>
      </c>
      <c r="AA243" s="163" t="s">
        <v>111</v>
      </c>
      <c r="AB243" s="163" t="s">
        <v>3043</v>
      </c>
      <c r="AC243" s="163" t="s">
        <v>2195</v>
      </c>
      <c r="AD243" s="163" t="s">
        <v>2196</v>
      </c>
      <c r="AE243" s="163" t="s">
        <v>1762</v>
      </c>
      <c r="AF243" s="163" t="s">
        <v>3419</v>
      </c>
      <c r="AG243" s="163" t="s">
        <v>36</v>
      </c>
      <c r="AH243" s="163" t="s">
        <v>36</v>
      </c>
      <c r="AI243" s="163" t="s">
        <v>36</v>
      </c>
      <c r="AJ243" s="163" t="s">
        <v>36</v>
      </c>
      <c r="AK243" s="163" t="s">
        <v>2197</v>
      </c>
      <c r="AL243" s="163" t="s">
        <v>36</v>
      </c>
      <c r="AM243" t="s">
        <v>4876</v>
      </c>
      <c r="AN243" s="487">
        <v>0</v>
      </c>
      <c r="AO243" s="487">
        <v>0</v>
      </c>
    </row>
    <row r="244" spans="1:41" x14ac:dyDescent="0.2">
      <c r="A244">
        <v>243</v>
      </c>
      <c r="B244" s="471" t="s">
        <v>1908</v>
      </c>
      <c r="C244" s="163" t="s">
        <v>1910</v>
      </c>
      <c r="D244" s="163" t="s">
        <v>4204</v>
      </c>
      <c r="E244" s="163" t="s">
        <v>2112</v>
      </c>
      <c r="F244" s="163" t="s">
        <v>2018</v>
      </c>
      <c r="G244" s="163" t="s">
        <v>36</v>
      </c>
      <c r="H244" s="163" t="s">
        <v>2200</v>
      </c>
      <c r="I244" s="163" t="s">
        <v>5725</v>
      </c>
      <c r="J244" s="163" t="s">
        <v>2812</v>
      </c>
      <c r="K244" s="163" t="s">
        <v>2204</v>
      </c>
      <c r="L244" s="163" t="s">
        <v>3044</v>
      </c>
      <c r="M244" s="549" t="s">
        <v>1910</v>
      </c>
      <c r="N244" s="163" t="s">
        <v>1910</v>
      </c>
      <c r="O244" s="163" t="s">
        <v>906</v>
      </c>
      <c r="P244" s="163" t="s">
        <v>2911</v>
      </c>
      <c r="Q244" s="163" t="s">
        <v>2276</v>
      </c>
      <c r="R244" s="163" t="s">
        <v>2257</v>
      </c>
      <c r="S244" s="163" t="s">
        <v>3045</v>
      </c>
      <c r="T244" s="163">
        <v>432</v>
      </c>
      <c r="U244" s="163" t="s">
        <v>1952</v>
      </c>
      <c r="V244" s="163" t="s">
        <v>3046</v>
      </c>
      <c r="W244" s="163" t="s">
        <v>3047</v>
      </c>
      <c r="X244" s="163" t="s">
        <v>2194</v>
      </c>
      <c r="Y244" s="163" t="s">
        <v>111</v>
      </c>
      <c r="Z244" s="163" t="s">
        <v>111</v>
      </c>
      <c r="AA244" s="163" t="s">
        <v>111</v>
      </c>
      <c r="AB244" s="163" t="s">
        <v>5778</v>
      </c>
      <c r="AC244" s="163" t="s">
        <v>2195</v>
      </c>
      <c r="AD244" s="163" t="s">
        <v>2196</v>
      </c>
      <c r="AE244" s="163" t="s">
        <v>1762</v>
      </c>
      <c r="AF244" s="163" t="s">
        <v>3419</v>
      </c>
      <c r="AG244" s="163" t="s">
        <v>36</v>
      </c>
      <c r="AH244" s="163" t="s">
        <v>36</v>
      </c>
      <c r="AI244" s="163" t="s">
        <v>36</v>
      </c>
      <c r="AJ244" s="163" t="s">
        <v>36</v>
      </c>
      <c r="AK244" s="163" t="s">
        <v>2197</v>
      </c>
      <c r="AL244" s="163" t="s">
        <v>36</v>
      </c>
      <c r="AM244" t="s">
        <v>4879</v>
      </c>
      <c r="AN244" s="487">
        <v>0</v>
      </c>
      <c r="AO244" s="487">
        <v>0</v>
      </c>
    </row>
    <row r="245" spans="1:41" x14ac:dyDescent="0.2">
      <c r="A245">
        <v>244</v>
      </c>
      <c r="B245" s="471" t="s">
        <v>1908</v>
      </c>
      <c r="C245" s="163" t="s">
        <v>1299</v>
      </c>
      <c r="D245" s="163" t="s">
        <v>4397</v>
      </c>
      <c r="E245" s="163" t="s">
        <v>2112</v>
      </c>
      <c r="F245" s="163" t="s">
        <v>2018</v>
      </c>
      <c r="G245" s="163" t="s">
        <v>36</v>
      </c>
      <c r="H245" s="163" t="s">
        <v>2200</v>
      </c>
      <c r="I245" s="163" t="s">
        <v>5725</v>
      </c>
      <c r="J245" s="163" t="s">
        <v>2812</v>
      </c>
      <c r="K245" s="163" t="s">
        <v>1453</v>
      </c>
      <c r="L245" s="163" t="s">
        <v>4398</v>
      </c>
      <c r="M245" s="549" t="s">
        <v>1299</v>
      </c>
      <c r="N245" s="163" t="s">
        <v>1299</v>
      </c>
      <c r="O245" s="163" t="s">
        <v>906</v>
      </c>
      <c r="P245" s="163" t="s">
        <v>4399</v>
      </c>
      <c r="Q245" s="163" t="s">
        <v>3493</v>
      </c>
      <c r="R245" s="163" t="s">
        <v>2257</v>
      </c>
      <c r="S245" s="163" t="s">
        <v>4400</v>
      </c>
      <c r="T245" s="163">
        <v>2.7</v>
      </c>
      <c r="U245" s="163" t="s">
        <v>2222</v>
      </c>
      <c r="V245" s="163" t="s">
        <v>4401</v>
      </c>
      <c r="W245" s="163" t="s">
        <v>4402</v>
      </c>
      <c r="X245" s="163" t="s">
        <v>4403</v>
      </c>
      <c r="Y245" s="163" t="s">
        <v>111</v>
      </c>
      <c r="Z245" s="163" t="s">
        <v>111</v>
      </c>
      <c r="AA245" s="163" t="s">
        <v>111</v>
      </c>
      <c r="AB245" s="163" t="s">
        <v>5779</v>
      </c>
      <c r="AC245" s="163" t="s">
        <v>2195</v>
      </c>
      <c r="AD245" s="163" t="s">
        <v>2196</v>
      </c>
      <c r="AE245" s="163" t="s">
        <v>1762</v>
      </c>
      <c r="AF245" s="163">
        <v>5</v>
      </c>
      <c r="AG245" s="163">
        <v>1</v>
      </c>
      <c r="AH245" s="163">
        <v>75</v>
      </c>
      <c r="AI245" s="163" t="s">
        <v>3984</v>
      </c>
      <c r="AJ245" s="163" t="s">
        <v>36</v>
      </c>
      <c r="AK245" s="163" t="s">
        <v>2197</v>
      </c>
      <c r="AL245" s="163" t="s">
        <v>36</v>
      </c>
      <c r="AM245" t="s">
        <v>4876</v>
      </c>
      <c r="AN245" s="487">
        <v>0</v>
      </c>
      <c r="AO245" s="487">
        <v>0</v>
      </c>
    </row>
    <row r="246" spans="1:41" x14ac:dyDescent="0.2">
      <c r="A246">
        <v>245</v>
      </c>
      <c r="B246" s="471" t="s">
        <v>3844</v>
      </c>
      <c r="C246" s="163" t="s">
        <v>3846</v>
      </c>
      <c r="D246" s="163" t="s">
        <v>4501</v>
      </c>
      <c r="E246" s="163" t="s">
        <v>4502</v>
      </c>
      <c r="F246" s="163" t="s">
        <v>4503</v>
      </c>
      <c r="G246" s="163" t="s">
        <v>36</v>
      </c>
      <c r="H246" s="163" t="s">
        <v>2200</v>
      </c>
      <c r="I246" s="163" t="s">
        <v>5725</v>
      </c>
      <c r="J246" s="163" t="s">
        <v>1768</v>
      </c>
      <c r="K246" s="163" t="s">
        <v>4504</v>
      </c>
      <c r="L246" s="163" t="s">
        <v>4505</v>
      </c>
      <c r="M246" s="549">
        <v>17091325</v>
      </c>
      <c r="N246" s="163" t="s">
        <v>3846</v>
      </c>
      <c r="O246" s="163" t="s">
        <v>906</v>
      </c>
      <c r="P246" s="163" t="s">
        <v>4506</v>
      </c>
      <c r="Q246" s="163" t="s">
        <v>4506</v>
      </c>
      <c r="R246" s="163" t="s">
        <v>2294</v>
      </c>
      <c r="S246" s="163" t="s">
        <v>4507</v>
      </c>
      <c r="T246" s="163">
        <v>12.3</v>
      </c>
      <c r="U246" s="163" t="s">
        <v>2222</v>
      </c>
      <c r="V246" s="163" t="s">
        <v>2268</v>
      </c>
      <c r="W246" s="163">
        <v>17091325</v>
      </c>
      <c r="X246" s="163" t="s">
        <v>4508</v>
      </c>
      <c r="Y246" s="163" t="s">
        <v>111</v>
      </c>
      <c r="Z246" s="163" t="s">
        <v>111</v>
      </c>
      <c r="AA246" s="163" t="s">
        <v>111</v>
      </c>
      <c r="AB246" s="163" t="s">
        <v>4509</v>
      </c>
      <c r="AC246" s="163" t="s">
        <v>4510</v>
      </c>
      <c r="AD246" s="163" t="s">
        <v>2196</v>
      </c>
      <c r="AE246" s="163" t="s">
        <v>1762</v>
      </c>
      <c r="AF246" s="163" t="s">
        <v>111</v>
      </c>
      <c r="AG246" s="163" t="s">
        <v>36</v>
      </c>
      <c r="AH246" s="163" t="s">
        <v>36</v>
      </c>
      <c r="AI246" s="163" t="s">
        <v>36</v>
      </c>
      <c r="AJ246" s="163" t="s">
        <v>36</v>
      </c>
      <c r="AK246" s="163" t="s">
        <v>2197</v>
      </c>
      <c r="AL246" s="163" t="s">
        <v>36</v>
      </c>
      <c r="AM246" t="s">
        <v>4876</v>
      </c>
      <c r="AN246" s="487">
        <v>0</v>
      </c>
      <c r="AO246" s="487">
        <v>0</v>
      </c>
    </row>
    <row r="247" spans="1:41" x14ac:dyDescent="0.2">
      <c r="A247">
        <v>246</v>
      </c>
      <c r="B247" s="471" t="s">
        <v>5589</v>
      </c>
      <c r="C247" s="163" t="s">
        <v>5590</v>
      </c>
      <c r="D247" s="163" t="s">
        <v>5591</v>
      </c>
      <c r="E247" s="163" t="s">
        <v>5592</v>
      </c>
      <c r="F247" s="163" t="s">
        <v>5593</v>
      </c>
      <c r="G247" s="163" t="s">
        <v>36</v>
      </c>
      <c r="H247" s="163" t="s">
        <v>2200</v>
      </c>
      <c r="I247" s="163" t="s">
        <v>5725</v>
      </c>
      <c r="J247" s="163" t="s">
        <v>2468</v>
      </c>
      <c r="K247" s="163" t="s">
        <v>3372</v>
      </c>
      <c r="L247" s="163" t="s">
        <v>5594</v>
      </c>
      <c r="M247" s="549" t="s">
        <v>5595</v>
      </c>
      <c r="N247" s="163" t="s">
        <v>5596</v>
      </c>
      <c r="O247" s="163" t="s">
        <v>2471</v>
      </c>
      <c r="P247" s="163" t="s">
        <v>5597</v>
      </c>
      <c r="Q247" s="163" t="s">
        <v>5598</v>
      </c>
      <c r="R247" s="163" t="s">
        <v>4533</v>
      </c>
      <c r="S247" s="163" t="s">
        <v>5599</v>
      </c>
      <c r="T247" s="163">
        <v>483.9</v>
      </c>
      <c r="U247" s="163" t="s">
        <v>2222</v>
      </c>
      <c r="V247" s="163" t="s">
        <v>5600</v>
      </c>
      <c r="W247" s="163" t="s">
        <v>5613</v>
      </c>
      <c r="X247" s="163" t="s">
        <v>2810</v>
      </c>
      <c r="Y247" s="163" t="s">
        <v>5614</v>
      </c>
      <c r="Z247" s="163" t="s">
        <v>5601</v>
      </c>
      <c r="AA247" s="163" t="s">
        <v>4937</v>
      </c>
      <c r="AB247" s="163" t="s">
        <v>5615</v>
      </c>
      <c r="AC247" s="163" t="s">
        <v>2195</v>
      </c>
      <c r="AD247" s="163" t="s">
        <v>2196</v>
      </c>
      <c r="AE247" s="163" t="s">
        <v>1762</v>
      </c>
      <c r="AF247" s="163" t="s">
        <v>111</v>
      </c>
      <c r="AG247" s="163" t="s">
        <v>111</v>
      </c>
      <c r="AH247" s="163" t="s">
        <v>111</v>
      </c>
      <c r="AI247" s="163" t="s">
        <v>111</v>
      </c>
      <c r="AJ247" s="163" t="s">
        <v>111</v>
      </c>
      <c r="AK247" s="163" t="s">
        <v>2197</v>
      </c>
      <c r="AL247" s="163" t="s">
        <v>36</v>
      </c>
      <c r="AM247" t="s">
        <v>4879</v>
      </c>
      <c r="AN247" s="487">
        <v>0</v>
      </c>
      <c r="AO247" s="487">
        <v>0</v>
      </c>
    </row>
    <row r="248" spans="1:41" x14ac:dyDescent="0.2">
      <c r="A248">
        <v>247</v>
      </c>
      <c r="B248" s="471" t="s">
        <v>1302</v>
      </c>
      <c r="C248" s="163" t="s">
        <v>1313</v>
      </c>
      <c r="D248" s="163" t="s">
        <v>4205</v>
      </c>
      <c r="E248" s="163" t="s">
        <v>3048</v>
      </c>
      <c r="F248" s="163" t="s">
        <v>2116</v>
      </c>
      <c r="G248" s="163" t="s">
        <v>36</v>
      </c>
      <c r="H248" s="163" t="s">
        <v>2200</v>
      </c>
      <c r="I248" s="163" t="s">
        <v>5725</v>
      </c>
      <c r="J248" s="163" t="s">
        <v>2468</v>
      </c>
      <c r="K248" s="163" t="s">
        <v>2322</v>
      </c>
      <c r="L248" s="163" t="s">
        <v>3061</v>
      </c>
      <c r="M248" s="549">
        <v>10282008</v>
      </c>
      <c r="N248" s="163" t="s">
        <v>1313</v>
      </c>
      <c r="O248" s="163" t="s">
        <v>906</v>
      </c>
      <c r="P248" s="163" t="s">
        <v>2934</v>
      </c>
      <c r="Q248" s="163" t="s">
        <v>2276</v>
      </c>
      <c r="R248" s="163" t="s">
        <v>2358</v>
      </c>
      <c r="S248" s="163" t="s">
        <v>3062</v>
      </c>
      <c r="T248" s="163">
        <v>2002</v>
      </c>
      <c r="U248" s="163" t="s">
        <v>2223</v>
      </c>
      <c r="V248" s="163" t="s">
        <v>3063</v>
      </c>
      <c r="W248" s="163" t="s">
        <v>3064</v>
      </c>
      <c r="X248" s="163" t="s">
        <v>2342</v>
      </c>
      <c r="Y248" s="163" t="s">
        <v>2539</v>
      </c>
      <c r="Z248" s="163" t="s">
        <v>3065</v>
      </c>
      <c r="AA248" s="163" t="s">
        <v>2194</v>
      </c>
      <c r="AB248" s="163" t="s">
        <v>3066</v>
      </c>
      <c r="AC248" s="163" t="s">
        <v>2195</v>
      </c>
      <c r="AD248" s="163" t="s">
        <v>2196</v>
      </c>
      <c r="AE248" s="163" t="s">
        <v>1762</v>
      </c>
      <c r="AF248" s="163" t="s">
        <v>3419</v>
      </c>
      <c r="AG248" s="163" t="s">
        <v>36</v>
      </c>
      <c r="AH248" s="163" t="s">
        <v>36</v>
      </c>
      <c r="AI248" s="163" t="s">
        <v>36</v>
      </c>
      <c r="AJ248" s="163" t="s">
        <v>36</v>
      </c>
      <c r="AK248" s="163" t="s">
        <v>2197</v>
      </c>
      <c r="AL248" s="163" t="s">
        <v>36</v>
      </c>
      <c r="AM248" t="s">
        <v>4878</v>
      </c>
      <c r="AN248" s="487">
        <v>0</v>
      </c>
      <c r="AO248" s="487">
        <v>0</v>
      </c>
    </row>
    <row r="249" spans="1:41" x14ac:dyDescent="0.2">
      <c r="A249">
        <v>248</v>
      </c>
      <c r="B249" s="471" t="s">
        <v>1302</v>
      </c>
      <c r="C249" s="163" t="s">
        <v>4451</v>
      </c>
      <c r="D249" s="163" t="s">
        <v>4511</v>
      </c>
      <c r="E249" s="163" t="s">
        <v>3048</v>
      </c>
      <c r="F249" s="163" t="s">
        <v>2116</v>
      </c>
      <c r="G249" s="163" t="s">
        <v>36</v>
      </c>
      <c r="H249" s="163" t="s">
        <v>2200</v>
      </c>
      <c r="I249" s="163" t="s">
        <v>3946</v>
      </c>
      <c r="J249" s="163" t="s">
        <v>1768</v>
      </c>
      <c r="K249" s="163" t="s">
        <v>4451</v>
      </c>
      <c r="L249" s="163" t="s">
        <v>2522</v>
      </c>
      <c r="M249" s="549" t="s">
        <v>4458</v>
      </c>
      <c r="N249" s="163" t="s">
        <v>4512</v>
      </c>
      <c r="O249" s="163" t="s">
        <v>906</v>
      </c>
      <c r="P249" s="163" t="s">
        <v>4453</v>
      </c>
      <c r="Q249" s="163" t="s">
        <v>4453</v>
      </c>
      <c r="R249" s="163" t="s">
        <v>2193</v>
      </c>
      <c r="S249" s="163" t="s">
        <v>4459</v>
      </c>
      <c r="T249" s="163">
        <v>2253.3000000000002</v>
      </c>
      <c r="U249" s="163" t="s">
        <v>2223</v>
      </c>
      <c r="V249" s="163" t="s">
        <v>2525</v>
      </c>
      <c r="W249" s="163">
        <v>43144</v>
      </c>
      <c r="X249" s="163" t="s">
        <v>2810</v>
      </c>
      <c r="Y249" s="163" t="s">
        <v>4460</v>
      </c>
      <c r="Z249" s="163" t="s">
        <v>4461</v>
      </c>
      <c r="AA249" s="163" t="s">
        <v>4462</v>
      </c>
      <c r="AB249" s="163" t="s">
        <v>4463</v>
      </c>
      <c r="AC249" s="163" t="s">
        <v>2195</v>
      </c>
      <c r="AD249" s="163" t="s">
        <v>2196</v>
      </c>
      <c r="AE249" s="163" t="s">
        <v>1762</v>
      </c>
      <c r="AF249" s="163" t="s">
        <v>3419</v>
      </c>
      <c r="AG249" s="163" t="s">
        <v>36</v>
      </c>
      <c r="AH249" s="163" t="s">
        <v>36</v>
      </c>
      <c r="AI249" s="163" t="s">
        <v>36</v>
      </c>
      <c r="AJ249" s="163" t="s">
        <v>36</v>
      </c>
      <c r="AK249" s="163" t="s">
        <v>2197</v>
      </c>
      <c r="AL249" s="163" t="s">
        <v>36</v>
      </c>
      <c r="AM249" t="s">
        <v>4878</v>
      </c>
      <c r="AN249" s="487">
        <v>0</v>
      </c>
      <c r="AO249" s="487">
        <v>0</v>
      </c>
    </row>
    <row r="250" spans="1:41" x14ac:dyDescent="0.2">
      <c r="A250">
        <v>249</v>
      </c>
      <c r="B250" s="471" t="s">
        <v>1302</v>
      </c>
      <c r="C250" s="163" t="s">
        <v>4513</v>
      </c>
      <c r="D250" s="163" t="s">
        <v>4514</v>
      </c>
      <c r="E250" s="163" t="s">
        <v>3048</v>
      </c>
      <c r="F250" s="163" t="s">
        <v>2116</v>
      </c>
      <c r="G250" s="163" t="s">
        <v>36</v>
      </c>
      <c r="H250" s="163" t="s">
        <v>2200</v>
      </c>
      <c r="I250" s="163" t="s">
        <v>5725</v>
      </c>
      <c r="J250" s="163" t="s">
        <v>1768</v>
      </c>
      <c r="K250" s="163" t="s">
        <v>4457</v>
      </c>
      <c r="L250" s="163" t="s">
        <v>2522</v>
      </c>
      <c r="M250" s="549" t="s">
        <v>4452</v>
      </c>
      <c r="N250" s="163" t="s">
        <v>4515</v>
      </c>
      <c r="O250" s="163" t="s">
        <v>906</v>
      </c>
      <c r="P250" s="163" t="s">
        <v>4453</v>
      </c>
      <c r="Q250" s="163" t="s">
        <v>4453</v>
      </c>
      <c r="R250" s="163" t="s">
        <v>2193</v>
      </c>
      <c r="S250" s="163" t="s">
        <v>4454</v>
      </c>
      <c r="T250" s="163">
        <v>2380</v>
      </c>
      <c r="U250" s="163" t="s">
        <v>2223</v>
      </c>
      <c r="V250" s="163" t="s">
        <v>2525</v>
      </c>
      <c r="W250" s="163">
        <v>23131</v>
      </c>
      <c r="X250" s="163" t="s">
        <v>2810</v>
      </c>
      <c r="Y250" s="163" t="s">
        <v>111</v>
      </c>
      <c r="Z250" s="163" t="s">
        <v>4455</v>
      </c>
      <c r="AA250" s="163" t="s">
        <v>111</v>
      </c>
      <c r="AB250" s="163" t="s">
        <v>4456</v>
      </c>
      <c r="AC250" s="163" t="s">
        <v>2195</v>
      </c>
      <c r="AD250" s="163" t="s">
        <v>2196</v>
      </c>
      <c r="AE250" s="163" t="s">
        <v>1762</v>
      </c>
      <c r="AF250" s="163" t="s">
        <v>3419</v>
      </c>
      <c r="AG250" s="163" t="s">
        <v>36</v>
      </c>
      <c r="AH250" s="163" t="s">
        <v>36</v>
      </c>
      <c r="AI250" s="163" t="s">
        <v>36</v>
      </c>
      <c r="AJ250" s="163" t="s">
        <v>36</v>
      </c>
      <c r="AK250" s="163" t="s">
        <v>2197</v>
      </c>
      <c r="AL250" s="163" t="s">
        <v>36</v>
      </c>
      <c r="AM250" t="s">
        <v>4878</v>
      </c>
      <c r="AN250" s="487">
        <v>0</v>
      </c>
      <c r="AO250" s="487">
        <v>0</v>
      </c>
    </row>
    <row r="251" spans="1:41" x14ac:dyDescent="0.2">
      <c r="A251">
        <v>250</v>
      </c>
      <c r="B251" s="471" t="s">
        <v>1302</v>
      </c>
      <c r="C251" s="163" t="s">
        <v>1311</v>
      </c>
      <c r="D251" s="163" t="s">
        <v>4368</v>
      </c>
      <c r="E251" s="163" t="s">
        <v>3048</v>
      </c>
      <c r="F251" s="163" t="s">
        <v>2116</v>
      </c>
      <c r="G251" s="163" t="s">
        <v>36</v>
      </c>
      <c r="H251" s="163" t="s">
        <v>2200</v>
      </c>
      <c r="I251" s="163" t="s">
        <v>5725</v>
      </c>
      <c r="J251" s="163" t="s">
        <v>2812</v>
      </c>
      <c r="K251" s="163" t="s">
        <v>4369</v>
      </c>
      <c r="L251" s="163" t="s">
        <v>3067</v>
      </c>
      <c r="M251" s="549" t="s">
        <v>4369</v>
      </c>
      <c r="N251" s="163" t="s">
        <v>1311</v>
      </c>
      <c r="O251" s="163" t="s">
        <v>2471</v>
      </c>
      <c r="P251" s="163" t="s">
        <v>4370</v>
      </c>
      <c r="Q251" s="163" t="s">
        <v>2192</v>
      </c>
      <c r="R251" s="163" t="s">
        <v>2367</v>
      </c>
      <c r="S251" s="163" t="s">
        <v>4371</v>
      </c>
      <c r="T251" s="163">
        <v>1296</v>
      </c>
      <c r="U251" s="163" t="s">
        <v>2223</v>
      </c>
      <c r="V251" s="163" t="s">
        <v>4372</v>
      </c>
      <c r="W251" s="163" t="s">
        <v>4373</v>
      </c>
      <c r="X251" s="163" t="s">
        <v>2194</v>
      </c>
      <c r="Y251" s="163" t="s">
        <v>2539</v>
      </c>
      <c r="Z251" s="163" t="s">
        <v>4374</v>
      </c>
      <c r="AA251" s="163" t="s">
        <v>2194</v>
      </c>
      <c r="AB251" s="163" t="s">
        <v>36</v>
      </c>
      <c r="AC251" s="163" t="s">
        <v>2195</v>
      </c>
      <c r="AD251" s="163" t="s">
        <v>2196</v>
      </c>
      <c r="AE251" s="163" t="s">
        <v>1762</v>
      </c>
      <c r="AF251" s="163">
        <v>4</v>
      </c>
      <c r="AG251" s="163">
        <v>0.5</v>
      </c>
      <c r="AH251" s="163">
        <v>1</v>
      </c>
      <c r="AI251" s="163" t="s">
        <v>4375</v>
      </c>
      <c r="AJ251" s="163" t="s">
        <v>4376</v>
      </c>
      <c r="AK251" s="163" t="s">
        <v>2197</v>
      </c>
      <c r="AL251" s="163" t="s">
        <v>36</v>
      </c>
      <c r="AM251" t="s">
        <v>4876</v>
      </c>
      <c r="AN251" s="487">
        <v>0</v>
      </c>
      <c r="AO251" s="487">
        <v>0</v>
      </c>
    </row>
    <row r="252" spans="1:41" x14ac:dyDescent="0.2">
      <c r="A252">
        <v>251</v>
      </c>
      <c r="B252" s="471" t="s">
        <v>1302</v>
      </c>
      <c r="C252" s="163" t="s">
        <v>1307</v>
      </c>
      <c r="D252" s="163" t="s">
        <v>4206</v>
      </c>
      <c r="E252" s="163" t="s">
        <v>3048</v>
      </c>
      <c r="F252" s="163" t="s">
        <v>2116</v>
      </c>
      <c r="G252" s="163" t="s">
        <v>36</v>
      </c>
      <c r="H252" s="163" t="s">
        <v>2200</v>
      </c>
      <c r="I252" s="163" t="s">
        <v>5725</v>
      </c>
      <c r="J252" s="163" t="s">
        <v>2812</v>
      </c>
      <c r="K252" s="163" t="s">
        <v>3079</v>
      </c>
      <c r="L252" s="163" t="s">
        <v>111</v>
      </c>
      <c r="M252" s="549">
        <v>260</v>
      </c>
      <c r="N252" s="163" t="s">
        <v>1307</v>
      </c>
      <c r="O252" s="163" t="s">
        <v>4651</v>
      </c>
      <c r="P252" s="163" t="s">
        <v>3080</v>
      </c>
      <c r="Q252" s="163" t="s">
        <v>2192</v>
      </c>
      <c r="R252" s="163" t="s">
        <v>2257</v>
      </c>
      <c r="S252" s="163" t="s">
        <v>3081</v>
      </c>
      <c r="T252" s="163">
        <v>675</v>
      </c>
      <c r="U252" s="163" t="s">
        <v>2222</v>
      </c>
      <c r="V252" s="163" t="s">
        <v>3082</v>
      </c>
      <c r="W252" s="163">
        <v>261</v>
      </c>
      <c r="X252" s="163" t="s">
        <v>3083</v>
      </c>
      <c r="Y252" s="163" t="s">
        <v>3084</v>
      </c>
      <c r="Z252" s="163">
        <v>259</v>
      </c>
      <c r="AA252" s="163" t="s">
        <v>2194</v>
      </c>
      <c r="AB252" s="163" t="s">
        <v>4464</v>
      </c>
      <c r="AC252" s="163" t="s">
        <v>2195</v>
      </c>
      <c r="AD252" s="163" t="s">
        <v>2196</v>
      </c>
      <c r="AE252" s="163" t="s">
        <v>1762</v>
      </c>
      <c r="AF252" s="163" t="s">
        <v>3419</v>
      </c>
      <c r="AG252" s="163" t="s">
        <v>36</v>
      </c>
      <c r="AH252" s="163" t="s">
        <v>36</v>
      </c>
      <c r="AI252" s="163" t="s">
        <v>36</v>
      </c>
      <c r="AJ252" s="163" t="s">
        <v>36</v>
      </c>
      <c r="AK252" s="163" t="s">
        <v>2197</v>
      </c>
      <c r="AL252" s="163" t="s">
        <v>36</v>
      </c>
      <c r="AM252" t="s">
        <v>4879</v>
      </c>
      <c r="AN252" s="487">
        <v>0</v>
      </c>
      <c r="AO252" s="487">
        <v>0</v>
      </c>
    </row>
    <row r="253" spans="1:41" x14ac:dyDescent="0.2">
      <c r="A253">
        <v>252</v>
      </c>
      <c r="B253" s="471" t="s">
        <v>1302</v>
      </c>
      <c r="C253" s="163" t="s">
        <v>1309</v>
      </c>
      <c r="D253" s="163" t="s">
        <v>4207</v>
      </c>
      <c r="E253" s="163" t="s">
        <v>3048</v>
      </c>
      <c r="F253" s="163" t="s">
        <v>2116</v>
      </c>
      <c r="G253" s="163" t="s">
        <v>36</v>
      </c>
      <c r="H253" s="163" t="s">
        <v>2200</v>
      </c>
      <c r="I253" s="163" t="s">
        <v>3946</v>
      </c>
      <c r="J253" s="163" t="s">
        <v>2468</v>
      </c>
      <c r="K253" s="163" t="s">
        <v>1123</v>
      </c>
      <c r="L253" s="163" t="s">
        <v>3068</v>
      </c>
      <c r="M253" s="549">
        <v>98</v>
      </c>
      <c r="N253" s="163" t="s">
        <v>1309</v>
      </c>
      <c r="O253" s="163" t="s">
        <v>906</v>
      </c>
      <c r="P253" s="163" t="s">
        <v>2934</v>
      </c>
      <c r="Q253" s="163" t="s">
        <v>2192</v>
      </c>
      <c r="R253" s="163" t="s">
        <v>2193</v>
      </c>
      <c r="S253" s="163" t="s">
        <v>3069</v>
      </c>
      <c r="T253" s="163">
        <v>4752</v>
      </c>
      <c r="U253" s="163" t="s">
        <v>2223</v>
      </c>
      <c r="V253" s="163" t="s">
        <v>4587</v>
      </c>
      <c r="W253" s="163" t="s">
        <v>3070</v>
      </c>
      <c r="X253" s="163" t="s">
        <v>2194</v>
      </c>
      <c r="Y253" s="163" t="s">
        <v>3016</v>
      </c>
      <c r="Z253" s="163" t="s">
        <v>3071</v>
      </c>
      <c r="AA253" s="163" t="s">
        <v>4601</v>
      </c>
      <c r="AB253" s="163" t="s">
        <v>4588</v>
      </c>
      <c r="AC253" s="163" t="s">
        <v>2195</v>
      </c>
      <c r="AD253" s="163" t="s">
        <v>2196</v>
      </c>
      <c r="AE253" s="163" t="s">
        <v>1762</v>
      </c>
      <c r="AF253" s="163" t="s">
        <v>3419</v>
      </c>
      <c r="AG253" s="163" t="s">
        <v>36</v>
      </c>
      <c r="AH253" s="163" t="s">
        <v>36</v>
      </c>
      <c r="AI253" s="163" t="s">
        <v>36</v>
      </c>
      <c r="AJ253" s="163" t="s">
        <v>36</v>
      </c>
      <c r="AK253" s="163" t="s">
        <v>2197</v>
      </c>
      <c r="AL253" s="163" t="s">
        <v>36</v>
      </c>
      <c r="AM253" t="s">
        <v>4878</v>
      </c>
      <c r="AN253" s="487">
        <v>0</v>
      </c>
      <c r="AO253" s="487">
        <v>0</v>
      </c>
    </row>
    <row r="254" spans="1:41" x14ac:dyDescent="0.2">
      <c r="A254">
        <v>253</v>
      </c>
      <c r="B254" s="471" t="s">
        <v>1302</v>
      </c>
      <c r="C254" s="163" t="s">
        <v>1304</v>
      </c>
      <c r="D254" s="163" t="s">
        <v>4208</v>
      </c>
      <c r="E254" s="163" t="s">
        <v>3048</v>
      </c>
      <c r="F254" s="163" t="s">
        <v>2116</v>
      </c>
      <c r="G254" s="163" t="s">
        <v>36</v>
      </c>
      <c r="H254" s="163" t="s">
        <v>2200</v>
      </c>
      <c r="I254" s="163" t="s">
        <v>5725</v>
      </c>
      <c r="J254" s="163" t="s">
        <v>2812</v>
      </c>
      <c r="K254" s="163" t="s">
        <v>1123</v>
      </c>
      <c r="L254" s="163" t="s">
        <v>2522</v>
      </c>
      <c r="M254" s="549" t="s">
        <v>3072</v>
      </c>
      <c r="N254" s="163" t="s">
        <v>1304</v>
      </c>
      <c r="O254" s="163" t="s">
        <v>906</v>
      </c>
      <c r="P254" s="163" t="s">
        <v>2517</v>
      </c>
      <c r="Q254" s="163" t="s">
        <v>2192</v>
      </c>
      <c r="R254" s="163" t="s">
        <v>2193</v>
      </c>
      <c r="S254" s="163" t="s">
        <v>3073</v>
      </c>
      <c r="T254" s="163">
        <v>2928</v>
      </c>
      <c r="U254" s="163" t="s">
        <v>2223</v>
      </c>
      <c r="V254" s="163" t="s">
        <v>2525</v>
      </c>
      <c r="W254" s="163">
        <v>43144</v>
      </c>
      <c r="X254" s="163" t="s">
        <v>2810</v>
      </c>
      <c r="Y254" s="163" t="s">
        <v>3016</v>
      </c>
      <c r="Z254" s="163" t="s">
        <v>3071</v>
      </c>
      <c r="AA254" s="163" t="s">
        <v>2330</v>
      </c>
      <c r="AB254" s="163" t="s">
        <v>4822</v>
      </c>
      <c r="AC254" s="163" t="s">
        <v>2195</v>
      </c>
      <c r="AD254" s="163" t="s">
        <v>2196</v>
      </c>
      <c r="AE254" s="163" t="s">
        <v>1762</v>
      </c>
      <c r="AF254" s="163" t="s">
        <v>3419</v>
      </c>
      <c r="AG254" s="163" t="s">
        <v>36</v>
      </c>
      <c r="AH254" s="163" t="s">
        <v>36</v>
      </c>
      <c r="AI254" s="163" t="s">
        <v>36</v>
      </c>
      <c r="AJ254" s="163" t="s">
        <v>36</v>
      </c>
      <c r="AK254" s="163" t="s">
        <v>2197</v>
      </c>
      <c r="AL254" s="163" t="s">
        <v>36</v>
      </c>
      <c r="AM254" t="s">
        <v>4878</v>
      </c>
      <c r="AN254" s="487">
        <v>0</v>
      </c>
      <c r="AO254" s="487">
        <v>0</v>
      </c>
    </row>
    <row r="255" spans="1:41" x14ac:dyDescent="0.2">
      <c r="A255">
        <v>254</v>
      </c>
      <c r="B255" s="471" t="s">
        <v>1302</v>
      </c>
      <c r="C255" s="163" t="s">
        <v>4666</v>
      </c>
      <c r="D255" s="163" t="s">
        <v>4667</v>
      </c>
      <c r="E255" s="163" t="s">
        <v>3048</v>
      </c>
      <c r="F255" s="163" t="s">
        <v>2116</v>
      </c>
      <c r="G255" s="163" t="s">
        <v>36</v>
      </c>
      <c r="H255" s="163" t="s">
        <v>2200</v>
      </c>
      <c r="I255" s="163" t="s">
        <v>5725</v>
      </c>
      <c r="J255" s="163" t="s">
        <v>2812</v>
      </c>
      <c r="K255" s="163" t="s">
        <v>4668</v>
      </c>
      <c r="L255" s="163" t="s">
        <v>3067</v>
      </c>
      <c r="M255" s="549">
        <v>1605</v>
      </c>
      <c r="N255" s="163" t="s">
        <v>4666</v>
      </c>
      <c r="O255" s="163" t="s">
        <v>2471</v>
      </c>
      <c r="P255" s="163" t="s">
        <v>3074</v>
      </c>
      <c r="Q255" s="163" t="s">
        <v>2192</v>
      </c>
      <c r="R255" s="163" t="s">
        <v>2367</v>
      </c>
      <c r="S255" s="163" t="s">
        <v>3075</v>
      </c>
      <c r="T255" s="163">
        <v>2320</v>
      </c>
      <c r="U255" s="163" t="s">
        <v>2223</v>
      </c>
      <c r="V255" s="163" t="s">
        <v>3076</v>
      </c>
      <c r="W255" s="163" t="s">
        <v>3077</v>
      </c>
      <c r="X255" s="163" t="s">
        <v>2194</v>
      </c>
      <c r="Y255" s="163" t="s">
        <v>2375</v>
      </c>
      <c r="Z255" s="163" t="s">
        <v>3078</v>
      </c>
      <c r="AA255" s="163" t="s">
        <v>2194</v>
      </c>
      <c r="AB255" s="163" t="s">
        <v>36</v>
      </c>
      <c r="AC255" s="163" t="s">
        <v>2195</v>
      </c>
      <c r="AD255" s="163" t="s">
        <v>2196</v>
      </c>
      <c r="AE255" s="163" t="s">
        <v>1762</v>
      </c>
      <c r="AF255" s="163">
        <v>4</v>
      </c>
      <c r="AG255" s="163">
        <v>0.5</v>
      </c>
      <c r="AH255" s="163">
        <v>1</v>
      </c>
      <c r="AI255" s="163" t="s">
        <v>4003</v>
      </c>
      <c r="AJ255" s="163" t="s">
        <v>3966</v>
      </c>
      <c r="AK255" s="163" t="s">
        <v>2197</v>
      </c>
      <c r="AL255" s="163" t="s">
        <v>36</v>
      </c>
      <c r="AM255" t="s">
        <v>4878</v>
      </c>
      <c r="AN255" s="487">
        <v>0</v>
      </c>
      <c r="AO255" s="487">
        <v>0</v>
      </c>
    </row>
    <row r="256" spans="1:41" x14ac:dyDescent="0.2">
      <c r="A256">
        <v>255</v>
      </c>
      <c r="B256" s="471" t="s">
        <v>1302</v>
      </c>
      <c r="C256" s="163" t="s">
        <v>5183</v>
      </c>
      <c r="D256" s="163" t="s">
        <v>5184</v>
      </c>
      <c r="E256" s="163" t="s">
        <v>3048</v>
      </c>
      <c r="F256" s="163" t="s">
        <v>2116</v>
      </c>
      <c r="G256" s="163" t="s">
        <v>36</v>
      </c>
      <c r="H256" s="163" t="s">
        <v>2200</v>
      </c>
      <c r="I256" s="163" t="s">
        <v>5725</v>
      </c>
      <c r="J256" s="163" t="s">
        <v>2812</v>
      </c>
      <c r="K256" s="163" t="s">
        <v>5183</v>
      </c>
      <c r="L256" s="163" t="s">
        <v>3067</v>
      </c>
      <c r="M256" s="549">
        <v>1605</v>
      </c>
      <c r="N256" s="163" t="s">
        <v>5185</v>
      </c>
      <c r="O256" s="163" t="s">
        <v>4651</v>
      </c>
      <c r="P256" s="163" t="s">
        <v>3080</v>
      </c>
      <c r="Q256" s="163" t="s">
        <v>2192</v>
      </c>
      <c r="R256" s="163" t="s">
        <v>2367</v>
      </c>
      <c r="S256" s="163" t="s">
        <v>3075</v>
      </c>
      <c r="T256" s="163">
        <v>2320</v>
      </c>
      <c r="U256" s="163" t="s">
        <v>2222</v>
      </c>
      <c r="V256" s="163" t="s">
        <v>3076</v>
      </c>
      <c r="W256" s="163" t="s">
        <v>3077</v>
      </c>
      <c r="X256" s="163" t="s">
        <v>2194</v>
      </c>
      <c r="Y256" s="163" t="s">
        <v>2375</v>
      </c>
      <c r="Z256" s="163" t="s">
        <v>3078</v>
      </c>
      <c r="AA256" s="163" t="s">
        <v>2194</v>
      </c>
      <c r="AB256" s="163" t="s">
        <v>36</v>
      </c>
      <c r="AC256" s="163" t="s">
        <v>2195</v>
      </c>
      <c r="AD256" s="163" t="s">
        <v>2196</v>
      </c>
      <c r="AE256" s="163" t="s">
        <v>1762</v>
      </c>
      <c r="AF256" s="163">
        <v>4</v>
      </c>
      <c r="AG256" s="163">
        <v>0.5</v>
      </c>
      <c r="AH256" s="163">
        <v>1</v>
      </c>
      <c r="AI256" s="163" t="s">
        <v>4003</v>
      </c>
      <c r="AJ256" s="163" t="s">
        <v>3966</v>
      </c>
      <c r="AK256" s="163" t="s">
        <v>2197</v>
      </c>
      <c r="AL256" s="163" t="s">
        <v>36</v>
      </c>
      <c r="AM256" t="s">
        <v>4878</v>
      </c>
      <c r="AN256" s="487"/>
      <c r="AO256" s="487"/>
    </row>
    <row r="257" spans="1:41" x14ac:dyDescent="0.2">
      <c r="A257">
        <v>256</v>
      </c>
      <c r="B257" s="471" t="s">
        <v>1302</v>
      </c>
      <c r="C257" s="163" t="s">
        <v>1316</v>
      </c>
      <c r="D257" s="163" t="s">
        <v>4209</v>
      </c>
      <c r="E257" s="163" t="s">
        <v>3048</v>
      </c>
      <c r="F257" s="163" t="s">
        <v>2116</v>
      </c>
      <c r="G257" s="163" t="s">
        <v>36</v>
      </c>
      <c r="H257" s="163" t="s">
        <v>2200</v>
      </c>
      <c r="I257" s="163" t="s">
        <v>5725</v>
      </c>
      <c r="J257" s="163" t="s">
        <v>2812</v>
      </c>
      <c r="K257" s="163" t="s">
        <v>3055</v>
      </c>
      <c r="L257" s="163" t="s">
        <v>2541</v>
      </c>
      <c r="M257" s="549">
        <v>156</v>
      </c>
      <c r="N257" s="163" t="s">
        <v>1316</v>
      </c>
      <c r="O257" s="163" t="s">
        <v>906</v>
      </c>
      <c r="P257" s="163" t="s">
        <v>3056</v>
      </c>
      <c r="Q257" s="163" t="s">
        <v>2273</v>
      </c>
      <c r="R257" s="163" t="s">
        <v>2257</v>
      </c>
      <c r="S257" s="163" t="s">
        <v>3051</v>
      </c>
      <c r="T257" s="163">
        <v>750</v>
      </c>
      <c r="U257" s="163" t="s">
        <v>1952</v>
      </c>
      <c r="V257" s="163" t="s">
        <v>3057</v>
      </c>
      <c r="W257" s="163" t="s">
        <v>3058</v>
      </c>
      <c r="X257" s="163" t="s">
        <v>2194</v>
      </c>
      <c r="Y257" s="163" t="s">
        <v>2539</v>
      </c>
      <c r="Z257" s="163" t="s">
        <v>3059</v>
      </c>
      <c r="AA257" s="163" t="s">
        <v>2333</v>
      </c>
      <c r="AB257" s="163" t="s">
        <v>3060</v>
      </c>
      <c r="AC257" s="163" t="s">
        <v>2195</v>
      </c>
      <c r="AD257" s="163" t="s">
        <v>2196</v>
      </c>
      <c r="AE257" s="163" t="s">
        <v>1762</v>
      </c>
      <c r="AF257" s="163" t="s">
        <v>3419</v>
      </c>
      <c r="AG257" s="163" t="s">
        <v>36</v>
      </c>
      <c r="AH257" s="163" t="s">
        <v>36</v>
      </c>
      <c r="AI257" s="163" t="s">
        <v>36</v>
      </c>
      <c r="AJ257" s="163" t="s">
        <v>36</v>
      </c>
      <c r="AK257" s="163" t="s">
        <v>2197</v>
      </c>
      <c r="AL257" s="163" t="s">
        <v>36</v>
      </c>
      <c r="AM257" t="s">
        <v>4876</v>
      </c>
      <c r="AN257" s="487">
        <v>0</v>
      </c>
      <c r="AO257" s="487">
        <v>0</v>
      </c>
    </row>
    <row r="258" spans="1:41" x14ac:dyDescent="0.2">
      <c r="A258">
        <v>257</v>
      </c>
      <c r="B258" s="471" t="s">
        <v>1302</v>
      </c>
      <c r="C258" s="163" t="s">
        <v>1318</v>
      </c>
      <c r="D258" s="163" t="s">
        <v>4210</v>
      </c>
      <c r="E258" s="163" t="s">
        <v>3048</v>
      </c>
      <c r="F258" s="163" t="s">
        <v>2116</v>
      </c>
      <c r="G258" s="163" t="s">
        <v>36</v>
      </c>
      <c r="H258" s="163" t="s">
        <v>2200</v>
      </c>
      <c r="I258" s="163" t="s">
        <v>5725</v>
      </c>
      <c r="J258" s="163" t="s">
        <v>2812</v>
      </c>
      <c r="K258" s="163" t="s">
        <v>3049</v>
      </c>
      <c r="L258" s="163" t="s">
        <v>2541</v>
      </c>
      <c r="M258" s="549">
        <v>208</v>
      </c>
      <c r="N258" s="163" t="s">
        <v>1318</v>
      </c>
      <c r="O258" s="163" t="s">
        <v>906</v>
      </c>
      <c r="P258" s="163" t="s">
        <v>3050</v>
      </c>
      <c r="Q258" s="163" t="s">
        <v>2273</v>
      </c>
      <c r="R258" s="163" t="s">
        <v>2257</v>
      </c>
      <c r="S258" s="163" t="s">
        <v>3051</v>
      </c>
      <c r="T258" s="163">
        <v>750</v>
      </c>
      <c r="U258" s="163" t="s">
        <v>1952</v>
      </c>
      <c r="V258" s="163" t="s">
        <v>3052</v>
      </c>
      <c r="W258" s="163">
        <v>16416124</v>
      </c>
      <c r="X258" s="163" t="s">
        <v>2194</v>
      </c>
      <c r="Y258" s="163" t="s">
        <v>3053</v>
      </c>
      <c r="Z258" s="163" t="s">
        <v>3054</v>
      </c>
      <c r="AA258" s="163" t="s">
        <v>2194</v>
      </c>
      <c r="AB258" s="163" t="s">
        <v>36</v>
      </c>
      <c r="AC258" s="163" t="s">
        <v>2195</v>
      </c>
      <c r="AD258" s="163" t="s">
        <v>2196</v>
      </c>
      <c r="AE258" s="163" t="s">
        <v>1762</v>
      </c>
      <c r="AF258" s="163" t="s">
        <v>3419</v>
      </c>
      <c r="AG258" s="163" t="s">
        <v>36</v>
      </c>
      <c r="AH258" s="163" t="s">
        <v>36</v>
      </c>
      <c r="AI258" s="163" t="s">
        <v>36</v>
      </c>
      <c r="AJ258" s="163" t="s">
        <v>36</v>
      </c>
      <c r="AK258" s="163" t="s">
        <v>2197</v>
      </c>
      <c r="AL258" s="163" t="s">
        <v>36</v>
      </c>
      <c r="AM258" t="s">
        <v>4876</v>
      </c>
      <c r="AN258" s="487">
        <v>0</v>
      </c>
      <c r="AO258" s="487">
        <v>0</v>
      </c>
    </row>
    <row r="259" spans="1:41" x14ac:dyDescent="0.2">
      <c r="A259">
        <v>258</v>
      </c>
      <c r="B259" s="471" t="s">
        <v>1302</v>
      </c>
      <c r="C259" s="163" t="s">
        <v>5063</v>
      </c>
      <c r="D259" s="163" t="s">
        <v>5064</v>
      </c>
      <c r="E259" s="163" t="s">
        <v>3048</v>
      </c>
      <c r="F259" s="163" t="s">
        <v>2116</v>
      </c>
      <c r="G259" s="163" t="s">
        <v>36</v>
      </c>
      <c r="H259" s="163" t="s">
        <v>2200</v>
      </c>
      <c r="I259" s="163" t="s">
        <v>5725</v>
      </c>
      <c r="J259" s="163" t="s">
        <v>2812</v>
      </c>
      <c r="K259" s="163" t="s">
        <v>5063</v>
      </c>
      <c r="L259" s="163" t="s">
        <v>2327</v>
      </c>
      <c r="M259" s="549" t="s">
        <v>5065</v>
      </c>
      <c r="N259" s="163" t="s">
        <v>5066</v>
      </c>
      <c r="O259" s="163" t="s">
        <v>906</v>
      </c>
      <c r="P259" s="163" t="s">
        <v>3050</v>
      </c>
      <c r="Q259" s="163" t="s">
        <v>2273</v>
      </c>
      <c r="R259" s="163" t="s">
        <v>2193</v>
      </c>
      <c r="S259" s="163" t="s">
        <v>2610</v>
      </c>
      <c r="T259" s="163">
        <v>1473.8</v>
      </c>
      <c r="U259" s="163" t="s">
        <v>1952</v>
      </c>
      <c r="V259" s="163" t="s">
        <v>5067</v>
      </c>
      <c r="W259" s="163" t="s">
        <v>5068</v>
      </c>
      <c r="X259" s="163" t="s">
        <v>2194</v>
      </c>
      <c r="Y259" s="163" t="s">
        <v>111</v>
      </c>
      <c r="Z259" s="163" t="s">
        <v>111</v>
      </c>
      <c r="AA259" s="163" t="s">
        <v>111</v>
      </c>
      <c r="AB259" s="163" t="s">
        <v>36</v>
      </c>
      <c r="AC259" s="163" t="s">
        <v>2195</v>
      </c>
      <c r="AD259" s="163" t="s">
        <v>4695</v>
      </c>
      <c r="AE259" s="163" t="s">
        <v>1762</v>
      </c>
      <c r="AF259" s="163" t="s">
        <v>3419</v>
      </c>
      <c r="AG259" s="163" t="s">
        <v>36</v>
      </c>
      <c r="AH259" s="163" t="s">
        <v>36</v>
      </c>
      <c r="AI259" s="163" t="s">
        <v>36</v>
      </c>
      <c r="AJ259" s="163" t="s">
        <v>36</v>
      </c>
      <c r="AK259" s="163" t="s">
        <v>2197</v>
      </c>
      <c r="AL259" s="163" t="s">
        <v>36</v>
      </c>
      <c r="AM259" t="s">
        <v>4876</v>
      </c>
      <c r="AN259" s="487"/>
      <c r="AO259" s="487"/>
    </row>
    <row r="260" spans="1:41" x14ac:dyDescent="0.2">
      <c r="A260">
        <v>259</v>
      </c>
      <c r="B260" s="471" t="s">
        <v>1302</v>
      </c>
      <c r="C260" s="163" t="s">
        <v>4689</v>
      </c>
      <c r="D260" s="163" t="s">
        <v>4690</v>
      </c>
      <c r="E260" s="163" t="s">
        <v>3048</v>
      </c>
      <c r="F260" s="163" t="s">
        <v>2116</v>
      </c>
      <c r="G260" s="163" t="s">
        <v>36</v>
      </c>
      <c r="H260" s="163" t="s">
        <v>2200</v>
      </c>
      <c r="I260" s="163" t="s">
        <v>5725</v>
      </c>
      <c r="J260" s="163" t="s">
        <v>2812</v>
      </c>
      <c r="K260" s="163" t="s">
        <v>4689</v>
      </c>
      <c r="L260" s="163" t="s">
        <v>2327</v>
      </c>
      <c r="M260" s="549" t="s">
        <v>4691</v>
      </c>
      <c r="N260" s="163">
        <v>326</v>
      </c>
      <c r="O260" s="163" t="s">
        <v>906</v>
      </c>
      <c r="P260" s="163" t="s">
        <v>3050</v>
      </c>
      <c r="Q260" s="163" t="s">
        <v>2273</v>
      </c>
      <c r="R260" s="163" t="s">
        <v>2193</v>
      </c>
      <c r="S260" s="163" t="s">
        <v>4692</v>
      </c>
      <c r="T260" s="163">
        <v>1474</v>
      </c>
      <c r="U260" s="163" t="s">
        <v>1952</v>
      </c>
      <c r="V260" s="163" t="s">
        <v>4693</v>
      </c>
      <c r="W260" s="163" t="s">
        <v>4694</v>
      </c>
      <c r="X260" s="163" t="s">
        <v>2194</v>
      </c>
      <c r="Y260" s="163" t="s">
        <v>111</v>
      </c>
      <c r="Z260" s="163" t="s">
        <v>111</v>
      </c>
      <c r="AA260" s="163" t="s">
        <v>111</v>
      </c>
      <c r="AB260" s="163" t="s">
        <v>36</v>
      </c>
      <c r="AC260" s="163" t="s">
        <v>2195</v>
      </c>
      <c r="AD260" s="163" t="s">
        <v>4695</v>
      </c>
      <c r="AE260" s="163" t="s">
        <v>1762</v>
      </c>
      <c r="AF260" s="163" t="s">
        <v>3419</v>
      </c>
      <c r="AG260" s="163" t="s">
        <v>36</v>
      </c>
      <c r="AH260" s="163" t="s">
        <v>36</v>
      </c>
      <c r="AI260" s="163" t="s">
        <v>36</v>
      </c>
      <c r="AJ260" s="163" t="s">
        <v>36</v>
      </c>
      <c r="AK260" s="163" t="s">
        <v>2197</v>
      </c>
      <c r="AL260" s="163" t="s">
        <v>36</v>
      </c>
      <c r="AM260" t="s">
        <v>4876</v>
      </c>
      <c r="AN260" s="487">
        <v>0</v>
      </c>
      <c r="AO260" s="487">
        <v>0</v>
      </c>
    </row>
    <row r="261" spans="1:41" x14ac:dyDescent="0.2">
      <c r="A261">
        <v>260</v>
      </c>
      <c r="B261" s="471" t="s">
        <v>4485</v>
      </c>
      <c r="C261" s="163" t="s">
        <v>4486</v>
      </c>
      <c r="D261" s="163" t="s">
        <v>4487</v>
      </c>
      <c r="E261" s="163" t="s">
        <v>4488</v>
      </c>
      <c r="F261" s="163" t="s">
        <v>4489</v>
      </c>
      <c r="G261" s="163" t="s">
        <v>36</v>
      </c>
      <c r="H261" s="163" t="s">
        <v>2200</v>
      </c>
      <c r="I261" s="163" t="s">
        <v>5725</v>
      </c>
      <c r="J261" s="163" t="s">
        <v>1768</v>
      </c>
      <c r="K261" s="163" t="s">
        <v>4490</v>
      </c>
      <c r="L261" s="163" t="s">
        <v>2315</v>
      </c>
      <c r="M261" s="549" t="s">
        <v>4486</v>
      </c>
      <c r="N261" s="163" t="s">
        <v>4486</v>
      </c>
      <c r="O261" s="163" t="s">
        <v>4491</v>
      </c>
      <c r="P261" s="163" t="s">
        <v>2531</v>
      </c>
      <c r="Q261" s="163" t="s">
        <v>4492</v>
      </c>
      <c r="R261" s="163" t="s">
        <v>4493</v>
      </c>
      <c r="S261" s="163" t="s">
        <v>4494</v>
      </c>
      <c r="T261" s="163">
        <v>52</v>
      </c>
      <c r="U261" s="163" t="s">
        <v>1952</v>
      </c>
      <c r="V261" s="163" t="s">
        <v>4600</v>
      </c>
      <c r="W261" s="163" t="s">
        <v>5005</v>
      </c>
      <c r="X261" s="163" t="s">
        <v>2194</v>
      </c>
      <c r="Y261" s="163" t="s">
        <v>111</v>
      </c>
      <c r="Z261" s="163" t="s">
        <v>111</v>
      </c>
      <c r="AA261" s="163" t="s">
        <v>111</v>
      </c>
      <c r="AB261" s="163" t="s">
        <v>36</v>
      </c>
      <c r="AC261" s="163" t="s">
        <v>2195</v>
      </c>
      <c r="AD261" s="163" t="s">
        <v>4446</v>
      </c>
      <c r="AE261" s="163" t="s">
        <v>1762</v>
      </c>
      <c r="AF261" s="163" t="s">
        <v>3419</v>
      </c>
      <c r="AG261" s="163"/>
      <c r="AH261" s="163"/>
      <c r="AI261" s="163" t="s">
        <v>36</v>
      </c>
      <c r="AJ261" s="163" t="s">
        <v>36</v>
      </c>
      <c r="AK261" s="163" t="s">
        <v>2197</v>
      </c>
      <c r="AL261" s="163" t="s">
        <v>36</v>
      </c>
      <c r="AM261" t="s">
        <v>4879</v>
      </c>
      <c r="AN261" s="487">
        <v>0</v>
      </c>
      <c r="AO261" s="487">
        <v>0</v>
      </c>
    </row>
    <row r="262" spans="1:41" x14ac:dyDescent="0.2">
      <c r="A262">
        <v>261</v>
      </c>
      <c r="B262" s="471" t="s">
        <v>3085</v>
      </c>
      <c r="C262" s="163" t="s">
        <v>1835</v>
      </c>
      <c r="D262" s="163" t="s">
        <v>5097</v>
      </c>
      <c r="E262" s="163" t="s">
        <v>2117</v>
      </c>
      <c r="F262" s="163" t="s">
        <v>2060</v>
      </c>
      <c r="G262" s="163" t="s">
        <v>36</v>
      </c>
      <c r="H262" s="163" t="s">
        <v>2200</v>
      </c>
      <c r="I262" s="163" t="s">
        <v>5725</v>
      </c>
      <c r="J262" s="163" t="s">
        <v>2468</v>
      </c>
      <c r="K262" s="163" t="s">
        <v>2981</v>
      </c>
      <c r="L262" s="163" t="s">
        <v>5098</v>
      </c>
      <c r="M262" s="549" t="s">
        <v>5099</v>
      </c>
      <c r="N262" s="163" t="s">
        <v>1835</v>
      </c>
      <c r="O262" s="163" t="s">
        <v>5756</v>
      </c>
      <c r="P262" s="163" t="s">
        <v>3115</v>
      </c>
      <c r="Q262" s="163" t="s">
        <v>4936</v>
      </c>
      <c r="R262" s="163" t="s">
        <v>2193</v>
      </c>
      <c r="S262" s="163" t="s">
        <v>5100</v>
      </c>
      <c r="T262" s="163">
        <v>438.1</v>
      </c>
      <c r="U262" s="163" t="s">
        <v>2220</v>
      </c>
      <c r="V262" s="163" t="s">
        <v>5101</v>
      </c>
      <c r="W262" s="163" t="s">
        <v>5102</v>
      </c>
      <c r="X262" s="163" t="s">
        <v>4937</v>
      </c>
      <c r="Y262" s="163" t="s">
        <v>4537</v>
      </c>
      <c r="Z262" s="163" t="s">
        <v>5103</v>
      </c>
      <c r="AA262" s="163" t="s">
        <v>4937</v>
      </c>
      <c r="AB262" s="163" t="s">
        <v>5104</v>
      </c>
      <c r="AC262" s="163" t="s">
        <v>2195</v>
      </c>
      <c r="AD262" s="163" t="s">
        <v>2196</v>
      </c>
      <c r="AE262" s="163" t="s">
        <v>1762</v>
      </c>
      <c r="AF262" s="163" t="s">
        <v>4844</v>
      </c>
      <c r="AG262" s="163" t="s">
        <v>36</v>
      </c>
      <c r="AH262" s="163" t="s">
        <v>36</v>
      </c>
      <c r="AI262" s="163" t="s">
        <v>36</v>
      </c>
      <c r="AJ262" s="163" t="s">
        <v>36</v>
      </c>
      <c r="AK262" s="163" t="s">
        <v>2197</v>
      </c>
      <c r="AL262" s="163" t="s">
        <v>3797</v>
      </c>
      <c r="AM262" t="s">
        <v>4876</v>
      </c>
      <c r="AN262" s="487"/>
      <c r="AO262" s="487"/>
    </row>
    <row r="263" spans="1:41" x14ac:dyDescent="0.2">
      <c r="A263">
        <v>262</v>
      </c>
      <c r="B263" s="471" t="s">
        <v>3085</v>
      </c>
      <c r="C263" s="163" t="s">
        <v>5105</v>
      </c>
      <c r="D263" s="163" t="s">
        <v>5106</v>
      </c>
      <c r="E263" s="163" t="s">
        <v>2117</v>
      </c>
      <c r="F263" s="163" t="s">
        <v>2060</v>
      </c>
      <c r="G263" s="163" t="s">
        <v>36</v>
      </c>
      <c r="H263" s="163" t="s">
        <v>2200</v>
      </c>
      <c r="I263" s="163" t="s">
        <v>3156</v>
      </c>
      <c r="J263" s="163" t="s">
        <v>2468</v>
      </c>
      <c r="K263" s="163" t="s">
        <v>2981</v>
      </c>
      <c r="L263" s="163" t="s">
        <v>5098</v>
      </c>
      <c r="M263" s="549" t="s">
        <v>5099</v>
      </c>
      <c r="N263" s="163" t="s">
        <v>1835</v>
      </c>
      <c r="O263" s="163" t="s">
        <v>3123</v>
      </c>
      <c r="P263" s="163" t="s">
        <v>3115</v>
      </c>
      <c r="Q263" s="163" t="s">
        <v>4936</v>
      </c>
      <c r="R263" s="163" t="s">
        <v>2193</v>
      </c>
      <c r="S263" s="163" t="s">
        <v>5100</v>
      </c>
      <c r="T263" s="163">
        <v>438.1</v>
      </c>
      <c r="U263" s="163" t="s">
        <v>1952</v>
      </c>
      <c r="V263" s="163" t="s">
        <v>5101</v>
      </c>
      <c r="W263" s="163" t="s">
        <v>5102</v>
      </c>
      <c r="X263" s="163" t="s">
        <v>4937</v>
      </c>
      <c r="Y263" s="163" t="s">
        <v>4537</v>
      </c>
      <c r="Z263" s="163" t="s">
        <v>5103</v>
      </c>
      <c r="AA263" s="163" t="s">
        <v>4937</v>
      </c>
      <c r="AB263" s="163" t="s">
        <v>5104</v>
      </c>
      <c r="AC263" s="163" t="s">
        <v>2195</v>
      </c>
      <c r="AD263" s="163" t="s">
        <v>2196</v>
      </c>
      <c r="AE263" s="163" t="s">
        <v>1762</v>
      </c>
      <c r="AF263" s="163" t="s">
        <v>4844</v>
      </c>
      <c r="AG263" s="163" t="s">
        <v>36</v>
      </c>
      <c r="AH263" s="163" t="s">
        <v>36</v>
      </c>
      <c r="AI263" s="163" t="s">
        <v>36</v>
      </c>
      <c r="AJ263" s="163" t="s">
        <v>36</v>
      </c>
      <c r="AK263" s="163" t="s">
        <v>2197</v>
      </c>
      <c r="AL263" s="163" t="s">
        <v>3797</v>
      </c>
      <c r="AM263" t="s">
        <v>4876</v>
      </c>
      <c r="AN263" s="487"/>
      <c r="AO263" s="487"/>
    </row>
    <row r="264" spans="1:41" x14ac:dyDescent="0.2">
      <c r="A264">
        <v>263</v>
      </c>
      <c r="B264" s="471" t="s">
        <v>3085</v>
      </c>
      <c r="C264" s="163" t="s">
        <v>1912</v>
      </c>
      <c r="D264" s="163" t="s">
        <v>4211</v>
      </c>
      <c r="E264" s="163" t="s">
        <v>2117</v>
      </c>
      <c r="F264" s="163" t="s">
        <v>2060</v>
      </c>
      <c r="G264" s="163" t="s">
        <v>36</v>
      </c>
      <c r="H264" s="163" t="s">
        <v>2200</v>
      </c>
      <c r="I264" s="163" t="s">
        <v>5734</v>
      </c>
      <c r="J264" s="163" t="s">
        <v>2468</v>
      </c>
      <c r="K264" s="163" t="s">
        <v>1912</v>
      </c>
      <c r="L264" s="163" t="s">
        <v>3124</v>
      </c>
      <c r="M264" s="549" t="s">
        <v>3125</v>
      </c>
      <c r="N264" s="163" t="s">
        <v>1912</v>
      </c>
      <c r="O264" s="163" t="s">
        <v>3123</v>
      </c>
      <c r="P264" s="163" t="s">
        <v>2978</v>
      </c>
      <c r="Q264" s="163" t="s">
        <v>2276</v>
      </c>
      <c r="R264" s="163" t="s">
        <v>2193</v>
      </c>
      <c r="S264" s="163" t="s">
        <v>3126</v>
      </c>
      <c r="T264" s="163">
        <v>235.6</v>
      </c>
      <c r="U264" s="163" t="s">
        <v>1952</v>
      </c>
      <c r="V264" s="163" t="s">
        <v>2278</v>
      </c>
      <c r="W264" s="163" t="s">
        <v>3121</v>
      </c>
      <c r="X264" s="163" t="s">
        <v>2194</v>
      </c>
      <c r="Y264" s="163" t="s">
        <v>2391</v>
      </c>
      <c r="Z264" s="163" t="s">
        <v>3127</v>
      </c>
      <c r="AA264" s="163" t="s">
        <v>2194</v>
      </c>
      <c r="AB264" s="163" t="s">
        <v>36</v>
      </c>
      <c r="AC264" s="163" t="s">
        <v>2195</v>
      </c>
      <c r="AD264" s="163" t="s">
        <v>2196</v>
      </c>
      <c r="AE264" s="163" t="s">
        <v>1762</v>
      </c>
      <c r="AF264" s="163">
        <v>12</v>
      </c>
      <c r="AG264" s="163" t="s">
        <v>3936</v>
      </c>
      <c r="AH264" s="163" t="s">
        <v>3936</v>
      </c>
      <c r="AI264" s="163" t="s">
        <v>36</v>
      </c>
      <c r="AJ264" s="163" t="s">
        <v>36</v>
      </c>
      <c r="AK264" s="163" t="s">
        <v>2197</v>
      </c>
      <c r="AL264" s="163" t="s">
        <v>3797</v>
      </c>
      <c r="AM264" t="s">
        <v>4894</v>
      </c>
      <c r="AN264" s="487">
        <v>0</v>
      </c>
      <c r="AO264" s="487">
        <v>0</v>
      </c>
    </row>
    <row r="265" spans="1:41" x14ac:dyDescent="0.2">
      <c r="A265">
        <v>264</v>
      </c>
      <c r="B265" s="471" t="s">
        <v>3085</v>
      </c>
      <c r="C265" s="163" t="s">
        <v>880</v>
      </c>
      <c r="D265" s="163" t="s">
        <v>4212</v>
      </c>
      <c r="E265" s="163" t="s">
        <v>2117</v>
      </c>
      <c r="F265" s="163" t="s">
        <v>2060</v>
      </c>
      <c r="G265" s="163" t="s">
        <v>36</v>
      </c>
      <c r="H265" s="163" t="s">
        <v>2200</v>
      </c>
      <c r="I265" s="163" t="s">
        <v>5725</v>
      </c>
      <c r="J265" s="163" t="s">
        <v>2468</v>
      </c>
      <c r="K265" s="163" t="s">
        <v>3112</v>
      </c>
      <c r="L265" s="163" t="s">
        <v>3141</v>
      </c>
      <c r="M265" s="549" t="s">
        <v>3125</v>
      </c>
      <c r="N265" s="163" t="s">
        <v>880</v>
      </c>
      <c r="O265" s="163" t="s">
        <v>5756</v>
      </c>
      <c r="P265" s="163" t="s">
        <v>3142</v>
      </c>
      <c r="Q265" s="163" t="s">
        <v>4970</v>
      </c>
      <c r="R265" s="163" t="s">
        <v>2193</v>
      </c>
      <c r="S265" s="163" t="s">
        <v>5189</v>
      </c>
      <c r="T265" s="163">
        <v>118</v>
      </c>
      <c r="U265" s="163" t="s">
        <v>2222</v>
      </c>
      <c r="V265" s="163" t="s">
        <v>2278</v>
      </c>
      <c r="W265" s="163" t="s">
        <v>3121</v>
      </c>
      <c r="X265" s="163" t="s">
        <v>4937</v>
      </c>
      <c r="Y265" s="163" t="s">
        <v>2391</v>
      </c>
      <c r="Z265" s="163" t="s">
        <v>3127</v>
      </c>
      <c r="AA265" s="163" t="s">
        <v>4937</v>
      </c>
      <c r="AB265" s="163" t="s">
        <v>3143</v>
      </c>
      <c r="AC265" s="163" t="s">
        <v>2195</v>
      </c>
      <c r="AD265" s="163" t="s">
        <v>2196</v>
      </c>
      <c r="AE265" s="163" t="s">
        <v>1762</v>
      </c>
      <c r="AF265" s="163">
        <v>12</v>
      </c>
      <c r="AG265" s="163" t="s">
        <v>3936</v>
      </c>
      <c r="AH265" s="163" t="s">
        <v>3936</v>
      </c>
      <c r="AI265" s="163" t="s">
        <v>36</v>
      </c>
      <c r="AJ265" s="163" t="s">
        <v>36</v>
      </c>
      <c r="AK265" s="163" t="s">
        <v>2197</v>
      </c>
      <c r="AL265" s="163" t="s">
        <v>3797</v>
      </c>
      <c r="AM265" t="s">
        <v>4876</v>
      </c>
      <c r="AN265" s="487">
        <v>0</v>
      </c>
      <c r="AO265" s="487">
        <v>0</v>
      </c>
    </row>
    <row r="266" spans="1:41" x14ac:dyDescent="0.2">
      <c r="A266">
        <v>265</v>
      </c>
      <c r="B266" s="471" t="s">
        <v>3085</v>
      </c>
      <c r="C266" s="163" t="s">
        <v>1924</v>
      </c>
      <c r="D266" s="163" t="s">
        <v>4213</v>
      </c>
      <c r="E266" s="163" t="s">
        <v>2117</v>
      </c>
      <c r="F266" s="163" t="s">
        <v>2060</v>
      </c>
      <c r="G266" s="163" t="s">
        <v>36</v>
      </c>
      <c r="H266" s="163" t="s">
        <v>2200</v>
      </c>
      <c r="I266" s="163" t="s">
        <v>5734</v>
      </c>
      <c r="J266" s="163" t="s">
        <v>2468</v>
      </c>
      <c r="K266" s="163" t="s">
        <v>3112</v>
      </c>
      <c r="L266" s="163" t="s">
        <v>3113</v>
      </c>
      <c r="M266" s="549" t="s">
        <v>3114</v>
      </c>
      <c r="N266" s="163" t="s">
        <v>3120</v>
      </c>
      <c r="O266" s="163" t="s">
        <v>3123</v>
      </c>
      <c r="P266" s="163" t="s">
        <v>2978</v>
      </c>
      <c r="Q266" s="163" t="s">
        <v>2276</v>
      </c>
      <c r="R266" s="163" t="s">
        <v>2367</v>
      </c>
      <c r="S266" s="163" t="s">
        <v>3116</v>
      </c>
      <c r="T266" s="163">
        <v>500</v>
      </c>
      <c r="U266" s="163" t="s">
        <v>1952</v>
      </c>
      <c r="V266" s="163" t="s">
        <v>2278</v>
      </c>
      <c r="W266" s="163" t="s">
        <v>3117</v>
      </c>
      <c r="X266" s="163" t="s">
        <v>2194</v>
      </c>
      <c r="Y266" s="163" t="s">
        <v>2391</v>
      </c>
      <c r="Z266" s="163" t="s">
        <v>3118</v>
      </c>
      <c r="AA266" s="163" t="s">
        <v>2194</v>
      </c>
      <c r="AB266" s="163" t="s">
        <v>3122</v>
      </c>
      <c r="AC266" s="163" t="s">
        <v>2195</v>
      </c>
      <c r="AD266" s="163" t="s">
        <v>2196</v>
      </c>
      <c r="AE266" s="163" t="s">
        <v>1762</v>
      </c>
      <c r="AF266" s="163">
        <v>5</v>
      </c>
      <c r="AG266" s="163" t="s">
        <v>3936</v>
      </c>
      <c r="AH266" s="163">
        <v>35</v>
      </c>
      <c r="AI266" s="163" t="s">
        <v>36</v>
      </c>
      <c r="AJ266" s="163" t="s">
        <v>36</v>
      </c>
      <c r="AK266" s="163" t="s">
        <v>2197</v>
      </c>
      <c r="AL266" s="163" t="s">
        <v>3797</v>
      </c>
      <c r="AM266" t="s">
        <v>4894</v>
      </c>
      <c r="AN266" s="487">
        <v>0</v>
      </c>
      <c r="AO266" s="487">
        <v>0</v>
      </c>
    </row>
    <row r="267" spans="1:41" x14ac:dyDescent="0.2">
      <c r="A267">
        <v>266</v>
      </c>
      <c r="B267" s="471" t="s">
        <v>3085</v>
      </c>
      <c r="C267" s="163" t="s">
        <v>1001</v>
      </c>
      <c r="D267" s="163" t="s">
        <v>4214</v>
      </c>
      <c r="E267" s="163" t="s">
        <v>2117</v>
      </c>
      <c r="F267" s="163" t="s">
        <v>2060</v>
      </c>
      <c r="G267" s="163" t="s">
        <v>36</v>
      </c>
      <c r="H267" s="163" t="s">
        <v>2200</v>
      </c>
      <c r="I267" s="163" t="s">
        <v>5725</v>
      </c>
      <c r="J267" s="163" t="s">
        <v>2812</v>
      </c>
      <c r="K267" s="163" t="s">
        <v>3112</v>
      </c>
      <c r="L267" s="163" t="s">
        <v>3113</v>
      </c>
      <c r="M267" s="549" t="s">
        <v>3114</v>
      </c>
      <c r="N267" s="163" t="s">
        <v>1001</v>
      </c>
      <c r="O267" s="163" t="s">
        <v>5756</v>
      </c>
      <c r="P267" s="163" t="s">
        <v>3115</v>
      </c>
      <c r="Q267" s="163" t="s">
        <v>4970</v>
      </c>
      <c r="R267" s="163" t="s">
        <v>2367</v>
      </c>
      <c r="S267" s="163" t="s">
        <v>3116</v>
      </c>
      <c r="T267" s="163">
        <v>500</v>
      </c>
      <c r="U267" s="163" t="s">
        <v>2222</v>
      </c>
      <c r="V267" s="163" t="s">
        <v>2278</v>
      </c>
      <c r="W267" s="163" t="s">
        <v>3117</v>
      </c>
      <c r="X267" s="163" t="s">
        <v>4937</v>
      </c>
      <c r="Y267" s="163" t="s">
        <v>2391</v>
      </c>
      <c r="Z267" s="163" t="s">
        <v>3118</v>
      </c>
      <c r="AA267" s="163" t="s">
        <v>4937</v>
      </c>
      <c r="AB267" s="163" t="s">
        <v>3119</v>
      </c>
      <c r="AC267" s="163" t="s">
        <v>2195</v>
      </c>
      <c r="AD267" s="163" t="s">
        <v>2196</v>
      </c>
      <c r="AE267" s="163" t="s">
        <v>1762</v>
      </c>
      <c r="AF267" s="163">
        <v>5</v>
      </c>
      <c r="AG267" s="163" t="s">
        <v>3936</v>
      </c>
      <c r="AH267" s="163">
        <v>35</v>
      </c>
      <c r="AI267" s="163" t="s">
        <v>36</v>
      </c>
      <c r="AJ267" s="163" t="s">
        <v>36</v>
      </c>
      <c r="AK267" s="163" t="s">
        <v>2197</v>
      </c>
      <c r="AL267" s="163" t="s">
        <v>3797</v>
      </c>
      <c r="AM267" t="s">
        <v>4876</v>
      </c>
      <c r="AN267" s="487">
        <v>0</v>
      </c>
      <c r="AO267" s="487">
        <v>0</v>
      </c>
    </row>
    <row r="268" spans="1:41" x14ac:dyDescent="0.2">
      <c r="A268">
        <v>267</v>
      </c>
      <c r="B268" s="471" t="s">
        <v>3085</v>
      </c>
      <c r="C268" s="163" t="s">
        <v>878</v>
      </c>
      <c r="D268" s="163" t="s">
        <v>4971</v>
      </c>
      <c r="E268" s="163" t="s">
        <v>2117</v>
      </c>
      <c r="F268" s="163" t="s">
        <v>2060</v>
      </c>
      <c r="G268" s="163" t="s">
        <v>36</v>
      </c>
      <c r="H268" s="163" t="s">
        <v>2200</v>
      </c>
      <c r="I268" s="163" t="s">
        <v>5725</v>
      </c>
      <c r="J268" s="163" t="s">
        <v>2468</v>
      </c>
      <c r="K268" s="163" t="s">
        <v>2376</v>
      </c>
      <c r="L268" s="163" t="s">
        <v>4972</v>
      </c>
      <c r="M268" s="549" t="s">
        <v>4973</v>
      </c>
      <c r="N268" s="163" t="s">
        <v>878</v>
      </c>
      <c r="O268" s="163" t="s">
        <v>5756</v>
      </c>
      <c r="P268" s="163" t="s">
        <v>4974</v>
      </c>
      <c r="Q268" s="163" t="s">
        <v>4936</v>
      </c>
      <c r="R268" s="163" t="s">
        <v>2257</v>
      </c>
      <c r="S268" s="163" t="s">
        <v>5190</v>
      </c>
      <c r="T268" s="163">
        <v>683.5</v>
      </c>
      <c r="U268" s="163" t="s">
        <v>2222</v>
      </c>
      <c r="V268" s="163" t="s">
        <v>4535</v>
      </c>
      <c r="W268" s="163">
        <v>13730</v>
      </c>
      <c r="X268" s="163" t="s">
        <v>4937</v>
      </c>
      <c r="Y268" s="163" t="s">
        <v>4537</v>
      </c>
      <c r="Z268" s="163" t="s">
        <v>3434</v>
      </c>
      <c r="AA268" s="163" t="s">
        <v>4937</v>
      </c>
      <c r="AB268" s="163" t="s">
        <v>36</v>
      </c>
      <c r="AC268" s="163" t="s">
        <v>2195</v>
      </c>
      <c r="AD268" s="163" t="s">
        <v>2196</v>
      </c>
      <c r="AE268" s="163" t="s">
        <v>1762</v>
      </c>
      <c r="AF268" s="163" t="s">
        <v>4976</v>
      </c>
      <c r="AG268" s="163" t="s">
        <v>4976</v>
      </c>
      <c r="AH268" s="163" t="s">
        <v>4976</v>
      </c>
      <c r="AI268" s="163" t="s">
        <v>36</v>
      </c>
      <c r="AJ268" s="163" t="s">
        <v>36</v>
      </c>
      <c r="AK268" s="163" t="s">
        <v>2197</v>
      </c>
      <c r="AL268" s="163" t="s">
        <v>3797</v>
      </c>
      <c r="AM268" t="s">
        <v>4876</v>
      </c>
      <c r="AN268" s="487">
        <v>0</v>
      </c>
      <c r="AO268" s="487">
        <v>0</v>
      </c>
    </row>
    <row r="269" spans="1:41" x14ac:dyDescent="0.2">
      <c r="A269">
        <v>268</v>
      </c>
      <c r="B269" s="471" t="s">
        <v>3085</v>
      </c>
      <c r="C269" s="163" t="s">
        <v>4977</v>
      </c>
      <c r="D269" s="163" t="s">
        <v>4978</v>
      </c>
      <c r="E269" s="163" t="s">
        <v>2117</v>
      </c>
      <c r="F269" s="163" t="s">
        <v>2060</v>
      </c>
      <c r="G269" s="163" t="s">
        <v>36</v>
      </c>
      <c r="H269" s="163" t="s">
        <v>2200</v>
      </c>
      <c r="I269" s="163" t="s">
        <v>3156</v>
      </c>
      <c r="J269" s="163" t="s">
        <v>2468</v>
      </c>
      <c r="K269" s="163" t="s">
        <v>2376</v>
      </c>
      <c r="L269" s="163" t="s">
        <v>4972</v>
      </c>
      <c r="M269" s="549" t="s">
        <v>4973</v>
      </c>
      <c r="N269" s="163" t="s">
        <v>878</v>
      </c>
      <c r="O269" s="163" t="s">
        <v>5756</v>
      </c>
      <c r="P269" s="163" t="s">
        <v>4974</v>
      </c>
      <c r="Q269" s="163" t="s">
        <v>2276</v>
      </c>
      <c r="R269" s="163" t="s">
        <v>2257</v>
      </c>
      <c r="S269" s="163" t="s">
        <v>4975</v>
      </c>
      <c r="T269" s="163">
        <v>686.55</v>
      </c>
      <c r="U269" s="163" t="s">
        <v>1952</v>
      </c>
      <c r="V269" s="163" t="s">
        <v>4535</v>
      </c>
      <c r="W269" s="163">
        <v>13730</v>
      </c>
      <c r="X269" s="163" t="s">
        <v>2194</v>
      </c>
      <c r="Y269" s="163" t="s">
        <v>4537</v>
      </c>
      <c r="Z269" s="163" t="s">
        <v>3434</v>
      </c>
      <c r="AA269" s="163" t="s">
        <v>2194</v>
      </c>
      <c r="AB269" s="163" t="s">
        <v>36</v>
      </c>
      <c r="AC269" s="163" t="s">
        <v>2195</v>
      </c>
      <c r="AD269" s="163" t="s">
        <v>2196</v>
      </c>
      <c r="AE269" s="163" t="s">
        <v>1762</v>
      </c>
      <c r="AF269" s="163" t="s">
        <v>4976</v>
      </c>
      <c r="AG269" s="163" t="s">
        <v>4976</v>
      </c>
      <c r="AH269" s="163" t="s">
        <v>4976</v>
      </c>
      <c r="AI269" s="163" t="s">
        <v>36</v>
      </c>
      <c r="AJ269" s="163" t="s">
        <v>36</v>
      </c>
      <c r="AK269" s="163" t="s">
        <v>2197</v>
      </c>
      <c r="AL269" s="163" t="s">
        <v>3797</v>
      </c>
      <c r="AM269" t="s">
        <v>4876</v>
      </c>
      <c r="AN269" s="487">
        <v>0</v>
      </c>
      <c r="AO269" s="487">
        <v>0</v>
      </c>
    </row>
    <row r="270" spans="1:41" x14ac:dyDescent="0.2">
      <c r="A270">
        <v>269</v>
      </c>
      <c r="B270" s="471" t="s">
        <v>3085</v>
      </c>
      <c r="C270" s="163" t="s">
        <v>3856</v>
      </c>
      <c r="D270" s="163" t="s">
        <v>4413</v>
      </c>
      <c r="E270" s="163" t="s">
        <v>2117</v>
      </c>
      <c r="F270" s="163" t="s">
        <v>2060</v>
      </c>
      <c r="G270" s="163" t="s">
        <v>36</v>
      </c>
      <c r="H270" s="163" t="s">
        <v>2200</v>
      </c>
      <c r="I270" s="163" t="s">
        <v>5725</v>
      </c>
      <c r="J270" s="163" t="s">
        <v>2468</v>
      </c>
      <c r="K270" s="163" t="s">
        <v>2376</v>
      </c>
      <c r="L270" s="163" t="s">
        <v>2541</v>
      </c>
      <c r="M270" s="549" t="s">
        <v>2999</v>
      </c>
      <c r="N270" s="163" t="s">
        <v>3856</v>
      </c>
      <c r="O270" s="163" t="s">
        <v>5756</v>
      </c>
      <c r="P270" s="163" t="s">
        <v>3115</v>
      </c>
      <c r="Q270" s="163" t="s">
        <v>4936</v>
      </c>
      <c r="R270" s="163" t="s">
        <v>2257</v>
      </c>
      <c r="S270" s="163" t="s">
        <v>4414</v>
      </c>
      <c r="T270" s="163">
        <v>260.39999999999998</v>
      </c>
      <c r="U270" s="163" t="s">
        <v>2222</v>
      </c>
      <c r="V270" s="163" t="s">
        <v>4415</v>
      </c>
      <c r="W270" s="163" t="s">
        <v>3031</v>
      </c>
      <c r="X270" s="163" t="s">
        <v>4937</v>
      </c>
      <c r="Y270" s="163" t="s">
        <v>4416</v>
      </c>
      <c r="Z270" s="163" t="s">
        <v>2999</v>
      </c>
      <c r="AA270" s="163" t="s">
        <v>4937</v>
      </c>
      <c r="AB270" s="163" t="s">
        <v>36</v>
      </c>
      <c r="AC270" s="163" t="s">
        <v>2195</v>
      </c>
      <c r="AD270" s="163" t="s">
        <v>2196</v>
      </c>
      <c r="AE270" s="163" t="s">
        <v>1762</v>
      </c>
      <c r="AF270" s="163" t="s">
        <v>4417</v>
      </c>
      <c r="AG270" s="163" t="s">
        <v>4418</v>
      </c>
      <c r="AH270" s="163" t="s">
        <v>4419</v>
      </c>
      <c r="AI270" s="163" t="s">
        <v>36</v>
      </c>
      <c r="AJ270" s="163" t="s">
        <v>36</v>
      </c>
      <c r="AK270" s="163" t="s">
        <v>2197</v>
      </c>
      <c r="AL270" s="163" t="s">
        <v>3797</v>
      </c>
      <c r="AM270" t="s">
        <v>4876</v>
      </c>
      <c r="AN270" s="487">
        <v>0</v>
      </c>
      <c r="AO270" s="487">
        <v>0</v>
      </c>
    </row>
    <row r="271" spans="1:41" x14ac:dyDescent="0.2">
      <c r="A271">
        <v>270</v>
      </c>
      <c r="B271" s="471" t="s">
        <v>3085</v>
      </c>
      <c r="C271" s="163" t="s">
        <v>4420</v>
      </c>
      <c r="D271" s="163" t="s">
        <v>4421</v>
      </c>
      <c r="E271" s="163" t="s">
        <v>2117</v>
      </c>
      <c r="F271" s="163" t="s">
        <v>2060</v>
      </c>
      <c r="G271" s="163" t="s">
        <v>36</v>
      </c>
      <c r="H271" s="163" t="s">
        <v>2200</v>
      </c>
      <c r="I271" s="163" t="s">
        <v>3156</v>
      </c>
      <c r="J271" s="163" t="s">
        <v>2468</v>
      </c>
      <c r="K271" s="163" t="s">
        <v>2376</v>
      </c>
      <c r="L271" s="163" t="s">
        <v>2541</v>
      </c>
      <c r="M271" s="549" t="s">
        <v>2999</v>
      </c>
      <c r="N271" s="163" t="s">
        <v>3856</v>
      </c>
      <c r="O271" s="163" t="s">
        <v>3123</v>
      </c>
      <c r="P271" s="163" t="s">
        <v>3115</v>
      </c>
      <c r="Q271" s="163" t="s">
        <v>2276</v>
      </c>
      <c r="R271" s="163" t="s">
        <v>2257</v>
      </c>
      <c r="S271" s="163" t="s">
        <v>4414</v>
      </c>
      <c r="T271" s="163">
        <v>260.39999999999998</v>
      </c>
      <c r="U271" s="163" t="s">
        <v>4422</v>
      </c>
      <c r="V271" s="163" t="s">
        <v>4415</v>
      </c>
      <c r="W271" s="163" t="s">
        <v>3031</v>
      </c>
      <c r="X271" s="163" t="s">
        <v>2194</v>
      </c>
      <c r="Y271" s="163" t="s">
        <v>4416</v>
      </c>
      <c r="Z271" s="163" t="s">
        <v>2999</v>
      </c>
      <c r="AA271" s="163" t="s">
        <v>2194</v>
      </c>
      <c r="AB271" s="163" t="s">
        <v>36</v>
      </c>
      <c r="AC271" s="163" t="s">
        <v>2195</v>
      </c>
      <c r="AD271" s="163" t="s">
        <v>2196</v>
      </c>
      <c r="AE271" s="163" t="s">
        <v>1762</v>
      </c>
      <c r="AF271" s="163" t="s">
        <v>4417</v>
      </c>
      <c r="AG271" s="163" t="s">
        <v>4418</v>
      </c>
      <c r="AH271" s="163" t="s">
        <v>4419</v>
      </c>
      <c r="AI271" s="163" t="s">
        <v>36</v>
      </c>
      <c r="AJ271" s="163" t="s">
        <v>36</v>
      </c>
      <c r="AK271" s="163" t="s">
        <v>2197</v>
      </c>
      <c r="AL271" s="163" t="s">
        <v>3797</v>
      </c>
      <c r="AM271" t="s">
        <v>4894</v>
      </c>
      <c r="AN271" s="487">
        <v>0</v>
      </c>
      <c r="AO271" s="487">
        <v>0</v>
      </c>
    </row>
    <row r="272" spans="1:41" x14ac:dyDescent="0.2">
      <c r="A272">
        <v>271</v>
      </c>
      <c r="B272" s="471" t="s">
        <v>3085</v>
      </c>
      <c r="C272" s="163" t="s">
        <v>5818</v>
      </c>
      <c r="D272" s="163" t="s">
        <v>5819</v>
      </c>
      <c r="E272" s="163" t="s">
        <v>2117</v>
      </c>
      <c r="F272" s="163" t="s">
        <v>2060</v>
      </c>
      <c r="G272" s="163"/>
      <c r="H272" s="163" t="s">
        <v>2200</v>
      </c>
      <c r="I272" s="163" t="s">
        <v>5725</v>
      </c>
      <c r="J272" s="163" t="s">
        <v>1768</v>
      </c>
      <c r="K272" s="163" t="s">
        <v>2376</v>
      </c>
      <c r="L272" s="163" t="s">
        <v>3419</v>
      </c>
      <c r="M272" s="549" t="s">
        <v>5820</v>
      </c>
      <c r="N272" s="163" t="s">
        <v>5818</v>
      </c>
      <c r="O272" s="163" t="s">
        <v>2471</v>
      </c>
      <c r="P272" s="163" t="s">
        <v>2594</v>
      </c>
      <c r="Q272" s="163" t="s">
        <v>2276</v>
      </c>
      <c r="R272" s="163" t="s">
        <v>2257</v>
      </c>
      <c r="S272" s="163" t="s">
        <v>5821</v>
      </c>
      <c r="T272" s="163">
        <v>654.88</v>
      </c>
      <c r="U272" s="163" t="s">
        <v>1952</v>
      </c>
      <c r="V272" s="163" t="s">
        <v>2475</v>
      </c>
      <c r="W272" s="163" t="s">
        <v>5822</v>
      </c>
      <c r="X272" s="163" t="s">
        <v>2194</v>
      </c>
      <c r="Y272" s="163" t="s">
        <v>4537</v>
      </c>
      <c r="Z272" s="163" t="s">
        <v>2327</v>
      </c>
      <c r="AA272" s="163" t="s">
        <v>2194</v>
      </c>
      <c r="AB272" s="163" t="s">
        <v>5823</v>
      </c>
      <c r="AC272" s="163" t="s">
        <v>2195</v>
      </c>
      <c r="AD272" s="163" t="s">
        <v>2196</v>
      </c>
      <c r="AE272" s="163" t="s">
        <v>1762</v>
      </c>
      <c r="AF272" s="163" t="s">
        <v>3419</v>
      </c>
      <c r="AG272" s="163"/>
      <c r="AH272" s="163"/>
      <c r="AI272" s="163"/>
      <c r="AJ272" s="163"/>
      <c r="AK272" s="163" t="s">
        <v>2197</v>
      </c>
      <c r="AL272" s="163" t="s">
        <v>3797</v>
      </c>
      <c r="AM272" t="s">
        <v>4876</v>
      </c>
      <c r="AN272" s="487"/>
      <c r="AO272" s="487"/>
    </row>
    <row r="273" spans="1:41" x14ac:dyDescent="0.2">
      <c r="A273">
        <v>272</v>
      </c>
      <c r="B273" s="471" t="s">
        <v>3085</v>
      </c>
      <c r="C273" s="163" t="s">
        <v>3855</v>
      </c>
      <c r="D273" s="163" t="s">
        <v>4435</v>
      </c>
      <c r="E273" s="163" t="s">
        <v>2117</v>
      </c>
      <c r="F273" s="163" t="s">
        <v>2060</v>
      </c>
      <c r="G273" s="163" t="s">
        <v>36</v>
      </c>
      <c r="H273" s="163" t="s">
        <v>2200</v>
      </c>
      <c r="I273" s="163" t="s">
        <v>5725</v>
      </c>
      <c r="J273" s="163" t="s">
        <v>2812</v>
      </c>
      <c r="K273" s="163" t="s">
        <v>3855</v>
      </c>
      <c r="L273" s="163" t="s">
        <v>3180</v>
      </c>
      <c r="M273" s="549" t="s">
        <v>3181</v>
      </c>
      <c r="N273" s="163" t="s">
        <v>3855</v>
      </c>
      <c r="O273" s="163" t="s">
        <v>906</v>
      </c>
      <c r="P273" s="163" t="s">
        <v>2815</v>
      </c>
      <c r="Q273" s="163" t="s">
        <v>4936</v>
      </c>
      <c r="R273" s="163" t="s">
        <v>2294</v>
      </c>
      <c r="S273" s="163" t="s">
        <v>3182</v>
      </c>
      <c r="T273" s="163">
        <v>2.2999999999999998</v>
      </c>
      <c r="U273" s="163" t="s">
        <v>2223</v>
      </c>
      <c r="V273" s="163" t="s">
        <v>3183</v>
      </c>
      <c r="W273" s="163" t="s">
        <v>3184</v>
      </c>
      <c r="X273" s="163" t="s">
        <v>3185</v>
      </c>
      <c r="Y273" s="163" t="s">
        <v>111</v>
      </c>
      <c r="Z273" s="163" t="s">
        <v>111</v>
      </c>
      <c r="AA273" s="163" t="s">
        <v>111</v>
      </c>
      <c r="AB273" s="163" t="s">
        <v>3186</v>
      </c>
      <c r="AC273" s="163" t="s">
        <v>2195</v>
      </c>
      <c r="AD273" s="163" t="s">
        <v>2196</v>
      </c>
      <c r="AE273" s="163" t="s">
        <v>1762</v>
      </c>
      <c r="AF273" s="163" t="s">
        <v>3419</v>
      </c>
      <c r="AG273" s="163" t="s">
        <v>36</v>
      </c>
      <c r="AH273" s="163" t="s">
        <v>36</v>
      </c>
      <c r="AI273" s="163" t="s">
        <v>36</v>
      </c>
      <c r="AJ273" s="163" t="s">
        <v>36</v>
      </c>
      <c r="AK273" s="163" t="s">
        <v>2197</v>
      </c>
      <c r="AL273" s="163" t="s">
        <v>3797</v>
      </c>
      <c r="AM273" t="s">
        <v>4876</v>
      </c>
      <c r="AN273" s="487">
        <v>0</v>
      </c>
      <c r="AO273" s="487">
        <v>0</v>
      </c>
    </row>
    <row r="274" spans="1:41" x14ac:dyDescent="0.2">
      <c r="A274">
        <v>273</v>
      </c>
      <c r="B274" s="471" t="s">
        <v>3085</v>
      </c>
      <c r="C274" s="163" t="s">
        <v>4632</v>
      </c>
      <c r="D274" s="163" t="s">
        <v>4633</v>
      </c>
      <c r="E274" s="163" t="s">
        <v>2117</v>
      </c>
      <c r="F274" s="163" t="s">
        <v>2060</v>
      </c>
      <c r="G274" s="163" t="s">
        <v>36</v>
      </c>
      <c r="H274" s="163" t="s">
        <v>2200</v>
      </c>
      <c r="I274" s="163" t="s">
        <v>5725</v>
      </c>
      <c r="J274" s="163" t="s">
        <v>2812</v>
      </c>
      <c r="K274" s="163" t="s">
        <v>2817</v>
      </c>
      <c r="L274" s="163" t="s">
        <v>4634</v>
      </c>
      <c r="M274" s="549" t="s">
        <v>4635</v>
      </c>
      <c r="N274" s="163" t="s">
        <v>4636</v>
      </c>
      <c r="O274" s="163" t="s">
        <v>906</v>
      </c>
      <c r="P274" s="163" t="s">
        <v>5440</v>
      </c>
      <c r="Q274" s="163" t="s">
        <v>2273</v>
      </c>
      <c r="R274" s="163" t="s">
        <v>2257</v>
      </c>
      <c r="S274" s="163" t="s">
        <v>2858</v>
      </c>
      <c r="T274" s="163">
        <v>8</v>
      </c>
      <c r="U274" s="163" t="s">
        <v>2223</v>
      </c>
      <c r="V274" s="163" t="s">
        <v>3008</v>
      </c>
      <c r="W274" s="163" t="s">
        <v>4637</v>
      </c>
      <c r="X274" s="163" t="s">
        <v>2333</v>
      </c>
      <c r="Y274" s="163" t="s">
        <v>111</v>
      </c>
      <c r="Z274" s="163" t="s">
        <v>111</v>
      </c>
      <c r="AA274" s="163" t="s">
        <v>111</v>
      </c>
      <c r="AB274" s="163" t="s">
        <v>4852</v>
      </c>
      <c r="AC274" s="163" t="s">
        <v>2195</v>
      </c>
      <c r="AD274" s="163" t="s">
        <v>2196</v>
      </c>
      <c r="AE274" s="163" t="s">
        <v>1762</v>
      </c>
      <c r="AF274" s="163" t="s">
        <v>3419</v>
      </c>
      <c r="AG274" s="163" t="s">
        <v>36</v>
      </c>
      <c r="AH274" s="163" t="s">
        <v>36</v>
      </c>
      <c r="AI274" s="163" t="s">
        <v>36</v>
      </c>
      <c r="AJ274" s="163" t="s">
        <v>36</v>
      </c>
      <c r="AK274" s="163" t="s">
        <v>2197</v>
      </c>
      <c r="AL274" s="163" t="s">
        <v>36</v>
      </c>
      <c r="AM274" t="s">
        <v>4877</v>
      </c>
      <c r="AN274" s="487">
        <v>0</v>
      </c>
      <c r="AO274" s="487">
        <v>0</v>
      </c>
    </row>
    <row r="275" spans="1:41" x14ac:dyDescent="0.2">
      <c r="A275">
        <v>274</v>
      </c>
      <c r="B275" s="471" t="s">
        <v>3085</v>
      </c>
      <c r="C275" s="163" t="s">
        <v>4558</v>
      </c>
      <c r="D275" s="163" t="s">
        <v>4559</v>
      </c>
      <c r="E275" s="163" t="s">
        <v>2117</v>
      </c>
      <c r="F275" s="163" t="s">
        <v>2060</v>
      </c>
      <c r="G275" s="163" t="s">
        <v>36</v>
      </c>
      <c r="H275" s="163" t="s">
        <v>2200</v>
      </c>
      <c r="I275" s="163" t="s">
        <v>5734</v>
      </c>
      <c r="J275" s="163" t="s">
        <v>2468</v>
      </c>
      <c r="K275" s="163" t="s">
        <v>3147</v>
      </c>
      <c r="L275" s="163" t="s">
        <v>3148</v>
      </c>
      <c r="M275" s="549" t="s">
        <v>4558</v>
      </c>
      <c r="N275" s="163" t="s">
        <v>4558</v>
      </c>
      <c r="O275" s="163" t="s">
        <v>906</v>
      </c>
      <c r="P275" s="163" t="s">
        <v>2443</v>
      </c>
      <c r="Q275" s="163" t="s">
        <v>2443</v>
      </c>
      <c r="R275" s="163" t="s">
        <v>2257</v>
      </c>
      <c r="S275" s="163" t="s">
        <v>4560</v>
      </c>
      <c r="T275" s="163">
        <v>7837</v>
      </c>
      <c r="U275" s="163" t="s">
        <v>1952</v>
      </c>
      <c r="V275" s="163" t="s">
        <v>4561</v>
      </c>
      <c r="W275" s="163" t="s">
        <v>4558</v>
      </c>
      <c r="X275" s="163" t="s">
        <v>111</v>
      </c>
      <c r="Y275" s="163" t="s">
        <v>4562</v>
      </c>
      <c r="Z275" s="163" t="s">
        <v>4563</v>
      </c>
      <c r="AA275" s="163" t="s">
        <v>2194</v>
      </c>
      <c r="AB275" s="163" t="s">
        <v>5506</v>
      </c>
      <c r="AC275" s="163" t="s">
        <v>2195</v>
      </c>
      <c r="AD275" s="163" t="s">
        <v>2196</v>
      </c>
      <c r="AE275" s="163" t="s">
        <v>1762</v>
      </c>
      <c r="AF275" s="163" t="s">
        <v>3419</v>
      </c>
      <c r="AG275" s="163" t="s">
        <v>36</v>
      </c>
      <c r="AH275" s="163" t="s">
        <v>36</v>
      </c>
      <c r="AI275" s="163" t="s">
        <v>36</v>
      </c>
      <c r="AJ275" s="163" t="s">
        <v>36</v>
      </c>
      <c r="AK275" s="163" t="s">
        <v>2197</v>
      </c>
      <c r="AL275" s="163" t="s">
        <v>3797</v>
      </c>
      <c r="AM275" t="s">
        <v>4893</v>
      </c>
      <c r="AN275" s="487">
        <v>0</v>
      </c>
      <c r="AO275" s="487">
        <v>0</v>
      </c>
    </row>
    <row r="276" spans="1:41" x14ac:dyDescent="0.2">
      <c r="A276">
        <v>275</v>
      </c>
      <c r="B276" s="471" t="s">
        <v>3085</v>
      </c>
      <c r="C276" s="163" t="s">
        <v>914</v>
      </c>
      <c r="D276" s="163" t="s">
        <v>4215</v>
      </c>
      <c r="E276" s="163" t="s">
        <v>2117</v>
      </c>
      <c r="F276" s="163" t="s">
        <v>2060</v>
      </c>
      <c r="G276" s="163" t="s">
        <v>36</v>
      </c>
      <c r="H276" s="163" t="s">
        <v>2200</v>
      </c>
      <c r="I276" s="163" t="s">
        <v>5725</v>
      </c>
      <c r="J276" s="163" t="s">
        <v>2468</v>
      </c>
      <c r="K276" s="163" t="s">
        <v>2377</v>
      </c>
      <c r="L276" s="163" t="s">
        <v>3162</v>
      </c>
      <c r="M276" s="549">
        <v>51644</v>
      </c>
      <c r="N276" s="163" t="s">
        <v>914</v>
      </c>
      <c r="O276" s="163" t="s">
        <v>906</v>
      </c>
      <c r="P276" s="163" t="s">
        <v>2443</v>
      </c>
      <c r="Q276" s="163" t="s">
        <v>2443</v>
      </c>
      <c r="R276" s="163" t="s">
        <v>2294</v>
      </c>
      <c r="S276" s="163" t="s">
        <v>3163</v>
      </c>
      <c r="T276" s="163">
        <v>1585</v>
      </c>
      <c r="U276" s="163" t="s">
        <v>2223</v>
      </c>
      <c r="V276" s="163" t="s">
        <v>3164</v>
      </c>
      <c r="W276" s="163" t="s">
        <v>3165</v>
      </c>
      <c r="X276" s="163" t="s">
        <v>2799</v>
      </c>
      <c r="Y276" s="163" t="s">
        <v>3166</v>
      </c>
      <c r="Z276" s="163" t="s">
        <v>3167</v>
      </c>
      <c r="AA276" s="163" t="s">
        <v>2194</v>
      </c>
      <c r="AB276" s="163" t="s">
        <v>3168</v>
      </c>
      <c r="AC276" s="163" t="s">
        <v>2195</v>
      </c>
      <c r="AD276" s="163" t="s">
        <v>2196</v>
      </c>
      <c r="AE276" s="163" t="s">
        <v>1762</v>
      </c>
      <c r="AF276" s="163" t="s">
        <v>3419</v>
      </c>
      <c r="AG276" s="163" t="s">
        <v>36</v>
      </c>
      <c r="AH276" s="163" t="s">
        <v>36</v>
      </c>
      <c r="AI276" s="163" t="s">
        <v>36</v>
      </c>
      <c r="AJ276" s="163" t="s">
        <v>36</v>
      </c>
      <c r="AK276" s="163" t="s">
        <v>2197</v>
      </c>
      <c r="AL276" s="163" t="s">
        <v>3797</v>
      </c>
      <c r="AM276" t="s">
        <v>4893</v>
      </c>
      <c r="AN276" s="487">
        <v>0</v>
      </c>
      <c r="AO276" s="487">
        <v>0</v>
      </c>
    </row>
    <row r="277" spans="1:41" x14ac:dyDescent="0.2">
      <c r="A277">
        <v>276</v>
      </c>
      <c r="B277" s="471" t="s">
        <v>3085</v>
      </c>
      <c r="C277" s="163" t="s">
        <v>1279</v>
      </c>
      <c r="D277" s="163" t="s">
        <v>4216</v>
      </c>
      <c r="E277" s="163" t="s">
        <v>2117</v>
      </c>
      <c r="F277" s="163" t="s">
        <v>2060</v>
      </c>
      <c r="G277" s="163" t="s">
        <v>36</v>
      </c>
      <c r="H277" s="163" t="s">
        <v>2200</v>
      </c>
      <c r="I277" s="163" t="s">
        <v>5725</v>
      </c>
      <c r="J277" s="163" t="s">
        <v>2812</v>
      </c>
      <c r="K277" s="163" t="s">
        <v>2377</v>
      </c>
      <c r="L277" s="163" t="s">
        <v>3169</v>
      </c>
      <c r="M277" s="549" t="s">
        <v>3170</v>
      </c>
      <c r="N277" s="163" t="s">
        <v>1279</v>
      </c>
      <c r="O277" s="163" t="s">
        <v>906</v>
      </c>
      <c r="P277" s="163" t="s">
        <v>2443</v>
      </c>
      <c r="Q277" s="163" t="s">
        <v>2443</v>
      </c>
      <c r="R277" s="163" t="s">
        <v>2294</v>
      </c>
      <c r="S277" s="163" t="s">
        <v>3171</v>
      </c>
      <c r="T277" s="163">
        <v>1526.5</v>
      </c>
      <c r="U277" s="163" t="s">
        <v>2223</v>
      </c>
      <c r="V277" s="163" t="s">
        <v>111</v>
      </c>
      <c r="W277" s="163" t="s">
        <v>111</v>
      </c>
      <c r="X277" s="163" t="s">
        <v>2353</v>
      </c>
      <c r="Y277" s="163" t="s">
        <v>3172</v>
      </c>
      <c r="Z277" s="163" t="s">
        <v>3173</v>
      </c>
      <c r="AA277" s="163" t="s">
        <v>3174</v>
      </c>
      <c r="AB277" s="163" t="s">
        <v>4623</v>
      </c>
      <c r="AC277" s="163" t="s">
        <v>2195</v>
      </c>
      <c r="AD277" s="163" t="s">
        <v>2196</v>
      </c>
      <c r="AE277" s="163" t="s">
        <v>1762</v>
      </c>
      <c r="AF277" s="163" t="s">
        <v>3419</v>
      </c>
      <c r="AG277" s="163" t="s">
        <v>36</v>
      </c>
      <c r="AH277" s="163" t="s">
        <v>36</v>
      </c>
      <c r="AI277" s="163" t="s">
        <v>36</v>
      </c>
      <c r="AJ277" s="163" t="s">
        <v>36</v>
      </c>
      <c r="AK277" s="163" t="s">
        <v>2197</v>
      </c>
      <c r="AL277" s="163" t="s">
        <v>3797</v>
      </c>
      <c r="AM277" t="s">
        <v>4893</v>
      </c>
      <c r="AN277" s="487">
        <v>0</v>
      </c>
      <c r="AO277" s="487">
        <v>0</v>
      </c>
    </row>
    <row r="278" spans="1:41" x14ac:dyDescent="0.2">
      <c r="A278">
        <v>277</v>
      </c>
      <c r="B278" s="471" t="s">
        <v>3085</v>
      </c>
      <c r="C278" s="163" t="s">
        <v>829</v>
      </c>
      <c r="D278" s="163" t="s">
        <v>4217</v>
      </c>
      <c r="E278" s="163" t="s">
        <v>2117</v>
      </c>
      <c r="F278" s="163" t="s">
        <v>2060</v>
      </c>
      <c r="G278" s="163" t="s">
        <v>36</v>
      </c>
      <c r="H278" s="163" t="s">
        <v>2200</v>
      </c>
      <c r="I278" s="163" t="s">
        <v>5725</v>
      </c>
      <c r="J278" s="163" t="s">
        <v>2812</v>
      </c>
      <c r="K278" s="163" t="s">
        <v>829</v>
      </c>
      <c r="L278" s="163" t="s">
        <v>3175</v>
      </c>
      <c r="M278" s="549" t="s">
        <v>3176</v>
      </c>
      <c r="N278" s="163" t="s">
        <v>829</v>
      </c>
      <c r="O278" s="163" t="s">
        <v>906</v>
      </c>
      <c r="P278" s="163" t="s">
        <v>3177</v>
      </c>
      <c r="Q278" s="163" t="s">
        <v>2276</v>
      </c>
      <c r="R278" s="163" t="s">
        <v>2257</v>
      </c>
      <c r="S278" s="163" t="s">
        <v>3178</v>
      </c>
      <c r="T278" s="163">
        <v>1.33</v>
      </c>
      <c r="U278" s="163" t="s">
        <v>2223</v>
      </c>
      <c r="V278" s="163" t="s">
        <v>3179</v>
      </c>
      <c r="W278" s="163">
        <v>176483</v>
      </c>
      <c r="X278" s="163" t="s">
        <v>2194</v>
      </c>
      <c r="Y278" s="163" t="s">
        <v>111</v>
      </c>
      <c r="Z278" s="163" t="s">
        <v>111</v>
      </c>
      <c r="AA278" s="163" t="s">
        <v>111</v>
      </c>
      <c r="AB278" s="163" t="s">
        <v>36</v>
      </c>
      <c r="AC278" s="163" t="s">
        <v>2195</v>
      </c>
      <c r="AD278" s="163" t="s">
        <v>2196</v>
      </c>
      <c r="AE278" s="163" t="s">
        <v>1762</v>
      </c>
      <c r="AF278" s="163">
        <v>13</v>
      </c>
      <c r="AG278" s="163">
        <v>0.17</v>
      </c>
      <c r="AH278" s="163">
        <v>0.2</v>
      </c>
      <c r="AI278" s="163" t="s">
        <v>3984</v>
      </c>
      <c r="AJ278" s="163" t="s">
        <v>36</v>
      </c>
      <c r="AK278" s="163" t="s">
        <v>2197</v>
      </c>
      <c r="AL278" s="163" t="s">
        <v>3797</v>
      </c>
      <c r="AM278" t="s">
        <v>4876</v>
      </c>
      <c r="AN278" s="487">
        <v>0</v>
      </c>
      <c r="AO278" s="487">
        <v>0</v>
      </c>
    </row>
    <row r="279" spans="1:41" x14ac:dyDescent="0.2">
      <c r="A279">
        <v>278</v>
      </c>
      <c r="B279" s="471" t="s">
        <v>3085</v>
      </c>
      <c r="C279" s="163" t="s">
        <v>1329</v>
      </c>
      <c r="D279" s="163" t="s">
        <v>4218</v>
      </c>
      <c r="E279" s="163" t="s">
        <v>2117</v>
      </c>
      <c r="F279" s="163" t="s">
        <v>2060</v>
      </c>
      <c r="G279" s="163" t="s">
        <v>36</v>
      </c>
      <c r="H279" s="163" t="s">
        <v>2200</v>
      </c>
      <c r="I279" s="163" t="s">
        <v>5725</v>
      </c>
      <c r="J279" s="163" t="s">
        <v>2812</v>
      </c>
      <c r="K279" s="163" t="s">
        <v>1329</v>
      </c>
      <c r="L279" s="163" t="s">
        <v>3180</v>
      </c>
      <c r="M279" s="549" t="s">
        <v>3181</v>
      </c>
      <c r="N279" s="163" t="s">
        <v>1329</v>
      </c>
      <c r="O279" s="163" t="s">
        <v>906</v>
      </c>
      <c r="P279" s="163" t="s">
        <v>2815</v>
      </c>
      <c r="Q279" s="163" t="s">
        <v>2276</v>
      </c>
      <c r="R279" s="163" t="s">
        <v>2294</v>
      </c>
      <c r="S279" s="163" t="s">
        <v>3182</v>
      </c>
      <c r="T279" s="163">
        <v>2.2999999999999998</v>
      </c>
      <c r="U279" s="163" t="s">
        <v>2223</v>
      </c>
      <c r="V279" s="163" t="s">
        <v>3183</v>
      </c>
      <c r="W279" s="163" t="s">
        <v>3184</v>
      </c>
      <c r="X279" s="163" t="s">
        <v>3185</v>
      </c>
      <c r="Y279" s="163" t="s">
        <v>111</v>
      </c>
      <c r="Z279" s="163" t="s">
        <v>111</v>
      </c>
      <c r="AA279" s="163" t="s">
        <v>111</v>
      </c>
      <c r="AB279" s="163" t="s">
        <v>3186</v>
      </c>
      <c r="AC279" s="163" t="s">
        <v>2195</v>
      </c>
      <c r="AD279" s="163" t="s">
        <v>2196</v>
      </c>
      <c r="AE279" s="163" t="s">
        <v>1762</v>
      </c>
      <c r="AF279" s="163" t="s">
        <v>3419</v>
      </c>
      <c r="AG279" s="163" t="s">
        <v>36</v>
      </c>
      <c r="AH279" s="163" t="s">
        <v>36</v>
      </c>
      <c r="AI279" s="163" t="s">
        <v>36</v>
      </c>
      <c r="AJ279" s="163" t="s">
        <v>36</v>
      </c>
      <c r="AK279" s="163" t="s">
        <v>2197</v>
      </c>
      <c r="AL279" s="163" t="s">
        <v>3797</v>
      </c>
      <c r="AM279" t="s">
        <v>4876</v>
      </c>
      <c r="AN279" s="487">
        <v>0</v>
      </c>
      <c r="AO279" s="487">
        <v>0</v>
      </c>
    </row>
    <row r="280" spans="1:41" x14ac:dyDescent="0.2">
      <c r="A280">
        <v>279</v>
      </c>
      <c r="B280" s="471" t="s">
        <v>3085</v>
      </c>
      <c r="C280" s="163" t="s">
        <v>5121</v>
      </c>
      <c r="D280" s="163" t="s">
        <v>5122</v>
      </c>
      <c r="E280" s="163" t="s">
        <v>2117</v>
      </c>
      <c r="F280" s="163" t="s">
        <v>2060</v>
      </c>
      <c r="G280" s="163" t="s">
        <v>36</v>
      </c>
      <c r="H280" s="163" t="s">
        <v>2200</v>
      </c>
      <c r="I280" s="163" t="s">
        <v>5734</v>
      </c>
      <c r="J280" s="163" t="s">
        <v>2468</v>
      </c>
      <c r="K280" s="163" t="s">
        <v>3147</v>
      </c>
      <c r="L280" s="163" t="s">
        <v>3148</v>
      </c>
      <c r="M280" s="549" t="s">
        <v>3149</v>
      </c>
      <c r="N280" s="163" t="s">
        <v>5121</v>
      </c>
      <c r="O280" s="163" t="s">
        <v>906</v>
      </c>
      <c r="P280" s="163" t="s">
        <v>2443</v>
      </c>
      <c r="Q280" s="163" t="s">
        <v>2443</v>
      </c>
      <c r="R280" s="163" t="s">
        <v>2257</v>
      </c>
      <c r="S280" s="163" t="s">
        <v>3150</v>
      </c>
      <c r="T280" s="163">
        <v>7875</v>
      </c>
      <c r="U280" s="163" t="s">
        <v>1952</v>
      </c>
      <c r="V280" s="163" t="s">
        <v>3151</v>
      </c>
      <c r="W280" s="163" t="s">
        <v>3152</v>
      </c>
      <c r="X280" s="163" t="s">
        <v>2273</v>
      </c>
      <c r="Y280" s="163" t="s">
        <v>3153</v>
      </c>
      <c r="Z280" s="163" t="s">
        <v>3154</v>
      </c>
      <c r="AA280" s="163" t="s">
        <v>2273</v>
      </c>
      <c r="AB280" s="163" t="s">
        <v>3155</v>
      </c>
      <c r="AC280" s="163" t="s">
        <v>2195</v>
      </c>
      <c r="AD280" s="163" t="s">
        <v>2196</v>
      </c>
      <c r="AE280" s="163" t="s">
        <v>1762</v>
      </c>
      <c r="AF280" s="163" t="s">
        <v>36</v>
      </c>
      <c r="AG280" s="163" t="s">
        <v>36</v>
      </c>
      <c r="AH280" s="163" t="s">
        <v>36</v>
      </c>
      <c r="AI280" s="163" t="s">
        <v>36</v>
      </c>
      <c r="AJ280" s="163" t="s">
        <v>36</v>
      </c>
      <c r="AK280" s="163" t="s">
        <v>2197</v>
      </c>
      <c r="AL280" s="163" t="s">
        <v>3797</v>
      </c>
      <c r="AM280" t="s">
        <v>4893</v>
      </c>
      <c r="AN280" s="487"/>
      <c r="AO280" s="487"/>
    </row>
    <row r="281" spans="1:41" x14ac:dyDescent="0.2">
      <c r="A281">
        <v>280</v>
      </c>
      <c r="B281" s="471" t="s">
        <v>3085</v>
      </c>
      <c r="C281" s="163" t="s">
        <v>5244</v>
      </c>
      <c r="D281" s="163" t="s">
        <v>5245</v>
      </c>
      <c r="E281" s="163" t="s">
        <v>2117</v>
      </c>
      <c r="F281" s="163" t="s">
        <v>2060</v>
      </c>
      <c r="G281" s="163" t="s">
        <v>36</v>
      </c>
      <c r="H281" s="163" t="s">
        <v>2200</v>
      </c>
      <c r="I281" s="163" t="s">
        <v>5734</v>
      </c>
      <c r="J281" s="163" t="s">
        <v>2468</v>
      </c>
      <c r="K281" s="163" t="s">
        <v>3086</v>
      </c>
      <c r="L281" s="163" t="s">
        <v>3108</v>
      </c>
      <c r="M281" s="549">
        <v>1</v>
      </c>
      <c r="N281" s="163" t="s">
        <v>5107</v>
      </c>
      <c r="O281" s="163" t="s">
        <v>3123</v>
      </c>
      <c r="P281" s="163" t="s">
        <v>4662</v>
      </c>
      <c r="Q281" s="163" t="s">
        <v>2276</v>
      </c>
      <c r="R281" s="163" t="s">
        <v>2193</v>
      </c>
      <c r="S281" s="163" t="s">
        <v>5191</v>
      </c>
      <c r="T281" s="163">
        <v>13.9</v>
      </c>
      <c r="U281" s="163" t="s">
        <v>1952</v>
      </c>
      <c r="V281" s="163" t="s">
        <v>2413</v>
      </c>
      <c r="W281" s="163" t="s">
        <v>4408</v>
      </c>
      <c r="X281" s="163" t="s">
        <v>4937</v>
      </c>
      <c r="Y281" s="163" t="s">
        <v>2391</v>
      </c>
      <c r="Z281" s="163" t="s">
        <v>3087</v>
      </c>
      <c r="AA281" s="163" t="s">
        <v>4937</v>
      </c>
      <c r="AB281" s="163" t="s">
        <v>36</v>
      </c>
      <c r="AC281" s="163" t="s">
        <v>2195</v>
      </c>
      <c r="AD281" s="163" t="s">
        <v>2196</v>
      </c>
      <c r="AE281" s="163" t="s">
        <v>1762</v>
      </c>
      <c r="AF281" s="163">
        <v>3</v>
      </c>
      <c r="AG281" s="163">
        <v>1</v>
      </c>
      <c r="AH281" s="163">
        <v>1</v>
      </c>
      <c r="AI281" s="163" t="s">
        <v>36</v>
      </c>
      <c r="AJ281" s="163" t="s">
        <v>36</v>
      </c>
      <c r="AK281" s="163" t="s">
        <v>2197</v>
      </c>
      <c r="AL281" s="163" t="s">
        <v>3797</v>
      </c>
      <c r="AM281" t="s">
        <v>5049</v>
      </c>
      <c r="AN281" s="487"/>
      <c r="AO281" s="487"/>
    </row>
    <row r="282" spans="1:41" x14ac:dyDescent="0.2">
      <c r="A282">
        <v>281</v>
      </c>
      <c r="B282" s="471" t="s">
        <v>3085</v>
      </c>
      <c r="C282" s="163" t="s">
        <v>5107</v>
      </c>
      <c r="D282" s="163" t="s">
        <v>5108</v>
      </c>
      <c r="E282" s="163" t="s">
        <v>2117</v>
      </c>
      <c r="F282" s="163" t="s">
        <v>2060</v>
      </c>
      <c r="G282" s="163" t="s">
        <v>36</v>
      </c>
      <c r="H282" s="163" t="s">
        <v>2200</v>
      </c>
      <c r="I282" s="163" t="s">
        <v>5734</v>
      </c>
      <c r="J282" s="163" t="s">
        <v>2468</v>
      </c>
      <c r="K282" s="163" t="s">
        <v>3086</v>
      </c>
      <c r="L282" s="163" t="s">
        <v>3108</v>
      </c>
      <c r="M282" s="549">
        <v>1</v>
      </c>
      <c r="N282" s="163" t="s">
        <v>5107</v>
      </c>
      <c r="O282" s="163" t="s">
        <v>5756</v>
      </c>
      <c r="P282" s="163" t="s">
        <v>4662</v>
      </c>
      <c r="Q282" s="163" t="s">
        <v>4970</v>
      </c>
      <c r="R282" s="163" t="s">
        <v>2193</v>
      </c>
      <c r="S282" s="163" t="s">
        <v>5191</v>
      </c>
      <c r="T282" s="163">
        <v>13.9</v>
      </c>
      <c r="U282" s="163" t="s">
        <v>2222</v>
      </c>
      <c r="V282" s="163" t="s">
        <v>2413</v>
      </c>
      <c r="W282" s="163" t="s">
        <v>4408</v>
      </c>
      <c r="X282" s="163" t="s">
        <v>4937</v>
      </c>
      <c r="Y282" s="163" t="s">
        <v>2391</v>
      </c>
      <c r="Z282" s="163" t="s">
        <v>3087</v>
      </c>
      <c r="AA282" s="163" t="s">
        <v>4937</v>
      </c>
      <c r="AB282" s="163" t="s">
        <v>36</v>
      </c>
      <c r="AC282" s="163" t="s">
        <v>2195</v>
      </c>
      <c r="AD282" s="163" t="s">
        <v>2196</v>
      </c>
      <c r="AE282" s="163" t="s">
        <v>1762</v>
      </c>
      <c r="AF282" s="163">
        <v>3</v>
      </c>
      <c r="AG282" s="163">
        <v>1</v>
      </c>
      <c r="AH282" s="163">
        <v>1</v>
      </c>
      <c r="AI282" s="163" t="s">
        <v>36</v>
      </c>
      <c r="AJ282" s="163" t="s">
        <v>36</v>
      </c>
      <c r="AK282" s="163" t="s">
        <v>2197</v>
      </c>
      <c r="AL282" s="163" t="s">
        <v>3797</v>
      </c>
      <c r="AM282" t="s">
        <v>4877</v>
      </c>
      <c r="AN282" s="487"/>
      <c r="AO282" s="487"/>
    </row>
    <row r="283" spans="1:41" x14ac:dyDescent="0.2">
      <c r="A283">
        <v>282</v>
      </c>
      <c r="B283" s="471" t="s">
        <v>3085</v>
      </c>
      <c r="C283" s="163" t="s">
        <v>837</v>
      </c>
      <c r="D283" s="163" t="s">
        <v>4219</v>
      </c>
      <c r="E283" s="163" t="s">
        <v>2117</v>
      </c>
      <c r="F283" s="163" t="s">
        <v>2060</v>
      </c>
      <c r="G283" s="163" t="s">
        <v>36</v>
      </c>
      <c r="H283" s="163" t="s">
        <v>2200</v>
      </c>
      <c r="I283" s="163" t="s">
        <v>5725</v>
      </c>
      <c r="J283" s="163" t="s">
        <v>2468</v>
      </c>
      <c r="K283" s="163" t="s">
        <v>3086</v>
      </c>
      <c r="L283" s="163" t="s">
        <v>2191</v>
      </c>
      <c r="M283" s="549">
        <v>2</v>
      </c>
      <c r="N283" s="163" t="s">
        <v>837</v>
      </c>
      <c r="O283" s="163" t="s">
        <v>5756</v>
      </c>
      <c r="P283" s="163" t="s">
        <v>3142</v>
      </c>
      <c r="Q283" s="163" t="s">
        <v>4936</v>
      </c>
      <c r="R283" s="163" t="s">
        <v>2367</v>
      </c>
      <c r="S283" s="163" t="s">
        <v>3110</v>
      </c>
      <c r="T283" s="163">
        <v>400</v>
      </c>
      <c r="U283" s="163" t="s">
        <v>2222</v>
      </c>
      <c r="V283" s="163" t="s">
        <v>2278</v>
      </c>
      <c r="W283" s="163" t="s">
        <v>3111</v>
      </c>
      <c r="X283" s="163" t="s">
        <v>4937</v>
      </c>
      <c r="Y283" s="163" t="s">
        <v>2391</v>
      </c>
      <c r="Z283" s="163" t="s">
        <v>3087</v>
      </c>
      <c r="AA283" s="163" t="s">
        <v>4937</v>
      </c>
      <c r="AB283" s="163" t="s">
        <v>36</v>
      </c>
      <c r="AC283" s="163" t="s">
        <v>2195</v>
      </c>
      <c r="AD283" s="163" t="s">
        <v>2196</v>
      </c>
      <c r="AE283" s="163" t="s">
        <v>1762</v>
      </c>
      <c r="AF283" s="163">
        <v>1.5</v>
      </c>
      <c r="AG283" s="163">
        <v>3</v>
      </c>
      <c r="AH283" s="163">
        <v>1</v>
      </c>
      <c r="AI283" s="163" t="s">
        <v>4007</v>
      </c>
      <c r="AJ283" s="163" t="s">
        <v>36</v>
      </c>
      <c r="AK283" s="163" t="s">
        <v>2197</v>
      </c>
      <c r="AL283" s="163" t="s">
        <v>3797</v>
      </c>
      <c r="AM283" t="s">
        <v>4876</v>
      </c>
      <c r="AN283" s="487">
        <v>0</v>
      </c>
      <c r="AO283" s="487">
        <v>0</v>
      </c>
    </row>
    <row r="284" spans="1:41" x14ac:dyDescent="0.2">
      <c r="A284">
        <v>283</v>
      </c>
      <c r="B284" s="471" t="s">
        <v>3085</v>
      </c>
      <c r="C284" s="163" t="s">
        <v>839</v>
      </c>
      <c r="D284" s="163" t="s">
        <v>4220</v>
      </c>
      <c r="E284" s="163" t="s">
        <v>2117</v>
      </c>
      <c r="F284" s="163" t="s">
        <v>2060</v>
      </c>
      <c r="G284" s="163" t="s">
        <v>36</v>
      </c>
      <c r="H284" s="163" t="s">
        <v>2200</v>
      </c>
      <c r="I284" s="163" t="s">
        <v>5725</v>
      </c>
      <c r="J284" s="163" t="s">
        <v>2468</v>
      </c>
      <c r="K284" s="163" t="s">
        <v>3086</v>
      </c>
      <c r="L284" s="163" t="s">
        <v>2484</v>
      </c>
      <c r="M284" s="549">
        <v>9321</v>
      </c>
      <c r="N284" s="163" t="s">
        <v>839</v>
      </c>
      <c r="O284" s="163" t="s">
        <v>5756</v>
      </c>
      <c r="P284" s="163" t="s">
        <v>3096</v>
      </c>
      <c r="Q284" s="163" t="s">
        <v>4936</v>
      </c>
      <c r="R284" s="163" t="s">
        <v>2367</v>
      </c>
      <c r="S284" s="163" t="s">
        <v>5192</v>
      </c>
      <c r="T284" s="163">
        <v>640</v>
      </c>
      <c r="U284" s="163" t="s">
        <v>2222</v>
      </c>
      <c r="V284" s="163" t="s">
        <v>2278</v>
      </c>
      <c r="W284" s="163" t="s">
        <v>3097</v>
      </c>
      <c r="X284" s="163" t="s">
        <v>4937</v>
      </c>
      <c r="Y284" s="163" t="s">
        <v>2391</v>
      </c>
      <c r="Z284" s="163" t="s">
        <v>3087</v>
      </c>
      <c r="AA284" s="163" t="s">
        <v>4937</v>
      </c>
      <c r="AB284" s="163" t="s">
        <v>36</v>
      </c>
      <c r="AC284" s="163" t="s">
        <v>2195</v>
      </c>
      <c r="AD284" s="163" t="s">
        <v>2196</v>
      </c>
      <c r="AE284" s="163" t="s">
        <v>1762</v>
      </c>
      <c r="AF284" s="163">
        <v>5.9</v>
      </c>
      <c r="AG284" s="163">
        <v>60</v>
      </c>
      <c r="AH284" s="163">
        <v>2</v>
      </c>
      <c r="AI284" s="163" t="s">
        <v>36</v>
      </c>
      <c r="AJ284" s="163" t="s">
        <v>36</v>
      </c>
      <c r="AK284" s="163" t="s">
        <v>2197</v>
      </c>
      <c r="AL284" s="163" t="s">
        <v>3797</v>
      </c>
      <c r="AM284" t="s">
        <v>4876</v>
      </c>
      <c r="AN284" s="487">
        <v>0</v>
      </c>
      <c r="AO284" s="487">
        <v>0</v>
      </c>
    </row>
    <row r="285" spans="1:41" x14ac:dyDescent="0.2">
      <c r="A285">
        <v>284</v>
      </c>
      <c r="B285" s="471" t="s">
        <v>3085</v>
      </c>
      <c r="C285" s="163" t="s">
        <v>1914</v>
      </c>
      <c r="D285" s="163" t="s">
        <v>4221</v>
      </c>
      <c r="E285" s="163" t="s">
        <v>2117</v>
      </c>
      <c r="F285" s="163" t="s">
        <v>2060</v>
      </c>
      <c r="G285" s="163" t="s">
        <v>36</v>
      </c>
      <c r="H285" s="163" t="s">
        <v>2200</v>
      </c>
      <c r="I285" s="163" t="s">
        <v>5734</v>
      </c>
      <c r="J285" s="163" t="s">
        <v>2468</v>
      </c>
      <c r="K285" s="163" t="s">
        <v>3130</v>
      </c>
      <c r="L285" s="163" t="s">
        <v>2191</v>
      </c>
      <c r="M285" s="549">
        <v>4</v>
      </c>
      <c r="N285" s="163" t="s">
        <v>1914</v>
      </c>
      <c r="O285" s="163" t="s">
        <v>3123</v>
      </c>
      <c r="P285" s="163" t="s">
        <v>2983</v>
      </c>
      <c r="Q285" s="163" t="s">
        <v>2276</v>
      </c>
      <c r="R285" s="163" t="s">
        <v>2367</v>
      </c>
      <c r="S285" s="163" t="s">
        <v>3131</v>
      </c>
      <c r="T285" s="163">
        <v>600</v>
      </c>
      <c r="U285" s="163" t="s">
        <v>1952</v>
      </c>
      <c r="V285" s="163" t="s">
        <v>2278</v>
      </c>
      <c r="W285" s="163" t="s">
        <v>3132</v>
      </c>
      <c r="X285" s="163" t="s">
        <v>2194</v>
      </c>
      <c r="Y285" s="163" t="s">
        <v>2391</v>
      </c>
      <c r="Z285" s="163" t="s">
        <v>3133</v>
      </c>
      <c r="AA285" s="163" t="s">
        <v>2194</v>
      </c>
      <c r="AB285" s="163" t="s">
        <v>36</v>
      </c>
      <c r="AC285" s="163" t="s">
        <v>2195</v>
      </c>
      <c r="AD285" s="163" t="s">
        <v>2196</v>
      </c>
      <c r="AE285" s="163" t="s">
        <v>1762</v>
      </c>
      <c r="AF285" s="163">
        <v>4</v>
      </c>
      <c r="AG285" s="163">
        <v>0</v>
      </c>
      <c r="AH285" s="163">
        <v>0</v>
      </c>
      <c r="AI285" s="163" t="s">
        <v>4008</v>
      </c>
      <c r="AJ285" s="163" t="s">
        <v>3967</v>
      </c>
      <c r="AK285" s="163" t="s">
        <v>2197</v>
      </c>
      <c r="AL285" s="163" t="s">
        <v>3797</v>
      </c>
      <c r="AM285" t="s">
        <v>4876</v>
      </c>
      <c r="AN285" s="487">
        <v>0</v>
      </c>
      <c r="AO285" s="487">
        <v>0</v>
      </c>
    </row>
    <row r="286" spans="1:41" x14ac:dyDescent="0.2">
      <c r="A286">
        <v>285</v>
      </c>
      <c r="B286" s="471" t="s">
        <v>3085</v>
      </c>
      <c r="C286" s="163" t="s">
        <v>827</v>
      </c>
      <c r="D286" s="163" t="s">
        <v>4222</v>
      </c>
      <c r="E286" s="163" t="s">
        <v>2117</v>
      </c>
      <c r="F286" s="163" t="s">
        <v>2060</v>
      </c>
      <c r="G286" s="163" t="s">
        <v>36</v>
      </c>
      <c r="H286" s="163" t="s">
        <v>2200</v>
      </c>
      <c r="I286" s="163" t="s">
        <v>5725</v>
      </c>
      <c r="J286" s="163" t="s">
        <v>2468</v>
      </c>
      <c r="K286" s="163" t="s">
        <v>3086</v>
      </c>
      <c r="L286" s="163" t="s">
        <v>2191</v>
      </c>
      <c r="M286" s="549">
        <v>4</v>
      </c>
      <c r="N286" s="163" t="s">
        <v>827</v>
      </c>
      <c r="O286" s="163" t="s">
        <v>5756</v>
      </c>
      <c r="P286" s="163" t="s">
        <v>3187</v>
      </c>
      <c r="Q286" s="163" t="s">
        <v>4936</v>
      </c>
      <c r="R286" s="163" t="s">
        <v>2367</v>
      </c>
      <c r="S286" s="163" t="s">
        <v>3131</v>
      </c>
      <c r="T286" s="163">
        <v>600</v>
      </c>
      <c r="U286" s="163" t="s">
        <v>2222</v>
      </c>
      <c r="V286" s="163" t="s">
        <v>2278</v>
      </c>
      <c r="W286" s="163" t="s">
        <v>3132</v>
      </c>
      <c r="X286" s="163" t="s">
        <v>4937</v>
      </c>
      <c r="Y286" s="163" t="s">
        <v>2391</v>
      </c>
      <c r="Z286" s="163" t="s">
        <v>3133</v>
      </c>
      <c r="AA286" s="163" t="s">
        <v>4937</v>
      </c>
      <c r="AB286" s="163" t="s">
        <v>36</v>
      </c>
      <c r="AC286" s="163" t="s">
        <v>2195</v>
      </c>
      <c r="AD286" s="163" t="s">
        <v>2196</v>
      </c>
      <c r="AE286" s="163" t="s">
        <v>1762</v>
      </c>
      <c r="AF286" s="163">
        <v>4</v>
      </c>
      <c r="AG286" s="163">
        <v>0</v>
      </c>
      <c r="AH286" s="163">
        <v>0</v>
      </c>
      <c r="AI286" s="163" t="s">
        <v>4008</v>
      </c>
      <c r="AJ286" s="163" t="s">
        <v>3967</v>
      </c>
      <c r="AK286" s="163" t="s">
        <v>2197</v>
      </c>
      <c r="AL286" s="163" t="s">
        <v>3797</v>
      </c>
      <c r="AM286" t="s">
        <v>4876</v>
      </c>
      <c r="AN286" s="487">
        <v>0</v>
      </c>
      <c r="AO286" s="487">
        <v>0</v>
      </c>
    </row>
    <row r="287" spans="1:41" x14ac:dyDescent="0.2">
      <c r="A287">
        <v>286</v>
      </c>
      <c r="B287" s="471" t="s">
        <v>3085</v>
      </c>
      <c r="C287" s="163" t="s">
        <v>831</v>
      </c>
      <c r="D287" s="163" t="s">
        <v>4223</v>
      </c>
      <c r="E287" s="163" t="s">
        <v>2117</v>
      </c>
      <c r="F287" s="163" t="s">
        <v>2060</v>
      </c>
      <c r="G287" s="163" t="s">
        <v>36</v>
      </c>
      <c r="H287" s="163" t="s">
        <v>2200</v>
      </c>
      <c r="I287" s="163" t="s">
        <v>5725</v>
      </c>
      <c r="J287" s="163" t="s">
        <v>2468</v>
      </c>
      <c r="K287" s="163" t="s">
        <v>4626</v>
      </c>
      <c r="L287" s="163" t="s">
        <v>5824</v>
      </c>
      <c r="M287" s="549">
        <v>5</v>
      </c>
      <c r="N287" s="163" t="s">
        <v>831</v>
      </c>
      <c r="O287" s="163" t="s">
        <v>906</v>
      </c>
      <c r="P287" s="163" t="s">
        <v>5825</v>
      </c>
      <c r="Q287" s="163" t="s">
        <v>4936</v>
      </c>
      <c r="R287" s="163" t="s">
        <v>2367</v>
      </c>
      <c r="S287" s="163" t="s">
        <v>5826</v>
      </c>
      <c r="T287" s="163">
        <v>75</v>
      </c>
      <c r="U287" s="163" t="s">
        <v>1952</v>
      </c>
      <c r="V287" s="163" t="s">
        <v>2980</v>
      </c>
      <c r="W287" s="163" t="s">
        <v>5827</v>
      </c>
      <c r="X287" s="163" t="s">
        <v>4937</v>
      </c>
      <c r="Y287" s="163" t="s">
        <v>111</v>
      </c>
      <c r="Z287" s="163" t="s">
        <v>111</v>
      </c>
      <c r="AA287" s="163" t="s">
        <v>111</v>
      </c>
      <c r="AB287" s="163" t="s">
        <v>36</v>
      </c>
      <c r="AC287" s="163" t="s">
        <v>2195</v>
      </c>
      <c r="AD287" s="163" t="s">
        <v>2196</v>
      </c>
      <c r="AE287" s="163" t="s">
        <v>1762</v>
      </c>
      <c r="AF287" s="163" t="s">
        <v>3419</v>
      </c>
      <c r="AG287" s="163" t="s">
        <v>36</v>
      </c>
      <c r="AH287" s="163" t="s">
        <v>36</v>
      </c>
      <c r="AI287" s="163" t="s">
        <v>36</v>
      </c>
      <c r="AJ287" s="163" t="s">
        <v>36</v>
      </c>
      <c r="AK287" s="163" t="s">
        <v>2197</v>
      </c>
      <c r="AL287" s="163" t="s">
        <v>3797</v>
      </c>
      <c r="AM287" t="s">
        <v>4876</v>
      </c>
      <c r="AN287" s="487">
        <v>0</v>
      </c>
      <c r="AO287" s="487">
        <v>0</v>
      </c>
    </row>
    <row r="288" spans="1:41" x14ac:dyDescent="0.2">
      <c r="A288">
        <v>287</v>
      </c>
      <c r="B288" s="471" t="s">
        <v>3085</v>
      </c>
      <c r="C288" s="163" t="s">
        <v>825</v>
      </c>
      <c r="D288" s="163" t="s">
        <v>4224</v>
      </c>
      <c r="E288" s="163" t="s">
        <v>2117</v>
      </c>
      <c r="F288" s="163" t="s">
        <v>2060</v>
      </c>
      <c r="G288" s="163" t="s">
        <v>36</v>
      </c>
      <c r="H288" s="163" t="s">
        <v>2200</v>
      </c>
      <c r="I288" s="163" t="s">
        <v>5725</v>
      </c>
      <c r="J288" s="163" t="s">
        <v>2468</v>
      </c>
      <c r="K288" s="163" t="s">
        <v>3130</v>
      </c>
      <c r="L288" s="163" t="s">
        <v>2616</v>
      </c>
      <c r="M288" s="549">
        <v>78700</v>
      </c>
      <c r="N288" s="163" t="s">
        <v>825</v>
      </c>
      <c r="O288" s="163" t="s">
        <v>5756</v>
      </c>
      <c r="P288" s="163" t="s">
        <v>3134</v>
      </c>
      <c r="Q288" s="163" t="s">
        <v>4936</v>
      </c>
      <c r="R288" s="163" t="s">
        <v>2358</v>
      </c>
      <c r="S288" s="163" t="s">
        <v>3135</v>
      </c>
      <c r="T288" s="163">
        <v>180</v>
      </c>
      <c r="U288" s="163" t="s">
        <v>2222</v>
      </c>
      <c r="V288" s="163" t="s">
        <v>2278</v>
      </c>
      <c r="W288" s="163" t="s">
        <v>3136</v>
      </c>
      <c r="X288" s="163" t="s">
        <v>4937</v>
      </c>
      <c r="Y288" s="163" t="s">
        <v>2391</v>
      </c>
      <c r="Z288" s="163" t="s">
        <v>3087</v>
      </c>
      <c r="AA288" s="163" t="s">
        <v>4937</v>
      </c>
      <c r="AB288" s="163" t="s">
        <v>36</v>
      </c>
      <c r="AC288" s="163" t="s">
        <v>2195</v>
      </c>
      <c r="AD288" s="163" t="s">
        <v>2196</v>
      </c>
      <c r="AE288" s="163" t="s">
        <v>1762</v>
      </c>
      <c r="AF288" s="163">
        <v>42.6</v>
      </c>
      <c r="AG288" s="163">
        <v>68</v>
      </c>
      <c r="AH288" s="163" t="s">
        <v>3936</v>
      </c>
      <c r="AI288" s="163" t="s">
        <v>36</v>
      </c>
      <c r="AJ288" s="163" t="s">
        <v>36</v>
      </c>
      <c r="AK288" s="163" t="s">
        <v>2197</v>
      </c>
      <c r="AL288" s="163" t="s">
        <v>3797</v>
      </c>
      <c r="AM288" t="s">
        <v>4876</v>
      </c>
      <c r="AN288" s="487">
        <v>0</v>
      </c>
      <c r="AO288" s="487">
        <v>0</v>
      </c>
    </row>
    <row r="289" spans="1:41" x14ac:dyDescent="0.2">
      <c r="A289">
        <v>288</v>
      </c>
      <c r="B289" s="471" t="s">
        <v>3085</v>
      </c>
      <c r="C289" s="163" t="s">
        <v>4741</v>
      </c>
      <c r="D289" s="163" t="s">
        <v>4742</v>
      </c>
      <c r="E289" s="163" t="s">
        <v>2117</v>
      </c>
      <c r="F289" s="163" t="s">
        <v>2060</v>
      </c>
      <c r="G289" s="163" t="s">
        <v>36</v>
      </c>
      <c r="H289" s="163" t="s">
        <v>2200</v>
      </c>
      <c r="I289" s="163" t="s">
        <v>5725</v>
      </c>
      <c r="J289" s="163" t="s">
        <v>2468</v>
      </c>
      <c r="K289" s="163" t="s">
        <v>2364</v>
      </c>
      <c r="L289" s="163" t="s">
        <v>4743</v>
      </c>
      <c r="M289" s="549" t="s">
        <v>4744</v>
      </c>
      <c r="N289" s="163" t="s">
        <v>4745</v>
      </c>
      <c r="O289" s="163" t="s">
        <v>3123</v>
      </c>
      <c r="P289" s="163" t="s">
        <v>3558</v>
      </c>
      <c r="Q289" s="163" t="s">
        <v>2276</v>
      </c>
      <c r="R289" s="163" t="s">
        <v>4746</v>
      </c>
      <c r="S289" s="163" t="s">
        <v>4747</v>
      </c>
      <c r="T289" s="163">
        <v>141.6</v>
      </c>
      <c r="U289" s="163" t="s">
        <v>1952</v>
      </c>
      <c r="V289" s="163" t="s">
        <v>2278</v>
      </c>
      <c r="W289" s="163" t="s">
        <v>4748</v>
      </c>
      <c r="X289" s="163" t="s">
        <v>2194</v>
      </c>
      <c r="Y289" s="163" t="s">
        <v>2391</v>
      </c>
      <c r="Z289" s="163" t="s">
        <v>3087</v>
      </c>
      <c r="AA289" s="163" t="s">
        <v>2194</v>
      </c>
      <c r="AB289" s="163" t="s">
        <v>36</v>
      </c>
      <c r="AC289" s="163" t="s">
        <v>2195</v>
      </c>
      <c r="AD289" s="163" t="s">
        <v>2196</v>
      </c>
      <c r="AE289" s="163" t="s">
        <v>1762</v>
      </c>
      <c r="AF289" s="163">
        <v>15.6</v>
      </c>
      <c r="AG289" s="163">
        <v>250</v>
      </c>
      <c r="AH289" s="163">
        <v>40</v>
      </c>
      <c r="AI289" s="163" t="s">
        <v>36</v>
      </c>
      <c r="AJ289" s="163" t="s">
        <v>36</v>
      </c>
      <c r="AK289" s="163" t="s">
        <v>2197</v>
      </c>
      <c r="AL289" s="163" t="s">
        <v>3797</v>
      </c>
      <c r="AM289" t="s">
        <v>4894</v>
      </c>
      <c r="AN289" s="487">
        <v>0</v>
      </c>
      <c r="AO289" s="487">
        <v>0</v>
      </c>
    </row>
    <row r="290" spans="1:41" x14ac:dyDescent="0.2">
      <c r="A290">
        <v>289</v>
      </c>
      <c r="B290" s="471" t="s">
        <v>3085</v>
      </c>
      <c r="C290" s="163" t="s">
        <v>821</v>
      </c>
      <c r="D290" s="163" t="s">
        <v>4225</v>
      </c>
      <c r="E290" s="163" t="s">
        <v>2117</v>
      </c>
      <c r="F290" s="163" t="s">
        <v>2060</v>
      </c>
      <c r="G290" s="163" t="s">
        <v>36</v>
      </c>
      <c r="H290" s="163" t="s">
        <v>2200</v>
      </c>
      <c r="I290" s="163" t="s">
        <v>5725</v>
      </c>
      <c r="J290" s="163" t="s">
        <v>2812</v>
      </c>
      <c r="K290" s="163" t="s">
        <v>3130</v>
      </c>
      <c r="L290" s="163" t="s">
        <v>111</v>
      </c>
      <c r="M290" s="549">
        <v>7</v>
      </c>
      <c r="N290" s="163" t="s">
        <v>821</v>
      </c>
      <c r="O290" s="163" t="s">
        <v>906</v>
      </c>
      <c r="P290" s="163" t="s">
        <v>2702</v>
      </c>
      <c r="Q290" s="163" t="s">
        <v>2276</v>
      </c>
      <c r="R290" s="163" t="s">
        <v>2358</v>
      </c>
      <c r="S290" s="163" t="s">
        <v>3137</v>
      </c>
      <c r="T290" s="163">
        <v>240</v>
      </c>
      <c r="U290" s="163" t="s">
        <v>2223</v>
      </c>
      <c r="V290" s="163" t="s">
        <v>2480</v>
      </c>
      <c r="W290" s="163">
        <v>431103000</v>
      </c>
      <c r="X290" s="163" t="s">
        <v>2194</v>
      </c>
      <c r="Y290" s="163" t="s">
        <v>111</v>
      </c>
      <c r="Z290" s="163" t="s">
        <v>111</v>
      </c>
      <c r="AA290" s="163" t="s">
        <v>111</v>
      </c>
      <c r="AB290" s="163" t="s">
        <v>36</v>
      </c>
      <c r="AC290" s="163" t="s">
        <v>2195</v>
      </c>
      <c r="AD290" s="163" t="s">
        <v>2196</v>
      </c>
      <c r="AE290" s="163" t="s">
        <v>1762</v>
      </c>
      <c r="AF290" s="163">
        <v>2.5</v>
      </c>
      <c r="AG290" s="163">
        <v>2</v>
      </c>
      <c r="AH290" s="163">
        <v>2</v>
      </c>
      <c r="AI290" s="163" t="s">
        <v>4009</v>
      </c>
      <c r="AJ290" s="163" t="s">
        <v>4010</v>
      </c>
      <c r="AK290" s="163" t="s">
        <v>2197</v>
      </c>
      <c r="AL290" s="163" t="s">
        <v>3797</v>
      </c>
      <c r="AM290" t="s">
        <v>4876</v>
      </c>
      <c r="AN290" s="487">
        <v>0</v>
      </c>
      <c r="AO290" s="487">
        <v>0</v>
      </c>
    </row>
    <row r="291" spans="1:41" x14ac:dyDescent="0.2">
      <c r="A291">
        <v>290</v>
      </c>
      <c r="B291" s="471" t="s">
        <v>3085</v>
      </c>
      <c r="C291" s="163" t="s">
        <v>4530</v>
      </c>
      <c r="D291" s="163" t="s">
        <v>4531</v>
      </c>
      <c r="E291" s="163" t="s">
        <v>2117</v>
      </c>
      <c r="F291" s="163" t="s">
        <v>2060</v>
      </c>
      <c r="G291" s="163" t="s">
        <v>36</v>
      </c>
      <c r="H291" s="163" t="s">
        <v>2200</v>
      </c>
      <c r="I291" s="163" t="s">
        <v>5758</v>
      </c>
      <c r="J291" s="163" t="s">
        <v>2468</v>
      </c>
      <c r="K291" s="163" t="s">
        <v>3130</v>
      </c>
      <c r="L291" s="163" t="s">
        <v>2987</v>
      </c>
      <c r="M291" s="549" t="s">
        <v>4532</v>
      </c>
      <c r="N291" s="163" t="s">
        <v>4530</v>
      </c>
      <c r="O291" s="163" t="s">
        <v>5756</v>
      </c>
      <c r="P291" s="163" t="s">
        <v>3555</v>
      </c>
      <c r="Q291" s="163" t="s">
        <v>4936</v>
      </c>
      <c r="R291" s="163" t="s">
        <v>4533</v>
      </c>
      <c r="S291" s="163" t="s">
        <v>4534</v>
      </c>
      <c r="T291" s="163">
        <v>601</v>
      </c>
      <c r="U291" s="163" t="s">
        <v>2222</v>
      </c>
      <c r="V291" s="163" t="s">
        <v>4535</v>
      </c>
      <c r="W291" s="163" t="s">
        <v>4536</v>
      </c>
      <c r="X291" s="163" t="s">
        <v>4937</v>
      </c>
      <c r="Y291" s="163" t="s">
        <v>4537</v>
      </c>
      <c r="Z291" s="163" t="s">
        <v>2327</v>
      </c>
      <c r="AA291" s="163" t="s">
        <v>4937</v>
      </c>
      <c r="AB291" s="163" t="s">
        <v>36</v>
      </c>
      <c r="AC291" s="163" t="s">
        <v>2195</v>
      </c>
      <c r="AD291" s="163" t="s">
        <v>2196</v>
      </c>
      <c r="AE291" s="163" t="s">
        <v>1762</v>
      </c>
      <c r="AF291" s="163" t="s">
        <v>3419</v>
      </c>
      <c r="AG291" s="163" t="s">
        <v>36</v>
      </c>
      <c r="AH291" s="163" t="s">
        <v>36</v>
      </c>
      <c r="AI291" s="163" t="s">
        <v>36</v>
      </c>
      <c r="AJ291" s="163" t="s">
        <v>36</v>
      </c>
      <c r="AK291" s="163" t="s">
        <v>2197</v>
      </c>
      <c r="AL291" s="163" t="s">
        <v>3797</v>
      </c>
      <c r="AM291" t="s">
        <v>4876</v>
      </c>
      <c r="AN291" s="487">
        <v>0</v>
      </c>
      <c r="AO291" s="487">
        <v>0</v>
      </c>
    </row>
    <row r="292" spans="1:41" x14ac:dyDescent="0.2">
      <c r="A292">
        <v>291</v>
      </c>
      <c r="B292" s="471" t="s">
        <v>3085</v>
      </c>
      <c r="C292" s="163" t="s">
        <v>5232</v>
      </c>
      <c r="D292" s="163" t="s">
        <v>5233</v>
      </c>
      <c r="E292" s="163" t="s">
        <v>2117</v>
      </c>
      <c r="F292" s="163" t="s">
        <v>2060</v>
      </c>
      <c r="G292" s="163" t="s">
        <v>36</v>
      </c>
      <c r="H292" s="163" t="s">
        <v>2200</v>
      </c>
      <c r="I292" s="163" t="s">
        <v>5234</v>
      </c>
      <c r="J292" s="163" t="s">
        <v>2468</v>
      </c>
      <c r="K292" s="163" t="s">
        <v>3130</v>
      </c>
      <c r="L292" s="163" t="s">
        <v>2987</v>
      </c>
      <c r="M292" s="549" t="s">
        <v>4532</v>
      </c>
      <c r="N292" s="163" t="s">
        <v>4530</v>
      </c>
      <c r="O292" s="163" t="s">
        <v>3123</v>
      </c>
      <c r="P292" s="163" t="s">
        <v>3555</v>
      </c>
      <c r="Q292" s="163" t="s">
        <v>4936</v>
      </c>
      <c r="R292" s="163" t="s">
        <v>4533</v>
      </c>
      <c r="S292" s="163" t="s">
        <v>4534</v>
      </c>
      <c r="T292" s="163">
        <v>601</v>
      </c>
      <c r="U292" s="163" t="s">
        <v>1952</v>
      </c>
      <c r="V292" s="163" t="s">
        <v>4535</v>
      </c>
      <c r="W292" s="163" t="s">
        <v>4536</v>
      </c>
      <c r="X292" s="163" t="s">
        <v>4937</v>
      </c>
      <c r="Y292" s="163" t="s">
        <v>4537</v>
      </c>
      <c r="Z292" s="163" t="s">
        <v>2327</v>
      </c>
      <c r="AA292" s="163" t="s">
        <v>4937</v>
      </c>
      <c r="AB292" s="163" t="s">
        <v>36</v>
      </c>
      <c r="AC292" s="163" t="s">
        <v>2195</v>
      </c>
      <c r="AD292" s="163" t="s">
        <v>2196</v>
      </c>
      <c r="AE292" s="163" t="s">
        <v>1762</v>
      </c>
      <c r="AF292" s="163" t="s">
        <v>3419</v>
      </c>
      <c r="AG292" s="163" t="s">
        <v>36</v>
      </c>
      <c r="AH292" s="163" t="s">
        <v>36</v>
      </c>
      <c r="AI292" s="163" t="s">
        <v>36</v>
      </c>
      <c r="AJ292" s="163" t="s">
        <v>36</v>
      </c>
      <c r="AK292" s="163" t="s">
        <v>2197</v>
      </c>
      <c r="AL292" s="163" t="s">
        <v>3797</v>
      </c>
      <c r="AM292" t="s">
        <v>4876</v>
      </c>
      <c r="AN292" s="487"/>
      <c r="AO292" s="487"/>
    </row>
    <row r="293" spans="1:41" x14ac:dyDescent="0.2">
      <c r="A293">
        <v>292</v>
      </c>
      <c r="B293" s="471" t="s">
        <v>3085</v>
      </c>
      <c r="C293" s="163" t="s">
        <v>823</v>
      </c>
      <c r="D293" s="163" t="s">
        <v>4226</v>
      </c>
      <c r="E293" s="163" t="s">
        <v>2117</v>
      </c>
      <c r="F293" s="163" t="s">
        <v>2060</v>
      </c>
      <c r="G293" s="163" t="s">
        <v>36</v>
      </c>
      <c r="H293" s="163" t="s">
        <v>2200</v>
      </c>
      <c r="I293" s="163" t="s">
        <v>5725</v>
      </c>
      <c r="J293" s="163" t="s">
        <v>2812</v>
      </c>
      <c r="K293" s="163" t="s">
        <v>3130</v>
      </c>
      <c r="L293" s="163" t="s">
        <v>2191</v>
      </c>
      <c r="M293" s="549">
        <v>8</v>
      </c>
      <c r="N293" s="163" t="s">
        <v>823</v>
      </c>
      <c r="O293" s="163" t="s">
        <v>906</v>
      </c>
      <c r="P293" s="163" t="s">
        <v>3138</v>
      </c>
      <c r="Q293" s="163" t="s">
        <v>2276</v>
      </c>
      <c r="R293" s="163" t="s">
        <v>2367</v>
      </c>
      <c r="S293" s="163" t="s">
        <v>3137</v>
      </c>
      <c r="T293" s="163">
        <v>240</v>
      </c>
      <c r="U293" s="163" t="s">
        <v>2223</v>
      </c>
      <c r="V293" s="163" t="s">
        <v>3139</v>
      </c>
      <c r="W293" s="163" t="s">
        <v>3140</v>
      </c>
      <c r="X293" s="163" t="s">
        <v>2194</v>
      </c>
      <c r="Y293" s="163" t="s">
        <v>111</v>
      </c>
      <c r="Z293" s="163" t="s">
        <v>111</v>
      </c>
      <c r="AA293" s="163" t="s">
        <v>111</v>
      </c>
      <c r="AB293" s="163" t="s">
        <v>36</v>
      </c>
      <c r="AC293" s="163" t="s">
        <v>2195</v>
      </c>
      <c r="AD293" s="163" t="s">
        <v>2196</v>
      </c>
      <c r="AE293" s="163" t="s">
        <v>1762</v>
      </c>
      <c r="AF293" s="163">
        <v>4</v>
      </c>
      <c r="AG293" s="163">
        <v>0</v>
      </c>
      <c r="AH293" s="163">
        <v>0</v>
      </c>
      <c r="AI293" s="163" t="s">
        <v>4008</v>
      </c>
      <c r="AJ293" s="163" t="s">
        <v>36</v>
      </c>
      <c r="AK293" s="163" t="s">
        <v>2197</v>
      </c>
      <c r="AL293" s="163" t="s">
        <v>3797</v>
      </c>
      <c r="AM293" t="s">
        <v>4876</v>
      </c>
      <c r="AN293" s="487">
        <v>0</v>
      </c>
      <c r="AO293" s="487">
        <v>0</v>
      </c>
    </row>
    <row r="294" spans="1:41" x14ac:dyDescent="0.2">
      <c r="A294">
        <v>293</v>
      </c>
      <c r="B294" s="471" t="s">
        <v>3085</v>
      </c>
      <c r="C294" s="163" t="s">
        <v>4696</v>
      </c>
      <c r="D294" s="163" t="s">
        <v>4697</v>
      </c>
      <c r="E294" s="163" t="s">
        <v>2117</v>
      </c>
      <c r="F294" s="163" t="s">
        <v>2060</v>
      </c>
      <c r="G294" s="163" t="s">
        <v>36</v>
      </c>
      <c r="H294" s="163" t="s">
        <v>2200</v>
      </c>
      <c r="I294" s="163" t="s">
        <v>5725</v>
      </c>
      <c r="J294" s="163" t="s">
        <v>2468</v>
      </c>
      <c r="K294" s="163" t="s">
        <v>1120</v>
      </c>
      <c r="L294" s="163" t="s">
        <v>2541</v>
      </c>
      <c r="M294" s="549">
        <v>9</v>
      </c>
      <c r="N294" s="163" t="s">
        <v>841</v>
      </c>
      <c r="O294" s="163" t="s">
        <v>3123</v>
      </c>
      <c r="P294" s="163" t="s">
        <v>3105</v>
      </c>
      <c r="Q294" s="163" t="s">
        <v>2276</v>
      </c>
      <c r="R294" s="163" t="s">
        <v>2193</v>
      </c>
      <c r="S294" s="163" t="s">
        <v>3106</v>
      </c>
      <c r="T294" s="163">
        <v>73.900000000000006</v>
      </c>
      <c r="U294" s="163" t="s">
        <v>1952</v>
      </c>
      <c r="V294" s="163" t="s">
        <v>2432</v>
      </c>
      <c r="W294" s="163" t="s">
        <v>3107</v>
      </c>
      <c r="X294" s="163" t="s">
        <v>2194</v>
      </c>
      <c r="Y294" s="163" t="s">
        <v>3161</v>
      </c>
      <c r="Z294" s="163" t="s">
        <v>5290</v>
      </c>
      <c r="AA294" s="163" t="s">
        <v>2194</v>
      </c>
      <c r="AB294" s="163" t="s">
        <v>36</v>
      </c>
      <c r="AC294" s="163" t="s">
        <v>2195</v>
      </c>
      <c r="AD294" s="163" t="s">
        <v>2196</v>
      </c>
      <c r="AE294" s="163" t="s">
        <v>1762</v>
      </c>
      <c r="AF294" s="163">
        <v>0.8</v>
      </c>
      <c r="AG294" s="163">
        <v>1</v>
      </c>
      <c r="AH294" s="163">
        <v>4.05</v>
      </c>
      <c r="AI294" s="163" t="s">
        <v>4006</v>
      </c>
      <c r="AJ294" s="163" t="s">
        <v>36</v>
      </c>
      <c r="AK294" s="163" t="s">
        <v>2197</v>
      </c>
      <c r="AL294" s="163" t="s">
        <v>3797</v>
      </c>
      <c r="AM294" t="s">
        <v>4894</v>
      </c>
      <c r="AN294" s="487">
        <v>0</v>
      </c>
      <c r="AO294" s="487">
        <v>0</v>
      </c>
    </row>
    <row r="295" spans="1:41" x14ac:dyDescent="0.2">
      <c r="A295">
        <v>294</v>
      </c>
      <c r="B295" s="471" t="s">
        <v>3085</v>
      </c>
      <c r="C295" s="163" t="s">
        <v>841</v>
      </c>
      <c r="D295" s="163" t="s">
        <v>4227</v>
      </c>
      <c r="E295" s="163" t="s">
        <v>2117</v>
      </c>
      <c r="F295" s="163" t="s">
        <v>2060</v>
      </c>
      <c r="G295" s="163" t="s">
        <v>36</v>
      </c>
      <c r="H295" s="163" t="s">
        <v>2200</v>
      </c>
      <c r="I295" s="163" t="s">
        <v>5725</v>
      </c>
      <c r="J295" s="163" t="s">
        <v>2812</v>
      </c>
      <c r="K295" s="163" t="s">
        <v>1120</v>
      </c>
      <c r="L295" s="163" t="s">
        <v>2541</v>
      </c>
      <c r="M295" s="549">
        <v>9</v>
      </c>
      <c r="N295" s="163" t="s">
        <v>841</v>
      </c>
      <c r="O295" s="163" t="s">
        <v>906</v>
      </c>
      <c r="P295" s="163" t="s">
        <v>3105</v>
      </c>
      <c r="Q295" s="163" t="s">
        <v>4936</v>
      </c>
      <c r="R295" s="163" t="s">
        <v>2193</v>
      </c>
      <c r="S295" s="163" t="s">
        <v>3106</v>
      </c>
      <c r="T295" s="163">
        <v>73.900000000000006</v>
      </c>
      <c r="U295" s="163" t="s">
        <v>2223</v>
      </c>
      <c r="V295" s="163" t="s">
        <v>2432</v>
      </c>
      <c r="W295" s="163" t="s">
        <v>3107</v>
      </c>
      <c r="X295" s="163" t="s">
        <v>4937</v>
      </c>
      <c r="Y295" s="163" t="s">
        <v>5123</v>
      </c>
      <c r="Z295" s="163" t="s">
        <v>5290</v>
      </c>
      <c r="AA295" s="163" t="s">
        <v>4937</v>
      </c>
      <c r="AB295" s="163" t="s">
        <v>36</v>
      </c>
      <c r="AC295" s="163" t="s">
        <v>2195</v>
      </c>
      <c r="AD295" s="163" t="s">
        <v>2196</v>
      </c>
      <c r="AE295" s="163" t="s">
        <v>1762</v>
      </c>
      <c r="AF295" s="163">
        <v>0.8</v>
      </c>
      <c r="AG295" s="163">
        <v>1</v>
      </c>
      <c r="AH295" s="163">
        <v>4.05</v>
      </c>
      <c r="AI295" s="163" t="s">
        <v>4006</v>
      </c>
      <c r="AJ295" s="163" t="s">
        <v>36</v>
      </c>
      <c r="AK295" s="163" t="s">
        <v>2197</v>
      </c>
      <c r="AL295" s="163" t="s">
        <v>3797</v>
      </c>
      <c r="AM295" t="s">
        <v>4879</v>
      </c>
      <c r="AN295" s="487">
        <v>0</v>
      </c>
      <c r="AO295" s="487">
        <v>0</v>
      </c>
    </row>
    <row r="296" spans="1:41" x14ac:dyDescent="0.2">
      <c r="A296">
        <v>295</v>
      </c>
      <c r="B296" s="471" t="s">
        <v>3085</v>
      </c>
      <c r="C296" s="163" t="s">
        <v>1974</v>
      </c>
      <c r="D296" s="163" t="s">
        <v>4228</v>
      </c>
      <c r="E296" s="163" t="s">
        <v>2117</v>
      </c>
      <c r="F296" s="163" t="s">
        <v>2060</v>
      </c>
      <c r="G296" s="163" t="s">
        <v>36</v>
      </c>
      <c r="H296" s="163" t="s">
        <v>2200</v>
      </c>
      <c r="I296" s="163" t="s">
        <v>5734</v>
      </c>
      <c r="J296" s="163" t="s">
        <v>2468</v>
      </c>
      <c r="K296" s="163" t="s">
        <v>3098</v>
      </c>
      <c r="L296" s="163" t="s">
        <v>3099</v>
      </c>
      <c r="M296" s="549" t="s">
        <v>3128</v>
      </c>
      <c r="N296" s="163" t="s">
        <v>3129</v>
      </c>
      <c r="O296" s="163" t="s">
        <v>3123</v>
      </c>
      <c r="P296" s="163" t="s">
        <v>5165</v>
      </c>
      <c r="Q296" s="163" t="s">
        <v>2276</v>
      </c>
      <c r="R296" s="163" t="s">
        <v>2367</v>
      </c>
      <c r="S296" s="163" t="s">
        <v>3101</v>
      </c>
      <c r="T296" s="163">
        <v>630</v>
      </c>
      <c r="U296" s="163" t="s">
        <v>1952</v>
      </c>
      <c r="V296" s="163" t="s">
        <v>2278</v>
      </c>
      <c r="W296" s="163" t="s">
        <v>3102</v>
      </c>
      <c r="X296" s="163" t="s">
        <v>2194</v>
      </c>
      <c r="Y296" s="163" t="s">
        <v>2391</v>
      </c>
      <c r="Z296" s="163" t="s">
        <v>3103</v>
      </c>
      <c r="AA296" s="163" t="s">
        <v>2194</v>
      </c>
      <c r="AB296" s="163" t="s">
        <v>3104</v>
      </c>
      <c r="AC296" s="163" t="s">
        <v>2195</v>
      </c>
      <c r="AD296" s="163" t="s">
        <v>2196</v>
      </c>
      <c r="AE296" s="163" t="s">
        <v>1762</v>
      </c>
      <c r="AF296" s="163">
        <v>17</v>
      </c>
      <c r="AG296" s="163">
        <v>60</v>
      </c>
      <c r="AH296" s="163">
        <v>10</v>
      </c>
      <c r="AI296" s="163" t="s">
        <v>4005</v>
      </c>
      <c r="AJ296" s="163" t="s">
        <v>36</v>
      </c>
      <c r="AK296" s="163" t="s">
        <v>2197</v>
      </c>
      <c r="AL296" s="163" t="s">
        <v>3797</v>
      </c>
      <c r="AM296" t="s">
        <v>4894</v>
      </c>
      <c r="AN296" s="487">
        <v>0</v>
      </c>
      <c r="AO296" s="487">
        <v>0</v>
      </c>
    </row>
    <row r="297" spans="1:41" x14ac:dyDescent="0.2">
      <c r="A297">
        <v>296</v>
      </c>
      <c r="B297" s="471" t="s">
        <v>3085</v>
      </c>
      <c r="C297" s="163" t="s">
        <v>843</v>
      </c>
      <c r="D297" s="163" t="s">
        <v>4229</v>
      </c>
      <c r="E297" s="163" t="s">
        <v>2117</v>
      </c>
      <c r="F297" s="163" t="s">
        <v>2060</v>
      </c>
      <c r="G297" s="163" t="s">
        <v>36</v>
      </c>
      <c r="H297" s="163" t="s">
        <v>2200</v>
      </c>
      <c r="I297" s="163" t="s">
        <v>5725</v>
      </c>
      <c r="J297" s="163" t="s">
        <v>2468</v>
      </c>
      <c r="K297" s="163" t="s">
        <v>3098</v>
      </c>
      <c r="L297" s="163" t="s">
        <v>3099</v>
      </c>
      <c r="M297" s="549" t="s">
        <v>3100</v>
      </c>
      <c r="N297" s="163" t="s">
        <v>843</v>
      </c>
      <c r="O297" s="163" t="s">
        <v>5756</v>
      </c>
      <c r="P297" s="163" t="s">
        <v>5186</v>
      </c>
      <c r="Q297" s="163" t="s">
        <v>4936</v>
      </c>
      <c r="R297" s="163" t="s">
        <v>2367</v>
      </c>
      <c r="S297" s="163" t="s">
        <v>3101</v>
      </c>
      <c r="T297" s="163">
        <v>630</v>
      </c>
      <c r="U297" s="163" t="s">
        <v>2222</v>
      </c>
      <c r="V297" s="163" t="s">
        <v>2278</v>
      </c>
      <c r="W297" s="163" t="s">
        <v>3102</v>
      </c>
      <c r="X297" s="163" t="s">
        <v>4937</v>
      </c>
      <c r="Y297" s="163" t="s">
        <v>2391</v>
      </c>
      <c r="Z297" s="163" t="s">
        <v>3103</v>
      </c>
      <c r="AA297" s="163" t="s">
        <v>4937</v>
      </c>
      <c r="AB297" s="163" t="s">
        <v>3104</v>
      </c>
      <c r="AC297" s="163" t="s">
        <v>2195</v>
      </c>
      <c r="AD297" s="163" t="s">
        <v>2196</v>
      </c>
      <c r="AE297" s="163" t="s">
        <v>1762</v>
      </c>
      <c r="AF297" s="163">
        <v>17</v>
      </c>
      <c r="AG297" s="163">
        <v>60</v>
      </c>
      <c r="AH297" s="163">
        <v>10</v>
      </c>
      <c r="AI297" s="163" t="s">
        <v>4005</v>
      </c>
      <c r="AJ297" s="163" t="s">
        <v>36</v>
      </c>
      <c r="AK297" s="163" t="s">
        <v>2197</v>
      </c>
      <c r="AL297" s="163" t="s">
        <v>3797</v>
      </c>
      <c r="AM297" t="s">
        <v>4876</v>
      </c>
      <c r="AN297" s="487">
        <v>0</v>
      </c>
      <c r="AO297" s="487">
        <v>0</v>
      </c>
    </row>
    <row r="298" spans="1:41" x14ac:dyDescent="0.2">
      <c r="A298">
        <v>297</v>
      </c>
      <c r="B298" s="471" t="s">
        <v>3085</v>
      </c>
      <c r="C298" s="163" t="s">
        <v>5235</v>
      </c>
      <c r="D298" s="163" t="s">
        <v>5236</v>
      </c>
      <c r="E298" s="163" t="s">
        <v>2117</v>
      </c>
      <c r="F298" s="163" t="s">
        <v>2060</v>
      </c>
      <c r="G298" s="163" t="s">
        <v>36</v>
      </c>
      <c r="H298" s="163" t="s">
        <v>2200</v>
      </c>
      <c r="I298" s="163" t="s">
        <v>5725</v>
      </c>
      <c r="J298" s="163" t="s">
        <v>2812</v>
      </c>
      <c r="K298" s="163" t="s">
        <v>1123</v>
      </c>
      <c r="L298" s="163" t="s">
        <v>3088</v>
      </c>
      <c r="M298" s="549" t="s">
        <v>3089</v>
      </c>
      <c r="N298" s="163" t="s">
        <v>5235</v>
      </c>
      <c r="O298" s="163" t="s">
        <v>906</v>
      </c>
      <c r="P298" s="163" t="s">
        <v>3090</v>
      </c>
      <c r="Q298" s="163" t="s">
        <v>2276</v>
      </c>
      <c r="R298" s="163" t="s">
        <v>2193</v>
      </c>
      <c r="S298" s="163" t="s">
        <v>3091</v>
      </c>
      <c r="T298" s="163">
        <v>564.6</v>
      </c>
      <c r="U298" s="163" t="s">
        <v>2223</v>
      </c>
      <c r="V298" s="163" t="s">
        <v>3092</v>
      </c>
      <c r="W298" s="163" t="s">
        <v>3093</v>
      </c>
      <c r="X298" s="163" t="s">
        <v>2194</v>
      </c>
      <c r="Y298" s="163" t="s">
        <v>5069</v>
      </c>
      <c r="Z298" s="163">
        <v>12347135</v>
      </c>
      <c r="AA298" s="163" t="s">
        <v>2194</v>
      </c>
      <c r="AB298" s="163" t="s">
        <v>3066</v>
      </c>
      <c r="AC298" s="163" t="s">
        <v>2195</v>
      </c>
      <c r="AD298" s="163" t="s">
        <v>2196</v>
      </c>
      <c r="AE298" s="163" t="s">
        <v>1762</v>
      </c>
      <c r="AF298" s="163" t="s">
        <v>3419</v>
      </c>
      <c r="AG298" s="163" t="s">
        <v>36</v>
      </c>
      <c r="AH298" s="163" t="s">
        <v>36</v>
      </c>
      <c r="AI298" s="163" t="s">
        <v>36</v>
      </c>
      <c r="AJ298" s="163" t="s">
        <v>36</v>
      </c>
      <c r="AK298" s="163" t="s">
        <v>2197</v>
      </c>
      <c r="AL298" s="163" t="s">
        <v>3797</v>
      </c>
      <c r="AM298" t="s">
        <v>4877</v>
      </c>
      <c r="AN298" s="487"/>
      <c r="AO298" s="487"/>
    </row>
    <row r="299" spans="1:41" x14ac:dyDescent="0.2">
      <c r="A299">
        <v>298</v>
      </c>
      <c r="B299" s="471" t="s">
        <v>3085</v>
      </c>
      <c r="C299" s="163" t="s">
        <v>5237</v>
      </c>
      <c r="D299" s="163" t="s">
        <v>5238</v>
      </c>
      <c r="E299" s="163" t="s">
        <v>2117</v>
      </c>
      <c r="F299" s="163" t="s">
        <v>2060</v>
      </c>
      <c r="G299" s="163" t="s">
        <v>36</v>
      </c>
      <c r="H299" s="163" t="s">
        <v>2200</v>
      </c>
      <c r="I299" s="163" t="s">
        <v>5734</v>
      </c>
      <c r="J299" s="163" t="s">
        <v>2812</v>
      </c>
      <c r="K299" s="163" t="s">
        <v>1123</v>
      </c>
      <c r="L299" s="163" t="s">
        <v>3088</v>
      </c>
      <c r="M299" s="549" t="s">
        <v>3089</v>
      </c>
      <c r="N299" s="163" t="s">
        <v>5235</v>
      </c>
      <c r="O299" s="163" t="s">
        <v>906</v>
      </c>
      <c r="P299" s="163" t="s">
        <v>3090</v>
      </c>
      <c r="Q299" s="163" t="s">
        <v>2276</v>
      </c>
      <c r="R299" s="163" t="s">
        <v>2193</v>
      </c>
      <c r="S299" s="163" t="s">
        <v>3091</v>
      </c>
      <c r="T299" s="163">
        <v>564.6</v>
      </c>
      <c r="U299" s="163" t="s">
        <v>1952</v>
      </c>
      <c r="V299" s="163" t="s">
        <v>4914</v>
      </c>
      <c r="W299" s="163" t="s">
        <v>3093</v>
      </c>
      <c r="X299" s="163" t="s">
        <v>2333</v>
      </c>
      <c r="Y299" s="163" t="s">
        <v>3094</v>
      </c>
      <c r="Z299" s="163" t="s">
        <v>3095</v>
      </c>
      <c r="AA299" s="163" t="s">
        <v>2194</v>
      </c>
      <c r="AB299" s="163" t="s">
        <v>4915</v>
      </c>
      <c r="AC299" s="163" t="s">
        <v>2195</v>
      </c>
      <c r="AD299" s="163" t="s">
        <v>2196</v>
      </c>
      <c r="AE299" s="163" t="s">
        <v>1762</v>
      </c>
      <c r="AF299" s="163" t="s">
        <v>3419</v>
      </c>
      <c r="AG299" s="163" t="s">
        <v>36</v>
      </c>
      <c r="AH299" s="163" t="s">
        <v>36</v>
      </c>
      <c r="AI299" s="163" t="s">
        <v>36</v>
      </c>
      <c r="AJ299" s="163" t="s">
        <v>36</v>
      </c>
      <c r="AK299" s="163" t="s">
        <v>2197</v>
      </c>
      <c r="AL299" s="163" t="s">
        <v>3797</v>
      </c>
      <c r="AM299" t="s">
        <v>4894</v>
      </c>
      <c r="AN299" s="487"/>
      <c r="AO299" s="487"/>
    </row>
    <row r="300" spans="1:41" x14ac:dyDescent="0.2">
      <c r="A300">
        <v>299</v>
      </c>
      <c r="B300" s="471" t="s">
        <v>3085</v>
      </c>
      <c r="C300" s="163" t="s">
        <v>4823</v>
      </c>
      <c r="D300" s="163" t="s">
        <v>4824</v>
      </c>
      <c r="E300" s="163" t="s">
        <v>2117</v>
      </c>
      <c r="F300" s="163" t="s">
        <v>2060</v>
      </c>
      <c r="G300" s="163" t="s">
        <v>36</v>
      </c>
      <c r="H300" s="163" t="s">
        <v>2200</v>
      </c>
      <c r="I300" s="163" t="s">
        <v>5758</v>
      </c>
      <c r="J300" s="163" t="s">
        <v>2468</v>
      </c>
      <c r="K300" s="163" t="s">
        <v>4825</v>
      </c>
      <c r="L300" s="163" t="s">
        <v>4826</v>
      </c>
      <c r="M300" s="549" t="s">
        <v>4827</v>
      </c>
      <c r="N300" s="163" t="s">
        <v>4828</v>
      </c>
      <c r="O300" s="163" t="s">
        <v>3123</v>
      </c>
      <c r="P300" s="163" t="s">
        <v>4829</v>
      </c>
      <c r="Q300" s="163" t="s">
        <v>2276</v>
      </c>
      <c r="R300" s="163" t="s">
        <v>4533</v>
      </c>
      <c r="S300" s="163" t="s">
        <v>4830</v>
      </c>
      <c r="T300" s="163">
        <v>538.70000000000005</v>
      </c>
      <c r="U300" s="163" t="s">
        <v>1952</v>
      </c>
      <c r="V300" s="163" t="s">
        <v>2613</v>
      </c>
      <c r="W300" s="163" t="s">
        <v>4831</v>
      </c>
      <c r="X300" s="163" t="s">
        <v>2194</v>
      </c>
      <c r="Y300" s="163" t="s">
        <v>3161</v>
      </c>
      <c r="Z300" s="163">
        <v>12347139</v>
      </c>
      <c r="AA300" s="163" t="s">
        <v>2194</v>
      </c>
      <c r="AB300" s="163" t="s">
        <v>4832</v>
      </c>
      <c r="AC300" s="163" t="s">
        <v>2195</v>
      </c>
      <c r="AD300" s="163" t="s">
        <v>2196</v>
      </c>
      <c r="AE300" s="163" t="s">
        <v>1762</v>
      </c>
      <c r="AF300" s="163">
        <v>123</v>
      </c>
      <c r="AG300" s="163">
        <v>1.6</v>
      </c>
      <c r="AH300" s="163">
        <v>2.62</v>
      </c>
      <c r="AI300" s="163" t="s">
        <v>111</v>
      </c>
      <c r="AJ300" s="163" t="s">
        <v>111</v>
      </c>
      <c r="AK300" s="163" t="s">
        <v>2197</v>
      </c>
      <c r="AL300" s="163" t="s">
        <v>3797</v>
      </c>
      <c r="AM300" t="s">
        <v>4894</v>
      </c>
      <c r="AN300" s="487">
        <v>0</v>
      </c>
      <c r="AO300" s="487">
        <v>0</v>
      </c>
    </row>
    <row r="301" spans="1:41" x14ac:dyDescent="0.2">
      <c r="A301">
        <v>300</v>
      </c>
      <c r="B301" s="471" t="s">
        <v>3085</v>
      </c>
      <c r="C301" s="163" t="s">
        <v>4624</v>
      </c>
      <c r="D301" s="163" t="s">
        <v>4625</v>
      </c>
      <c r="E301" s="163" t="s">
        <v>2117</v>
      </c>
      <c r="F301" s="163" t="s">
        <v>2060</v>
      </c>
      <c r="G301" s="163" t="s">
        <v>36</v>
      </c>
      <c r="H301" s="163" t="s">
        <v>2200</v>
      </c>
      <c r="I301" s="163" t="s">
        <v>5725</v>
      </c>
      <c r="J301" s="163" t="s">
        <v>2468</v>
      </c>
      <c r="K301" s="163" t="s">
        <v>4626</v>
      </c>
      <c r="L301" s="163" t="s">
        <v>3157</v>
      </c>
      <c r="M301" s="549" t="s">
        <v>3158</v>
      </c>
      <c r="N301" s="163" t="s">
        <v>3146</v>
      </c>
      <c r="O301" s="163" t="s">
        <v>906</v>
      </c>
      <c r="P301" s="163" t="s">
        <v>5187</v>
      </c>
      <c r="Q301" s="163" t="s">
        <v>2276</v>
      </c>
      <c r="R301" s="163" t="s">
        <v>2193</v>
      </c>
      <c r="S301" s="163" t="s">
        <v>3159</v>
      </c>
      <c r="T301" s="163">
        <v>528</v>
      </c>
      <c r="U301" s="163" t="s">
        <v>2223</v>
      </c>
      <c r="V301" s="163" t="s">
        <v>2613</v>
      </c>
      <c r="W301" s="163" t="s">
        <v>3160</v>
      </c>
      <c r="X301" s="163" t="s">
        <v>2194</v>
      </c>
      <c r="Y301" s="163" t="s">
        <v>3161</v>
      </c>
      <c r="Z301" s="163" t="s">
        <v>4631</v>
      </c>
      <c r="AA301" s="163" t="s">
        <v>2194</v>
      </c>
      <c r="AB301" s="163" t="s">
        <v>36</v>
      </c>
      <c r="AC301" s="163" t="s">
        <v>2195</v>
      </c>
      <c r="AD301" s="163" t="s">
        <v>2196</v>
      </c>
      <c r="AE301" s="163" t="s">
        <v>1762</v>
      </c>
      <c r="AF301" s="163">
        <v>25</v>
      </c>
      <c r="AG301" s="163">
        <v>385</v>
      </c>
      <c r="AH301" s="163">
        <v>8</v>
      </c>
      <c r="AI301" s="163" t="s">
        <v>4004</v>
      </c>
      <c r="AJ301" s="163" t="s">
        <v>36</v>
      </c>
      <c r="AK301" s="163" t="s">
        <v>2197</v>
      </c>
      <c r="AL301" s="163" t="s">
        <v>3797</v>
      </c>
      <c r="AM301" t="s">
        <v>4879</v>
      </c>
      <c r="AN301" s="487">
        <v>0</v>
      </c>
      <c r="AO301" s="487">
        <v>0</v>
      </c>
    </row>
    <row r="302" spans="1:41" x14ac:dyDescent="0.2">
      <c r="A302">
        <v>301</v>
      </c>
      <c r="B302" s="471" t="s">
        <v>3085</v>
      </c>
      <c r="C302" s="163" t="s">
        <v>4627</v>
      </c>
      <c r="D302" s="163" t="s">
        <v>4628</v>
      </c>
      <c r="E302" s="163" t="s">
        <v>2117</v>
      </c>
      <c r="F302" s="163" t="s">
        <v>2060</v>
      </c>
      <c r="G302" s="163" t="s">
        <v>36</v>
      </c>
      <c r="H302" s="163" t="s">
        <v>2200</v>
      </c>
      <c r="I302" s="163" t="s">
        <v>5734</v>
      </c>
      <c r="J302" s="163" t="s">
        <v>2468</v>
      </c>
      <c r="K302" s="163" t="s">
        <v>4629</v>
      </c>
      <c r="L302" s="163" t="s">
        <v>3157</v>
      </c>
      <c r="M302" s="549" t="s">
        <v>3158</v>
      </c>
      <c r="N302" s="163" t="s">
        <v>3146</v>
      </c>
      <c r="O302" s="163" t="s">
        <v>3123</v>
      </c>
      <c r="P302" s="163" t="s">
        <v>5187</v>
      </c>
      <c r="Q302" s="163" t="s">
        <v>2276</v>
      </c>
      <c r="R302" s="163" t="s">
        <v>2193</v>
      </c>
      <c r="S302" s="163" t="s">
        <v>3159</v>
      </c>
      <c r="T302" s="163">
        <v>528</v>
      </c>
      <c r="U302" s="163" t="s">
        <v>1952</v>
      </c>
      <c r="V302" s="163" t="s">
        <v>2613</v>
      </c>
      <c r="W302" s="163" t="s">
        <v>3160</v>
      </c>
      <c r="X302" s="163" t="s">
        <v>2194</v>
      </c>
      <c r="Y302" s="163" t="s">
        <v>3161</v>
      </c>
      <c r="Z302" s="163" t="s">
        <v>4631</v>
      </c>
      <c r="AA302" s="163" t="s">
        <v>2194</v>
      </c>
      <c r="AB302" s="163" t="s">
        <v>36</v>
      </c>
      <c r="AC302" s="163" t="s">
        <v>2195</v>
      </c>
      <c r="AD302" s="163" t="s">
        <v>2196</v>
      </c>
      <c r="AE302" s="163" t="s">
        <v>1762</v>
      </c>
      <c r="AF302" s="163">
        <v>25</v>
      </c>
      <c r="AG302" s="163">
        <v>385</v>
      </c>
      <c r="AH302" s="163">
        <v>8</v>
      </c>
      <c r="AI302" s="163" t="s">
        <v>4004</v>
      </c>
      <c r="AJ302" s="163" t="s">
        <v>36</v>
      </c>
      <c r="AK302" s="163" t="s">
        <v>2197</v>
      </c>
      <c r="AL302" s="163" t="s">
        <v>3797</v>
      </c>
      <c r="AM302" t="s">
        <v>4894</v>
      </c>
      <c r="AN302" s="487">
        <v>0</v>
      </c>
      <c r="AO302" s="487">
        <v>0</v>
      </c>
    </row>
    <row r="303" spans="1:41" x14ac:dyDescent="0.2">
      <c r="A303">
        <v>302</v>
      </c>
      <c r="B303" s="471" t="s">
        <v>3085</v>
      </c>
      <c r="C303" s="163" t="s">
        <v>2608</v>
      </c>
      <c r="D303" s="163" t="s">
        <v>4860</v>
      </c>
      <c r="E303" s="163" t="s">
        <v>2117</v>
      </c>
      <c r="F303" s="163" t="s">
        <v>2060</v>
      </c>
      <c r="G303" s="163" t="s">
        <v>36</v>
      </c>
      <c r="H303" s="163" t="s">
        <v>2200</v>
      </c>
      <c r="I303" s="163" t="s">
        <v>5758</v>
      </c>
      <c r="J303" s="163" t="s">
        <v>2468</v>
      </c>
      <c r="K303" s="163" t="s">
        <v>3397</v>
      </c>
      <c r="L303" s="163" t="s">
        <v>4861</v>
      </c>
      <c r="M303" s="549" t="s">
        <v>4862</v>
      </c>
      <c r="N303" s="163" t="s">
        <v>4863</v>
      </c>
      <c r="O303" s="163" t="s">
        <v>5730</v>
      </c>
      <c r="P303" s="163" t="s">
        <v>3090</v>
      </c>
      <c r="Q303" s="163" t="s">
        <v>4936</v>
      </c>
      <c r="R303" s="163" t="s">
        <v>4533</v>
      </c>
      <c r="S303" s="163" t="s">
        <v>5199</v>
      </c>
      <c r="T303" s="163">
        <v>692.5</v>
      </c>
      <c r="U303" s="163" t="s">
        <v>2221</v>
      </c>
      <c r="V303" s="163" t="s">
        <v>2613</v>
      </c>
      <c r="W303" s="163" t="s">
        <v>4865</v>
      </c>
      <c r="X303" s="163" t="s">
        <v>4937</v>
      </c>
      <c r="Y303" s="163" t="s">
        <v>3161</v>
      </c>
      <c r="Z303" s="163">
        <v>19134057</v>
      </c>
      <c r="AA303" s="163" t="s">
        <v>4937</v>
      </c>
      <c r="AB303" s="163" t="s">
        <v>36</v>
      </c>
      <c r="AC303" s="163" t="s">
        <v>2195</v>
      </c>
      <c r="AD303" s="163" t="s">
        <v>2196</v>
      </c>
      <c r="AE303" s="163" t="s">
        <v>1762</v>
      </c>
      <c r="AF303" s="163">
        <v>25.6</v>
      </c>
      <c r="AG303" s="163">
        <v>385</v>
      </c>
      <c r="AH303" s="163">
        <v>8</v>
      </c>
      <c r="AI303" s="163" t="s">
        <v>111</v>
      </c>
      <c r="AJ303" s="163" t="s">
        <v>111</v>
      </c>
      <c r="AK303" s="163" t="s">
        <v>2197</v>
      </c>
      <c r="AL303" s="163" t="s">
        <v>36</v>
      </c>
      <c r="AM303" t="s">
        <v>4876</v>
      </c>
      <c r="AN303" s="487">
        <v>0</v>
      </c>
      <c r="AO303" s="487">
        <v>0</v>
      </c>
    </row>
    <row r="304" spans="1:41" x14ac:dyDescent="0.2">
      <c r="A304">
        <v>303</v>
      </c>
      <c r="B304" s="471" t="s">
        <v>3085</v>
      </c>
      <c r="C304" s="163" t="s">
        <v>4866</v>
      </c>
      <c r="D304" s="163" t="s">
        <v>4867</v>
      </c>
      <c r="E304" s="163" t="s">
        <v>2117</v>
      </c>
      <c r="F304" s="163" t="s">
        <v>2060</v>
      </c>
      <c r="G304" s="163" t="s">
        <v>36</v>
      </c>
      <c r="H304" s="163" t="s">
        <v>2200</v>
      </c>
      <c r="I304" s="163" t="s">
        <v>5758</v>
      </c>
      <c r="J304" s="163" t="s">
        <v>2468</v>
      </c>
      <c r="K304" s="163" t="s">
        <v>3397</v>
      </c>
      <c r="L304" s="163" t="s">
        <v>4861</v>
      </c>
      <c r="M304" s="549" t="s">
        <v>4862</v>
      </c>
      <c r="N304" s="163" t="s">
        <v>4863</v>
      </c>
      <c r="O304" s="163" t="s">
        <v>3123</v>
      </c>
      <c r="P304" s="163" t="s">
        <v>3090</v>
      </c>
      <c r="Q304" s="163" t="s">
        <v>2276</v>
      </c>
      <c r="R304" s="163" t="s">
        <v>4533</v>
      </c>
      <c r="S304" s="163" t="s">
        <v>4864</v>
      </c>
      <c r="T304" s="163">
        <v>722.1</v>
      </c>
      <c r="U304" s="163" t="s">
        <v>1952</v>
      </c>
      <c r="V304" s="163" t="s">
        <v>2613</v>
      </c>
      <c r="W304" s="163" t="s">
        <v>4865</v>
      </c>
      <c r="X304" s="163" t="s">
        <v>2194</v>
      </c>
      <c r="Y304" s="163" t="s">
        <v>3161</v>
      </c>
      <c r="Z304" s="163">
        <v>19134057</v>
      </c>
      <c r="AA304" s="163" t="s">
        <v>2194</v>
      </c>
      <c r="AB304" s="163" t="s">
        <v>4832</v>
      </c>
      <c r="AC304" s="163" t="s">
        <v>2195</v>
      </c>
      <c r="AD304" s="163" t="s">
        <v>2196</v>
      </c>
      <c r="AE304" s="163" t="s">
        <v>1762</v>
      </c>
      <c r="AF304" s="163">
        <v>25.6</v>
      </c>
      <c r="AG304" s="163">
        <v>385</v>
      </c>
      <c r="AH304" s="163">
        <v>8</v>
      </c>
      <c r="AI304" s="163" t="s">
        <v>111</v>
      </c>
      <c r="AJ304" s="163" t="s">
        <v>111</v>
      </c>
      <c r="AK304" s="163" t="s">
        <v>2197</v>
      </c>
      <c r="AL304" s="163" t="s">
        <v>36</v>
      </c>
      <c r="AM304" t="s">
        <v>4894</v>
      </c>
      <c r="AN304" s="487">
        <v>0</v>
      </c>
      <c r="AO304" s="487">
        <v>0</v>
      </c>
    </row>
    <row r="305" spans="1:41" x14ac:dyDescent="0.2">
      <c r="A305">
        <v>304</v>
      </c>
      <c r="B305" s="471" t="s">
        <v>3085</v>
      </c>
      <c r="C305" s="163" t="s">
        <v>5040</v>
      </c>
      <c r="D305" s="163" t="s">
        <v>5041</v>
      </c>
      <c r="E305" s="163" t="s">
        <v>2117</v>
      </c>
      <c r="F305" s="163" t="s">
        <v>2060</v>
      </c>
      <c r="G305" s="163" t="s">
        <v>36</v>
      </c>
      <c r="H305" s="163" t="s">
        <v>2200</v>
      </c>
      <c r="I305" s="163" t="s">
        <v>5758</v>
      </c>
      <c r="J305" s="163" t="s">
        <v>2468</v>
      </c>
      <c r="K305" s="163" t="s">
        <v>3397</v>
      </c>
      <c r="L305" s="163" t="s">
        <v>4861</v>
      </c>
      <c r="M305" s="549" t="s">
        <v>5042</v>
      </c>
      <c r="N305" s="163" t="s">
        <v>5043</v>
      </c>
      <c r="O305" s="163" t="s">
        <v>3123</v>
      </c>
      <c r="P305" s="163" t="s">
        <v>3090</v>
      </c>
      <c r="Q305" s="163" t="s">
        <v>4936</v>
      </c>
      <c r="R305" s="163" t="s">
        <v>4533</v>
      </c>
      <c r="S305" s="163" t="s">
        <v>5044</v>
      </c>
      <c r="T305" s="163">
        <v>781.4</v>
      </c>
      <c r="U305" s="163" t="s">
        <v>1952</v>
      </c>
      <c r="V305" s="163" t="s">
        <v>2613</v>
      </c>
      <c r="W305" s="163" t="s">
        <v>5045</v>
      </c>
      <c r="X305" s="163" t="s">
        <v>4937</v>
      </c>
      <c r="Y305" s="163" t="s">
        <v>5046</v>
      </c>
      <c r="Z305" s="163">
        <v>16455738</v>
      </c>
      <c r="AA305" s="163" t="s">
        <v>4937</v>
      </c>
      <c r="AB305" s="163" t="s">
        <v>5047</v>
      </c>
      <c r="AC305" s="163" t="s">
        <v>2195</v>
      </c>
      <c r="AD305" s="163" t="s">
        <v>2196</v>
      </c>
      <c r="AE305" s="163" t="s">
        <v>1762</v>
      </c>
      <c r="AF305" s="163">
        <v>25</v>
      </c>
      <c r="AG305" s="163">
        <v>385</v>
      </c>
      <c r="AH305" s="163">
        <v>8</v>
      </c>
      <c r="AI305" s="163" t="s">
        <v>5048</v>
      </c>
      <c r="AJ305" s="163" t="s">
        <v>111</v>
      </c>
      <c r="AK305" s="163" t="s">
        <v>2197</v>
      </c>
      <c r="AL305" s="163" t="s">
        <v>36</v>
      </c>
      <c r="AM305" t="s">
        <v>5049</v>
      </c>
      <c r="AN305" s="487"/>
      <c r="AO305" s="487"/>
    </row>
    <row r="306" spans="1:41" x14ac:dyDescent="0.2">
      <c r="A306">
        <v>305</v>
      </c>
      <c r="B306" s="471" t="s">
        <v>3085</v>
      </c>
      <c r="C306" s="163" t="s">
        <v>2604</v>
      </c>
      <c r="D306" s="163" t="s">
        <v>5050</v>
      </c>
      <c r="E306" s="163" t="s">
        <v>2117</v>
      </c>
      <c r="F306" s="163" t="s">
        <v>2060</v>
      </c>
      <c r="G306" s="163" t="s">
        <v>36</v>
      </c>
      <c r="H306" s="163" t="s">
        <v>2200</v>
      </c>
      <c r="I306" s="163" t="s">
        <v>5758</v>
      </c>
      <c r="J306" s="163" t="s">
        <v>2468</v>
      </c>
      <c r="K306" s="163" t="s">
        <v>3397</v>
      </c>
      <c r="L306" s="163" t="s">
        <v>4861</v>
      </c>
      <c r="M306" s="549" t="s">
        <v>5042</v>
      </c>
      <c r="N306" s="163" t="s">
        <v>5043</v>
      </c>
      <c r="O306" s="163" t="s">
        <v>5730</v>
      </c>
      <c r="P306" s="163" t="s">
        <v>3090</v>
      </c>
      <c r="Q306" s="163" t="s">
        <v>4936</v>
      </c>
      <c r="R306" s="163" t="s">
        <v>4533</v>
      </c>
      <c r="S306" s="163" t="s">
        <v>5044</v>
      </c>
      <c r="T306" s="163">
        <v>781.4</v>
      </c>
      <c r="U306" s="163" t="s">
        <v>2221</v>
      </c>
      <c r="V306" s="163" t="s">
        <v>2613</v>
      </c>
      <c r="W306" s="163" t="s">
        <v>5045</v>
      </c>
      <c r="X306" s="163" t="s">
        <v>4937</v>
      </c>
      <c r="Y306" s="163" t="s">
        <v>5046</v>
      </c>
      <c r="Z306" s="163" t="s">
        <v>5157</v>
      </c>
      <c r="AA306" s="163" t="s">
        <v>4937</v>
      </c>
      <c r="AB306" s="163" t="s">
        <v>5047</v>
      </c>
      <c r="AC306" s="163" t="s">
        <v>2195</v>
      </c>
      <c r="AD306" s="163" t="s">
        <v>2196</v>
      </c>
      <c r="AE306" s="163" t="s">
        <v>1762</v>
      </c>
      <c r="AF306" s="163">
        <v>25</v>
      </c>
      <c r="AG306" s="163">
        <v>385</v>
      </c>
      <c r="AH306" s="163">
        <v>8</v>
      </c>
      <c r="AI306" s="163" t="s">
        <v>5048</v>
      </c>
      <c r="AJ306" s="163" t="s">
        <v>111</v>
      </c>
      <c r="AK306" s="163" t="s">
        <v>2197</v>
      </c>
      <c r="AL306" s="163" t="s">
        <v>36</v>
      </c>
      <c r="AM306" t="s">
        <v>4876</v>
      </c>
      <c r="AN306" s="487"/>
      <c r="AO306" s="487"/>
    </row>
    <row r="307" spans="1:41" x14ac:dyDescent="0.2">
      <c r="A307">
        <v>306</v>
      </c>
      <c r="B307" s="471" t="s">
        <v>3085</v>
      </c>
      <c r="C307" s="163">
        <v>11303</v>
      </c>
      <c r="D307" s="163" t="s">
        <v>4230</v>
      </c>
      <c r="E307" s="163" t="s">
        <v>2117</v>
      </c>
      <c r="F307" s="163" t="s">
        <v>2060</v>
      </c>
      <c r="G307" s="163" t="s">
        <v>36</v>
      </c>
      <c r="H307" s="163" t="s">
        <v>2200</v>
      </c>
      <c r="I307" s="163" t="s">
        <v>5725</v>
      </c>
      <c r="J307" s="163" t="s">
        <v>2812</v>
      </c>
      <c r="K307" s="163" t="s">
        <v>2817</v>
      </c>
      <c r="L307" s="163" t="s">
        <v>3144</v>
      </c>
      <c r="M307" s="549">
        <v>11303</v>
      </c>
      <c r="N307" s="163">
        <v>11303</v>
      </c>
      <c r="O307" s="163" t="s">
        <v>906</v>
      </c>
      <c r="P307" s="163" t="s">
        <v>2587</v>
      </c>
      <c r="Q307" s="163" t="s">
        <v>2276</v>
      </c>
      <c r="R307" s="163" t="s">
        <v>2257</v>
      </c>
      <c r="S307" s="163" t="s">
        <v>3145</v>
      </c>
      <c r="T307" s="163">
        <v>0.125</v>
      </c>
      <c r="U307" s="163" t="s">
        <v>1952</v>
      </c>
      <c r="V307" s="163" t="s">
        <v>2832</v>
      </c>
      <c r="W307" s="163">
        <v>7329</v>
      </c>
      <c r="X307" s="163" t="s">
        <v>2194</v>
      </c>
      <c r="Y307" s="163" t="s">
        <v>111</v>
      </c>
      <c r="Z307" s="163" t="s">
        <v>111</v>
      </c>
      <c r="AA307" s="163" t="s">
        <v>111</v>
      </c>
      <c r="AB307" s="163" t="s">
        <v>36</v>
      </c>
      <c r="AC307" s="163" t="s">
        <v>2195</v>
      </c>
      <c r="AD307" s="163" t="s">
        <v>2196</v>
      </c>
      <c r="AE307" s="163" t="s">
        <v>1762</v>
      </c>
      <c r="AF307" s="163" t="s">
        <v>3419</v>
      </c>
      <c r="AG307" s="163" t="s">
        <v>36</v>
      </c>
      <c r="AH307" s="163" t="s">
        <v>36</v>
      </c>
      <c r="AI307" s="163" t="s">
        <v>36</v>
      </c>
      <c r="AJ307" s="163" t="s">
        <v>36</v>
      </c>
      <c r="AK307" s="163" t="s">
        <v>2197</v>
      </c>
      <c r="AL307" s="163" t="s">
        <v>3797</v>
      </c>
      <c r="AM307" t="s">
        <v>4876</v>
      </c>
      <c r="AN307" s="487">
        <v>0</v>
      </c>
      <c r="AO307" s="487">
        <v>0</v>
      </c>
    </row>
    <row r="308" spans="1:41" x14ac:dyDescent="0.2">
      <c r="A308">
        <v>307</v>
      </c>
      <c r="B308" s="471" t="s">
        <v>3085</v>
      </c>
      <c r="C308" s="163" t="s">
        <v>4719</v>
      </c>
      <c r="D308" s="163" t="s">
        <v>4720</v>
      </c>
      <c r="E308" s="163" t="s">
        <v>2117</v>
      </c>
      <c r="F308" s="163" t="s">
        <v>2060</v>
      </c>
      <c r="G308" s="163" t="s">
        <v>36</v>
      </c>
      <c r="H308" s="163" t="s">
        <v>2200</v>
      </c>
      <c r="I308" s="163" t="s">
        <v>5734</v>
      </c>
      <c r="J308" s="163" t="s">
        <v>2468</v>
      </c>
      <c r="K308" s="163" t="s">
        <v>4721</v>
      </c>
      <c r="L308" s="163" t="s">
        <v>2327</v>
      </c>
      <c r="M308" s="549">
        <v>411620</v>
      </c>
      <c r="N308" s="163" t="s">
        <v>4721</v>
      </c>
      <c r="O308" s="163" t="s">
        <v>4687</v>
      </c>
      <c r="P308" s="163" t="s">
        <v>5507</v>
      </c>
      <c r="Q308" s="163" t="s">
        <v>2276</v>
      </c>
      <c r="R308" s="163" t="s">
        <v>2257</v>
      </c>
      <c r="S308" s="163" t="s">
        <v>4722</v>
      </c>
      <c r="T308" s="163">
        <v>56.1</v>
      </c>
      <c r="U308" s="163" t="s">
        <v>1952</v>
      </c>
      <c r="V308" s="163" t="s">
        <v>4723</v>
      </c>
      <c r="W308" s="163">
        <v>391488</v>
      </c>
      <c r="X308" s="163" t="s">
        <v>2194</v>
      </c>
      <c r="Y308" s="163" t="s">
        <v>3161</v>
      </c>
      <c r="Z308" s="163" t="s">
        <v>4724</v>
      </c>
      <c r="AA308" s="163" t="s">
        <v>2194</v>
      </c>
      <c r="AB308" s="163" t="s">
        <v>36</v>
      </c>
      <c r="AC308" s="163" t="s">
        <v>2195</v>
      </c>
      <c r="AD308" s="163" t="s">
        <v>2196</v>
      </c>
      <c r="AE308" s="163" t="s">
        <v>1762</v>
      </c>
      <c r="AF308" s="163" t="s">
        <v>4649</v>
      </c>
      <c r="AG308" s="163" t="s">
        <v>36</v>
      </c>
      <c r="AH308" s="163" t="s">
        <v>36</v>
      </c>
      <c r="AI308" s="163" t="s">
        <v>36</v>
      </c>
      <c r="AJ308" s="163" t="s">
        <v>36</v>
      </c>
      <c r="AK308" s="163" t="s">
        <v>2197</v>
      </c>
      <c r="AL308" s="163" t="s">
        <v>3797</v>
      </c>
      <c r="AM308" t="s">
        <v>4894</v>
      </c>
      <c r="AN308" s="487">
        <v>0</v>
      </c>
      <c r="AO308" s="487">
        <v>0</v>
      </c>
    </row>
    <row r="309" spans="1:41" x14ac:dyDescent="0.2">
      <c r="A309">
        <v>308</v>
      </c>
      <c r="B309" s="471" t="s">
        <v>3085</v>
      </c>
      <c r="C309" s="163" t="s">
        <v>4685</v>
      </c>
      <c r="D309" s="163" t="s">
        <v>4686</v>
      </c>
      <c r="E309" s="163" t="s">
        <v>2117</v>
      </c>
      <c r="F309" s="163" t="s">
        <v>2060</v>
      </c>
      <c r="G309" s="163" t="s">
        <v>36</v>
      </c>
      <c r="H309" s="163" t="s">
        <v>2200</v>
      </c>
      <c r="I309" s="163" t="s">
        <v>5734</v>
      </c>
      <c r="J309" s="163" t="s">
        <v>2468</v>
      </c>
      <c r="K309" s="163" t="s">
        <v>4654</v>
      </c>
      <c r="L309" s="163" t="s">
        <v>2315</v>
      </c>
      <c r="M309" s="549" t="s">
        <v>4652</v>
      </c>
      <c r="N309" s="163" t="s">
        <v>4652</v>
      </c>
      <c r="O309" s="163" t="s">
        <v>4687</v>
      </c>
      <c r="P309" s="163" t="s">
        <v>3301</v>
      </c>
      <c r="Q309" s="163" t="s">
        <v>2276</v>
      </c>
      <c r="R309" s="163" t="s">
        <v>2257</v>
      </c>
      <c r="S309" s="163" t="s">
        <v>5650</v>
      </c>
      <c r="T309" s="163">
        <v>826.67</v>
      </c>
      <c r="U309" s="163" t="s">
        <v>1952</v>
      </c>
      <c r="V309" s="163" t="s">
        <v>4655</v>
      </c>
      <c r="W309" s="163">
        <v>188905</v>
      </c>
      <c r="X309" s="163" t="s">
        <v>2194</v>
      </c>
      <c r="Y309" s="163" t="s">
        <v>4656</v>
      </c>
      <c r="Z309" s="163">
        <v>16386514</v>
      </c>
      <c r="AA309" s="163" t="s">
        <v>2194</v>
      </c>
      <c r="AB309" s="163" t="s">
        <v>36</v>
      </c>
      <c r="AC309" s="163" t="s">
        <v>2195</v>
      </c>
      <c r="AD309" s="163" t="s">
        <v>2196</v>
      </c>
      <c r="AE309" s="163" t="s">
        <v>1762</v>
      </c>
      <c r="AF309" s="163" t="s">
        <v>4649</v>
      </c>
      <c r="AG309" s="163" t="s">
        <v>36</v>
      </c>
      <c r="AH309" s="163" t="s">
        <v>36</v>
      </c>
      <c r="AI309" s="163" t="s">
        <v>36</v>
      </c>
      <c r="AJ309" s="163" t="s">
        <v>36</v>
      </c>
      <c r="AK309" s="163" t="s">
        <v>2197</v>
      </c>
      <c r="AL309" s="163" t="s">
        <v>3797</v>
      </c>
      <c r="AM309" t="s">
        <v>4894</v>
      </c>
      <c r="AN309" s="487">
        <v>0</v>
      </c>
      <c r="AO309" s="487">
        <v>0</v>
      </c>
    </row>
    <row r="310" spans="1:41" x14ac:dyDescent="0.2">
      <c r="A310">
        <v>309</v>
      </c>
      <c r="B310" s="471" t="s">
        <v>3085</v>
      </c>
      <c r="C310" s="163" t="s">
        <v>4652</v>
      </c>
      <c r="D310" s="163" t="s">
        <v>4653</v>
      </c>
      <c r="E310" s="163" t="s">
        <v>2117</v>
      </c>
      <c r="F310" s="163" t="s">
        <v>2060</v>
      </c>
      <c r="G310" s="163" t="s">
        <v>36</v>
      </c>
      <c r="H310" s="163" t="s">
        <v>2200</v>
      </c>
      <c r="I310" s="163" t="s">
        <v>5725</v>
      </c>
      <c r="J310" s="163" t="s">
        <v>2468</v>
      </c>
      <c r="K310" s="163" t="s">
        <v>4654</v>
      </c>
      <c r="L310" s="163" t="s">
        <v>2315</v>
      </c>
      <c r="M310" s="549" t="s">
        <v>4652</v>
      </c>
      <c r="N310" s="163" t="s">
        <v>4652</v>
      </c>
      <c r="O310" s="163" t="s">
        <v>906</v>
      </c>
      <c r="P310" s="163" t="s">
        <v>3301</v>
      </c>
      <c r="Q310" s="163" t="s">
        <v>2276</v>
      </c>
      <c r="R310" s="163" t="s">
        <v>2257</v>
      </c>
      <c r="S310" s="163" t="s">
        <v>5650</v>
      </c>
      <c r="T310" s="163">
        <v>826.67</v>
      </c>
      <c r="U310" s="163" t="s">
        <v>2222</v>
      </c>
      <c r="V310" s="163" t="s">
        <v>4655</v>
      </c>
      <c r="W310" s="163">
        <v>188905</v>
      </c>
      <c r="X310" s="163" t="s">
        <v>2194</v>
      </c>
      <c r="Y310" s="163" t="s">
        <v>4656</v>
      </c>
      <c r="Z310" s="163">
        <v>16386514</v>
      </c>
      <c r="AA310" s="163" t="s">
        <v>2194</v>
      </c>
      <c r="AB310" s="163" t="s">
        <v>36</v>
      </c>
      <c r="AC310" s="163" t="s">
        <v>2195</v>
      </c>
      <c r="AD310" s="163" t="s">
        <v>2196</v>
      </c>
      <c r="AE310" s="163" t="s">
        <v>1762</v>
      </c>
      <c r="AF310" s="163" t="s">
        <v>4649</v>
      </c>
      <c r="AG310" s="163" t="s">
        <v>36</v>
      </c>
      <c r="AH310" s="163" t="s">
        <v>36</v>
      </c>
      <c r="AI310" s="163" t="s">
        <v>36</v>
      </c>
      <c r="AJ310" s="163" t="s">
        <v>36</v>
      </c>
      <c r="AK310" s="163" t="s">
        <v>2197</v>
      </c>
      <c r="AL310" s="163" t="s">
        <v>3797</v>
      </c>
      <c r="AM310" t="s">
        <v>4877</v>
      </c>
      <c r="AN310" s="487">
        <v>0</v>
      </c>
      <c r="AO310" s="487">
        <v>0</v>
      </c>
    </row>
    <row r="311" spans="1:41" x14ac:dyDescent="0.2">
      <c r="A311">
        <v>310</v>
      </c>
      <c r="B311" s="471" t="s">
        <v>3085</v>
      </c>
      <c r="C311" s="163" t="s">
        <v>4669</v>
      </c>
      <c r="D311" s="163" t="s">
        <v>4670</v>
      </c>
      <c r="E311" s="163" t="s">
        <v>2117</v>
      </c>
      <c r="F311" s="163" t="s">
        <v>2060</v>
      </c>
      <c r="G311" s="163" t="s">
        <v>36</v>
      </c>
      <c r="H311" s="163" t="s">
        <v>2200</v>
      </c>
      <c r="I311" s="163" t="s">
        <v>5725</v>
      </c>
      <c r="J311" s="163" t="s">
        <v>2468</v>
      </c>
      <c r="K311" s="163" t="s">
        <v>4654</v>
      </c>
      <c r="L311" s="163" t="s">
        <v>2315</v>
      </c>
      <c r="M311" s="549" t="s">
        <v>4671</v>
      </c>
      <c r="N311" s="163" t="s">
        <v>4671</v>
      </c>
      <c r="O311" s="163" t="s">
        <v>5730</v>
      </c>
      <c r="P311" s="163" t="s">
        <v>3301</v>
      </c>
      <c r="Q311" s="163" t="s">
        <v>4936</v>
      </c>
      <c r="R311" s="163" t="s">
        <v>2257</v>
      </c>
      <c r="S311" s="163" t="s">
        <v>4672</v>
      </c>
      <c r="T311" s="163">
        <v>1178.5999999999999</v>
      </c>
      <c r="U311" s="163" t="s">
        <v>2221</v>
      </c>
      <c r="V311" s="163" t="s">
        <v>2980</v>
      </c>
      <c r="W311" s="163">
        <v>43420</v>
      </c>
      <c r="X311" s="163" t="s">
        <v>4937</v>
      </c>
      <c r="Y311" s="163" t="s">
        <v>5561</v>
      </c>
      <c r="Z311" s="163">
        <v>16461118</v>
      </c>
      <c r="AA311" s="163" t="s">
        <v>4937</v>
      </c>
      <c r="AB311" s="163" t="s">
        <v>36</v>
      </c>
      <c r="AC311" s="163" t="s">
        <v>2195</v>
      </c>
      <c r="AD311" s="163" t="s">
        <v>2196</v>
      </c>
      <c r="AE311" s="163" t="s">
        <v>1762</v>
      </c>
      <c r="AF311" s="163">
        <v>7</v>
      </c>
      <c r="AG311" s="163">
        <v>0.09</v>
      </c>
      <c r="AH311" s="163">
        <v>0.28999999999999998</v>
      </c>
      <c r="AI311" s="163" t="s">
        <v>36</v>
      </c>
      <c r="AJ311" s="163" t="s">
        <v>36</v>
      </c>
      <c r="AK311" s="163" t="s">
        <v>2197</v>
      </c>
      <c r="AL311" s="163" t="s">
        <v>3797</v>
      </c>
      <c r="AM311" t="s">
        <v>4877</v>
      </c>
      <c r="AN311" s="487">
        <v>0</v>
      </c>
      <c r="AO311" s="487">
        <v>0</v>
      </c>
    </row>
    <row r="312" spans="1:41" x14ac:dyDescent="0.2">
      <c r="A312">
        <v>311</v>
      </c>
      <c r="B312" s="471" t="s">
        <v>3085</v>
      </c>
      <c r="C312" s="163" t="s">
        <v>4673</v>
      </c>
      <c r="D312" s="163" t="s">
        <v>4674</v>
      </c>
      <c r="E312" s="163" t="s">
        <v>2117</v>
      </c>
      <c r="F312" s="163" t="s">
        <v>2060</v>
      </c>
      <c r="G312" s="163" t="s">
        <v>36</v>
      </c>
      <c r="H312" s="163" t="s">
        <v>2200</v>
      </c>
      <c r="I312" s="163" t="s">
        <v>5725</v>
      </c>
      <c r="J312" s="163" t="s">
        <v>2468</v>
      </c>
      <c r="K312" s="163" t="s">
        <v>4654</v>
      </c>
      <c r="L312" s="163" t="s">
        <v>2315</v>
      </c>
      <c r="M312" s="549" t="s">
        <v>4671</v>
      </c>
      <c r="N312" s="163" t="s">
        <v>4671</v>
      </c>
      <c r="O312" s="163" t="s">
        <v>3123</v>
      </c>
      <c r="P312" s="163" t="s">
        <v>3301</v>
      </c>
      <c r="Q312" s="163" t="s">
        <v>2276</v>
      </c>
      <c r="R312" s="163" t="s">
        <v>2257</v>
      </c>
      <c r="S312" s="163" t="s">
        <v>4672</v>
      </c>
      <c r="T312" s="163">
        <v>1178.5999999999999</v>
      </c>
      <c r="U312" s="163" t="s">
        <v>1952</v>
      </c>
      <c r="V312" s="163" t="s">
        <v>2980</v>
      </c>
      <c r="W312" s="163">
        <v>43420</v>
      </c>
      <c r="X312" s="163" t="s">
        <v>2194</v>
      </c>
      <c r="Y312" s="163" t="s">
        <v>4656</v>
      </c>
      <c r="Z312" s="163">
        <v>16446054</v>
      </c>
      <c r="AA312" s="163" t="s">
        <v>2194</v>
      </c>
      <c r="AB312" s="163" t="s">
        <v>36</v>
      </c>
      <c r="AC312" s="163" t="s">
        <v>2195</v>
      </c>
      <c r="AD312" s="163" t="s">
        <v>2196</v>
      </c>
      <c r="AE312" s="163" t="s">
        <v>1762</v>
      </c>
      <c r="AF312" s="163">
        <v>7</v>
      </c>
      <c r="AG312" s="163">
        <v>0.09</v>
      </c>
      <c r="AH312" s="163">
        <v>0.28999999999999998</v>
      </c>
      <c r="AI312" s="163" t="s">
        <v>36</v>
      </c>
      <c r="AJ312" s="163" t="s">
        <v>36</v>
      </c>
      <c r="AK312" s="163" t="s">
        <v>2197</v>
      </c>
      <c r="AL312" s="163" t="s">
        <v>3797</v>
      </c>
      <c r="AM312" t="s">
        <v>4894</v>
      </c>
      <c r="AN312" s="487">
        <v>0</v>
      </c>
      <c r="AO312" s="487">
        <v>0</v>
      </c>
    </row>
    <row r="313" spans="1:41" x14ac:dyDescent="0.2">
      <c r="A313">
        <v>312</v>
      </c>
      <c r="B313" s="471" t="s">
        <v>3085</v>
      </c>
      <c r="C313" s="163" t="s">
        <v>4991</v>
      </c>
      <c r="D313" s="163" t="s">
        <v>4992</v>
      </c>
      <c r="E313" s="163" t="s">
        <v>2117</v>
      </c>
      <c r="F313" s="163" t="s">
        <v>2060</v>
      </c>
      <c r="G313" s="163" t="s">
        <v>36</v>
      </c>
      <c r="H313" s="163" t="s">
        <v>2200</v>
      </c>
      <c r="I313" s="163" t="s">
        <v>3156</v>
      </c>
      <c r="J313" s="163" t="s">
        <v>2468</v>
      </c>
      <c r="K313" s="163" t="s">
        <v>4654</v>
      </c>
      <c r="L313" s="163" t="s">
        <v>4993</v>
      </c>
      <c r="M313" s="549">
        <v>144582</v>
      </c>
      <c r="N313" s="163" t="s">
        <v>4994</v>
      </c>
      <c r="O313" s="163" t="s">
        <v>3123</v>
      </c>
      <c r="P313" s="163" t="s">
        <v>4995</v>
      </c>
      <c r="Q313" s="163" t="s">
        <v>2276</v>
      </c>
      <c r="R313" s="163" t="s">
        <v>2257</v>
      </c>
      <c r="S313" s="163" t="s">
        <v>4996</v>
      </c>
      <c r="T313" s="163">
        <v>25.5</v>
      </c>
      <c r="U313" s="163" t="s">
        <v>1952</v>
      </c>
      <c r="V313" s="163" t="s">
        <v>4997</v>
      </c>
      <c r="W313" s="163" t="s">
        <v>4998</v>
      </c>
      <c r="X313" s="163" t="s">
        <v>2194</v>
      </c>
      <c r="Y313" s="163" t="s">
        <v>4999</v>
      </c>
      <c r="Z313" s="163" t="s">
        <v>5000</v>
      </c>
      <c r="AA313" s="163" t="s">
        <v>2194</v>
      </c>
      <c r="AB313" s="163" t="s">
        <v>36</v>
      </c>
      <c r="AC313" s="163" t="s">
        <v>2195</v>
      </c>
      <c r="AD313" s="163" t="s">
        <v>2196</v>
      </c>
      <c r="AE313" s="163" t="s">
        <v>1762</v>
      </c>
      <c r="AF313" s="163" t="s">
        <v>3419</v>
      </c>
      <c r="AG313" s="163" t="s">
        <v>36</v>
      </c>
      <c r="AH313" s="163" t="s">
        <v>36</v>
      </c>
      <c r="AI313" s="163" t="s">
        <v>36</v>
      </c>
      <c r="AJ313" s="163" t="s">
        <v>36</v>
      </c>
      <c r="AK313" s="163" t="s">
        <v>2197</v>
      </c>
      <c r="AL313" s="163" t="s">
        <v>3797</v>
      </c>
      <c r="AM313" t="s">
        <v>4894</v>
      </c>
      <c r="AN313" s="487">
        <v>0</v>
      </c>
      <c r="AO313" s="487">
        <v>0</v>
      </c>
    </row>
    <row r="314" spans="1:41" x14ac:dyDescent="0.2">
      <c r="A314">
        <v>313</v>
      </c>
      <c r="B314" s="471" t="s">
        <v>3085</v>
      </c>
      <c r="C314" s="163" t="s">
        <v>4789</v>
      </c>
      <c r="D314" s="163" t="s">
        <v>4790</v>
      </c>
      <c r="E314" s="163" t="s">
        <v>2117</v>
      </c>
      <c r="F314" s="163" t="s">
        <v>2060</v>
      </c>
      <c r="G314" s="163" t="s">
        <v>36</v>
      </c>
      <c r="H314" s="163" t="s">
        <v>2200</v>
      </c>
      <c r="I314" s="163" t="s">
        <v>5725</v>
      </c>
      <c r="J314" s="163" t="s">
        <v>2468</v>
      </c>
      <c r="K314" s="163" t="s">
        <v>4654</v>
      </c>
      <c r="L314" s="163" t="s">
        <v>2315</v>
      </c>
      <c r="M314" s="549" t="s">
        <v>4791</v>
      </c>
      <c r="N314" s="163" t="s">
        <v>4792</v>
      </c>
      <c r="O314" s="163" t="s">
        <v>3123</v>
      </c>
      <c r="P314" s="163" t="s">
        <v>2317</v>
      </c>
      <c r="Q314" s="163" t="s">
        <v>2276</v>
      </c>
      <c r="R314" s="163" t="s">
        <v>2257</v>
      </c>
      <c r="S314" s="163" t="s">
        <v>4793</v>
      </c>
      <c r="T314" s="163">
        <v>73.900000000000006</v>
      </c>
      <c r="U314" s="163" t="s">
        <v>1952</v>
      </c>
      <c r="V314" s="163" t="s">
        <v>4794</v>
      </c>
      <c r="W314" s="163" t="s">
        <v>4795</v>
      </c>
      <c r="X314" s="163" t="s">
        <v>2194</v>
      </c>
      <c r="Y314" s="163" t="s">
        <v>4656</v>
      </c>
      <c r="Z314" s="163">
        <v>16279345</v>
      </c>
      <c r="AA314" s="163" t="s">
        <v>2194</v>
      </c>
      <c r="AB314" s="163" t="s">
        <v>36</v>
      </c>
      <c r="AC314" s="163" t="s">
        <v>2195</v>
      </c>
      <c r="AD314" s="163" t="s">
        <v>2196</v>
      </c>
      <c r="AE314" s="163" t="s">
        <v>1762</v>
      </c>
      <c r="AF314" s="163">
        <v>1</v>
      </c>
      <c r="AG314" s="163">
        <v>4</v>
      </c>
      <c r="AH314" s="163">
        <v>1</v>
      </c>
      <c r="AI314" s="163" t="s">
        <v>4796</v>
      </c>
      <c r="AJ314" s="163" t="s">
        <v>36</v>
      </c>
      <c r="AK314" s="163" t="s">
        <v>2197</v>
      </c>
      <c r="AL314" s="163" t="s">
        <v>3797</v>
      </c>
      <c r="AM314" t="s">
        <v>4894</v>
      </c>
      <c r="AN314" s="487">
        <v>0</v>
      </c>
      <c r="AO314" s="487">
        <v>0</v>
      </c>
    </row>
    <row r="315" spans="1:41" x14ac:dyDescent="0.2">
      <c r="A315">
        <v>314</v>
      </c>
      <c r="B315" s="471" t="s">
        <v>3085</v>
      </c>
      <c r="C315" s="163" t="s">
        <v>4838</v>
      </c>
      <c r="D315" s="163" t="s">
        <v>4839</v>
      </c>
      <c r="E315" s="163" t="s">
        <v>2117</v>
      </c>
      <c r="F315" s="163" t="s">
        <v>2060</v>
      </c>
      <c r="G315" s="163" t="s">
        <v>36</v>
      </c>
      <c r="H315" s="163" t="s">
        <v>2200</v>
      </c>
      <c r="I315" s="163" t="s">
        <v>3156</v>
      </c>
      <c r="J315" s="163" t="s">
        <v>2468</v>
      </c>
      <c r="K315" s="163" t="s">
        <v>2981</v>
      </c>
      <c r="L315" s="163" t="s">
        <v>4840</v>
      </c>
      <c r="M315" s="549" t="s">
        <v>4841</v>
      </c>
      <c r="N315" s="163" t="s">
        <v>4842</v>
      </c>
      <c r="O315" s="163" t="s">
        <v>3123</v>
      </c>
      <c r="P315" s="163" t="s">
        <v>3109</v>
      </c>
      <c r="Q315" s="163" t="s">
        <v>2276</v>
      </c>
      <c r="R315" s="163" t="s">
        <v>2193</v>
      </c>
      <c r="S315" s="163" t="s">
        <v>2984</v>
      </c>
      <c r="T315" s="163">
        <v>378</v>
      </c>
      <c r="U315" s="163" t="s">
        <v>1952</v>
      </c>
      <c r="V315" s="163" t="s">
        <v>2980</v>
      </c>
      <c r="W315" s="163">
        <v>19259</v>
      </c>
      <c r="X315" s="163" t="s">
        <v>2194</v>
      </c>
      <c r="Y315" s="163" t="s">
        <v>4537</v>
      </c>
      <c r="Z315" s="163" t="s">
        <v>4843</v>
      </c>
      <c r="AA315" s="163" t="s">
        <v>2194</v>
      </c>
      <c r="AB315" s="163" t="s">
        <v>36</v>
      </c>
      <c r="AC315" s="163" t="s">
        <v>2195</v>
      </c>
      <c r="AD315" s="163" t="s">
        <v>2196</v>
      </c>
      <c r="AE315" s="163" t="s">
        <v>1762</v>
      </c>
      <c r="AF315" s="163" t="s">
        <v>4844</v>
      </c>
      <c r="AG315" s="163" t="s">
        <v>36</v>
      </c>
      <c r="AH315" s="163" t="s">
        <v>36</v>
      </c>
      <c r="AI315" s="163" t="s">
        <v>36</v>
      </c>
      <c r="AJ315" s="163" t="s">
        <v>36</v>
      </c>
      <c r="AK315" s="163" t="s">
        <v>2197</v>
      </c>
      <c r="AL315" s="163" t="s">
        <v>36</v>
      </c>
      <c r="AM315" t="s">
        <v>4894</v>
      </c>
      <c r="AN315" s="487">
        <v>0</v>
      </c>
      <c r="AO315" s="487">
        <v>0</v>
      </c>
    </row>
    <row r="316" spans="1:41" x14ac:dyDescent="0.2">
      <c r="A316">
        <v>315</v>
      </c>
      <c r="B316" s="550" t="s">
        <v>3085</v>
      </c>
      <c r="C316" s="551" t="s">
        <v>4842</v>
      </c>
      <c r="D316" s="550" t="s">
        <v>4845</v>
      </c>
      <c r="E316" s="550" t="s">
        <v>2117</v>
      </c>
      <c r="F316" s="551" t="s">
        <v>2060</v>
      </c>
      <c r="G316" s="550" t="s">
        <v>36</v>
      </c>
      <c r="H316" s="552" t="s">
        <v>2200</v>
      </c>
      <c r="I316" s="550" t="s">
        <v>5725</v>
      </c>
      <c r="J316" s="551" t="s">
        <v>2468</v>
      </c>
      <c r="K316" s="550" t="s">
        <v>2981</v>
      </c>
      <c r="L316" s="551" t="s">
        <v>4840</v>
      </c>
      <c r="M316" s="553" t="s">
        <v>4841</v>
      </c>
      <c r="N316" s="551" t="s">
        <v>4842</v>
      </c>
      <c r="O316" s="550" t="s">
        <v>5756</v>
      </c>
      <c r="P316" s="551" t="s">
        <v>3109</v>
      </c>
      <c r="Q316" s="429" t="s">
        <v>4936</v>
      </c>
      <c r="R316" s="551" t="s">
        <v>2193</v>
      </c>
      <c r="S316" s="550" t="s">
        <v>5759</v>
      </c>
      <c r="T316" s="551">
        <v>378</v>
      </c>
      <c r="U316" s="550" t="s">
        <v>2222</v>
      </c>
      <c r="V316" s="550" t="s">
        <v>2980</v>
      </c>
      <c r="W316" s="554" t="s">
        <v>4853</v>
      </c>
      <c r="X316" s="554" t="s">
        <v>4937</v>
      </c>
      <c r="Y316" s="551" t="s">
        <v>4537</v>
      </c>
      <c r="Z316" s="550" t="s">
        <v>4843</v>
      </c>
      <c r="AA316" s="554" t="s">
        <v>4937</v>
      </c>
      <c r="AB316" s="550" t="s">
        <v>36</v>
      </c>
      <c r="AC316" s="550" t="s">
        <v>2195</v>
      </c>
      <c r="AD316" s="555" t="s">
        <v>2196</v>
      </c>
      <c r="AE316" s="550" t="s">
        <v>1762</v>
      </c>
      <c r="AF316" s="550" t="s">
        <v>4844</v>
      </c>
      <c r="AG316" s="550" t="s">
        <v>36</v>
      </c>
      <c r="AH316" s="550" t="s">
        <v>36</v>
      </c>
      <c r="AI316" s="550" t="s">
        <v>36</v>
      </c>
      <c r="AJ316" s="550" t="s">
        <v>36</v>
      </c>
      <c r="AK316" s="551" t="s">
        <v>2197</v>
      </c>
      <c r="AL316" t="s">
        <v>36</v>
      </c>
      <c r="AM316" s="556" t="s">
        <v>4876</v>
      </c>
      <c r="AN316">
        <v>0</v>
      </c>
      <c r="AO316">
        <v>0</v>
      </c>
    </row>
    <row r="317" spans="1:41" x14ac:dyDescent="0.2">
      <c r="A317">
        <v>316</v>
      </c>
      <c r="B317" s="471" t="s">
        <v>3085</v>
      </c>
      <c r="C317" s="163" t="s">
        <v>5828</v>
      </c>
      <c r="D317" s="163" t="s">
        <v>5829</v>
      </c>
      <c r="E317" s="163" t="s">
        <v>2117</v>
      </c>
      <c r="F317" s="163" t="s">
        <v>2060</v>
      </c>
      <c r="G317" s="163"/>
      <c r="H317" s="163" t="s">
        <v>2200</v>
      </c>
      <c r="I317" s="163" t="s">
        <v>5725</v>
      </c>
      <c r="J317" s="163" t="s">
        <v>2468</v>
      </c>
      <c r="K317" s="163" t="s">
        <v>2204</v>
      </c>
      <c r="L317" s="163" t="s">
        <v>2992</v>
      </c>
      <c r="M317" s="549" t="s">
        <v>3024</v>
      </c>
      <c r="N317" s="163" t="s">
        <v>5828</v>
      </c>
      <c r="O317" s="163" t="s">
        <v>906</v>
      </c>
      <c r="P317" s="163" t="s">
        <v>3090</v>
      </c>
      <c r="Q317" s="163" t="s">
        <v>2276</v>
      </c>
      <c r="R317" s="163" t="s">
        <v>2193</v>
      </c>
      <c r="S317" s="163" t="s">
        <v>5830</v>
      </c>
      <c r="T317" s="163">
        <v>1150</v>
      </c>
      <c r="U317" s="163" t="s">
        <v>1952</v>
      </c>
      <c r="V317" s="163" t="s">
        <v>2613</v>
      </c>
      <c r="W317" s="163" t="s">
        <v>3027</v>
      </c>
      <c r="X317" s="163" t="s">
        <v>2194</v>
      </c>
      <c r="Y317" s="163" t="s">
        <v>111</v>
      </c>
      <c r="Z317" s="163" t="s">
        <v>111</v>
      </c>
      <c r="AA317" s="163" t="s">
        <v>111</v>
      </c>
      <c r="AB317" s="163"/>
      <c r="AC317" s="163" t="s">
        <v>2195</v>
      </c>
      <c r="AD317" s="163" t="s">
        <v>2196</v>
      </c>
      <c r="AE317" s="163" t="s">
        <v>1762</v>
      </c>
      <c r="AF317" s="163" t="s">
        <v>3419</v>
      </c>
      <c r="AG317" s="163"/>
      <c r="AH317" s="163"/>
      <c r="AI317" s="163"/>
      <c r="AJ317" s="163"/>
      <c r="AK317" s="163" t="s">
        <v>2197</v>
      </c>
      <c r="AL317" s="163"/>
      <c r="AM317" t="s">
        <v>4876</v>
      </c>
      <c r="AN317" s="487"/>
      <c r="AO317" s="487"/>
    </row>
    <row r="318" spans="1:41" x14ac:dyDescent="0.2">
      <c r="A318">
        <v>317</v>
      </c>
      <c r="B318" s="471" t="s">
        <v>1341</v>
      </c>
      <c r="C318" s="163" t="s">
        <v>1976</v>
      </c>
      <c r="D318" s="163" t="s">
        <v>4231</v>
      </c>
      <c r="E318" s="163" t="s">
        <v>2118</v>
      </c>
      <c r="F318" s="163" t="s">
        <v>2120</v>
      </c>
      <c r="G318" s="163" t="s">
        <v>36</v>
      </c>
      <c r="H318" s="163" t="s">
        <v>2200</v>
      </c>
      <c r="I318" s="163" t="s">
        <v>5725</v>
      </c>
      <c r="J318" s="163" t="s">
        <v>2468</v>
      </c>
      <c r="K318" s="163" t="s">
        <v>1976</v>
      </c>
      <c r="L318" s="163" t="s">
        <v>1976</v>
      </c>
      <c r="M318" s="549" t="s">
        <v>3188</v>
      </c>
      <c r="N318" s="163" t="s">
        <v>1976</v>
      </c>
      <c r="O318" s="163" t="s">
        <v>5732</v>
      </c>
      <c r="P318" s="163" t="s">
        <v>3189</v>
      </c>
      <c r="Q318" s="163" t="s">
        <v>4934</v>
      </c>
      <c r="R318" s="163" t="s">
        <v>2257</v>
      </c>
      <c r="S318" s="163" t="s">
        <v>3190</v>
      </c>
      <c r="T318" s="163">
        <v>5.7</v>
      </c>
      <c r="U318" s="163" t="s">
        <v>2222</v>
      </c>
      <c r="V318" s="163" t="s">
        <v>3191</v>
      </c>
      <c r="W318" s="163" t="s">
        <v>3192</v>
      </c>
      <c r="X318" s="163" t="s">
        <v>5052</v>
      </c>
      <c r="Y318" s="163" t="s">
        <v>2391</v>
      </c>
      <c r="Z318" s="163" t="s">
        <v>3193</v>
      </c>
      <c r="AA318" s="163" t="s">
        <v>5052</v>
      </c>
      <c r="AB318" s="163" t="s">
        <v>36</v>
      </c>
      <c r="AC318" s="163" t="s">
        <v>2195</v>
      </c>
      <c r="AD318" s="163" t="s">
        <v>2196</v>
      </c>
      <c r="AE318" s="163" t="s">
        <v>1762</v>
      </c>
      <c r="AF318" s="163" t="s">
        <v>3947</v>
      </c>
      <c r="AG318" s="163">
        <v>0.5</v>
      </c>
      <c r="AH318" s="163">
        <v>0.99</v>
      </c>
      <c r="AI318" s="163" t="s">
        <v>36</v>
      </c>
      <c r="AJ318" s="163" t="s">
        <v>36</v>
      </c>
      <c r="AK318" s="163" t="s">
        <v>2197</v>
      </c>
      <c r="AL318" s="163" t="s">
        <v>3797</v>
      </c>
      <c r="AM318" t="s">
        <v>4876</v>
      </c>
      <c r="AN318" s="487">
        <v>0</v>
      </c>
      <c r="AO318" s="487">
        <v>0</v>
      </c>
    </row>
    <row r="319" spans="1:41" x14ac:dyDescent="0.2">
      <c r="A319">
        <v>318</v>
      </c>
      <c r="B319" s="471" t="s">
        <v>1341</v>
      </c>
      <c r="C319" s="163" t="s">
        <v>1343</v>
      </c>
      <c r="D319" s="163" t="s">
        <v>4232</v>
      </c>
      <c r="E319" s="163" t="s">
        <v>2118</v>
      </c>
      <c r="F319" s="163" t="s">
        <v>2120</v>
      </c>
      <c r="G319" s="163" t="s">
        <v>36</v>
      </c>
      <c r="H319" s="163" t="s">
        <v>2200</v>
      </c>
      <c r="I319" s="163" t="s">
        <v>5725</v>
      </c>
      <c r="J319" s="163" t="s">
        <v>2468</v>
      </c>
      <c r="K319" s="163" t="s">
        <v>3194</v>
      </c>
      <c r="L319" s="163" t="s">
        <v>3197</v>
      </c>
      <c r="M319" s="549" t="s">
        <v>3198</v>
      </c>
      <c r="N319" s="163" t="s">
        <v>1343</v>
      </c>
      <c r="O319" s="163" t="s">
        <v>5732</v>
      </c>
      <c r="P319" s="163" t="s">
        <v>3189</v>
      </c>
      <c r="Q319" s="163" t="s">
        <v>4934</v>
      </c>
      <c r="R319" s="163" t="s">
        <v>2193</v>
      </c>
      <c r="S319" s="163" t="s">
        <v>3199</v>
      </c>
      <c r="T319" s="163">
        <v>17.5</v>
      </c>
      <c r="U319" s="163" t="s">
        <v>2222</v>
      </c>
      <c r="V319" s="163" t="s">
        <v>2539</v>
      </c>
      <c r="W319" s="163" t="s">
        <v>3200</v>
      </c>
      <c r="X319" s="163" t="s">
        <v>4963</v>
      </c>
      <c r="Y319" s="163" t="s">
        <v>2391</v>
      </c>
      <c r="Z319" s="163" t="s">
        <v>3193</v>
      </c>
      <c r="AA319" s="163" t="s">
        <v>4963</v>
      </c>
      <c r="AB319" s="163" t="s">
        <v>36</v>
      </c>
      <c r="AC319" s="163" t="s">
        <v>2195</v>
      </c>
      <c r="AD319" s="163" t="s">
        <v>2196</v>
      </c>
      <c r="AE319" s="163" t="s">
        <v>1762</v>
      </c>
      <c r="AF319" s="163">
        <v>3</v>
      </c>
      <c r="AG319" s="163">
        <v>0.2</v>
      </c>
      <c r="AH319" s="163">
        <v>2</v>
      </c>
      <c r="AI319" s="163" t="s">
        <v>36</v>
      </c>
      <c r="AJ319" s="163" t="s">
        <v>36</v>
      </c>
      <c r="AK319" s="163" t="s">
        <v>2197</v>
      </c>
      <c r="AL319" s="163" t="s">
        <v>3797</v>
      </c>
      <c r="AM319" t="s">
        <v>4879</v>
      </c>
      <c r="AN319" s="487">
        <v>0</v>
      </c>
      <c r="AO319" s="487">
        <v>0</v>
      </c>
    </row>
    <row r="320" spans="1:41" x14ac:dyDescent="0.2">
      <c r="A320">
        <v>319</v>
      </c>
      <c r="B320" s="471" t="s">
        <v>1341</v>
      </c>
      <c r="C320" s="163" t="s">
        <v>839</v>
      </c>
      <c r="D320" s="163" t="s">
        <v>4233</v>
      </c>
      <c r="E320" s="163" t="s">
        <v>2118</v>
      </c>
      <c r="F320" s="163" t="s">
        <v>2120</v>
      </c>
      <c r="G320" s="163" t="s">
        <v>36</v>
      </c>
      <c r="H320" s="163" t="s">
        <v>2200</v>
      </c>
      <c r="I320" s="163" t="s">
        <v>5725</v>
      </c>
      <c r="J320" s="163" t="s">
        <v>2468</v>
      </c>
      <c r="K320" s="163" t="s">
        <v>3194</v>
      </c>
      <c r="L320" s="163">
        <v>332</v>
      </c>
      <c r="M320" s="549">
        <v>3</v>
      </c>
      <c r="N320" s="163" t="s">
        <v>839</v>
      </c>
      <c r="O320" s="163" t="s">
        <v>5732</v>
      </c>
      <c r="P320" s="163" t="s">
        <v>3195</v>
      </c>
      <c r="Q320" s="163" t="s">
        <v>4934</v>
      </c>
      <c r="R320" s="163" t="s">
        <v>2367</v>
      </c>
      <c r="S320" s="163" t="s">
        <v>5230</v>
      </c>
      <c r="T320" s="163">
        <v>0.7</v>
      </c>
      <c r="U320" s="163" t="s">
        <v>2223</v>
      </c>
      <c r="V320" s="163" t="s">
        <v>3196</v>
      </c>
      <c r="W320" s="163">
        <v>12199403014</v>
      </c>
      <c r="X320" s="163" t="s">
        <v>4963</v>
      </c>
      <c r="Y320" s="163" t="s">
        <v>2391</v>
      </c>
      <c r="Z320" s="163" t="s">
        <v>3193</v>
      </c>
      <c r="AA320" s="163" t="s">
        <v>4963</v>
      </c>
      <c r="AB320" s="163" t="s">
        <v>36</v>
      </c>
      <c r="AC320" s="163" t="s">
        <v>2195</v>
      </c>
      <c r="AD320" s="163" t="s">
        <v>2196</v>
      </c>
      <c r="AE320" s="163" t="s">
        <v>1762</v>
      </c>
      <c r="AF320" s="163" t="s">
        <v>3419</v>
      </c>
      <c r="AG320" s="163" t="s">
        <v>36</v>
      </c>
      <c r="AH320" s="163" t="s">
        <v>36</v>
      </c>
      <c r="AI320" s="163" t="s">
        <v>36</v>
      </c>
      <c r="AJ320" s="163" t="s">
        <v>36</v>
      </c>
      <c r="AK320" s="163" t="s">
        <v>2197</v>
      </c>
      <c r="AL320" s="163" t="s">
        <v>3797</v>
      </c>
      <c r="AM320" t="s">
        <v>4876</v>
      </c>
      <c r="AN320" s="487">
        <v>0</v>
      </c>
      <c r="AO320" s="487">
        <v>0</v>
      </c>
    </row>
    <row r="321" spans="1:41" x14ac:dyDescent="0.2">
      <c r="A321">
        <v>320</v>
      </c>
      <c r="B321" s="471" t="s">
        <v>1781</v>
      </c>
      <c r="C321" s="163" t="s">
        <v>974</v>
      </c>
      <c r="D321" s="163" t="s">
        <v>4234</v>
      </c>
      <c r="E321" s="163" t="s">
        <v>2121</v>
      </c>
      <c r="F321" s="163" t="s">
        <v>2027</v>
      </c>
      <c r="G321" s="163" t="s">
        <v>36</v>
      </c>
      <c r="H321" s="163" t="s">
        <v>2200</v>
      </c>
      <c r="I321" s="163" t="s">
        <v>5760</v>
      </c>
      <c r="J321" s="163" t="s">
        <v>2812</v>
      </c>
      <c r="K321" s="163" t="s">
        <v>1241</v>
      </c>
      <c r="L321" s="163" t="s">
        <v>3226</v>
      </c>
      <c r="M321" s="549">
        <v>896034</v>
      </c>
      <c r="N321" s="163" t="s">
        <v>974</v>
      </c>
      <c r="O321" s="163" t="s">
        <v>906</v>
      </c>
      <c r="P321" s="163" t="s">
        <v>3227</v>
      </c>
      <c r="Q321" s="163" t="s">
        <v>2192</v>
      </c>
      <c r="R321" s="163" t="s">
        <v>2193</v>
      </c>
      <c r="S321" s="163" t="s">
        <v>3228</v>
      </c>
      <c r="T321" s="163">
        <v>22.2</v>
      </c>
      <c r="U321" s="163" t="s">
        <v>2222</v>
      </c>
      <c r="V321" s="163" t="s">
        <v>3229</v>
      </c>
      <c r="W321" s="163">
        <v>5890</v>
      </c>
      <c r="X321" s="163" t="s">
        <v>2192</v>
      </c>
      <c r="Y321" s="163" t="s">
        <v>111</v>
      </c>
      <c r="Z321" s="163" t="s">
        <v>111</v>
      </c>
      <c r="AA321" s="163" t="s">
        <v>111</v>
      </c>
      <c r="AB321" s="163" t="s">
        <v>3230</v>
      </c>
      <c r="AC321" s="163" t="s">
        <v>2195</v>
      </c>
      <c r="AD321" s="163" t="s">
        <v>2196</v>
      </c>
      <c r="AE321" s="163" t="s">
        <v>1762</v>
      </c>
      <c r="AF321" s="163" t="s">
        <v>3419</v>
      </c>
      <c r="AG321" s="163" t="s">
        <v>36</v>
      </c>
      <c r="AH321" s="163" t="s">
        <v>36</v>
      </c>
      <c r="AI321" s="163" t="s">
        <v>36</v>
      </c>
      <c r="AJ321" s="163" t="s">
        <v>36</v>
      </c>
      <c r="AK321" s="163" t="s">
        <v>2197</v>
      </c>
      <c r="AL321" s="163" t="s">
        <v>36</v>
      </c>
      <c r="AM321" t="s">
        <v>4876</v>
      </c>
      <c r="AN321" s="487">
        <v>0</v>
      </c>
      <c r="AO321" s="487">
        <v>0</v>
      </c>
    </row>
    <row r="322" spans="1:41" x14ac:dyDescent="0.2">
      <c r="A322">
        <v>321</v>
      </c>
      <c r="B322" s="471" t="s">
        <v>1781</v>
      </c>
      <c r="C322" s="163" t="s">
        <v>971</v>
      </c>
      <c r="D322" s="163" t="s">
        <v>4235</v>
      </c>
      <c r="E322" s="163" t="s">
        <v>2121</v>
      </c>
      <c r="F322" s="163" t="s">
        <v>2027</v>
      </c>
      <c r="G322" s="163" t="s">
        <v>36</v>
      </c>
      <c r="H322" s="163" t="s">
        <v>2200</v>
      </c>
      <c r="I322" s="163" t="s">
        <v>5761</v>
      </c>
      <c r="J322" s="163" t="s">
        <v>2812</v>
      </c>
      <c r="K322" s="163" t="s">
        <v>3231</v>
      </c>
      <c r="L322" s="163" t="s">
        <v>2541</v>
      </c>
      <c r="M322" s="549" t="s">
        <v>971</v>
      </c>
      <c r="N322" s="163" t="s">
        <v>971</v>
      </c>
      <c r="O322" s="163" t="s">
        <v>906</v>
      </c>
      <c r="P322" s="163" t="s">
        <v>3227</v>
      </c>
      <c r="Q322" s="163" t="s">
        <v>2192</v>
      </c>
      <c r="R322" s="163" t="s">
        <v>2367</v>
      </c>
      <c r="S322" s="163" t="s">
        <v>3232</v>
      </c>
      <c r="T322" s="163">
        <v>87.5</v>
      </c>
      <c r="U322" s="163" t="s">
        <v>2222</v>
      </c>
      <c r="V322" s="163" t="s">
        <v>5441</v>
      </c>
      <c r="W322" s="163" t="s">
        <v>5442</v>
      </c>
      <c r="X322" s="163" t="s">
        <v>2192</v>
      </c>
      <c r="Y322" s="163" t="s">
        <v>111</v>
      </c>
      <c r="Z322" s="163" t="s">
        <v>111</v>
      </c>
      <c r="AA322" s="163" t="s">
        <v>111</v>
      </c>
      <c r="AB322" s="163" t="s">
        <v>3233</v>
      </c>
      <c r="AC322" s="163" t="s">
        <v>2195</v>
      </c>
      <c r="AD322" s="163" t="s">
        <v>2196</v>
      </c>
      <c r="AE322" s="163" t="s">
        <v>1762</v>
      </c>
      <c r="AF322" s="163">
        <v>1</v>
      </c>
      <c r="AG322" s="163">
        <v>0.32</v>
      </c>
      <c r="AH322" s="163">
        <v>0.08</v>
      </c>
      <c r="AI322" s="163" t="s">
        <v>3968</v>
      </c>
      <c r="AJ322" s="163" t="s">
        <v>36</v>
      </c>
      <c r="AK322" s="163" t="s">
        <v>2197</v>
      </c>
      <c r="AL322" s="163" t="s">
        <v>36</v>
      </c>
      <c r="AM322" t="s">
        <v>4876</v>
      </c>
      <c r="AN322" s="487">
        <v>0</v>
      </c>
      <c r="AO322" s="487">
        <v>0</v>
      </c>
    </row>
    <row r="323" spans="1:41" x14ac:dyDescent="0.2">
      <c r="A323">
        <v>322</v>
      </c>
      <c r="B323" s="471" t="s">
        <v>1781</v>
      </c>
      <c r="C323" s="163" t="s">
        <v>962</v>
      </c>
      <c r="D323" s="163" t="s">
        <v>4236</v>
      </c>
      <c r="E323" s="163" t="s">
        <v>2121</v>
      </c>
      <c r="F323" s="163" t="s">
        <v>2027</v>
      </c>
      <c r="G323" s="163" t="s">
        <v>36</v>
      </c>
      <c r="H323" s="163" t="s">
        <v>2200</v>
      </c>
      <c r="I323" s="163" t="s">
        <v>5725</v>
      </c>
      <c r="J323" s="163" t="s">
        <v>2468</v>
      </c>
      <c r="K323" s="163" t="s">
        <v>3207</v>
      </c>
      <c r="L323" s="163" t="s">
        <v>3208</v>
      </c>
      <c r="M323" s="549" t="s">
        <v>3209</v>
      </c>
      <c r="N323" s="163" t="s">
        <v>962</v>
      </c>
      <c r="O323" s="163" t="s">
        <v>5726</v>
      </c>
      <c r="P323" s="163" t="s">
        <v>2493</v>
      </c>
      <c r="Q323" s="163" t="s">
        <v>4936</v>
      </c>
      <c r="R323" s="163" t="s">
        <v>2367</v>
      </c>
      <c r="S323" s="163" t="s">
        <v>3210</v>
      </c>
      <c r="T323" s="163">
        <v>302.5</v>
      </c>
      <c r="U323" s="163" t="s">
        <v>2222</v>
      </c>
      <c r="V323" s="163" t="s">
        <v>3400</v>
      </c>
      <c r="W323" s="163" t="s">
        <v>5508</v>
      </c>
      <c r="X323" s="163" t="s">
        <v>4937</v>
      </c>
      <c r="Y323" s="163" t="s">
        <v>3400</v>
      </c>
      <c r="Z323" s="163" t="s">
        <v>5508</v>
      </c>
      <c r="AA323" s="163" t="s">
        <v>4937</v>
      </c>
      <c r="AB323" s="163" t="s">
        <v>36</v>
      </c>
      <c r="AC323" s="163" t="s">
        <v>2195</v>
      </c>
      <c r="AD323" s="163" t="s">
        <v>2196</v>
      </c>
      <c r="AE323" s="163" t="s">
        <v>1762</v>
      </c>
      <c r="AF323" s="163">
        <v>31.4</v>
      </c>
      <c r="AG323" s="163">
        <v>68</v>
      </c>
      <c r="AH323" s="163">
        <v>11</v>
      </c>
      <c r="AI323" s="163" t="s">
        <v>36</v>
      </c>
      <c r="AJ323" s="163" t="s">
        <v>36</v>
      </c>
      <c r="AK323" s="163" t="s">
        <v>2197</v>
      </c>
      <c r="AL323" s="163" t="s">
        <v>36</v>
      </c>
      <c r="AM323" t="s">
        <v>4876</v>
      </c>
      <c r="AN323" s="487"/>
      <c r="AO323" s="487"/>
    </row>
    <row r="324" spans="1:41" x14ac:dyDescent="0.2">
      <c r="A324">
        <v>323</v>
      </c>
      <c r="B324" s="471" t="s">
        <v>1781</v>
      </c>
      <c r="C324" s="163" t="s">
        <v>985</v>
      </c>
      <c r="D324" s="163" t="s">
        <v>4237</v>
      </c>
      <c r="E324" s="163" t="s">
        <v>2121</v>
      </c>
      <c r="F324" s="163" t="s">
        <v>2027</v>
      </c>
      <c r="G324" s="163" t="s">
        <v>36</v>
      </c>
      <c r="H324" s="163" t="s">
        <v>2200</v>
      </c>
      <c r="I324" s="163" t="s">
        <v>5725</v>
      </c>
      <c r="J324" s="163" t="s">
        <v>2468</v>
      </c>
      <c r="K324" s="163" t="s">
        <v>2923</v>
      </c>
      <c r="L324" s="163" t="s">
        <v>3211</v>
      </c>
      <c r="M324" s="549" t="s">
        <v>3212</v>
      </c>
      <c r="N324" s="163" t="s">
        <v>985</v>
      </c>
      <c r="O324" s="163" t="s">
        <v>5726</v>
      </c>
      <c r="P324" s="163" t="s">
        <v>3213</v>
      </c>
      <c r="Q324" s="163" t="s">
        <v>4936</v>
      </c>
      <c r="R324" s="163" t="s">
        <v>2367</v>
      </c>
      <c r="S324" s="163" t="s">
        <v>3214</v>
      </c>
      <c r="T324" s="163">
        <v>196</v>
      </c>
      <c r="U324" s="163" t="s">
        <v>2222</v>
      </c>
      <c r="V324" s="163" t="s">
        <v>3215</v>
      </c>
      <c r="W324" s="163" t="s">
        <v>2268</v>
      </c>
      <c r="X324" s="163" t="s">
        <v>4937</v>
      </c>
      <c r="Y324" s="163" t="s">
        <v>3215</v>
      </c>
      <c r="Z324" s="163" t="s">
        <v>2268</v>
      </c>
      <c r="AA324" s="163" t="s">
        <v>4937</v>
      </c>
      <c r="AB324" s="163" t="s">
        <v>36</v>
      </c>
      <c r="AC324" s="163" t="s">
        <v>2195</v>
      </c>
      <c r="AD324" s="163" t="s">
        <v>2196</v>
      </c>
      <c r="AE324" s="163" t="s">
        <v>1762</v>
      </c>
      <c r="AF324" s="163">
        <v>30000</v>
      </c>
      <c r="AG324" s="163">
        <v>10</v>
      </c>
      <c r="AH324" s="163">
        <v>1000</v>
      </c>
      <c r="AI324" s="163" t="s">
        <v>36</v>
      </c>
      <c r="AJ324" s="163" t="s">
        <v>36</v>
      </c>
      <c r="AK324" s="163" t="s">
        <v>2197</v>
      </c>
      <c r="AL324" s="163" t="s">
        <v>36</v>
      </c>
      <c r="AM324" t="s">
        <v>4879</v>
      </c>
      <c r="AN324" s="487">
        <v>1.4583333333333332E-2</v>
      </c>
      <c r="AO324" s="487">
        <v>0</v>
      </c>
    </row>
    <row r="325" spans="1:41" x14ac:dyDescent="0.2">
      <c r="A325">
        <v>324</v>
      </c>
      <c r="B325" s="471" t="s">
        <v>1781</v>
      </c>
      <c r="C325" s="163" t="s">
        <v>976</v>
      </c>
      <c r="D325" s="163" t="s">
        <v>4238</v>
      </c>
      <c r="E325" s="163" t="s">
        <v>2121</v>
      </c>
      <c r="F325" s="163" t="s">
        <v>2027</v>
      </c>
      <c r="G325" s="163" t="s">
        <v>36</v>
      </c>
      <c r="H325" s="163" t="s">
        <v>2200</v>
      </c>
      <c r="I325" s="163" t="s">
        <v>5725</v>
      </c>
      <c r="J325" s="163" t="s">
        <v>2468</v>
      </c>
      <c r="K325" s="163" t="s">
        <v>3238</v>
      </c>
      <c r="L325" s="163" t="s">
        <v>3239</v>
      </c>
      <c r="M325" s="549" t="s">
        <v>976</v>
      </c>
      <c r="N325" s="163" t="s">
        <v>976</v>
      </c>
      <c r="O325" s="163" t="s">
        <v>5120</v>
      </c>
      <c r="P325" s="163" t="s">
        <v>3240</v>
      </c>
      <c r="Q325" s="163" t="s">
        <v>4934</v>
      </c>
      <c r="R325" s="163" t="s">
        <v>2367</v>
      </c>
      <c r="S325" s="163" t="s">
        <v>3241</v>
      </c>
      <c r="T325" s="163">
        <v>390</v>
      </c>
      <c r="U325" s="163" t="s">
        <v>2222</v>
      </c>
      <c r="V325" s="163" t="s">
        <v>5443</v>
      </c>
      <c r="W325" s="163" t="s">
        <v>5444</v>
      </c>
      <c r="X325" s="163" t="s">
        <v>4937</v>
      </c>
      <c r="Y325" s="163" t="s">
        <v>5443</v>
      </c>
      <c r="Z325" s="163" t="s">
        <v>5444</v>
      </c>
      <c r="AA325" s="163" t="s">
        <v>4937</v>
      </c>
      <c r="AB325" s="163" t="s">
        <v>36</v>
      </c>
      <c r="AC325" s="163" t="s">
        <v>2195</v>
      </c>
      <c r="AD325" s="163" t="s">
        <v>2196</v>
      </c>
      <c r="AE325" s="163" t="s">
        <v>1762</v>
      </c>
      <c r="AF325" s="163" t="s">
        <v>3419</v>
      </c>
      <c r="AG325" s="163" t="s">
        <v>36</v>
      </c>
      <c r="AH325" s="163" t="s">
        <v>36</v>
      </c>
      <c r="AI325" s="163" t="s">
        <v>36</v>
      </c>
      <c r="AJ325" s="163" t="s">
        <v>36</v>
      </c>
      <c r="AK325" s="163" t="s">
        <v>2197</v>
      </c>
      <c r="AL325" s="163" t="s">
        <v>36</v>
      </c>
      <c r="AM325" t="s">
        <v>4876</v>
      </c>
      <c r="AN325" s="487">
        <v>0</v>
      </c>
      <c r="AO325" s="487">
        <v>2.1527777777777781E-2</v>
      </c>
    </row>
    <row r="326" spans="1:41" x14ac:dyDescent="0.2">
      <c r="A326">
        <v>325</v>
      </c>
      <c r="B326" s="471" t="s">
        <v>1781</v>
      </c>
      <c r="C326" s="163" t="s">
        <v>978</v>
      </c>
      <c r="D326" s="163" t="s">
        <v>4239</v>
      </c>
      <c r="E326" s="163" t="s">
        <v>2121</v>
      </c>
      <c r="F326" s="163" t="s">
        <v>2027</v>
      </c>
      <c r="G326" s="163" t="s">
        <v>36</v>
      </c>
      <c r="H326" s="163" t="s">
        <v>2200</v>
      </c>
      <c r="I326" s="163" t="s">
        <v>5725</v>
      </c>
      <c r="J326" s="163" t="s">
        <v>2468</v>
      </c>
      <c r="K326" s="163" t="s">
        <v>3242</v>
      </c>
      <c r="L326" s="163" t="s">
        <v>3239</v>
      </c>
      <c r="M326" s="549" t="s">
        <v>978</v>
      </c>
      <c r="N326" s="163" t="s">
        <v>978</v>
      </c>
      <c r="O326" s="163" t="s">
        <v>5762</v>
      </c>
      <c r="P326" s="163" t="s">
        <v>3243</v>
      </c>
      <c r="Q326" s="163" t="s">
        <v>4934</v>
      </c>
      <c r="R326" s="163" t="s">
        <v>2367</v>
      </c>
      <c r="S326" s="163" t="s">
        <v>3244</v>
      </c>
      <c r="T326" s="163">
        <v>382.3</v>
      </c>
      <c r="U326" s="163" t="s">
        <v>2222</v>
      </c>
      <c r="V326" s="163" t="s">
        <v>5443</v>
      </c>
      <c r="W326" s="163" t="s">
        <v>5445</v>
      </c>
      <c r="X326" s="163" t="s">
        <v>4937</v>
      </c>
      <c r="Y326" s="163" t="s">
        <v>5443</v>
      </c>
      <c r="Z326" s="163" t="s">
        <v>5445</v>
      </c>
      <c r="AA326" s="163" t="s">
        <v>4937</v>
      </c>
      <c r="AB326" s="163" t="s">
        <v>36</v>
      </c>
      <c r="AC326" s="163" t="s">
        <v>2195</v>
      </c>
      <c r="AD326" s="163" t="s">
        <v>2196</v>
      </c>
      <c r="AE326" s="163" t="s">
        <v>1762</v>
      </c>
      <c r="AF326" s="163" t="s">
        <v>3419</v>
      </c>
      <c r="AG326" s="163" t="s">
        <v>36</v>
      </c>
      <c r="AH326" s="163" t="s">
        <v>36</v>
      </c>
      <c r="AI326" s="163" t="s">
        <v>36</v>
      </c>
      <c r="AJ326" s="163" t="s">
        <v>36</v>
      </c>
      <c r="AK326" s="163" t="s">
        <v>2197</v>
      </c>
      <c r="AL326" s="163" t="s">
        <v>36</v>
      </c>
      <c r="AM326" t="s">
        <v>4876</v>
      </c>
      <c r="AN326" s="487">
        <v>0</v>
      </c>
      <c r="AO326" s="487">
        <v>0</v>
      </c>
    </row>
    <row r="327" spans="1:41" x14ac:dyDescent="0.2">
      <c r="A327">
        <v>326</v>
      </c>
      <c r="B327" s="471" t="s">
        <v>1781</v>
      </c>
      <c r="C327" s="163" t="s">
        <v>980</v>
      </c>
      <c r="D327" s="163" t="s">
        <v>4240</v>
      </c>
      <c r="E327" s="163" t="s">
        <v>2121</v>
      </c>
      <c r="F327" s="163" t="s">
        <v>2027</v>
      </c>
      <c r="G327" s="163" t="s">
        <v>36</v>
      </c>
      <c r="H327" s="163" t="s">
        <v>2200</v>
      </c>
      <c r="I327" s="163" t="s">
        <v>5760</v>
      </c>
      <c r="J327" s="163" t="s">
        <v>2468</v>
      </c>
      <c r="K327" s="163" t="s">
        <v>3224</v>
      </c>
      <c r="L327" s="163" t="s">
        <v>2327</v>
      </c>
      <c r="M327" s="549" t="s">
        <v>980</v>
      </c>
      <c r="N327" s="163" t="s">
        <v>980</v>
      </c>
      <c r="O327" s="163" t="s">
        <v>111</v>
      </c>
      <c r="P327" s="163" t="s">
        <v>2317</v>
      </c>
      <c r="Q327" s="163" t="s">
        <v>2198</v>
      </c>
      <c r="R327" s="163" t="s">
        <v>3223</v>
      </c>
      <c r="S327" s="163" t="s">
        <v>3225</v>
      </c>
      <c r="T327" s="163">
        <v>100</v>
      </c>
      <c r="U327" s="163" t="s">
        <v>2222</v>
      </c>
      <c r="V327" s="163" t="s">
        <v>5434</v>
      </c>
      <c r="W327" s="163" t="s">
        <v>5793</v>
      </c>
      <c r="X327" s="163" t="s">
        <v>2194</v>
      </c>
      <c r="Y327" s="163" t="s">
        <v>5434</v>
      </c>
      <c r="Z327" s="163" t="s">
        <v>5793</v>
      </c>
      <c r="AA327" s="163" t="s">
        <v>2194</v>
      </c>
      <c r="AB327" s="163" t="s">
        <v>5794</v>
      </c>
      <c r="AC327" s="163" t="s">
        <v>2195</v>
      </c>
      <c r="AD327" s="163" t="s">
        <v>2196</v>
      </c>
      <c r="AE327" s="163" t="s">
        <v>1762</v>
      </c>
      <c r="AF327" s="163" t="s">
        <v>3419</v>
      </c>
      <c r="AG327" s="163" t="s">
        <v>36</v>
      </c>
      <c r="AH327" s="163" t="s">
        <v>36</v>
      </c>
      <c r="AI327" s="163" t="s">
        <v>36</v>
      </c>
      <c r="AJ327" s="163" t="s">
        <v>36</v>
      </c>
      <c r="AK327" s="163" t="s">
        <v>2197</v>
      </c>
      <c r="AL327" s="163" t="s">
        <v>36</v>
      </c>
      <c r="AM327" t="s">
        <v>4895</v>
      </c>
      <c r="AN327" s="487">
        <v>0</v>
      </c>
      <c r="AO327" s="487">
        <v>0</v>
      </c>
    </row>
    <row r="328" spans="1:41" x14ac:dyDescent="0.2">
      <c r="A328">
        <v>327</v>
      </c>
      <c r="B328" s="471" t="s">
        <v>1781</v>
      </c>
      <c r="C328" s="163" t="s">
        <v>983</v>
      </c>
      <c r="D328" s="163" t="s">
        <v>4241</v>
      </c>
      <c r="E328" s="163" t="s">
        <v>2121</v>
      </c>
      <c r="F328" s="163" t="s">
        <v>2027</v>
      </c>
      <c r="G328" s="163" t="s">
        <v>36</v>
      </c>
      <c r="H328" s="163" t="s">
        <v>2200</v>
      </c>
      <c r="I328" s="163" t="s">
        <v>5725</v>
      </c>
      <c r="J328" s="163" t="s">
        <v>2468</v>
      </c>
      <c r="K328" s="163" t="s">
        <v>3216</v>
      </c>
      <c r="L328" s="163" t="s">
        <v>3217</v>
      </c>
      <c r="M328" s="549" t="s">
        <v>3218</v>
      </c>
      <c r="N328" s="163" t="s">
        <v>983</v>
      </c>
      <c r="O328" s="163" t="s">
        <v>5001</v>
      </c>
      <c r="P328" s="163" t="s">
        <v>3219</v>
      </c>
      <c r="Q328" s="163" t="s">
        <v>4949</v>
      </c>
      <c r="R328" s="163" t="s">
        <v>2367</v>
      </c>
      <c r="S328" s="163" t="s">
        <v>3220</v>
      </c>
      <c r="T328" s="163">
        <v>270</v>
      </c>
      <c r="U328" s="163" t="s">
        <v>2222</v>
      </c>
      <c r="V328" s="163" t="s">
        <v>2871</v>
      </c>
      <c r="W328" s="163" t="s">
        <v>3221</v>
      </c>
      <c r="X328" s="163" t="s">
        <v>4937</v>
      </c>
      <c r="Y328" s="163" t="s">
        <v>3053</v>
      </c>
      <c r="Z328" s="163" t="s">
        <v>3222</v>
      </c>
      <c r="AA328" s="163" t="s">
        <v>4937</v>
      </c>
      <c r="AB328" s="163" t="s">
        <v>36</v>
      </c>
      <c r="AC328" s="163" t="s">
        <v>2195</v>
      </c>
      <c r="AD328" s="163" t="s">
        <v>2196</v>
      </c>
      <c r="AE328" s="163" t="s">
        <v>1762</v>
      </c>
      <c r="AF328" s="163" t="s">
        <v>3948</v>
      </c>
      <c r="AG328" s="163" t="s">
        <v>3949</v>
      </c>
      <c r="AH328" s="163" t="s">
        <v>4011</v>
      </c>
      <c r="AI328" s="163" t="s">
        <v>4012</v>
      </c>
      <c r="AJ328" s="163" t="s">
        <v>4013</v>
      </c>
      <c r="AK328" s="163" t="s">
        <v>2197</v>
      </c>
      <c r="AL328" s="163" t="s">
        <v>36</v>
      </c>
      <c r="AM328" t="s">
        <v>4879</v>
      </c>
      <c r="AN328" s="487">
        <v>0</v>
      </c>
      <c r="AO328" s="487">
        <v>0</v>
      </c>
    </row>
    <row r="329" spans="1:41" x14ac:dyDescent="0.2">
      <c r="A329">
        <v>328</v>
      </c>
      <c r="B329" s="471" t="s">
        <v>1781</v>
      </c>
      <c r="C329" s="163" t="s">
        <v>3861</v>
      </c>
      <c r="D329" s="163" t="s">
        <v>4516</v>
      </c>
      <c r="E329" s="163" t="s">
        <v>2121</v>
      </c>
      <c r="F329" s="163" t="s">
        <v>2027</v>
      </c>
      <c r="G329" s="163" t="s">
        <v>36</v>
      </c>
      <c r="H329" s="163" t="s">
        <v>2200</v>
      </c>
      <c r="I329" s="163" t="s">
        <v>5725</v>
      </c>
      <c r="J329" s="163" t="s">
        <v>2188</v>
      </c>
      <c r="K329" s="163" t="s">
        <v>4517</v>
      </c>
      <c r="L329" s="163" t="s">
        <v>906</v>
      </c>
      <c r="M329" s="549" t="s">
        <v>3861</v>
      </c>
      <c r="N329" s="163" t="s">
        <v>3861</v>
      </c>
      <c r="O329" s="163" t="s">
        <v>906</v>
      </c>
      <c r="P329" s="163" t="s">
        <v>2843</v>
      </c>
      <c r="Q329" s="163" t="s">
        <v>2273</v>
      </c>
      <c r="R329" s="163" t="s">
        <v>2193</v>
      </c>
      <c r="S329" s="163" t="s">
        <v>3201</v>
      </c>
      <c r="T329" s="163">
        <v>189</v>
      </c>
      <c r="U329" s="163" t="s">
        <v>2223</v>
      </c>
      <c r="V329" s="163" t="s">
        <v>2315</v>
      </c>
      <c r="W329" s="163" t="s">
        <v>4518</v>
      </c>
      <c r="X329" s="163" t="s">
        <v>2333</v>
      </c>
      <c r="Y329" s="163" t="s">
        <v>111</v>
      </c>
      <c r="Z329" s="163" t="s">
        <v>111</v>
      </c>
      <c r="AA329" s="163" t="s">
        <v>111</v>
      </c>
      <c r="AB329" s="163" t="s">
        <v>3203</v>
      </c>
      <c r="AC329" s="163" t="s">
        <v>2195</v>
      </c>
      <c r="AD329" s="163" t="s">
        <v>2196</v>
      </c>
      <c r="AE329" s="163" t="s">
        <v>1762</v>
      </c>
      <c r="AF329" s="163" t="s">
        <v>36</v>
      </c>
      <c r="AG329" s="163" t="s">
        <v>36</v>
      </c>
      <c r="AH329" s="163" t="s">
        <v>36</v>
      </c>
      <c r="AI329" s="163" t="s">
        <v>36</v>
      </c>
      <c r="AJ329" s="163" t="s">
        <v>36</v>
      </c>
      <c r="AK329" s="163" t="s">
        <v>2197</v>
      </c>
      <c r="AL329" s="163" t="s">
        <v>36</v>
      </c>
      <c r="AM329" t="s">
        <v>4876</v>
      </c>
      <c r="AN329" s="487">
        <v>0</v>
      </c>
      <c r="AO329" s="487">
        <v>0</v>
      </c>
    </row>
    <row r="330" spans="1:41" x14ac:dyDescent="0.2">
      <c r="A330">
        <v>329</v>
      </c>
      <c r="B330" s="471" t="s">
        <v>1781</v>
      </c>
      <c r="C330" s="163" t="s">
        <v>1930</v>
      </c>
      <c r="D330" s="163" t="s">
        <v>4242</v>
      </c>
      <c r="E330" s="163" t="s">
        <v>2121</v>
      </c>
      <c r="F330" s="163" t="s">
        <v>2027</v>
      </c>
      <c r="G330" s="163" t="s">
        <v>36</v>
      </c>
      <c r="H330" s="163" t="s">
        <v>2200</v>
      </c>
      <c r="I330" s="163" t="s">
        <v>5761</v>
      </c>
      <c r="J330" s="163" t="s">
        <v>2812</v>
      </c>
      <c r="K330" s="163" t="s">
        <v>3234</v>
      </c>
      <c r="L330" s="163" t="s">
        <v>2327</v>
      </c>
      <c r="M330" s="549" t="s">
        <v>1930</v>
      </c>
      <c r="N330" s="163" t="s">
        <v>1930</v>
      </c>
      <c r="O330" s="163" t="s">
        <v>906</v>
      </c>
      <c r="P330" s="163" t="s">
        <v>3235</v>
      </c>
      <c r="Q330" s="163" t="s">
        <v>2276</v>
      </c>
      <c r="R330" s="163" t="s">
        <v>2193</v>
      </c>
      <c r="S330" s="163" t="s">
        <v>3236</v>
      </c>
      <c r="T330" s="163">
        <v>346.5</v>
      </c>
      <c r="U330" s="163" t="s">
        <v>2223</v>
      </c>
      <c r="V330" s="163" t="s">
        <v>2327</v>
      </c>
      <c r="W330" s="163" t="s">
        <v>3237</v>
      </c>
      <c r="X330" s="163" t="s">
        <v>2342</v>
      </c>
      <c r="Y330" s="163" t="s">
        <v>111</v>
      </c>
      <c r="Z330" s="163" t="s">
        <v>111</v>
      </c>
      <c r="AA330" s="163" t="s">
        <v>111</v>
      </c>
      <c r="AB330" s="163" t="s">
        <v>3203</v>
      </c>
      <c r="AC330" s="163" t="s">
        <v>2195</v>
      </c>
      <c r="AD330" s="163" t="s">
        <v>2196</v>
      </c>
      <c r="AE330" s="163" t="s">
        <v>1762</v>
      </c>
      <c r="AF330" s="163" t="s">
        <v>3419</v>
      </c>
      <c r="AG330" s="163" t="s">
        <v>36</v>
      </c>
      <c r="AH330" s="163" t="s">
        <v>36</v>
      </c>
      <c r="AI330" s="163" t="s">
        <v>36</v>
      </c>
      <c r="AJ330" s="163" t="s">
        <v>36</v>
      </c>
      <c r="AK330" s="163" t="s">
        <v>2197</v>
      </c>
      <c r="AL330" s="163" t="s">
        <v>36</v>
      </c>
      <c r="AM330" t="s">
        <v>4876</v>
      </c>
      <c r="AN330" s="487">
        <v>0</v>
      </c>
      <c r="AO330" s="487">
        <v>0</v>
      </c>
    </row>
    <row r="331" spans="1:41" x14ac:dyDescent="0.2">
      <c r="A331">
        <v>330</v>
      </c>
      <c r="B331" s="471" t="s">
        <v>1781</v>
      </c>
      <c r="C331" s="163" t="s">
        <v>3863</v>
      </c>
      <c r="D331" s="163" t="s">
        <v>4404</v>
      </c>
      <c r="E331" s="163" t="s">
        <v>2121</v>
      </c>
      <c r="F331" s="163" t="s">
        <v>2027</v>
      </c>
      <c r="G331" s="163" t="s">
        <v>36</v>
      </c>
      <c r="H331" s="163" t="s">
        <v>2200</v>
      </c>
      <c r="I331" s="163" t="s">
        <v>5725</v>
      </c>
      <c r="J331" s="163" t="s">
        <v>2812</v>
      </c>
      <c r="K331" s="163" t="s">
        <v>4405</v>
      </c>
      <c r="L331" s="163" t="s">
        <v>2327</v>
      </c>
      <c r="M331" s="549" t="s">
        <v>3863</v>
      </c>
      <c r="N331" s="163" t="s">
        <v>3863</v>
      </c>
      <c r="O331" s="163" t="s">
        <v>906</v>
      </c>
      <c r="P331" s="163" t="s">
        <v>5763</v>
      </c>
      <c r="Q331" s="163" t="s">
        <v>2276</v>
      </c>
      <c r="R331" s="163" t="s">
        <v>2193</v>
      </c>
      <c r="S331" s="163" t="s">
        <v>3236</v>
      </c>
      <c r="T331" s="163">
        <v>346.5</v>
      </c>
      <c r="U331" s="163" t="s">
        <v>2223</v>
      </c>
      <c r="V331" s="163" t="s">
        <v>2327</v>
      </c>
      <c r="W331" s="163" t="s">
        <v>4406</v>
      </c>
      <c r="X331" s="163" t="s">
        <v>2263</v>
      </c>
      <c r="Y331" s="163" t="s">
        <v>111</v>
      </c>
      <c r="Z331" s="163" t="s">
        <v>111</v>
      </c>
      <c r="AA331" s="163" t="s">
        <v>111</v>
      </c>
      <c r="AB331" s="163" t="s">
        <v>5764</v>
      </c>
      <c r="AC331" s="163" t="s">
        <v>2195</v>
      </c>
      <c r="AD331" s="163" t="s">
        <v>2196</v>
      </c>
      <c r="AE331" s="163" t="s">
        <v>1762</v>
      </c>
      <c r="AF331" s="163" t="s">
        <v>3419</v>
      </c>
      <c r="AG331" s="163" t="s">
        <v>36</v>
      </c>
      <c r="AH331" s="163" t="s">
        <v>36</v>
      </c>
      <c r="AI331" s="163" t="s">
        <v>36</v>
      </c>
      <c r="AJ331" s="163" t="s">
        <v>36</v>
      </c>
      <c r="AK331" s="163" t="s">
        <v>2197</v>
      </c>
      <c r="AL331" s="163" t="s">
        <v>36</v>
      </c>
      <c r="AM331" t="s">
        <v>4876</v>
      </c>
      <c r="AN331" s="487">
        <v>0</v>
      </c>
      <c r="AO331" s="487">
        <v>0</v>
      </c>
    </row>
    <row r="332" spans="1:41" x14ac:dyDescent="0.2">
      <c r="A332">
        <v>331</v>
      </c>
      <c r="B332" s="471" t="s">
        <v>1781</v>
      </c>
      <c r="C332" s="163" t="s">
        <v>966</v>
      </c>
      <c r="D332" s="163" t="s">
        <v>4243</v>
      </c>
      <c r="E332" s="163" t="s">
        <v>2121</v>
      </c>
      <c r="F332" s="163" t="s">
        <v>2027</v>
      </c>
      <c r="G332" s="163" t="s">
        <v>36</v>
      </c>
      <c r="H332" s="163" t="s">
        <v>2200</v>
      </c>
      <c r="I332" s="163" t="s">
        <v>5725</v>
      </c>
      <c r="J332" s="163" t="s">
        <v>2468</v>
      </c>
      <c r="K332" s="163" t="s">
        <v>2847</v>
      </c>
      <c r="L332" s="163" t="s">
        <v>906</v>
      </c>
      <c r="M332" s="549" t="s">
        <v>966</v>
      </c>
      <c r="N332" s="163" t="s">
        <v>966</v>
      </c>
      <c r="O332" s="163" t="s">
        <v>906</v>
      </c>
      <c r="P332" s="163" t="s">
        <v>2623</v>
      </c>
      <c r="Q332" s="163" t="s">
        <v>4936</v>
      </c>
      <c r="R332" s="163" t="s">
        <v>2193</v>
      </c>
      <c r="S332" s="163" t="s">
        <v>3201</v>
      </c>
      <c r="T332" s="163">
        <v>189</v>
      </c>
      <c r="U332" s="163" t="s">
        <v>2223</v>
      </c>
      <c r="V332" s="163" t="s">
        <v>2315</v>
      </c>
      <c r="W332" s="163" t="s">
        <v>3202</v>
      </c>
      <c r="X332" s="163" t="s">
        <v>4944</v>
      </c>
      <c r="Y332" s="163" t="s">
        <v>111</v>
      </c>
      <c r="Z332" s="163" t="s">
        <v>111</v>
      </c>
      <c r="AA332" s="163" t="s">
        <v>111</v>
      </c>
      <c r="AB332" s="163" t="s">
        <v>3203</v>
      </c>
      <c r="AC332" s="163" t="s">
        <v>2195</v>
      </c>
      <c r="AD332" s="163" t="s">
        <v>2196</v>
      </c>
      <c r="AE332" s="163" t="s">
        <v>1762</v>
      </c>
      <c r="AF332" s="163" t="s">
        <v>36</v>
      </c>
      <c r="AG332" s="163" t="s">
        <v>36</v>
      </c>
      <c r="AH332" s="163" t="s">
        <v>36</v>
      </c>
      <c r="AI332" s="163" t="s">
        <v>36</v>
      </c>
      <c r="AJ332" s="163" t="s">
        <v>36</v>
      </c>
      <c r="AK332" s="163" t="s">
        <v>2197</v>
      </c>
      <c r="AL332" s="163" t="s">
        <v>36</v>
      </c>
      <c r="AM332" t="s">
        <v>4876</v>
      </c>
      <c r="AN332" s="487">
        <v>0</v>
      </c>
      <c r="AO332" s="487">
        <v>0</v>
      </c>
    </row>
    <row r="333" spans="1:41" x14ac:dyDescent="0.2">
      <c r="A333">
        <v>332</v>
      </c>
      <c r="B333" s="471" t="s">
        <v>1781</v>
      </c>
      <c r="C333" s="163" t="s">
        <v>964</v>
      </c>
      <c r="D333" s="163" t="s">
        <v>4244</v>
      </c>
      <c r="E333" s="163" t="s">
        <v>2121</v>
      </c>
      <c r="F333" s="163" t="s">
        <v>2027</v>
      </c>
      <c r="G333" s="163" t="s">
        <v>36</v>
      </c>
      <c r="H333" s="163" t="s">
        <v>2200</v>
      </c>
      <c r="I333" s="163" t="s">
        <v>5725</v>
      </c>
      <c r="J333" s="163" t="s">
        <v>2468</v>
      </c>
      <c r="K333" s="163" t="s">
        <v>3204</v>
      </c>
      <c r="L333" s="163" t="s">
        <v>906</v>
      </c>
      <c r="M333" s="549" t="s">
        <v>964</v>
      </c>
      <c r="N333" s="163" t="s">
        <v>964</v>
      </c>
      <c r="O333" s="163" t="s">
        <v>906</v>
      </c>
      <c r="P333" s="163" t="s">
        <v>3205</v>
      </c>
      <c r="Q333" s="163" t="s">
        <v>2273</v>
      </c>
      <c r="R333" s="163" t="s">
        <v>2193</v>
      </c>
      <c r="S333" s="163" t="s">
        <v>3201</v>
      </c>
      <c r="T333" s="163">
        <v>189</v>
      </c>
      <c r="U333" s="163" t="s">
        <v>2223</v>
      </c>
      <c r="V333" s="163" t="s">
        <v>2315</v>
      </c>
      <c r="W333" s="163" t="s">
        <v>3206</v>
      </c>
      <c r="X333" s="163" t="s">
        <v>2333</v>
      </c>
      <c r="Y333" s="163" t="s">
        <v>111</v>
      </c>
      <c r="Z333" s="163" t="s">
        <v>111</v>
      </c>
      <c r="AA333" s="163" t="s">
        <v>111</v>
      </c>
      <c r="AB333" s="163" t="s">
        <v>3203</v>
      </c>
      <c r="AC333" s="163" t="s">
        <v>2195</v>
      </c>
      <c r="AD333" s="163" t="s">
        <v>2196</v>
      </c>
      <c r="AE333" s="163" t="s">
        <v>1762</v>
      </c>
      <c r="AF333" s="163" t="s">
        <v>36</v>
      </c>
      <c r="AG333" s="163" t="s">
        <v>36</v>
      </c>
      <c r="AH333" s="163" t="s">
        <v>36</v>
      </c>
      <c r="AI333" s="163" t="s">
        <v>36</v>
      </c>
      <c r="AJ333" s="163" t="s">
        <v>36</v>
      </c>
      <c r="AK333" s="163" t="s">
        <v>2197</v>
      </c>
      <c r="AL333" s="163" t="s">
        <v>36</v>
      </c>
      <c r="AM333" t="s">
        <v>4876</v>
      </c>
      <c r="AN333" s="487">
        <v>0</v>
      </c>
      <c r="AO333" s="487">
        <v>0</v>
      </c>
    </row>
    <row r="334" spans="1:41" x14ac:dyDescent="0.2">
      <c r="A334">
        <v>333</v>
      </c>
      <c r="B334" s="471" t="s">
        <v>1346</v>
      </c>
      <c r="C334" s="163">
        <v>3037</v>
      </c>
      <c r="D334" s="163" t="s">
        <v>4245</v>
      </c>
      <c r="E334" s="163" t="s">
        <v>2122</v>
      </c>
      <c r="F334" s="163" t="s">
        <v>2123</v>
      </c>
      <c r="G334" s="163" t="s">
        <v>36</v>
      </c>
      <c r="H334" s="163" t="s">
        <v>2200</v>
      </c>
      <c r="I334" s="163" t="s">
        <v>5725</v>
      </c>
      <c r="J334" s="163" t="s">
        <v>2468</v>
      </c>
      <c r="K334" s="163" t="s">
        <v>1123</v>
      </c>
      <c r="L334" s="163" t="s">
        <v>3253</v>
      </c>
      <c r="M334" s="549">
        <v>82216</v>
      </c>
      <c r="N334" s="163">
        <v>3037</v>
      </c>
      <c r="O334" s="163" t="s">
        <v>5743</v>
      </c>
      <c r="P334" s="163" t="s">
        <v>3247</v>
      </c>
      <c r="Q334" s="163" t="s">
        <v>4934</v>
      </c>
      <c r="R334" s="163" t="s">
        <v>2193</v>
      </c>
      <c r="S334" s="163" t="s">
        <v>3254</v>
      </c>
      <c r="T334" s="163">
        <v>248.9</v>
      </c>
      <c r="U334" s="163" t="s">
        <v>2222</v>
      </c>
      <c r="V334" s="163" t="s">
        <v>3407</v>
      </c>
      <c r="W334" s="163">
        <v>305939</v>
      </c>
      <c r="X334" s="163" t="s">
        <v>4937</v>
      </c>
      <c r="Y334" s="163" t="s">
        <v>5509</v>
      </c>
      <c r="Z334" s="163" t="s">
        <v>5510</v>
      </c>
      <c r="AA334" s="163" t="s">
        <v>4937</v>
      </c>
      <c r="AB334" s="163" t="s">
        <v>36</v>
      </c>
      <c r="AC334" s="163" t="s">
        <v>2195</v>
      </c>
      <c r="AD334" s="163" t="s">
        <v>2196</v>
      </c>
      <c r="AE334" s="163" t="s">
        <v>1762</v>
      </c>
      <c r="AF334" s="163">
        <v>6</v>
      </c>
      <c r="AG334" s="163">
        <v>0.17</v>
      </c>
      <c r="AH334" s="163">
        <v>0.28000000000000003</v>
      </c>
      <c r="AI334" s="163" t="s">
        <v>36</v>
      </c>
      <c r="AJ334" s="163" t="s">
        <v>36</v>
      </c>
      <c r="AK334" s="163" t="s">
        <v>2197</v>
      </c>
      <c r="AL334" s="163" t="s">
        <v>36</v>
      </c>
      <c r="AM334" t="s">
        <v>4879</v>
      </c>
      <c r="AN334" s="487">
        <v>0</v>
      </c>
      <c r="AO334" s="487">
        <v>0</v>
      </c>
    </row>
    <row r="335" spans="1:41" x14ac:dyDescent="0.2">
      <c r="A335">
        <v>334</v>
      </c>
      <c r="B335" s="471" t="s">
        <v>1346</v>
      </c>
      <c r="C335" s="163" t="s">
        <v>1349</v>
      </c>
      <c r="D335" s="163" t="s">
        <v>4246</v>
      </c>
      <c r="E335" s="163" t="s">
        <v>2122</v>
      </c>
      <c r="F335" s="163" t="s">
        <v>2123</v>
      </c>
      <c r="G335" s="163" t="s">
        <v>36</v>
      </c>
      <c r="H335" s="163" t="s">
        <v>2200</v>
      </c>
      <c r="I335" s="163" t="s">
        <v>5725</v>
      </c>
      <c r="J335" s="163" t="s">
        <v>2468</v>
      </c>
      <c r="K335" s="163" t="s">
        <v>1123</v>
      </c>
      <c r="L335" s="163" t="s">
        <v>3245</v>
      </c>
      <c r="M335" s="549" t="s">
        <v>3246</v>
      </c>
      <c r="N335" s="163" t="s">
        <v>1349</v>
      </c>
      <c r="O335" s="163" t="s">
        <v>5743</v>
      </c>
      <c r="P335" s="163" t="s">
        <v>3247</v>
      </c>
      <c r="Q335" s="163" t="s">
        <v>4934</v>
      </c>
      <c r="R335" s="163" t="s">
        <v>2193</v>
      </c>
      <c r="S335" s="163" t="s">
        <v>3248</v>
      </c>
      <c r="T335" s="163">
        <v>292.5</v>
      </c>
      <c r="U335" s="163" t="s">
        <v>2223</v>
      </c>
      <c r="V335" s="163" t="s">
        <v>3249</v>
      </c>
      <c r="W335" s="163" t="s">
        <v>3250</v>
      </c>
      <c r="X335" s="163" t="s">
        <v>4937</v>
      </c>
      <c r="Y335" s="163" t="s">
        <v>3251</v>
      </c>
      <c r="Z335" s="163" t="s">
        <v>3252</v>
      </c>
      <c r="AA335" s="163" t="s">
        <v>4937</v>
      </c>
      <c r="AB335" s="163" t="s">
        <v>36</v>
      </c>
      <c r="AC335" s="163" t="s">
        <v>2195</v>
      </c>
      <c r="AD335" s="163" t="s">
        <v>2196</v>
      </c>
      <c r="AE335" s="163" t="s">
        <v>1762</v>
      </c>
      <c r="AF335" s="163" t="s">
        <v>3419</v>
      </c>
      <c r="AG335" s="163" t="s">
        <v>36</v>
      </c>
      <c r="AH335" s="163" t="s">
        <v>36</v>
      </c>
      <c r="AI335" s="163" t="s">
        <v>36</v>
      </c>
      <c r="AJ335" s="163" t="s">
        <v>36</v>
      </c>
      <c r="AK335" s="163" t="s">
        <v>2197</v>
      </c>
      <c r="AL335" s="163" t="s">
        <v>36</v>
      </c>
      <c r="AM335" t="s">
        <v>4879</v>
      </c>
      <c r="AN335" s="487">
        <v>0</v>
      </c>
      <c r="AO335" s="487">
        <v>0</v>
      </c>
    </row>
    <row r="336" spans="1:41" x14ac:dyDescent="0.2">
      <c r="A336">
        <v>335</v>
      </c>
      <c r="B336" s="471" t="s">
        <v>1381</v>
      </c>
      <c r="C336" s="163" t="s">
        <v>1385</v>
      </c>
      <c r="D336" s="163" t="s">
        <v>4247</v>
      </c>
      <c r="E336" s="163" t="s">
        <v>3311</v>
      </c>
      <c r="F336" s="163" t="s">
        <v>2038</v>
      </c>
      <c r="G336" s="163" t="s">
        <v>36</v>
      </c>
      <c r="H336" s="163" t="s">
        <v>2200</v>
      </c>
      <c r="I336" s="163" t="s">
        <v>5725</v>
      </c>
      <c r="J336" s="163" t="s">
        <v>2812</v>
      </c>
      <c r="K336" s="163" t="s">
        <v>3312</v>
      </c>
      <c r="L336" s="163" t="s">
        <v>3313</v>
      </c>
      <c r="M336" s="549" t="s">
        <v>3314</v>
      </c>
      <c r="N336" s="163" t="s">
        <v>1385</v>
      </c>
      <c r="O336" s="163" t="s">
        <v>906</v>
      </c>
      <c r="P336" s="163" t="s">
        <v>3315</v>
      </c>
      <c r="Q336" s="163" t="s">
        <v>2276</v>
      </c>
      <c r="R336" s="163" t="s">
        <v>2367</v>
      </c>
      <c r="S336" s="163" t="s">
        <v>3316</v>
      </c>
      <c r="T336" s="163">
        <v>840</v>
      </c>
      <c r="U336" s="163" t="s">
        <v>2222</v>
      </c>
      <c r="V336" s="163" t="s">
        <v>3191</v>
      </c>
      <c r="W336" s="163" t="s">
        <v>3317</v>
      </c>
      <c r="X336" s="163" t="s">
        <v>2194</v>
      </c>
      <c r="Y336" s="163" t="s">
        <v>2866</v>
      </c>
      <c r="Z336" s="163" t="s">
        <v>3318</v>
      </c>
      <c r="AA336" s="163" t="s">
        <v>2194</v>
      </c>
      <c r="AB336" s="163" t="s">
        <v>36</v>
      </c>
      <c r="AC336" s="163" t="s">
        <v>2195</v>
      </c>
      <c r="AD336" s="163" t="s">
        <v>2196</v>
      </c>
      <c r="AE336" s="163" t="s">
        <v>1762</v>
      </c>
      <c r="AF336" s="163" t="s">
        <v>4474</v>
      </c>
      <c r="AG336" s="163">
        <v>1</v>
      </c>
      <c r="AH336" s="163">
        <v>1</v>
      </c>
      <c r="AI336" s="163" t="s">
        <v>4475</v>
      </c>
      <c r="AJ336" s="163" t="s">
        <v>36</v>
      </c>
      <c r="AK336" s="163" t="s">
        <v>2197</v>
      </c>
      <c r="AL336" s="163" t="s">
        <v>36</v>
      </c>
      <c r="AM336" t="s">
        <v>4878</v>
      </c>
      <c r="AN336" s="487">
        <v>0</v>
      </c>
      <c r="AO336" s="487">
        <v>0</v>
      </c>
    </row>
    <row r="337" spans="1:41" x14ac:dyDescent="0.2">
      <c r="A337">
        <v>336</v>
      </c>
      <c r="B337" s="471" t="s">
        <v>1381</v>
      </c>
      <c r="C337" s="163" t="s">
        <v>1867</v>
      </c>
      <c r="D337" s="163" t="s">
        <v>4248</v>
      </c>
      <c r="E337" s="163" t="s">
        <v>3311</v>
      </c>
      <c r="F337" s="163" t="s">
        <v>2038</v>
      </c>
      <c r="G337" s="163" t="s">
        <v>36</v>
      </c>
      <c r="H337" s="163" t="s">
        <v>2200</v>
      </c>
      <c r="I337" s="163" t="s">
        <v>5725</v>
      </c>
      <c r="J337" s="163" t="s">
        <v>2812</v>
      </c>
      <c r="K337" s="163" t="s">
        <v>3312</v>
      </c>
      <c r="L337" s="163" t="s">
        <v>2515</v>
      </c>
      <c r="M337" s="549" t="s">
        <v>3324</v>
      </c>
      <c r="N337" s="163" t="s">
        <v>3325</v>
      </c>
      <c r="O337" s="163" t="s">
        <v>906</v>
      </c>
      <c r="P337" s="163" t="s">
        <v>3270</v>
      </c>
      <c r="Q337" s="163" t="s">
        <v>2276</v>
      </c>
      <c r="R337" s="163" t="s">
        <v>2358</v>
      </c>
      <c r="S337" s="163" t="s">
        <v>3326</v>
      </c>
      <c r="T337" s="163">
        <v>1481</v>
      </c>
      <c r="U337" s="163" t="s">
        <v>2222</v>
      </c>
      <c r="V337" s="163" t="s">
        <v>3327</v>
      </c>
      <c r="W337" s="163" t="s">
        <v>3328</v>
      </c>
      <c r="X337" s="163" t="s">
        <v>2353</v>
      </c>
      <c r="Y337" s="163" t="s">
        <v>111</v>
      </c>
      <c r="Z337" s="163" t="s">
        <v>111</v>
      </c>
      <c r="AA337" s="163" t="s">
        <v>111</v>
      </c>
      <c r="AB337" s="163" t="s">
        <v>3329</v>
      </c>
      <c r="AC337" s="163" t="s">
        <v>2195</v>
      </c>
      <c r="AD337" s="163" t="s">
        <v>2196</v>
      </c>
      <c r="AE337" s="163" t="s">
        <v>1762</v>
      </c>
      <c r="AF337" s="163" t="s">
        <v>36</v>
      </c>
      <c r="AG337" s="163" t="s">
        <v>36</v>
      </c>
      <c r="AH337" s="163" t="s">
        <v>36</v>
      </c>
      <c r="AI337" s="163" t="s">
        <v>36</v>
      </c>
      <c r="AJ337" s="163" t="s">
        <v>36</v>
      </c>
      <c r="AK337" s="163" t="s">
        <v>2197</v>
      </c>
      <c r="AL337" s="163" t="s">
        <v>36</v>
      </c>
      <c r="AM337" t="s">
        <v>4878</v>
      </c>
      <c r="AN337" s="487">
        <v>0</v>
      </c>
      <c r="AO337" s="487">
        <v>0</v>
      </c>
    </row>
    <row r="338" spans="1:41" x14ac:dyDescent="0.2">
      <c r="A338">
        <v>337</v>
      </c>
      <c r="B338" s="471" t="s">
        <v>1381</v>
      </c>
      <c r="C338" s="163" t="s">
        <v>1383</v>
      </c>
      <c r="D338" s="163" t="s">
        <v>4249</v>
      </c>
      <c r="E338" s="163" t="s">
        <v>3311</v>
      </c>
      <c r="F338" s="163" t="s">
        <v>2038</v>
      </c>
      <c r="G338" s="163" t="s">
        <v>36</v>
      </c>
      <c r="H338" s="163" t="s">
        <v>2200</v>
      </c>
      <c r="I338" s="163" t="s">
        <v>5725</v>
      </c>
      <c r="J338" s="163" t="s">
        <v>2468</v>
      </c>
      <c r="K338" s="163" t="s">
        <v>1123</v>
      </c>
      <c r="L338" s="163" t="s">
        <v>3319</v>
      </c>
      <c r="M338" s="549">
        <v>92063</v>
      </c>
      <c r="N338" s="163" t="s">
        <v>1383</v>
      </c>
      <c r="O338" s="163" t="s">
        <v>906</v>
      </c>
      <c r="P338" s="163" t="s">
        <v>3315</v>
      </c>
      <c r="Q338" s="163" t="s">
        <v>4934</v>
      </c>
      <c r="R338" s="163" t="s">
        <v>2358</v>
      </c>
      <c r="S338" s="163" t="s">
        <v>3320</v>
      </c>
      <c r="T338" s="163">
        <v>742.5</v>
      </c>
      <c r="U338" s="163" t="s">
        <v>2223</v>
      </c>
      <c r="V338" s="163" t="s">
        <v>3321</v>
      </c>
      <c r="W338" s="163" t="s">
        <v>3322</v>
      </c>
      <c r="X338" s="163" t="s">
        <v>4937</v>
      </c>
      <c r="Y338" s="163" t="s">
        <v>2866</v>
      </c>
      <c r="Z338" s="163" t="s">
        <v>3323</v>
      </c>
      <c r="AA338" s="163" t="s">
        <v>4937</v>
      </c>
      <c r="AB338" s="163" t="s">
        <v>36</v>
      </c>
      <c r="AC338" s="163" t="s">
        <v>2195</v>
      </c>
      <c r="AD338" s="163" t="s">
        <v>2196</v>
      </c>
      <c r="AE338" s="163" t="s">
        <v>1762</v>
      </c>
      <c r="AF338" s="163">
        <v>5</v>
      </c>
      <c r="AG338" s="163">
        <v>5</v>
      </c>
      <c r="AH338" s="163">
        <v>0</v>
      </c>
      <c r="AI338" s="163">
        <v>30</v>
      </c>
      <c r="AJ338" s="163" t="s">
        <v>36</v>
      </c>
      <c r="AK338" s="163" t="s">
        <v>2197</v>
      </c>
      <c r="AL338" s="163" t="s">
        <v>36</v>
      </c>
      <c r="AM338" t="s">
        <v>4878</v>
      </c>
      <c r="AN338" s="487">
        <v>0</v>
      </c>
      <c r="AO338" s="487">
        <v>0</v>
      </c>
    </row>
    <row r="339" spans="1:41" x14ac:dyDescent="0.2">
      <c r="A339">
        <v>338</v>
      </c>
      <c r="B339" s="471" t="s">
        <v>1351</v>
      </c>
      <c r="C339" s="163" t="s">
        <v>1354</v>
      </c>
      <c r="D339" s="163" t="s">
        <v>4250</v>
      </c>
      <c r="E339" s="163" t="s">
        <v>2124</v>
      </c>
      <c r="F339" s="163" t="s">
        <v>2018</v>
      </c>
      <c r="G339" s="163" t="s">
        <v>36</v>
      </c>
      <c r="H339" s="163" t="s">
        <v>2200</v>
      </c>
      <c r="I339" s="163" t="s">
        <v>5725</v>
      </c>
      <c r="J339" s="163" t="s">
        <v>2812</v>
      </c>
      <c r="K339" s="163" t="s">
        <v>1120</v>
      </c>
      <c r="L339" s="163" t="s">
        <v>3259</v>
      </c>
      <c r="M339" s="549" t="s">
        <v>1354</v>
      </c>
      <c r="N339" s="163" t="s">
        <v>1354</v>
      </c>
      <c r="O339" s="163" t="s">
        <v>906</v>
      </c>
      <c r="P339" s="163" t="s">
        <v>2983</v>
      </c>
      <c r="Q339" s="163" t="s">
        <v>2276</v>
      </c>
      <c r="R339" s="163" t="s">
        <v>2257</v>
      </c>
      <c r="S339" s="163" t="s">
        <v>3260</v>
      </c>
      <c r="T339" s="163">
        <v>0.3</v>
      </c>
      <c r="U339" s="163" t="s">
        <v>1952</v>
      </c>
      <c r="V339" s="163" t="s">
        <v>3261</v>
      </c>
      <c r="W339" s="163" t="s">
        <v>3262</v>
      </c>
      <c r="X339" s="163" t="s">
        <v>4508</v>
      </c>
      <c r="Y339" s="163" t="s">
        <v>111</v>
      </c>
      <c r="Z339" s="163" t="s">
        <v>111</v>
      </c>
      <c r="AA339" s="163" t="s">
        <v>111</v>
      </c>
      <c r="AB339" s="163" t="s">
        <v>5333</v>
      </c>
      <c r="AC339" s="163" t="s">
        <v>2195</v>
      </c>
      <c r="AD339" s="163" t="s">
        <v>2196</v>
      </c>
      <c r="AE339" s="163" t="s">
        <v>1762</v>
      </c>
      <c r="AF339" s="163" t="s">
        <v>3419</v>
      </c>
      <c r="AG339" s="163" t="s">
        <v>36</v>
      </c>
      <c r="AH339" s="163" t="s">
        <v>36</v>
      </c>
      <c r="AI339" s="163" t="s">
        <v>36</v>
      </c>
      <c r="AJ339" s="163" t="s">
        <v>36</v>
      </c>
      <c r="AK339" s="163" t="s">
        <v>2197</v>
      </c>
      <c r="AL339" s="163" t="s">
        <v>36</v>
      </c>
      <c r="AM339" t="s">
        <v>4896</v>
      </c>
      <c r="AN339" s="487">
        <v>0</v>
      </c>
      <c r="AO339" s="487">
        <v>0</v>
      </c>
    </row>
    <row r="340" spans="1:41" x14ac:dyDescent="0.2">
      <c r="A340">
        <v>339</v>
      </c>
      <c r="B340" s="471" t="s">
        <v>1351</v>
      </c>
      <c r="C340" s="163" t="s">
        <v>1379</v>
      </c>
      <c r="D340" s="163" t="s">
        <v>4251</v>
      </c>
      <c r="E340" s="163" t="s">
        <v>2124</v>
      </c>
      <c r="F340" s="163" t="s">
        <v>2018</v>
      </c>
      <c r="G340" s="163" t="s">
        <v>36</v>
      </c>
      <c r="H340" s="163" t="s">
        <v>2200</v>
      </c>
      <c r="I340" s="163" t="s">
        <v>5725</v>
      </c>
      <c r="J340" s="163" t="s">
        <v>2468</v>
      </c>
      <c r="K340" s="163" t="s">
        <v>1120</v>
      </c>
      <c r="L340" s="163" t="s">
        <v>3255</v>
      </c>
      <c r="M340" s="549" t="s">
        <v>3256</v>
      </c>
      <c r="N340" s="163" t="s">
        <v>1379</v>
      </c>
      <c r="O340" s="163" t="s">
        <v>906</v>
      </c>
      <c r="P340" s="163" t="s">
        <v>2531</v>
      </c>
      <c r="Q340" s="163" t="s">
        <v>2276</v>
      </c>
      <c r="R340" s="163" t="s">
        <v>2367</v>
      </c>
      <c r="S340" s="163" t="s">
        <v>3257</v>
      </c>
      <c r="T340" s="163">
        <v>120</v>
      </c>
      <c r="U340" s="163" t="s">
        <v>2222</v>
      </c>
      <c r="V340" s="163" t="s">
        <v>5511</v>
      </c>
      <c r="W340" s="163" t="s">
        <v>5512</v>
      </c>
      <c r="X340" s="163" t="s">
        <v>2194</v>
      </c>
      <c r="Y340" s="163" t="s">
        <v>5511</v>
      </c>
      <c r="Z340" s="163" t="s">
        <v>5512</v>
      </c>
      <c r="AA340" s="163" t="s">
        <v>111</v>
      </c>
      <c r="AB340" s="163" t="s">
        <v>36</v>
      </c>
      <c r="AC340" s="163" t="s">
        <v>2195</v>
      </c>
      <c r="AD340" s="163" t="s">
        <v>2196</v>
      </c>
      <c r="AE340" s="163" t="s">
        <v>1762</v>
      </c>
      <c r="AF340" s="163" t="s">
        <v>3950</v>
      </c>
      <c r="AG340" s="163">
        <v>0.5</v>
      </c>
      <c r="AH340" s="163">
        <v>0.75</v>
      </c>
      <c r="AI340" s="163" t="s">
        <v>36</v>
      </c>
      <c r="AJ340" s="163" t="s">
        <v>36</v>
      </c>
      <c r="AK340" s="163" t="s">
        <v>2197</v>
      </c>
      <c r="AL340" s="163" t="s">
        <v>36</v>
      </c>
      <c r="AM340" t="s">
        <v>4876</v>
      </c>
      <c r="AN340" s="487"/>
      <c r="AO340" s="487"/>
    </row>
    <row r="341" spans="1:41" x14ac:dyDescent="0.2">
      <c r="A341">
        <v>340</v>
      </c>
      <c r="B341" s="471" t="s">
        <v>1351</v>
      </c>
      <c r="C341" s="163" t="s">
        <v>5006</v>
      </c>
      <c r="D341" s="163" t="s">
        <v>5007</v>
      </c>
      <c r="E341" s="163" t="s">
        <v>2124</v>
      </c>
      <c r="F341" s="163" t="s">
        <v>2018</v>
      </c>
      <c r="G341" s="163" t="s">
        <v>36</v>
      </c>
      <c r="H341" s="163" t="s">
        <v>2200</v>
      </c>
      <c r="I341" s="163" t="s">
        <v>5725</v>
      </c>
      <c r="J341" s="163" t="s">
        <v>2468</v>
      </c>
      <c r="K341" s="163" t="s">
        <v>1120</v>
      </c>
      <c r="L341" s="163" t="s">
        <v>5008</v>
      </c>
      <c r="M341" s="549" t="s">
        <v>5009</v>
      </c>
      <c r="N341" s="163" t="s">
        <v>5006</v>
      </c>
      <c r="O341" s="163" t="s">
        <v>906</v>
      </c>
      <c r="P341" s="163" t="s">
        <v>2531</v>
      </c>
      <c r="Q341" s="163" t="s">
        <v>2276</v>
      </c>
      <c r="R341" s="163" t="s">
        <v>4570</v>
      </c>
      <c r="S341" s="163" t="s">
        <v>5010</v>
      </c>
      <c r="T341" s="163">
        <v>395</v>
      </c>
      <c r="U341" s="163" t="s">
        <v>2222</v>
      </c>
      <c r="V341" s="163" t="s">
        <v>5217</v>
      </c>
      <c r="W341" s="163" t="s">
        <v>5218</v>
      </c>
      <c r="X341" s="163" t="s">
        <v>2194</v>
      </c>
      <c r="Y341" s="163" t="s">
        <v>5217</v>
      </c>
      <c r="Z341" s="163" t="s">
        <v>5218</v>
      </c>
      <c r="AA341" s="163" t="s">
        <v>2194</v>
      </c>
      <c r="AB341" s="163" t="s">
        <v>36</v>
      </c>
      <c r="AC341" s="163" t="s">
        <v>2195</v>
      </c>
      <c r="AD341" s="163" t="s">
        <v>2196</v>
      </c>
      <c r="AE341" s="163" t="s">
        <v>1762</v>
      </c>
      <c r="AF341" s="163">
        <v>21.5</v>
      </c>
      <c r="AG341" s="163">
        <v>230</v>
      </c>
      <c r="AH341" s="163" t="s">
        <v>5219</v>
      </c>
      <c r="AI341" s="163" t="s">
        <v>5220</v>
      </c>
      <c r="AJ341" s="163" t="s">
        <v>5221</v>
      </c>
      <c r="AK341" s="163" t="s">
        <v>2197</v>
      </c>
      <c r="AL341" s="163" t="s">
        <v>36</v>
      </c>
      <c r="AM341" t="s">
        <v>4876</v>
      </c>
      <c r="AN341" s="487">
        <v>0</v>
      </c>
      <c r="AO341" s="487">
        <v>0</v>
      </c>
    </row>
    <row r="342" spans="1:41" x14ac:dyDescent="0.2">
      <c r="A342">
        <v>341</v>
      </c>
      <c r="B342" s="471" t="s">
        <v>1351</v>
      </c>
      <c r="C342" s="163" t="s">
        <v>1356</v>
      </c>
      <c r="D342" s="163" t="s">
        <v>4252</v>
      </c>
      <c r="E342" s="163" t="s">
        <v>2124</v>
      </c>
      <c r="F342" s="163" t="s">
        <v>2018</v>
      </c>
      <c r="G342" s="163" t="s">
        <v>36</v>
      </c>
      <c r="H342" s="163" t="s">
        <v>2200</v>
      </c>
      <c r="I342" s="163" t="s">
        <v>5725</v>
      </c>
      <c r="J342" s="163" t="s">
        <v>2468</v>
      </c>
      <c r="K342" s="163" t="s">
        <v>1120</v>
      </c>
      <c r="L342" s="163" t="s">
        <v>3263</v>
      </c>
      <c r="M342" s="549" t="s">
        <v>3264</v>
      </c>
      <c r="N342" s="163" t="s">
        <v>1356</v>
      </c>
      <c r="O342" s="163" t="s">
        <v>906</v>
      </c>
      <c r="P342" s="163" t="s">
        <v>3265</v>
      </c>
      <c r="Q342" s="163" t="s">
        <v>4949</v>
      </c>
      <c r="R342" s="163" t="s">
        <v>2193</v>
      </c>
      <c r="S342" s="163" t="s">
        <v>3266</v>
      </c>
      <c r="T342" s="163">
        <v>4.5999999999999996</v>
      </c>
      <c r="U342" s="163" t="s">
        <v>2222</v>
      </c>
      <c r="V342" s="163" t="s">
        <v>5193</v>
      </c>
      <c r="W342" s="163" t="s">
        <v>5194</v>
      </c>
      <c r="X342" s="163" t="s">
        <v>4937</v>
      </c>
      <c r="Y342" s="163" t="s">
        <v>5306</v>
      </c>
      <c r="Z342" s="163" t="s">
        <v>5446</v>
      </c>
      <c r="AA342" s="163" t="s">
        <v>4937</v>
      </c>
      <c r="AB342" s="163" t="s">
        <v>36</v>
      </c>
      <c r="AC342" s="163" t="s">
        <v>2195</v>
      </c>
      <c r="AD342" s="163" t="s">
        <v>2196</v>
      </c>
      <c r="AE342" s="163" t="s">
        <v>1762</v>
      </c>
      <c r="AF342" s="163">
        <v>10</v>
      </c>
      <c r="AG342" s="163">
        <v>1</v>
      </c>
      <c r="AH342" s="163">
        <v>0.1</v>
      </c>
      <c r="AI342" s="163" t="s">
        <v>4014</v>
      </c>
      <c r="AJ342" s="163" t="s">
        <v>3992</v>
      </c>
      <c r="AK342" s="163" t="s">
        <v>2197</v>
      </c>
      <c r="AL342" s="163" t="s">
        <v>36</v>
      </c>
      <c r="AM342" t="s">
        <v>4876</v>
      </c>
      <c r="AN342" s="487">
        <v>0</v>
      </c>
      <c r="AO342" s="487">
        <v>0</v>
      </c>
    </row>
    <row r="343" spans="1:41" x14ac:dyDescent="0.2">
      <c r="A343">
        <v>342</v>
      </c>
      <c r="B343" s="471" t="s">
        <v>1351</v>
      </c>
      <c r="C343" s="163" t="s">
        <v>1359</v>
      </c>
      <c r="D343" s="163" t="s">
        <v>4253</v>
      </c>
      <c r="E343" s="163" t="s">
        <v>2124</v>
      </c>
      <c r="F343" s="163" t="s">
        <v>2018</v>
      </c>
      <c r="G343" s="163" t="s">
        <v>36</v>
      </c>
      <c r="H343" s="163" t="s">
        <v>2200</v>
      </c>
      <c r="I343" s="163" t="s">
        <v>5725</v>
      </c>
      <c r="J343" s="163" t="s">
        <v>2468</v>
      </c>
      <c r="K343" s="163" t="s">
        <v>1120</v>
      </c>
      <c r="L343" s="163" t="s">
        <v>3267</v>
      </c>
      <c r="M343" s="549">
        <v>54064</v>
      </c>
      <c r="N343" s="163" t="s">
        <v>1359</v>
      </c>
      <c r="O343" s="163" t="s">
        <v>906</v>
      </c>
      <c r="P343" s="163" t="s">
        <v>3268</v>
      </c>
      <c r="Q343" s="163" t="s">
        <v>4934</v>
      </c>
      <c r="R343" s="163" t="s">
        <v>2193</v>
      </c>
      <c r="S343" s="163" t="s">
        <v>3269</v>
      </c>
      <c r="T343" s="163">
        <v>5.3</v>
      </c>
      <c r="U343" s="163" t="s">
        <v>2223</v>
      </c>
      <c r="V343" s="163" t="s">
        <v>5429</v>
      </c>
      <c r="W343" s="163" t="s">
        <v>5430</v>
      </c>
      <c r="X343" s="163" t="s">
        <v>4937</v>
      </c>
      <c r="Y343" s="163" t="s">
        <v>111</v>
      </c>
      <c r="Z343" s="163" t="s">
        <v>111</v>
      </c>
      <c r="AA343" s="163" t="s">
        <v>111</v>
      </c>
      <c r="AB343" s="163" t="s">
        <v>36</v>
      </c>
      <c r="AC343" s="163" t="s">
        <v>2195</v>
      </c>
      <c r="AD343" s="163" t="s">
        <v>2196</v>
      </c>
      <c r="AE343" s="163" t="s">
        <v>1762</v>
      </c>
      <c r="AF343" s="163">
        <v>20</v>
      </c>
      <c r="AG343" s="163">
        <v>360</v>
      </c>
      <c r="AH343" s="163">
        <v>60</v>
      </c>
      <c r="AI343" s="163" t="s">
        <v>36</v>
      </c>
      <c r="AJ343" s="163" t="s">
        <v>36</v>
      </c>
      <c r="AK343" s="163" t="s">
        <v>2197</v>
      </c>
      <c r="AL343" s="163" t="s">
        <v>36</v>
      </c>
      <c r="AM343" t="s">
        <v>4876</v>
      </c>
      <c r="AN343" s="487">
        <v>0</v>
      </c>
      <c r="AO343" s="487">
        <v>0</v>
      </c>
    </row>
    <row r="344" spans="1:41" x14ac:dyDescent="0.2">
      <c r="A344">
        <v>343</v>
      </c>
      <c r="B344" s="471" t="s">
        <v>1351</v>
      </c>
      <c r="C344" s="163" t="s">
        <v>1361</v>
      </c>
      <c r="D344" s="163" t="s">
        <v>4254</v>
      </c>
      <c r="E344" s="163" t="s">
        <v>2124</v>
      </c>
      <c r="F344" s="163" t="s">
        <v>2018</v>
      </c>
      <c r="G344" s="163" t="s">
        <v>36</v>
      </c>
      <c r="H344" s="163" t="s">
        <v>2200</v>
      </c>
      <c r="I344" s="163" t="s">
        <v>5725</v>
      </c>
      <c r="J344" s="163" t="s">
        <v>2812</v>
      </c>
      <c r="K344" s="163" t="s">
        <v>1120</v>
      </c>
      <c r="L344" s="163" t="s">
        <v>3211</v>
      </c>
      <c r="M344" s="549" t="s">
        <v>3284</v>
      </c>
      <c r="N344" s="163" t="s">
        <v>1361</v>
      </c>
      <c r="O344" s="163" t="s">
        <v>906</v>
      </c>
      <c r="P344" s="163" t="s">
        <v>2594</v>
      </c>
      <c r="Q344" s="163" t="s">
        <v>2276</v>
      </c>
      <c r="R344" s="163" t="s">
        <v>2257</v>
      </c>
      <c r="S344" s="163" t="s">
        <v>3285</v>
      </c>
      <c r="T344" s="163">
        <v>232.9</v>
      </c>
      <c r="U344" s="163" t="s">
        <v>2222</v>
      </c>
      <c r="V344" s="163" t="s">
        <v>3286</v>
      </c>
      <c r="W344" s="163" t="s">
        <v>3287</v>
      </c>
      <c r="X344" s="163" t="s">
        <v>2194</v>
      </c>
      <c r="Y344" s="163" t="s">
        <v>2706</v>
      </c>
      <c r="Z344" s="163" t="s">
        <v>3288</v>
      </c>
      <c r="AA344" s="163" t="s">
        <v>2194</v>
      </c>
      <c r="AB344" s="163" t="s">
        <v>36</v>
      </c>
      <c r="AC344" s="163" t="s">
        <v>2195</v>
      </c>
      <c r="AD344" s="163" t="s">
        <v>2196</v>
      </c>
      <c r="AE344" s="163" t="s">
        <v>1762</v>
      </c>
      <c r="AF344" s="163">
        <v>1.3</v>
      </c>
      <c r="AG344" s="163">
        <v>1.08</v>
      </c>
      <c r="AH344" s="163">
        <v>0.17</v>
      </c>
      <c r="AI344" s="163" t="s">
        <v>3989</v>
      </c>
      <c r="AJ344" s="163" t="s">
        <v>4017</v>
      </c>
      <c r="AK344" s="163" t="s">
        <v>2197</v>
      </c>
      <c r="AL344" s="163" t="s">
        <v>36</v>
      </c>
      <c r="AM344" t="s">
        <v>4876</v>
      </c>
      <c r="AN344" s="487">
        <v>0</v>
      </c>
      <c r="AO344" s="487">
        <v>0</v>
      </c>
    </row>
    <row r="345" spans="1:41" x14ac:dyDescent="0.2">
      <c r="A345">
        <v>344</v>
      </c>
      <c r="B345" s="471" t="s">
        <v>1351</v>
      </c>
      <c r="C345" s="163" t="s">
        <v>1363</v>
      </c>
      <c r="D345" s="163" t="s">
        <v>4255</v>
      </c>
      <c r="E345" s="163" t="s">
        <v>2124</v>
      </c>
      <c r="F345" s="163" t="s">
        <v>2018</v>
      </c>
      <c r="G345" s="163" t="s">
        <v>36</v>
      </c>
      <c r="H345" s="163" t="s">
        <v>2200</v>
      </c>
      <c r="I345" s="163" t="s">
        <v>5725</v>
      </c>
      <c r="J345" s="163" t="s">
        <v>2812</v>
      </c>
      <c r="K345" s="163" t="s">
        <v>1120</v>
      </c>
      <c r="L345" s="163" t="s">
        <v>3289</v>
      </c>
      <c r="M345" s="549" t="s">
        <v>3290</v>
      </c>
      <c r="N345" s="163" t="s">
        <v>1363</v>
      </c>
      <c r="O345" s="163" t="s">
        <v>906</v>
      </c>
      <c r="P345" s="163" t="s">
        <v>2594</v>
      </c>
      <c r="Q345" s="163" t="s">
        <v>2276</v>
      </c>
      <c r="R345" s="163" t="s">
        <v>2257</v>
      </c>
      <c r="S345" s="163" t="s">
        <v>3291</v>
      </c>
      <c r="T345" s="163">
        <v>8.25</v>
      </c>
      <c r="U345" s="163" t="s">
        <v>2222</v>
      </c>
      <c r="V345" s="163" t="s">
        <v>3292</v>
      </c>
      <c r="W345" s="163" t="s">
        <v>3293</v>
      </c>
      <c r="X345" s="163" t="s">
        <v>2194</v>
      </c>
      <c r="Y345" s="163" t="s">
        <v>2706</v>
      </c>
      <c r="Z345" s="163" t="s">
        <v>3294</v>
      </c>
      <c r="AA345" s="163" t="s">
        <v>2194</v>
      </c>
      <c r="AB345" s="163" t="s">
        <v>36</v>
      </c>
      <c r="AC345" s="163" t="s">
        <v>2195</v>
      </c>
      <c r="AD345" s="163" t="s">
        <v>2196</v>
      </c>
      <c r="AE345" s="163" t="s">
        <v>1762</v>
      </c>
      <c r="AF345" s="163">
        <v>5</v>
      </c>
      <c r="AG345" s="163">
        <v>2</v>
      </c>
      <c r="AH345" s="163">
        <v>0.1</v>
      </c>
      <c r="AI345" s="163" t="s">
        <v>4014</v>
      </c>
      <c r="AJ345" s="163" t="s">
        <v>4018</v>
      </c>
      <c r="AK345" s="163" t="s">
        <v>2197</v>
      </c>
      <c r="AL345" s="163" t="s">
        <v>36</v>
      </c>
      <c r="AM345" t="s">
        <v>4876</v>
      </c>
      <c r="AN345" s="487">
        <v>0</v>
      </c>
      <c r="AO345" s="487">
        <v>0</v>
      </c>
    </row>
    <row r="346" spans="1:41" x14ac:dyDescent="0.2">
      <c r="A346">
        <v>345</v>
      </c>
      <c r="B346" s="471" t="s">
        <v>1351</v>
      </c>
      <c r="C346" s="163" t="s">
        <v>1369</v>
      </c>
      <c r="D346" s="163" t="s">
        <v>4256</v>
      </c>
      <c r="E346" s="163" t="s">
        <v>2124</v>
      </c>
      <c r="F346" s="163" t="s">
        <v>2018</v>
      </c>
      <c r="G346" s="163" t="s">
        <v>36</v>
      </c>
      <c r="H346" s="163" t="s">
        <v>2200</v>
      </c>
      <c r="I346" s="163" t="s">
        <v>5725</v>
      </c>
      <c r="J346" s="163" t="s">
        <v>2812</v>
      </c>
      <c r="K346" s="163" t="s">
        <v>3304</v>
      </c>
      <c r="L346" s="163" t="s">
        <v>3305</v>
      </c>
      <c r="M346" s="549" t="s">
        <v>3306</v>
      </c>
      <c r="N346" s="163" t="s">
        <v>1369</v>
      </c>
      <c r="O346" s="163" t="s">
        <v>906</v>
      </c>
      <c r="P346" s="163" t="s">
        <v>2531</v>
      </c>
      <c r="Q346" s="163" t="s">
        <v>2192</v>
      </c>
      <c r="R346" s="163" t="s">
        <v>2257</v>
      </c>
      <c r="S346" s="163" t="s">
        <v>3307</v>
      </c>
      <c r="T346" s="163">
        <v>10.4</v>
      </c>
      <c r="U346" s="163" t="s">
        <v>2222</v>
      </c>
      <c r="V346" s="163" t="s">
        <v>3308</v>
      </c>
      <c r="W346" s="163" t="s">
        <v>3309</v>
      </c>
      <c r="X346" s="163" t="s">
        <v>2194</v>
      </c>
      <c r="Y346" s="163" t="s">
        <v>3310</v>
      </c>
      <c r="Z346" s="163">
        <v>7961820</v>
      </c>
      <c r="AA346" s="163" t="s">
        <v>2330</v>
      </c>
      <c r="AB346" s="163" t="s">
        <v>2264</v>
      </c>
      <c r="AC346" s="163" t="s">
        <v>2195</v>
      </c>
      <c r="AD346" s="163" t="s">
        <v>2196</v>
      </c>
      <c r="AE346" s="163" t="s">
        <v>1762</v>
      </c>
      <c r="AF346" s="163" t="s">
        <v>3419</v>
      </c>
      <c r="AG346" s="163" t="s">
        <v>36</v>
      </c>
      <c r="AH346" s="163" t="s">
        <v>36</v>
      </c>
      <c r="AI346" s="163" t="s">
        <v>36</v>
      </c>
      <c r="AJ346" s="163" t="s">
        <v>36</v>
      </c>
      <c r="AK346" s="163" t="s">
        <v>2197</v>
      </c>
      <c r="AL346" s="163" t="s">
        <v>36</v>
      </c>
      <c r="AM346" t="s">
        <v>4877</v>
      </c>
      <c r="AN346" s="487">
        <v>0</v>
      </c>
      <c r="AO346" s="487">
        <v>0</v>
      </c>
    </row>
    <row r="347" spans="1:41" x14ac:dyDescent="0.2">
      <c r="A347">
        <v>346</v>
      </c>
      <c r="B347" s="471" t="s">
        <v>1351</v>
      </c>
      <c r="C347" s="163" t="s">
        <v>1365</v>
      </c>
      <c r="D347" s="163" t="s">
        <v>4257</v>
      </c>
      <c r="E347" s="163" t="s">
        <v>2124</v>
      </c>
      <c r="F347" s="163" t="s">
        <v>2018</v>
      </c>
      <c r="G347" s="163" t="s">
        <v>36</v>
      </c>
      <c r="H347" s="163" t="s">
        <v>2200</v>
      </c>
      <c r="I347" s="163" t="s">
        <v>5725</v>
      </c>
      <c r="J347" s="163" t="s">
        <v>2812</v>
      </c>
      <c r="K347" s="163" t="s">
        <v>2204</v>
      </c>
      <c r="L347" s="163" t="s">
        <v>3295</v>
      </c>
      <c r="M347" s="549">
        <v>87914</v>
      </c>
      <c r="N347" s="163" t="s">
        <v>1365</v>
      </c>
      <c r="O347" s="163" t="s">
        <v>906</v>
      </c>
      <c r="P347" s="163" t="s">
        <v>3296</v>
      </c>
      <c r="Q347" s="163" t="s">
        <v>2276</v>
      </c>
      <c r="R347" s="163" t="s">
        <v>2257</v>
      </c>
      <c r="S347" s="163" t="s">
        <v>3297</v>
      </c>
      <c r="T347" s="163">
        <v>42.7</v>
      </c>
      <c r="U347" s="163" t="s">
        <v>2223</v>
      </c>
      <c r="V347" s="163" t="s">
        <v>3298</v>
      </c>
      <c r="W347" s="163">
        <v>97.39</v>
      </c>
      <c r="X347" s="163" t="s">
        <v>2194</v>
      </c>
      <c r="Y347" s="163" t="s">
        <v>2706</v>
      </c>
      <c r="Z347" s="163" t="s">
        <v>3299</v>
      </c>
      <c r="AA347" s="163" t="s">
        <v>2194</v>
      </c>
      <c r="AB347" s="163" t="s">
        <v>36</v>
      </c>
      <c r="AC347" s="163" t="s">
        <v>2195</v>
      </c>
      <c r="AD347" s="163" t="s">
        <v>2196</v>
      </c>
      <c r="AE347" s="163" t="s">
        <v>1762</v>
      </c>
      <c r="AF347" s="163">
        <v>6.5</v>
      </c>
      <c r="AG347" s="163">
        <v>0.3</v>
      </c>
      <c r="AH347" s="163">
        <v>0.08</v>
      </c>
      <c r="AI347" s="163" t="s">
        <v>3999</v>
      </c>
      <c r="AJ347" s="163" t="s">
        <v>4019</v>
      </c>
      <c r="AK347" s="163" t="s">
        <v>2197</v>
      </c>
      <c r="AL347" s="163" t="s">
        <v>36</v>
      </c>
      <c r="AM347" t="s">
        <v>4879</v>
      </c>
      <c r="AN347" s="487">
        <v>0</v>
      </c>
      <c r="AO347" s="487">
        <v>0</v>
      </c>
    </row>
    <row r="348" spans="1:41" x14ac:dyDescent="0.2">
      <c r="A348">
        <v>347</v>
      </c>
      <c r="B348" s="471" t="s">
        <v>1351</v>
      </c>
      <c r="C348" s="163" t="s">
        <v>5513</v>
      </c>
      <c r="D348" s="163" t="s">
        <v>5514</v>
      </c>
      <c r="E348" s="163" t="s">
        <v>2124</v>
      </c>
      <c r="F348" s="163" t="s">
        <v>2018</v>
      </c>
      <c r="G348" s="163"/>
      <c r="H348" s="163" t="s">
        <v>2200</v>
      </c>
      <c r="I348" s="163" t="s">
        <v>5119</v>
      </c>
      <c r="J348" s="163" t="s">
        <v>2468</v>
      </c>
      <c r="K348" s="163" t="s">
        <v>1120</v>
      </c>
      <c r="L348" s="163" t="s">
        <v>5515</v>
      </c>
      <c r="M348" s="549">
        <v>630195</v>
      </c>
      <c r="N348" s="163" t="s">
        <v>5513</v>
      </c>
      <c r="O348" s="163" t="s">
        <v>906</v>
      </c>
      <c r="P348" s="163" t="s">
        <v>2531</v>
      </c>
      <c r="Q348" s="163" t="s">
        <v>2276</v>
      </c>
      <c r="R348" s="163" t="s">
        <v>4570</v>
      </c>
      <c r="S348" s="163" t="s">
        <v>5516</v>
      </c>
      <c r="T348" s="163">
        <v>70.83</v>
      </c>
      <c r="U348" s="163" t="s">
        <v>2222</v>
      </c>
      <c r="V348" s="163" t="s">
        <v>5193</v>
      </c>
      <c r="W348" s="163" t="s">
        <v>5517</v>
      </c>
      <c r="X348" s="163" t="s">
        <v>2194</v>
      </c>
      <c r="Y348" s="163" t="s">
        <v>5511</v>
      </c>
      <c r="Z348" s="163" t="s">
        <v>5517</v>
      </c>
      <c r="AA348" s="163" t="s">
        <v>2194</v>
      </c>
      <c r="AB348" s="163"/>
      <c r="AC348" s="163" t="s">
        <v>2195</v>
      </c>
      <c r="AD348" s="163" t="s">
        <v>2196</v>
      </c>
      <c r="AE348" s="163" t="s">
        <v>1762</v>
      </c>
      <c r="AF348" s="163">
        <v>14.1</v>
      </c>
      <c r="AG348" s="163">
        <v>189</v>
      </c>
      <c r="AH348" s="163" t="s">
        <v>4471</v>
      </c>
      <c r="AI348" s="163" t="s">
        <v>5518</v>
      </c>
      <c r="AJ348" s="163"/>
      <c r="AK348" s="163" t="s">
        <v>2197</v>
      </c>
      <c r="AL348" s="163"/>
      <c r="AM348" t="s">
        <v>4876</v>
      </c>
      <c r="AN348" s="487"/>
      <c r="AO348" s="487"/>
    </row>
    <row r="349" spans="1:41" x14ac:dyDescent="0.2">
      <c r="A349">
        <v>348</v>
      </c>
      <c r="B349" s="471" t="s">
        <v>1351</v>
      </c>
      <c r="C349" s="163" t="s">
        <v>1367</v>
      </c>
      <c r="D349" s="163" t="s">
        <v>4258</v>
      </c>
      <c r="E349" s="163" t="s">
        <v>2124</v>
      </c>
      <c r="F349" s="163" t="s">
        <v>2018</v>
      </c>
      <c r="G349" s="163" t="s">
        <v>36</v>
      </c>
      <c r="H349" s="163" t="s">
        <v>2200</v>
      </c>
      <c r="I349" s="163" t="s">
        <v>5725</v>
      </c>
      <c r="J349" s="163" t="s">
        <v>2812</v>
      </c>
      <c r="K349" s="163" t="s">
        <v>2322</v>
      </c>
      <c r="L349" s="163" t="s">
        <v>3300</v>
      </c>
      <c r="M349" s="549">
        <v>122026</v>
      </c>
      <c r="N349" s="163" t="s">
        <v>1367</v>
      </c>
      <c r="O349" s="163" t="s">
        <v>906</v>
      </c>
      <c r="P349" s="163" t="s">
        <v>3301</v>
      </c>
      <c r="Q349" s="163" t="s">
        <v>2198</v>
      </c>
      <c r="R349" s="163" t="s">
        <v>2367</v>
      </c>
      <c r="S349" s="163" t="s">
        <v>3302</v>
      </c>
      <c r="T349" s="163">
        <v>1380</v>
      </c>
      <c r="U349" s="163" t="s">
        <v>2223</v>
      </c>
      <c r="V349" s="163" t="s">
        <v>3303</v>
      </c>
      <c r="W349" s="163">
        <v>133569</v>
      </c>
      <c r="X349" s="163" t="s">
        <v>2194</v>
      </c>
      <c r="Y349" s="163" t="s">
        <v>111</v>
      </c>
      <c r="Z349" s="163" t="s">
        <v>111</v>
      </c>
      <c r="AA349" s="163" t="s">
        <v>111</v>
      </c>
      <c r="AB349" s="163" t="s">
        <v>36</v>
      </c>
      <c r="AC349" s="163" t="s">
        <v>2195</v>
      </c>
      <c r="AD349" s="163" t="s">
        <v>2196</v>
      </c>
      <c r="AE349" s="163" t="s">
        <v>1762</v>
      </c>
      <c r="AF349" s="163">
        <v>25</v>
      </c>
      <c r="AG349" s="163">
        <v>180</v>
      </c>
      <c r="AH349" s="163">
        <v>0</v>
      </c>
      <c r="AI349" s="163" t="s">
        <v>4020</v>
      </c>
      <c r="AJ349" s="163" t="s">
        <v>36</v>
      </c>
      <c r="AK349" s="163" t="s">
        <v>2197</v>
      </c>
      <c r="AL349" s="163" t="s">
        <v>36</v>
      </c>
      <c r="AM349" t="s">
        <v>4878</v>
      </c>
      <c r="AN349" s="487">
        <v>0</v>
      </c>
      <c r="AO349" s="487">
        <v>0</v>
      </c>
    </row>
    <row r="350" spans="1:41" x14ac:dyDescent="0.2">
      <c r="A350">
        <v>349</v>
      </c>
      <c r="B350" s="471" t="s">
        <v>1351</v>
      </c>
      <c r="C350" s="163" t="s">
        <v>1372</v>
      </c>
      <c r="D350" s="163" t="s">
        <v>4259</v>
      </c>
      <c r="E350" s="163" t="s">
        <v>2124</v>
      </c>
      <c r="F350" s="163" t="s">
        <v>2018</v>
      </c>
      <c r="G350" s="163" t="s">
        <v>36</v>
      </c>
      <c r="H350" s="163" t="s">
        <v>2200</v>
      </c>
      <c r="I350" s="163" t="s">
        <v>5725</v>
      </c>
      <c r="J350" s="163" t="s">
        <v>2468</v>
      </c>
      <c r="K350" s="163" t="s">
        <v>1123</v>
      </c>
      <c r="L350" s="163" t="s">
        <v>3278</v>
      </c>
      <c r="M350" s="549">
        <v>18318</v>
      </c>
      <c r="N350" s="163" t="s">
        <v>1372</v>
      </c>
      <c r="O350" s="163" t="s">
        <v>906</v>
      </c>
      <c r="P350" s="163" t="s">
        <v>2605</v>
      </c>
      <c r="Q350" s="163" t="s">
        <v>4934</v>
      </c>
      <c r="R350" s="163" t="s">
        <v>2358</v>
      </c>
      <c r="S350" s="163" t="s">
        <v>3279</v>
      </c>
      <c r="T350" s="163">
        <v>1440</v>
      </c>
      <c r="U350" s="163" t="s">
        <v>2223</v>
      </c>
      <c r="V350" s="163" t="s">
        <v>3280</v>
      </c>
      <c r="W350" s="163" t="s">
        <v>3281</v>
      </c>
      <c r="X350" s="163" t="s">
        <v>4937</v>
      </c>
      <c r="Y350" s="163" t="s">
        <v>3282</v>
      </c>
      <c r="Z350" s="163" t="s">
        <v>3283</v>
      </c>
      <c r="AA350" s="163" t="s">
        <v>4937</v>
      </c>
      <c r="AB350" s="163" t="s">
        <v>36</v>
      </c>
      <c r="AC350" s="163" t="s">
        <v>2195</v>
      </c>
      <c r="AD350" s="163" t="s">
        <v>2196</v>
      </c>
      <c r="AE350" s="163" t="s">
        <v>1762</v>
      </c>
      <c r="AF350" s="163" t="s">
        <v>3419</v>
      </c>
      <c r="AG350" s="163" t="s">
        <v>36</v>
      </c>
      <c r="AH350" s="163" t="s">
        <v>36</v>
      </c>
      <c r="AI350" s="163" t="s">
        <v>36</v>
      </c>
      <c r="AJ350" s="163" t="s">
        <v>36</v>
      </c>
      <c r="AK350" s="163" t="s">
        <v>2197</v>
      </c>
      <c r="AL350" s="163" t="s">
        <v>36</v>
      </c>
      <c r="AM350" t="s">
        <v>4878</v>
      </c>
      <c r="AN350" s="487">
        <v>0</v>
      </c>
      <c r="AO350" s="487">
        <v>0</v>
      </c>
    </row>
    <row r="351" spans="1:41" x14ac:dyDescent="0.2">
      <c r="A351">
        <v>350</v>
      </c>
      <c r="B351" s="471" t="s">
        <v>1351</v>
      </c>
      <c r="C351" s="163" t="s">
        <v>2365</v>
      </c>
      <c r="D351" s="163" t="s">
        <v>5300</v>
      </c>
      <c r="E351" s="163" t="s">
        <v>2124</v>
      </c>
      <c r="F351" s="163" t="s">
        <v>2018</v>
      </c>
      <c r="G351" s="163" t="s">
        <v>36</v>
      </c>
      <c r="H351" s="163" t="s">
        <v>2200</v>
      </c>
      <c r="I351" s="163" t="s">
        <v>5725</v>
      </c>
      <c r="J351" s="163" t="s">
        <v>1768</v>
      </c>
      <c r="K351" s="163" t="s">
        <v>5301</v>
      </c>
      <c r="L351" s="163" t="s">
        <v>5302</v>
      </c>
      <c r="M351" s="549" t="s">
        <v>5303</v>
      </c>
      <c r="N351" s="163" t="s">
        <v>2365</v>
      </c>
      <c r="O351" s="163" t="s">
        <v>2471</v>
      </c>
      <c r="P351" s="163" t="s">
        <v>5304</v>
      </c>
      <c r="Q351" s="163" t="s">
        <v>4934</v>
      </c>
      <c r="R351" s="163" t="s">
        <v>2193</v>
      </c>
      <c r="S351" s="163" t="s">
        <v>5305</v>
      </c>
      <c r="T351" s="163">
        <v>154.04</v>
      </c>
      <c r="U351" s="163" t="s">
        <v>5253</v>
      </c>
      <c r="V351" s="163" t="s">
        <v>5306</v>
      </c>
      <c r="W351" s="163" t="s">
        <v>5307</v>
      </c>
      <c r="X351" s="163" t="s">
        <v>4937</v>
      </c>
      <c r="Y351" s="163" t="s">
        <v>111</v>
      </c>
      <c r="Z351" s="163" t="s">
        <v>111</v>
      </c>
      <c r="AA351" s="163" t="s">
        <v>111</v>
      </c>
      <c r="AB351" s="163" t="s">
        <v>36</v>
      </c>
      <c r="AC351" s="163" t="s">
        <v>2195</v>
      </c>
      <c r="AD351" s="163" t="s">
        <v>5308</v>
      </c>
      <c r="AE351" s="163" t="s">
        <v>1761</v>
      </c>
      <c r="AF351" s="163">
        <v>26.9</v>
      </c>
      <c r="AG351" s="163">
        <v>377</v>
      </c>
      <c r="AH351" s="163" t="s">
        <v>3936</v>
      </c>
      <c r="AI351" s="163" t="s">
        <v>5309</v>
      </c>
      <c r="AJ351" s="163" t="s">
        <v>5310</v>
      </c>
      <c r="AK351" s="163" t="s">
        <v>2197</v>
      </c>
      <c r="AL351" s="163" t="s">
        <v>36</v>
      </c>
      <c r="AM351" t="s">
        <v>4879</v>
      </c>
      <c r="AN351" s="487"/>
      <c r="AO351" s="487"/>
    </row>
    <row r="352" spans="1:41" x14ac:dyDescent="0.2">
      <c r="A352">
        <v>351</v>
      </c>
      <c r="B352" s="471" t="s">
        <v>1351</v>
      </c>
      <c r="C352" s="163" t="s">
        <v>825</v>
      </c>
      <c r="D352" s="163" t="s">
        <v>4260</v>
      </c>
      <c r="E352" s="163" t="s">
        <v>2124</v>
      </c>
      <c r="F352" s="163" t="s">
        <v>2018</v>
      </c>
      <c r="G352" s="163" t="s">
        <v>36</v>
      </c>
      <c r="H352" s="163" t="s">
        <v>2200</v>
      </c>
      <c r="I352" s="163" t="s">
        <v>5725</v>
      </c>
      <c r="J352" s="163" t="s">
        <v>1768</v>
      </c>
      <c r="K352" s="163" t="s">
        <v>1171</v>
      </c>
      <c r="L352" s="163" t="s">
        <v>3271</v>
      </c>
      <c r="M352" s="549">
        <v>380028</v>
      </c>
      <c r="N352" s="163" t="s">
        <v>825</v>
      </c>
      <c r="O352" s="163" t="s">
        <v>906</v>
      </c>
      <c r="P352" s="163" t="s">
        <v>5255</v>
      </c>
      <c r="Q352" s="163" t="s">
        <v>4934</v>
      </c>
      <c r="R352" s="163" t="s">
        <v>2257</v>
      </c>
      <c r="S352" s="163" t="s">
        <v>5256</v>
      </c>
      <c r="T352" s="163">
        <v>10</v>
      </c>
      <c r="U352" s="163" t="s">
        <v>2223</v>
      </c>
      <c r="V352" s="163" t="s">
        <v>2958</v>
      </c>
      <c r="W352" s="163" t="s">
        <v>3272</v>
      </c>
      <c r="X352" s="163" t="s">
        <v>4937</v>
      </c>
      <c r="Y352" s="163" t="s">
        <v>111</v>
      </c>
      <c r="Z352" s="163" t="s">
        <v>111</v>
      </c>
      <c r="AA352" s="163" t="s">
        <v>111</v>
      </c>
      <c r="AB352" s="163" t="s">
        <v>36</v>
      </c>
      <c r="AC352" s="163" t="s">
        <v>2195</v>
      </c>
      <c r="AD352" s="163" t="s">
        <v>2196</v>
      </c>
      <c r="AE352" s="163" t="s">
        <v>1762</v>
      </c>
      <c r="AF352" s="163">
        <v>2</v>
      </c>
      <c r="AG352" s="163">
        <v>0.05</v>
      </c>
      <c r="AH352" s="163">
        <v>0.05</v>
      </c>
      <c r="AI352" s="163" t="s">
        <v>4015</v>
      </c>
      <c r="AJ352" s="163" t="s">
        <v>4016</v>
      </c>
      <c r="AK352" s="163" t="s">
        <v>2197</v>
      </c>
      <c r="AL352" s="163" t="s">
        <v>36</v>
      </c>
      <c r="AM352" t="s">
        <v>4876</v>
      </c>
      <c r="AN352" s="487">
        <v>0</v>
      </c>
      <c r="AO352" s="487">
        <v>0</v>
      </c>
    </row>
    <row r="353" spans="1:41" x14ac:dyDescent="0.2">
      <c r="A353">
        <v>352</v>
      </c>
      <c r="B353" s="471" t="s">
        <v>1351</v>
      </c>
      <c r="C353" s="163" t="s">
        <v>1374</v>
      </c>
      <c r="D353" s="163" t="s">
        <v>4261</v>
      </c>
      <c r="E353" s="163" t="s">
        <v>2124</v>
      </c>
      <c r="F353" s="163" t="s">
        <v>2018</v>
      </c>
      <c r="G353" s="163" t="s">
        <v>36</v>
      </c>
      <c r="H353" s="163" t="s">
        <v>2200</v>
      </c>
      <c r="I353" s="163" t="s">
        <v>5725</v>
      </c>
      <c r="J353" s="163" t="s">
        <v>2468</v>
      </c>
      <c r="K353" s="163" t="s">
        <v>1123</v>
      </c>
      <c r="L353" s="163" t="s">
        <v>2315</v>
      </c>
      <c r="M353" s="549" t="s">
        <v>3273</v>
      </c>
      <c r="N353" s="163" t="s">
        <v>1374</v>
      </c>
      <c r="O353" s="163" t="s">
        <v>906</v>
      </c>
      <c r="P353" s="163" t="s">
        <v>2953</v>
      </c>
      <c r="Q353" s="163" t="s">
        <v>2198</v>
      </c>
      <c r="R353" s="163" t="s">
        <v>2199</v>
      </c>
      <c r="S353" s="163" t="s">
        <v>3274</v>
      </c>
      <c r="T353" s="163">
        <v>840</v>
      </c>
      <c r="U353" s="163" t="s">
        <v>2223</v>
      </c>
      <c r="V353" s="163" t="s">
        <v>3275</v>
      </c>
      <c r="W353" s="163" t="s">
        <v>3276</v>
      </c>
      <c r="X353" s="163" t="s">
        <v>2194</v>
      </c>
      <c r="Y353" s="163" t="s">
        <v>3277</v>
      </c>
      <c r="Z353" s="163">
        <v>4303967</v>
      </c>
      <c r="AA353" s="163" t="s">
        <v>2273</v>
      </c>
      <c r="AB353" s="163" t="s">
        <v>36</v>
      </c>
      <c r="AC353" s="163" t="s">
        <v>2195</v>
      </c>
      <c r="AD353" s="163" t="s">
        <v>2196</v>
      </c>
      <c r="AE353" s="163" t="s">
        <v>1762</v>
      </c>
      <c r="AF353" s="163" t="s">
        <v>3419</v>
      </c>
      <c r="AG353" s="163" t="s">
        <v>36</v>
      </c>
      <c r="AH353" s="163" t="s">
        <v>36</v>
      </c>
      <c r="AI353" s="163" t="s">
        <v>36</v>
      </c>
      <c r="AJ353" s="163" t="s">
        <v>36</v>
      </c>
      <c r="AK353" s="163" t="s">
        <v>2197</v>
      </c>
      <c r="AL353" s="163" t="s">
        <v>36</v>
      </c>
      <c r="AM353" t="s">
        <v>4878</v>
      </c>
      <c r="AN353" s="487">
        <v>0</v>
      </c>
      <c r="AO353" s="487">
        <v>0</v>
      </c>
    </row>
    <row r="354" spans="1:41" x14ac:dyDescent="0.2">
      <c r="A354">
        <v>353</v>
      </c>
      <c r="B354" s="471" t="s">
        <v>1351</v>
      </c>
      <c r="C354" s="163" t="s">
        <v>4602</v>
      </c>
      <c r="D354" s="163" t="s">
        <v>4603</v>
      </c>
      <c r="E354" s="163" t="s">
        <v>2124</v>
      </c>
      <c r="F354" s="163" t="s">
        <v>2018</v>
      </c>
      <c r="G354" s="163" t="s">
        <v>36</v>
      </c>
      <c r="H354" s="163" t="s">
        <v>2200</v>
      </c>
      <c r="I354" s="163" t="s">
        <v>5725</v>
      </c>
      <c r="J354" s="163" t="s">
        <v>1768</v>
      </c>
      <c r="K354" s="163" t="s">
        <v>1123</v>
      </c>
      <c r="L354" s="163" t="s">
        <v>4604</v>
      </c>
      <c r="M354" s="549" t="s">
        <v>4605</v>
      </c>
      <c r="N354" s="163" t="s">
        <v>4606</v>
      </c>
      <c r="O354" s="163" t="s">
        <v>906</v>
      </c>
      <c r="P354" s="163" t="s">
        <v>4607</v>
      </c>
      <c r="Q354" s="163" t="s">
        <v>2198</v>
      </c>
      <c r="R354" s="163" t="s">
        <v>2358</v>
      </c>
      <c r="S354" s="163" t="s">
        <v>4608</v>
      </c>
      <c r="T354" s="163">
        <v>1771</v>
      </c>
      <c r="U354" s="163" t="s">
        <v>2223</v>
      </c>
      <c r="V354" s="163" t="s">
        <v>2360</v>
      </c>
      <c r="W354" s="163" t="s">
        <v>4609</v>
      </c>
      <c r="X354" s="163" t="s">
        <v>2810</v>
      </c>
      <c r="Y354" s="163" t="s">
        <v>2866</v>
      </c>
      <c r="Z354" s="163" t="s">
        <v>4805</v>
      </c>
      <c r="AA354" s="163" t="s">
        <v>2194</v>
      </c>
      <c r="AB354" s="163" t="s">
        <v>4806</v>
      </c>
      <c r="AC354" s="163" t="s">
        <v>2195</v>
      </c>
      <c r="AD354" s="163" t="s">
        <v>2196</v>
      </c>
      <c r="AE354" s="163" t="s">
        <v>1762</v>
      </c>
      <c r="AF354" s="163" t="s">
        <v>3419</v>
      </c>
      <c r="AG354" s="163" t="s">
        <v>36</v>
      </c>
      <c r="AH354" s="163" t="s">
        <v>36</v>
      </c>
      <c r="AI354" s="163" t="s">
        <v>36</v>
      </c>
      <c r="AJ354" s="163" t="s">
        <v>36</v>
      </c>
      <c r="AK354" s="163" t="s">
        <v>2197</v>
      </c>
      <c r="AL354" s="163" t="s">
        <v>36</v>
      </c>
      <c r="AM354" t="s">
        <v>4878</v>
      </c>
      <c r="AN354" s="487">
        <v>0</v>
      </c>
      <c r="AO354" s="487">
        <v>0</v>
      </c>
    </row>
    <row r="355" spans="1:41" x14ac:dyDescent="0.2">
      <c r="A355">
        <v>354</v>
      </c>
      <c r="B355" s="471" t="s">
        <v>1351</v>
      </c>
      <c r="C355" s="163" t="s">
        <v>839</v>
      </c>
      <c r="D355" s="163" t="s">
        <v>5334</v>
      </c>
      <c r="E355" s="163" t="s">
        <v>2124</v>
      </c>
      <c r="F355" s="163" t="s">
        <v>2018</v>
      </c>
      <c r="G355" s="163" t="s">
        <v>36</v>
      </c>
      <c r="H355" s="163" t="s">
        <v>2200</v>
      </c>
      <c r="I355" s="163" t="s">
        <v>5725</v>
      </c>
      <c r="J355" s="163" t="s">
        <v>1768</v>
      </c>
      <c r="K355" s="163" t="s">
        <v>1171</v>
      </c>
      <c r="L355" s="163" t="s">
        <v>5335</v>
      </c>
      <c r="M355" s="549">
        <v>330453</v>
      </c>
      <c r="N355" s="163" t="s">
        <v>839</v>
      </c>
      <c r="O355" s="163" t="s">
        <v>906</v>
      </c>
      <c r="P355" s="163" t="s">
        <v>5336</v>
      </c>
      <c r="Q355" s="163" t="s">
        <v>4934</v>
      </c>
      <c r="R355" s="163" t="s">
        <v>2257</v>
      </c>
      <c r="S355" s="163" t="s">
        <v>2858</v>
      </c>
      <c r="T355" s="163">
        <v>10</v>
      </c>
      <c r="U355" s="163" t="s">
        <v>2223</v>
      </c>
      <c r="V355" s="163" t="s">
        <v>5337</v>
      </c>
      <c r="W355" s="163" t="s">
        <v>5338</v>
      </c>
      <c r="X355" s="163" t="s">
        <v>4937</v>
      </c>
      <c r="Y355" s="163" t="s">
        <v>111</v>
      </c>
      <c r="Z355" s="163" t="s">
        <v>111</v>
      </c>
      <c r="AA355" s="163" t="s">
        <v>111</v>
      </c>
      <c r="AB355" s="163" t="s">
        <v>36</v>
      </c>
      <c r="AC355" s="163" t="s">
        <v>2195</v>
      </c>
      <c r="AD355" s="163" t="s">
        <v>2196</v>
      </c>
      <c r="AE355" s="163" t="s">
        <v>1762</v>
      </c>
      <c r="AF355" s="163">
        <v>2</v>
      </c>
      <c r="AG355" s="163">
        <v>0.05</v>
      </c>
      <c r="AH355" s="163">
        <v>0.05</v>
      </c>
      <c r="AI355" s="163" t="s">
        <v>4015</v>
      </c>
      <c r="AJ355" s="163" t="s">
        <v>4016</v>
      </c>
      <c r="AK355" s="163" t="s">
        <v>2197</v>
      </c>
      <c r="AL355" s="163" t="s">
        <v>36</v>
      </c>
      <c r="AM355" t="s">
        <v>4876</v>
      </c>
      <c r="AN355" s="487"/>
      <c r="AO355" s="487"/>
    </row>
    <row r="356" spans="1:41" x14ac:dyDescent="0.2">
      <c r="A356">
        <v>355</v>
      </c>
      <c r="B356" s="471" t="s">
        <v>1387</v>
      </c>
      <c r="C356" s="163" t="s">
        <v>1389</v>
      </c>
      <c r="D356" s="163" t="s">
        <v>4262</v>
      </c>
      <c r="E356" s="163" t="s">
        <v>2126</v>
      </c>
      <c r="F356" s="163" t="s">
        <v>2027</v>
      </c>
      <c r="G356" s="163" t="s">
        <v>36</v>
      </c>
      <c r="H356" s="163" t="s">
        <v>2200</v>
      </c>
      <c r="I356" s="163" t="s">
        <v>5725</v>
      </c>
      <c r="J356" s="163" t="s">
        <v>1768</v>
      </c>
      <c r="K356" s="163" t="s">
        <v>2204</v>
      </c>
      <c r="L356" s="163" t="s">
        <v>3330</v>
      </c>
      <c r="M356" s="549">
        <v>112047</v>
      </c>
      <c r="N356" s="163" t="s">
        <v>1389</v>
      </c>
      <c r="O356" s="163" t="s">
        <v>906</v>
      </c>
      <c r="P356" s="163" t="s">
        <v>4519</v>
      </c>
      <c r="Q356" s="163" t="s">
        <v>2276</v>
      </c>
      <c r="R356" s="163" t="s">
        <v>2367</v>
      </c>
      <c r="S356" s="163" t="s">
        <v>4979</v>
      </c>
      <c r="T356" s="163">
        <v>143.75</v>
      </c>
      <c r="U356" s="163" t="s">
        <v>1952</v>
      </c>
      <c r="V356" s="163" t="s">
        <v>4520</v>
      </c>
      <c r="W356" s="163">
        <v>2009104701</v>
      </c>
      <c r="X356" s="163" t="s">
        <v>2194</v>
      </c>
      <c r="Y356" s="163" t="s">
        <v>4520</v>
      </c>
      <c r="Z356" s="163">
        <v>2009104701</v>
      </c>
      <c r="AA356" s="163" t="s">
        <v>2194</v>
      </c>
      <c r="AB356" s="163" t="s">
        <v>36</v>
      </c>
      <c r="AC356" s="163" t="s">
        <v>2195</v>
      </c>
      <c r="AD356" s="163" t="s">
        <v>2196</v>
      </c>
      <c r="AE356" s="163" t="s">
        <v>1762</v>
      </c>
      <c r="AF356" s="163">
        <v>10.5</v>
      </c>
      <c r="AG356" s="163">
        <v>400</v>
      </c>
      <c r="AH356" s="163">
        <v>8</v>
      </c>
      <c r="AI356" s="163" t="s">
        <v>36</v>
      </c>
      <c r="AJ356" s="163" t="s">
        <v>36</v>
      </c>
      <c r="AK356" s="163" t="s">
        <v>2197</v>
      </c>
      <c r="AL356" s="163" t="s">
        <v>36</v>
      </c>
      <c r="AM356" t="s">
        <v>4876</v>
      </c>
      <c r="AN356" s="487">
        <v>0</v>
      </c>
      <c r="AO356" s="487">
        <v>0</v>
      </c>
    </row>
    <row r="357" spans="1:41" x14ac:dyDescent="0.2">
      <c r="A357">
        <v>356</v>
      </c>
      <c r="B357" s="471" t="s">
        <v>1387</v>
      </c>
      <c r="C357" s="163" t="s">
        <v>4521</v>
      </c>
      <c r="D357" s="163" t="s">
        <v>4522</v>
      </c>
      <c r="E357" s="163" t="s">
        <v>2126</v>
      </c>
      <c r="F357" s="163" t="s">
        <v>2027</v>
      </c>
      <c r="G357" s="163" t="s">
        <v>36</v>
      </c>
      <c r="H357" s="163" t="s">
        <v>2200</v>
      </c>
      <c r="I357" s="163" t="s">
        <v>5734</v>
      </c>
      <c r="J357" s="163" t="s">
        <v>1768</v>
      </c>
      <c r="K357" s="163" t="s">
        <v>2204</v>
      </c>
      <c r="L357" s="163" t="s">
        <v>3330</v>
      </c>
      <c r="M357" s="549">
        <v>112047</v>
      </c>
      <c r="N357" s="163" t="s">
        <v>1389</v>
      </c>
      <c r="O357" s="163" t="s">
        <v>906</v>
      </c>
      <c r="P357" s="163" t="s">
        <v>4564</v>
      </c>
      <c r="Q357" s="163" t="s">
        <v>2276</v>
      </c>
      <c r="R357" s="163" t="s">
        <v>2367</v>
      </c>
      <c r="S357" s="163" t="s">
        <v>3547</v>
      </c>
      <c r="T357" s="163">
        <v>402.3</v>
      </c>
      <c r="U357" s="163" t="s">
        <v>1952</v>
      </c>
      <c r="V357" s="163" t="s">
        <v>4565</v>
      </c>
      <c r="W357" s="163">
        <v>2009104701</v>
      </c>
      <c r="X357" s="163" t="s">
        <v>2194</v>
      </c>
      <c r="Y357" s="163" t="s">
        <v>4565</v>
      </c>
      <c r="Z357" s="163">
        <v>2009104701</v>
      </c>
      <c r="AA357" s="163" t="s">
        <v>2194</v>
      </c>
      <c r="AB357" s="163" t="s">
        <v>36</v>
      </c>
      <c r="AC357" s="163" t="s">
        <v>2195</v>
      </c>
      <c r="AD357" s="163" t="s">
        <v>2196</v>
      </c>
      <c r="AE357" s="163" t="s">
        <v>1762</v>
      </c>
      <c r="AF357" s="163">
        <v>10.5</v>
      </c>
      <c r="AG357" s="163">
        <v>400</v>
      </c>
      <c r="AH357" s="163">
        <v>8</v>
      </c>
      <c r="AI357" s="163" t="s">
        <v>36</v>
      </c>
      <c r="AJ357" s="163" t="s">
        <v>36</v>
      </c>
      <c r="AK357" s="163" t="s">
        <v>2197</v>
      </c>
      <c r="AL357" s="163" t="s">
        <v>36</v>
      </c>
      <c r="AM357" t="s">
        <v>4894</v>
      </c>
      <c r="AN357" s="487">
        <v>0</v>
      </c>
      <c r="AO357" s="487">
        <v>0</v>
      </c>
    </row>
    <row r="358" spans="1:41" x14ac:dyDescent="0.2">
      <c r="A358">
        <v>357</v>
      </c>
      <c r="B358" s="471" t="s">
        <v>1387</v>
      </c>
      <c r="C358" s="163" t="s">
        <v>1916</v>
      </c>
      <c r="D358" s="163" t="s">
        <v>4263</v>
      </c>
      <c r="E358" s="163" t="s">
        <v>2126</v>
      </c>
      <c r="F358" s="163" t="s">
        <v>2027</v>
      </c>
      <c r="G358" s="163" t="s">
        <v>36</v>
      </c>
      <c r="H358" s="163" t="s">
        <v>2200</v>
      </c>
      <c r="I358" s="163" t="s">
        <v>5725</v>
      </c>
      <c r="J358" s="163" t="s">
        <v>1768</v>
      </c>
      <c r="K358" s="163" t="s">
        <v>3337</v>
      </c>
      <c r="L358" s="163" t="s">
        <v>3338</v>
      </c>
      <c r="M358" s="549" t="s">
        <v>1916</v>
      </c>
      <c r="N358" s="163" t="s">
        <v>1916</v>
      </c>
      <c r="O358" s="163" t="s">
        <v>2471</v>
      </c>
      <c r="P358" s="163" t="s">
        <v>3550</v>
      </c>
      <c r="Q358" s="163" t="s">
        <v>3550</v>
      </c>
      <c r="R358" s="163" t="s">
        <v>2352</v>
      </c>
      <c r="S358" s="163" t="s">
        <v>3551</v>
      </c>
      <c r="T358" s="163">
        <v>3168</v>
      </c>
      <c r="U358" s="163" t="s">
        <v>1952</v>
      </c>
      <c r="V358" s="163" t="s">
        <v>111</v>
      </c>
      <c r="W358" s="163" t="s">
        <v>111</v>
      </c>
      <c r="X358" s="163" t="s">
        <v>111</v>
      </c>
      <c r="Y358" s="163" t="s">
        <v>3339</v>
      </c>
      <c r="Z358" s="163" t="s">
        <v>3331</v>
      </c>
      <c r="AA358" s="163" t="s">
        <v>2194</v>
      </c>
      <c r="AB358" s="163" t="s">
        <v>36</v>
      </c>
      <c r="AC358" s="163" t="s">
        <v>2195</v>
      </c>
      <c r="AD358" s="163" t="s">
        <v>2196</v>
      </c>
      <c r="AE358" s="163" t="s">
        <v>1762</v>
      </c>
      <c r="AF358" s="163" t="s">
        <v>3419</v>
      </c>
      <c r="AG358" s="163" t="s">
        <v>36</v>
      </c>
      <c r="AH358" s="163" t="s">
        <v>36</v>
      </c>
      <c r="AI358" s="163" t="s">
        <v>36</v>
      </c>
      <c r="AJ358" s="163" t="s">
        <v>36</v>
      </c>
      <c r="AK358" s="163" t="s">
        <v>2197</v>
      </c>
      <c r="AL358" s="163" t="s">
        <v>36</v>
      </c>
      <c r="AM358" t="s">
        <v>4893</v>
      </c>
      <c r="AN358" s="487">
        <v>0</v>
      </c>
      <c r="AO358" s="487">
        <v>0</v>
      </c>
    </row>
    <row r="359" spans="1:41" x14ac:dyDescent="0.2">
      <c r="A359">
        <v>358</v>
      </c>
      <c r="B359" s="471" t="s">
        <v>1387</v>
      </c>
      <c r="C359" s="163" t="s">
        <v>1978</v>
      </c>
      <c r="D359" s="163" t="s">
        <v>4264</v>
      </c>
      <c r="E359" s="163" t="s">
        <v>2126</v>
      </c>
      <c r="F359" s="163" t="s">
        <v>2027</v>
      </c>
      <c r="G359" s="163" t="s">
        <v>36</v>
      </c>
      <c r="H359" s="163" t="s">
        <v>2200</v>
      </c>
      <c r="I359" s="163" t="s">
        <v>5725</v>
      </c>
      <c r="J359" s="163" t="s">
        <v>1768</v>
      </c>
      <c r="K359" s="163" t="s">
        <v>3332</v>
      </c>
      <c r="L359" s="163" t="s">
        <v>3333</v>
      </c>
      <c r="M359" s="549" t="s">
        <v>1978</v>
      </c>
      <c r="N359" s="163" t="s">
        <v>1978</v>
      </c>
      <c r="O359" s="163" t="s">
        <v>2471</v>
      </c>
      <c r="P359" s="163" t="s">
        <v>3548</v>
      </c>
      <c r="Q359" s="163" t="s">
        <v>2276</v>
      </c>
      <c r="R359" s="163" t="s">
        <v>2193</v>
      </c>
      <c r="S359" s="163" t="s">
        <v>3549</v>
      </c>
      <c r="T359" s="163">
        <v>96</v>
      </c>
      <c r="U359" s="163" t="s">
        <v>1952</v>
      </c>
      <c r="V359" s="163" t="s">
        <v>3334</v>
      </c>
      <c r="W359" s="163" t="s">
        <v>3335</v>
      </c>
      <c r="X359" s="163" t="s">
        <v>3336</v>
      </c>
      <c r="Y359" s="163" t="s">
        <v>111</v>
      </c>
      <c r="Z359" s="163" t="s">
        <v>111</v>
      </c>
      <c r="AA359" s="163" t="s">
        <v>111</v>
      </c>
      <c r="AB359" s="163" t="s">
        <v>36</v>
      </c>
      <c r="AC359" s="163" t="s">
        <v>2195</v>
      </c>
      <c r="AD359" s="163" t="s">
        <v>2196</v>
      </c>
      <c r="AE359" s="163" t="s">
        <v>1762</v>
      </c>
      <c r="AF359" s="163" t="s">
        <v>3419</v>
      </c>
      <c r="AG359" s="163" t="s">
        <v>36</v>
      </c>
      <c r="AH359" s="163" t="s">
        <v>36</v>
      </c>
      <c r="AI359" s="163" t="s">
        <v>36</v>
      </c>
      <c r="AJ359" s="163" t="s">
        <v>36</v>
      </c>
      <c r="AK359" s="163" t="s">
        <v>2197</v>
      </c>
      <c r="AL359" s="163" t="s">
        <v>36</v>
      </c>
      <c r="AM359" t="s">
        <v>4876</v>
      </c>
      <c r="AN359" s="487">
        <v>0</v>
      </c>
      <c r="AO359" s="487">
        <v>0</v>
      </c>
    </row>
    <row r="360" spans="1:41" x14ac:dyDescent="0.2">
      <c r="A360">
        <v>359</v>
      </c>
      <c r="B360" s="471" t="s">
        <v>1387</v>
      </c>
      <c r="C360" s="163" t="s">
        <v>5602</v>
      </c>
      <c r="D360" s="163" t="s">
        <v>5603</v>
      </c>
      <c r="E360" s="163" t="s">
        <v>5604</v>
      </c>
      <c r="F360" s="163" t="s">
        <v>2045</v>
      </c>
      <c r="G360" s="163"/>
      <c r="H360" s="163" t="s">
        <v>2200</v>
      </c>
      <c r="I360" s="163" t="s">
        <v>5786</v>
      </c>
      <c r="J360" s="163" t="s">
        <v>2188</v>
      </c>
      <c r="K360" s="163" t="s">
        <v>4626</v>
      </c>
      <c r="L360" s="163" t="s">
        <v>5605</v>
      </c>
      <c r="M360" s="549" t="s">
        <v>5606</v>
      </c>
      <c r="N360" s="163" t="s">
        <v>5602</v>
      </c>
      <c r="O360" s="163" t="s">
        <v>3123</v>
      </c>
      <c r="P360" s="163" t="s">
        <v>5607</v>
      </c>
      <c r="Q360" s="163" t="s">
        <v>2276</v>
      </c>
      <c r="R360" s="163" t="s">
        <v>4849</v>
      </c>
      <c r="S360" s="163" t="s">
        <v>5608</v>
      </c>
      <c r="T360" s="163">
        <v>1067.2</v>
      </c>
      <c r="U360" s="163" t="s">
        <v>1952</v>
      </c>
      <c r="V360" s="163" t="s">
        <v>2613</v>
      </c>
      <c r="W360" s="163" t="s">
        <v>5609</v>
      </c>
      <c r="X360" s="163" t="s">
        <v>2194</v>
      </c>
      <c r="Y360" s="163" t="s">
        <v>4659</v>
      </c>
      <c r="Z360" s="163" t="s">
        <v>5610</v>
      </c>
      <c r="AA360" s="163" t="s">
        <v>2194</v>
      </c>
      <c r="AB360" s="163"/>
      <c r="AC360" s="163" t="s">
        <v>2195</v>
      </c>
      <c r="AD360" s="163" t="s">
        <v>5611</v>
      </c>
      <c r="AE360" s="163" t="s">
        <v>1762</v>
      </c>
      <c r="AF360" s="163" t="s">
        <v>3419</v>
      </c>
      <c r="AG360" s="163"/>
      <c r="AH360" s="163"/>
      <c r="AI360" s="163"/>
      <c r="AJ360" s="163"/>
      <c r="AK360" s="163" t="s">
        <v>2197</v>
      </c>
      <c r="AL360" s="163"/>
      <c r="AM360" t="s">
        <v>5049</v>
      </c>
      <c r="AN360" s="487"/>
      <c r="AO360" s="487"/>
    </row>
    <row r="361" spans="1:41" x14ac:dyDescent="0.2">
      <c r="A361">
        <v>360</v>
      </c>
      <c r="B361" s="471" t="s">
        <v>1391</v>
      </c>
      <c r="C361" s="163" t="s">
        <v>880</v>
      </c>
      <c r="D361" s="163" t="s">
        <v>5765</v>
      </c>
      <c r="E361" s="163" t="s">
        <v>2127</v>
      </c>
      <c r="F361" s="163" t="s">
        <v>2025</v>
      </c>
      <c r="G361" s="163" t="s">
        <v>36</v>
      </c>
      <c r="H361" s="163" t="s">
        <v>2200</v>
      </c>
      <c r="I361" s="163" t="s">
        <v>5725</v>
      </c>
      <c r="J361" s="163" t="s">
        <v>1768</v>
      </c>
      <c r="K361" s="163" t="s">
        <v>2376</v>
      </c>
      <c r="L361" s="163" t="s">
        <v>3340</v>
      </c>
      <c r="M361" s="549">
        <v>9261</v>
      </c>
      <c r="N361" s="163" t="s">
        <v>880</v>
      </c>
      <c r="O361" s="163" t="s">
        <v>906</v>
      </c>
      <c r="P361" s="163" t="s">
        <v>2395</v>
      </c>
      <c r="Q361" s="163" t="s">
        <v>2276</v>
      </c>
      <c r="R361" s="163" t="s">
        <v>2193</v>
      </c>
      <c r="S361" s="163" t="s">
        <v>3552</v>
      </c>
      <c r="T361" s="163">
        <v>339.3</v>
      </c>
      <c r="U361" s="163" t="s">
        <v>1952</v>
      </c>
      <c r="V361" s="163" t="s">
        <v>3340</v>
      </c>
      <c r="W361" s="163" t="s">
        <v>2315</v>
      </c>
      <c r="X361" s="163" t="s">
        <v>2194</v>
      </c>
      <c r="Y361" s="163" t="s">
        <v>3340</v>
      </c>
      <c r="Z361" s="163" t="s">
        <v>2315</v>
      </c>
      <c r="AA361" s="163" t="s">
        <v>2194</v>
      </c>
      <c r="AB361" s="163" t="s">
        <v>36</v>
      </c>
      <c r="AC361" s="163" t="s">
        <v>2195</v>
      </c>
      <c r="AD361" s="163" t="s">
        <v>2196</v>
      </c>
      <c r="AE361" s="163" t="s">
        <v>1762</v>
      </c>
      <c r="AF361" s="163" t="s">
        <v>3419</v>
      </c>
      <c r="AG361" s="163" t="s">
        <v>36</v>
      </c>
      <c r="AH361" s="163" t="s">
        <v>36</v>
      </c>
      <c r="AI361" s="163" t="s">
        <v>36</v>
      </c>
      <c r="AJ361" s="163" t="s">
        <v>36</v>
      </c>
      <c r="AK361" s="163" t="s">
        <v>2197</v>
      </c>
      <c r="AL361" s="163" t="s">
        <v>36</v>
      </c>
      <c r="AM361" t="s">
        <v>4876</v>
      </c>
      <c r="AN361" s="487">
        <v>0</v>
      </c>
      <c r="AO361" s="487">
        <v>0</v>
      </c>
    </row>
    <row r="362" spans="1:41" x14ac:dyDescent="0.2">
      <c r="A362">
        <v>361</v>
      </c>
      <c r="B362" s="471" t="s">
        <v>1391</v>
      </c>
      <c r="C362" s="163" t="s">
        <v>1932</v>
      </c>
      <c r="D362" s="163" t="s">
        <v>4265</v>
      </c>
      <c r="E362" s="163" t="s">
        <v>2127</v>
      </c>
      <c r="F362" s="163" t="s">
        <v>2025</v>
      </c>
      <c r="G362" s="163" t="s">
        <v>36</v>
      </c>
      <c r="H362" s="163" t="s">
        <v>2200</v>
      </c>
      <c r="I362" s="163" t="s">
        <v>5725</v>
      </c>
      <c r="J362" s="163" t="s">
        <v>1768</v>
      </c>
      <c r="K362" s="163" t="s">
        <v>1932</v>
      </c>
      <c r="L362" s="163" t="s">
        <v>3340</v>
      </c>
      <c r="M362" s="549">
        <v>17160</v>
      </c>
      <c r="N362" s="163" t="s">
        <v>1932</v>
      </c>
      <c r="O362" s="163" t="s">
        <v>2471</v>
      </c>
      <c r="P362" s="163" t="s">
        <v>2395</v>
      </c>
      <c r="Q362" s="163" t="s">
        <v>2276</v>
      </c>
      <c r="R362" s="163" t="s">
        <v>2193</v>
      </c>
      <c r="S362" s="163" t="s">
        <v>3552</v>
      </c>
      <c r="T362" s="163">
        <v>339.3</v>
      </c>
      <c r="U362" s="163" t="s">
        <v>1952</v>
      </c>
      <c r="V362" s="163" t="s">
        <v>3340</v>
      </c>
      <c r="W362" s="163" t="s">
        <v>2327</v>
      </c>
      <c r="X362" s="163" t="s">
        <v>2194</v>
      </c>
      <c r="Y362" s="163" t="s">
        <v>3340</v>
      </c>
      <c r="Z362" s="163" t="s">
        <v>2327</v>
      </c>
      <c r="AA362" s="163" t="s">
        <v>2194</v>
      </c>
      <c r="AB362" s="163" t="s">
        <v>36</v>
      </c>
      <c r="AC362" s="163" t="s">
        <v>2195</v>
      </c>
      <c r="AD362" s="163" t="s">
        <v>2196</v>
      </c>
      <c r="AE362" s="163" t="s">
        <v>1762</v>
      </c>
      <c r="AF362" s="163" t="s">
        <v>3419</v>
      </c>
      <c r="AG362" s="163" t="s">
        <v>36</v>
      </c>
      <c r="AH362" s="163" t="s">
        <v>36</v>
      </c>
      <c r="AI362" s="163" t="s">
        <v>36</v>
      </c>
      <c r="AJ362" s="163" t="s">
        <v>36</v>
      </c>
      <c r="AK362" s="163" t="s">
        <v>2197</v>
      </c>
      <c r="AL362" s="163" t="s">
        <v>36</v>
      </c>
      <c r="AM362" t="s">
        <v>4876</v>
      </c>
      <c r="AN362" s="487">
        <v>0</v>
      </c>
      <c r="AO362" s="487">
        <v>0</v>
      </c>
    </row>
    <row r="363" spans="1:41" x14ac:dyDescent="0.2">
      <c r="A363">
        <v>362</v>
      </c>
      <c r="B363" s="471" t="s">
        <v>1391</v>
      </c>
      <c r="C363" s="163" t="s">
        <v>1403</v>
      </c>
      <c r="D363" s="163" t="s">
        <v>4266</v>
      </c>
      <c r="E363" s="163" t="s">
        <v>2127</v>
      </c>
      <c r="F363" s="163" t="s">
        <v>2025</v>
      </c>
      <c r="G363" s="163" t="s">
        <v>36</v>
      </c>
      <c r="H363" s="163" t="s">
        <v>2200</v>
      </c>
      <c r="I363" s="163" t="s">
        <v>5739</v>
      </c>
      <c r="J363" s="163" t="s">
        <v>2188</v>
      </c>
      <c r="K363" s="163" t="s">
        <v>2377</v>
      </c>
      <c r="L363" s="163" t="s">
        <v>3349</v>
      </c>
      <c r="M363" s="549" t="s">
        <v>1403</v>
      </c>
      <c r="N363" s="163" t="s">
        <v>1403</v>
      </c>
      <c r="O363" s="163" t="s">
        <v>3350</v>
      </c>
      <c r="P363" s="163" t="s">
        <v>2443</v>
      </c>
      <c r="Q363" s="163" t="s">
        <v>2276</v>
      </c>
      <c r="R363" s="163" t="s">
        <v>2352</v>
      </c>
      <c r="S363" s="163" t="s">
        <v>3553</v>
      </c>
      <c r="T363" s="163">
        <v>2744</v>
      </c>
      <c r="U363" s="163" t="s">
        <v>1952</v>
      </c>
      <c r="V363" s="163" t="s">
        <v>3351</v>
      </c>
      <c r="W363" s="163" t="s">
        <v>1403</v>
      </c>
      <c r="X363" s="163" t="s">
        <v>2302</v>
      </c>
      <c r="Y363" s="163" t="s">
        <v>3352</v>
      </c>
      <c r="Z363" s="163">
        <v>500445</v>
      </c>
      <c r="AA363" s="163" t="s">
        <v>2194</v>
      </c>
      <c r="AB363" s="163" t="s">
        <v>4916</v>
      </c>
      <c r="AC363" s="163" t="s">
        <v>2195</v>
      </c>
      <c r="AD363" s="163" t="s">
        <v>2196</v>
      </c>
      <c r="AE363" s="163" t="s">
        <v>1762</v>
      </c>
      <c r="AF363" s="163" t="s">
        <v>3419</v>
      </c>
      <c r="AG363" s="163" t="s">
        <v>36</v>
      </c>
      <c r="AH363" s="163" t="s">
        <v>36</v>
      </c>
      <c r="AI363" s="163" t="s">
        <v>36</v>
      </c>
      <c r="AJ363" s="163" t="s">
        <v>36</v>
      </c>
      <c r="AK363" s="163" t="s">
        <v>2197</v>
      </c>
      <c r="AL363" s="163" t="s">
        <v>36</v>
      </c>
      <c r="AM363" t="s">
        <v>4893</v>
      </c>
      <c r="AN363" s="487">
        <v>0</v>
      </c>
      <c r="AO363" s="487">
        <v>0</v>
      </c>
    </row>
    <row r="364" spans="1:41" x14ac:dyDescent="0.2">
      <c r="A364">
        <v>363</v>
      </c>
      <c r="B364" s="471" t="s">
        <v>1391</v>
      </c>
      <c r="C364" s="163" t="s">
        <v>1397</v>
      </c>
      <c r="D364" s="163" t="s">
        <v>4267</v>
      </c>
      <c r="E364" s="163" t="s">
        <v>2127</v>
      </c>
      <c r="F364" s="163" t="s">
        <v>2025</v>
      </c>
      <c r="G364" s="163" t="s">
        <v>36</v>
      </c>
      <c r="H364" s="163" t="s">
        <v>2200</v>
      </c>
      <c r="I364" s="163" t="s">
        <v>5725</v>
      </c>
      <c r="J364" s="163" t="s">
        <v>1768</v>
      </c>
      <c r="K364" s="163" t="s">
        <v>2204</v>
      </c>
      <c r="L364" s="163" t="s">
        <v>2875</v>
      </c>
      <c r="M364" s="549" t="s">
        <v>3343</v>
      </c>
      <c r="N364" s="163" t="s">
        <v>1397</v>
      </c>
      <c r="O364" s="163" t="s">
        <v>111</v>
      </c>
      <c r="P364" s="163" t="s">
        <v>2749</v>
      </c>
      <c r="Q364" s="163" t="s">
        <v>2276</v>
      </c>
      <c r="R364" s="163" t="s">
        <v>2193</v>
      </c>
      <c r="S364" s="163" t="s">
        <v>3557</v>
      </c>
      <c r="T364" s="163">
        <v>19.3</v>
      </c>
      <c r="U364" s="163" t="s">
        <v>1952</v>
      </c>
      <c r="V364" s="163" t="s">
        <v>2980</v>
      </c>
      <c r="W364" s="163" t="s">
        <v>3344</v>
      </c>
      <c r="X364" s="163" t="s">
        <v>2194</v>
      </c>
      <c r="Y364" s="163" t="s">
        <v>111</v>
      </c>
      <c r="Z364" s="163" t="s">
        <v>111</v>
      </c>
      <c r="AA364" s="163" t="s">
        <v>111</v>
      </c>
      <c r="AB364" s="163" t="s">
        <v>36</v>
      </c>
      <c r="AC364" s="163" t="s">
        <v>2195</v>
      </c>
      <c r="AD364" s="163" t="s">
        <v>2196</v>
      </c>
      <c r="AE364" s="163" t="s">
        <v>1762</v>
      </c>
      <c r="AF364" s="163">
        <v>10</v>
      </c>
      <c r="AG364" s="163">
        <v>0.1</v>
      </c>
      <c r="AH364" s="163">
        <v>0.15</v>
      </c>
      <c r="AI364" s="163" t="s">
        <v>36</v>
      </c>
      <c r="AJ364" s="163" t="s">
        <v>36</v>
      </c>
      <c r="AK364" s="163" t="s">
        <v>2197</v>
      </c>
      <c r="AL364" s="163" t="s">
        <v>36</v>
      </c>
      <c r="AM364" t="s">
        <v>4879</v>
      </c>
      <c r="AN364" s="487">
        <v>0</v>
      </c>
      <c r="AO364" s="487">
        <v>0</v>
      </c>
    </row>
    <row r="365" spans="1:41" x14ac:dyDescent="0.2">
      <c r="A365">
        <v>364</v>
      </c>
      <c r="B365" s="471" t="s">
        <v>1391</v>
      </c>
      <c r="C365" s="163" t="s">
        <v>1399</v>
      </c>
      <c r="D365" s="163" t="s">
        <v>4268</v>
      </c>
      <c r="E365" s="163" t="s">
        <v>2127</v>
      </c>
      <c r="F365" s="163" t="s">
        <v>2025</v>
      </c>
      <c r="G365" s="163" t="s">
        <v>36</v>
      </c>
      <c r="H365" s="163" t="s">
        <v>2200</v>
      </c>
      <c r="I365" s="163" t="s">
        <v>5725</v>
      </c>
      <c r="J365" s="163" t="s">
        <v>1768</v>
      </c>
      <c r="K365" s="163" t="s">
        <v>2204</v>
      </c>
      <c r="L365" s="163" t="s">
        <v>3345</v>
      </c>
      <c r="M365" s="549" t="s">
        <v>3346</v>
      </c>
      <c r="N365" s="163" t="s">
        <v>1399</v>
      </c>
      <c r="O365" s="163" t="s">
        <v>2471</v>
      </c>
      <c r="P365" s="163" t="s">
        <v>3558</v>
      </c>
      <c r="Q365" s="163" t="s">
        <v>2276</v>
      </c>
      <c r="R365" s="163" t="s">
        <v>2193</v>
      </c>
      <c r="S365" s="163" t="s">
        <v>3559</v>
      </c>
      <c r="T365" s="163">
        <v>169</v>
      </c>
      <c r="U365" s="163" t="s">
        <v>1952</v>
      </c>
      <c r="V365" s="163" t="s">
        <v>3347</v>
      </c>
      <c r="W365" s="163">
        <v>156602</v>
      </c>
      <c r="X365" s="163" t="s">
        <v>2194</v>
      </c>
      <c r="Y365" s="163" t="s">
        <v>3347</v>
      </c>
      <c r="Z365" s="163">
        <v>156602</v>
      </c>
      <c r="AA365" s="163" t="s">
        <v>2194</v>
      </c>
      <c r="AB365" s="163" t="s">
        <v>36</v>
      </c>
      <c r="AC365" s="163" t="s">
        <v>2195</v>
      </c>
      <c r="AD365" s="163" t="s">
        <v>2196</v>
      </c>
      <c r="AE365" s="163" t="s">
        <v>1762</v>
      </c>
      <c r="AF365" s="163" t="s">
        <v>3419</v>
      </c>
      <c r="AG365" s="163" t="s">
        <v>36</v>
      </c>
      <c r="AH365" s="163" t="s">
        <v>36</v>
      </c>
      <c r="AI365" s="163" t="s">
        <v>36</v>
      </c>
      <c r="AJ365" s="163" t="s">
        <v>36</v>
      </c>
      <c r="AK365" s="163" t="s">
        <v>2197</v>
      </c>
      <c r="AL365" s="163" t="s">
        <v>36</v>
      </c>
      <c r="AM365" t="s">
        <v>4879</v>
      </c>
      <c r="AN365" s="487">
        <v>0</v>
      </c>
      <c r="AO365" s="487">
        <v>0</v>
      </c>
    </row>
    <row r="366" spans="1:41" x14ac:dyDescent="0.2">
      <c r="A366">
        <v>365</v>
      </c>
      <c r="B366" s="471" t="s">
        <v>1391</v>
      </c>
      <c r="C366" s="163" t="s">
        <v>1401</v>
      </c>
      <c r="D366" s="163" t="s">
        <v>4269</v>
      </c>
      <c r="E366" s="163" t="s">
        <v>2127</v>
      </c>
      <c r="F366" s="163" t="s">
        <v>2025</v>
      </c>
      <c r="G366" s="163" t="s">
        <v>36</v>
      </c>
      <c r="H366" s="163" t="s">
        <v>2200</v>
      </c>
      <c r="I366" s="163" t="s">
        <v>5725</v>
      </c>
      <c r="J366" s="163" t="s">
        <v>1768</v>
      </c>
      <c r="K366" s="163" t="s">
        <v>2204</v>
      </c>
      <c r="L366" s="163" t="s">
        <v>3345</v>
      </c>
      <c r="M366" s="549" t="s">
        <v>3348</v>
      </c>
      <c r="N366" s="163" t="s">
        <v>1401</v>
      </c>
      <c r="O366" s="163" t="s">
        <v>2471</v>
      </c>
      <c r="P366" s="163" t="s">
        <v>3558</v>
      </c>
      <c r="Q366" s="163" t="s">
        <v>2276</v>
      </c>
      <c r="R366" s="163" t="s">
        <v>2193</v>
      </c>
      <c r="S366" s="163" t="s">
        <v>3559</v>
      </c>
      <c r="T366" s="163">
        <v>169</v>
      </c>
      <c r="U366" s="163" t="s">
        <v>1952</v>
      </c>
      <c r="V366" s="163" t="s">
        <v>3347</v>
      </c>
      <c r="W366" s="163">
        <v>156603002</v>
      </c>
      <c r="X366" s="163" t="s">
        <v>2194</v>
      </c>
      <c r="Y366" s="163" t="s">
        <v>3347</v>
      </c>
      <c r="Z366" s="163">
        <v>156603002</v>
      </c>
      <c r="AA366" s="163" t="s">
        <v>2194</v>
      </c>
      <c r="AB366" s="163" t="s">
        <v>36</v>
      </c>
      <c r="AC366" s="163" t="s">
        <v>2195</v>
      </c>
      <c r="AD366" s="163" t="s">
        <v>2196</v>
      </c>
      <c r="AE366" s="163" t="s">
        <v>1762</v>
      </c>
      <c r="AF366" s="163" t="s">
        <v>3419</v>
      </c>
      <c r="AG366" s="163" t="s">
        <v>36</v>
      </c>
      <c r="AH366" s="163" t="s">
        <v>36</v>
      </c>
      <c r="AI366" s="163" t="s">
        <v>36</v>
      </c>
      <c r="AJ366" s="163" t="s">
        <v>36</v>
      </c>
      <c r="AK366" s="163" t="s">
        <v>2197</v>
      </c>
      <c r="AL366" s="163" t="s">
        <v>36</v>
      </c>
      <c r="AM366" t="s">
        <v>4879</v>
      </c>
      <c r="AN366" s="487">
        <v>0</v>
      </c>
      <c r="AO366" s="487">
        <v>0</v>
      </c>
    </row>
    <row r="367" spans="1:41" x14ac:dyDescent="0.2">
      <c r="A367">
        <v>366</v>
      </c>
      <c r="B367" s="471" t="s">
        <v>1391</v>
      </c>
      <c r="C367" s="163" t="s">
        <v>4700</v>
      </c>
      <c r="D367" s="163" t="s">
        <v>4701</v>
      </c>
      <c r="E367" s="163" t="s">
        <v>2127</v>
      </c>
      <c r="F367" s="163" t="s">
        <v>2025</v>
      </c>
      <c r="G367" s="163" t="s">
        <v>36</v>
      </c>
      <c r="H367" s="163" t="s">
        <v>2200</v>
      </c>
      <c r="I367" s="163" t="s">
        <v>5725</v>
      </c>
      <c r="J367" s="163" t="s">
        <v>1768</v>
      </c>
      <c r="K367" s="163" t="s">
        <v>4700</v>
      </c>
      <c r="L367" s="163" t="s">
        <v>2327</v>
      </c>
      <c r="M367" s="549">
        <v>1234</v>
      </c>
      <c r="N367" s="163" t="s">
        <v>4700</v>
      </c>
      <c r="O367" s="163" t="s">
        <v>2471</v>
      </c>
      <c r="P367" s="163" t="s">
        <v>4702</v>
      </c>
      <c r="Q367" s="163" t="s">
        <v>4702</v>
      </c>
      <c r="R367" s="163" t="s">
        <v>2193</v>
      </c>
      <c r="S367" s="163" t="s">
        <v>4703</v>
      </c>
      <c r="T367" s="163">
        <v>800</v>
      </c>
      <c r="U367" s="163" t="s">
        <v>1952</v>
      </c>
      <c r="V367" s="163" t="s">
        <v>111</v>
      </c>
      <c r="W367" s="163" t="s">
        <v>111</v>
      </c>
      <c r="X367" s="163" t="s">
        <v>111</v>
      </c>
      <c r="Y367" s="163" t="s">
        <v>4704</v>
      </c>
      <c r="Z367" s="163">
        <v>50048</v>
      </c>
      <c r="AA367" s="163" t="s">
        <v>2273</v>
      </c>
      <c r="AB367" s="163" t="s">
        <v>36</v>
      </c>
      <c r="AC367" s="163" t="s">
        <v>2195</v>
      </c>
      <c r="AD367" s="163" t="s">
        <v>2196</v>
      </c>
      <c r="AE367" s="163" t="s">
        <v>1762</v>
      </c>
      <c r="AF367" s="163" t="s">
        <v>36</v>
      </c>
      <c r="AG367" s="163" t="s">
        <v>36</v>
      </c>
      <c r="AH367" s="163" t="s">
        <v>36</v>
      </c>
      <c r="AI367" s="163" t="s">
        <v>36</v>
      </c>
      <c r="AJ367" s="163" t="s">
        <v>36</v>
      </c>
      <c r="AK367" s="163" t="s">
        <v>2197</v>
      </c>
      <c r="AL367" s="163" t="s">
        <v>36</v>
      </c>
      <c r="AM367" t="s">
        <v>4893</v>
      </c>
      <c r="AN367" s="487">
        <v>0</v>
      </c>
      <c r="AO367" s="487">
        <v>0</v>
      </c>
    </row>
    <row r="368" spans="1:41" x14ac:dyDescent="0.2">
      <c r="A368">
        <v>367</v>
      </c>
      <c r="B368" s="471" t="s">
        <v>1391</v>
      </c>
      <c r="C368" s="163" t="s">
        <v>1394</v>
      </c>
      <c r="D368" s="163" t="s">
        <v>4270</v>
      </c>
      <c r="E368" s="163" t="s">
        <v>2127</v>
      </c>
      <c r="F368" s="163" t="s">
        <v>2025</v>
      </c>
      <c r="G368" s="163" t="s">
        <v>36</v>
      </c>
      <c r="H368" s="163" t="s">
        <v>2200</v>
      </c>
      <c r="I368" s="163" t="s">
        <v>5725</v>
      </c>
      <c r="J368" s="163" t="s">
        <v>1768</v>
      </c>
      <c r="K368" s="163" t="s">
        <v>2376</v>
      </c>
      <c r="L368" s="163" t="s">
        <v>3340</v>
      </c>
      <c r="M368" s="549">
        <v>9139</v>
      </c>
      <c r="N368" s="163" t="s">
        <v>1394</v>
      </c>
      <c r="O368" s="163" t="s">
        <v>2471</v>
      </c>
      <c r="P368" s="163" t="s">
        <v>2493</v>
      </c>
      <c r="Q368" s="163" t="s">
        <v>2276</v>
      </c>
      <c r="R368" s="163" t="s">
        <v>2193</v>
      </c>
      <c r="S368" s="163" t="s">
        <v>3554</v>
      </c>
      <c r="T368" s="163">
        <v>42.4</v>
      </c>
      <c r="U368" s="163" t="s">
        <v>1952</v>
      </c>
      <c r="V368" s="163" t="s">
        <v>3341</v>
      </c>
      <c r="W368" s="163" t="s">
        <v>2315</v>
      </c>
      <c r="X368" s="163" t="s">
        <v>2810</v>
      </c>
      <c r="Y368" s="163" t="s">
        <v>3341</v>
      </c>
      <c r="Z368" s="163" t="s">
        <v>2315</v>
      </c>
      <c r="AA368" s="163" t="s">
        <v>2810</v>
      </c>
      <c r="AB368" s="163" t="s">
        <v>4476</v>
      </c>
      <c r="AC368" s="163" t="s">
        <v>2195</v>
      </c>
      <c r="AD368" s="163" t="s">
        <v>2196</v>
      </c>
      <c r="AE368" s="163" t="s">
        <v>1762</v>
      </c>
      <c r="AF368" s="163" t="s">
        <v>3951</v>
      </c>
      <c r="AG368" s="163" t="s">
        <v>3952</v>
      </c>
      <c r="AH368" s="163" t="s">
        <v>36</v>
      </c>
      <c r="AI368" s="163" t="s">
        <v>36</v>
      </c>
      <c r="AJ368" s="163" t="s">
        <v>36</v>
      </c>
      <c r="AK368" s="163" t="s">
        <v>2197</v>
      </c>
      <c r="AL368" s="163" t="s">
        <v>36</v>
      </c>
      <c r="AM368" t="s">
        <v>4897</v>
      </c>
      <c r="AN368" s="487">
        <v>0</v>
      </c>
      <c r="AO368" s="487">
        <v>0</v>
      </c>
    </row>
    <row r="369" spans="1:85" x14ac:dyDescent="0.2">
      <c r="A369">
        <v>368</v>
      </c>
      <c r="B369" s="471" t="s">
        <v>5339</v>
      </c>
      <c r="C369" s="163" t="s">
        <v>5340</v>
      </c>
      <c r="D369" s="163" t="s">
        <v>5341</v>
      </c>
      <c r="E369" s="163" t="s">
        <v>5342</v>
      </c>
      <c r="F369" s="163" t="s">
        <v>5343</v>
      </c>
      <c r="G369" s="163" t="s">
        <v>36</v>
      </c>
      <c r="H369" s="163" t="s">
        <v>2200</v>
      </c>
      <c r="I369" s="163" t="s">
        <v>5725</v>
      </c>
      <c r="J369" s="163" t="s">
        <v>1768</v>
      </c>
      <c r="K369" s="163" t="s">
        <v>5340</v>
      </c>
      <c r="L369" s="163" t="s">
        <v>5344</v>
      </c>
      <c r="M369" s="549" t="s">
        <v>5345</v>
      </c>
      <c r="N369" s="163" t="s">
        <v>5340</v>
      </c>
      <c r="O369" s="163" t="s">
        <v>2471</v>
      </c>
      <c r="P369" s="163" t="s">
        <v>4702</v>
      </c>
      <c r="Q369" s="163" t="s">
        <v>4702</v>
      </c>
      <c r="R369" s="163" t="s">
        <v>2193</v>
      </c>
      <c r="S369" s="163" t="s">
        <v>5346</v>
      </c>
      <c r="T369" s="163">
        <v>4725.9526999999998</v>
      </c>
      <c r="U369" s="163" t="s">
        <v>1952</v>
      </c>
      <c r="V369" s="163" t="s">
        <v>111</v>
      </c>
      <c r="W369" s="163" t="s">
        <v>111</v>
      </c>
      <c r="X369" s="163" t="s">
        <v>111</v>
      </c>
      <c r="Y369" s="163" t="s">
        <v>5347</v>
      </c>
      <c r="Z369" s="163" t="s">
        <v>5348</v>
      </c>
      <c r="AA369" s="163" t="s">
        <v>2273</v>
      </c>
      <c r="AB369" s="163" t="s">
        <v>36</v>
      </c>
      <c r="AC369" s="163" t="s">
        <v>2195</v>
      </c>
      <c r="AD369" s="163" t="s">
        <v>2196</v>
      </c>
      <c r="AE369" s="163" t="s">
        <v>1762</v>
      </c>
      <c r="AF369" s="163" t="s">
        <v>111</v>
      </c>
      <c r="AG369" s="163" t="s">
        <v>36</v>
      </c>
      <c r="AH369" s="163" t="s">
        <v>36</v>
      </c>
      <c r="AI369" s="163" t="s">
        <v>36</v>
      </c>
      <c r="AJ369" s="163" t="s">
        <v>36</v>
      </c>
      <c r="AK369" s="163" t="s">
        <v>2197</v>
      </c>
      <c r="AL369" s="163" t="s">
        <v>36</v>
      </c>
      <c r="AM369" t="s">
        <v>4893</v>
      </c>
      <c r="AN369" s="487"/>
      <c r="AO369" s="487"/>
    </row>
    <row r="370" spans="1:85" x14ac:dyDescent="0.2">
      <c r="A370">
        <v>369</v>
      </c>
      <c r="B370" s="471" t="s">
        <v>1405</v>
      </c>
      <c r="C370" s="163" t="s">
        <v>1980</v>
      </c>
      <c r="D370" s="163" t="s">
        <v>4271</v>
      </c>
      <c r="E370" s="163" t="s">
        <v>2128</v>
      </c>
      <c r="F370" s="163" t="s">
        <v>2129</v>
      </c>
      <c r="G370" s="163" t="s">
        <v>36</v>
      </c>
      <c r="H370" s="163" t="s">
        <v>2200</v>
      </c>
      <c r="I370" s="163" t="s">
        <v>5725</v>
      </c>
      <c r="J370" s="163" t="s">
        <v>1768</v>
      </c>
      <c r="K370" s="163" t="s">
        <v>3353</v>
      </c>
      <c r="L370" s="163" t="s">
        <v>3354</v>
      </c>
      <c r="M370" s="549">
        <v>127568</v>
      </c>
      <c r="N370" s="163" t="s">
        <v>1980</v>
      </c>
      <c r="O370" s="163" t="s">
        <v>2471</v>
      </c>
      <c r="P370" s="163" t="s">
        <v>3560</v>
      </c>
      <c r="Q370" s="163" t="s">
        <v>2276</v>
      </c>
      <c r="R370" s="163" t="s">
        <v>2193</v>
      </c>
      <c r="S370" s="163" t="s">
        <v>3561</v>
      </c>
      <c r="T370" s="163">
        <v>35.299999999999997</v>
      </c>
      <c r="U370" s="163" t="s">
        <v>1952</v>
      </c>
      <c r="V370" s="163" t="s">
        <v>3355</v>
      </c>
      <c r="W370" s="163">
        <v>152326</v>
      </c>
      <c r="X370" s="163" t="s">
        <v>2194</v>
      </c>
      <c r="Y370" s="163" t="s">
        <v>3356</v>
      </c>
      <c r="Z370" s="163">
        <v>12758</v>
      </c>
      <c r="AA370" s="163" t="s">
        <v>2194</v>
      </c>
      <c r="AB370" s="163" t="s">
        <v>36</v>
      </c>
      <c r="AC370" s="163" t="s">
        <v>2195</v>
      </c>
      <c r="AD370" s="163" t="s">
        <v>2196</v>
      </c>
      <c r="AE370" s="163" t="s">
        <v>1762</v>
      </c>
      <c r="AF370" s="163" t="s">
        <v>3419</v>
      </c>
      <c r="AG370" s="163" t="s">
        <v>36</v>
      </c>
      <c r="AH370" s="163" t="s">
        <v>36</v>
      </c>
      <c r="AI370" s="163" t="s">
        <v>36</v>
      </c>
      <c r="AJ370" s="163" t="s">
        <v>36</v>
      </c>
      <c r="AK370" s="163" t="s">
        <v>2197</v>
      </c>
      <c r="AL370" s="163" t="s">
        <v>36</v>
      </c>
      <c r="AM370" t="s">
        <v>4876</v>
      </c>
      <c r="AN370" s="487">
        <v>0</v>
      </c>
      <c r="AO370" s="487">
        <v>0</v>
      </c>
    </row>
    <row r="371" spans="1:85" x14ac:dyDescent="0.2">
      <c r="A371">
        <v>370</v>
      </c>
      <c r="B371" s="471" t="s">
        <v>1405</v>
      </c>
      <c r="C371" s="163" t="s">
        <v>1409</v>
      </c>
      <c r="D371" s="163" t="s">
        <v>4272</v>
      </c>
      <c r="E371" s="163" t="s">
        <v>2128</v>
      </c>
      <c r="F371" s="163" t="s">
        <v>2129</v>
      </c>
      <c r="G371" s="163" t="s">
        <v>36</v>
      </c>
      <c r="H371" s="163" t="s">
        <v>2200</v>
      </c>
      <c r="I371" s="163" t="s">
        <v>5725</v>
      </c>
      <c r="J371" s="163" t="s">
        <v>1768</v>
      </c>
      <c r="K371" s="163" t="s">
        <v>3357</v>
      </c>
      <c r="L371" s="163" t="s">
        <v>3358</v>
      </c>
      <c r="M371" s="549" t="s">
        <v>1409</v>
      </c>
      <c r="N371" s="163" t="s">
        <v>1409</v>
      </c>
      <c r="O371" s="163" t="s">
        <v>2471</v>
      </c>
      <c r="P371" s="163" t="s">
        <v>3562</v>
      </c>
      <c r="Q371" s="163" t="s">
        <v>2198</v>
      </c>
      <c r="R371" s="163" t="s">
        <v>2193</v>
      </c>
      <c r="S371" s="163" t="s">
        <v>3563</v>
      </c>
      <c r="T371" s="163">
        <v>2.6</v>
      </c>
      <c r="U371" s="163" t="s">
        <v>1952</v>
      </c>
      <c r="V371" s="163" t="s">
        <v>3359</v>
      </c>
      <c r="W371" s="163" t="s">
        <v>1409</v>
      </c>
      <c r="X371" s="163" t="s">
        <v>2273</v>
      </c>
      <c r="Y371" s="163" t="s">
        <v>111</v>
      </c>
      <c r="Z371" s="163" t="s">
        <v>111</v>
      </c>
      <c r="AA371" s="163" t="s">
        <v>111</v>
      </c>
      <c r="AB371" s="163" t="s">
        <v>3066</v>
      </c>
      <c r="AC371" s="163" t="s">
        <v>2195</v>
      </c>
      <c r="AD371" s="163" t="s">
        <v>2196</v>
      </c>
      <c r="AE371" s="163" t="s">
        <v>1762</v>
      </c>
      <c r="AF371" s="163" t="s">
        <v>3419</v>
      </c>
      <c r="AG371" s="163" t="s">
        <v>36</v>
      </c>
      <c r="AH371" s="163" t="s">
        <v>36</v>
      </c>
      <c r="AI371" s="163" t="s">
        <v>36</v>
      </c>
      <c r="AJ371" s="163" t="s">
        <v>36</v>
      </c>
      <c r="AK371" s="163" t="s">
        <v>2197</v>
      </c>
      <c r="AL371" s="163" t="s">
        <v>36</v>
      </c>
      <c r="AM371" t="s">
        <v>4876</v>
      </c>
      <c r="AN371" s="487">
        <v>0</v>
      </c>
      <c r="AO371" s="487">
        <v>0</v>
      </c>
    </row>
    <row r="372" spans="1:85" x14ac:dyDescent="0.2">
      <c r="A372">
        <v>371</v>
      </c>
      <c r="B372" s="471" t="s">
        <v>1405</v>
      </c>
      <c r="C372" s="163">
        <v>411462</v>
      </c>
      <c r="D372" s="163" t="s">
        <v>4903</v>
      </c>
      <c r="E372" s="163" t="s">
        <v>2128</v>
      </c>
      <c r="F372" s="163" t="s">
        <v>2129</v>
      </c>
      <c r="G372" s="163" t="s">
        <v>36</v>
      </c>
      <c r="H372" s="163" t="s">
        <v>2200</v>
      </c>
      <c r="I372" s="163" t="s">
        <v>5725</v>
      </c>
      <c r="J372" s="163" t="s">
        <v>1768</v>
      </c>
      <c r="K372" s="163" t="s">
        <v>2204</v>
      </c>
      <c r="L372" s="163" t="s">
        <v>3342</v>
      </c>
      <c r="M372" s="549">
        <v>411462</v>
      </c>
      <c r="N372" s="163">
        <v>411462</v>
      </c>
      <c r="O372" s="163" t="s">
        <v>906</v>
      </c>
      <c r="P372" s="163" t="s">
        <v>3187</v>
      </c>
      <c r="Q372" s="163" t="s">
        <v>2276</v>
      </c>
      <c r="R372" s="163" t="s">
        <v>2257</v>
      </c>
      <c r="S372" s="163" t="s">
        <v>3556</v>
      </c>
      <c r="T372" s="163">
        <v>117.1</v>
      </c>
      <c r="U372" s="163" t="s">
        <v>1952</v>
      </c>
      <c r="V372" s="163" t="s">
        <v>3433</v>
      </c>
      <c r="W372" s="163">
        <v>411462</v>
      </c>
      <c r="X372" s="163" t="s">
        <v>2342</v>
      </c>
      <c r="Y372" s="163" t="s">
        <v>3433</v>
      </c>
      <c r="Z372" s="163">
        <v>411462</v>
      </c>
      <c r="AA372" s="163" t="s">
        <v>2342</v>
      </c>
      <c r="AB372" s="163" t="s">
        <v>4436</v>
      </c>
      <c r="AC372" s="163" t="s">
        <v>2195</v>
      </c>
      <c r="AD372" s="163" t="s">
        <v>2196</v>
      </c>
      <c r="AE372" s="163" t="s">
        <v>1762</v>
      </c>
      <c r="AF372" s="163" t="s">
        <v>3419</v>
      </c>
      <c r="AG372" s="163" t="s">
        <v>36</v>
      </c>
      <c r="AH372" s="163" t="s">
        <v>36</v>
      </c>
      <c r="AI372" s="163" t="s">
        <v>36</v>
      </c>
      <c r="AJ372" s="163" t="s">
        <v>36</v>
      </c>
      <c r="AK372" s="163" t="s">
        <v>2197</v>
      </c>
      <c r="AL372" s="163" t="s">
        <v>36</v>
      </c>
      <c r="AM372" t="s">
        <v>4879</v>
      </c>
      <c r="AN372" s="487">
        <v>0</v>
      </c>
      <c r="AO372" s="487">
        <v>0</v>
      </c>
    </row>
    <row r="373" spans="1:85" x14ac:dyDescent="0.2">
      <c r="A373">
        <v>372</v>
      </c>
      <c r="B373" s="471" t="s">
        <v>1405</v>
      </c>
      <c r="C373" s="163" t="s">
        <v>1407</v>
      </c>
      <c r="D373" s="163" t="s">
        <v>4273</v>
      </c>
      <c r="E373" s="163" t="s">
        <v>2128</v>
      </c>
      <c r="F373" s="163" t="s">
        <v>2129</v>
      </c>
      <c r="G373" s="163" t="s">
        <v>36</v>
      </c>
      <c r="H373" s="163" t="s">
        <v>2200</v>
      </c>
      <c r="I373" s="163" t="s">
        <v>5725</v>
      </c>
      <c r="J373" s="163" t="s">
        <v>1768</v>
      </c>
      <c r="K373" s="163" t="s">
        <v>1910</v>
      </c>
      <c r="L373" s="163" t="s">
        <v>3360</v>
      </c>
      <c r="M373" s="549" t="s">
        <v>1407</v>
      </c>
      <c r="N373" s="163" t="s">
        <v>1407</v>
      </c>
      <c r="O373" s="163" t="s">
        <v>906</v>
      </c>
      <c r="P373" s="163" t="s">
        <v>4854</v>
      </c>
      <c r="Q373" s="163" t="s">
        <v>2198</v>
      </c>
      <c r="R373" s="163" t="s">
        <v>2193</v>
      </c>
      <c r="S373" s="163" t="s">
        <v>3564</v>
      </c>
      <c r="T373" s="163">
        <v>5.6</v>
      </c>
      <c r="U373" s="163" t="s">
        <v>1952</v>
      </c>
      <c r="V373" s="163" t="s">
        <v>3361</v>
      </c>
      <c r="W373" s="163" t="s">
        <v>1407</v>
      </c>
      <c r="X373" s="163" t="s">
        <v>3083</v>
      </c>
      <c r="Y373" s="163" t="s">
        <v>111</v>
      </c>
      <c r="Z373" s="163" t="s">
        <v>111</v>
      </c>
      <c r="AA373" s="163" t="s">
        <v>111</v>
      </c>
      <c r="AB373" s="163" t="s">
        <v>3362</v>
      </c>
      <c r="AC373" s="163" t="s">
        <v>2195</v>
      </c>
      <c r="AD373" s="163" t="s">
        <v>2196</v>
      </c>
      <c r="AE373" s="163" t="s">
        <v>1762</v>
      </c>
      <c r="AF373" s="163" t="s">
        <v>3419</v>
      </c>
      <c r="AG373" s="163" t="s">
        <v>36</v>
      </c>
      <c r="AH373" s="163" t="s">
        <v>36</v>
      </c>
      <c r="AI373" s="163" t="s">
        <v>36</v>
      </c>
      <c r="AJ373" s="163" t="s">
        <v>36</v>
      </c>
      <c r="AK373" s="163" t="s">
        <v>2197</v>
      </c>
      <c r="AL373" s="163" t="s">
        <v>36</v>
      </c>
      <c r="AM373" t="s">
        <v>4879</v>
      </c>
      <c r="AN373" s="487">
        <v>0</v>
      </c>
      <c r="AO373" s="487">
        <v>0</v>
      </c>
    </row>
    <row r="374" spans="1:85" x14ac:dyDescent="0.2">
      <c r="A374">
        <v>373</v>
      </c>
      <c r="B374" s="471" t="s">
        <v>1983</v>
      </c>
      <c r="C374" s="163" t="s">
        <v>819</v>
      </c>
      <c r="D374" s="163" t="s">
        <v>4274</v>
      </c>
      <c r="E374" s="163" t="s">
        <v>3565</v>
      </c>
      <c r="F374" s="163" t="s">
        <v>3566</v>
      </c>
      <c r="G374" s="163" t="s">
        <v>36</v>
      </c>
      <c r="H374" s="163" t="s">
        <v>2200</v>
      </c>
      <c r="I374" s="163" t="s">
        <v>5766</v>
      </c>
      <c r="J374" s="163" t="s">
        <v>2188</v>
      </c>
      <c r="K374" s="163" t="s">
        <v>2817</v>
      </c>
      <c r="L374" s="163" t="s">
        <v>3363</v>
      </c>
      <c r="M374" s="549" t="s">
        <v>3364</v>
      </c>
      <c r="N374" s="163" t="s">
        <v>819</v>
      </c>
      <c r="O374" s="163" t="s">
        <v>5767</v>
      </c>
      <c r="P374" s="163" t="s">
        <v>3567</v>
      </c>
      <c r="Q374" s="163" t="s">
        <v>4949</v>
      </c>
      <c r="R374" s="163" t="s">
        <v>2193</v>
      </c>
      <c r="S374" s="163" t="s">
        <v>3568</v>
      </c>
      <c r="T374" s="163">
        <v>22.5</v>
      </c>
      <c r="U374" s="163" t="s">
        <v>2223</v>
      </c>
      <c r="V374" s="163" t="s">
        <v>3365</v>
      </c>
      <c r="W374" s="163" t="s">
        <v>3366</v>
      </c>
      <c r="X374" s="163" t="s">
        <v>4937</v>
      </c>
      <c r="Y374" s="163" t="s">
        <v>3367</v>
      </c>
      <c r="Z374" s="163">
        <v>17350177</v>
      </c>
      <c r="AA374" s="163" t="s">
        <v>4937</v>
      </c>
      <c r="AB374" s="163" t="s">
        <v>36</v>
      </c>
      <c r="AC374" s="163" t="s">
        <v>2195</v>
      </c>
      <c r="AD374" s="163" t="s">
        <v>2196</v>
      </c>
      <c r="AE374" s="163" t="s">
        <v>1762</v>
      </c>
      <c r="AF374" s="163">
        <v>8</v>
      </c>
      <c r="AG374" s="163">
        <v>2</v>
      </c>
      <c r="AH374" s="163" t="s">
        <v>36</v>
      </c>
      <c r="AI374" s="163" t="s">
        <v>36</v>
      </c>
      <c r="AJ374" s="163" t="s">
        <v>36</v>
      </c>
      <c r="AK374" s="163" t="s">
        <v>2197</v>
      </c>
      <c r="AL374" s="163" t="s">
        <v>36</v>
      </c>
      <c r="AM374" t="s">
        <v>4879</v>
      </c>
      <c r="AN374" s="487">
        <v>0</v>
      </c>
      <c r="AO374" s="487">
        <v>0</v>
      </c>
    </row>
    <row r="375" spans="1:85" s="502" customFormat="1" x14ac:dyDescent="0.2">
      <c r="A375" s="502">
        <v>374</v>
      </c>
      <c r="B375" s="471" t="s">
        <v>1983</v>
      </c>
      <c r="C375" s="163" t="s">
        <v>837</v>
      </c>
      <c r="D375" s="163" t="s">
        <v>4275</v>
      </c>
      <c r="E375" s="163" t="s">
        <v>3565</v>
      </c>
      <c r="F375" s="163" t="s">
        <v>3566</v>
      </c>
      <c r="G375" s="163" t="s">
        <v>36</v>
      </c>
      <c r="H375" s="163" t="s">
        <v>2200</v>
      </c>
      <c r="I375" s="163" t="s">
        <v>5766</v>
      </c>
      <c r="J375" s="163" t="s">
        <v>2188</v>
      </c>
      <c r="K375" s="163" t="s">
        <v>2817</v>
      </c>
      <c r="L375" s="163" t="s">
        <v>3368</v>
      </c>
      <c r="M375" s="549">
        <v>12989</v>
      </c>
      <c r="N375" s="163" t="s">
        <v>837</v>
      </c>
      <c r="O375" s="163" t="s">
        <v>5768</v>
      </c>
      <c r="P375" s="163" t="s">
        <v>3569</v>
      </c>
      <c r="Q375" s="163" t="s">
        <v>4949</v>
      </c>
      <c r="R375" s="163" t="s">
        <v>2193</v>
      </c>
      <c r="S375" s="163" t="s">
        <v>3568</v>
      </c>
      <c r="T375" s="163">
        <v>22.5</v>
      </c>
      <c r="U375" s="163" t="s">
        <v>2222</v>
      </c>
      <c r="V375" s="163" t="s">
        <v>3369</v>
      </c>
      <c r="W375" s="163" t="s">
        <v>3370</v>
      </c>
      <c r="X375" s="163" t="s">
        <v>4937</v>
      </c>
      <c r="Y375" s="163" t="s">
        <v>3371</v>
      </c>
      <c r="Z375" s="163">
        <v>18380123</v>
      </c>
      <c r="AA375" s="163" t="s">
        <v>4937</v>
      </c>
      <c r="AB375" s="163" t="s">
        <v>36</v>
      </c>
      <c r="AC375" s="163" t="s">
        <v>2195</v>
      </c>
      <c r="AD375" s="163" t="s">
        <v>2196</v>
      </c>
      <c r="AE375" s="163" t="s">
        <v>1762</v>
      </c>
      <c r="AF375" s="163">
        <v>8</v>
      </c>
      <c r="AG375" s="163">
        <v>2</v>
      </c>
      <c r="AH375" s="163" t="s">
        <v>36</v>
      </c>
      <c r="AI375" s="163" t="s">
        <v>36</v>
      </c>
      <c r="AJ375" s="163" t="s">
        <v>36</v>
      </c>
      <c r="AK375" s="163" t="s">
        <v>2197</v>
      </c>
      <c r="AL375" s="163" t="s">
        <v>36</v>
      </c>
      <c r="AM375" t="s">
        <v>4879</v>
      </c>
      <c r="AN375" s="487">
        <v>0</v>
      </c>
      <c r="AO375" s="487">
        <v>0</v>
      </c>
      <c r="CG375"/>
    </row>
    <row r="376" spans="1:85" x14ac:dyDescent="0.2">
      <c r="A376">
        <v>375</v>
      </c>
      <c r="B376" s="471" t="s">
        <v>5239</v>
      </c>
      <c r="C376" s="163" t="s">
        <v>5519</v>
      </c>
      <c r="D376" s="163" t="s">
        <v>5520</v>
      </c>
      <c r="E376" s="163" t="s">
        <v>3570</v>
      </c>
      <c r="F376" s="163" t="s">
        <v>2134</v>
      </c>
      <c r="G376" s="163" t="s">
        <v>36</v>
      </c>
      <c r="H376" s="163" t="s">
        <v>2200</v>
      </c>
      <c r="I376" s="163" t="s">
        <v>5725</v>
      </c>
      <c r="J376" s="163" t="s">
        <v>2188</v>
      </c>
      <c r="K376" s="163" t="s">
        <v>5519</v>
      </c>
      <c r="L376" s="163" t="s">
        <v>5222</v>
      </c>
      <c r="M376" s="549" t="s">
        <v>5223</v>
      </c>
      <c r="N376" s="163" t="s">
        <v>5519</v>
      </c>
      <c r="O376" s="163" t="s">
        <v>2471</v>
      </c>
      <c r="P376" s="163" t="s">
        <v>2517</v>
      </c>
      <c r="Q376" s="163" t="s">
        <v>2273</v>
      </c>
      <c r="R376" s="163" t="s">
        <v>2193</v>
      </c>
      <c r="S376" s="163" t="s">
        <v>5224</v>
      </c>
      <c r="T376" s="163">
        <v>5730.7</v>
      </c>
      <c r="U376" s="163" t="s">
        <v>2222</v>
      </c>
      <c r="V376" s="163" t="s">
        <v>5225</v>
      </c>
      <c r="W376" s="163" t="s">
        <v>5226</v>
      </c>
      <c r="X376" s="163" t="s">
        <v>2810</v>
      </c>
      <c r="Y376" s="163" t="s">
        <v>5227</v>
      </c>
      <c r="Z376" s="163" t="s">
        <v>5228</v>
      </c>
      <c r="AA376" s="163" t="s">
        <v>2194</v>
      </c>
      <c r="AB376" s="163" t="s">
        <v>3066</v>
      </c>
      <c r="AC376" s="163" t="s">
        <v>2195</v>
      </c>
      <c r="AD376" s="163" t="s">
        <v>2196</v>
      </c>
      <c r="AE376" s="163" t="s">
        <v>1762</v>
      </c>
      <c r="AF376" s="163" t="s">
        <v>5229</v>
      </c>
      <c r="AG376" s="163" t="s">
        <v>36</v>
      </c>
      <c r="AH376" s="163" t="s">
        <v>36</v>
      </c>
      <c r="AI376" s="163" t="s">
        <v>36</v>
      </c>
      <c r="AJ376" s="163" t="s">
        <v>36</v>
      </c>
      <c r="AK376" s="163" t="s">
        <v>2197</v>
      </c>
      <c r="AL376" s="163" t="s">
        <v>36</v>
      </c>
      <c r="AM376" t="s">
        <v>4876</v>
      </c>
      <c r="AN376" s="487">
        <v>0</v>
      </c>
      <c r="AO376" s="487">
        <v>0</v>
      </c>
    </row>
    <row r="377" spans="1:85" x14ac:dyDescent="0.2">
      <c r="A377">
        <v>376</v>
      </c>
      <c r="B377" s="471" t="s">
        <v>1747</v>
      </c>
      <c r="C377" s="163" t="s">
        <v>1831</v>
      </c>
      <c r="D377" s="163" t="s">
        <v>4276</v>
      </c>
      <c r="E377" s="163" t="s">
        <v>3570</v>
      </c>
      <c r="F377" s="163" t="s">
        <v>2134</v>
      </c>
      <c r="G377" s="163" t="s">
        <v>36</v>
      </c>
      <c r="H377" s="163" t="s">
        <v>2200</v>
      </c>
      <c r="I377" s="163" t="s">
        <v>5725</v>
      </c>
      <c r="J377" s="163" t="s">
        <v>1768</v>
      </c>
      <c r="K377" s="163" t="s">
        <v>3393</v>
      </c>
      <c r="L377" s="163" t="s">
        <v>2327</v>
      </c>
      <c r="M377" s="549" t="s">
        <v>1831</v>
      </c>
      <c r="N377" s="163" t="s">
        <v>1831</v>
      </c>
      <c r="O377" s="163" t="s">
        <v>2471</v>
      </c>
      <c r="P377" s="163" t="s">
        <v>3586</v>
      </c>
      <c r="Q377" s="163" t="s">
        <v>2273</v>
      </c>
      <c r="R377" s="163" t="s">
        <v>2257</v>
      </c>
      <c r="S377" s="163" t="s">
        <v>3587</v>
      </c>
      <c r="T377" s="163">
        <v>1220</v>
      </c>
      <c r="U377" s="163" t="s">
        <v>111</v>
      </c>
      <c r="V377" s="163" t="s">
        <v>3377</v>
      </c>
      <c r="W377" s="163" t="s">
        <v>3378</v>
      </c>
      <c r="X377" s="163" t="s">
        <v>2194</v>
      </c>
      <c r="Y377" s="163" t="s">
        <v>3377</v>
      </c>
      <c r="Z377" s="163" t="s">
        <v>3378</v>
      </c>
      <c r="AA377" s="163" t="s">
        <v>2194</v>
      </c>
      <c r="AB377" s="163" t="s">
        <v>36</v>
      </c>
      <c r="AC377" s="163" t="s">
        <v>2195</v>
      </c>
      <c r="AD377" s="163" t="s">
        <v>2196</v>
      </c>
      <c r="AE377" s="163" t="s">
        <v>1762</v>
      </c>
      <c r="AF377" s="163" t="s">
        <v>36</v>
      </c>
      <c r="AG377" s="163" t="s">
        <v>36</v>
      </c>
      <c r="AH377" s="163" t="s">
        <v>36</v>
      </c>
      <c r="AI377" s="163" t="s">
        <v>36</v>
      </c>
      <c r="AJ377" s="163" t="s">
        <v>36</v>
      </c>
      <c r="AK377" s="163" t="s">
        <v>2197</v>
      </c>
      <c r="AL377" s="163" t="s">
        <v>36</v>
      </c>
      <c r="AM377" t="s">
        <v>4876</v>
      </c>
      <c r="AN377" s="487">
        <v>0</v>
      </c>
      <c r="AO377" s="487">
        <v>0</v>
      </c>
    </row>
    <row r="378" spans="1:85" x14ac:dyDescent="0.2">
      <c r="A378">
        <v>377</v>
      </c>
      <c r="B378" s="471" t="s">
        <v>1747</v>
      </c>
      <c r="C378" s="163" t="s">
        <v>1822</v>
      </c>
      <c r="D378" s="163" t="s">
        <v>4277</v>
      </c>
      <c r="E378" s="163" t="s">
        <v>3570</v>
      </c>
      <c r="F378" s="163" t="s">
        <v>2134</v>
      </c>
      <c r="G378" s="163" t="s">
        <v>36</v>
      </c>
      <c r="H378" s="163" t="s">
        <v>2200</v>
      </c>
      <c r="I378" s="163" t="s">
        <v>5725</v>
      </c>
      <c r="J378" s="163" t="s">
        <v>1768</v>
      </c>
      <c r="K378" s="163" t="s">
        <v>3379</v>
      </c>
      <c r="L378" s="163" t="s">
        <v>3380</v>
      </c>
      <c r="M378" s="549">
        <v>42118153</v>
      </c>
      <c r="N378" s="163" t="s">
        <v>1822</v>
      </c>
      <c r="O378" s="163" t="s">
        <v>2471</v>
      </c>
      <c r="P378" s="163" t="s">
        <v>3573</v>
      </c>
      <c r="Q378" s="163" t="s">
        <v>3574</v>
      </c>
      <c r="R378" s="163" t="s">
        <v>2193</v>
      </c>
      <c r="S378" s="163" t="s">
        <v>3575</v>
      </c>
      <c r="T378" s="163">
        <v>0.98</v>
      </c>
      <c r="U378" s="163" t="s">
        <v>2222</v>
      </c>
      <c r="V378" s="163" t="s">
        <v>2268</v>
      </c>
      <c r="W378" s="163" t="s">
        <v>1822</v>
      </c>
      <c r="X378" s="163" t="s">
        <v>3381</v>
      </c>
      <c r="Y378" s="163" t="s">
        <v>111</v>
      </c>
      <c r="Z378" s="163" t="s">
        <v>111</v>
      </c>
      <c r="AA378" s="163" t="s">
        <v>111</v>
      </c>
      <c r="AB378" s="163" t="s">
        <v>3382</v>
      </c>
      <c r="AC378" s="163" t="s">
        <v>2195</v>
      </c>
      <c r="AD378" s="163" t="s">
        <v>2196</v>
      </c>
      <c r="AE378" s="163" t="s">
        <v>1762</v>
      </c>
      <c r="AF378" s="163" t="s">
        <v>36</v>
      </c>
      <c r="AG378" s="163" t="s">
        <v>36</v>
      </c>
      <c r="AH378" s="163" t="s">
        <v>36</v>
      </c>
      <c r="AI378" s="163" t="s">
        <v>36</v>
      </c>
      <c r="AJ378" s="163" t="s">
        <v>36</v>
      </c>
      <c r="AK378" s="163" t="s">
        <v>2197</v>
      </c>
      <c r="AL378" s="163" t="s">
        <v>36</v>
      </c>
      <c r="AM378" t="s">
        <v>4876</v>
      </c>
      <c r="AN378" s="487">
        <v>0</v>
      </c>
      <c r="AO378" s="487">
        <v>0</v>
      </c>
    </row>
    <row r="379" spans="1:85" x14ac:dyDescent="0.2">
      <c r="A379">
        <v>378</v>
      </c>
      <c r="B379" s="471" t="s">
        <v>1747</v>
      </c>
      <c r="C379" s="163" t="s">
        <v>1826</v>
      </c>
      <c r="D379" s="163" t="s">
        <v>4278</v>
      </c>
      <c r="E379" s="163" t="s">
        <v>3570</v>
      </c>
      <c r="F379" s="163" t="s">
        <v>2134</v>
      </c>
      <c r="G379" s="163" t="s">
        <v>36</v>
      </c>
      <c r="H379" s="163" t="s">
        <v>2200</v>
      </c>
      <c r="I379" s="163" t="s">
        <v>5725</v>
      </c>
      <c r="J379" s="163" t="s">
        <v>1768</v>
      </c>
      <c r="K379" s="163" t="s">
        <v>3576</v>
      </c>
      <c r="L379" s="163" t="s">
        <v>3577</v>
      </c>
      <c r="M379" s="549" t="s">
        <v>3578</v>
      </c>
      <c r="N379" s="163" t="s">
        <v>1826</v>
      </c>
      <c r="O379" s="163" t="s">
        <v>2471</v>
      </c>
      <c r="P379" s="163" t="s">
        <v>2517</v>
      </c>
      <c r="Q379" s="163" t="s">
        <v>2192</v>
      </c>
      <c r="R379" s="163" t="s">
        <v>2193</v>
      </c>
      <c r="S379" s="163" t="s">
        <v>3579</v>
      </c>
      <c r="T379" s="163">
        <v>1517</v>
      </c>
      <c r="U379" s="163" t="s">
        <v>2222</v>
      </c>
      <c r="V379" s="163" t="s">
        <v>3580</v>
      </c>
      <c r="W379" s="163" t="s">
        <v>3581</v>
      </c>
      <c r="X379" s="163" t="s">
        <v>2194</v>
      </c>
      <c r="Y379" s="163" t="s">
        <v>111</v>
      </c>
      <c r="Z379" s="163" t="s">
        <v>111</v>
      </c>
      <c r="AA379" s="163" t="s">
        <v>111</v>
      </c>
      <c r="AB379" s="163" t="s">
        <v>3582</v>
      </c>
      <c r="AC379" s="163" t="s">
        <v>2195</v>
      </c>
      <c r="AD379" s="163" t="s">
        <v>2196</v>
      </c>
      <c r="AE379" s="163" t="s">
        <v>1762</v>
      </c>
      <c r="AF379" s="163" t="s">
        <v>36</v>
      </c>
      <c r="AG379" s="163" t="s">
        <v>36</v>
      </c>
      <c r="AH379" s="163" t="s">
        <v>36</v>
      </c>
      <c r="AI379" s="163" t="s">
        <v>36</v>
      </c>
      <c r="AJ379" s="163" t="s">
        <v>36</v>
      </c>
      <c r="AK379" s="163" t="s">
        <v>2197</v>
      </c>
      <c r="AL379" s="163" t="s">
        <v>36</v>
      </c>
      <c r="AM379" t="s">
        <v>4879</v>
      </c>
      <c r="AN379" s="487">
        <v>0</v>
      </c>
      <c r="AO379" s="487">
        <v>0</v>
      </c>
    </row>
    <row r="380" spans="1:85" x14ac:dyDescent="0.2">
      <c r="A380">
        <v>379</v>
      </c>
      <c r="B380" s="471" t="s">
        <v>1747</v>
      </c>
      <c r="C380" s="163" t="s">
        <v>1824</v>
      </c>
      <c r="D380" s="163" t="s">
        <v>4279</v>
      </c>
      <c r="E380" s="163" t="s">
        <v>3570</v>
      </c>
      <c r="F380" s="163" t="s">
        <v>2134</v>
      </c>
      <c r="G380" s="163" t="s">
        <v>36</v>
      </c>
      <c r="H380" s="163" t="s">
        <v>2200</v>
      </c>
      <c r="I380" s="163" t="s">
        <v>5725</v>
      </c>
      <c r="J380" s="163" t="s">
        <v>1768</v>
      </c>
      <c r="K380" s="163" t="s">
        <v>3372</v>
      </c>
      <c r="L380" s="163" t="s">
        <v>3373</v>
      </c>
      <c r="M380" s="549" t="s">
        <v>1824</v>
      </c>
      <c r="N380" s="163" t="s">
        <v>1824</v>
      </c>
      <c r="O380" s="163" t="s">
        <v>2471</v>
      </c>
      <c r="P380" s="163" t="s">
        <v>2260</v>
      </c>
      <c r="Q380" s="163" t="s">
        <v>2198</v>
      </c>
      <c r="R380" s="163" t="s">
        <v>2257</v>
      </c>
      <c r="S380" s="163" t="s">
        <v>3571</v>
      </c>
      <c r="T380" s="163">
        <v>4719</v>
      </c>
      <c r="U380" s="163" t="s">
        <v>2222</v>
      </c>
      <c r="V380" s="163" t="s">
        <v>4437</v>
      </c>
      <c r="W380" s="163" t="s">
        <v>3383</v>
      </c>
      <c r="X380" s="163" t="s">
        <v>2194</v>
      </c>
      <c r="Y380" s="163" t="s">
        <v>4437</v>
      </c>
      <c r="Z380" s="163" t="s">
        <v>3383</v>
      </c>
      <c r="AA380" s="163" t="s">
        <v>2194</v>
      </c>
      <c r="AB380" s="163" t="s">
        <v>3384</v>
      </c>
      <c r="AC380" s="163" t="s">
        <v>2195</v>
      </c>
      <c r="AD380" s="163" t="s">
        <v>2196</v>
      </c>
      <c r="AE380" s="163" t="s">
        <v>1762</v>
      </c>
      <c r="AF380" s="163" t="s">
        <v>36</v>
      </c>
      <c r="AG380" s="163" t="s">
        <v>36</v>
      </c>
      <c r="AH380" s="163" t="s">
        <v>36</v>
      </c>
      <c r="AI380" s="163" t="s">
        <v>36</v>
      </c>
      <c r="AJ380" s="163" t="s">
        <v>36</v>
      </c>
      <c r="AK380" s="163" t="s">
        <v>2197</v>
      </c>
      <c r="AL380" s="163" t="s">
        <v>36</v>
      </c>
      <c r="AM380" t="s">
        <v>4878</v>
      </c>
      <c r="AN380" s="487">
        <v>0</v>
      </c>
      <c r="AO380" s="487">
        <v>0</v>
      </c>
    </row>
    <row r="381" spans="1:85" x14ac:dyDescent="0.2">
      <c r="A381">
        <v>380</v>
      </c>
      <c r="B381" s="471" t="s">
        <v>1747</v>
      </c>
      <c r="C381" s="163" t="s">
        <v>1818</v>
      </c>
      <c r="D381" s="163" t="s">
        <v>4280</v>
      </c>
      <c r="E381" s="163" t="s">
        <v>3570</v>
      </c>
      <c r="F381" s="163" t="s">
        <v>2134</v>
      </c>
      <c r="G381" s="163" t="s">
        <v>36</v>
      </c>
      <c r="H381" s="163" t="s">
        <v>2200</v>
      </c>
      <c r="I381" s="163" t="s">
        <v>5725</v>
      </c>
      <c r="J381" s="163" t="s">
        <v>1768</v>
      </c>
      <c r="K381" s="163" t="s">
        <v>3372</v>
      </c>
      <c r="L381" s="163" t="s">
        <v>3373</v>
      </c>
      <c r="M381" s="549" t="s">
        <v>1818</v>
      </c>
      <c r="N381" s="163" t="s">
        <v>1818</v>
      </c>
      <c r="O381" s="163" t="s">
        <v>2471</v>
      </c>
      <c r="P381" s="163" t="s">
        <v>2260</v>
      </c>
      <c r="Q381" s="163" t="s">
        <v>2198</v>
      </c>
      <c r="R381" s="163" t="s">
        <v>2257</v>
      </c>
      <c r="S381" s="163" t="s">
        <v>3571</v>
      </c>
      <c r="T381" s="163">
        <v>4719</v>
      </c>
      <c r="U381" s="163" t="s">
        <v>2222</v>
      </c>
      <c r="V381" s="163" t="s">
        <v>4437</v>
      </c>
      <c r="W381" s="163" t="s">
        <v>3374</v>
      </c>
      <c r="X381" s="163" t="s">
        <v>2194</v>
      </c>
      <c r="Y381" s="163" t="s">
        <v>4437</v>
      </c>
      <c r="Z381" s="163" t="s">
        <v>3374</v>
      </c>
      <c r="AA381" s="163" t="s">
        <v>2194</v>
      </c>
      <c r="AB381" s="163" t="s">
        <v>3375</v>
      </c>
      <c r="AC381" s="163" t="s">
        <v>2195</v>
      </c>
      <c r="AD381" s="163" t="s">
        <v>2196</v>
      </c>
      <c r="AE381" s="163" t="s">
        <v>1762</v>
      </c>
      <c r="AF381" s="163" t="s">
        <v>36</v>
      </c>
      <c r="AG381" s="163" t="s">
        <v>36</v>
      </c>
      <c r="AH381" s="163" t="s">
        <v>36</v>
      </c>
      <c r="AI381" s="163" t="s">
        <v>36</v>
      </c>
      <c r="AJ381" s="163" t="s">
        <v>36</v>
      </c>
      <c r="AK381" s="163" t="s">
        <v>2197</v>
      </c>
      <c r="AL381" s="163" t="s">
        <v>36</v>
      </c>
      <c r="AM381" t="s">
        <v>4878</v>
      </c>
      <c r="AN381" s="487">
        <v>0</v>
      </c>
      <c r="AO381" s="487">
        <v>0</v>
      </c>
    </row>
    <row r="382" spans="1:85" ht="15" customHeight="1" x14ac:dyDescent="0.2">
      <c r="A382">
        <v>381</v>
      </c>
      <c r="B382" s="471" t="s">
        <v>1747</v>
      </c>
      <c r="C382" s="163" t="s">
        <v>1829</v>
      </c>
      <c r="D382" s="163" t="s">
        <v>4281</v>
      </c>
      <c r="E382" s="163" t="s">
        <v>3570</v>
      </c>
      <c r="F382" s="163" t="s">
        <v>2134</v>
      </c>
      <c r="G382" s="163" t="s">
        <v>36</v>
      </c>
      <c r="H382" s="163" t="s">
        <v>2200</v>
      </c>
      <c r="I382" s="163" t="s">
        <v>5725</v>
      </c>
      <c r="J382" s="163" t="s">
        <v>1768</v>
      </c>
      <c r="K382" s="163" t="s">
        <v>3372</v>
      </c>
      <c r="L382" s="163" t="s">
        <v>3373</v>
      </c>
      <c r="M382" s="549" t="s">
        <v>1829</v>
      </c>
      <c r="N382" s="163" t="s">
        <v>1829</v>
      </c>
      <c r="O382" s="163" t="s">
        <v>2471</v>
      </c>
      <c r="P382" s="163" t="s">
        <v>2260</v>
      </c>
      <c r="Q382" s="163" t="s">
        <v>2198</v>
      </c>
      <c r="R382" s="163" t="s">
        <v>2257</v>
      </c>
      <c r="S382" s="163" t="s">
        <v>3583</v>
      </c>
      <c r="T382" s="163">
        <v>1917</v>
      </c>
      <c r="U382" s="163" t="s">
        <v>2222</v>
      </c>
      <c r="V382" s="163" t="s">
        <v>4437</v>
      </c>
      <c r="W382" s="163" t="s">
        <v>3385</v>
      </c>
      <c r="X382" s="163" t="s">
        <v>2194</v>
      </c>
      <c r="Y382" s="163" t="s">
        <v>4437</v>
      </c>
      <c r="Z382" s="163" t="s">
        <v>3385</v>
      </c>
      <c r="AA382" s="163" t="s">
        <v>2194</v>
      </c>
      <c r="AB382" s="163" t="s">
        <v>36</v>
      </c>
      <c r="AC382" s="163" t="s">
        <v>2195</v>
      </c>
      <c r="AD382" s="163" t="s">
        <v>2196</v>
      </c>
      <c r="AE382" s="163" t="s">
        <v>1762</v>
      </c>
      <c r="AF382" s="163" t="s">
        <v>36</v>
      </c>
      <c r="AG382" s="163" t="s">
        <v>36</v>
      </c>
      <c r="AH382" s="163" t="s">
        <v>36</v>
      </c>
      <c r="AI382" s="163" t="s">
        <v>36</v>
      </c>
      <c r="AJ382" s="163" t="s">
        <v>36</v>
      </c>
      <c r="AK382" s="163" t="s">
        <v>2197</v>
      </c>
      <c r="AL382" s="163" t="s">
        <v>36</v>
      </c>
      <c r="AM382" t="s">
        <v>4878</v>
      </c>
      <c r="AN382" s="487">
        <v>0</v>
      </c>
      <c r="AO382" s="487">
        <v>0</v>
      </c>
    </row>
    <row r="383" spans="1:85" ht="15" customHeight="1" x14ac:dyDescent="0.2">
      <c r="A383">
        <v>382</v>
      </c>
      <c r="B383" s="471" t="s">
        <v>1747</v>
      </c>
      <c r="C383" s="163" t="s">
        <v>1828</v>
      </c>
      <c r="D383" s="163" t="s">
        <v>4282</v>
      </c>
      <c r="E383" s="163" t="s">
        <v>3570</v>
      </c>
      <c r="F383" s="163" t="s">
        <v>2134</v>
      </c>
      <c r="G383" s="163" t="s">
        <v>36</v>
      </c>
      <c r="H383" s="163" t="s">
        <v>2200</v>
      </c>
      <c r="I383" s="163" t="s">
        <v>5725</v>
      </c>
      <c r="J383" s="163" t="s">
        <v>2188</v>
      </c>
      <c r="K383" s="163" t="s">
        <v>3386</v>
      </c>
      <c r="L383" s="163" t="s">
        <v>3387</v>
      </c>
      <c r="M383" s="549" t="s">
        <v>3388</v>
      </c>
      <c r="N383" s="163" t="s">
        <v>4477</v>
      </c>
      <c r="O383" s="163" t="s">
        <v>3389</v>
      </c>
      <c r="P383" s="163" t="s">
        <v>2517</v>
      </c>
      <c r="Q383" s="163" t="s">
        <v>2192</v>
      </c>
      <c r="R383" s="163" t="s">
        <v>2193</v>
      </c>
      <c r="S383" s="163" t="s">
        <v>3584</v>
      </c>
      <c r="T383" s="163">
        <v>61.6</v>
      </c>
      <c r="U383" s="163" t="s">
        <v>2222</v>
      </c>
      <c r="V383" s="163" t="s">
        <v>3390</v>
      </c>
      <c r="W383" s="163" t="s">
        <v>3391</v>
      </c>
      <c r="X383" s="163" t="s">
        <v>2194</v>
      </c>
      <c r="Y383" s="163" t="s">
        <v>111</v>
      </c>
      <c r="Z383" s="163" t="s">
        <v>111</v>
      </c>
      <c r="AA383" s="163" t="s">
        <v>111</v>
      </c>
      <c r="AB383" s="163" t="s">
        <v>36</v>
      </c>
      <c r="AC383" s="163" t="s">
        <v>2195</v>
      </c>
      <c r="AD383" s="163" t="s">
        <v>2196</v>
      </c>
      <c r="AE383" s="163" t="s">
        <v>1762</v>
      </c>
      <c r="AF383" s="163" t="s">
        <v>36</v>
      </c>
      <c r="AG383" s="163" t="s">
        <v>36</v>
      </c>
      <c r="AH383" s="163" t="s">
        <v>36</v>
      </c>
      <c r="AI383" s="163" t="s">
        <v>36</v>
      </c>
      <c r="AJ383" s="163" t="s">
        <v>36</v>
      </c>
      <c r="AK383" s="163" t="s">
        <v>2197</v>
      </c>
      <c r="AL383" s="163" t="s">
        <v>36</v>
      </c>
      <c r="AM383" t="s">
        <v>4876</v>
      </c>
      <c r="AN383" s="487">
        <v>0</v>
      </c>
      <c r="AO383" s="487">
        <v>0</v>
      </c>
    </row>
    <row r="384" spans="1:85" ht="15" customHeight="1" x14ac:dyDescent="0.2">
      <c r="A384">
        <v>383</v>
      </c>
      <c r="B384" s="471" t="s">
        <v>1747</v>
      </c>
      <c r="C384" s="163" t="s">
        <v>3866</v>
      </c>
      <c r="D384" s="163" t="s">
        <v>4429</v>
      </c>
      <c r="E384" s="163" t="s">
        <v>4430</v>
      </c>
      <c r="F384" s="163" t="s">
        <v>2134</v>
      </c>
      <c r="G384" s="163" t="s">
        <v>36</v>
      </c>
      <c r="H384" s="163" t="s">
        <v>2200</v>
      </c>
      <c r="I384" s="163" t="s">
        <v>5725</v>
      </c>
      <c r="J384" s="163" t="s">
        <v>1768</v>
      </c>
      <c r="K384" s="163" t="s">
        <v>3372</v>
      </c>
      <c r="L384" s="163" t="s">
        <v>3373</v>
      </c>
      <c r="M384" s="549" t="s">
        <v>3866</v>
      </c>
      <c r="N384" s="163" t="s">
        <v>3866</v>
      </c>
      <c r="O384" s="163" t="s">
        <v>2471</v>
      </c>
      <c r="P384" s="163" t="s">
        <v>2260</v>
      </c>
      <c r="Q384" s="163" t="s">
        <v>4431</v>
      </c>
      <c r="R384" s="163" t="s">
        <v>2257</v>
      </c>
      <c r="S384" s="163" t="s">
        <v>2610</v>
      </c>
      <c r="T384" s="163">
        <v>4900</v>
      </c>
      <c r="U384" s="163" t="s">
        <v>2222</v>
      </c>
      <c r="V384" s="163" t="s">
        <v>4437</v>
      </c>
      <c r="W384" s="163" t="s">
        <v>4432</v>
      </c>
      <c r="X384" s="163" t="s">
        <v>2194</v>
      </c>
      <c r="Y384" s="163" t="s">
        <v>4437</v>
      </c>
      <c r="Z384" s="163" t="s">
        <v>4432</v>
      </c>
      <c r="AA384" s="163" t="s">
        <v>2194</v>
      </c>
      <c r="AB384" s="163" t="s">
        <v>36</v>
      </c>
      <c r="AC384" s="163" t="s">
        <v>2195</v>
      </c>
      <c r="AD384" s="163" t="s">
        <v>4433</v>
      </c>
      <c r="AE384" s="163" t="s">
        <v>1762</v>
      </c>
      <c r="AF384" s="163" t="s">
        <v>36</v>
      </c>
      <c r="AG384" s="163" t="s">
        <v>36</v>
      </c>
      <c r="AH384" s="163" t="s">
        <v>36</v>
      </c>
      <c r="AI384" s="163" t="s">
        <v>36</v>
      </c>
      <c r="AJ384" s="163" t="s">
        <v>36</v>
      </c>
      <c r="AK384" s="163">
        <v>0</v>
      </c>
      <c r="AL384" s="163" t="s">
        <v>36</v>
      </c>
      <c r="AM384" t="s">
        <v>4878</v>
      </c>
      <c r="AN384" s="487">
        <v>0</v>
      </c>
      <c r="AO384" s="487">
        <v>0</v>
      </c>
    </row>
    <row r="385" spans="1:41" ht="15" customHeight="1" x14ac:dyDescent="0.2">
      <c r="A385">
        <v>384</v>
      </c>
      <c r="B385" t="s">
        <v>1747</v>
      </c>
      <c r="C385" t="s">
        <v>1918</v>
      </c>
      <c r="D385" t="s">
        <v>4283</v>
      </c>
      <c r="E385" t="s">
        <v>3570</v>
      </c>
      <c r="F385" t="s">
        <v>2134</v>
      </c>
      <c r="G385" t="s">
        <v>36</v>
      </c>
      <c r="H385" t="s">
        <v>2200</v>
      </c>
      <c r="I385" t="s">
        <v>5725</v>
      </c>
      <c r="J385" t="s">
        <v>1768</v>
      </c>
      <c r="K385" t="s">
        <v>3392</v>
      </c>
      <c r="L385" t="s">
        <v>2327</v>
      </c>
      <c r="M385" t="s">
        <v>3392</v>
      </c>
      <c r="N385" t="s">
        <v>1918</v>
      </c>
      <c r="O385" t="s">
        <v>2471</v>
      </c>
      <c r="P385" t="s">
        <v>2843</v>
      </c>
      <c r="Q385" t="s">
        <v>2273</v>
      </c>
      <c r="R385" t="s">
        <v>2199</v>
      </c>
      <c r="S385" t="s">
        <v>3585</v>
      </c>
      <c r="T385">
        <v>1200</v>
      </c>
      <c r="U385" t="s">
        <v>1952</v>
      </c>
      <c r="V385" t="s">
        <v>3377</v>
      </c>
      <c r="W385" t="s">
        <v>111</v>
      </c>
      <c r="X385" t="s">
        <v>2333</v>
      </c>
      <c r="Y385" t="s">
        <v>3377</v>
      </c>
      <c r="Z385" t="s">
        <v>111</v>
      </c>
      <c r="AA385" t="s">
        <v>2333</v>
      </c>
      <c r="AB385" t="s">
        <v>3155</v>
      </c>
      <c r="AC385" t="s">
        <v>2195</v>
      </c>
      <c r="AD385" t="s">
        <v>2196</v>
      </c>
      <c r="AE385" t="s">
        <v>1762</v>
      </c>
      <c r="AF385" t="s">
        <v>36</v>
      </c>
      <c r="AG385" t="s">
        <v>36</v>
      </c>
      <c r="AH385" t="s">
        <v>36</v>
      </c>
      <c r="AI385" t="s">
        <v>36</v>
      </c>
      <c r="AJ385" t="s">
        <v>36</v>
      </c>
      <c r="AK385" t="s">
        <v>2197</v>
      </c>
      <c r="AL385" t="s">
        <v>36</v>
      </c>
      <c r="AM385" t="s">
        <v>4876</v>
      </c>
      <c r="AN385" s="487">
        <v>0</v>
      </c>
      <c r="AO385" s="487">
        <v>0</v>
      </c>
    </row>
    <row r="386" spans="1:41" ht="15" customHeight="1" x14ac:dyDescent="0.2">
      <c r="A386">
        <v>385</v>
      </c>
      <c r="B386" t="s">
        <v>1747</v>
      </c>
      <c r="C386" t="s">
        <v>1820</v>
      </c>
      <c r="D386" t="s">
        <v>4284</v>
      </c>
      <c r="E386" t="s">
        <v>3570</v>
      </c>
      <c r="F386" t="s">
        <v>2134</v>
      </c>
      <c r="G386" t="s">
        <v>36</v>
      </c>
      <c r="H386" t="s">
        <v>2200</v>
      </c>
      <c r="I386" t="s">
        <v>5725</v>
      </c>
      <c r="J386" t="s">
        <v>1768</v>
      </c>
      <c r="K386" t="s">
        <v>3376</v>
      </c>
      <c r="L386" t="s">
        <v>2327</v>
      </c>
      <c r="M386" t="s">
        <v>1820</v>
      </c>
      <c r="N386" t="s">
        <v>1820</v>
      </c>
      <c r="O386" t="s">
        <v>2471</v>
      </c>
      <c r="P386" t="s">
        <v>2830</v>
      </c>
      <c r="Q386" t="s">
        <v>2198</v>
      </c>
      <c r="R386" t="s">
        <v>2193</v>
      </c>
      <c r="S386" t="s">
        <v>3572</v>
      </c>
      <c r="T386">
        <v>262.5</v>
      </c>
      <c r="U386" t="s">
        <v>111</v>
      </c>
      <c r="V386" t="s">
        <v>3377</v>
      </c>
      <c r="W386" t="s">
        <v>3378</v>
      </c>
      <c r="X386" t="s">
        <v>111</v>
      </c>
      <c r="Y386" t="s">
        <v>3377</v>
      </c>
      <c r="Z386" t="s">
        <v>3378</v>
      </c>
      <c r="AA386" t="s">
        <v>111</v>
      </c>
      <c r="AB386" t="s">
        <v>36</v>
      </c>
      <c r="AC386" t="s">
        <v>2195</v>
      </c>
      <c r="AD386" t="s">
        <v>2196</v>
      </c>
      <c r="AE386" t="s">
        <v>1762</v>
      </c>
      <c r="AF386" t="s">
        <v>36</v>
      </c>
      <c r="AG386" t="s">
        <v>36</v>
      </c>
      <c r="AH386" t="s">
        <v>36</v>
      </c>
      <c r="AI386" t="s">
        <v>36</v>
      </c>
      <c r="AJ386" t="s">
        <v>36</v>
      </c>
      <c r="AK386" t="s">
        <v>2197</v>
      </c>
      <c r="AL386" t="s">
        <v>36</v>
      </c>
      <c r="AM386" t="s">
        <v>4876</v>
      </c>
      <c r="AN386" s="487">
        <v>0</v>
      </c>
      <c r="AO386" s="487">
        <v>0</v>
      </c>
    </row>
    <row r="387" spans="1:41" ht="15" customHeight="1" x14ac:dyDescent="0.2">
      <c r="A387">
        <v>386</v>
      </c>
      <c r="B387" t="s">
        <v>1418</v>
      </c>
      <c r="C387" t="s">
        <v>1422</v>
      </c>
      <c r="D387" t="s">
        <v>4285</v>
      </c>
      <c r="E387" t="s">
        <v>2135</v>
      </c>
      <c r="F387" t="s">
        <v>2072</v>
      </c>
      <c r="G387" t="s">
        <v>36</v>
      </c>
      <c r="H387" t="s">
        <v>2200</v>
      </c>
      <c r="I387" t="s">
        <v>5725</v>
      </c>
      <c r="J387" t="s">
        <v>2188</v>
      </c>
      <c r="K387" t="s">
        <v>2692</v>
      </c>
      <c r="L387" t="s">
        <v>2616</v>
      </c>
      <c r="M387">
        <v>41745</v>
      </c>
      <c r="N387" t="s">
        <v>1422</v>
      </c>
      <c r="O387" t="s">
        <v>5726</v>
      </c>
      <c r="P387" t="s">
        <v>3589</v>
      </c>
      <c r="Q387" t="s">
        <v>4936</v>
      </c>
      <c r="R387" t="s">
        <v>2367</v>
      </c>
      <c r="S387" t="s">
        <v>3590</v>
      </c>
      <c r="T387">
        <v>147</v>
      </c>
      <c r="U387" t="s">
        <v>2220</v>
      </c>
      <c r="V387" t="s">
        <v>2539</v>
      </c>
      <c r="W387" t="s">
        <v>3396</v>
      </c>
      <c r="X387" t="s">
        <v>4937</v>
      </c>
      <c r="Y387" t="s">
        <v>2539</v>
      </c>
      <c r="Z387" t="s">
        <v>3396</v>
      </c>
      <c r="AA387" t="s">
        <v>4937</v>
      </c>
      <c r="AB387" t="s">
        <v>36</v>
      </c>
      <c r="AC387" t="s">
        <v>2195</v>
      </c>
      <c r="AD387" t="s">
        <v>2196</v>
      </c>
      <c r="AE387" t="s">
        <v>1762</v>
      </c>
      <c r="AF387" t="s">
        <v>3953</v>
      </c>
      <c r="AG387">
        <v>10</v>
      </c>
      <c r="AH387">
        <v>0.8</v>
      </c>
      <c r="AI387" t="s">
        <v>36</v>
      </c>
      <c r="AJ387" t="s">
        <v>36</v>
      </c>
      <c r="AK387" t="s">
        <v>2197</v>
      </c>
      <c r="AL387" t="s">
        <v>36</v>
      </c>
      <c r="AM387" t="s">
        <v>4879</v>
      </c>
      <c r="AN387" s="487">
        <v>0.21</v>
      </c>
      <c r="AO387" s="487">
        <v>0</v>
      </c>
    </row>
    <row r="388" spans="1:41" ht="15" customHeight="1" x14ac:dyDescent="0.2">
      <c r="A388">
        <v>387</v>
      </c>
      <c r="B388" t="s">
        <v>1418</v>
      </c>
      <c r="C388" t="s">
        <v>1420</v>
      </c>
      <c r="D388" t="s">
        <v>4286</v>
      </c>
      <c r="E388" t="s">
        <v>2135</v>
      </c>
      <c r="F388" t="s">
        <v>2072</v>
      </c>
      <c r="G388" t="s">
        <v>36</v>
      </c>
      <c r="H388" t="s">
        <v>2200</v>
      </c>
      <c r="I388" t="s">
        <v>5725</v>
      </c>
      <c r="J388" t="s">
        <v>2188</v>
      </c>
      <c r="K388" t="s">
        <v>2398</v>
      </c>
      <c r="L388" t="s">
        <v>2191</v>
      </c>
      <c r="M388" t="s">
        <v>1420</v>
      </c>
      <c r="N388" t="s">
        <v>1420</v>
      </c>
      <c r="O388" t="s">
        <v>5726</v>
      </c>
      <c r="P388" t="s">
        <v>2399</v>
      </c>
      <c r="Q388" t="s">
        <v>4936</v>
      </c>
      <c r="R388" t="s">
        <v>2358</v>
      </c>
      <c r="S388" t="s">
        <v>3588</v>
      </c>
      <c r="T388">
        <v>112</v>
      </c>
      <c r="U388" t="s">
        <v>2220</v>
      </c>
      <c r="V388" t="s">
        <v>3394</v>
      </c>
      <c r="W388" t="s">
        <v>3395</v>
      </c>
      <c r="X388" t="s">
        <v>4937</v>
      </c>
      <c r="Y388" t="s">
        <v>3394</v>
      </c>
      <c r="Z388" t="s">
        <v>3395</v>
      </c>
      <c r="AA388" t="s">
        <v>4937</v>
      </c>
      <c r="AB388" t="s">
        <v>36</v>
      </c>
      <c r="AC388" t="s">
        <v>2195</v>
      </c>
      <c r="AD388" t="s">
        <v>2196</v>
      </c>
      <c r="AE388" t="s">
        <v>1762</v>
      </c>
      <c r="AF388">
        <v>1</v>
      </c>
      <c r="AG388">
        <v>6</v>
      </c>
      <c r="AH388">
        <v>1</v>
      </c>
      <c r="AI388" t="s">
        <v>36</v>
      </c>
      <c r="AJ388" t="s">
        <v>36</v>
      </c>
      <c r="AK388" t="s">
        <v>2197</v>
      </c>
      <c r="AL388" t="s">
        <v>36</v>
      </c>
      <c r="AM388" t="s">
        <v>4876</v>
      </c>
      <c r="AN388" s="487">
        <v>1.4583333333333332E-2</v>
      </c>
      <c r="AO388" s="487">
        <v>0</v>
      </c>
    </row>
    <row r="389" spans="1:41" ht="15" customHeight="1" x14ac:dyDescent="0.2">
      <c r="A389">
        <v>388</v>
      </c>
      <c r="B389" t="s">
        <v>1787</v>
      </c>
      <c r="C389" t="s">
        <v>5397</v>
      </c>
      <c r="D389" t="s">
        <v>5398</v>
      </c>
      <c r="E389" t="s">
        <v>2137</v>
      </c>
      <c r="F389" t="s">
        <v>2018</v>
      </c>
      <c r="G389" t="s">
        <v>36</v>
      </c>
      <c r="H389" t="s">
        <v>2200</v>
      </c>
      <c r="I389" t="s">
        <v>5725</v>
      </c>
      <c r="J389" t="s">
        <v>1768</v>
      </c>
      <c r="K389" t="s">
        <v>3397</v>
      </c>
      <c r="L389" t="s">
        <v>2327</v>
      </c>
      <c r="M389" t="s">
        <v>5397</v>
      </c>
      <c r="N389" t="s">
        <v>5397</v>
      </c>
      <c r="O389" t="s">
        <v>2471</v>
      </c>
      <c r="P389" t="s">
        <v>2258</v>
      </c>
      <c r="Q389" t="s">
        <v>2192</v>
      </c>
      <c r="R389" t="s">
        <v>2257</v>
      </c>
      <c r="S389" t="s">
        <v>5399</v>
      </c>
      <c r="T389">
        <v>382.4</v>
      </c>
      <c r="U389" t="s">
        <v>2222</v>
      </c>
      <c r="V389" t="s">
        <v>5400</v>
      </c>
      <c r="W389" t="s">
        <v>4976</v>
      </c>
      <c r="X389" t="s">
        <v>2330</v>
      </c>
      <c r="Y389" t="s">
        <v>3400</v>
      </c>
      <c r="Z389" t="s">
        <v>3401</v>
      </c>
      <c r="AA389" t="s">
        <v>2330</v>
      </c>
      <c r="AB389" t="s">
        <v>4465</v>
      </c>
      <c r="AC389" t="s">
        <v>2195</v>
      </c>
      <c r="AD389" t="s">
        <v>2196</v>
      </c>
      <c r="AE389" t="s">
        <v>1762</v>
      </c>
      <c r="AF389" t="s">
        <v>3419</v>
      </c>
      <c r="AG389" t="s">
        <v>36</v>
      </c>
      <c r="AH389" t="s">
        <v>36</v>
      </c>
      <c r="AI389" t="s">
        <v>36</v>
      </c>
      <c r="AJ389" t="s">
        <v>36</v>
      </c>
      <c r="AK389" t="s">
        <v>2197</v>
      </c>
      <c r="AL389" t="s">
        <v>36</v>
      </c>
      <c r="AM389" t="s">
        <v>4879</v>
      </c>
      <c r="AN389" s="487"/>
      <c r="AO389" s="487"/>
    </row>
    <row r="390" spans="1:41" ht="15" customHeight="1" x14ac:dyDescent="0.2">
      <c r="A390">
        <v>389</v>
      </c>
      <c r="B390" t="s">
        <v>1787</v>
      </c>
      <c r="C390" t="s">
        <v>1789</v>
      </c>
      <c r="D390" t="s">
        <v>4287</v>
      </c>
      <c r="E390" t="s">
        <v>2137</v>
      </c>
      <c r="F390" t="s">
        <v>2018</v>
      </c>
      <c r="G390" t="s">
        <v>36</v>
      </c>
      <c r="H390" t="s">
        <v>2200</v>
      </c>
      <c r="I390" t="s">
        <v>5725</v>
      </c>
      <c r="J390" t="s">
        <v>1768</v>
      </c>
      <c r="K390" t="s">
        <v>3397</v>
      </c>
      <c r="L390" t="s">
        <v>3398</v>
      </c>
      <c r="M390" t="s">
        <v>1789</v>
      </c>
      <c r="N390" t="s">
        <v>1789</v>
      </c>
      <c r="O390" t="s">
        <v>2471</v>
      </c>
      <c r="P390" t="s">
        <v>2258</v>
      </c>
      <c r="Q390" t="s">
        <v>2192</v>
      </c>
      <c r="R390" t="s">
        <v>2257</v>
      </c>
      <c r="S390" t="s">
        <v>3591</v>
      </c>
      <c r="T390">
        <v>78</v>
      </c>
      <c r="U390" t="s">
        <v>2222</v>
      </c>
      <c r="V390" t="s">
        <v>3398</v>
      </c>
      <c r="W390" t="s">
        <v>3399</v>
      </c>
      <c r="X390" t="s">
        <v>2330</v>
      </c>
      <c r="Y390" t="s">
        <v>3400</v>
      </c>
      <c r="Z390" t="s">
        <v>3401</v>
      </c>
      <c r="AA390" t="s">
        <v>2330</v>
      </c>
      <c r="AB390" t="s">
        <v>4465</v>
      </c>
      <c r="AC390" t="s">
        <v>2195</v>
      </c>
      <c r="AD390" t="s">
        <v>2196</v>
      </c>
      <c r="AE390" t="s">
        <v>1762</v>
      </c>
      <c r="AF390">
        <v>0.15</v>
      </c>
      <c r="AG390" t="s">
        <v>3954</v>
      </c>
      <c r="AH390">
        <v>1.5</v>
      </c>
      <c r="AI390" t="s">
        <v>4021</v>
      </c>
      <c r="AJ390" t="s">
        <v>36</v>
      </c>
      <c r="AK390" t="s">
        <v>2197</v>
      </c>
      <c r="AL390" t="s">
        <v>36</v>
      </c>
      <c r="AM390" t="s">
        <v>4879</v>
      </c>
      <c r="AN390" s="487">
        <v>0</v>
      </c>
      <c r="AO390" s="487">
        <v>2.1527777777777781E-2</v>
      </c>
    </row>
    <row r="391" spans="1:41" ht="15" customHeight="1" x14ac:dyDescent="0.2">
      <c r="A391">
        <v>390</v>
      </c>
      <c r="B391" t="s">
        <v>1424</v>
      </c>
      <c r="C391" t="s">
        <v>1432</v>
      </c>
      <c r="D391" t="s">
        <v>4288</v>
      </c>
      <c r="E391" t="s">
        <v>3592</v>
      </c>
      <c r="F391" t="s">
        <v>2018</v>
      </c>
      <c r="G391" t="s">
        <v>36</v>
      </c>
      <c r="H391" t="s">
        <v>2200</v>
      </c>
      <c r="I391" t="s">
        <v>2794</v>
      </c>
      <c r="J391" t="s">
        <v>1768</v>
      </c>
      <c r="K391" t="s">
        <v>2364</v>
      </c>
      <c r="L391" t="s">
        <v>2327</v>
      </c>
      <c r="M391">
        <v>1</v>
      </c>
      <c r="N391" t="s">
        <v>5651</v>
      </c>
      <c r="O391" t="s">
        <v>2471</v>
      </c>
      <c r="P391" t="s">
        <v>2517</v>
      </c>
      <c r="Q391" t="s">
        <v>2276</v>
      </c>
      <c r="R391" t="s">
        <v>4849</v>
      </c>
      <c r="S391" t="s">
        <v>3594</v>
      </c>
      <c r="T391">
        <v>2730</v>
      </c>
      <c r="U391" t="s">
        <v>2223</v>
      </c>
      <c r="V391" t="s">
        <v>4794</v>
      </c>
      <c r="W391" t="s">
        <v>5652</v>
      </c>
      <c r="X391" t="s">
        <v>2333</v>
      </c>
      <c r="Y391" t="s">
        <v>5653</v>
      </c>
      <c r="Z391" t="s">
        <v>5654</v>
      </c>
      <c r="AA391" t="s">
        <v>2333</v>
      </c>
      <c r="AB391" t="s">
        <v>5655</v>
      </c>
      <c r="AC391" t="s">
        <v>2195</v>
      </c>
      <c r="AD391" t="s">
        <v>4433</v>
      </c>
      <c r="AE391" t="s">
        <v>1762</v>
      </c>
      <c r="AF391" t="s">
        <v>3419</v>
      </c>
      <c r="AG391" t="s">
        <v>36</v>
      </c>
      <c r="AH391" t="s">
        <v>36</v>
      </c>
      <c r="AI391" t="s">
        <v>36</v>
      </c>
      <c r="AJ391" t="s">
        <v>36</v>
      </c>
      <c r="AK391" t="s">
        <v>2197</v>
      </c>
      <c r="AL391" t="s">
        <v>36</v>
      </c>
      <c r="AM391" t="s">
        <v>4876</v>
      </c>
      <c r="AN391" s="487">
        <v>0</v>
      </c>
      <c r="AO391" s="487">
        <v>0</v>
      </c>
    </row>
    <row r="392" spans="1:41" ht="15" customHeight="1" x14ac:dyDescent="0.2">
      <c r="A392">
        <v>391</v>
      </c>
      <c r="B392" t="s">
        <v>1424</v>
      </c>
      <c r="C392" t="s">
        <v>992</v>
      </c>
      <c r="D392" t="s">
        <v>4289</v>
      </c>
      <c r="E392" t="s">
        <v>3592</v>
      </c>
      <c r="F392" t="s">
        <v>2018</v>
      </c>
      <c r="G392" t="s">
        <v>36</v>
      </c>
      <c r="H392" t="s">
        <v>2200</v>
      </c>
      <c r="I392" t="s">
        <v>2794</v>
      </c>
      <c r="J392" t="s">
        <v>1768</v>
      </c>
      <c r="K392" t="s">
        <v>2364</v>
      </c>
      <c r="L392" t="s">
        <v>2327</v>
      </c>
      <c r="M392">
        <v>2</v>
      </c>
      <c r="N392" t="s">
        <v>5656</v>
      </c>
      <c r="O392" t="s">
        <v>2471</v>
      </c>
      <c r="P392" t="s">
        <v>2517</v>
      </c>
      <c r="Q392" t="s">
        <v>2276</v>
      </c>
      <c r="R392" t="s">
        <v>4849</v>
      </c>
      <c r="S392" t="s">
        <v>5657</v>
      </c>
      <c r="T392">
        <v>3290</v>
      </c>
      <c r="U392" t="s">
        <v>2223</v>
      </c>
      <c r="V392" t="s">
        <v>5658</v>
      </c>
      <c r="W392" t="s">
        <v>5659</v>
      </c>
      <c r="X392" t="s">
        <v>2333</v>
      </c>
      <c r="Y392" t="s">
        <v>5653</v>
      </c>
      <c r="Z392" t="s">
        <v>5654</v>
      </c>
      <c r="AA392" t="s">
        <v>2333</v>
      </c>
      <c r="AB392" t="s">
        <v>5660</v>
      </c>
      <c r="AC392" t="s">
        <v>2195</v>
      </c>
      <c r="AD392" t="s">
        <v>4433</v>
      </c>
      <c r="AE392" t="s">
        <v>1762</v>
      </c>
      <c r="AF392" t="s">
        <v>3419</v>
      </c>
      <c r="AG392" t="s">
        <v>36</v>
      </c>
      <c r="AH392" t="s">
        <v>36</v>
      </c>
      <c r="AI392" t="s">
        <v>36</v>
      </c>
      <c r="AJ392" t="s">
        <v>36</v>
      </c>
      <c r="AK392" t="s">
        <v>2197</v>
      </c>
      <c r="AL392" t="s">
        <v>36</v>
      </c>
      <c r="AM392" t="s">
        <v>4876</v>
      </c>
      <c r="AN392" s="487">
        <v>0</v>
      </c>
      <c r="AO392" s="487">
        <v>0</v>
      </c>
    </row>
    <row r="393" spans="1:41" x14ac:dyDescent="0.2">
      <c r="A393">
        <v>392</v>
      </c>
      <c r="B393" t="s">
        <v>1424</v>
      </c>
      <c r="C393" t="s">
        <v>1426</v>
      </c>
      <c r="D393" t="s">
        <v>4290</v>
      </c>
      <c r="E393" t="s">
        <v>3592</v>
      </c>
      <c r="F393" t="s">
        <v>2018</v>
      </c>
      <c r="G393" t="s">
        <v>36</v>
      </c>
      <c r="H393" t="s">
        <v>2200</v>
      </c>
      <c r="I393" t="s">
        <v>2794</v>
      </c>
      <c r="J393" t="s">
        <v>1768</v>
      </c>
      <c r="K393" t="s">
        <v>2364</v>
      </c>
      <c r="L393" t="s">
        <v>2541</v>
      </c>
      <c r="M393">
        <v>3</v>
      </c>
      <c r="N393" t="s">
        <v>1426</v>
      </c>
      <c r="O393" t="s">
        <v>2471</v>
      </c>
      <c r="P393" t="s">
        <v>2258</v>
      </c>
      <c r="Q393" t="s">
        <v>2192</v>
      </c>
      <c r="R393" t="s">
        <v>2257</v>
      </c>
      <c r="S393" t="s">
        <v>3593</v>
      </c>
      <c r="T393">
        <v>294</v>
      </c>
      <c r="U393">
        <v>0</v>
      </c>
      <c r="V393">
        <v>0</v>
      </c>
      <c r="W393">
        <v>0</v>
      </c>
      <c r="X393">
        <v>0</v>
      </c>
      <c r="Y393">
        <v>0</v>
      </c>
      <c r="Z393">
        <v>0</v>
      </c>
      <c r="AA393">
        <v>0</v>
      </c>
      <c r="AB393" t="s">
        <v>36</v>
      </c>
      <c r="AC393" t="s">
        <v>2195</v>
      </c>
      <c r="AD393" t="s">
        <v>2196</v>
      </c>
      <c r="AE393" t="s">
        <v>1762</v>
      </c>
      <c r="AF393" t="s">
        <v>36</v>
      </c>
      <c r="AG393" t="s">
        <v>36</v>
      </c>
      <c r="AH393" t="s">
        <v>36</v>
      </c>
      <c r="AI393" t="s">
        <v>36</v>
      </c>
      <c r="AJ393" t="s">
        <v>36</v>
      </c>
      <c r="AK393" t="s">
        <v>2197</v>
      </c>
      <c r="AL393" t="s">
        <v>36</v>
      </c>
      <c r="AM393" t="s">
        <v>4876</v>
      </c>
      <c r="AN393" s="487">
        <v>0</v>
      </c>
      <c r="AO393" s="487">
        <v>0</v>
      </c>
    </row>
    <row r="394" spans="1:41" ht="15" customHeight="1" x14ac:dyDescent="0.2">
      <c r="A394">
        <v>393</v>
      </c>
      <c r="B394" t="s">
        <v>1424</v>
      </c>
      <c r="C394" t="s">
        <v>5250</v>
      </c>
      <c r="D394" t="s">
        <v>5251</v>
      </c>
      <c r="E394" t="s">
        <v>3592</v>
      </c>
      <c r="F394" t="s">
        <v>2018</v>
      </c>
      <c r="G394" t="s">
        <v>36</v>
      </c>
      <c r="H394" t="s">
        <v>2200</v>
      </c>
      <c r="I394" t="s">
        <v>2794</v>
      </c>
      <c r="J394" t="s">
        <v>1768</v>
      </c>
      <c r="K394" t="s">
        <v>2364</v>
      </c>
      <c r="L394" t="s">
        <v>2541</v>
      </c>
      <c r="M394">
        <v>4</v>
      </c>
      <c r="N394" t="s">
        <v>5250</v>
      </c>
      <c r="O394" t="s">
        <v>2471</v>
      </c>
      <c r="P394" t="s">
        <v>2517</v>
      </c>
      <c r="Q394" t="s">
        <v>2276</v>
      </c>
      <c r="R394" t="s">
        <v>2257</v>
      </c>
      <c r="S394" t="s">
        <v>5252</v>
      </c>
      <c r="T394">
        <v>3872</v>
      </c>
      <c r="U394" t="s">
        <v>5253</v>
      </c>
      <c r="V394">
        <v>0</v>
      </c>
      <c r="W394">
        <v>0</v>
      </c>
      <c r="X394">
        <v>0</v>
      </c>
      <c r="Y394">
        <v>0</v>
      </c>
      <c r="Z394">
        <v>0</v>
      </c>
      <c r="AA394">
        <v>0</v>
      </c>
      <c r="AB394" t="s">
        <v>36</v>
      </c>
      <c r="AC394" t="s">
        <v>2195</v>
      </c>
      <c r="AD394" t="s">
        <v>2196</v>
      </c>
      <c r="AE394" t="s">
        <v>1762</v>
      </c>
      <c r="AF394" t="s">
        <v>36</v>
      </c>
      <c r="AG394" t="s">
        <v>36</v>
      </c>
      <c r="AH394" t="s">
        <v>36</v>
      </c>
      <c r="AI394" t="s">
        <v>36</v>
      </c>
      <c r="AJ394" t="s">
        <v>36</v>
      </c>
      <c r="AK394" t="s">
        <v>2197</v>
      </c>
      <c r="AL394" t="s">
        <v>36</v>
      </c>
      <c r="AM394" t="s">
        <v>4876</v>
      </c>
      <c r="AN394" s="487"/>
      <c r="AO394" s="487"/>
    </row>
    <row r="395" spans="1:41" ht="15" customHeight="1" x14ac:dyDescent="0.2">
      <c r="A395">
        <v>394</v>
      </c>
      <c r="B395" t="s">
        <v>1424</v>
      </c>
      <c r="C395" t="s">
        <v>1430</v>
      </c>
      <c r="D395" t="s">
        <v>4291</v>
      </c>
      <c r="E395" t="s">
        <v>3592</v>
      </c>
      <c r="F395" t="s">
        <v>2018</v>
      </c>
      <c r="G395" t="s">
        <v>36</v>
      </c>
      <c r="H395" t="s">
        <v>2200</v>
      </c>
      <c r="I395" t="s">
        <v>2794</v>
      </c>
      <c r="J395">
        <v>0</v>
      </c>
      <c r="K395">
        <v>0</v>
      </c>
      <c r="L395">
        <v>0</v>
      </c>
      <c r="M395">
        <v>0</v>
      </c>
      <c r="N395">
        <v>0</v>
      </c>
      <c r="O395">
        <v>0</v>
      </c>
      <c r="P395">
        <v>0</v>
      </c>
      <c r="Q395">
        <v>0</v>
      </c>
      <c r="R395">
        <v>0</v>
      </c>
      <c r="S395">
        <v>0</v>
      </c>
      <c r="T395">
        <v>0</v>
      </c>
      <c r="U395">
        <v>0</v>
      </c>
      <c r="V395">
        <v>0</v>
      </c>
      <c r="W395">
        <v>0</v>
      </c>
      <c r="X395">
        <v>0</v>
      </c>
      <c r="Y395">
        <v>0</v>
      </c>
      <c r="Z395">
        <v>0</v>
      </c>
      <c r="AA395">
        <v>0</v>
      </c>
      <c r="AB395" t="s">
        <v>36</v>
      </c>
      <c r="AC395" t="s">
        <v>2195</v>
      </c>
      <c r="AD395" t="s">
        <v>2196</v>
      </c>
      <c r="AE395" t="s">
        <v>1762</v>
      </c>
      <c r="AF395" t="s">
        <v>36</v>
      </c>
      <c r="AG395" t="s">
        <v>36</v>
      </c>
      <c r="AH395" t="s">
        <v>36</v>
      </c>
      <c r="AI395" t="s">
        <v>36</v>
      </c>
      <c r="AJ395" t="s">
        <v>36</v>
      </c>
      <c r="AK395" t="s">
        <v>2197</v>
      </c>
      <c r="AL395" t="s">
        <v>36</v>
      </c>
      <c r="AM395" t="s">
        <v>4876</v>
      </c>
      <c r="AN395" s="487">
        <v>0</v>
      </c>
      <c r="AO395" s="487">
        <v>0</v>
      </c>
    </row>
    <row r="396" spans="1:41" x14ac:dyDescent="0.2">
      <c r="A396">
        <v>395</v>
      </c>
      <c r="B396" t="s">
        <v>1424</v>
      </c>
      <c r="C396" t="s">
        <v>1241</v>
      </c>
      <c r="D396" t="s">
        <v>4292</v>
      </c>
      <c r="E396" t="s">
        <v>3592</v>
      </c>
      <c r="F396" t="s">
        <v>2018</v>
      </c>
      <c r="G396" t="s">
        <v>36</v>
      </c>
      <c r="H396" t="s">
        <v>2200</v>
      </c>
      <c r="I396" t="s">
        <v>2794</v>
      </c>
      <c r="J396" t="s">
        <v>1768</v>
      </c>
      <c r="K396" t="s">
        <v>3397</v>
      </c>
      <c r="L396" t="s">
        <v>2327</v>
      </c>
      <c r="M396" t="s">
        <v>5691</v>
      </c>
      <c r="N396" t="s">
        <v>5661</v>
      </c>
      <c r="O396" t="s">
        <v>2471</v>
      </c>
      <c r="P396" t="s">
        <v>2258</v>
      </c>
      <c r="Q396" t="s">
        <v>2192</v>
      </c>
      <c r="R396" t="s">
        <v>4849</v>
      </c>
      <c r="S396" t="s">
        <v>3595</v>
      </c>
      <c r="T396">
        <v>1470</v>
      </c>
      <c r="U396" t="s">
        <v>2223</v>
      </c>
      <c r="V396" t="s">
        <v>5662</v>
      </c>
      <c r="W396" t="s">
        <v>5663</v>
      </c>
      <c r="X396" t="s">
        <v>2333</v>
      </c>
      <c r="Y396" t="s">
        <v>4659</v>
      </c>
      <c r="Z396" t="s">
        <v>5664</v>
      </c>
      <c r="AA396" t="s">
        <v>2333</v>
      </c>
      <c r="AB396" t="s">
        <v>5660</v>
      </c>
      <c r="AC396" t="s">
        <v>2195</v>
      </c>
      <c r="AD396" t="s">
        <v>4433</v>
      </c>
      <c r="AE396" t="s">
        <v>1762</v>
      </c>
      <c r="AF396" t="s">
        <v>3419</v>
      </c>
      <c r="AG396" t="s">
        <v>36</v>
      </c>
      <c r="AH396" t="s">
        <v>36</v>
      </c>
      <c r="AI396" t="s">
        <v>36</v>
      </c>
      <c r="AJ396" t="s">
        <v>36</v>
      </c>
      <c r="AK396" t="s">
        <v>2197</v>
      </c>
      <c r="AL396" t="s">
        <v>36</v>
      </c>
      <c r="AM396" t="s">
        <v>4876</v>
      </c>
      <c r="AN396" s="487">
        <v>0</v>
      </c>
      <c r="AO396" s="487">
        <v>0</v>
      </c>
    </row>
    <row r="397" spans="1:41" x14ac:dyDescent="0.2">
      <c r="A397">
        <v>396</v>
      </c>
      <c r="B397" t="s">
        <v>1424</v>
      </c>
      <c r="C397" t="s">
        <v>5665</v>
      </c>
      <c r="D397" t="s">
        <v>5666</v>
      </c>
      <c r="E397" t="s">
        <v>3592</v>
      </c>
      <c r="F397" t="s">
        <v>2018</v>
      </c>
      <c r="G397" t="s">
        <v>36</v>
      </c>
      <c r="H397" t="s">
        <v>2200</v>
      </c>
      <c r="I397" t="s">
        <v>2794</v>
      </c>
      <c r="J397" t="s">
        <v>1768</v>
      </c>
      <c r="K397" t="s">
        <v>5667</v>
      </c>
      <c r="L397" t="s">
        <v>5668</v>
      </c>
      <c r="M397" t="s">
        <v>5692</v>
      </c>
      <c r="N397" t="s">
        <v>5669</v>
      </c>
      <c r="O397" t="s">
        <v>2471</v>
      </c>
      <c r="P397" t="s">
        <v>5670</v>
      </c>
      <c r="Q397" t="s">
        <v>2192</v>
      </c>
      <c r="R397" t="s">
        <v>4849</v>
      </c>
      <c r="S397" t="s">
        <v>5671</v>
      </c>
      <c r="T397">
        <v>390</v>
      </c>
      <c r="U397" t="s">
        <v>2223</v>
      </c>
      <c r="V397" t="s">
        <v>4794</v>
      </c>
      <c r="W397" t="s">
        <v>3419</v>
      </c>
      <c r="X397" t="s">
        <v>2333</v>
      </c>
      <c r="Y397" t="s">
        <v>4659</v>
      </c>
      <c r="Z397" t="s">
        <v>5664</v>
      </c>
      <c r="AA397" t="s">
        <v>2342</v>
      </c>
      <c r="AB397" t="s">
        <v>5672</v>
      </c>
      <c r="AC397" t="s">
        <v>2195</v>
      </c>
      <c r="AD397" t="s">
        <v>4433</v>
      </c>
      <c r="AE397" t="s">
        <v>1762</v>
      </c>
      <c r="AF397" t="s">
        <v>3419</v>
      </c>
      <c r="AG397" t="s">
        <v>36</v>
      </c>
      <c r="AH397" t="s">
        <v>36</v>
      </c>
      <c r="AI397" t="s">
        <v>36</v>
      </c>
      <c r="AJ397" t="s">
        <v>36</v>
      </c>
      <c r="AK397" t="s">
        <v>2197</v>
      </c>
      <c r="AL397" t="s">
        <v>36</v>
      </c>
      <c r="AM397" t="s">
        <v>4876</v>
      </c>
      <c r="AN397" s="487">
        <v>0</v>
      </c>
      <c r="AO397" s="487">
        <v>0</v>
      </c>
    </row>
    <row r="398" spans="1:41" x14ac:dyDescent="0.2">
      <c r="A398">
        <v>397</v>
      </c>
      <c r="B398" t="s">
        <v>1424</v>
      </c>
      <c r="C398" t="s">
        <v>5673</v>
      </c>
      <c r="D398" t="s">
        <v>5674</v>
      </c>
      <c r="E398" t="s">
        <v>3592</v>
      </c>
      <c r="F398" t="s">
        <v>2018</v>
      </c>
      <c r="G398" t="s">
        <v>36</v>
      </c>
      <c r="H398" t="s">
        <v>2200</v>
      </c>
      <c r="I398" t="s">
        <v>2794</v>
      </c>
      <c r="J398" t="s">
        <v>1768</v>
      </c>
      <c r="K398" t="s">
        <v>5675</v>
      </c>
      <c r="L398" t="s">
        <v>5668</v>
      </c>
      <c r="M398" t="s">
        <v>5693</v>
      </c>
      <c r="N398" t="s">
        <v>5673</v>
      </c>
      <c r="O398" t="s">
        <v>2471</v>
      </c>
      <c r="P398" t="s">
        <v>5676</v>
      </c>
      <c r="Q398" t="s">
        <v>2192</v>
      </c>
      <c r="R398" t="s">
        <v>4849</v>
      </c>
      <c r="S398" t="s">
        <v>5671</v>
      </c>
      <c r="T398">
        <v>390</v>
      </c>
      <c r="U398" t="s">
        <v>2223</v>
      </c>
      <c r="V398" t="s">
        <v>4794</v>
      </c>
      <c r="W398" t="s">
        <v>3419</v>
      </c>
      <c r="X398" t="s">
        <v>2333</v>
      </c>
      <c r="Y398" t="s">
        <v>4659</v>
      </c>
      <c r="Z398" t="s">
        <v>5664</v>
      </c>
      <c r="AA398" t="s">
        <v>2342</v>
      </c>
      <c r="AB398" t="s">
        <v>5677</v>
      </c>
      <c r="AC398" t="s">
        <v>2195</v>
      </c>
      <c r="AD398" t="s">
        <v>4433</v>
      </c>
      <c r="AE398" t="s">
        <v>1762</v>
      </c>
      <c r="AF398" t="s">
        <v>3419</v>
      </c>
      <c r="AG398" t="s">
        <v>36</v>
      </c>
      <c r="AH398" t="s">
        <v>36</v>
      </c>
      <c r="AI398" t="s">
        <v>36</v>
      </c>
      <c r="AJ398" t="s">
        <v>36</v>
      </c>
      <c r="AK398" t="s">
        <v>2197</v>
      </c>
      <c r="AL398" t="s">
        <v>36</v>
      </c>
      <c r="AM398" t="s">
        <v>4876</v>
      </c>
      <c r="AN398" s="487">
        <v>0</v>
      </c>
      <c r="AO398" s="487">
        <v>0</v>
      </c>
    </row>
    <row r="399" spans="1:41" x14ac:dyDescent="0.2">
      <c r="A399">
        <v>398</v>
      </c>
      <c r="B399" t="s">
        <v>1424</v>
      </c>
      <c r="C399" t="s">
        <v>5678</v>
      </c>
      <c r="D399" t="s">
        <v>5679</v>
      </c>
      <c r="E399" t="s">
        <v>3592</v>
      </c>
      <c r="F399" t="s">
        <v>2018</v>
      </c>
      <c r="G399" t="s">
        <v>36</v>
      </c>
      <c r="H399" t="s">
        <v>2200</v>
      </c>
      <c r="I399" t="s">
        <v>2794</v>
      </c>
      <c r="J399" t="s">
        <v>1768</v>
      </c>
      <c r="K399" t="s">
        <v>5680</v>
      </c>
      <c r="L399" t="s">
        <v>5668</v>
      </c>
      <c r="M399" t="s">
        <v>1430</v>
      </c>
      <c r="N399" t="s">
        <v>5678</v>
      </c>
      <c r="O399" t="s">
        <v>2471</v>
      </c>
      <c r="P399" t="s">
        <v>5681</v>
      </c>
      <c r="Q399" t="s">
        <v>2192</v>
      </c>
      <c r="R399" t="s">
        <v>4849</v>
      </c>
      <c r="S399" t="s">
        <v>5671</v>
      </c>
      <c r="T399">
        <v>390</v>
      </c>
      <c r="U399" t="s">
        <v>2223</v>
      </c>
      <c r="V399" t="s">
        <v>4794</v>
      </c>
      <c r="W399" t="s">
        <v>3419</v>
      </c>
      <c r="X399" t="s">
        <v>2333</v>
      </c>
      <c r="Y399" t="s">
        <v>4659</v>
      </c>
      <c r="Z399" t="s">
        <v>5664</v>
      </c>
      <c r="AA399" t="s">
        <v>2342</v>
      </c>
      <c r="AB399" t="s">
        <v>5677</v>
      </c>
      <c r="AC399" t="s">
        <v>2195</v>
      </c>
      <c r="AD399" t="s">
        <v>4433</v>
      </c>
      <c r="AE399" t="s">
        <v>1762</v>
      </c>
      <c r="AF399" t="s">
        <v>3419</v>
      </c>
      <c r="AG399" t="s">
        <v>36</v>
      </c>
      <c r="AH399" t="s">
        <v>36</v>
      </c>
      <c r="AI399" t="s">
        <v>36</v>
      </c>
      <c r="AJ399" t="s">
        <v>36</v>
      </c>
      <c r="AK399" t="s">
        <v>2197</v>
      </c>
      <c r="AL399" t="s">
        <v>36</v>
      </c>
      <c r="AM399" t="s">
        <v>4876</v>
      </c>
      <c r="AN399" s="487">
        <v>0</v>
      </c>
      <c r="AO399" s="487">
        <v>0</v>
      </c>
    </row>
    <row r="400" spans="1:41" x14ac:dyDescent="0.2">
      <c r="A400">
        <v>399</v>
      </c>
      <c r="B400" t="s">
        <v>1424</v>
      </c>
      <c r="C400" t="s">
        <v>5682</v>
      </c>
      <c r="D400" t="s">
        <v>5683</v>
      </c>
      <c r="E400" t="s">
        <v>3592</v>
      </c>
      <c r="F400" t="s">
        <v>2018</v>
      </c>
      <c r="G400" t="s">
        <v>36</v>
      </c>
      <c r="H400" t="s">
        <v>2200</v>
      </c>
      <c r="I400" t="s">
        <v>2794</v>
      </c>
      <c r="J400" t="s">
        <v>1768</v>
      </c>
      <c r="K400" t="s">
        <v>5684</v>
      </c>
      <c r="L400" t="s">
        <v>5668</v>
      </c>
      <c r="M400" t="s">
        <v>5682</v>
      </c>
      <c r="N400" t="s">
        <v>5682</v>
      </c>
      <c r="O400" t="s">
        <v>2471</v>
      </c>
      <c r="P400" t="s">
        <v>5685</v>
      </c>
      <c r="Q400" t="s">
        <v>2192</v>
      </c>
      <c r="R400" t="s">
        <v>4849</v>
      </c>
      <c r="S400" t="s">
        <v>5671</v>
      </c>
      <c r="T400">
        <v>390</v>
      </c>
      <c r="U400" t="s">
        <v>2223</v>
      </c>
      <c r="V400" t="s">
        <v>4794</v>
      </c>
      <c r="W400" t="s">
        <v>3419</v>
      </c>
      <c r="X400" t="s">
        <v>2333</v>
      </c>
      <c r="Y400" t="s">
        <v>4659</v>
      </c>
      <c r="Z400" t="s">
        <v>5664</v>
      </c>
      <c r="AA400" t="s">
        <v>2342</v>
      </c>
      <c r="AB400" t="s">
        <v>5686</v>
      </c>
      <c r="AC400" t="s">
        <v>2195</v>
      </c>
      <c r="AD400" t="s">
        <v>4433</v>
      </c>
      <c r="AE400" t="s">
        <v>1762</v>
      </c>
      <c r="AF400" t="s">
        <v>3419</v>
      </c>
      <c r="AG400" t="s">
        <v>36</v>
      </c>
      <c r="AH400" t="s">
        <v>36</v>
      </c>
      <c r="AI400" t="s">
        <v>36</v>
      </c>
      <c r="AJ400" t="s">
        <v>36</v>
      </c>
      <c r="AK400" t="s">
        <v>2197</v>
      </c>
      <c r="AL400" t="s">
        <v>36</v>
      </c>
      <c r="AM400" t="s">
        <v>4876</v>
      </c>
      <c r="AN400" s="487">
        <v>0</v>
      </c>
      <c r="AO400" s="487">
        <v>0</v>
      </c>
    </row>
    <row r="401" spans="1:41" ht="15" customHeight="1" x14ac:dyDescent="0.2">
      <c r="A401">
        <v>400</v>
      </c>
      <c r="B401" t="s">
        <v>1424</v>
      </c>
      <c r="C401" t="s">
        <v>5687</v>
      </c>
      <c r="D401" t="s">
        <v>5688</v>
      </c>
      <c r="E401" t="s">
        <v>3592</v>
      </c>
      <c r="F401" t="s">
        <v>2018</v>
      </c>
      <c r="G401" t="s">
        <v>36</v>
      </c>
      <c r="H401" t="s">
        <v>2200</v>
      </c>
      <c r="I401" t="s">
        <v>2794</v>
      </c>
      <c r="J401" t="s">
        <v>1768</v>
      </c>
      <c r="K401" t="s">
        <v>5689</v>
      </c>
      <c r="L401" t="s">
        <v>5668</v>
      </c>
      <c r="M401" t="s">
        <v>5694</v>
      </c>
      <c r="N401" t="s">
        <v>5687</v>
      </c>
      <c r="O401" t="s">
        <v>2471</v>
      </c>
      <c r="P401" t="s">
        <v>5676</v>
      </c>
      <c r="Q401" t="s">
        <v>2192</v>
      </c>
      <c r="R401" t="s">
        <v>4849</v>
      </c>
      <c r="S401" t="s">
        <v>5690</v>
      </c>
      <c r="T401">
        <v>78</v>
      </c>
      <c r="U401" t="s">
        <v>2223</v>
      </c>
      <c r="V401" t="s">
        <v>4794</v>
      </c>
      <c r="W401" t="s">
        <v>3419</v>
      </c>
      <c r="X401" t="s">
        <v>2333</v>
      </c>
      <c r="Y401" t="s">
        <v>4659</v>
      </c>
      <c r="Z401" t="s">
        <v>5664</v>
      </c>
      <c r="AA401" t="s">
        <v>2342</v>
      </c>
      <c r="AB401" t="s">
        <v>5677</v>
      </c>
      <c r="AC401" t="s">
        <v>2195</v>
      </c>
      <c r="AD401" t="s">
        <v>4433</v>
      </c>
      <c r="AE401" t="s">
        <v>1762</v>
      </c>
      <c r="AF401" t="s">
        <v>3419</v>
      </c>
      <c r="AG401" t="s">
        <v>36</v>
      </c>
      <c r="AH401" t="s">
        <v>36</v>
      </c>
      <c r="AI401" t="s">
        <v>36</v>
      </c>
      <c r="AJ401" t="s">
        <v>36</v>
      </c>
      <c r="AK401" t="s">
        <v>2197</v>
      </c>
      <c r="AL401" t="s">
        <v>36</v>
      </c>
      <c r="AM401" t="s">
        <v>4876</v>
      </c>
      <c r="AN401" s="487">
        <v>0</v>
      </c>
      <c r="AO401" s="487">
        <v>0</v>
      </c>
    </row>
    <row r="402" spans="1:41" ht="15" customHeight="1" x14ac:dyDescent="0.2">
      <c r="A402">
        <v>401</v>
      </c>
      <c r="B402" t="s">
        <v>5521</v>
      </c>
      <c r="C402" t="s">
        <v>5522</v>
      </c>
      <c r="D402" t="s">
        <v>5523</v>
      </c>
      <c r="E402" t="s">
        <v>5524</v>
      </c>
      <c r="F402" t="s">
        <v>2060</v>
      </c>
      <c r="G402" t="s">
        <v>36</v>
      </c>
      <c r="H402" t="s">
        <v>2200</v>
      </c>
      <c r="I402" t="s">
        <v>2794</v>
      </c>
      <c r="J402" t="s">
        <v>1768</v>
      </c>
      <c r="K402" t="s">
        <v>5525</v>
      </c>
      <c r="L402" t="s">
        <v>2541</v>
      </c>
      <c r="M402" t="s">
        <v>5526</v>
      </c>
      <c r="N402" t="s">
        <v>5525</v>
      </c>
      <c r="O402" t="s">
        <v>2471</v>
      </c>
      <c r="P402" t="s">
        <v>5527</v>
      </c>
      <c r="Q402" t="s">
        <v>2192</v>
      </c>
      <c r="R402">
        <v>0</v>
      </c>
      <c r="S402">
        <v>0</v>
      </c>
      <c r="T402">
        <v>0</v>
      </c>
      <c r="U402">
        <v>0</v>
      </c>
      <c r="V402">
        <v>0</v>
      </c>
      <c r="W402">
        <v>0</v>
      </c>
      <c r="X402">
        <v>0</v>
      </c>
      <c r="Y402">
        <v>0</v>
      </c>
      <c r="Z402">
        <v>0</v>
      </c>
      <c r="AA402">
        <v>0</v>
      </c>
      <c r="AB402" t="s">
        <v>36</v>
      </c>
      <c r="AC402" t="s">
        <v>2195</v>
      </c>
      <c r="AD402" t="s">
        <v>2196</v>
      </c>
      <c r="AE402" t="s">
        <v>1762</v>
      </c>
      <c r="AF402" t="s">
        <v>36</v>
      </c>
      <c r="AG402" t="s">
        <v>36</v>
      </c>
      <c r="AH402" t="s">
        <v>36</v>
      </c>
      <c r="AI402" t="s">
        <v>36</v>
      </c>
      <c r="AJ402" t="s">
        <v>36</v>
      </c>
      <c r="AK402" t="s">
        <v>2197</v>
      </c>
      <c r="AL402" t="s">
        <v>36</v>
      </c>
      <c r="AM402" t="s">
        <v>4876</v>
      </c>
      <c r="AN402" s="487"/>
      <c r="AO402" s="487"/>
    </row>
    <row r="403" spans="1:41" ht="15" customHeight="1" x14ac:dyDescent="0.2">
      <c r="A403">
        <v>402</v>
      </c>
      <c r="B403" t="s">
        <v>5521</v>
      </c>
      <c r="C403" t="s">
        <v>5528</v>
      </c>
      <c r="D403" t="s">
        <v>5529</v>
      </c>
      <c r="E403" t="s">
        <v>5524</v>
      </c>
      <c r="F403" t="s">
        <v>2060</v>
      </c>
      <c r="G403" t="s">
        <v>36</v>
      </c>
      <c r="H403" t="s">
        <v>2200</v>
      </c>
      <c r="I403" t="s">
        <v>2794</v>
      </c>
      <c r="J403" t="s">
        <v>1768</v>
      </c>
      <c r="K403" t="s">
        <v>5530</v>
      </c>
      <c r="L403" t="s">
        <v>2541</v>
      </c>
      <c r="M403" t="s">
        <v>5531</v>
      </c>
      <c r="N403" t="s">
        <v>5530</v>
      </c>
      <c r="O403" t="s">
        <v>2471</v>
      </c>
      <c r="P403" t="s">
        <v>5532</v>
      </c>
      <c r="Q403" t="s">
        <v>2192</v>
      </c>
      <c r="R403">
        <v>0</v>
      </c>
      <c r="S403">
        <v>0</v>
      </c>
      <c r="T403">
        <v>0</v>
      </c>
      <c r="U403">
        <v>0</v>
      </c>
      <c r="V403">
        <v>0</v>
      </c>
      <c r="W403">
        <v>0</v>
      </c>
      <c r="X403">
        <v>0</v>
      </c>
      <c r="Y403">
        <v>0</v>
      </c>
      <c r="Z403">
        <v>0</v>
      </c>
      <c r="AA403">
        <v>0</v>
      </c>
      <c r="AB403" t="s">
        <v>36</v>
      </c>
      <c r="AC403" t="s">
        <v>2195</v>
      </c>
      <c r="AD403" t="s">
        <v>2196</v>
      </c>
      <c r="AE403" t="s">
        <v>1762</v>
      </c>
      <c r="AF403" t="s">
        <v>36</v>
      </c>
      <c r="AG403" t="s">
        <v>36</v>
      </c>
      <c r="AH403" t="s">
        <v>36</v>
      </c>
      <c r="AI403" t="s">
        <v>36</v>
      </c>
      <c r="AJ403" t="s">
        <v>36</v>
      </c>
      <c r="AK403" t="s">
        <v>2197</v>
      </c>
      <c r="AL403" t="s">
        <v>36</v>
      </c>
      <c r="AM403" t="s">
        <v>4876</v>
      </c>
      <c r="AN403" s="487"/>
      <c r="AO403" s="487"/>
    </row>
    <row r="404" spans="1:41" ht="15" customHeight="1" x14ac:dyDescent="0.2">
      <c r="A404">
        <v>403</v>
      </c>
      <c r="B404" t="s">
        <v>1434</v>
      </c>
      <c r="C404" t="s">
        <v>5059</v>
      </c>
      <c r="D404" t="s">
        <v>5060</v>
      </c>
      <c r="E404" t="s">
        <v>3596</v>
      </c>
      <c r="F404" t="s">
        <v>2140</v>
      </c>
      <c r="G404" t="s">
        <v>36</v>
      </c>
      <c r="H404" t="s">
        <v>2200</v>
      </c>
      <c r="I404" t="s">
        <v>5725</v>
      </c>
      <c r="J404" t="s">
        <v>1768</v>
      </c>
      <c r="K404" t="s">
        <v>2376</v>
      </c>
      <c r="L404" t="s">
        <v>3435</v>
      </c>
      <c r="M404">
        <v>10229</v>
      </c>
      <c r="N404" t="s">
        <v>1001</v>
      </c>
      <c r="O404" t="s">
        <v>2471</v>
      </c>
      <c r="P404" t="s">
        <v>3608</v>
      </c>
      <c r="Q404" t="s">
        <v>2276</v>
      </c>
      <c r="R404" t="s">
        <v>2193</v>
      </c>
      <c r="S404" t="s">
        <v>3610</v>
      </c>
      <c r="T404">
        <v>476.3</v>
      </c>
      <c r="U404" t="s">
        <v>2223</v>
      </c>
      <c r="V404" t="s">
        <v>3436</v>
      </c>
      <c r="W404" t="s">
        <v>3437</v>
      </c>
      <c r="X404" t="s">
        <v>2194</v>
      </c>
      <c r="Y404" t="s">
        <v>3436</v>
      </c>
      <c r="Z404" t="s">
        <v>3438</v>
      </c>
      <c r="AA404" t="s">
        <v>2194</v>
      </c>
      <c r="AB404" t="s">
        <v>36</v>
      </c>
      <c r="AC404" t="s">
        <v>2195</v>
      </c>
      <c r="AD404" t="s">
        <v>2196</v>
      </c>
      <c r="AE404" t="s">
        <v>1762</v>
      </c>
      <c r="AF404" t="s">
        <v>3419</v>
      </c>
      <c r="AG404" t="s">
        <v>36</v>
      </c>
      <c r="AH404" t="s">
        <v>36</v>
      </c>
      <c r="AI404" t="s">
        <v>36</v>
      </c>
      <c r="AJ404" t="s">
        <v>36</v>
      </c>
      <c r="AK404" t="s">
        <v>2197</v>
      </c>
      <c r="AL404" t="s">
        <v>36</v>
      </c>
      <c r="AM404" t="s">
        <v>4876</v>
      </c>
      <c r="AN404" s="487"/>
      <c r="AO404" s="487"/>
    </row>
    <row r="405" spans="1:41" ht="15" customHeight="1" x14ac:dyDescent="0.2">
      <c r="A405">
        <v>404</v>
      </c>
      <c r="B405" t="s">
        <v>1434</v>
      </c>
      <c r="C405" t="s">
        <v>878</v>
      </c>
      <c r="D405" t="s">
        <v>4293</v>
      </c>
      <c r="E405" t="s">
        <v>3596</v>
      </c>
      <c r="F405" t="s">
        <v>2140</v>
      </c>
      <c r="G405" t="s">
        <v>36</v>
      </c>
      <c r="H405" t="s">
        <v>2200</v>
      </c>
      <c r="I405" t="s">
        <v>5725</v>
      </c>
      <c r="J405" t="s">
        <v>1768</v>
      </c>
      <c r="K405" t="s">
        <v>2376</v>
      </c>
      <c r="L405" t="s">
        <v>3431</v>
      </c>
      <c r="M405" t="s">
        <v>3432</v>
      </c>
      <c r="N405" t="s">
        <v>878</v>
      </c>
      <c r="O405" t="s">
        <v>906</v>
      </c>
      <c r="P405" t="s">
        <v>3555</v>
      </c>
      <c r="Q405" t="s">
        <v>4936</v>
      </c>
      <c r="R405" t="s">
        <v>2193</v>
      </c>
      <c r="S405" t="s">
        <v>3609</v>
      </c>
      <c r="T405">
        <v>115.4</v>
      </c>
      <c r="U405" t="s">
        <v>2223</v>
      </c>
      <c r="V405" t="s">
        <v>3433</v>
      </c>
      <c r="W405" t="s">
        <v>3434</v>
      </c>
      <c r="X405" t="s">
        <v>4937</v>
      </c>
      <c r="Y405" t="s">
        <v>3433</v>
      </c>
      <c r="Z405" t="s">
        <v>3434</v>
      </c>
      <c r="AA405" t="s">
        <v>4937</v>
      </c>
      <c r="AB405" t="s">
        <v>36</v>
      </c>
      <c r="AC405" t="s">
        <v>2195</v>
      </c>
      <c r="AD405" t="s">
        <v>2196</v>
      </c>
      <c r="AE405" t="s">
        <v>1762</v>
      </c>
      <c r="AF405" t="s">
        <v>3419</v>
      </c>
      <c r="AG405" t="s">
        <v>36</v>
      </c>
      <c r="AH405" t="s">
        <v>36</v>
      </c>
      <c r="AI405" t="s">
        <v>36</v>
      </c>
      <c r="AJ405" t="s">
        <v>36</v>
      </c>
      <c r="AK405" t="s">
        <v>2197</v>
      </c>
      <c r="AL405" t="s">
        <v>36</v>
      </c>
      <c r="AM405" t="s">
        <v>4876</v>
      </c>
      <c r="AN405" s="487">
        <v>0</v>
      </c>
      <c r="AO405" s="487">
        <v>0</v>
      </c>
    </row>
    <row r="406" spans="1:41" ht="15" customHeight="1" x14ac:dyDescent="0.2">
      <c r="A406">
        <v>405</v>
      </c>
      <c r="B406" t="s">
        <v>1434</v>
      </c>
      <c r="C406" t="s">
        <v>5061</v>
      </c>
      <c r="D406" t="s">
        <v>5062</v>
      </c>
      <c r="E406" t="s">
        <v>3596</v>
      </c>
      <c r="F406" t="s">
        <v>2140</v>
      </c>
      <c r="G406" t="s">
        <v>36</v>
      </c>
      <c r="H406" t="s">
        <v>2200</v>
      </c>
      <c r="I406" t="s">
        <v>5769</v>
      </c>
      <c r="J406" t="s">
        <v>2188</v>
      </c>
      <c r="K406" t="s">
        <v>2376</v>
      </c>
      <c r="L406" t="s">
        <v>3431</v>
      </c>
      <c r="M406" t="s">
        <v>3432</v>
      </c>
      <c r="N406" t="s">
        <v>878</v>
      </c>
      <c r="O406" t="s">
        <v>5770</v>
      </c>
      <c r="P406" t="s">
        <v>3608</v>
      </c>
      <c r="Q406" t="s">
        <v>4936</v>
      </c>
      <c r="R406" t="s">
        <v>2193</v>
      </c>
      <c r="S406" t="s">
        <v>3609</v>
      </c>
      <c r="T406">
        <v>115.4</v>
      </c>
      <c r="U406" t="s">
        <v>2223</v>
      </c>
      <c r="V406" t="s">
        <v>3433</v>
      </c>
      <c r="W406" t="s">
        <v>3434</v>
      </c>
      <c r="X406" t="s">
        <v>4937</v>
      </c>
      <c r="Y406" t="s">
        <v>3433</v>
      </c>
      <c r="Z406" t="s">
        <v>3434</v>
      </c>
      <c r="AA406" t="s">
        <v>4937</v>
      </c>
      <c r="AB406" t="s">
        <v>36</v>
      </c>
      <c r="AC406" t="s">
        <v>2195</v>
      </c>
      <c r="AD406" t="s">
        <v>2196</v>
      </c>
      <c r="AE406" t="s">
        <v>1762</v>
      </c>
      <c r="AF406" t="s">
        <v>3419</v>
      </c>
      <c r="AG406" t="s">
        <v>36</v>
      </c>
      <c r="AH406" t="s">
        <v>36</v>
      </c>
      <c r="AI406" t="s">
        <v>36</v>
      </c>
      <c r="AJ406" t="s">
        <v>36</v>
      </c>
      <c r="AK406" t="s">
        <v>2197</v>
      </c>
      <c r="AL406" t="s">
        <v>36</v>
      </c>
      <c r="AM406" t="s">
        <v>4876</v>
      </c>
      <c r="AN406" s="487"/>
      <c r="AO406" s="487"/>
    </row>
    <row r="407" spans="1:41" ht="15" customHeight="1" x14ac:dyDescent="0.2">
      <c r="A407">
        <v>406</v>
      </c>
      <c r="B407" t="s">
        <v>1434</v>
      </c>
      <c r="C407" t="s">
        <v>1985</v>
      </c>
      <c r="D407" t="s">
        <v>4294</v>
      </c>
      <c r="E407" t="s">
        <v>3596</v>
      </c>
      <c r="F407" t="s">
        <v>2140</v>
      </c>
      <c r="G407" t="s">
        <v>36</v>
      </c>
      <c r="H407" t="s">
        <v>2200</v>
      </c>
      <c r="I407" t="s">
        <v>5725</v>
      </c>
      <c r="J407" t="s">
        <v>1768</v>
      </c>
      <c r="K407" t="s">
        <v>1985</v>
      </c>
      <c r="L407" t="s">
        <v>3402</v>
      </c>
      <c r="M407">
        <v>639997</v>
      </c>
      <c r="N407" t="s">
        <v>1985</v>
      </c>
      <c r="O407" t="s">
        <v>2471</v>
      </c>
      <c r="P407" t="s">
        <v>4663</v>
      </c>
      <c r="Q407" t="s">
        <v>3535</v>
      </c>
      <c r="R407" t="s">
        <v>2257</v>
      </c>
      <c r="S407" t="s">
        <v>3597</v>
      </c>
      <c r="T407">
        <v>3.8</v>
      </c>
      <c r="U407" t="s">
        <v>1952</v>
      </c>
      <c r="V407" t="s">
        <v>3403</v>
      </c>
      <c r="W407">
        <v>639997</v>
      </c>
      <c r="X407" t="s">
        <v>3404</v>
      </c>
      <c r="Y407" t="s">
        <v>111</v>
      </c>
      <c r="Z407" t="s">
        <v>111</v>
      </c>
      <c r="AA407" t="s">
        <v>111</v>
      </c>
      <c r="AB407" t="s">
        <v>3405</v>
      </c>
      <c r="AC407" t="s">
        <v>2195</v>
      </c>
      <c r="AD407" t="s">
        <v>2196</v>
      </c>
      <c r="AE407" t="s">
        <v>1762</v>
      </c>
      <c r="AF407" t="s">
        <v>36</v>
      </c>
      <c r="AG407" t="s">
        <v>36</v>
      </c>
      <c r="AH407" t="s">
        <v>36</v>
      </c>
      <c r="AI407" t="s">
        <v>36</v>
      </c>
      <c r="AJ407" t="s">
        <v>36</v>
      </c>
      <c r="AK407" t="s">
        <v>2197</v>
      </c>
      <c r="AL407" t="s">
        <v>36</v>
      </c>
      <c r="AM407" t="s">
        <v>4876</v>
      </c>
      <c r="AN407" s="487">
        <v>0</v>
      </c>
      <c r="AO407" s="487">
        <v>0</v>
      </c>
    </row>
    <row r="408" spans="1:41" ht="15" customHeight="1" x14ac:dyDescent="0.2">
      <c r="A408">
        <v>407</v>
      </c>
      <c r="B408" t="s">
        <v>1434</v>
      </c>
      <c r="C408" t="s">
        <v>1934</v>
      </c>
      <c r="D408" t="s">
        <v>4295</v>
      </c>
      <c r="E408" t="s">
        <v>3596</v>
      </c>
      <c r="F408" t="s">
        <v>2140</v>
      </c>
      <c r="G408" t="s">
        <v>36</v>
      </c>
      <c r="H408" t="s">
        <v>2200</v>
      </c>
      <c r="I408" t="s">
        <v>5725</v>
      </c>
      <c r="J408" t="s">
        <v>1768</v>
      </c>
      <c r="K408" t="s">
        <v>2286</v>
      </c>
      <c r="L408" t="s">
        <v>3416</v>
      </c>
      <c r="M408">
        <v>89786</v>
      </c>
      <c r="N408" t="s">
        <v>1934</v>
      </c>
      <c r="O408" t="s">
        <v>2471</v>
      </c>
      <c r="P408" t="s">
        <v>3600</v>
      </c>
      <c r="Q408" t="s">
        <v>3602</v>
      </c>
      <c r="R408" t="s">
        <v>2193</v>
      </c>
      <c r="S408" t="s">
        <v>3601</v>
      </c>
      <c r="T408">
        <v>0.37</v>
      </c>
      <c r="U408" t="s">
        <v>1952</v>
      </c>
      <c r="V408" t="s">
        <v>2495</v>
      </c>
      <c r="W408" t="s">
        <v>3417</v>
      </c>
      <c r="X408" t="s">
        <v>2194</v>
      </c>
      <c r="Y408" t="s">
        <v>111</v>
      </c>
      <c r="Z408" t="s">
        <v>111</v>
      </c>
      <c r="AA408" t="s">
        <v>111</v>
      </c>
      <c r="AB408" t="s">
        <v>3418</v>
      </c>
      <c r="AC408" t="s">
        <v>2195</v>
      </c>
      <c r="AD408" t="s">
        <v>2196</v>
      </c>
      <c r="AE408" t="s">
        <v>1762</v>
      </c>
      <c r="AF408">
        <v>5</v>
      </c>
      <c r="AG408">
        <v>87</v>
      </c>
      <c r="AH408">
        <v>14</v>
      </c>
      <c r="AI408" t="s">
        <v>36</v>
      </c>
      <c r="AJ408" t="s">
        <v>36</v>
      </c>
      <c r="AK408" t="s">
        <v>2197</v>
      </c>
      <c r="AL408" t="s">
        <v>36</v>
      </c>
      <c r="AM408" t="s">
        <v>4876</v>
      </c>
      <c r="AN408" s="487">
        <v>0</v>
      </c>
      <c r="AO408" s="487">
        <v>0</v>
      </c>
    </row>
    <row r="409" spans="1:41" ht="15" customHeight="1" x14ac:dyDescent="0.2">
      <c r="A409">
        <v>408</v>
      </c>
      <c r="B409" t="s">
        <v>1434</v>
      </c>
      <c r="C409" t="s">
        <v>1936</v>
      </c>
      <c r="D409" t="s">
        <v>4296</v>
      </c>
      <c r="E409" t="s">
        <v>3596</v>
      </c>
      <c r="F409" t="s">
        <v>2140</v>
      </c>
      <c r="G409" t="s">
        <v>36</v>
      </c>
      <c r="H409" t="s">
        <v>2200</v>
      </c>
      <c r="I409" t="s">
        <v>5725</v>
      </c>
      <c r="J409" t="s">
        <v>1768</v>
      </c>
      <c r="K409" t="s">
        <v>2286</v>
      </c>
      <c r="L409" t="s">
        <v>3416</v>
      </c>
      <c r="M409">
        <v>1111556</v>
      </c>
      <c r="N409" t="s">
        <v>1936</v>
      </c>
      <c r="O409" t="s">
        <v>2471</v>
      </c>
      <c r="P409" t="s">
        <v>3600</v>
      </c>
      <c r="Q409" t="s">
        <v>3602</v>
      </c>
      <c r="R409" t="s">
        <v>2193</v>
      </c>
      <c r="S409" t="s">
        <v>3601</v>
      </c>
      <c r="T409">
        <v>0.37</v>
      </c>
      <c r="U409" t="s">
        <v>1952</v>
      </c>
      <c r="V409" t="s">
        <v>2495</v>
      </c>
      <c r="W409" t="s">
        <v>3419</v>
      </c>
      <c r="X409" t="s">
        <v>2194</v>
      </c>
      <c r="Y409" t="s">
        <v>111</v>
      </c>
      <c r="Z409" t="s">
        <v>111</v>
      </c>
      <c r="AA409" t="s">
        <v>111</v>
      </c>
      <c r="AB409" t="s">
        <v>3418</v>
      </c>
      <c r="AC409" t="s">
        <v>2195</v>
      </c>
      <c r="AD409" t="s">
        <v>2196</v>
      </c>
      <c r="AE409" t="s">
        <v>1762</v>
      </c>
      <c r="AF409" t="s">
        <v>5349</v>
      </c>
      <c r="AG409" t="s">
        <v>36</v>
      </c>
      <c r="AH409" t="s">
        <v>36</v>
      </c>
      <c r="AI409" t="s">
        <v>36</v>
      </c>
      <c r="AJ409" t="s">
        <v>36</v>
      </c>
      <c r="AK409" t="s">
        <v>2197</v>
      </c>
      <c r="AL409" t="s">
        <v>36</v>
      </c>
      <c r="AM409" t="s">
        <v>4876</v>
      </c>
      <c r="AN409" s="487">
        <v>0</v>
      </c>
      <c r="AO409" s="487">
        <v>0</v>
      </c>
    </row>
    <row r="410" spans="1:41" ht="15" customHeight="1" x14ac:dyDescent="0.2">
      <c r="A410">
        <v>409</v>
      </c>
      <c r="B410" t="s">
        <v>1434</v>
      </c>
      <c r="C410" t="s">
        <v>1445</v>
      </c>
      <c r="D410" t="s">
        <v>4297</v>
      </c>
      <c r="E410" t="s">
        <v>3596</v>
      </c>
      <c r="F410" t="s">
        <v>2140</v>
      </c>
      <c r="G410" t="s">
        <v>36</v>
      </c>
      <c r="H410" t="s">
        <v>2200</v>
      </c>
      <c r="I410" t="s">
        <v>5725</v>
      </c>
      <c r="J410" t="s">
        <v>2188</v>
      </c>
      <c r="K410" t="s">
        <v>2204</v>
      </c>
      <c r="L410" t="s">
        <v>3428</v>
      </c>
      <c r="M410" t="s">
        <v>1445</v>
      </c>
      <c r="N410" t="s">
        <v>1445</v>
      </c>
      <c r="O410" t="s">
        <v>906</v>
      </c>
      <c r="P410" t="s">
        <v>3013</v>
      </c>
      <c r="Q410" t="s">
        <v>2276</v>
      </c>
      <c r="R410" t="s">
        <v>2193</v>
      </c>
      <c r="S410" t="s">
        <v>3607</v>
      </c>
      <c r="T410">
        <v>264.39999999999998</v>
      </c>
      <c r="U410" t="s">
        <v>1952</v>
      </c>
      <c r="V410" t="s">
        <v>2475</v>
      </c>
      <c r="W410">
        <v>6233</v>
      </c>
      <c r="X410" t="s">
        <v>2194</v>
      </c>
      <c r="Y410" t="s">
        <v>2539</v>
      </c>
      <c r="Z410" t="s">
        <v>3429</v>
      </c>
      <c r="AA410" t="s">
        <v>2194</v>
      </c>
      <c r="AB410" t="s">
        <v>3430</v>
      </c>
      <c r="AC410" t="s">
        <v>2195</v>
      </c>
      <c r="AD410" t="s">
        <v>2196</v>
      </c>
      <c r="AE410" t="s">
        <v>1762</v>
      </c>
      <c r="AF410" t="s">
        <v>36</v>
      </c>
      <c r="AG410" t="s">
        <v>36</v>
      </c>
      <c r="AH410" t="s">
        <v>36</v>
      </c>
      <c r="AI410" t="s">
        <v>36</v>
      </c>
      <c r="AJ410" t="s">
        <v>36</v>
      </c>
      <c r="AK410" t="s">
        <v>2197</v>
      </c>
      <c r="AL410" t="s">
        <v>36</v>
      </c>
      <c r="AM410" t="s">
        <v>4876</v>
      </c>
      <c r="AN410" s="487">
        <v>0</v>
      </c>
      <c r="AO410" s="487">
        <v>0</v>
      </c>
    </row>
    <row r="411" spans="1:41" ht="15" customHeight="1" x14ac:dyDescent="0.2">
      <c r="A411">
        <v>410</v>
      </c>
      <c r="B411" t="s">
        <v>1434</v>
      </c>
      <c r="C411" t="s">
        <v>1443</v>
      </c>
      <c r="D411" t="s">
        <v>4298</v>
      </c>
      <c r="E411" t="s">
        <v>3596</v>
      </c>
      <c r="F411" t="s">
        <v>2140</v>
      </c>
      <c r="G411" t="s">
        <v>36</v>
      </c>
      <c r="H411" t="s">
        <v>2200</v>
      </c>
      <c r="I411" t="s">
        <v>5725</v>
      </c>
      <c r="J411" t="s">
        <v>2188</v>
      </c>
      <c r="K411" t="s">
        <v>3420</v>
      </c>
      <c r="L411" t="s">
        <v>3421</v>
      </c>
      <c r="M411">
        <v>64583</v>
      </c>
      <c r="N411" t="s">
        <v>1443</v>
      </c>
      <c r="O411" t="s">
        <v>906</v>
      </c>
      <c r="P411" t="s">
        <v>3603</v>
      </c>
      <c r="Q411" t="s">
        <v>2276</v>
      </c>
      <c r="R411" t="s">
        <v>2358</v>
      </c>
      <c r="S411" t="s">
        <v>3604</v>
      </c>
      <c r="T411">
        <v>318.7</v>
      </c>
      <c r="U411" t="s">
        <v>1952</v>
      </c>
      <c r="V411" t="s">
        <v>3422</v>
      </c>
      <c r="W411" t="s">
        <v>4869</v>
      </c>
      <c r="X411" t="s">
        <v>2194</v>
      </c>
      <c r="Y411" t="s">
        <v>2629</v>
      </c>
      <c r="Z411" t="s">
        <v>5166</v>
      </c>
      <c r="AA411" t="s">
        <v>2194</v>
      </c>
      <c r="AB411" t="s">
        <v>36</v>
      </c>
      <c r="AC411" t="s">
        <v>2195</v>
      </c>
      <c r="AD411" t="s">
        <v>2196</v>
      </c>
      <c r="AE411" t="s">
        <v>1762</v>
      </c>
      <c r="AF411" t="s">
        <v>3955</v>
      </c>
      <c r="AG411">
        <v>0.66</v>
      </c>
      <c r="AH411">
        <v>0.5</v>
      </c>
      <c r="AI411" t="s">
        <v>4022</v>
      </c>
      <c r="AJ411" t="s">
        <v>36</v>
      </c>
      <c r="AK411" t="s">
        <v>2197</v>
      </c>
      <c r="AL411" t="s">
        <v>36</v>
      </c>
      <c r="AM411" t="s">
        <v>4876</v>
      </c>
      <c r="AN411" s="487">
        <v>0</v>
      </c>
      <c r="AO411" s="487">
        <v>0</v>
      </c>
    </row>
    <row r="412" spans="1:41" ht="15" customHeight="1" x14ac:dyDescent="0.2">
      <c r="A412">
        <v>411</v>
      </c>
      <c r="B412" t="s">
        <v>1434</v>
      </c>
      <c r="C412" t="s">
        <v>1986</v>
      </c>
      <c r="D412" t="s">
        <v>4299</v>
      </c>
      <c r="E412" t="s">
        <v>3596</v>
      </c>
      <c r="F412" t="s">
        <v>2140</v>
      </c>
      <c r="G412" t="s">
        <v>36</v>
      </c>
      <c r="H412" t="s">
        <v>2200</v>
      </c>
      <c r="I412" t="s">
        <v>5725</v>
      </c>
      <c r="J412" t="s">
        <v>2188</v>
      </c>
      <c r="K412" t="s">
        <v>1910</v>
      </c>
      <c r="L412" t="s">
        <v>3406</v>
      </c>
      <c r="M412">
        <v>27265</v>
      </c>
      <c r="N412" t="s">
        <v>1986</v>
      </c>
      <c r="O412" t="s">
        <v>2471</v>
      </c>
      <c r="P412" t="s">
        <v>4688</v>
      </c>
      <c r="Q412" t="s">
        <v>4541</v>
      </c>
      <c r="R412" t="s">
        <v>2367</v>
      </c>
      <c r="S412" t="s">
        <v>3598</v>
      </c>
      <c r="T412">
        <v>67.400000000000006</v>
      </c>
      <c r="U412" t="s">
        <v>1952</v>
      </c>
      <c r="V412" t="s">
        <v>3407</v>
      </c>
      <c r="W412" t="s">
        <v>3408</v>
      </c>
      <c r="X412" t="s">
        <v>2194</v>
      </c>
      <c r="Y412" t="s">
        <v>3409</v>
      </c>
      <c r="Z412" t="s">
        <v>3410</v>
      </c>
      <c r="AA412" t="s">
        <v>2194</v>
      </c>
      <c r="AB412" t="s">
        <v>36</v>
      </c>
      <c r="AC412" t="s">
        <v>2195</v>
      </c>
      <c r="AD412" t="s">
        <v>2196</v>
      </c>
      <c r="AE412" t="s">
        <v>1762</v>
      </c>
      <c r="AF412">
        <v>20</v>
      </c>
      <c r="AG412">
        <v>0.98</v>
      </c>
      <c r="AH412">
        <v>0</v>
      </c>
      <c r="AI412" t="s">
        <v>36</v>
      </c>
      <c r="AJ412" t="s">
        <v>36</v>
      </c>
      <c r="AK412" t="s">
        <v>2197</v>
      </c>
      <c r="AL412" t="s">
        <v>36</v>
      </c>
      <c r="AM412" t="s">
        <v>4876</v>
      </c>
      <c r="AN412" s="487">
        <v>0</v>
      </c>
      <c r="AO412" s="487">
        <v>0</v>
      </c>
    </row>
    <row r="413" spans="1:41" ht="15" customHeight="1" x14ac:dyDescent="0.2">
      <c r="A413">
        <v>412</v>
      </c>
      <c r="B413" t="s">
        <v>1434</v>
      </c>
      <c r="C413" t="s">
        <v>5135</v>
      </c>
      <c r="D413" t="s">
        <v>5136</v>
      </c>
      <c r="E413" t="s">
        <v>3596</v>
      </c>
      <c r="F413" t="s">
        <v>2140</v>
      </c>
      <c r="G413" t="s">
        <v>36</v>
      </c>
      <c r="H413" t="s">
        <v>2200</v>
      </c>
      <c r="I413" t="s">
        <v>5725</v>
      </c>
      <c r="J413" t="s">
        <v>1768</v>
      </c>
      <c r="K413" t="s">
        <v>5135</v>
      </c>
      <c r="L413" t="s">
        <v>5137</v>
      </c>
      <c r="M413">
        <v>19008</v>
      </c>
      <c r="N413" t="s">
        <v>5135</v>
      </c>
      <c r="O413" t="s">
        <v>2471</v>
      </c>
      <c r="P413" t="s">
        <v>5138</v>
      </c>
      <c r="Q413" t="s">
        <v>2276</v>
      </c>
      <c r="R413" t="s">
        <v>2193</v>
      </c>
      <c r="S413" t="s">
        <v>5139</v>
      </c>
      <c r="T413">
        <v>22.2</v>
      </c>
      <c r="U413" t="s">
        <v>1952</v>
      </c>
      <c r="V413" t="s">
        <v>2980</v>
      </c>
      <c r="W413" t="s">
        <v>5140</v>
      </c>
      <c r="X413" t="s">
        <v>2194</v>
      </c>
      <c r="Y413" t="s">
        <v>4659</v>
      </c>
      <c r="Z413" t="s">
        <v>5141</v>
      </c>
      <c r="AA413" t="s">
        <v>2194</v>
      </c>
      <c r="AB413" t="s">
        <v>4959</v>
      </c>
      <c r="AC413" t="s">
        <v>2195</v>
      </c>
      <c r="AD413" t="s">
        <v>2196</v>
      </c>
      <c r="AE413" t="s">
        <v>1762</v>
      </c>
      <c r="AF413">
        <v>1</v>
      </c>
      <c r="AG413" t="s">
        <v>5142</v>
      </c>
      <c r="AH413" t="s">
        <v>5142</v>
      </c>
      <c r="AI413" t="s">
        <v>36</v>
      </c>
      <c r="AJ413" t="s">
        <v>36</v>
      </c>
      <c r="AK413" t="s">
        <v>2197</v>
      </c>
      <c r="AL413" t="s">
        <v>36</v>
      </c>
      <c r="AM413" t="s">
        <v>4877</v>
      </c>
      <c r="AN413" s="487"/>
      <c r="AO413" s="487"/>
    </row>
    <row r="414" spans="1:41" ht="15" customHeight="1" x14ac:dyDescent="0.2">
      <c r="A414">
        <v>413</v>
      </c>
      <c r="B414" t="s">
        <v>1434</v>
      </c>
      <c r="C414" t="s">
        <v>5195</v>
      </c>
      <c r="D414" t="s">
        <v>5196</v>
      </c>
      <c r="E414" t="s">
        <v>3596</v>
      </c>
      <c r="F414" t="s">
        <v>2140</v>
      </c>
      <c r="G414" t="s">
        <v>36</v>
      </c>
      <c r="H414" t="s">
        <v>2200</v>
      </c>
      <c r="I414" t="s">
        <v>5725</v>
      </c>
      <c r="J414" t="s">
        <v>1768</v>
      </c>
      <c r="K414" t="s">
        <v>5195</v>
      </c>
      <c r="L414" t="s">
        <v>4952</v>
      </c>
      <c r="M414" t="s">
        <v>4953</v>
      </c>
      <c r="N414" t="s">
        <v>5195</v>
      </c>
      <c r="O414" t="s">
        <v>2471</v>
      </c>
      <c r="P414" t="s">
        <v>4954</v>
      </c>
      <c r="Q414" t="s">
        <v>2276</v>
      </c>
      <c r="R414" t="s">
        <v>4955</v>
      </c>
      <c r="S414" t="s">
        <v>4956</v>
      </c>
      <c r="T414">
        <v>306.94</v>
      </c>
      <c r="U414" t="s">
        <v>1952</v>
      </c>
      <c r="V414" t="s">
        <v>4957</v>
      </c>
      <c r="W414" t="s">
        <v>4958</v>
      </c>
      <c r="X414" t="s">
        <v>2194</v>
      </c>
      <c r="Y414" t="s">
        <v>111</v>
      </c>
      <c r="Z414" t="s">
        <v>111</v>
      </c>
      <c r="AA414" t="s">
        <v>111</v>
      </c>
      <c r="AB414" t="s">
        <v>4959</v>
      </c>
      <c r="AC414" t="s">
        <v>2195</v>
      </c>
      <c r="AD414" t="s">
        <v>2196</v>
      </c>
      <c r="AE414" t="s">
        <v>1762</v>
      </c>
      <c r="AF414" t="s">
        <v>111</v>
      </c>
      <c r="AG414" t="s">
        <v>36</v>
      </c>
      <c r="AH414" t="s">
        <v>36</v>
      </c>
      <c r="AI414" t="s">
        <v>36</v>
      </c>
      <c r="AJ414" t="s">
        <v>36</v>
      </c>
      <c r="AK414" t="s">
        <v>2197</v>
      </c>
      <c r="AL414" t="s">
        <v>36</v>
      </c>
      <c r="AM414" t="s">
        <v>4876</v>
      </c>
      <c r="AN414" s="487"/>
      <c r="AO414" s="487"/>
    </row>
    <row r="415" spans="1:41" x14ac:dyDescent="0.2">
      <c r="A415">
        <v>414</v>
      </c>
      <c r="B415" t="s">
        <v>1434</v>
      </c>
      <c r="C415" t="s">
        <v>4950</v>
      </c>
      <c r="D415" t="s">
        <v>4951</v>
      </c>
      <c r="E415" t="s">
        <v>3596</v>
      </c>
      <c r="F415" t="s">
        <v>2140</v>
      </c>
      <c r="G415" t="s">
        <v>36</v>
      </c>
      <c r="H415" t="s">
        <v>2200</v>
      </c>
      <c r="I415" t="s">
        <v>5725</v>
      </c>
      <c r="J415" t="s">
        <v>1768</v>
      </c>
      <c r="K415" t="s">
        <v>4950</v>
      </c>
      <c r="L415" t="s">
        <v>4952</v>
      </c>
      <c r="M415" t="s">
        <v>4953</v>
      </c>
      <c r="N415" t="s">
        <v>4950</v>
      </c>
      <c r="O415" t="s">
        <v>2471</v>
      </c>
      <c r="P415" t="s">
        <v>4954</v>
      </c>
      <c r="Q415" t="s">
        <v>2276</v>
      </c>
      <c r="R415" t="s">
        <v>4955</v>
      </c>
      <c r="S415" t="s">
        <v>4956</v>
      </c>
      <c r="T415">
        <v>306.94</v>
      </c>
      <c r="U415" t="s">
        <v>1952</v>
      </c>
      <c r="V415" t="s">
        <v>4957</v>
      </c>
      <c r="W415" t="s">
        <v>4958</v>
      </c>
      <c r="X415" t="s">
        <v>2194</v>
      </c>
      <c r="Y415" t="s">
        <v>111</v>
      </c>
      <c r="Z415" t="s">
        <v>111</v>
      </c>
      <c r="AA415" t="s">
        <v>111</v>
      </c>
      <c r="AB415" t="s">
        <v>4959</v>
      </c>
      <c r="AC415" t="s">
        <v>2195</v>
      </c>
      <c r="AD415" t="s">
        <v>2196</v>
      </c>
      <c r="AE415" t="s">
        <v>1762</v>
      </c>
      <c r="AF415" t="s">
        <v>111</v>
      </c>
      <c r="AG415" t="s">
        <v>36</v>
      </c>
      <c r="AH415" t="s">
        <v>36</v>
      </c>
      <c r="AI415" t="s">
        <v>36</v>
      </c>
      <c r="AJ415" t="s">
        <v>36</v>
      </c>
      <c r="AK415" t="s">
        <v>2197</v>
      </c>
      <c r="AL415" t="s">
        <v>36</v>
      </c>
      <c r="AM415" t="s">
        <v>4876</v>
      </c>
      <c r="AN415" s="487">
        <v>0</v>
      </c>
      <c r="AO415" s="487">
        <v>0</v>
      </c>
    </row>
    <row r="416" spans="1:41" x14ac:dyDescent="0.2">
      <c r="A416">
        <v>415</v>
      </c>
      <c r="B416" t="s">
        <v>1434</v>
      </c>
      <c r="C416" t="s">
        <v>4438</v>
      </c>
      <c r="D416" t="s">
        <v>4439</v>
      </c>
      <c r="E416" t="s">
        <v>3596</v>
      </c>
      <c r="F416" t="s">
        <v>2140</v>
      </c>
      <c r="G416" t="s">
        <v>36</v>
      </c>
      <c r="H416" t="s">
        <v>2200</v>
      </c>
      <c r="I416" t="s">
        <v>5725</v>
      </c>
      <c r="J416" t="s">
        <v>1768</v>
      </c>
      <c r="K416" t="s">
        <v>2981</v>
      </c>
      <c r="L416" t="s">
        <v>4440</v>
      </c>
      <c r="M416">
        <v>113240809</v>
      </c>
      <c r="N416" t="s">
        <v>4438</v>
      </c>
      <c r="O416" t="s">
        <v>906</v>
      </c>
      <c r="P416" t="s">
        <v>4441</v>
      </c>
      <c r="Q416" t="s">
        <v>2276</v>
      </c>
      <c r="R416" t="s">
        <v>2193</v>
      </c>
      <c r="S416" t="s">
        <v>2610</v>
      </c>
      <c r="T416">
        <v>18</v>
      </c>
      <c r="U416" t="s">
        <v>1952</v>
      </c>
      <c r="V416" t="s">
        <v>4442</v>
      </c>
      <c r="W416">
        <v>113240809</v>
      </c>
      <c r="X416" t="s">
        <v>2302</v>
      </c>
      <c r="Y416" t="s">
        <v>111</v>
      </c>
      <c r="Z416" t="s">
        <v>111</v>
      </c>
      <c r="AA416" t="s">
        <v>111</v>
      </c>
      <c r="AB416" t="s">
        <v>2264</v>
      </c>
      <c r="AC416" t="s">
        <v>2195</v>
      </c>
      <c r="AD416" t="s">
        <v>4443</v>
      </c>
      <c r="AE416" t="s">
        <v>1762</v>
      </c>
      <c r="AF416">
        <v>10</v>
      </c>
      <c r="AG416">
        <v>5</v>
      </c>
      <c r="AH416">
        <v>1.1499999999999999</v>
      </c>
      <c r="AI416" t="s">
        <v>36</v>
      </c>
      <c r="AJ416" t="s">
        <v>36</v>
      </c>
      <c r="AK416" t="s">
        <v>2197</v>
      </c>
      <c r="AL416" t="s">
        <v>36</v>
      </c>
      <c r="AM416" t="s">
        <v>4876</v>
      </c>
      <c r="AN416" s="487">
        <v>0</v>
      </c>
      <c r="AO416" s="487">
        <v>0</v>
      </c>
    </row>
    <row r="417" spans="1:88" x14ac:dyDescent="0.2">
      <c r="A417">
        <v>416</v>
      </c>
      <c r="B417" t="s">
        <v>1434</v>
      </c>
      <c r="C417" t="s">
        <v>1869</v>
      </c>
      <c r="D417" t="s">
        <v>4300</v>
      </c>
      <c r="E417" t="s">
        <v>3596</v>
      </c>
      <c r="F417" t="s">
        <v>2140</v>
      </c>
      <c r="G417" t="s">
        <v>36</v>
      </c>
      <c r="H417" t="s">
        <v>2200</v>
      </c>
      <c r="I417" t="s">
        <v>5725</v>
      </c>
      <c r="J417" t="s">
        <v>1768</v>
      </c>
      <c r="K417" t="s">
        <v>2204</v>
      </c>
      <c r="L417" t="s">
        <v>2981</v>
      </c>
      <c r="M417" t="s">
        <v>3411</v>
      </c>
      <c r="N417" t="s">
        <v>1869</v>
      </c>
      <c r="O417" t="s">
        <v>2471</v>
      </c>
      <c r="P417" t="s">
        <v>5070</v>
      </c>
      <c r="Q417" t="s">
        <v>2683</v>
      </c>
      <c r="R417" t="s">
        <v>2358</v>
      </c>
      <c r="S417" t="s">
        <v>3599</v>
      </c>
      <c r="T417">
        <v>2893</v>
      </c>
      <c r="U417" t="s">
        <v>1952</v>
      </c>
      <c r="V417" t="s">
        <v>3412</v>
      </c>
      <c r="W417" t="s">
        <v>3413</v>
      </c>
      <c r="X417" t="s">
        <v>2194</v>
      </c>
      <c r="Y417" t="s">
        <v>3414</v>
      </c>
      <c r="Z417" t="s">
        <v>2327</v>
      </c>
      <c r="AA417" t="s">
        <v>2194</v>
      </c>
      <c r="AB417" t="s">
        <v>3415</v>
      </c>
      <c r="AC417" t="s">
        <v>2195</v>
      </c>
      <c r="AD417" t="s">
        <v>2196</v>
      </c>
      <c r="AE417" t="s">
        <v>1762</v>
      </c>
      <c r="AF417" t="s">
        <v>36</v>
      </c>
      <c r="AG417" t="s">
        <v>36</v>
      </c>
      <c r="AH417" t="s">
        <v>36</v>
      </c>
      <c r="AI417" t="s">
        <v>36</v>
      </c>
      <c r="AJ417" t="s">
        <v>36</v>
      </c>
      <c r="AK417" t="s">
        <v>2197</v>
      </c>
      <c r="AL417" t="s">
        <v>36</v>
      </c>
      <c r="AM417" t="s">
        <v>4876</v>
      </c>
      <c r="AN417" s="487">
        <v>0</v>
      </c>
      <c r="AO417" s="487">
        <v>0</v>
      </c>
    </row>
    <row r="418" spans="1:88" s="557" customFormat="1" x14ac:dyDescent="0.2">
      <c r="A418" s="557">
        <v>417</v>
      </c>
      <c r="B418" t="s">
        <v>1434</v>
      </c>
      <c r="C418" t="s">
        <v>1439</v>
      </c>
      <c r="D418" t="s">
        <v>4301</v>
      </c>
      <c r="E418" t="s">
        <v>3596</v>
      </c>
      <c r="F418" t="s">
        <v>2140</v>
      </c>
      <c r="G418" t="s">
        <v>36</v>
      </c>
      <c r="H418" t="s">
        <v>2200</v>
      </c>
      <c r="I418" t="s">
        <v>5725</v>
      </c>
      <c r="J418" t="s">
        <v>1768</v>
      </c>
      <c r="K418" t="s">
        <v>2204</v>
      </c>
      <c r="L418" t="s">
        <v>2981</v>
      </c>
      <c r="M418" t="s">
        <v>3426</v>
      </c>
      <c r="N418" t="s">
        <v>1439</v>
      </c>
      <c r="O418" t="s">
        <v>2471</v>
      </c>
      <c r="P418" t="s">
        <v>5350</v>
      </c>
      <c r="Q418" t="s">
        <v>2276</v>
      </c>
      <c r="R418" t="s">
        <v>2358</v>
      </c>
      <c r="S418" t="s">
        <v>3606</v>
      </c>
      <c r="T418">
        <v>1584</v>
      </c>
      <c r="U418" t="s">
        <v>1952</v>
      </c>
      <c r="V418" t="s">
        <v>2413</v>
      </c>
      <c r="W418" t="s">
        <v>3427</v>
      </c>
      <c r="X418" t="s">
        <v>2194</v>
      </c>
      <c r="Y418" t="s">
        <v>3424</v>
      </c>
      <c r="Z418" t="s">
        <v>2315</v>
      </c>
      <c r="AA418" t="s">
        <v>2194</v>
      </c>
      <c r="AB418" t="s">
        <v>3425</v>
      </c>
      <c r="AC418" t="s">
        <v>2195</v>
      </c>
      <c r="AD418" t="s">
        <v>2196</v>
      </c>
      <c r="AE418" t="s">
        <v>1762</v>
      </c>
      <c r="AF418" t="s">
        <v>3419</v>
      </c>
      <c r="AG418" t="s">
        <v>36</v>
      </c>
      <c r="AH418" t="s">
        <v>36</v>
      </c>
      <c r="AI418" t="s">
        <v>36</v>
      </c>
      <c r="AJ418" t="s">
        <v>36</v>
      </c>
      <c r="AK418" t="s">
        <v>2197</v>
      </c>
      <c r="AL418" t="s">
        <v>36</v>
      </c>
      <c r="AM418" t="s">
        <v>4876</v>
      </c>
      <c r="AN418" s="487">
        <v>0</v>
      </c>
      <c r="AO418" s="487">
        <v>0</v>
      </c>
      <c r="CG418"/>
    </row>
    <row r="419" spans="1:88" x14ac:dyDescent="0.2">
      <c r="A419">
        <v>418</v>
      </c>
      <c r="B419" t="s">
        <v>1434</v>
      </c>
      <c r="C419" t="s">
        <v>1441</v>
      </c>
      <c r="D419" t="s">
        <v>4302</v>
      </c>
      <c r="E419" t="s">
        <v>3596</v>
      </c>
      <c r="F419" t="s">
        <v>2140</v>
      </c>
      <c r="G419" t="s">
        <v>36</v>
      </c>
      <c r="H419" t="s">
        <v>2200</v>
      </c>
      <c r="I419" t="s">
        <v>5725</v>
      </c>
      <c r="J419" t="s">
        <v>1768</v>
      </c>
      <c r="K419" t="s">
        <v>2204</v>
      </c>
      <c r="L419" t="s">
        <v>2981</v>
      </c>
      <c r="M419" t="s">
        <v>3411</v>
      </c>
      <c r="N419" t="s">
        <v>1441</v>
      </c>
      <c r="O419" t="s">
        <v>2471</v>
      </c>
      <c r="P419" t="s">
        <v>5351</v>
      </c>
      <c r="Q419" t="s">
        <v>2683</v>
      </c>
      <c r="R419" t="s">
        <v>2358</v>
      </c>
      <c r="S419" t="s">
        <v>3605</v>
      </c>
      <c r="T419">
        <v>1254</v>
      </c>
      <c r="U419" t="s">
        <v>1952</v>
      </c>
      <c r="V419" t="s">
        <v>3423</v>
      </c>
      <c r="W419" t="s">
        <v>5352</v>
      </c>
      <c r="X419" t="s">
        <v>2194</v>
      </c>
      <c r="Y419" t="s">
        <v>3424</v>
      </c>
      <c r="Z419" t="s">
        <v>2315</v>
      </c>
      <c r="AA419" t="s">
        <v>2194</v>
      </c>
      <c r="AB419" t="s">
        <v>3425</v>
      </c>
      <c r="AC419" t="s">
        <v>2195</v>
      </c>
      <c r="AD419" t="s">
        <v>2196</v>
      </c>
      <c r="AE419" t="s">
        <v>1762</v>
      </c>
      <c r="AF419" t="s">
        <v>3419</v>
      </c>
      <c r="AG419" t="s">
        <v>36</v>
      </c>
      <c r="AH419" t="s">
        <v>36</v>
      </c>
      <c r="AI419" t="s">
        <v>36</v>
      </c>
      <c r="AJ419" t="s">
        <v>36</v>
      </c>
      <c r="AK419" t="s">
        <v>2197</v>
      </c>
      <c r="AL419" t="s">
        <v>36</v>
      </c>
      <c r="AM419" t="s">
        <v>4876</v>
      </c>
      <c r="AN419" s="487">
        <v>0</v>
      </c>
      <c r="AO419" s="487">
        <v>0</v>
      </c>
    </row>
    <row r="420" spans="1:88" ht="15" customHeight="1" x14ac:dyDescent="0.2">
      <c r="A420">
        <v>419</v>
      </c>
      <c r="B420" t="s">
        <v>1447</v>
      </c>
      <c r="C420" t="s">
        <v>1449</v>
      </c>
      <c r="D420" t="s">
        <v>4303</v>
      </c>
      <c r="E420" t="s">
        <v>2141</v>
      </c>
      <c r="F420" t="s">
        <v>2038</v>
      </c>
      <c r="G420" t="s">
        <v>36</v>
      </c>
      <c r="H420" t="s">
        <v>2200</v>
      </c>
      <c r="I420" t="s">
        <v>5725</v>
      </c>
      <c r="J420" t="s">
        <v>2188</v>
      </c>
      <c r="K420" t="s">
        <v>3439</v>
      </c>
      <c r="L420" t="s">
        <v>3440</v>
      </c>
      <c r="M420" t="s">
        <v>3441</v>
      </c>
      <c r="N420" t="s">
        <v>1449</v>
      </c>
      <c r="O420" t="s">
        <v>5743</v>
      </c>
      <c r="P420" t="s">
        <v>3611</v>
      </c>
      <c r="Q420" t="s">
        <v>4934</v>
      </c>
      <c r="R420" t="s">
        <v>2257</v>
      </c>
      <c r="S420" t="s">
        <v>3612</v>
      </c>
      <c r="T420">
        <v>0.44</v>
      </c>
      <c r="U420" t="s">
        <v>2223</v>
      </c>
      <c r="V420" t="s">
        <v>3442</v>
      </c>
      <c r="W420">
        <v>4179702002</v>
      </c>
      <c r="X420" t="s">
        <v>4963</v>
      </c>
      <c r="Y420" t="s">
        <v>2280</v>
      </c>
      <c r="Z420" t="s">
        <v>3443</v>
      </c>
      <c r="AA420" t="s">
        <v>4963</v>
      </c>
      <c r="AB420" t="s">
        <v>36</v>
      </c>
      <c r="AC420" t="s">
        <v>2195</v>
      </c>
      <c r="AD420" t="s">
        <v>2196</v>
      </c>
      <c r="AE420" t="s">
        <v>1762</v>
      </c>
      <c r="AF420">
        <v>2.5</v>
      </c>
      <c r="AG420" t="s">
        <v>3956</v>
      </c>
      <c r="AH420" t="s">
        <v>36</v>
      </c>
      <c r="AI420" t="s">
        <v>36</v>
      </c>
      <c r="AJ420" t="s">
        <v>36</v>
      </c>
      <c r="AK420" t="s">
        <v>2197</v>
      </c>
      <c r="AL420" t="s">
        <v>36</v>
      </c>
      <c r="AM420" t="s">
        <v>4876</v>
      </c>
      <c r="AN420" s="487">
        <v>0</v>
      </c>
      <c r="AO420" s="487">
        <v>0</v>
      </c>
    </row>
    <row r="421" spans="1:88" ht="15" customHeight="1" x14ac:dyDescent="0.2">
      <c r="A421">
        <v>420</v>
      </c>
      <c r="B421" t="s">
        <v>1451</v>
      </c>
      <c r="C421" t="s">
        <v>1453</v>
      </c>
      <c r="D421" t="s">
        <v>4304</v>
      </c>
      <c r="E421" t="s">
        <v>3613</v>
      </c>
      <c r="F421" t="s">
        <v>2143</v>
      </c>
      <c r="G421" t="s">
        <v>36</v>
      </c>
      <c r="H421" t="s">
        <v>2200</v>
      </c>
      <c r="I421" t="s">
        <v>5725</v>
      </c>
      <c r="J421" t="s">
        <v>1768</v>
      </c>
      <c r="K421" t="s">
        <v>1453</v>
      </c>
      <c r="L421" t="s">
        <v>3448</v>
      </c>
      <c r="M421" t="s">
        <v>3449</v>
      </c>
      <c r="N421" t="s">
        <v>1453</v>
      </c>
      <c r="O421" t="s">
        <v>906</v>
      </c>
      <c r="P421" t="s">
        <v>2849</v>
      </c>
      <c r="Q421" t="s">
        <v>2276</v>
      </c>
      <c r="R421" t="s">
        <v>2193</v>
      </c>
      <c r="S421" t="s">
        <v>3615</v>
      </c>
      <c r="T421">
        <v>1290</v>
      </c>
      <c r="U421" t="s">
        <v>2223</v>
      </c>
      <c r="V421" t="s">
        <v>3321</v>
      </c>
      <c r="W421" t="s">
        <v>3450</v>
      </c>
      <c r="X421" t="s">
        <v>2194</v>
      </c>
      <c r="Y421" t="s">
        <v>2280</v>
      </c>
      <c r="Z421" t="s">
        <v>3451</v>
      </c>
      <c r="AA421" t="s">
        <v>2194</v>
      </c>
      <c r="AB421" t="s">
        <v>36</v>
      </c>
      <c r="AC421" t="s">
        <v>2195</v>
      </c>
      <c r="AD421" t="s">
        <v>2196</v>
      </c>
      <c r="AE421" t="s">
        <v>1762</v>
      </c>
      <c r="AF421">
        <v>10.199999999999999</v>
      </c>
      <c r="AG421" t="s">
        <v>3957</v>
      </c>
      <c r="AH421">
        <v>1.36</v>
      </c>
      <c r="AI421" t="s">
        <v>4023</v>
      </c>
      <c r="AJ421" t="s">
        <v>36</v>
      </c>
      <c r="AK421" t="s">
        <v>2197</v>
      </c>
      <c r="AL421" t="s">
        <v>36</v>
      </c>
      <c r="AM421" t="s">
        <v>4878</v>
      </c>
      <c r="AN421" s="487">
        <v>0</v>
      </c>
      <c r="AO421" s="487">
        <v>0</v>
      </c>
    </row>
    <row r="422" spans="1:88" s="430" customFormat="1" ht="15" customHeight="1" x14ac:dyDescent="0.2">
      <c r="A422">
        <v>421</v>
      </c>
      <c r="B422" t="s">
        <v>1451</v>
      </c>
      <c r="C422" t="s">
        <v>5795</v>
      </c>
      <c r="D422" t="s">
        <v>5796</v>
      </c>
      <c r="E422" t="s">
        <v>3613</v>
      </c>
      <c r="F422" t="s">
        <v>2143</v>
      </c>
      <c r="G422"/>
      <c r="H422" t="s">
        <v>2200</v>
      </c>
      <c r="I422" t="s">
        <v>5725</v>
      </c>
      <c r="J422" t="s">
        <v>1768</v>
      </c>
      <c r="K422" t="s">
        <v>3372</v>
      </c>
      <c r="L422" t="s">
        <v>5797</v>
      </c>
      <c r="M422" t="s">
        <v>5798</v>
      </c>
      <c r="N422" t="s">
        <v>5799</v>
      </c>
      <c r="O422" t="s">
        <v>906</v>
      </c>
      <c r="P422" t="s">
        <v>5800</v>
      </c>
      <c r="Q422" t="s">
        <v>2276</v>
      </c>
      <c r="R422" t="s">
        <v>2367</v>
      </c>
      <c r="S422" t="s">
        <v>5801</v>
      </c>
      <c r="T422">
        <v>1959</v>
      </c>
      <c r="U422" t="s">
        <v>2223</v>
      </c>
      <c r="V422" t="s">
        <v>3546</v>
      </c>
      <c r="W422" t="s">
        <v>2268</v>
      </c>
      <c r="X422" t="s">
        <v>3477</v>
      </c>
      <c r="Y422" t="s">
        <v>111</v>
      </c>
      <c r="Z422" t="s">
        <v>111</v>
      </c>
      <c r="AA422" t="s">
        <v>111</v>
      </c>
      <c r="AB422" t="s">
        <v>5802</v>
      </c>
      <c r="AC422" t="s">
        <v>2195</v>
      </c>
      <c r="AD422" t="s">
        <v>2196</v>
      </c>
      <c r="AE422" t="s">
        <v>1762</v>
      </c>
      <c r="AF422" t="s">
        <v>5803</v>
      </c>
      <c r="AG422"/>
      <c r="AH422"/>
      <c r="AI422"/>
      <c r="AJ422"/>
      <c r="AK422" t="s">
        <v>2197</v>
      </c>
      <c r="AL422"/>
      <c r="AM422" t="s">
        <v>4876</v>
      </c>
      <c r="AN422" s="487">
        <v>0</v>
      </c>
      <c r="AO422" s="487">
        <v>0</v>
      </c>
      <c r="AP422"/>
      <c r="AQ422"/>
      <c r="AR422"/>
      <c r="CE422"/>
      <c r="CG422"/>
      <c r="CI422"/>
      <c r="CJ422"/>
    </row>
    <row r="423" spans="1:88" s="429" customFormat="1" ht="15" customHeight="1" x14ac:dyDescent="0.2">
      <c r="A423">
        <v>422</v>
      </c>
      <c r="B423" t="s">
        <v>1451</v>
      </c>
      <c r="C423" t="s">
        <v>1455</v>
      </c>
      <c r="D423" t="s">
        <v>4305</v>
      </c>
      <c r="E423" t="s">
        <v>3613</v>
      </c>
      <c r="F423" t="s">
        <v>2143</v>
      </c>
      <c r="G423" t="s">
        <v>36</v>
      </c>
      <c r="H423" t="s">
        <v>2200</v>
      </c>
      <c r="I423" t="s">
        <v>5725</v>
      </c>
      <c r="J423" t="s">
        <v>1768</v>
      </c>
      <c r="K423" t="s">
        <v>3454</v>
      </c>
      <c r="L423" t="s">
        <v>3455</v>
      </c>
      <c r="M423" t="s">
        <v>1455</v>
      </c>
      <c r="N423" t="s">
        <v>1455</v>
      </c>
      <c r="O423" t="s">
        <v>906</v>
      </c>
      <c r="P423" t="s">
        <v>3617</v>
      </c>
      <c r="Q423" t="s">
        <v>2276</v>
      </c>
      <c r="R423" t="s">
        <v>2367</v>
      </c>
      <c r="S423" t="s">
        <v>3618</v>
      </c>
      <c r="T423">
        <v>702</v>
      </c>
      <c r="U423" t="s">
        <v>2222</v>
      </c>
      <c r="V423" t="s">
        <v>3456</v>
      </c>
      <c r="W423" t="s">
        <v>1455</v>
      </c>
      <c r="X423" t="s">
        <v>2353</v>
      </c>
      <c r="Y423" t="s">
        <v>111</v>
      </c>
      <c r="Z423" t="s">
        <v>111</v>
      </c>
      <c r="AA423" t="s">
        <v>111</v>
      </c>
      <c r="AB423" t="s">
        <v>3457</v>
      </c>
      <c r="AC423" t="s">
        <v>2195</v>
      </c>
      <c r="AD423" t="s">
        <v>2196</v>
      </c>
      <c r="AE423" t="s">
        <v>1762</v>
      </c>
      <c r="AF423" t="s">
        <v>36</v>
      </c>
      <c r="AG423" t="s">
        <v>36</v>
      </c>
      <c r="AH423" t="s">
        <v>36</v>
      </c>
      <c r="AI423" t="s">
        <v>36</v>
      </c>
      <c r="AJ423" t="s">
        <v>36</v>
      </c>
      <c r="AK423" t="s">
        <v>2197</v>
      </c>
      <c r="AL423" t="s">
        <v>36</v>
      </c>
      <c r="AM423" t="s">
        <v>4876</v>
      </c>
      <c r="AN423" s="487">
        <v>0</v>
      </c>
      <c r="AO423" s="487">
        <v>0</v>
      </c>
      <c r="AP423"/>
      <c r="AQ423"/>
      <c r="AR423"/>
      <c r="CE423"/>
      <c r="CG423"/>
      <c r="CI423"/>
      <c r="CJ423"/>
    </row>
    <row r="424" spans="1:88" s="430" customFormat="1" ht="15" customHeight="1" x14ac:dyDescent="0.2">
      <c r="A424">
        <v>423</v>
      </c>
      <c r="B424" t="s">
        <v>1451</v>
      </c>
      <c r="C424" t="s">
        <v>1457</v>
      </c>
      <c r="D424" t="s">
        <v>4306</v>
      </c>
      <c r="E424" t="s">
        <v>3613</v>
      </c>
      <c r="F424" t="s">
        <v>2143</v>
      </c>
      <c r="G424" t="s">
        <v>36</v>
      </c>
      <c r="H424" t="s">
        <v>2200</v>
      </c>
      <c r="I424" t="s">
        <v>5725</v>
      </c>
      <c r="J424" t="s">
        <v>1768</v>
      </c>
      <c r="K424" t="s">
        <v>1214</v>
      </c>
      <c r="L424" t="s">
        <v>2315</v>
      </c>
      <c r="M424" t="s">
        <v>3452</v>
      </c>
      <c r="N424" t="s">
        <v>1457</v>
      </c>
      <c r="O424" t="s">
        <v>2471</v>
      </c>
      <c r="P424" t="s">
        <v>2830</v>
      </c>
      <c r="Q424" t="s">
        <v>2192</v>
      </c>
      <c r="R424" t="s">
        <v>2193</v>
      </c>
      <c r="S424" t="s">
        <v>3616</v>
      </c>
      <c r="T424">
        <v>25.1</v>
      </c>
      <c r="U424" t="s">
        <v>2222</v>
      </c>
      <c r="V424" t="s">
        <v>3445</v>
      </c>
      <c r="W424" t="s">
        <v>3453</v>
      </c>
      <c r="X424" t="s">
        <v>2194</v>
      </c>
      <c r="Y424" t="s">
        <v>111</v>
      </c>
      <c r="Z424" t="s">
        <v>111</v>
      </c>
      <c r="AA424" t="s">
        <v>111</v>
      </c>
      <c r="AB424" t="s">
        <v>36</v>
      </c>
      <c r="AC424" t="s">
        <v>2195</v>
      </c>
      <c r="AD424" t="s">
        <v>2196</v>
      </c>
      <c r="AE424" t="s">
        <v>1762</v>
      </c>
      <c r="AF424">
        <v>25</v>
      </c>
      <c r="AG424" t="s">
        <v>3958</v>
      </c>
      <c r="AH424" t="s">
        <v>4024</v>
      </c>
      <c r="AI424" t="s">
        <v>4025</v>
      </c>
      <c r="AJ424" t="s">
        <v>36</v>
      </c>
      <c r="AK424" t="s">
        <v>2197</v>
      </c>
      <c r="AL424" t="s">
        <v>36</v>
      </c>
      <c r="AM424" t="s">
        <v>4876</v>
      </c>
      <c r="AN424" s="487">
        <v>0</v>
      </c>
      <c r="AO424" s="487">
        <v>0</v>
      </c>
      <c r="AP424"/>
      <c r="AQ424"/>
      <c r="AR424"/>
      <c r="CE424"/>
      <c r="CG424"/>
      <c r="CI424"/>
      <c r="CJ424"/>
    </row>
    <row r="425" spans="1:88" s="429" customFormat="1" ht="15" customHeight="1" x14ac:dyDescent="0.2">
      <c r="A425">
        <v>424</v>
      </c>
      <c r="B425" t="s">
        <v>1451</v>
      </c>
      <c r="C425" t="s">
        <v>1988</v>
      </c>
      <c r="D425" t="s">
        <v>4307</v>
      </c>
      <c r="E425" t="s">
        <v>3613</v>
      </c>
      <c r="F425" t="s">
        <v>2143</v>
      </c>
      <c r="G425" t="s">
        <v>36</v>
      </c>
      <c r="H425" t="s">
        <v>2200</v>
      </c>
      <c r="I425" t="s">
        <v>5754</v>
      </c>
      <c r="J425" t="s">
        <v>2188</v>
      </c>
      <c r="K425" t="s">
        <v>3444</v>
      </c>
      <c r="L425" t="s">
        <v>2327</v>
      </c>
      <c r="M425" t="s">
        <v>1988</v>
      </c>
      <c r="N425" t="s">
        <v>1988</v>
      </c>
      <c r="O425" t="s">
        <v>4989</v>
      </c>
      <c r="P425" t="s">
        <v>2517</v>
      </c>
      <c r="Q425" t="s">
        <v>2192</v>
      </c>
      <c r="R425" t="s">
        <v>2257</v>
      </c>
      <c r="S425" t="s">
        <v>3614</v>
      </c>
      <c r="T425">
        <v>177.6</v>
      </c>
      <c r="U425" t="s">
        <v>2222</v>
      </c>
      <c r="V425" t="s">
        <v>3445</v>
      </c>
      <c r="W425" t="s">
        <v>3446</v>
      </c>
      <c r="X425" t="s">
        <v>2276</v>
      </c>
      <c r="Y425" t="s">
        <v>111</v>
      </c>
      <c r="Z425" t="s">
        <v>111</v>
      </c>
      <c r="AA425" t="s">
        <v>111</v>
      </c>
      <c r="AB425" t="s">
        <v>3447</v>
      </c>
      <c r="AC425" t="s">
        <v>2195</v>
      </c>
      <c r="AD425" t="s">
        <v>2196</v>
      </c>
      <c r="AE425" t="s">
        <v>1762</v>
      </c>
      <c r="AF425" t="s">
        <v>3419</v>
      </c>
      <c r="AG425" t="s">
        <v>36</v>
      </c>
      <c r="AH425" t="s">
        <v>36</v>
      </c>
      <c r="AI425" t="s">
        <v>36</v>
      </c>
      <c r="AJ425" t="s">
        <v>36</v>
      </c>
      <c r="AK425" t="s">
        <v>2197</v>
      </c>
      <c r="AL425" t="s">
        <v>36</v>
      </c>
      <c r="AM425" t="s">
        <v>4876</v>
      </c>
      <c r="AN425" s="487"/>
      <c r="AO425" s="487"/>
      <c r="AP425"/>
      <c r="AQ425"/>
      <c r="AR425"/>
      <c r="CE425"/>
      <c r="CG425"/>
      <c r="CI425"/>
      <c r="CJ425"/>
    </row>
    <row r="426" spans="1:88" s="430" customFormat="1" ht="15" customHeight="1" x14ac:dyDescent="0.2">
      <c r="A426">
        <v>425</v>
      </c>
      <c r="B426" t="s">
        <v>1451</v>
      </c>
      <c r="C426" t="s">
        <v>5074</v>
      </c>
      <c r="D426" t="s">
        <v>5075</v>
      </c>
      <c r="E426" t="s">
        <v>3613</v>
      </c>
      <c r="F426" t="s">
        <v>2143</v>
      </c>
      <c r="G426" t="s">
        <v>36</v>
      </c>
      <c r="H426" t="s">
        <v>2200</v>
      </c>
      <c r="I426" t="s">
        <v>5725</v>
      </c>
      <c r="J426" t="s">
        <v>1768</v>
      </c>
      <c r="K426" t="s">
        <v>5076</v>
      </c>
      <c r="L426" t="s">
        <v>5077</v>
      </c>
      <c r="M426" t="s">
        <v>5078</v>
      </c>
      <c r="N426" t="s">
        <v>5079</v>
      </c>
      <c r="O426" t="s">
        <v>5080</v>
      </c>
      <c r="P426" t="s">
        <v>2260</v>
      </c>
      <c r="Q426" t="s">
        <v>2276</v>
      </c>
      <c r="R426" t="s">
        <v>2193</v>
      </c>
      <c r="S426" t="s">
        <v>5081</v>
      </c>
      <c r="T426">
        <v>2340.4</v>
      </c>
      <c r="U426" t="s">
        <v>2223</v>
      </c>
      <c r="V426" t="s">
        <v>2613</v>
      </c>
      <c r="W426" t="s">
        <v>5082</v>
      </c>
      <c r="X426" t="s">
        <v>2194</v>
      </c>
      <c r="Y426" t="s">
        <v>4659</v>
      </c>
      <c r="Z426" t="s">
        <v>5083</v>
      </c>
      <c r="AA426" t="s">
        <v>2194</v>
      </c>
      <c r="AB426" t="s">
        <v>36</v>
      </c>
      <c r="AC426" t="s">
        <v>2195</v>
      </c>
      <c r="AD426" t="s">
        <v>2196</v>
      </c>
      <c r="AE426" t="s">
        <v>1762</v>
      </c>
      <c r="AF426" t="s">
        <v>3419</v>
      </c>
      <c r="AG426" t="s">
        <v>36</v>
      </c>
      <c r="AH426" t="s">
        <v>36</v>
      </c>
      <c r="AI426" t="s">
        <v>36</v>
      </c>
      <c r="AJ426" t="s">
        <v>36</v>
      </c>
      <c r="AK426" t="s">
        <v>2197</v>
      </c>
      <c r="AL426" t="s">
        <v>36</v>
      </c>
      <c r="AM426" t="s">
        <v>4876</v>
      </c>
      <c r="AN426" s="487">
        <v>0</v>
      </c>
      <c r="AO426" s="487">
        <v>0</v>
      </c>
      <c r="AP426"/>
      <c r="AQ426"/>
      <c r="AR426"/>
      <c r="CE426"/>
      <c r="CG426"/>
      <c r="CI426"/>
      <c r="CJ426"/>
    </row>
    <row r="427" spans="1:88" s="429" customFormat="1" ht="15" customHeight="1" x14ac:dyDescent="0.2">
      <c r="A427">
        <v>426</v>
      </c>
      <c r="B427" t="s">
        <v>1451</v>
      </c>
      <c r="C427" t="s">
        <v>5844</v>
      </c>
      <c r="D427" t="s">
        <v>5845</v>
      </c>
      <c r="E427" t="s">
        <v>3613</v>
      </c>
      <c r="F427" t="s">
        <v>2143</v>
      </c>
      <c r="G427"/>
      <c r="H427" t="s">
        <v>2200</v>
      </c>
      <c r="I427" t="s">
        <v>5725</v>
      </c>
      <c r="J427" t="s">
        <v>1768</v>
      </c>
      <c r="K427" t="s">
        <v>5846</v>
      </c>
      <c r="L427" t="s">
        <v>5847</v>
      </c>
      <c r="M427" t="s">
        <v>5848</v>
      </c>
      <c r="N427" t="s">
        <v>5844</v>
      </c>
      <c r="O427" t="s">
        <v>2471</v>
      </c>
      <c r="P427" t="s">
        <v>5849</v>
      </c>
      <c r="Q427" t="s">
        <v>2276</v>
      </c>
      <c r="R427" t="s">
        <v>4849</v>
      </c>
      <c r="S427" t="s">
        <v>5850</v>
      </c>
      <c r="T427">
        <v>190.3</v>
      </c>
      <c r="U427"/>
      <c r="V427" t="s">
        <v>2327</v>
      </c>
      <c r="W427" t="s">
        <v>5851</v>
      </c>
      <c r="X427" t="s">
        <v>2194</v>
      </c>
      <c r="Y427" t="s">
        <v>2327</v>
      </c>
      <c r="Z427" t="s">
        <v>5851</v>
      </c>
      <c r="AA427" t="s">
        <v>2194</v>
      </c>
      <c r="AB427"/>
      <c r="AC427" t="s">
        <v>2195</v>
      </c>
      <c r="AD427" t="s">
        <v>2196</v>
      </c>
      <c r="AE427" t="s">
        <v>1762</v>
      </c>
      <c r="AF427" t="s">
        <v>3419</v>
      </c>
      <c r="AG427"/>
      <c r="AH427"/>
      <c r="AI427"/>
      <c r="AJ427"/>
      <c r="AK427" t="s">
        <v>2197</v>
      </c>
      <c r="AL427"/>
      <c r="AM427" t="s">
        <v>4876</v>
      </c>
      <c r="AN427" s="487"/>
      <c r="AO427" s="487"/>
      <c r="AP427"/>
      <c r="AQ427"/>
      <c r="AR427"/>
      <c r="CE427"/>
      <c r="CG427"/>
      <c r="CI427"/>
      <c r="CJ427"/>
    </row>
    <row r="428" spans="1:88" s="430" customFormat="1" ht="15" customHeight="1" x14ac:dyDescent="0.2">
      <c r="A428">
        <v>427</v>
      </c>
      <c r="B428" t="s">
        <v>1451</v>
      </c>
      <c r="C428" t="s">
        <v>5852</v>
      </c>
      <c r="D428" t="s">
        <v>5853</v>
      </c>
      <c r="E428" t="s">
        <v>3613</v>
      </c>
      <c r="F428" t="s">
        <v>2143</v>
      </c>
      <c r="G428"/>
      <c r="H428" t="s">
        <v>2200</v>
      </c>
      <c r="I428" t="s">
        <v>5725</v>
      </c>
      <c r="J428" t="s">
        <v>1768</v>
      </c>
      <c r="K428" t="s">
        <v>5854</v>
      </c>
      <c r="L428" t="s">
        <v>5847</v>
      </c>
      <c r="M428" t="s">
        <v>5855</v>
      </c>
      <c r="N428" t="s">
        <v>5852</v>
      </c>
      <c r="O428" t="s">
        <v>2471</v>
      </c>
      <c r="P428" t="s">
        <v>5849</v>
      </c>
      <c r="Q428" t="s">
        <v>2276</v>
      </c>
      <c r="R428" t="s">
        <v>4849</v>
      </c>
      <c r="S428" t="s">
        <v>5850</v>
      </c>
      <c r="T428">
        <v>190.3</v>
      </c>
      <c r="U428"/>
      <c r="V428" t="s">
        <v>2327</v>
      </c>
      <c r="W428" t="s">
        <v>5851</v>
      </c>
      <c r="X428" t="s">
        <v>2194</v>
      </c>
      <c r="Y428" t="s">
        <v>2327</v>
      </c>
      <c r="Z428" t="s">
        <v>5851</v>
      </c>
      <c r="AA428" t="s">
        <v>2194</v>
      </c>
      <c r="AB428"/>
      <c r="AC428" t="s">
        <v>2195</v>
      </c>
      <c r="AD428" t="s">
        <v>2196</v>
      </c>
      <c r="AE428" t="s">
        <v>1762</v>
      </c>
      <c r="AF428" t="s">
        <v>3419</v>
      </c>
      <c r="AG428"/>
      <c r="AH428"/>
      <c r="AI428"/>
      <c r="AJ428"/>
      <c r="AK428" t="s">
        <v>2197</v>
      </c>
      <c r="AL428"/>
      <c r="AM428" t="s">
        <v>4876</v>
      </c>
      <c r="AN428" s="487"/>
      <c r="AO428" s="487"/>
      <c r="AP428"/>
      <c r="AQ428"/>
      <c r="AR428"/>
      <c r="CE428"/>
      <c r="CG428"/>
      <c r="CI428"/>
      <c r="CJ428"/>
    </row>
    <row r="429" spans="1:88" s="429" customFormat="1" ht="15" customHeight="1" x14ac:dyDescent="0.2">
      <c r="A429">
        <v>428</v>
      </c>
      <c r="B429" t="s">
        <v>1451</v>
      </c>
      <c r="C429" t="s">
        <v>5856</v>
      </c>
      <c r="D429" t="s">
        <v>5857</v>
      </c>
      <c r="E429" t="s">
        <v>3613</v>
      </c>
      <c r="F429" t="s">
        <v>2143</v>
      </c>
      <c r="G429"/>
      <c r="H429" t="s">
        <v>2200</v>
      </c>
      <c r="I429" t="s">
        <v>5725</v>
      </c>
      <c r="J429" t="s">
        <v>1768</v>
      </c>
      <c r="K429" t="s">
        <v>5858</v>
      </c>
      <c r="L429" t="s">
        <v>5847</v>
      </c>
      <c r="M429" t="s">
        <v>5859</v>
      </c>
      <c r="N429" t="s">
        <v>5856</v>
      </c>
      <c r="O429" t="s">
        <v>2471</v>
      </c>
      <c r="P429" t="s">
        <v>5860</v>
      </c>
      <c r="Q429" t="s">
        <v>2276</v>
      </c>
      <c r="R429" t="s">
        <v>4849</v>
      </c>
      <c r="S429" t="s">
        <v>5850</v>
      </c>
      <c r="T429">
        <v>190.3</v>
      </c>
      <c r="U429"/>
      <c r="V429" t="s">
        <v>2327</v>
      </c>
      <c r="W429" t="s">
        <v>5851</v>
      </c>
      <c r="X429" t="s">
        <v>2194</v>
      </c>
      <c r="Y429" t="s">
        <v>2327</v>
      </c>
      <c r="Z429" t="s">
        <v>5851</v>
      </c>
      <c r="AA429" t="s">
        <v>2194</v>
      </c>
      <c r="AB429"/>
      <c r="AC429" t="s">
        <v>2195</v>
      </c>
      <c r="AD429" t="s">
        <v>2196</v>
      </c>
      <c r="AE429" t="s">
        <v>1762</v>
      </c>
      <c r="AF429" t="s">
        <v>3419</v>
      </c>
      <c r="AG429"/>
      <c r="AH429"/>
      <c r="AI429"/>
      <c r="AJ429"/>
      <c r="AK429" t="s">
        <v>2197</v>
      </c>
      <c r="AL429"/>
      <c r="AM429" t="s">
        <v>4876</v>
      </c>
      <c r="AN429" s="487"/>
      <c r="AO429" s="487"/>
      <c r="AP429"/>
      <c r="AQ429"/>
      <c r="AR429"/>
      <c r="CE429"/>
      <c r="CG429"/>
      <c r="CI429"/>
      <c r="CJ429"/>
    </row>
    <row r="430" spans="1:88" s="430" customFormat="1" ht="12.75" customHeight="1" x14ac:dyDescent="0.2">
      <c r="A430">
        <v>429</v>
      </c>
      <c r="B430" t="s">
        <v>1451</v>
      </c>
      <c r="C430" t="s">
        <v>5861</v>
      </c>
      <c r="D430" t="s">
        <v>5862</v>
      </c>
      <c r="E430" t="s">
        <v>3613</v>
      </c>
      <c r="F430" t="s">
        <v>2143</v>
      </c>
      <c r="G430"/>
      <c r="H430" t="s">
        <v>2200</v>
      </c>
      <c r="I430" t="s">
        <v>5725</v>
      </c>
      <c r="J430" t="s">
        <v>1768</v>
      </c>
      <c r="K430" t="s">
        <v>5863</v>
      </c>
      <c r="L430" t="s">
        <v>5847</v>
      </c>
      <c r="M430" t="s">
        <v>5864</v>
      </c>
      <c r="N430" t="s">
        <v>5861</v>
      </c>
      <c r="O430" t="s">
        <v>2471</v>
      </c>
      <c r="P430" t="s">
        <v>5860</v>
      </c>
      <c r="Q430" t="s">
        <v>2276</v>
      </c>
      <c r="R430" t="s">
        <v>4849</v>
      </c>
      <c r="S430" t="s">
        <v>5850</v>
      </c>
      <c r="T430">
        <v>190.3</v>
      </c>
      <c r="U430"/>
      <c r="V430" t="s">
        <v>2327</v>
      </c>
      <c r="W430" t="s">
        <v>5851</v>
      </c>
      <c r="X430" t="s">
        <v>2194</v>
      </c>
      <c r="Y430" t="s">
        <v>2327</v>
      </c>
      <c r="Z430" t="s">
        <v>5851</v>
      </c>
      <c r="AA430" t="s">
        <v>2194</v>
      </c>
      <c r="AB430"/>
      <c r="AC430" t="s">
        <v>2195</v>
      </c>
      <c r="AD430" t="s">
        <v>2196</v>
      </c>
      <c r="AE430" t="s">
        <v>1762</v>
      </c>
      <c r="AF430" t="s">
        <v>3419</v>
      </c>
      <c r="AG430"/>
      <c r="AH430"/>
      <c r="AI430"/>
      <c r="AJ430"/>
      <c r="AK430" t="s">
        <v>2197</v>
      </c>
      <c r="AL430"/>
      <c r="AM430" t="s">
        <v>4876</v>
      </c>
      <c r="AN430" s="487"/>
      <c r="AO430" s="487"/>
      <c r="AP430"/>
      <c r="AQ430"/>
      <c r="AR430"/>
      <c r="CE430"/>
      <c r="CG430"/>
      <c r="CI430"/>
      <c r="CJ430"/>
    </row>
    <row r="431" spans="1:88" s="429" customFormat="1" ht="15" customHeight="1" x14ac:dyDescent="0.2">
      <c r="A431">
        <v>430</v>
      </c>
      <c r="B431" t="s">
        <v>1451</v>
      </c>
      <c r="C431" t="s">
        <v>5865</v>
      </c>
      <c r="D431" t="s">
        <v>5866</v>
      </c>
      <c r="E431" t="s">
        <v>3613</v>
      </c>
      <c r="F431" t="s">
        <v>2143</v>
      </c>
      <c r="G431"/>
      <c r="H431" t="s">
        <v>2200</v>
      </c>
      <c r="I431" t="s">
        <v>5725</v>
      </c>
      <c r="J431" t="s">
        <v>1768</v>
      </c>
      <c r="K431" t="s">
        <v>5867</v>
      </c>
      <c r="L431" t="s">
        <v>5847</v>
      </c>
      <c r="M431" t="s">
        <v>5868</v>
      </c>
      <c r="N431" t="s">
        <v>5865</v>
      </c>
      <c r="O431" t="s">
        <v>2471</v>
      </c>
      <c r="P431" t="s">
        <v>5869</v>
      </c>
      <c r="Q431" t="s">
        <v>2276</v>
      </c>
      <c r="R431" t="s">
        <v>4849</v>
      </c>
      <c r="S431" t="s">
        <v>5850</v>
      </c>
      <c r="T431">
        <v>190.3</v>
      </c>
      <c r="U431"/>
      <c r="V431" t="s">
        <v>2327</v>
      </c>
      <c r="W431" t="s">
        <v>5851</v>
      </c>
      <c r="X431" t="s">
        <v>2194</v>
      </c>
      <c r="Y431" t="s">
        <v>2327</v>
      </c>
      <c r="Z431" t="s">
        <v>5851</v>
      </c>
      <c r="AA431" t="s">
        <v>2194</v>
      </c>
      <c r="AB431"/>
      <c r="AC431" t="s">
        <v>2195</v>
      </c>
      <c r="AD431" t="s">
        <v>2196</v>
      </c>
      <c r="AE431" t="s">
        <v>1762</v>
      </c>
      <c r="AF431" t="s">
        <v>3419</v>
      </c>
      <c r="AG431"/>
      <c r="AH431"/>
      <c r="AI431"/>
      <c r="AJ431"/>
      <c r="AK431" t="s">
        <v>2197</v>
      </c>
      <c r="AL431"/>
      <c r="AM431" t="s">
        <v>4876</v>
      </c>
      <c r="AN431" s="487"/>
      <c r="AO431" s="487"/>
      <c r="AP431"/>
      <c r="AQ431"/>
      <c r="AR431"/>
      <c r="CE431"/>
      <c r="CG431"/>
      <c r="CI431"/>
      <c r="CJ431"/>
    </row>
    <row r="432" spans="1:88" s="430" customFormat="1" ht="15" customHeight="1" x14ac:dyDescent="0.2">
      <c r="A432">
        <v>431</v>
      </c>
      <c r="B432" t="s">
        <v>1451</v>
      </c>
      <c r="C432" t="s">
        <v>5870</v>
      </c>
      <c r="D432" t="s">
        <v>5871</v>
      </c>
      <c r="E432" t="s">
        <v>3613</v>
      </c>
      <c r="F432" t="s">
        <v>2143</v>
      </c>
      <c r="G432"/>
      <c r="H432" t="s">
        <v>2200</v>
      </c>
      <c r="I432" t="s">
        <v>5725</v>
      </c>
      <c r="J432" t="s">
        <v>1768</v>
      </c>
      <c r="K432" t="s">
        <v>5872</v>
      </c>
      <c r="L432" t="s">
        <v>5847</v>
      </c>
      <c r="M432" t="s">
        <v>5873</v>
      </c>
      <c r="N432" t="s">
        <v>5870</v>
      </c>
      <c r="O432" t="s">
        <v>2471</v>
      </c>
      <c r="P432" t="s">
        <v>5874</v>
      </c>
      <c r="Q432" t="s">
        <v>2276</v>
      </c>
      <c r="R432" t="s">
        <v>4849</v>
      </c>
      <c r="S432" t="s">
        <v>5850</v>
      </c>
      <c r="T432">
        <v>190.3</v>
      </c>
      <c r="U432"/>
      <c r="V432" t="s">
        <v>2327</v>
      </c>
      <c r="W432" t="s">
        <v>5851</v>
      </c>
      <c r="X432" t="s">
        <v>2194</v>
      </c>
      <c r="Y432" t="s">
        <v>2327</v>
      </c>
      <c r="Z432" t="s">
        <v>5851</v>
      </c>
      <c r="AA432" t="s">
        <v>2194</v>
      </c>
      <c r="AB432"/>
      <c r="AC432" t="s">
        <v>2195</v>
      </c>
      <c r="AD432" t="s">
        <v>2196</v>
      </c>
      <c r="AE432" t="s">
        <v>1762</v>
      </c>
      <c r="AF432" t="s">
        <v>3419</v>
      </c>
      <c r="AG432"/>
      <c r="AH432"/>
      <c r="AI432"/>
      <c r="AJ432"/>
      <c r="AK432" t="s">
        <v>2197</v>
      </c>
      <c r="AL432"/>
      <c r="AM432" t="s">
        <v>4876</v>
      </c>
      <c r="AN432" s="487"/>
      <c r="AO432" s="487"/>
      <c r="AP432"/>
      <c r="AQ432"/>
      <c r="AR432"/>
      <c r="CE432"/>
      <c r="CG432"/>
      <c r="CI432"/>
      <c r="CJ432"/>
    </row>
    <row r="433" spans="1:88" s="429" customFormat="1" ht="15" customHeight="1" x14ac:dyDescent="0.2">
      <c r="A433">
        <v>432</v>
      </c>
      <c r="B433" t="s">
        <v>1451</v>
      </c>
      <c r="C433" t="s">
        <v>5875</v>
      </c>
      <c r="D433" t="s">
        <v>5876</v>
      </c>
      <c r="E433" t="s">
        <v>3613</v>
      </c>
      <c r="F433" t="s">
        <v>2143</v>
      </c>
      <c r="G433"/>
      <c r="H433" t="s">
        <v>2200</v>
      </c>
      <c r="I433" t="s">
        <v>5725</v>
      </c>
      <c r="J433" t="s">
        <v>1768</v>
      </c>
      <c r="K433" t="s">
        <v>5877</v>
      </c>
      <c r="L433" t="s">
        <v>5847</v>
      </c>
      <c r="M433" t="s">
        <v>5878</v>
      </c>
      <c r="N433" t="s">
        <v>5875</v>
      </c>
      <c r="O433" t="s">
        <v>2471</v>
      </c>
      <c r="P433" t="s">
        <v>5869</v>
      </c>
      <c r="Q433" t="s">
        <v>2276</v>
      </c>
      <c r="R433" t="s">
        <v>4849</v>
      </c>
      <c r="S433" t="s">
        <v>5850</v>
      </c>
      <c r="T433">
        <v>190.3</v>
      </c>
      <c r="U433"/>
      <c r="V433" t="s">
        <v>2327</v>
      </c>
      <c r="W433" t="s">
        <v>5851</v>
      </c>
      <c r="X433" t="s">
        <v>2194</v>
      </c>
      <c r="Y433" t="s">
        <v>2327</v>
      </c>
      <c r="Z433" t="s">
        <v>5851</v>
      </c>
      <c r="AA433" t="s">
        <v>2194</v>
      </c>
      <c r="AB433"/>
      <c r="AC433" t="s">
        <v>2195</v>
      </c>
      <c r="AD433" t="s">
        <v>2196</v>
      </c>
      <c r="AE433" t="s">
        <v>1762</v>
      </c>
      <c r="AF433" t="s">
        <v>3419</v>
      </c>
      <c r="AG433"/>
      <c r="AH433"/>
      <c r="AI433"/>
      <c r="AJ433"/>
      <c r="AK433" t="s">
        <v>2197</v>
      </c>
      <c r="AL433"/>
      <c r="AM433" t="s">
        <v>4876</v>
      </c>
      <c r="AN433" s="487"/>
      <c r="AO433" s="487"/>
      <c r="AP433"/>
      <c r="AQ433"/>
      <c r="AR433"/>
      <c r="CE433"/>
      <c r="CG433"/>
      <c r="CI433"/>
      <c r="CJ433"/>
    </row>
    <row r="434" spans="1:88" s="430" customFormat="1" ht="15" customHeight="1" x14ac:dyDescent="0.2">
      <c r="A434">
        <v>433</v>
      </c>
      <c r="B434" t="s">
        <v>1451</v>
      </c>
      <c r="C434" t="s">
        <v>5879</v>
      </c>
      <c r="D434" t="s">
        <v>5880</v>
      </c>
      <c r="E434" t="s">
        <v>3613</v>
      </c>
      <c r="F434" t="s">
        <v>2143</v>
      </c>
      <c r="G434"/>
      <c r="H434" t="s">
        <v>2200</v>
      </c>
      <c r="I434" t="s">
        <v>5725</v>
      </c>
      <c r="J434" t="s">
        <v>1768</v>
      </c>
      <c r="K434" t="s">
        <v>5881</v>
      </c>
      <c r="L434" t="s">
        <v>5847</v>
      </c>
      <c r="M434" t="s">
        <v>5882</v>
      </c>
      <c r="N434" t="s">
        <v>5879</v>
      </c>
      <c r="O434" t="s">
        <v>2471</v>
      </c>
      <c r="P434" t="s">
        <v>5849</v>
      </c>
      <c r="Q434" t="s">
        <v>2276</v>
      </c>
      <c r="R434" t="s">
        <v>4849</v>
      </c>
      <c r="S434" t="s">
        <v>5850</v>
      </c>
      <c r="T434">
        <v>190.3</v>
      </c>
      <c r="U434"/>
      <c r="V434" t="s">
        <v>2327</v>
      </c>
      <c r="W434" t="s">
        <v>5851</v>
      </c>
      <c r="X434" t="s">
        <v>2194</v>
      </c>
      <c r="Y434" t="s">
        <v>2327</v>
      </c>
      <c r="Z434" t="s">
        <v>5851</v>
      </c>
      <c r="AA434" t="s">
        <v>2194</v>
      </c>
      <c r="AB434"/>
      <c r="AC434" t="s">
        <v>2195</v>
      </c>
      <c r="AD434" t="s">
        <v>2196</v>
      </c>
      <c r="AE434" t="s">
        <v>1762</v>
      </c>
      <c r="AF434" t="s">
        <v>3419</v>
      </c>
      <c r="AG434"/>
      <c r="AH434"/>
      <c r="AI434"/>
      <c r="AJ434"/>
      <c r="AK434" t="s">
        <v>2197</v>
      </c>
      <c r="AL434"/>
      <c r="AM434" t="s">
        <v>4876</v>
      </c>
      <c r="AN434" s="487"/>
      <c r="AO434" s="487"/>
      <c r="AP434"/>
      <c r="AQ434"/>
      <c r="AR434"/>
      <c r="CE434"/>
      <c r="CG434"/>
      <c r="CI434"/>
      <c r="CJ434"/>
    </row>
    <row r="435" spans="1:88" s="429" customFormat="1" ht="15" customHeight="1" x14ac:dyDescent="0.2">
      <c r="A435">
        <v>434</v>
      </c>
      <c r="B435" t="s">
        <v>1451</v>
      </c>
      <c r="C435" t="s">
        <v>5883</v>
      </c>
      <c r="D435" t="s">
        <v>5884</v>
      </c>
      <c r="E435" t="s">
        <v>3613</v>
      </c>
      <c r="F435" t="s">
        <v>2143</v>
      </c>
      <c r="G435"/>
      <c r="H435" t="s">
        <v>2200</v>
      </c>
      <c r="I435" t="s">
        <v>5725</v>
      </c>
      <c r="J435" t="s">
        <v>1768</v>
      </c>
      <c r="K435" t="s">
        <v>5885</v>
      </c>
      <c r="L435" t="s">
        <v>5847</v>
      </c>
      <c r="M435" t="s">
        <v>5886</v>
      </c>
      <c r="N435" t="s">
        <v>5883</v>
      </c>
      <c r="O435" t="s">
        <v>2471</v>
      </c>
      <c r="P435" t="s">
        <v>5849</v>
      </c>
      <c r="Q435" t="s">
        <v>2276</v>
      </c>
      <c r="R435" t="s">
        <v>4849</v>
      </c>
      <c r="S435" t="s">
        <v>5850</v>
      </c>
      <c r="T435">
        <v>190.3</v>
      </c>
      <c r="U435"/>
      <c r="V435" t="s">
        <v>2327</v>
      </c>
      <c r="W435" t="s">
        <v>5851</v>
      </c>
      <c r="X435" t="s">
        <v>2194</v>
      </c>
      <c r="Y435" t="s">
        <v>2327</v>
      </c>
      <c r="Z435" t="s">
        <v>5851</v>
      </c>
      <c r="AA435" t="s">
        <v>2194</v>
      </c>
      <c r="AB435"/>
      <c r="AC435" t="s">
        <v>2195</v>
      </c>
      <c r="AD435" t="s">
        <v>2196</v>
      </c>
      <c r="AE435" t="s">
        <v>1762</v>
      </c>
      <c r="AF435" t="s">
        <v>3419</v>
      </c>
      <c r="AG435"/>
      <c r="AH435"/>
      <c r="AI435"/>
      <c r="AJ435"/>
      <c r="AK435" t="s">
        <v>2197</v>
      </c>
      <c r="AL435"/>
      <c r="AM435" t="s">
        <v>4876</v>
      </c>
      <c r="AN435" s="487"/>
      <c r="AO435" s="487"/>
      <c r="AP435"/>
      <c r="AQ435"/>
      <c r="AR435"/>
      <c r="CE435"/>
      <c r="CG435"/>
      <c r="CI435"/>
      <c r="CJ435"/>
    </row>
    <row r="436" spans="1:88" s="430" customFormat="1" ht="15" customHeight="1" x14ac:dyDescent="0.2">
      <c r="A436">
        <v>435</v>
      </c>
      <c r="B436" t="s">
        <v>1451</v>
      </c>
      <c r="C436" t="s">
        <v>5887</v>
      </c>
      <c r="D436" t="s">
        <v>5888</v>
      </c>
      <c r="E436" t="s">
        <v>3613</v>
      </c>
      <c r="F436" t="s">
        <v>2143</v>
      </c>
      <c r="G436"/>
      <c r="H436" t="s">
        <v>2200</v>
      </c>
      <c r="I436" t="s">
        <v>5725</v>
      </c>
      <c r="J436" t="s">
        <v>1768</v>
      </c>
      <c r="K436" t="s">
        <v>5889</v>
      </c>
      <c r="L436" t="s">
        <v>5847</v>
      </c>
      <c r="M436" t="s">
        <v>5890</v>
      </c>
      <c r="N436" t="s">
        <v>5887</v>
      </c>
      <c r="O436" t="s">
        <v>2471</v>
      </c>
      <c r="P436" t="s">
        <v>5891</v>
      </c>
      <c r="Q436" t="s">
        <v>2276</v>
      </c>
      <c r="R436" t="s">
        <v>4849</v>
      </c>
      <c r="S436" t="s">
        <v>5850</v>
      </c>
      <c r="T436">
        <v>190.3</v>
      </c>
      <c r="U436"/>
      <c r="V436" t="s">
        <v>2327</v>
      </c>
      <c r="W436" t="s">
        <v>5851</v>
      </c>
      <c r="X436" t="s">
        <v>2194</v>
      </c>
      <c r="Y436" t="s">
        <v>2327</v>
      </c>
      <c r="Z436" t="s">
        <v>5851</v>
      </c>
      <c r="AA436" t="s">
        <v>2194</v>
      </c>
      <c r="AB436"/>
      <c r="AC436" t="s">
        <v>2195</v>
      </c>
      <c r="AD436" t="s">
        <v>2196</v>
      </c>
      <c r="AE436" t="s">
        <v>1762</v>
      </c>
      <c r="AF436" t="s">
        <v>3419</v>
      </c>
      <c r="AG436"/>
      <c r="AH436"/>
      <c r="AI436"/>
      <c r="AJ436"/>
      <c r="AK436" t="s">
        <v>2197</v>
      </c>
      <c r="AL436"/>
      <c r="AM436" t="s">
        <v>4876</v>
      </c>
      <c r="AN436" s="487"/>
      <c r="AO436" s="487"/>
      <c r="AP436"/>
      <c r="AQ436"/>
      <c r="AR436"/>
      <c r="CE436"/>
      <c r="CG436"/>
      <c r="CI436"/>
      <c r="CJ436"/>
    </row>
    <row r="437" spans="1:88" s="429" customFormat="1" ht="15" customHeight="1" x14ac:dyDescent="0.2">
      <c r="A437">
        <v>436</v>
      </c>
      <c r="B437" t="s">
        <v>1451</v>
      </c>
      <c r="C437" t="s">
        <v>5892</v>
      </c>
      <c r="D437" t="s">
        <v>5893</v>
      </c>
      <c r="E437" t="s">
        <v>3613</v>
      </c>
      <c r="F437" t="s">
        <v>2143</v>
      </c>
      <c r="G437"/>
      <c r="H437" t="s">
        <v>2200</v>
      </c>
      <c r="I437" t="s">
        <v>5725</v>
      </c>
      <c r="J437" t="s">
        <v>1768</v>
      </c>
      <c r="K437" t="s">
        <v>5894</v>
      </c>
      <c r="L437" t="s">
        <v>5847</v>
      </c>
      <c r="M437" t="s">
        <v>5895</v>
      </c>
      <c r="N437" t="s">
        <v>5892</v>
      </c>
      <c r="O437" t="s">
        <v>2471</v>
      </c>
      <c r="P437" t="s">
        <v>5896</v>
      </c>
      <c r="Q437" t="s">
        <v>2276</v>
      </c>
      <c r="R437" t="s">
        <v>4849</v>
      </c>
      <c r="S437" t="s">
        <v>5850</v>
      </c>
      <c r="T437">
        <v>190.3</v>
      </c>
      <c r="U437"/>
      <c r="V437" t="s">
        <v>2327</v>
      </c>
      <c r="W437" t="s">
        <v>5851</v>
      </c>
      <c r="X437" t="s">
        <v>2194</v>
      </c>
      <c r="Y437" t="s">
        <v>2327</v>
      </c>
      <c r="Z437" t="s">
        <v>5851</v>
      </c>
      <c r="AA437" t="s">
        <v>2194</v>
      </c>
      <c r="AB437"/>
      <c r="AC437" t="s">
        <v>2195</v>
      </c>
      <c r="AD437" t="s">
        <v>2196</v>
      </c>
      <c r="AE437" t="s">
        <v>1762</v>
      </c>
      <c r="AF437" t="s">
        <v>3419</v>
      </c>
      <c r="AG437"/>
      <c r="AH437"/>
      <c r="AI437"/>
      <c r="AJ437"/>
      <c r="AK437" t="s">
        <v>2197</v>
      </c>
      <c r="AL437"/>
      <c r="AM437" t="s">
        <v>4876</v>
      </c>
      <c r="AN437" s="487"/>
      <c r="AO437" s="487"/>
      <c r="AP437"/>
      <c r="AQ437"/>
      <c r="AR437"/>
      <c r="CE437"/>
      <c r="CG437"/>
      <c r="CI437"/>
      <c r="CJ437"/>
    </row>
    <row r="438" spans="1:88" s="430" customFormat="1" ht="15" customHeight="1" x14ac:dyDescent="0.2">
      <c r="A438">
        <v>437</v>
      </c>
      <c r="B438" t="s">
        <v>1451</v>
      </c>
      <c r="C438" t="s">
        <v>5897</v>
      </c>
      <c r="D438" t="s">
        <v>5898</v>
      </c>
      <c r="E438" t="s">
        <v>3613</v>
      </c>
      <c r="F438" t="s">
        <v>2143</v>
      </c>
      <c r="G438"/>
      <c r="H438" t="s">
        <v>2200</v>
      </c>
      <c r="I438" t="s">
        <v>5725</v>
      </c>
      <c r="J438" t="s">
        <v>1768</v>
      </c>
      <c r="K438" t="s">
        <v>5899</v>
      </c>
      <c r="L438" t="s">
        <v>5847</v>
      </c>
      <c r="M438" t="s">
        <v>5900</v>
      </c>
      <c r="N438" t="s">
        <v>5897</v>
      </c>
      <c r="O438" t="s">
        <v>2471</v>
      </c>
      <c r="P438" t="s">
        <v>5896</v>
      </c>
      <c r="Q438" t="s">
        <v>2276</v>
      </c>
      <c r="R438" t="s">
        <v>4849</v>
      </c>
      <c r="S438" t="s">
        <v>5850</v>
      </c>
      <c r="T438">
        <v>190.3</v>
      </c>
      <c r="U438"/>
      <c r="V438" t="s">
        <v>2327</v>
      </c>
      <c r="W438" t="s">
        <v>5851</v>
      </c>
      <c r="X438" t="s">
        <v>2194</v>
      </c>
      <c r="Y438" t="s">
        <v>2327</v>
      </c>
      <c r="Z438" t="s">
        <v>5851</v>
      </c>
      <c r="AA438" t="s">
        <v>2194</v>
      </c>
      <c r="AB438"/>
      <c r="AC438" t="s">
        <v>2195</v>
      </c>
      <c r="AD438" t="s">
        <v>2196</v>
      </c>
      <c r="AE438" t="s">
        <v>1762</v>
      </c>
      <c r="AF438" t="s">
        <v>3419</v>
      </c>
      <c r="AG438"/>
      <c r="AH438"/>
      <c r="AI438"/>
      <c r="AJ438"/>
      <c r="AK438" t="s">
        <v>2197</v>
      </c>
      <c r="AL438"/>
      <c r="AM438" t="s">
        <v>4876</v>
      </c>
      <c r="AN438" s="487"/>
      <c r="AO438" s="487"/>
      <c r="AP438"/>
      <c r="AQ438"/>
      <c r="AR438"/>
      <c r="CE438"/>
      <c r="CG438"/>
      <c r="CI438"/>
      <c r="CJ438"/>
    </row>
    <row r="439" spans="1:88" ht="15" customHeight="1" x14ac:dyDescent="0.2">
      <c r="A439">
        <v>438</v>
      </c>
      <c r="B439" t="s">
        <v>1451</v>
      </c>
      <c r="C439" t="s">
        <v>5901</v>
      </c>
      <c r="D439" t="s">
        <v>5902</v>
      </c>
      <c r="E439" t="s">
        <v>3613</v>
      </c>
      <c r="F439" t="s">
        <v>2143</v>
      </c>
      <c r="H439" t="s">
        <v>2200</v>
      </c>
      <c r="I439" t="s">
        <v>5725</v>
      </c>
      <c r="J439" t="s">
        <v>1768</v>
      </c>
      <c r="K439" t="s">
        <v>5903</v>
      </c>
      <c r="L439" t="s">
        <v>5847</v>
      </c>
      <c r="M439" t="s">
        <v>5904</v>
      </c>
      <c r="N439" t="s">
        <v>5901</v>
      </c>
      <c r="O439" t="s">
        <v>2471</v>
      </c>
      <c r="P439" t="s">
        <v>5905</v>
      </c>
      <c r="Q439" t="s">
        <v>2276</v>
      </c>
      <c r="R439" t="s">
        <v>4849</v>
      </c>
      <c r="S439" t="s">
        <v>5850</v>
      </c>
      <c r="T439">
        <v>190.3</v>
      </c>
      <c r="V439" t="s">
        <v>2327</v>
      </c>
      <c r="W439" t="s">
        <v>5851</v>
      </c>
      <c r="X439" t="s">
        <v>2194</v>
      </c>
      <c r="Y439" t="s">
        <v>2327</v>
      </c>
      <c r="Z439" t="s">
        <v>5851</v>
      </c>
      <c r="AA439" t="s">
        <v>2194</v>
      </c>
      <c r="AC439" t="s">
        <v>2195</v>
      </c>
      <c r="AD439" t="s">
        <v>2196</v>
      </c>
      <c r="AE439" t="s">
        <v>1762</v>
      </c>
      <c r="AF439" t="s">
        <v>3419</v>
      </c>
      <c r="AK439" t="s">
        <v>2197</v>
      </c>
      <c r="AM439" t="s">
        <v>4876</v>
      </c>
      <c r="AN439" s="487"/>
      <c r="AO439" s="487"/>
    </row>
    <row r="440" spans="1:88" s="430" customFormat="1" ht="15" customHeight="1" x14ac:dyDescent="0.2">
      <c r="A440">
        <v>439</v>
      </c>
      <c r="B440" t="s">
        <v>1451</v>
      </c>
      <c r="C440" t="s">
        <v>5906</v>
      </c>
      <c r="D440" t="s">
        <v>5907</v>
      </c>
      <c r="E440" t="s">
        <v>3613</v>
      </c>
      <c r="F440" t="s">
        <v>2143</v>
      </c>
      <c r="G440"/>
      <c r="H440" t="s">
        <v>2200</v>
      </c>
      <c r="I440" t="s">
        <v>5725</v>
      </c>
      <c r="J440" t="s">
        <v>1768</v>
      </c>
      <c r="K440" t="s">
        <v>5908</v>
      </c>
      <c r="L440" t="s">
        <v>5847</v>
      </c>
      <c r="M440" t="s">
        <v>5909</v>
      </c>
      <c r="N440" t="s">
        <v>5906</v>
      </c>
      <c r="O440" t="s">
        <v>2471</v>
      </c>
      <c r="P440" t="s">
        <v>5910</v>
      </c>
      <c r="Q440" t="s">
        <v>2276</v>
      </c>
      <c r="R440" t="s">
        <v>4849</v>
      </c>
      <c r="S440" t="s">
        <v>5850</v>
      </c>
      <c r="T440">
        <v>190.3</v>
      </c>
      <c r="U440"/>
      <c r="V440" t="s">
        <v>2327</v>
      </c>
      <c r="W440" t="s">
        <v>5851</v>
      </c>
      <c r="X440" t="s">
        <v>2194</v>
      </c>
      <c r="Y440" t="s">
        <v>2327</v>
      </c>
      <c r="Z440" t="s">
        <v>5851</v>
      </c>
      <c r="AA440" t="s">
        <v>2194</v>
      </c>
      <c r="AB440"/>
      <c r="AC440" t="s">
        <v>2195</v>
      </c>
      <c r="AD440" t="s">
        <v>2196</v>
      </c>
      <c r="AE440" t="s">
        <v>1762</v>
      </c>
      <c r="AF440" t="s">
        <v>3419</v>
      </c>
      <c r="AG440"/>
      <c r="AH440"/>
      <c r="AI440"/>
      <c r="AJ440"/>
      <c r="AK440" t="s">
        <v>2197</v>
      </c>
      <c r="AL440"/>
      <c r="AM440" t="s">
        <v>4876</v>
      </c>
      <c r="AN440" s="487"/>
      <c r="AO440" s="487"/>
      <c r="AP440"/>
      <c r="AQ440"/>
      <c r="AR440"/>
      <c r="CE440"/>
      <c r="CG440"/>
      <c r="CI440"/>
      <c r="CJ440"/>
    </row>
    <row r="441" spans="1:88" s="429" customFormat="1" ht="15" customHeight="1" x14ac:dyDescent="0.2">
      <c r="A441">
        <v>440</v>
      </c>
      <c r="B441" t="s">
        <v>1459</v>
      </c>
      <c r="C441">
        <v>330735</v>
      </c>
      <c r="D441" t="s">
        <v>4870</v>
      </c>
      <c r="E441" t="s">
        <v>4871</v>
      </c>
      <c r="F441" t="s">
        <v>2081</v>
      </c>
      <c r="G441" t="s">
        <v>36</v>
      </c>
      <c r="H441" t="s">
        <v>2200</v>
      </c>
      <c r="I441" t="s">
        <v>5725</v>
      </c>
      <c r="J441" t="s">
        <v>2812</v>
      </c>
      <c r="K441" t="s">
        <v>1063</v>
      </c>
      <c r="L441" t="s">
        <v>2857</v>
      </c>
      <c r="M441">
        <v>330735</v>
      </c>
      <c r="N441">
        <v>330735</v>
      </c>
      <c r="O441" t="s">
        <v>906</v>
      </c>
      <c r="P441" t="s">
        <v>2266</v>
      </c>
      <c r="Q441" t="s">
        <v>2273</v>
      </c>
      <c r="R441" t="s">
        <v>2257</v>
      </c>
      <c r="S441" t="s">
        <v>2858</v>
      </c>
      <c r="T441">
        <v>8</v>
      </c>
      <c r="U441" t="s">
        <v>1952</v>
      </c>
      <c r="V441" t="s">
        <v>5533</v>
      </c>
      <c r="W441" t="s">
        <v>5534</v>
      </c>
      <c r="X441" t="s">
        <v>2194</v>
      </c>
      <c r="Y441" t="s">
        <v>5535</v>
      </c>
      <c r="Z441" t="s">
        <v>4449</v>
      </c>
      <c r="AA441" t="s">
        <v>2194</v>
      </c>
      <c r="AB441" t="s">
        <v>36</v>
      </c>
      <c r="AC441" t="s">
        <v>2195</v>
      </c>
      <c r="AD441" t="s">
        <v>2196</v>
      </c>
      <c r="AE441" t="s">
        <v>1762</v>
      </c>
      <c r="AF441">
        <v>0.5</v>
      </c>
      <c r="AG441">
        <v>15</v>
      </c>
      <c r="AH441" t="s">
        <v>36</v>
      </c>
      <c r="AI441" t="s">
        <v>36</v>
      </c>
      <c r="AJ441" t="s">
        <v>36</v>
      </c>
      <c r="AK441" t="s">
        <v>2197</v>
      </c>
      <c r="AL441" t="s">
        <v>36</v>
      </c>
      <c r="AM441" t="s">
        <v>4876</v>
      </c>
      <c r="AN441" s="487"/>
      <c r="AO441" s="487"/>
      <c r="AP441"/>
      <c r="AQ441"/>
      <c r="AR441"/>
      <c r="CE441"/>
      <c r="CG441"/>
      <c r="CI441"/>
      <c r="CJ441"/>
    </row>
    <row r="442" spans="1:88" s="430" customFormat="1" ht="15" customHeight="1" x14ac:dyDescent="0.2">
      <c r="A442">
        <v>441</v>
      </c>
      <c r="B442" t="s">
        <v>1459</v>
      </c>
      <c r="C442" t="s">
        <v>1848</v>
      </c>
      <c r="D442" t="s">
        <v>5109</v>
      </c>
      <c r="E442" t="s">
        <v>2144</v>
      </c>
      <c r="F442" t="s">
        <v>2027</v>
      </c>
      <c r="G442" t="s">
        <v>36</v>
      </c>
      <c r="H442" t="s">
        <v>2200</v>
      </c>
      <c r="I442" t="s">
        <v>5725</v>
      </c>
      <c r="J442" t="s">
        <v>1768</v>
      </c>
      <c r="K442" t="s">
        <v>1848</v>
      </c>
      <c r="L442" t="s">
        <v>5110</v>
      </c>
      <c r="M442" t="s">
        <v>2854</v>
      </c>
      <c r="N442" t="s">
        <v>1848</v>
      </c>
      <c r="O442" t="s">
        <v>2471</v>
      </c>
      <c r="P442" t="s">
        <v>5111</v>
      </c>
      <c r="Q442" t="s">
        <v>2276</v>
      </c>
      <c r="R442" t="s">
        <v>4570</v>
      </c>
      <c r="S442" t="s">
        <v>3557</v>
      </c>
      <c r="T442">
        <v>19.28</v>
      </c>
      <c r="U442" t="s">
        <v>1952</v>
      </c>
      <c r="V442" t="s">
        <v>2268</v>
      </c>
      <c r="W442" t="s">
        <v>5112</v>
      </c>
      <c r="X442" t="s">
        <v>2194</v>
      </c>
      <c r="Y442" t="s">
        <v>2268</v>
      </c>
      <c r="Z442" t="s">
        <v>5112</v>
      </c>
      <c r="AA442" t="s">
        <v>2194</v>
      </c>
      <c r="AB442" t="s">
        <v>36</v>
      </c>
      <c r="AC442" t="s">
        <v>2195</v>
      </c>
      <c r="AD442" t="s">
        <v>4574</v>
      </c>
      <c r="AE442" t="s">
        <v>1762</v>
      </c>
      <c r="AF442" t="s">
        <v>3419</v>
      </c>
      <c r="AG442" t="s">
        <v>36</v>
      </c>
      <c r="AH442" t="s">
        <v>36</v>
      </c>
      <c r="AI442" t="s">
        <v>36</v>
      </c>
      <c r="AJ442" t="s">
        <v>36</v>
      </c>
      <c r="AK442" t="s">
        <v>2197</v>
      </c>
      <c r="AL442" t="s">
        <v>36</v>
      </c>
      <c r="AM442" t="s">
        <v>4877</v>
      </c>
      <c r="AN442" s="487">
        <v>0</v>
      </c>
      <c r="AO442" s="487">
        <v>0</v>
      </c>
      <c r="AP442"/>
      <c r="AQ442"/>
      <c r="AR442"/>
      <c r="CE442"/>
      <c r="CG442"/>
      <c r="CI442"/>
      <c r="CJ442"/>
    </row>
    <row r="443" spans="1:88" s="429" customFormat="1" ht="15" customHeight="1" x14ac:dyDescent="0.2">
      <c r="A443">
        <v>442</v>
      </c>
      <c r="B443" t="s">
        <v>1459</v>
      </c>
      <c r="C443" t="s">
        <v>1467</v>
      </c>
      <c r="D443" t="s">
        <v>4308</v>
      </c>
      <c r="E443" t="s">
        <v>2144</v>
      </c>
      <c r="F443" t="s">
        <v>2027</v>
      </c>
      <c r="G443" t="s">
        <v>36</v>
      </c>
      <c r="H443" t="s">
        <v>2200</v>
      </c>
      <c r="I443" t="s">
        <v>5725</v>
      </c>
      <c r="J443" t="s">
        <v>1768</v>
      </c>
      <c r="K443" t="s">
        <v>3487</v>
      </c>
      <c r="L443" t="s">
        <v>3488</v>
      </c>
      <c r="M443" t="s">
        <v>3489</v>
      </c>
      <c r="N443" t="s">
        <v>1871</v>
      </c>
      <c r="O443" t="s">
        <v>111</v>
      </c>
      <c r="P443" t="s">
        <v>3631</v>
      </c>
      <c r="Q443" t="s">
        <v>3631</v>
      </c>
      <c r="R443" t="s">
        <v>2257</v>
      </c>
      <c r="S443" t="s">
        <v>3632</v>
      </c>
      <c r="T443">
        <v>13.6</v>
      </c>
      <c r="U443" t="s">
        <v>1952</v>
      </c>
      <c r="V443" t="s">
        <v>2460</v>
      </c>
      <c r="W443" t="s">
        <v>3489</v>
      </c>
      <c r="X443">
        <v>0</v>
      </c>
      <c r="Y443">
        <v>0</v>
      </c>
      <c r="Z443">
        <v>0</v>
      </c>
      <c r="AA443">
        <v>0</v>
      </c>
      <c r="AB443" t="s">
        <v>36</v>
      </c>
      <c r="AC443" t="s">
        <v>111</v>
      </c>
      <c r="AD443">
        <v>0</v>
      </c>
      <c r="AE443" t="s">
        <v>1762</v>
      </c>
      <c r="AF443" t="s">
        <v>36</v>
      </c>
      <c r="AG443" t="s">
        <v>36</v>
      </c>
      <c r="AH443" t="s">
        <v>36</v>
      </c>
      <c r="AI443" t="s">
        <v>36</v>
      </c>
      <c r="AJ443" t="s">
        <v>36</v>
      </c>
      <c r="AK443" t="s">
        <v>2197</v>
      </c>
      <c r="AL443" t="s">
        <v>36</v>
      </c>
      <c r="AM443" t="s">
        <v>4893</v>
      </c>
      <c r="AN443" s="487">
        <v>0</v>
      </c>
      <c r="AO443" s="487">
        <v>0</v>
      </c>
      <c r="AP443"/>
      <c r="AQ443"/>
      <c r="AR443"/>
      <c r="CE443"/>
      <c r="CG443"/>
      <c r="CI443"/>
      <c r="CJ443"/>
    </row>
    <row r="444" spans="1:88" s="430" customFormat="1" ht="15" customHeight="1" x14ac:dyDescent="0.2">
      <c r="A444">
        <v>443</v>
      </c>
      <c r="B444" t="s">
        <v>1459</v>
      </c>
      <c r="C444" t="s">
        <v>4960</v>
      </c>
      <c r="D444" t="s">
        <v>4961</v>
      </c>
      <c r="E444" t="s">
        <v>2144</v>
      </c>
      <c r="F444" t="s">
        <v>2027</v>
      </c>
      <c r="G444" t="s">
        <v>36</v>
      </c>
      <c r="H444" t="s">
        <v>2200</v>
      </c>
      <c r="I444" t="s">
        <v>5725</v>
      </c>
      <c r="J444" t="s">
        <v>1768</v>
      </c>
      <c r="K444" t="s">
        <v>2377</v>
      </c>
      <c r="L444" t="s">
        <v>3479</v>
      </c>
      <c r="M444" t="s">
        <v>3480</v>
      </c>
      <c r="N444" t="s">
        <v>4960</v>
      </c>
      <c r="O444" t="s">
        <v>111</v>
      </c>
      <c r="P444" t="s">
        <v>5536</v>
      </c>
      <c r="Q444" t="s">
        <v>5536</v>
      </c>
      <c r="R444" t="s">
        <v>2257</v>
      </c>
      <c r="S444" t="s">
        <v>3628</v>
      </c>
      <c r="T444">
        <v>136</v>
      </c>
      <c r="U444" t="s">
        <v>1952</v>
      </c>
      <c r="V444" t="s">
        <v>2460</v>
      </c>
      <c r="W444" t="s">
        <v>3480</v>
      </c>
      <c r="X444" t="s">
        <v>3083</v>
      </c>
      <c r="Y444" t="s">
        <v>4917</v>
      </c>
      <c r="Z444" t="s">
        <v>4918</v>
      </c>
      <c r="AA444" t="s">
        <v>5537</v>
      </c>
      <c r="AB444" t="s">
        <v>4919</v>
      </c>
      <c r="AC444" t="s">
        <v>2195</v>
      </c>
      <c r="AD444" t="s">
        <v>2196</v>
      </c>
      <c r="AE444" t="s">
        <v>1762</v>
      </c>
      <c r="AF444" t="s">
        <v>36</v>
      </c>
      <c r="AG444" t="s">
        <v>36</v>
      </c>
      <c r="AH444" t="s">
        <v>36</v>
      </c>
      <c r="AI444" t="s">
        <v>36</v>
      </c>
      <c r="AJ444" t="s">
        <v>36</v>
      </c>
      <c r="AK444" t="s">
        <v>2197</v>
      </c>
      <c r="AL444" t="s">
        <v>36</v>
      </c>
      <c r="AM444" t="s">
        <v>4893</v>
      </c>
      <c r="AN444" s="487"/>
      <c r="AO444" s="487"/>
      <c r="AP444"/>
      <c r="AQ444"/>
      <c r="AR444"/>
      <c r="CE444"/>
      <c r="CG444"/>
      <c r="CI444"/>
      <c r="CJ444"/>
    </row>
    <row r="445" spans="1:88" s="429" customFormat="1" ht="15" customHeight="1" x14ac:dyDescent="0.2">
      <c r="A445">
        <v>444</v>
      </c>
      <c r="B445" t="s">
        <v>1459</v>
      </c>
      <c r="C445" t="s">
        <v>5538</v>
      </c>
      <c r="D445" t="s">
        <v>5539</v>
      </c>
      <c r="E445" t="s">
        <v>2144</v>
      </c>
      <c r="F445" t="s">
        <v>2027</v>
      </c>
      <c r="G445" t="s">
        <v>36</v>
      </c>
      <c r="H445" t="s">
        <v>2200</v>
      </c>
      <c r="I445" t="s">
        <v>5725</v>
      </c>
      <c r="J445" t="s">
        <v>1768</v>
      </c>
      <c r="K445" t="s">
        <v>1467</v>
      </c>
      <c r="L445" t="s">
        <v>5540</v>
      </c>
      <c r="M445" t="s">
        <v>5541</v>
      </c>
      <c r="N445" t="s">
        <v>5538</v>
      </c>
      <c r="O445" t="s">
        <v>111</v>
      </c>
      <c r="P445" t="s">
        <v>3631</v>
      </c>
      <c r="Q445" t="s">
        <v>3631</v>
      </c>
      <c r="R445" t="s">
        <v>2257</v>
      </c>
      <c r="S445" t="s">
        <v>5542</v>
      </c>
      <c r="T445">
        <v>56.25</v>
      </c>
      <c r="U445" t="s">
        <v>1952</v>
      </c>
      <c r="V445" t="s">
        <v>5543</v>
      </c>
      <c r="W445" t="s">
        <v>5544</v>
      </c>
      <c r="X445" t="s">
        <v>2810</v>
      </c>
      <c r="Y445" t="s">
        <v>5178</v>
      </c>
      <c r="Z445" t="s">
        <v>4976</v>
      </c>
      <c r="AA445" t="s">
        <v>5179</v>
      </c>
      <c r="AB445" t="s">
        <v>3478</v>
      </c>
      <c r="AC445" t="s">
        <v>2195</v>
      </c>
      <c r="AD445" t="s">
        <v>5545</v>
      </c>
      <c r="AE445" t="s">
        <v>1762</v>
      </c>
      <c r="AF445" t="s">
        <v>4455</v>
      </c>
      <c r="AG445" t="s">
        <v>36</v>
      </c>
      <c r="AH445" t="s">
        <v>36</v>
      </c>
      <c r="AI445" t="s">
        <v>36</v>
      </c>
      <c r="AJ445" t="s">
        <v>36</v>
      </c>
      <c r="AK445" t="s">
        <v>2197</v>
      </c>
      <c r="AL445" t="s">
        <v>36</v>
      </c>
      <c r="AM445" t="s">
        <v>4893</v>
      </c>
      <c r="AN445" s="487">
        <v>0</v>
      </c>
      <c r="AO445" s="487">
        <v>0</v>
      </c>
      <c r="AP445"/>
      <c r="AQ445"/>
      <c r="AR445"/>
      <c r="CE445"/>
      <c r="CG445"/>
      <c r="CI445"/>
      <c r="CJ445"/>
    </row>
    <row r="446" spans="1:88" s="430" customFormat="1" ht="15" customHeight="1" x14ac:dyDescent="0.2">
      <c r="A446">
        <v>445</v>
      </c>
      <c r="B446" t="s">
        <v>1459</v>
      </c>
      <c r="C446" t="s">
        <v>1279</v>
      </c>
      <c r="D446" t="s">
        <v>5180</v>
      </c>
      <c r="E446" t="s">
        <v>2144</v>
      </c>
      <c r="F446" t="s">
        <v>2027</v>
      </c>
      <c r="G446" t="s">
        <v>36</v>
      </c>
      <c r="H446" t="s">
        <v>2200</v>
      </c>
      <c r="I446" t="s">
        <v>5725</v>
      </c>
      <c r="J446" t="s">
        <v>1768</v>
      </c>
      <c r="K446" t="s">
        <v>2377</v>
      </c>
      <c r="L446" t="s">
        <v>3482</v>
      </c>
      <c r="M446" t="s">
        <v>3483</v>
      </c>
      <c r="N446" t="s">
        <v>1279</v>
      </c>
      <c r="O446" t="s">
        <v>111</v>
      </c>
      <c r="P446" t="s">
        <v>3625</v>
      </c>
      <c r="Q446" t="s">
        <v>3625</v>
      </c>
      <c r="R446" t="s">
        <v>2257</v>
      </c>
      <c r="S446" t="s">
        <v>3629</v>
      </c>
      <c r="T446">
        <v>19.600000000000001</v>
      </c>
      <c r="U446" t="s">
        <v>1952</v>
      </c>
      <c r="V446" t="s">
        <v>2460</v>
      </c>
      <c r="W446" t="s">
        <v>3483</v>
      </c>
      <c r="X446" t="s">
        <v>2810</v>
      </c>
      <c r="Y446" t="s">
        <v>5178</v>
      </c>
      <c r="Z446" t="s">
        <v>4449</v>
      </c>
      <c r="AA446" t="s">
        <v>5179</v>
      </c>
      <c r="AB446" t="s">
        <v>3478</v>
      </c>
      <c r="AC446" t="s">
        <v>2195</v>
      </c>
      <c r="AD446" t="s">
        <v>2196</v>
      </c>
      <c r="AE446" t="s">
        <v>1762</v>
      </c>
      <c r="AF446" t="s">
        <v>36</v>
      </c>
      <c r="AG446" t="s">
        <v>36</v>
      </c>
      <c r="AH446" t="s">
        <v>36</v>
      </c>
      <c r="AI446" t="s">
        <v>36</v>
      </c>
      <c r="AJ446" t="s">
        <v>36</v>
      </c>
      <c r="AK446" t="s">
        <v>2197</v>
      </c>
      <c r="AL446" t="s">
        <v>36</v>
      </c>
      <c r="AM446" t="s">
        <v>4893</v>
      </c>
      <c r="AN446" s="487">
        <v>0</v>
      </c>
      <c r="AO446" s="487">
        <v>0</v>
      </c>
      <c r="AP446"/>
      <c r="AQ446"/>
      <c r="AR446"/>
      <c r="CE446"/>
      <c r="CG446"/>
      <c r="CI446"/>
      <c r="CJ446"/>
    </row>
    <row r="447" spans="1:88" s="429" customFormat="1" ht="15" customHeight="1" x14ac:dyDescent="0.2">
      <c r="A447">
        <v>446</v>
      </c>
      <c r="B447" t="s">
        <v>1459</v>
      </c>
      <c r="C447" t="s">
        <v>1469</v>
      </c>
      <c r="D447" t="s">
        <v>4309</v>
      </c>
      <c r="E447" t="s">
        <v>2144</v>
      </c>
      <c r="F447" t="s">
        <v>2027</v>
      </c>
      <c r="G447" t="s">
        <v>36</v>
      </c>
      <c r="H447" t="s">
        <v>2200</v>
      </c>
      <c r="I447" t="s">
        <v>5725</v>
      </c>
      <c r="J447" t="s">
        <v>1768</v>
      </c>
      <c r="K447" t="s">
        <v>2377</v>
      </c>
      <c r="L447" t="s">
        <v>3484</v>
      </c>
      <c r="M447" t="s">
        <v>3485</v>
      </c>
      <c r="N447" t="s">
        <v>1469</v>
      </c>
      <c r="O447" t="s">
        <v>111</v>
      </c>
      <c r="P447" t="s">
        <v>3625</v>
      </c>
      <c r="Q447" t="s">
        <v>3625</v>
      </c>
      <c r="R447" t="s">
        <v>2257</v>
      </c>
      <c r="S447" t="s">
        <v>3630</v>
      </c>
      <c r="T447">
        <v>19.899999999999999</v>
      </c>
      <c r="U447" t="s">
        <v>1952</v>
      </c>
      <c r="V447" t="s">
        <v>2460</v>
      </c>
      <c r="W447" t="s">
        <v>3486</v>
      </c>
      <c r="X447" t="s">
        <v>2810</v>
      </c>
      <c r="Y447" t="s">
        <v>4466</v>
      </c>
      <c r="Z447" t="s">
        <v>4449</v>
      </c>
      <c r="AA447" t="s">
        <v>3477</v>
      </c>
      <c r="AB447" t="s">
        <v>3481</v>
      </c>
      <c r="AC447" t="s">
        <v>2195</v>
      </c>
      <c r="AD447" t="s">
        <v>2196</v>
      </c>
      <c r="AE447" t="s">
        <v>1762</v>
      </c>
      <c r="AF447" t="s">
        <v>36</v>
      </c>
      <c r="AG447" t="s">
        <v>36</v>
      </c>
      <c r="AH447" t="s">
        <v>36</v>
      </c>
      <c r="AI447" t="s">
        <v>36</v>
      </c>
      <c r="AJ447" t="s">
        <v>36</v>
      </c>
      <c r="AK447" t="s">
        <v>2197</v>
      </c>
      <c r="AL447" t="s">
        <v>36</v>
      </c>
      <c r="AM447" t="s">
        <v>4893</v>
      </c>
      <c r="AN447" s="487">
        <v>0</v>
      </c>
      <c r="AO447" s="487">
        <v>0</v>
      </c>
      <c r="AP447"/>
      <c r="AQ447"/>
      <c r="AR447"/>
      <c r="CE447"/>
      <c r="CG447"/>
      <c r="CI447"/>
      <c r="CJ447"/>
    </row>
    <row r="448" spans="1:88" s="430" customFormat="1" ht="15" customHeight="1" x14ac:dyDescent="0.2">
      <c r="A448">
        <v>447</v>
      </c>
      <c r="B448" t="s">
        <v>1459</v>
      </c>
      <c r="C448" t="s">
        <v>1475</v>
      </c>
      <c r="D448" t="s">
        <v>4310</v>
      </c>
      <c r="E448" t="s">
        <v>2144</v>
      </c>
      <c r="F448" t="s">
        <v>2027</v>
      </c>
      <c r="G448" t="s">
        <v>36</v>
      </c>
      <c r="H448" t="s">
        <v>2200</v>
      </c>
      <c r="I448" t="s">
        <v>5725</v>
      </c>
      <c r="J448" t="s">
        <v>1768</v>
      </c>
      <c r="K448" t="s">
        <v>1467</v>
      </c>
      <c r="L448" t="s">
        <v>3470</v>
      </c>
      <c r="M448" t="s">
        <v>3471</v>
      </c>
      <c r="N448" t="s">
        <v>1475</v>
      </c>
      <c r="O448" t="s">
        <v>2471</v>
      </c>
      <c r="P448" t="s">
        <v>3625</v>
      </c>
      <c r="Q448" t="s">
        <v>3625</v>
      </c>
      <c r="R448" t="s">
        <v>2257</v>
      </c>
      <c r="S448" t="s">
        <v>3626</v>
      </c>
      <c r="T448">
        <v>34.9</v>
      </c>
      <c r="U448" t="s">
        <v>1952</v>
      </c>
      <c r="V448" t="s">
        <v>3472</v>
      </c>
      <c r="W448" t="s">
        <v>3473</v>
      </c>
      <c r="X448" t="s">
        <v>3083</v>
      </c>
      <c r="Y448" t="s">
        <v>3469</v>
      </c>
      <c r="Z448" t="s">
        <v>3474</v>
      </c>
      <c r="AA448" t="s">
        <v>2273</v>
      </c>
      <c r="AB448" t="s">
        <v>3475</v>
      </c>
      <c r="AC448" t="s">
        <v>2195</v>
      </c>
      <c r="AD448" t="s">
        <v>2196</v>
      </c>
      <c r="AE448" t="s">
        <v>1762</v>
      </c>
      <c r="AF448" t="s">
        <v>36</v>
      </c>
      <c r="AG448" t="s">
        <v>36</v>
      </c>
      <c r="AH448" t="s">
        <v>36</v>
      </c>
      <c r="AI448" t="s">
        <v>36</v>
      </c>
      <c r="AJ448" t="s">
        <v>36</v>
      </c>
      <c r="AK448" t="s">
        <v>2197</v>
      </c>
      <c r="AL448" t="s">
        <v>36</v>
      </c>
      <c r="AM448" t="s">
        <v>4893</v>
      </c>
      <c r="AN448" s="487">
        <v>0</v>
      </c>
      <c r="AO448" s="487">
        <v>0</v>
      </c>
      <c r="AP448"/>
      <c r="AQ448"/>
      <c r="AR448"/>
      <c r="CE448"/>
      <c r="CG448"/>
      <c r="CI448"/>
      <c r="CJ448"/>
    </row>
    <row r="449" spans="1:88" ht="15" customHeight="1" x14ac:dyDescent="0.2">
      <c r="A449">
        <v>448</v>
      </c>
      <c r="B449" t="s">
        <v>1459</v>
      </c>
      <c r="C449" t="s">
        <v>4920</v>
      </c>
      <c r="D449" t="s">
        <v>4921</v>
      </c>
      <c r="E449" t="s">
        <v>2144</v>
      </c>
      <c r="F449" t="s">
        <v>2027</v>
      </c>
      <c r="G449" t="s">
        <v>36</v>
      </c>
      <c r="H449" t="s">
        <v>2200</v>
      </c>
      <c r="I449" t="s">
        <v>5725</v>
      </c>
      <c r="J449" t="s">
        <v>1768</v>
      </c>
      <c r="K449" t="s">
        <v>4922</v>
      </c>
      <c r="L449" t="s">
        <v>5624</v>
      </c>
      <c r="M449" t="s">
        <v>3489</v>
      </c>
      <c r="N449" t="s">
        <v>4923</v>
      </c>
      <c r="O449" t="s">
        <v>111</v>
      </c>
      <c r="P449" t="s">
        <v>2443</v>
      </c>
      <c r="Q449" t="s">
        <v>2443</v>
      </c>
      <c r="R449" t="s">
        <v>2257</v>
      </c>
      <c r="S449" t="s">
        <v>3632</v>
      </c>
      <c r="T449">
        <v>13.6</v>
      </c>
      <c r="U449" t="s">
        <v>1952</v>
      </c>
      <c r="V449" t="s">
        <v>2460</v>
      </c>
      <c r="W449" t="s">
        <v>111</v>
      </c>
      <c r="X449" t="s">
        <v>2810</v>
      </c>
      <c r="Y449" t="s">
        <v>4917</v>
      </c>
      <c r="Z449" t="s">
        <v>4918</v>
      </c>
      <c r="AA449" t="s">
        <v>2273</v>
      </c>
      <c r="AB449" t="s">
        <v>4924</v>
      </c>
      <c r="AC449" t="s">
        <v>4510</v>
      </c>
      <c r="AD449" t="s">
        <v>4433</v>
      </c>
      <c r="AE449" t="s">
        <v>1762</v>
      </c>
      <c r="AF449" t="s">
        <v>4868</v>
      </c>
      <c r="AG449" t="s">
        <v>36</v>
      </c>
      <c r="AH449" t="s">
        <v>36</v>
      </c>
      <c r="AI449" t="s">
        <v>36</v>
      </c>
      <c r="AJ449" t="s">
        <v>36</v>
      </c>
      <c r="AK449" t="s">
        <v>2197</v>
      </c>
      <c r="AL449" t="s">
        <v>36</v>
      </c>
      <c r="AM449" t="s">
        <v>4893</v>
      </c>
      <c r="AN449" s="487">
        <v>0</v>
      </c>
      <c r="AO449" s="487">
        <v>0</v>
      </c>
    </row>
    <row r="450" spans="1:88" s="430" customFormat="1" ht="15" customHeight="1" x14ac:dyDescent="0.2">
      <c r="A450">
        <v>449</v>
      </c>
      <c r="B450" t="s">
        <v>1459</v>
      </c>
      <c r="C450" t="s">
        <v>1473</v>
      </c>
      <c r="D450" t="s">
        <v>4311</v>
      </c>
      <c r="E450" t="s">
        <v>2144</v>
      </c>
      <c r="F450" t="s">
        <v>2027</v>
      </c>
      <c r="G450" t="s">
        <v>36</v>
      </c>
      <c r="H450" t="s">
        <v>2200</v>
      </c>
      <c r="I450" t="s">
        <v>5725</v>
      </c>
      <c r="J450" t="s">
        <v>1768</v>
      </c>
      <c r="K450" t="s">
        <v>1467</v>
      </c>
      <c r="L450" t="s">
        <v>3465</v>
      </c>
      <c r="M450">
        <v>8091238</v>
      </c>
      <c r="N450" t="s">
        <v>1473</v>
      </c>
      <c r="O450" t="s">
        <v>111</v>
      </c>
      <c r="P450" t="s">
        <v>3627</v>
      </c>
      <c r="Q450" t="s">
        <v>3627</v>
      </c>
      <c r="R450" t="s">
        <v>2193</v>
      </c>
      <c r="S450" t="s">
        <v>3624</v>
      </c>
      <c r="T450">
        <v>4.3</v>
      </c>
      <c r="U450" t="s">
        <v>1952</v>
      </c>
      <c r="V450" t="s">
        <v>3467</v>
      </c>
      <c r="W450" t="s">
        <v>3476</v>
      </c>
      <c r="X450" t="s">
        <v>2810</v>
      </c>
      <c r="Y450" t="s">
        <v>4466</v>
      </c>
      <c r="Z450" t="s">
        <v>4449</v>
      </c>
      <c r="AA450" t="s">
        <v>3477</v>
      </c>
      <c r="AB450" t="s">
        <v>3478</v>
      </c>
      <c r="AC450" t="s">
        <v>2195</v>
      </c>
      <c r="AD450" t="s">
        <v>2196</v>
      </c>
      <c r="AE450" t="s">
        <v>1762</v>
      </c>
      <c r="AF450" t="s">
        <v>3944</v>
      </c>
      <c r="AG450" t="s">
        <v>36</v>
      </c>
      <c r="AH450" t="s">
        <v>36</v>
      </c>
      <c r="AI450" t="s">
        <v>36</v>
      </c>
      <c r="AJ450" t="s">
        <v>36</v>
      </c>
      <c r="AK450" t="s">
        <v>2197</v>
      </c>
      <c r="AL450" t="s">
        <v>36</v>
      </c>
      <c r="AM450" t="s">
        <v>4893</v>
      </c>
      <c r="AN450" s="487">
        <v>0</v>
      </c>
      <c r="AO450" s="487">
        <v>0</v>
      </c>
      <c r="AP450"/>
      <c r="AQ450"/>
      <c r="AR450"/>
      <c r="CE450"/>
      <c r="CG450"/>
      <c r="CI450"/>
      <c r="CJ450"/>
    </row>
    <row r="451" spans="1:88" s="429" customFormat="1" ht="15" customHeight="1" x14ac:dyDescent="0.2">
      <c r="A451">
        <v>450</v>
      </c>
      <c r="B451" t="s">
        <v>1459</v>
      </c>
      <c r="C451" t="s">
        <v>1479</v>
      </c>
      <c r="D451" t="s">
        <v>4312</v>
      </c>
      <c r="E451" t="s">
        <v>2144</v>
      </c>
      <c r="F451" t="s">
        <v>2027</v>
      </c>
      <c r="G451" t="s">
        <v>36</v>
      </c>
      <c r="H451" t="s">
        <v>2200</v>
      </c>
      <c r="I451" t="s">
        <v>5725</v>
      </c>
      <c r="J451" t="s">
        <v>1768</v>
      </c>
      <c r="K451" t="s">
        <v>1467</v>
      </c>
      <c r="L451" t="s">
        <v>3465</v>
      </c>
      <c r="M451">
        <v>910619</v>
      </c>
      <c r="N451" t="s">
        <v>1479</v>
      </c>
      <c r="O451" t="s">
        <v>2471</v>
      </c>
      <c r="P451" t="s">
        <v>3627</v>
      </c>
      <c r="Q451" t="s">
        <v>3627</v>
      </c>
      <c r="R451" t="s">
        <v>2257</v>
      </c>
      <c r="S451" t="s">
        <v>3623</v>
      </c>
      <c r="T451">
        <v>7.5</v>
      </c>
      <c r="U451" t="s">
        <v>1952</v>
      </c>
      <c r="V451" t="s">
        <v>3466</v>
      </c>
      <c r="W451">
        <v>910619</v>
      </c>
      <c r="X451" t="s">
        <v>3083</v>
      </c>
      <c r="Y451" t="s">
        <v>4466</v>
      </c>
      <c r="Z451" t="s">
        <v>4449</v>
      </c>
      <c r="AA451" t="s">
        <v>5257</v>
      </c>
      <c r="AB451" t="s">
        <v>5258</v>
      </c>
      <c r="AC451" t="s">
        <v>2195</v>
      </c>
      <c r="AD451" t="s">
        <v>2196</v>
      </c>
      <c r="AE451" t="s">
        <v>1762</v>
      </c>
      <c r="AF451" t="s">
        <v>111</v>
      </c>
      <c r="AG451" t="s">
        <v>36</v>
      </c>
      <c r="AH451" t="s">
        <v>36</v>
      </c>
      <c r="AI451" t="s">
        <v>36</v>
      </c>
      <c r="AJ451" t="s">
        <v>36</v>
      </c>
      <c r="AK451" t="s">
        <v>2197</v>
      </c>
      <c r="AL451" t="s">
        <v>36</v>
      </c>
      <c r="AM451" t="s">
        <v>4893</v>
      </c>
      <c r="AN451" s="487">
        <v>0</v>
      </c>
      <c r="AO451" s="487">
        <v>0</v>
      </c>
      <c r="AP451"/>
      <c r="AQ451"/>
      <c r="AR451"/>
      <c r="CE451"/>
      <c r="CG451"/>
      <c r="CI451"/>
      <c r="CJ451"/>
    </row>
    <row r="452" spans="1:88" s="430" customFormat="1" ht="15" customHeight="1" x14ac:dyDescent="0.2">
      <c r="A452">
        <v>451</v>
      </c>
      <c r="B452" t="s">
        <v>1459</v>
      </c>
      <c r="C452" t="s">
        <v>1477</v>
      </c>
      <c r="D452" t="s">
        <v>4313</v>
      </c>
      <c r="E452" t="s">
        <v>2144</v>
      </c>
      <c r="F452" t="s">
        <v>2027</v>
      </c>
      <c r="G452" t="s">
        <v>36</v>
      </c>
      <c r="H452" t="s">
        <v>2200</v>
      </c>
      <c r="I452" t="s">
        <v>5725</v>
      </c>
      <c r="J452" t="s">
        <v>1768</v>
      </c>
      <c r="K452" t="s">
        <v>1467</v>
      </c>
      <c r="L452" t="s">
        <v>3465</v>
      </c>
      <c r="M452">
        <v>910620</v>
      </c>
      <c r="N452" t="s">
        <v>1477</v>
      </c>
      <c r="O452" t="s">
        <v>111</v>
      </c>
      <c r="P452" t="s">
        <v>3622</v>
      </c>
      <c r="Q452" t="s">
        <v>3622</v>
      </c>
      <c r="R452" t="s">
        <v>2193</v>
      </c>
      <c r="S452" t="s">
        <v>3624</v>
      </c>
      <c r="T452">
        <v>4.3</v>
      </c>
      <c r="U452" t="s">
        <v>1952</v>
      </c>
      <c r="V452" t="s">
        <v>5447</v>
      </c>
      <c r="W452" t="s">
        <v>3468</v>
      </c>
      <c r="X452" t="s">
        <v>2810</v>
      </c>
      <c r="Y452" t="s">
        <v>4466</v>
      </c>
      <c r="Z452" t="s">
        <v>4449</v>
      </c>
      <c r="AA452" t="s">
        <v>5448</v>
      </c>
      <c r="AB452" t="s">
        <v>5449</v>
      </c>
      <c r="AC452" t="s">
        <v>2195</v>
      </c>
      <c r="AD452" t="s">
        <v>2196</v>
      </c>
      <c r="AE452" t="s">
        <v>1762</v>
      </c>
      <c r="AF452" t="s">
        <v>36</v>
      </c>
      <c r="AG452" t="s">
        <v>36</v>
      </c>
      <c r="AH452" t="s">
        <v>36</v>
      </c>
      <c r="AI452" t="s">
        <v>36</v>
      </c>
      <c r="AJ452" t="s">
        <v>36</v>
      </c>
      <c r="AK452" t="s">
        <v>2197</v>
      </c>
      <c r="AL452" t="s">
        <v>36</v>
      </c>
      <c r="AM452" t="s">
        <v>4893</v>
      </c>
      <c r="AN452" s="487"/>
      <c r="AO452" s="487"/>
      <c r="AP452"/>
      <c r="AQ452"/>
      <c r="AR452"/>
      <c r="CE452"/>
      <c r="CG452"/>
      <c r="CI452"/>
      <c r="CJ452"/>
    </row>
    <row r="453" spans="1:88" s="429" customFormat="1" ht="15" customHeight="1" x14ac:dyDescent="0.2">
      <c r="A453">
        <v>452</v>
      </c>
      <c r="B453" t="s">
        <v>1459</v>
      </c>
      <c r="C453" t="s">
        <v>5546</v>
      </c>
      <c r="D453" t="s">
        <v>5547</v>
      </c>
      <c r="E453" t="s">
        <v>2144</v>
      </c>
      <c r="F453" t="s">
        <v>2027</v>
      </c>
      <c r="G453" t="s">
        <v>36</v>
      </c>
      <c r="H453" t="s">
        <v>2200</v>
      </c>
      <c r="I453" t="s">
        <v>5725</v>
      </c>
      <c r="J453" t="s">
        <v>1768</v>
      </c>
      <c r="K453" t="s">
        <v>1467</v>
      </c>
      <c r="L453" t="s">
        <v>5548</v>
      </c>
      <c r="M453">
        <v>506311</v>
      </c>
      <c r="N453" t="s">
        <v>5546</v>
      </c>
      <c r="O453" t="s">
        <v>111</v>
      </c>
      <c r="P453" t="s">
        <v>3627</v>
      </c>
      <c r="Q453" t="s">
        <v>5549</v>
      </c>
      <c r="R453" t="s">
        <v>2257</v>
      </c>
      <c r="S453" t="s">
        <v>5550</v>
      </c>
      <c r="T453">
        <v>14.35</v>
      </c>
      <c r="U453" t="s">
        <v>1952</v>
      </c>
      <c r="V453" t="s">
        <v>5447</v>
      </c>
      <c r="W453" t="s">
        <v>5551</v>
      </c>
      <c r="X453" t="s">
        <v>2810</v>
      </c>
      <c r="Y453" t="s">
        <v>5178</v>
      </c>
      <c r="Z453" t="s">
        <v>4976</v>
      </c>
      <c r="AA453" t="s">
        <v>5552</v>
      </c>
      <c r="AB453" t="s">
        <v>3478</v>
      </c>
      <c r="AC453" t="s">
        <v>2195</v>
      </c>
      <c r="AD453" t="s">
        <v>5553</v>
      </c>
      <c r="AE453" t="s">
        <v>1762</v>
      </c>
      <c r="AF453" t="s">
        <v>4455</v>
      </c>
      <c r="AG453" t="s">
        <v>36</v>
      </c>
      <c r="AH453" t="s">
        <v>36</v>
      </c>
      <c r="AI453" t="s">
        <v>36</v>
      </c>
      <c r="AJ453" t="s">
        <v>36</v>
      </c>
      <c r="AK453" t="s">
        <v>2197</v>
      </c>
      <c r="AL453" t="s">
        <v>36</v>
      </c>
      <c r="AM453" t="s">
        <v>4893</v>
      </c>
      <c r="AN453" s="487">
        <v>0</v>
      </c>
      <c r="AO453" s="487">
        <v>0</v>
      </c>
      <c r="AP453"/>
      <c r="AQ453"/>
      <c r="AR453"/>
      <c r="CE453"/>
      <c r="CG453"/>
      <c r="CI453"/>
      <c r="CJ453"/>
    </row>
    <row r="454" spans="1:88" s="430" customFormat="1" x14ac:dyDescent="0.2">
      <c r="A454">
        <v>453</v>
      </c>
      <c r="B454" t="s">
        <v>1459</v>
      </c>
      <c r="C454" t="s">
        <v>1483</v>
      </c>
      <c r="D454" t="s">
        <v>4314</v>
      </c>
      <c r="E454" t="s">
        <v>2144</v>
      </c>
      <c r="F454" t="s">
        <v>2027</v>
      </c>
      <c r="G454" t="s">
        <v>36</v>
      </c>
      <c r="H454" t="s">
        <v>2200</v>
      </c>
      <c r="I454" t="s">
        <v>5725</v>
      </c>
      <c r="J454" t="s">
        <v>1768</v>
      </c>
      <c r="K454" t="s">
        <v>1063</v>
      </c>
      <c r="L454" t="s">
        <v>3508</v>
      </c>
      <c r="M454">
        <v>157157</v>
      </c>
      <c r="N454" t="s">
        <v>1483</v>
      </c>
      <c r="O454" t="s">
        <v>2471</v>
      </c>
      <c r="P454" t="s">
        <v>3638</v>
      </c>
      <c r="Q454" t="s">
        <v>2198</v>
      </c>
      <c r="R454" t="s">
        <v>2257</v>
      </c>
      <c r="S454" t="s">
        <v>3639</v>
      </c>
      <c r="T454">
        <v>12</v>
      </c>
      <c r="U454" t="s">
        <v>1952</v>
      </c>
      <c r="V454" t="s">
        <v>3509</v>
      </c>
      <c r="W454" t="s">
        <v>2541</v>
      </c>
      <c r="X454" t="s">
        <v>2273</v>
      </c>
      <c r="Y454" t="s">
        <v>3510</v>
      </c>
      <c r="Z454" t="s">
        <v>3511</v>
      </c>
      <c r="AA454" t="s">
        <v>2273</v>
      </c>
      <c r="AB454" t="s">
        <v>36</v>
      </c>
      <c r="AC454" t="s">
        <v>2195</v>
      </c>
      <c r="AD454" t="s">
        <v>2196</v>
      </c>
      <c r="AE454" t="s">
        <v>1762</v>
      </c>
      <c r="AF454" t="s">
        <v>36</v>
      </c>
      <c r="AG454" t="s">
        <v>36</v>
      </c>
      <c r="AH454" t="s">
        <v>36</v>
      </c>
      <c r="AI454" t="s">
        <v>36</v>
      </c>
      <c r="AJ454" t="s">
        <v>36</v>
      </c>
      <c r="AK454" t="s">
        <v>2197</v>
      </c>
      <c r="AL454" t="s">
        <v>36</v>
      </c>
      <c r="AM454" t="s">
        <v>4876</v>
      </c>
      <c r="AN454" s="487">
        <v>0</v>
      </c>
      <c r="AO454" s="487">
        <v>0</v>
      </c>
      <c r="AP454"/>
      <c r="AQ454"/>
      <c r="AR454"/>
      <c r="CE454"/>
      <c r="CG454"/>
      <c r="CI454"/>
      <c r="CJ454"/>
    </row>
    <row r="455" spans="1:88" s="429" customFormat="1" ht="15" customHeight="1" x14ac:dyDescent="0.2">
      <c r="A455">
        <v>454</v>
      </c>
      <c r="B455" t="s">
        <v>1459</v>
      </c>
      <c r="C455" t="s">
        <v>1461</v>
      </c>
      <c r="D455" t="s">
        <v>4315</v>
      </c>
      <c r="E455" t="s">
        <v>2144</v>
      </c>
      <c r="F455" t="s">
        <v>2027</v>
      </c>
      <c r="G455" t="s">
        <v>36</v>
      </c>
      <c r="H455" t="s">
        <v>2200</v>
      </c>
      <c r="I455" t="s">
        <v>5725</v>
      </c>
      <c r="J455" t="s">
        <v>2188</v>
      </c>
      <c r="K455" t="s">
        <v>3490</v>
      </c>
      <c r="L455" t="s">
        <v>3491</v>
      </c>
      <c r="M455" t="s">
        <v>4379</v>
      </c>
      <c r="N455" t="s">
        <v>1461</v>
      </c>
      <c r="O455" t="s">
        <v>2471</v>
      </c>
      <c r="P455" t="s">
        <v>3633</v>
      </c>
      <c r="Q455" t="s">
        <v>3574</v>
      </c>
      <c r="R455" t="s">
        <v>2193</v>
      </c>
      <c r="S455" t="s">
        <v>3634</v>
      </c>
      <c r="T455">
        <v>15.3</v>
      </c>
      <c r="U455" t="s">
        <v>1952</v>
      </c>
      <c r="V455" t="s">
        <v>3492</v>
      </c>
      <c r="W455" t="s">
        <v>2541</v>
      </c>
      <c r="X455" t="s">
        <v>3493</v>
      </c>
      <c r="Y455" t="s">
        <v>4380</v>
      </c>
      <c r="Z455" t="s">
        <v>4381</v>
      </c>
      <c r="AA455" t="s">
        <v>3493</v>
      </c>
      <c r="AB455" t="s">
        <v>3494</v>
      </c>
      <c r="AC455" t="s">
        <v>2195</v>
      </c>
      <c r="AD455" t="s">
        <v>2196</v>
      </c>
      <c r="AE455" t="s">
        <v>1762</v>
      </c>
      <c r="AF455" t="s">
        <v>36</v>
      </c>
      <c r="AG455" t="s">
        <v>36</v>
      </c>
      <c r="AH455" t="s">
        <v>36</v>
      </c>
      <c r="AI455" t="s">
        <v>36</v>
      </c>
      <c r="AJ455" t="s">
        <v>36</v>
      </c>
      <c r="AK455" t="s">
        <v>2197</v>
      </c>
      <c r="AL455" t="s">
        <v>36</v>
      </c>
      <c r="AM455" t="s">
        <v>4877</v>
      </c>
      <c r="AN455" s="487">
        <v>0</v>
      </c>
      <c r="AO455" s="487">
        <v>0</v>
      </c>
      <c r="AP455"/>
      <c r="AQ455"/>
      <c r="AR455"/>
      <c r="CE455"/>
      <c r="CG455"/>
      <c r="CI455"/>
      <c r="CJ455"/>
    </row>
    <row r="456" spans="1:88" s="430" customFormat="1" ht="15" customHeight="1" x14ac:dyDescent="0.2">
      <c r="A456">
        <v>455</v>
      </c>
      <c r="B456" t="s">
        <v>1459</v>
      </c>
      <c r="C456" t="s">
        <v>1463</v>
      </c>
      <c r="D456" t="s">
        <v>4316</v>
      </c>
      <c r="E456" t="s">
        <v>2144</v>
      </c>
      <c r="F456" t="s">
        <v>2027</v>
      </c>
      <c r="G456" t="s">
        <v>36</v>
      </c>
      <c r="H456" t="s">
        <v>2200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36</v>
      </c>
      <c r="AC456" t="s">
        <v>2195</v>
      </c>
      <c r="AD456" t="s">
        <v>2196</v>
      </c>
      <c r="AE456" t="s">
        <v>1762</v>
      </c>
      <c r="AF456" t="s">
        <v>36</v>
      </c>
      <c r="AG456" t="s">
        <v>36</v>
      </c>
      <c r="AH456" t="s">
        <v>36</v>
      </c>
      <c r="AI456" t="s">
        <v>36</v>
      </c>
      <c r="AJ456" t="s">
        <v>36</v>
      </c>
      <c r="AK456" t="s">
        <v>2197</v>
      </c>
      <c r="AL456" t="s">
        <v>36</v>
      </c>
      <c r="AM456" t="s">
        <v>4876</v>
      </c>
      <c r="AN456" s="487">
        <v>0</v>
      </c>
      <c r="AO456" s="487">
        <v>0</v>
      </c>
      <c r="AP456"/>
      <c r="AQ456"/>
      <c r="AR456"/>
      <c r="CE456"/>
      <c r="CG456"/>
      <c r="CI456"/>
      <c r="CJ456"/>
    </row>
    <row r="457" spans="1:88" s="429" customFormat="1" ht="15" customHeight="1" x14ac:dyDescent="0.2">
      <c r="A457">
        <v>456</v>
      </c>
      <c r="B457" t="s">
        <v>1459</v>
      </c>
      <c r="C457" t="s">
        <v>4566</v>
      </c>
      <c r="D457" t="s">
        <v>4567</v>
      </c>
      <c r="E457" t="s">
        <v>2144</v>
      </c>
      <c r="F457" t="s">
        <v>2027</v>
      </c>
      <c r="G457" t="s">
        <v>36</v>
      </c>
      <c r="H457" t="s">
        <v>2200</v>
      </c>
      <c r="I457" t="s">
        <v>5725</v>
      </c>
      <c r="J457" t="s">
        <v>1768</v>
      </c>
      <c r="K457" t="s">
        <v>1063</v>
      </c>
      <c r="L457" t="s">
        <v>4568</v>
      </c>
      <c r="M457">
        <v>142142</v>
      </c>
      <c r="N457" t="s">
        <v>4566</v>
      </c>
      <c r="O457" t="s">
        <v>2471</v>
      </c>
      <c r="P457" t="s">
        <v>4569</v>
      </c>
      <c r="Q457" t="s">
        <v>3381</v>
      </c>
      <c r="R457" t="s">
        <v>4570</v>
      </c>
      <c r="S457" t="s">
        <v>4571</v>
      </c>
      <c r="T457">
        <v>25</v>
      </c>
      <c r="U457" t="s">
        <v>1952</v>
      </c>
      <c r="V457" t="s">
        <v>4568</v>
      </c>
      <c r="W457">
        <v>142142</v>
      </c>
      <c r="X457" t="s">
        <v>4447</v>
      </c>
      <c r="Y457" t="s">
        <v>4572</v>
      </c>
      <c r="Z457" t="s">
        <v>4573</v>
      </c>
      <c r="AA457" t="s">
        <v>4447</v>
      </c>
      <c r="AB457" t="s">
        <v>2264</v>
      </c>
      <c r="AC457" t="s">
        <v>2195</v>
      </c>
      <c r="AD457" t="s">
        <v>4574</v>
      </c>
      <c r="AE457" t="s">
        <v>1762</v>
      </c>
      <c r="AF457" t="s">
        <v>3419</v>
      </c>
      <c r="AG457" t="s">
        <v>36</v>
      </c>
      <c r="AH457" t="s">
        <v>36</v>
      </c>
      <c r="AI457" t="s">
        <v>36</v>
      </c>
      <c r="AJ457" t="s">
        <v>36</v>
      </c>
      <c r="AK457" t="s">
        <v>2197</v>
      </c>
      <c r="AL457" t="s">
        <v>36</v>
      </c>
      <c r="AM457" t="s">
        <v>4876</v>
      </c>
      <c r="AN457" s="487">
        <v>0</v>
      </c>
      <c r="AO457" s="487">
        <v>0</v>
      </c>
      <c r="AP457"/>
      <c r="AQ457"/>
      <c r="AR457"/>
      <c r="CE457"/>
      <c r="CG457"/>
      <c r="CI457"/>
      <c r="CJ457"/>
    </row>
    <row r="458" spans="1:88" x14ac:dyDescent="0.2">
      <c r="A458">
        <v>457</v>
      </c>
      <c r="B458" t="s">
        <v>1459</v>
      </c>
      <c r="C458" t="s">
        <v>1492</v>
      </c>
      <c r="D458" t="s">
        <v>4317</v>
      </c>
      <c r="E458" t="s">
        <v>2144</v>
      </c>
      <c r="F458" t="s">
        <v>2027</v>
      </c>
      <c r="G458" t="s">
        <v>36</v>
      </c>
      <c r="H458" t="s">
        <v>2200</v>
      </c>
      <c r="I458" t="s">
        <v>5725</v>
      </c>
      <c r="J458" t="s">
        <v>1768</v>
      </c>
      <c r="K458" t="s">
        <v>3458</v>
      </c>
      <c r="L458" t="s">
        <v>3459</v>
      </c>
      <c r="M458" t="s">
        <v>3460</v>
      </c>
      <c r="N458" t="s">
        <v>1492</v>
      </c>
      <c r="O458" t="s">
        <v>111</v>
      </c>
      <c r="P458" t="s">
        <v>3619</v>
      </c>
      <c r="Q458" t="s">
        <v>3620</v>
      </c>
      <c r="R458" t="s">
        <v>2352</v>
      </c>
      <c r="S458" t="s">
        <v>3621</v>
      </c>
      <c r="T458">
        <v>236</v>
      </c>
      <c r="U458" t="s">
        <v>1952</v>
      </c>
      <c r="V458" t="s">
        <v>3459</v>
      </c>
      <c r="W458" t="s">
        <v>3460</v>
      </c>
      <c r="X458" t="s">
        <v>2799</v>
      </c>
      <c r="Y458" t="s">
        <v>3461</v>
      </c>
      <c r="Z458" t="s">
        <v>3462</v>
      </c>
      <c r="AA458" t="s">
        <v>3463</v>
      </c>
      <c r="AB458" t="s">
        <v>3464</v>
      </c>
      <c r="AC458" t="s">
        <v>2195</v>
      </c>
      <c r="AD458" t="s">
        <v>2196</v>
      </c>
      <c r="AE458" t="s">
        <v>1762</v>
      </c>
      <c r="AF458" t="s">
        <v>36</v>
      </c>
      <c r="AG458" t="s">
        <v>36</v>
      </c>
      <c r="AH458" t="s">
        <v>36</v>
      </c>
      <c r="AI458" t="s">
        <v>36</v>
      </c>
      <c r="AJ458" t="s">
        <v>36</v>
      </c>
      <c r="AK458" t="s">
        <v>2197</v>
      </c>
      <c r="AL458" t="s">
        <v>36</v>
      </c>
      <c r="AM458" t="s">
        <v>4893</v>
      </c>
      <c r="AN458" s="487">
        <v>0</v>
      </c>
      <c r="AO458" s="487">
        <v>0</v>
      </c>
    </row>
    <row r="459" spans="1:88" s="429" customFormat="1" ht="15" customHeight="1" x14ac:dyDescent="0.2">
      <c r="A459">
        <v>458</v>
      </c>
      <c r="B459" t="s">
        <v>1459</v>
      </c>
      <c r="C459" t="s">
        <v>1465</v>
      </c>
      <c r="D459" t="s">
        <v>4318</v>
      </c>
      <c r="E459" t="s">
        <v>2144</v>
      </c>
      <c r="F459" t="s">
        <v>2027</v>
      </c>
      <c r="G459" t="s">
        <v>36</v>
      </c>
      <c r="H459" t="s">
        <v>2200</v>
      </c>
      <c r="I459" t="s">
        <v>5725</v>
      </c>
      <c r="J459" t="s">
        <v>1768</v>
      </c>
      <c r="K459" t="s">
        <v>3458</v>
      </c>
      <c r="L459" t="s">
        <v>3459</v>
      </c>
      <c r="M459" t="s">
        <v>3495</v>
      </c>
      <c r="N459" t="s">
        <v>1465</v>
      </c>
      <c r="O459" t="s">
        <v>111</v>
      </c>
      <c r="P459" t="s">
        <v>3635</v>
      </c>
      <c r="Q459" t="s">
        <v>3620</v>
      </c>
      <c r="R459" t="s">
        <v>2352</v>
      </c>
      <c r="S459" t="s">
        <v>3621</v>
      </c>
      <c r="T459">
        <v>23.6</v>
      </c>
      <c r="U459" t="s">
        <v>1952</v>
      </c>
      <c r="V459" t="s">
        <v>3496</v>
      </c>
      <c r="W459" t="s">
        <v>3495</v>
      </c>
      <c r="X459" t="s">
        <v>2323</v>
      </c>
      <c r="Y459" t="s">
        <v>3497</v>
      </c>
      <c r="Z459" t="s">
        <v>3497</v>
      </c>
      <c r="AA459" t="s">
        <v>2323</v>
      </c>
      <c r="AB459" t="s">
        <v>3498</v>
      </c>
      <c r="AC459" t="s">
        <v>2195</v>
      </c>
      <c r="AD459" t="s">
        <v>2196</v>
      </c>
      <c r="AE459" t="s">
        <v>1762</v>
      </c>
      <c r="AF459" t="s">
        <v>36</v>
      </c>
      <c r="AG459" t="s">
        <v>36</v>
      </c>
      <c r="AH459" t="s">
        <v>36</v>
      </c>
      <c r="AI459" t="s">
        <v>36</v>
      </c>
      <c r="AJ459" t="s">
        <v>36</v>
      </c>
      <c r="AK459" t="s">
        <v>2197</v>
      </c>
      <c r="AL459" t="s">
        <v>36</v>
      </c>
      <c r="AM459" t="s">
        <v>4893</v>
      </c>
      <c r="AN459" s="487">
        <v>0</v>
      </c>
      <c r="AO459" s="487">
        <v>0</v>
      </c>
      <c r="AP459"/>
      <c r="AQ459"/>
      <c r="AR459"/>
      <c r="CE459"/>
      <c r="CG459"/>
      <c r="CI459"/>
      <c r="CJ459"/>
    </row>
    <row r="460" spans="1:88" s="430" customFormat="1" ht="15" customHeight="1" x14ac:dyDescent="0.2">
      <c r="A460">
        <v>459</v>
      </c>
      <c r="B460" t="s">
        <v>1459</v>
      </c>
      <c r="C460" t="s">
        <v>1490</v>
      </c>
      <c r="D460" t="s">
        <v>4319</v>
      </c>
      <c r="E460" t="s">
        <v>2144</v>
      </c>
      <c r="F460" t="s">
        <v>2027</v>
      </c>
      <c r="G460" t="s">
        <v>36</v>
      </c>
      <c r="H460" t="s">
        <v>2200</v>
      </c>
      <c r="I460" t="s">
        <v>5725</v>
      </c>
      <c r="J460" t="s">
        <v>1768</v>
      </c>
      <c r="K460" t="s">
        <v>3458</v>
      </c>
      <c r="L460" t="s">
        <v>3499</v>
      </c>
      <c r="M460" t="s">
        <v>3500</v>
      </c>
      <c r="N460" t="s">
        <v>1490</v>
      </c>
      <c r="O460" t="s">
        <v>111</v>
      </c>
      <c r="P460" t="s">
        <v>3635</v>
      </c>
      <c r="Q460" t="s">
        <v>3620</v>
      </c>
      <c r="R460" t="s">
        <v>2352</v>
      </c>
      <c r="S460" t="s">
        <v>3621</v>
      </c>
      <c r="T460">
        <v>23.6</v>
      </c>
      <c r="U460" t="s">
        <v>1952</v>
      </c>
      <c r="V460" t="s">
        <v>3499</v>
      </c>
      <c r="W460" t="s">
        <v>3500</v>
      </c>
      <c r="X460" t="s">
        <v>2799</v>
      </c>
      <c r="Y460" t="s">
        <v>5450</v>
      </c>
      <c r="Z460" t="s">
        <v>4381</v>
      </c>
      <c r="AA460" t="s">
        <v>3463</v>
      </c>
      <c r="AB460" t="s">
        <v>3501</v>
      </c>
      <c r="AC460" t="s">
        <v>2195</v>
      </c>
      <c r="AD460" t="s">
        <v>2196</v>
      </c>
      <c r="AE460" t="s">
        <v>1762</v>
      </c>
      <c r="AF460" t="s">
        <v>36</v>
      </c>
      <c r="AG460" t="s">
        <v>36</v>
      </c>
      <c r="AH460" t="s">
        <v>36</v>
      </c>
      <c r="AI460" t="s">
        <v>36</v>
      </c>
      <c r="AJ460" t="s">
        <v>36</v>
      </c>
      <c r="AK460" t="s">
        <v>2197</v>
      </c>
      <c r="AL460" t="s">
        <v>36</v>
      </c>
      <c r="AM460" t="s">
        <v>4893</v>
      </c>
      <c r="AN460" s="487">
        <v>0</v>
      </c>
      <c r="AO460" s="487">
        <v>0</v>
      </c>
      <c r="AP460"/>
      <c r="AQ460"/>
      <c r="AR460"/>
      <c r="CE460"/>
      <c r="CG460"/>
      <c r="CI460"/>
      <c r="CJ460"/>
    </row>
    <row r="461" spans="1:88" x14ac:dyDescent="0.2">
      <c r="A461">
        <v>460</v>
      </c>
      <c r="B461" t="s">
        <v>1459</v>
      </c>
      <c r="C461" t="s">
        <v>1494</v>
      </c>
      <c r="D461" t="s">
        <v>4320</v>
      </c>
      <c r="E461" t="s">
        <v>2144</v>
      </c>
      <c r="F461" t="s">
        <v>2027</v>
      </c>
      <c r="G461" t="s">
        <v>36</v>
      </c>
      <c r="H461" t="s">
        <v>2200</v>
      </c>
      <c r="I461" t="s">
        <v>5725</v>
      </c>
      <c r="J461" t="s">
        <v>1768</v>
      </c>
      <c r="K461" t="s">
        <v>3458</v>
      </c>
      <c r="L461" t="s">
        <v>3502</v>
      </c>
      <c r="M461">
        <v>300085972</v>
      </c>
      <c r="N461" t="s">
        <v>1494</v>
      </c>
      <c r="O461" t="s">
        <v>111</v>
      </c>
      <c r="P461" t="s">
        <v>3620</v>
      </c>
      <c r="Q461" t="s">
        <v>3620</v>
      </c>
      <c r="R461" t="s">
        <v>2352</v>
      </c>
      <c r="S461" t="s">
        <v>3621</v>
      </c>
      <c r="T461">
        <v>23.6</v>
      </c>
      <c r="U461" t="s">
        <v>1952</v>
      </c>
      <c r="V461" t="s">
        <v>3459</v>
      </c>
      <c r="W461" t="s">
        <v>3460</v>
      </c>
      <c r="X461" t="s">
        <v>2799</v>
      </c>
      <c r="Y461" t="s">
        <v>3461</v>
      </c>
      <c r="Z461" t="s">
        <v>3462</v>
      </c>
      <c r="AA461" t="s">
        <v>3463</v>
      </c>
      <c r="AB461" t="s">
        <v>3501</v>
      </c>
      <c r="AC461" t="s">
        <v>2195</v>
      </c>
      <c r="AD461" t="s">
        <v>2196</v>
      </c>
      <c r="AE461" t="s">
        <v>1762</v>
      </c>
      <c r="AF461" t="s">
        <v>36</v>
      </c>
      <c r="AG461" t="s">
        <v>36</v>
      </c>
      <c r="AH461" t="s">
        <v>36</v>
      </c>
      <c r="AI461" t="s">
        <v>36</v>
      </c>
      <c r="AJ461" t="s">
        <v>36</v>
      </c>
      <c r="AK461" t="s">
        <v>2197</v>
      </c>
      <c r="AL461" t="s">
        <v>36</v>
      </c>
      <c r="AM461" t="s">
        <v>4893</v>
      </c>
      <c r="AN461" s="487">
        <v>0</v>
      </c>
      <c r="AO461" s="487">
        <v>0</v>
      </c>
    </row>
    <row r="462" spans="1:88" s="430" customFormat="1" x14ac:dyDescent="0.2">
      <c r="A462">
        <v>461</v>
      </c>
      <c r="B462" t="s">
        <v>1459</v>
      </c>
      <c r="C462" t="s">
        <v>4925</v>
      </c>
      <c r="D462" t="s">
        <v>4926</v>
      </c>
      <c r="E462" t="s">
        <v>2144</v>
      </c>
      <c r="F462" t="s">
        <v>2027</v>
      </c>
      <c r="G462" t="s">
        <v>36</v>
      </c>
      <c r="H462" t="s">
        <v>2200</v>
      </c>
      <c r="I462" t="s">
        <v>5725</v>
      </c>
      <c r="J462" t="s">
        <v>1768</v>
      </c>
      <c r="K462" t="s">
        <v>3458</v>
      </c>
      <c r="L462" t="s">
        <v>3507</v>
      </c>
      <c r="M462">
        <v>300072009</v>
      </c>
      <c r="N462" t="s">
        <v>4925</v>
      </c>
      <c r="O462" t="s">
        <v>111</v>
      </c>
      <c r="P462" t="s">
        <v>4927</v>
      </c>
      <c r="Q462" t="s">
        <v>4928</v>
      </c>
      <c r="R462" t="s">
        <v>2352</v>
      </c>
      <c r="S462" t="s">
        <v>2610</v>
      </c>
      <c r="T462">
        <v>23.6</v>
      </c>
      <c r="U462" t="s">
        <v>1952</v>
      </c>
      <c r="V462" t="s">
        <v>4929</v>
      </c>
      <c r="W462">
        <v>300072009</v>
      </c>
      <c r="X462" t="s">
        <v>2323</v>
      </c>
      <c r="Y462" t="s">
        <v>4930</v>
      </c>
      <c r="Z462" t="s">
        <v>3497</v>
      </c>
      <c r="AA462" t="s">
        <v>2323</v>
      </c>
      <c r="AB462" t="s">
        <v>3498</v>
      </c>
      <c r="AC462" t="s">
        <v>2195</v>
      </c>
      <c r="AD462" t="s">
        <v>2196</v>
      </c>
      <c r="AE462" t="s">
        <v>1762</v>
      </c>
      <c r="AF462" t="s">
        <v>111</v>
      </c>
      <c r="AG462" t="s">
        <v>111</v>
      </c>
      <c r="AH462" t="s">
        <v>111</v>
      </c>
      <c r="AI462" t="s">
        <v>111</v>
      </c>
      <c r="AJ462" t="s">
        <v>111</v>
      </c>
      <c r="AK462" t="s">
        <v>2197</v>
      </c>
      <c r="AL462" t="s">
        <v>36</v>
      </c>
      <c r="AM462" t="s">
        <v>4893</v>
      </c>
      <c r="AN462" s="487">
        <v>0</v>
      </c>
      <c r="AO462" s="487">
        <v>0</v>
      </c>
      <c r="AP462"/>
      <c r="AQ462"/>
      <c r="AR462"/>
      <c r="CE462"/>
      <c r="CG462"/>
      <c r="CI462"/>
      <c r="CJ462"/>
    </row>
    <row r="463" spans="1:88" x14ac:dyDescent="0.2">
      <c r="A463">
        <v>462</v>
      </c>
      <c r="B463" t="s">
        <v>1459</v>
      </c>
      <c r="C463" t="s">
        <v>1487</v>
      </c>
      <c r="D463" t="s">
        <v>4321</v>
      </c>
      <c r="E463" t="s">
        <v>2144</v>
      </c>
      <c r="F463" t="s">
        <v>2027</v>
      </c>
      <c r="G463" t="s">
        <v>36</v>
      </c>
      <c r="H463" t="s">
        <v>2200</v>
      </c>
      <c r="I463" t="s">
        <v>5725</v>
      </c>
      <c r="J463" t="s">
        <v>1768</v>
      </c>
      <c r="K463" t="s">
        <v>3512</v>
      </c>
      <c r="L463" t="s">
        <v>3513</v>
      </c>
      <c r="M463">
        <v>300135477</v>
      </c>
      <c r="N463" t="s">
        <v>1487</v>
      </c>
      <c r="O463" t="s">
        <v>111</v>
      </c>
      <c r="P463" t="s">
        <v>5554</v>
      </c>
      <c r="Q463" t="s">
        <v>5554</v>
      </c>
      <c r="R463" t="s">
        <v>2352</v>
      </c>
      <c r="S463" t="s">
        <v>3640</v>
      </c>
      <c r="T463">
        <v>23.6</v>
      </c>
      <c r="U463" t="s">
        <v>1952</v>
      </c>
      <c r="V463" t="s">
        <v>3507</v>
      </c>
      <c r="W463">
        <v>300135477</v>
      </c>
      <c r="X463" t="s">
        <v>4447</v>
      </c>
      <c r="Y463" t="s">
        <v>4448</v>
      </c>
      <c r="Z463" t="s">
        <v>4449</v>
      </c>
      <c r="AA463" t="s">
        <v>3463</v>
      </c>
      <c r="AB463" t="s">
        <v>4931</v>
      </c>
      <c r="AC463" t="s">
        <v>2195</v>
      </c>
      <c r="AD463" t="s">
        <v>2196</v>
      </c>
      <c r="AE463" t="s">
        <v>1762</v>
      </c>
      <c r="AF463" t="s">
        <v>36</v>
      </c>
      <c r="AG463" t="s">
        <v>36</v>
      </c>
      <c r="AH463" t="s">
        <v>36</v>
      </c>
      <c r="AI463" t="s">
        <v>36</v>
      </c>
      <c r="AJ463" t="s">
        <v>36</v>
      </c>
      <c r="AK463" t="s">
        <v>2197</v>
      </c>
      <c r="AL463" t="s">
        <v>36</v>
      </c>
      <c r="AM463" t="s">
        <v>4893</v>
      </c>
      <c r="AN463" s="487">
        <v>0</v>
      </c>
      <c r="AO463" s="487">
        <v>0</v>
      </c>
    </row>
    <row r="464" spans="1:88" x14ac:dyDescent="0.2">
      <c r="A464">
        <v>463</v>
      </c>
      <c r="B464" t="s">
        <v>1459</v>
      </c>
      <c r="C464" t="s">
        <v>1939</v>
      </c>
      <c r="D464" t="s">
        <v>4322</v>
      </c>
      <c r="E464" t="s">
        <v>2144</v>
      </c>
      <c r="F464" t="s">
        <v>2027</v>
      </c>
      <c r="G464" t="s">
        <v>36</v>
      </c>
      <c r="H464" t="s">
        <v>2200</v>
      </c>
      <c r="I464" t="s">
        <v>5725</v>
      </c>
      <c r="J464" t="s">
        <v>1768</v>
      </c>
      <c r="K464" t="s">
        <v>3458</v>
      </c>
      <c r="L464" t="s">
        <v>3502</v>
      </c>
      <c r="M464">
        <v>300152049</v>
      </c>
      <c r="N464" t="s">
        <v>1939</v>
      </c>
      <c r="O464" t="s">
        <v>2471</v>
      </c>
      <c r="P464" t="s">
        <v>3620</v>
      </c>
      <c r="Q464" t="s">
        <v>3620</v>
      </c>
      <c r="R464" t="s">
        <v>2352</v>
      </c>
      <c r="S464" t="s">
        <v>3621</v>
      </c>
      <c r="T464">
        <v>23.6</v>
      </c>
      <c r="U464" t="s">
        <v>1952</v>
      </c>
      <c r="V464" t="s">
        <v>3503</v>
      </c>
      <c r="W464" t="s">
        <v>3460</v>
      </c>
      <c r="X464" t="s">
        <v>2810</v>
      </c>
      <c r="Y464" t="s">
        <v>5178</v>
      </c>
      <c r="Z464" t="s">
        <v>4449</v>
      </c>
      <c r="AA464" t="s">
        <v>3463</v>
      </c>
      <c r="AB464" t="s">
        <v>3504</v>
      </c>
      <c r="AC464" t="s">
        <v>2195</v>
      </c>
      <c r="AD464" t="s">
        <v>2196</v>
      </c>
      <c r="AE464" t="s">
        <v>1762</v>
      </c>
      <c r="AF464" t="s">
        <v>36</v>
      </c>
      <c r="AG464" t="s">
        <v>36</v>
      </c>
      <c r="AH464" t="s">
        <v>36</v>
      </c>
      <c r="AI464" t="s">
        <v>36</v>
      </c>
      <c r="AJ464" t="s">
        <v>36</v>
      </c>
      <c r="AK464" t="s">
        <v>2197</v>
      </c>
      <c r="AL464" t="s">
        <v>36</v>
      </c>
      <c r="AM464" t="s">
        <v>4893</v>
      </c>
      <c r="AN464" s="487">
        <v>0</v>
      </c>
      <c r="AO464" s="487">
        <v>0</v>
      </c>
    </row>
    <row r="465" spans="1:88" s="429" customFormat="1" ht="15" customHeight="1" x14ac:dyDescent="0.2">
      <c r="A465">
        <v>464</v>
      </c>
      <c r="B465" t="s">
        <v>1459</v>
      </c>
      <c r="C465" t="s">
        <v>4478</v>
      </c>
      <c r="D465" t="s">
        <v>4479</v>
      </c>
      <c r="E465" t="s">
        <v>2144</v>
      </c>
      <c r="F465" t="s">
        <v>2027</v>
      </c>
      <c r="G465" t="s">
        <v>36</v>
      </c>
      <c r="H465" t="s">
        <v>2200</v>
      </c>
      <c r="I465" t="s">
        <v>5725</v>
      </c>
      <c r="J465" t="s">
        <v>1768</v>
      </c>
      <c r="K465" t="s">
        <v>4478</v>
      </c>
      <c r="L465" t="s">
        <v>4480</v>
      </c>
      <c r="M465" t="s">
        <v>4481</v>
      </c>
      <c r="N465" t="s">
        <v>4481</v>
      </c>
      <c r="O465" t="s">
        <v>2471</v>
      </c>
      <c r="P465" t="s">
        <v>3631</v>
      </c>
      <c r="Q465" t="s">
        <v>3631</v>
      </c>
      <c r="R465" t="s">
        <v>2352</v>
      </c>
      <c r="S465" t="s">
        <v>4482</v>
      </c>
      <c r="T465">
        <v>539</v>
      </c>
      <c r="U465" t="s">
        <v>1952</v>
      </c>
      <c r="V465" t="s">
        <v>4483</v>
      </c>
      <c r="W465" t="s">
        <v>4484</v>
      </c>
      <c r="X465" t="s">
        <v>2810</v>
      </c>
      <c r="Y465" t="s">
        <v>4917</v>
      </c>
      <c r="Z465" t="s">
        <v>4918</v>
      </c>
      <c r="AA465" t="s">
        <v>4932</v>
      </c>
      <c r="AB465" t="s">
        <v>4933</v>
      </c>
      <c r="AC465" t="s">
        <v>2195</v>
      </c>
      <c r="AD465" t="s">
        <v>2196</v>
      </c>
      <c r="AE465" t="s">
        <v>1762</v>
      </c>
      <c r="AF465" t="s">
        <v>36</v>
      </c>
      <c r="AG465" t="s">
        <v>36</v>
      </c>
      <c r="AH465" t="s">
        <v>36</v>
      </c>
      <c r="AI465" t="s">
        <v>36</v>
      </c>
      <c r="AJ465" t="s">
        <v>36</v>
      </c>
      <c r="AK465" t="s">
        <v>2197</v>
      </c>
      <c r="AL465" t="s">
        <v>36</v>
      </c>
      <c r="AM465" t="s">
        <v>4893</v>
      </c>
      <c r="AN465" s="487">
        <v>0</v>
      </c>
      <c r="AO465" s="487">
        <v>0</v>
      </c>
      <c r="AP465"/>
      <c r="AQ465"/>
      <c r="AR465"/>
      <c r="CE465"/>
      <c r="CG465"/>
      <c r="CI465"/>
      <c r="CJ465"/>
    </row>
    <row r="466" spans="1:88" s="430" customFormat="1" ht="15" customHeight="1" x14ac:dyDescent="0.2">
      <c r="A466">
        <v>465</v>
      </c>
      <c r="B466" t="s">
        <v>1459</v>
      </c>
      <c r="C466" t="s">
        <v>4610</v>
      </c>
      <c r="D466" t="s">
        <v>4611</v>
      </c>
      <c r="E466" t="s">
        <v>2144</v>
      </c>
      <c r="F466" t="s">
        <v>2027</v>
      </c>
      <c r="G466" t="s">
        <v>36</v>
      </c>
      <c r="H466" t="s">
        <v>2200</v>
      </c>
      <c r="I466" t="s">
        <v>5725</v>
      </c>
      <c r="J466" t="s">
        <v>1768</v>
      </c>
      <c r="K466" t="s">
        <v>4612</v>
      </c>
      <c r="L466" t="s">
        <v>4613</v>
      </c>
      <c r="M466" t="s">
        <v>4618</v>
      </c>
      <c r="N466" t="s">
        <v>4614</v>
      </c>
      <c r="O466" t="s">
        <v>111</v>
      </c>
      <c r="P466" t="s">
        <v>4615</v>
      </c>
      <c r="Q466" t="s">
        <v>4616</v>
      </c>
      <c r="R466" t="s">
        <v>2352</v>
      </c>
      <c r="S466" t="s">
        <v>2610</v>
      </c>
      <c r="T466">
        <v>23.6</v>
      </c>
      <c r="U466" t="s">
        <v>1952</v>
      </c>
      <c r="V466" t="s">
        <v>4617</v>
      </c>
      <c r="W466" t="s">
        <v>4618</v>
      </c>
      <c r="X466" t="s">
        <v>3493</v>
      </c>
      <c r="Y466" t="s">
        <v>4619</v>
      </c>
      <c r="Z466" t="s">
        <v>4620</v>
      </c>
      <c r="AA466" t="s">
        <v>3493</v>
      </c>
      <c r="AB466" t="s">
        <v>4621</v>
      </c>
      <c r="AC466" t="s">
        <v>2195</v>
      </c>
      <c r="AD466" t="s">
        <v>4622</v>
      </c>
      <c r="AE466" t="s">
        <v>1762</v>
      </c>
      <c r="AF466" t="s">
        <v>111</v>
      </c>
      <c r="AG466" t="s">
        <v>111</v>
      </c>
      <c r="AH466" t="s">
        <v>111</v>
      </c>
      <c r="AI466" t="s">
        <v>111</v>
      </c>
      <c r="AJ466" t="s">
        <v>111</v>
      </c>
      <c r="AK466" t="s">
        <v>2197</v>
      </c>
      <c r="AL466" t="s">
        <v>36</v>
      </c>
      <c r="AM466" t="s">
        <v>4893</v>
      </c>
      <c r="AN466" s="487">
        <v>0</v>
      </c>
      <c r="AO466" s="487">
        <v>0</v>
      </c>
      <c r="AP466"/>
      <c r="AQ466"/>
      <c r="AR466"/>
      <c r="CE466"/>
      <c r="CG466"/>
      <c r="CI466"/>
      <c r="CJ466"/>
    </row>
    <row r="467" spans="1:88" s="429" customFormat="1" ht="15" customHeight="1" x14ac:dyDescent="0.2">
      <c r="A467">
        <v>466</v>
      </c>
      <c r="B467" t="s">
        <v>1496</v>
      </c>
      <c r="C467" t="s">
        <v>4589</v>
      </c>
      <c r="D467" t="s">
        <v>4590</v>
      </c>
      <c r="E467" t="s">
        <v>2145</v>
      </c>
      <c r="F467" t="s">
        <v>2027</v>
      </c>
      <c r="G467" t="s">
        <v>36</v>
      </c>
      <c r="H467" t="s">
        <v>2200</v>
      </c>
      <c r="I467" t="s">
        <v>5725</v>
      </c>
      <c r="J467" t="s">
        <v>3517</v>
      </c>
      <c r="K467" t="s">
        <v>2454</v>
      </c>
      <c r="L467" t="s">
        <v>4591</v>
      </c>
      <c r="M467" t="s">
        <v>4589</v>
      </c>
      <c r="N467" t="s">
        <v>4589</v>
      </c>
      <c r="O467" t="s">
        <v>111</v>
      </c>
      <c r="P467" t="s">
        <v>4592</v>
      </c>
      <c r="Q467" t="s">
        <v>4593</v>
      </c>
      <c r="R467" t="s">
        <v>2193</v>
      </c>
      <c r="S467" t="s">
        <v>4594</v>
      </c>
      <c r="T467">
        <v>0</v>
      </c>
      <c r="U467" t="s">
        <v>2223</v>
      </c>
      <c r="V467" t="s">
        <v>2324</v>
      </c>
      <c r="W467" t="s">
        <v>4589</v>
      </c>
      <c r="X467" t="s">
        <v>3523</v>
      </c>
      <c r="Y467" t="s">
        <v>111</v>
      </c>
      <c r="Z467" t="s">
        <v>111</v>
      </c>
      <c r="AA467" t="s">
        <v>111</v>
      </c>
      <c r="AB467" t="s">
        <v>4595</v>
      </c>
      <c r="AC467" t="s">
        <v>2195</v>
      </c>
      <c r="AD467" t="s">
        <v>2196</v>
      </c>
      <c r="AE467" t="s">
        <v>1762</v>
      </c>
      <c r="AF467" t="s">
        <v>3419</v>
      </c>
      <c r="AG467" t="s">
        <v>36</v>
      </c>
      <c r="AH467" t="s">
        <v>36</v>
      </c>
      <c r="AI467" t="s">
        <v>36</v>
      </c>
      <c r="AJ467" t="s">
        <v>36</v>
      </c>
      <c r="AK467" t="s">
        <v>2197</v>
      </c>
      <c r="AL467" t="s">
        <v>36</v>
      </c>
      <c r="AM467" t="s">
        <v>4881</v>
      </c>
      <c r="AN467" s="487">
        <v>0</v>
      </c>
      <c r="AO467" s="487">
        <v>0</v>
      </c>
      <c r="AP467"/>
      <c r="AQ467"/>
      <c r="AR467"/>
      <c r="CE467"/>
      <c r="CG467"/>
      <c r="CI467"/>
      <c r="CJ467"/>
    </row>
    <row r="468" spans="1:88" s="430" customFormat="1" ht="15" customHeight="1" x14ac:dyDescent="0.2">
      <c r="A468">
        <v>467</v>
      </c>
      <c r="B468" t="s">
        <v>1496</v>
      </c>
      <c r="C468" t="s">
        <v>4776</v>
      </c>
      <c r="D468" t="s">
        <v>4777</v>
      </c>
      <c r="E468" t="s">
        <v>2145</v>
      </c>
      <c r="F468" t="s">
        <v>2027</v>
      </c>
      <c r="G468" t="s">
        <v>36</v>
      </c>
      <c r="H468" t="s">
        <v>2200</v>
      </c>
      <c r="I468" t="s">
        <v>5725</v>
      </c>
      <c r="J468" t="s">
        <v>4778</v>
      </c>
      <c r="K468" t="s">
        <v>2454</v>
      </c>
      <c r="L468" t="s">
        <v>3534</v>
      </c>
      <c r="M468" t="s">
        <v>4776</v>
      </c>
      <c r="N468" t="s">
        <v>4776</v>
      </c>
      <c r="O468" t="s">
        <v>111</v>
      </c>
      <c r="P468" t="s">
        <v>2457</v>
      </c>
      <c r="Q468" t="s">
        <v>3647</v>
      </c>
      <c r="R468" t="s">
        <v>2193</v>
      </c>
      <c r="S468" t="s">
        <v>3648</v>
      </c>
      <c r="T468">
        <v>6</v>
      </c>
      <c r="U468" t="s">
        <v>2223</v>
      </c>
      <c r="V468" t="s">
        <v>2324</v>
      </c>
      <c r="W468" t="s">
        <v>1501</v>
      </c>
      <c r="X468" t="s">
        <v>3535</v>
      </c>
      <c r="Y468" t="s">
        <v>111</v>
      </c>
      <c r="Z468" t="s">
        <v>111</v>
      </c>
      <c r="AA468" t="s">
        <v>111</v>
      </c>
      <c r="AB468" t="s">
        <v>5587</v>
      </c>
      <c r="AC468" t="s">
        <v>2195</v>
      </c>
      <c r="AD468" t="s">
        <v>2196</v>
      </c>
      <c r="AE468" t="s">
        <v>1762</v>
      </c>
      <c r="AF468" t="s">
        <v>36</v>
      </c>
      <c r="AG468" t="s">
        <v>36</v>
      </c>
      <c r="AH468" t="s">
        <v>36</v>
      </c>
      <c r="AI468" t="s">
        <v>36</v>
      </c>
      <c r="AJ468" t="s">
        <v>36</v>
      </c>
      <c r="AK468" t="s">
        <v>2197</v>
      </c>
      <c r="AL468" t="s">
        <v>36</v>
      </c>
      <c r="AM468" t="s">
        <v>4881</v>
      </c>
      <c r="AN468" s="487">
        <v>0</v>
      </c>
      <c r="AO468" s="487">
        <v>0</v>
      </c>
      <c r="AP468"/>
      <c r="AQ468"/>
      <c r="AR468"/>
      <c r="CE468"/>
      <c r="CG468"/>
      <c r="CI468"/>
      <c r="CJ468"/>
    </row>
    <row r="469" spans="1:88" s="429" customFormat="1" ht="15" customHeight="1" x14ac:dyDescent="0.2">
      <c r="A469">
        <v>468</v>
      </c>
      <c r="B469" t="s">
        <v>1496</v>
      </c>
      <c r="C469" t="s">
        <v>1503</v>
      </c>
      <c r="D469" t="s">
        <v>4323</v>
      </c>
      <c r="E469" t="s">
        <v>2145</v>
      </c>
      <c r="F469" t="s">
        <v>2027</v>
      </c>
      <c r="G469" t="s">
        <v>36</v>
      </c>
      <c r="H469" t="s">
        <v>2200</v>
      </c>
      <c r="I469" t="s">
        <v>5725</v>
      </c>
      <c r="J469" t="s">
        <v>4778</v>
      </c>
      <c r="K469" t="s">
        <v>2454</v>
      </c>
      <c r="L469" t="s">
        <v>3534</v>
      </c>
      <c r="M469" t="s">
        <v>1503</v>
      </c>
      <c r="N469" t="s">
        <v>1503</v>
      </c>
      <c r="O469" t="s">
        <v>111</v>
      </c>
      <c r="P469" t="s">
        <v>2457</v>
      </c>
      <c r="Q469" t="s">
        <v>3647</v>
      </c>
      <c r="R469" t="s">
        <v>2193</v>
      </c>
      <c r="S469" t="s">
        <v>3648</v>
      </c>
      <c r="T469">
        <v>6</v>
      </c>
      <c r="U469" t="s">
        <v>2223</v>
      </c>
      <c r="V469" t="s">
        <v>2324</v>
      </c>
      <c r="W469" t="s">
        <v>1503</v>
      </c>
      <c r="X469" t="s">
        <v>3537</v>
      </c>
      <c r="Y469" t="s">
        <v>111</v>
      </c>
      <c r="Z469" t="s">
        <v>111</v>
      </c>
      <c r="AA469" t="s">
        <v>111</v>
      </c>
      <c r="AB469" t="s">
        <v>3528</v>
      </c>
      <c r="AC469" t="s">
        <v>2195</v>
      </c>
      <c r="AD469" t="s">
        <v>2196</v>
      </c>
      <c r="AE469" t="s">
        <v>1762</v>
      </c>
      <c r="AF469" t="s">
        <v>36</v>
      </c>
      <c r="AG469" t="s">
        <v>36</v>
      </c>
      <c r="AH469" t="s">
        <v>36</v>
      </c>
      <c r="AI469" t="s">
        <v>36</v>
      </c>
      <c r="AJ469" t="s">
        <v>36</v>
      </c>
      <c r="AK469" t="s">
        <v>2197</v>
      </c>
      <c r="AL469" t="s">
        <v>36</v>
      </c>
      <c r="AM469" t="s">
        <v>4881</v>
      </c>
      <c r="AN469" s="487">
        <v>0</v>
      </c>
      <c r="AO469" s="487">
        <v>0</v>
      </c>
      <c r="AP469"/>
      <c r="AQ469"/>
      <c r="AR469"/>
      <c r="CE469"/>
      <c r="CG469"/>
      <c r="CI469"/>
      <c r="CJ469"/>
    </row>
    <row r="470" spans="1:88" s="430" customFormat="1" ht="15" customHeight="1" x14ac:dyDescent="0.2">
      <c r="A470">
        <v>469</v>
      </c>
      <c r="B470" t="s">
        <v>1496</v>
      </c>
      <c r="C470" t="s">
        <v>1505</v>
      </c>
      <c r="D470" t="s">
        <v>4324</v>
      </c>
      <c r="E470" t="s">
        <v>2145</v>
      </c>
      <c r="F470" t="s">
        <v>2027</v>
      </c>
      <c r="G470" t="s">
        <v>36</v>
      </c>
      <c r="H470" t="s">
        <v>2200</v>
      </c>
      <c r="I470" t="s">
        <v>5771</v>
      </c>
      <c r="J470" t="s">
        <v>4778</v>
      </c>
      <c r="K470" t="s">
        <v>2454</v>
      </c>
      <c r="L470" t="s">
        <v>3534</v>
      </c>
      <c r="M470" t="s">
        <v>1505</v>
      </c>
      <c r="N470" t="s">
        <v>1505</v>
      </c>
      <c r="O470" t="s">
        <v>2471</v>
      </c>
      <c r="P470" t="s">
        <v>2457</v>
      </c>
      <c r="Q470" t="s">
        <v>3647</v>
      </c>
      <c r="R470" t="s">
        <v>2193</v>
      </c>
      <c r="S470" t="s">
        <v>3648</v>
      </c>
      <c r="T470">
        <v>6</v>
      </c>
      <c r="U470" t="s">
        <v>2223</v>
      </c>
      <c r="V470" t="s">
        <v>2324</v>
      </c>
      <c r="W470" t="s">
        <v>1505</v>
      </c>
      <c r="X470" t="s">
        <v>3537</v>
      </c>
      <c r="Y470" t="s">
        <v>111</v>
      </c>
      <c r="Z470" t="s">
        <v>111</v>
      </c>
      <c r="AA470" t="s">
        <v>111</v>
      </c>
      <c r="AB470" t="s">
        <v>3538</v>
      </c>
      <c r="AC470" t="s">
        <v>2195</v>
      </c>
      <c r="AD470" t="s">
        <v>2196</v>
      </c>
      <c r="AE470" t="s">
        <v>1762</v>
      </c>
      <c r="AF470" t="s">
        <v>36</v>
      </c>
      <c r="AG470" t="s">
        <v>36</v>
      </c>
      <c r="AH470" t="s">
        <v>36</v>
      </c>
      <c r="AI470" t="s">
        <v>36</v>
      </c>
      <c r="AJ470" t="s">
        <v>36</v>
      </c>
      <c r="AK470" t="s">
        <v>2197</v>
      </c>
      <c r="AL470" t="s">
        <v>36</v>
      </c>
      <c r="AM470" t="s">
        <v>4881</v>
      </c>
      <c r="AN470" s="487">
        <v>0</v>
      </c>
      <c r="AO470" s="487">
        <v>0</v>
      </c>
      <c r="AP470"/>
      <c r="AQ470"/>
      <c r="AR470"/>
      <c r="CE470"/>
      <c r="CG470"/>
      <c r="CI470"/>
      <c r="CJ470"/>
    </row>
    <row r="471" spans="1:88" s="429" customFormat="1" ht="15" customHeight="1" x14ac:dyDescent="0.2">
      <c r="A471">
        <v>470</v>
      </c>
      <c r="B471" t="s">
        <v>1496</v>
      </c>
      <c r="C471" t="s">
        <v>1507</v>
      </c>
      <c r="D471" t="s">
        <v>4325</v>
      </c>
      <c r="E471" t="s">
        <v>2145</v>
      </c>
      <c r="F471" t="s">
        <v>2027</v>
      </c>
      <c r="G471" t="s">
        <v>36</v>
      </c>
      <c r="H471" t="s">
        <v>2200</v>
      </c>
      <c r="I471" t="s">
        <v>5725</v>
      </c>
      <c r="J471" t="s">
        <v>4778</v>
      </c>
      <c r="K471" t="s">
        <v>2454</v>
      </c>
      <c r="L471" t="s">
        <v>3534</v>
      </c>
      <c r="M471" t="s">
        <v>1507</v>
      </c>
      <c r="N471" t="s">
        <v>1507</v>
      </c>
      <c r="O471" t="s">
        <v>111</v>
      </c>
      <c r="P471" t="s">
        <v>2457</v>
      </c>
      <c r="Q471" t="s">
        <v>3647</v>
      </c>
      <c r="R471" t="s">
        <v>2193</v>
      </c>
      <c r="S471" t="s">
        <v>3648</v>
      </c>
      <c r="T471">
        <v>6</v>
      </c>
      <c r="U471" t="s">
        <v>2223</v>
      </c>
      <c r="V471" t="s">
        <v>2324</v>
      </c>
      <c r="W471" t="s">
        <v>1507</v>
      </c>
      <c r="X471" t="s">
        <v>3535</v>
      </c>
      <c r="Y471" t="s">
        <v>111</v>
      </c>
      <c r="Z471" t="s">
        <v>111</v>
      </c>
      <c r="AA471" t="s">
        <v>111</v>
      </c>
      <c r="AB471" t="s">
        <v>3540</v>
      </c>
      <c r="AC471" t="s">
        <v>2195</v>
      </c>
      <c r="AD471" t="s">
        <v>2196</v>
      </c>
      <c r="AE471" t="s">
        <v>1762</v>
      </c>
      <c r="AF471" t="s">
        <v>36</v>
      </c>
      <c r="AG471" t="s">
        <v>36</v>
      </c>
      <c r="AH471" t="s">
        <v>36</v>
      </c>
      <c r="AI471" t="s">
        <v>36</v>
      </c>
      <c r="AJ471" t="s">
        <v>36</v>
      </c>
      <c r="AK471" t="s">
        <v>2197</v>
      </c>
      <c r="AL471" t="s">
        <v>36</v>
      </c>
      <c r="AM471" t="s">
        <v>4881</v>
      </c>
      <c r="AN471" s="487">
        <v>0</v>
      </c>
      <c r="AO471" s="487">
        <v>0</v>
      </c>
      <c r="AP471"/>
      <c r="AQ471"/>
      <c r="AR471"/>
      <c r="CE471"/>
      <c r="CG471"/>
      <c r="CI471"/>
      <c r="CJ471"/>
    </row>
    <row r="472" spans="1:88" s="430" customFormat="1" ht="15" customHeight="1" x14ac:dyDescent="0.2">
      <c r="A472">
        <v>471</v>
      </c>
      <c r="B472" t="s">
        <v>1496</v>
      </c>
      <c r="C472" t="s">
        <v>1509</v>
      </c>
      <c r="D472" t="s">
        <v>4326</v>
      </c>
      <c r="E472" t="s">
        <v>2145</v>
      </c>
      <c r="F472" t="s">
        <v>2027</v>
      </c>
      <c r="G472" t="s">
        <v>36</v>
      </c>
      <c r="H472" t="s">
        <v>2200</v>
      </c>
      <c r="I472" t="s">
        <v>5725</v>
      </c>
      <c r="J472" t="s">
        <v>4778</v>
      </c>
      <c r="K472" t="s">
        <v>2454</v>
      </c>
      <c r="L472" t="s">
        <v>3534</v>
      </c>
      <c r="M472" t="s">
        <v>1509</v>
      </c>
      <c r="N472" t="s">
        <v>1509</v>
      </c>
      <c r="O472" t="s">
        <v>111</v>
      </c>
      <c r="P472" t="s">
        <v>2457</v>
      </c>
      <c r="Q472" t="s">
        <v>3647</v>
      </c>
      <c r="R472" t="s">
        <v>2193</v>
      </c>
      <c r="S472" t="s">
        <v>3648</v>
      </c>
      <c r="T472">
        <v>6</v>
      </c>
      <c r="U472" t="s">
        <v>2223</v>
      </c>
      <c r="V472" t="s">
        <v>2268</v>
      </c>
      <c r="W472" t="s">
        <v>1509</v>
      </c>
      <c r="X472" t="s">
        <v>3535</v>
      </c>
      <c r="Y472" t="s">
        <v>111</v>
      </c>
      <c r="Z472" t="s">
        <v>111</v>
      </c>
      <c r="AA472" t="s">
        <v>111</v>
      </c>
      <c r="AB472" t="s">
        <v>3539</v>
      </c>
      <c r="AC472" t="s">
        <v>2195</v>
      </c>
      <c r="AD472" t="s">
        <v>2196</v>
      </c>
      <c r="AE472" t="s">
        <v>1762</v>
      </c>
      <c r="AF472" t="s">
        <v>36</v>
      </c>
      <c r="AG472" t="s">
        <v>36</v>
      </c>
      <c r="AH472" t="s">
        <v>36</v>
      </c>
      <c r="AI472" t="s">
        <v>36</v>
      </c>
      <c r="AJ472" t="s">
        <v>36</v>
      </c>
      <c r="AK472" t="s">
        <v>2197</v>
      </c>
      <c r="AL472" t="s">
        <v>36</v>
      </c>
      <c r="AM472" t="s">
        <v>4881</v>
      </c>
      <c r="AN472" s="487">
        <v>0</v>
      </c>
      <c r="AO472" s="487">
        <v>0</v>
      </c>
      <c r="AP472"/>
      <c r="AQ472"/>
      <c r="AR472"/>
      <c r="CE472"/>
      <c r="CG472"/>
      <c r="CI472"/>
      <c r="CJ472"/>
    </row>
    <row r="473" spans="1:88" s="429" customFormat="1" ht="15" customHeight="1" x14ac:dyDescent="0.2">
      <c r="A473">
        <v>472</v>
      </c>
      <c r="B473" t="s">
        <v>1496</v>
      </c>
      <c r="C473" t="s">
        <v>1511</v>
      </c>
      <c r="D473" t="s">
        <v>4327</v>
      </c>
      <c r="E473" t="s">
        <v>2145</v>
      </c>
      <c r="F473" t="s">
        <v>2027</v>
      </c>
      <c r="G473" t="s">
        <v>36</v>
      </c>
      <c r="H473" t="s">
        <v>2200</v>
      </c>
      <c r="I473" t="s">
        <v>5771</v>
      </c>
      <c r="J473" t="s">
        <v>4778</v>
      </c>
      <c r="K473" t="s">
        <v>2454</v>
      </c>
      <c r="L473" t="s">
        <v>2455</v>
      </c>
      <c r="M473" t="s">
        <v>1511</v>
      </c>
      <c r="N473" t="s">
        <v>1511</v>
      </c>
      <c r="O473" t="s">
        <v>2471</v>
      </c>
      <c r="P473" t="s">
        <v>2457</v>
      </c>
      <c r="Q473" t="s">
        <v>3647</v>
      </c>
      <c r="R473" t="s">
        <v>2193</v>
      </c>
      <c r="S473" t="s">
        <v>3648</v>
      </c>
      <c r="T473">
        <v>6</v>
      </c>
      <c r="U473" t="s">
        <v>2223</v>
      </c>
      <c r="V473" t="s">
        <v>2324</v>
      </c>
      <c r="W473" t="s">
        <v>1511</v>
      </c>
      <c r="X473" t="s">
        <v>3537</v>
      </c>
      <c r="Y473" t="s">
        <v>111</v>
      </c>
      <c r="Z473" t="s">
        <v>111</v>
      </c>
      <c r="AA473" t="s">
        <v>111</v>
      </c>
      <c r="AB473" t="s">
        <v>3538</v>
      </c>
      <c r="AC473" t="s">
        <v>2195</v>
      </c>
      <c r="AD473" t="s">
        <v>2196</v>
      </c>
      <c r="AE473" t="s">
        <v>1762</v>
      </c>
      <c r="AF473" t="s">
        <v>36</v>
      </c>
      <c r="AG473" t="s">
        <v>36</v>
      </c>
      <c r="AH473" t="s">
        <v>36</v>
      </c>
      <c r="AI473" t="s">
        <v>36</v>
      </c>
      <c r="AJ473" t="s">
        <v>36</v>
      </c>
      <c r="AK473" t="s">
        <v>2197</v>
      </c>
      <c r="AL473" t="s">
        <v>36</v>
      </c>
      <c r="AM473" t="s">
        <v>4881</v>
      </c>
      <c r="AN473" s="487">
        <v>0</v>
      </c>
      <c r="AO473" s="487">
        <v>0</v>
      </c>
      <c r="AP473"/>
      <c r="AQ473"/>
      <c r="AR473"/>
      <c r="CE473"/>
      <c r="CG473"/>
      <c r="CI473"/>
      <c r="CJ473"/>
    </row>
    <row r="474" spans="1:88" s="430" customFormat="1" ht="15" customHeight="1" x14ac:dyDescent="0.2">
      <c r="A474">
        <v>473</v>
      </c>
      <c r="B474" t="s">
        <v>1496</v>
      </c>
      <c r="C474" t="s">
        <v>1513</v>
      </c>
      <c r="D474" t="s">
        <v>4328</v>
      </c>
      <c r="E474" t="s">
        <v>2145</v>
      </c>
      <c r="F474" t="s">
        <v>2027</v>
      </c>
      <c r="G474" t="s">
        <v>36</v>
      </c>
      <c r="H474" t="s">
        <v>2200</v>
      </c>
      <c r="I474" t="s">
        <v>5725</v>
      </c>
      <c r="J474" t="s">
        <v>4778</v>
      </c>
      <c r="K474" t="s">
        <v>2454</v>
      </c>
      <c r="L474" t="s">
        <v>3534</v>
      </c>
      <c r="M474" t="s">
        <v>1513</v>
      </c>
      <c r="N474" t="s">
        <v>1513</v>
      </c>
      <c r="O474" t="s">
        <v>111</v>
      </c>
      <c r="P474" t="s">
        <v>2457</v>
      </c>
      <c r="Q474" t="s">
        <v>3647</v>
      </c>
      <c r="R474" t="s">
        <v>2193</v>
      </c>
      <c r="S474" t="s">
        <v>3648</v>
      </c>
      <c r="T474">
        <v>6</v>
      </c>
      <c r="U474" t="s">
        <v>2223</v>
      </c>
      <c r="V474" t="s">
        <v>2324</v>
      </c>
      <c r="W474" t="s">
        <v>1501</v>
      </c>
      <c r="X474" t="s">
        <v>3535</v>
      </c>
      <c r="Y474" t="s">
        <v>111</v>
      </c>
      <c r="Z474" t="s">
        <v>111</v>
      </c>
      <c r="AA474" t="s">
        <v>111</v>
      </c>
      <c r="AB474" t="s">
        <v>3536</v>
      </c>
      <c r="AC474" t="s">
        <v>2195</v>
      </c>
      <c r="AD474" t="s">
        <v>2196</v>
      </c>
      <c r="AE474" t="s">
        <v>1762</v>
      </c>
      <c r="AF474" t="s">
        <v>36</v>
      </c>
      <c r="AG474" t="s">
        <v>36</v>
      </c>
      <c r="AH474" t="s">
        <v>36</v>
      </c>
      <c r="AI474" t="s">
        <v>36</v>
      </c>
      <c r="AJ474" t="s">
        <v>36</v>
      </c>
      <c r="AK474" t="s">
        <v>2197</v>
      </c>
      <c r="AL474" t="s">
        <v>36</v>
      </c>
      <c r="AM474" t="s">
        <v>4881</v>
      </c>
      <c r="AN474" s="487">
        <v>0</v>
      </c>
      <c r="AO474" s="487">
        <v>0</v>
      </c>
      <c r="AP474"/>
      <c r="AQ474"/>
      <c r="AR474"/>
      <c r="CE474"/>
      <c r="CG474"/>
      <c r="CI474"/>
      <c r="CJ474"/>
    </row>
    <row r="475" spans="1:88" s="429" customFormat="1" ht="15" customHeight="1" x14ac:dyDescent="0.2">
      <c r="A475">
        <v>474</v>
      </c>
      <c r="B475" t="s">
        <v>1496</v>
      </c>
      <c r="C475" t="s">
        <v>4675</v>
      </c>
      <c r="D475" t="s">
        <v>4676</v>
      </c>
      <c r="E475" t="s">
        <v>2145</v>
      </c>
      <c r="F475" t="s">
        <v>2027</v>
      </c>
      <c r="G475" t="s">
        <v>36</v>
      </c>
      <c r="H475" t="s">
        <v>2200</v>
      </c>
      <c r="I475" t="s">
        <v>5725</v>
      </c>
      <c r="J475" t="s">
        <v>4778</v>
      </c>
      <c r="K475" t="s">
        <v>2454</v>
      </c>
      <c r="L475" t="s">
        <v>3534</v>
      </c>
      <c r="M475" t="s">
        <v>4675</v>
      </c>
      <c r="N475" t="s">
        <v>4675</v>
      </c>
      <c r="O475" t="s">
        <v>111</v>
      </c>
      <c r="P475" t="s">
        <v>2457</v>
      </c>
      <c r="Q475" t="s">
        <v>3647</v>
      </c>
      <c r="R475" t="s">
        <v>2193</v>
      </c>
      <c r="S475" t="s">
        <v>3648</v>
      </c>
      <c r="T475">
        <v>6</v>
      </c>
      <c r="U475" t="s">
        <v>2223</v>
      </c>
      <c r="V475" t="s">
        <v>2324</v>
      </c>
      <c r="W475" t="s">
        <v>4675</v>
      </c>
      <c r="X475" t="s">
        <v>3535</v>
      </c>
      <c r="Y475" t="s">
        <v>111</v>
      </c>
      <c r="Z475" t="s">
        <v>111</v>
      </c>
      <c r="AA475" t="s">
        <v>111</v>
      </c>
      <c r="AB475" t="s">
        <v>3536</v>
      </c>
      <c r="AC475" t="s">
        <v>2195</v>
      </c>
      <c r="AD475" t="s">
        <v>2196</v>
      </c>
      <c r="AE475" t="s">
        <v>1762</v>
      </c>
      <c r="AF475" t="s">
        <v>3419</v>
      </c>
      <c r="AG475" t="s">
        <v>36</v>
      </c>
      <c r="AH475" t="s">
        <v>36</v>
      </c>
      <c r="AI475" t="s">
        <v>36</v>
      </c>
      <c r="AJ475" t="s">
        <v>36</v>
      </c>
      <c r="AK475" t="s">
        <v>2197</v>
      </c>
      <c r="AL475" t="s">
        <v>36</v>
      </c>
      <c r="AM475" t="s">
        <v>4881</v>
      </c>
      <c r="AN475" s="487">
        <v>0</v>
      </c>
      <c r="AO475" s="487">
        <v>0</v>
      </c>
      <c r="AP475"/>
      <c r="AQ475"/>
      <c r="AR475"/>
      <c r="CE475"/>
      <c r="CG475"/>
      <c r="CI475"/>
      <c r="CJ475"/>
    </row>
    <row r="476" spans="1:88" s="430" customFormat="1" ht="15" customHeight="1" x14ac:dyDescent="0.2">
      <c r="A476">
        <v>475</v>
      </c>
      <c r="B476" t="s">
        <v>1496</v>
      </c>
      <c r="C476" t="s">
        <v>819</v>
      </c>
      <c r="D476" t="s">
        <v>4329</v>
      </c>
      <c r="E476" t="s">
        <v>2145</v>
      </c>
      <c r="F476" t="s">
        <v>2027</v>
      </c>
      <c r="G476" t="s">
        <v>36</v>
      </c>
      <c r="H476" t="s">
        <v>2200</v>
      </c>
      <c r="I476" t="s">
        <v>5725</v>
      </c>
      <c r="J476" t="s">
        <v>1768</v>
      </c>
      <c r="K476" t="s">
        <v>2204</v>
      </c>
      <c r="L476" t="s">
        <v>3514</v>
      </c>
      <c r="M476">
        <v>176667</v>
      </c>
      <c r="N476" t="s">
        <v>819</v>
      </c>
      <c r="O476" t="s">
        <v>2471</v>
      </c>
      <c r="P476" t="s">
        <v>3643</v>
      </c>
      <c r="Q476" t="s">
        <v>2276</v>
      </c>
      <c r="R476" t="s">
        <v>2257</v>
      </c>
      <c r="S476" t="s">
        <v>3644</v>
      </c>
      <c r="T476">
        <v>27.2</v>
      </c>
      <c r="U476" t="s">
        <v>1952</v>
      </c>
      <c r="V476" t="s">
        <v>3515</v>
      </c>
      <c r="W476" t="s">
        <v>3516</v>
      </c>
      <c r="X476" t="s">
        <v>2194</v>
      </c>
      <c r="Y476" t="s">
        <v>111</v>
      </c>
      <c r="Z476" t="s">
        <v>111</v>
      </c>
      <c r="AA476" t="s">
        <v>111</v>
      </c>
      <c r="AB476" t="s">
        <v>36</v>
      </c>
      <c r="AC476" t="s">
        <v>2195</v>
      </c>
      <c r="AD476" t="s">
        <v>2196</v>
      </c>
      <c r="AE476" t="s">
        <v>1762</v>
      </c>
      <c r="AF476">
        <v>10</v>
      </c>
      <c r="AG476">
        <v>2</v>
      </c>
      <c r="AH476">
        <v>0</v>
      </c>
      <c r="AI476" t="s">
        <v>4018</v>
      </c>
      <c r="AJ476" t="s">
        <v>36</v>
      </c>
      <c r="AK476" t="s">
        <v>2197</v>
      </c>
      <c r="AL476" t="s">
        <v>36</v>
      </c>
      <c r="AM476" t="s">
        <v>4876</v>
      </c>
      <c r="AN476" s="487">
        <v>0</v>
      </c>
      <c r="AO476" s="487">
        <v>0</v>
      </c>
      <c r="AP476"/>
      <c r="AQ476"/>
      <c r="AR476"/>
      <c r="CE476"/>
      <c r="CG476"/>
      <c r="CI476"/>
      <c r="CJ476"/>
    </row>
    <row r="477" spans="1:88" s="429" customFormat="1" ht="15" customHeight="1" x14ac:dyDescent="0.2">
      <c r="A477">
        <v>476</v>
      </c>
      <c r="B477" t="s">
        <v>1496</v>
      </c>
      <c r="C477" t="s">
        <v>837</v>
      </c>
      <c r="D477" t="s">
        <v>4330</v>
      </c>
      <c r="E477" t="s">
        <v>2145</v>
      </c>
      <c r="F477" t="s">
        <v>2027</v>
      </c>
      <c r="G477" t="s">
        <v>36</v>
      </c>
      <c r="H477" t="s">
        <v>2200</v>
      </c>
      <c r="I477" t="s">
        <v>5725</v>
      </c>
      <c r="J477" t="s">
        <v>2188</v>
      </c>
      <c r="K477" t="s">
        <v>1453</v>
      </c>
      <c r="L477" t="s">
        <v>3541</v>
      </c>
      <c r="M477" t="s">
        <v>3542</v>
      </c>
      <c r="N477" t="s">
        <v>837</v>
      </c>
      <c r="O477" t="s">
        <v>2471</v>
      </c>
      <c r="P477" t="s">
        <v>3649</v>
      </c>
      <c r="Q477" t="s">
        <v>2276</v>
      </c>
      <c r="R477" t="s">
        <v>2257</v>
      </c>
      <c r="S477" t="s">
        <v>3644</v>
      </c>
      <c r="T477">
        <v>26.1</v>
      </c>
      <c r="U477" t="s">
        <v>1952</v>
      </c>
      <c r="V477" t="s">
        <v>3515</v>
      </c>
      <c r="W477" t="s">
        <v>3543</v>
      </c>
      <c r="X477" t="s">
        <v>2194</v>
      </c>
      <c r="Y477" t="s">
        <v>111</v>
      </c>
      <c r="Z477" t="s">
        <v>111</v>
      </c>
      <c r="AA477" t="s">
        <v>111</v>
      </c>
      <c r="AB477" t="s">
        <v>36</v>
      </c>
      <c r="AC477" t="s">
        <v>2195</v>
      </c>
      <c r="AD477" t="s">
        <v>2196</v>
      </c>
      <c r="AE477" t="s">
        <v>1762</v>
      </c>
      <c r="AF477">
        <v>10</v>
      </c>
      <c r="AG477">
        <v>2</v>
      </c>
      <c r="AH477">
        <v>0</v>
      </c>
      <c r="AI477" t="s">
        <v>4018</v>
      </c>
      <c r="AJ477" t="s">
        <v>36</v>
      </c>
      <c r="AK477" t="s">
        <v>2197</v>
      </c>
      <c r="AL477" t="s">
        <v>36</v>
      </c>
      <c r="AM477" t="s">
        <v>4876</v>
      </c>
      <c r="AN477" s="487">
        <v>0</v>
      </c>
      <c r="AO477" s="487">
        <v>0</v>
      </c>
      <c r="AP477"/>
      <c r="AQ477"/>
      <c r="AR477"/>
      <c r="CE477"/>
      <c r="CG477"/>
      <c r="CI477"/>
      <c r="CJ477"/>
    </row>
    <row r="478" spans="1:88" s="430" customFormat="1" ht="15" customHeight="1" x14ac:dyDescent="0.2">
      <c r="A478">
        <v>477</v>
      </c>
      <c r="B478" t="s">
        <v>1496</v>
      </c>
      <c r="C478" t="s">
        <v>1874</v>
      </c>
      <c r="D478" t="s">
        <v>4331</v>
      </c>
      <c r="E478" t="s">
        <v>2145</v>
      </c>
      <c r="F478" t="s">
        <v>2027</v>
      </c>
      <c r="G478" t="s">
        <v>36</v>
      </c>
      <c r="H478" t="s">
        <v>2200</v>
      </c>
      <c r="I478" t="s">
        <v>5725</v>
      </c>
      <c r="J478" t="s">
        <v>4779</v>
      </c>
      <c r="K478" t="s">
        <v>2454</v>
      </c>
      <c r="L478" t="s">
        <v>3518</v>
      </c>
      <c r="M478" t="s">
        <v>1874</v>
      </c>
      <c r="N478" t="s">
        <v>1874</v>
      </c>
      <c r="O478" t="s">
        <v>2471</v>
      </c>
      <c r="P478" t="s">
        <v>3641</v>
      </c>
      <c r="Q478" t="s">
        <v>4797</v>
      </c>
      <c r="R478" t="s">
        <v>2193</v>
      </c>
      <c r="S478" t="s">
        <v>3642</v>
      </c>
      <c r="T478">
        <v>1.6</v>
      </c>
      <c r="U478" t="s">
        <v>2223</v>
      </c>
      <c r="V478" t="s">
        <v>2324</v>
      </c>
      <c r="W478" t="s">
        <v>1874</v>
      </c>
      <c r="X478" t="s">
        <v>3519</v>
      </c>
      <c r="Y478" t="s">
        <v>111</v>
      </c>
      <c r="Z478" t="s">
        <v>111</v>
      </c>
      <c r="AA478" t="s">
        <v>111</v>
      </c>
      <c r="AB478" t="s">
        <v>3520</v>
      </c>
      <c r="AC478" t="s">
        <v>2195</v>
      </c>
      <c r="AD478" t="s">
        <v>2196</v>
      </c>
      <c r="AE478" t="s">
        <v>1762</v>
      </c>
      <c r="AF478" t="s">
        <v>36</v>
      </c>
      <c r="AG478" t="s">
        <v>36</v>
      </c>
      <c r="AH478" t="s">
        <v>36</v>
      </c>
      <c r="AI478" t="s">
        <v>36</v>
      </c>
      <c r="AJ478" t="s">
        <v>36</v>
      </c>
      <c r="AK478" t="s">
        <v>2197</v>
      </c>
      <c r="AL478" t="s">
        <v>36</v>
      </c>
      <c r="AM478" t="s">
        <v>4881</v>
      </c>
      <c r="AN478" s="487">
        <v>0</v>
      </c>
      <c r="AO478" s="487">
        <v>0</v>
      </c>
      <c r="AP478"/>
      <c r="AQ478"/>
      <c r="AR478"/>
      <c r="CE478"/>
      <c r="CG478"/>
      <c r="CI478"/>
      <c r="CJ478"/>
    </row>
    <row r="479" spans="1:88" s="429" customFormat="1" ht="15" customHeight="1" x14ac:dyDescent="0.2">
      <c r="A479">
        <v>478</v>
      </c>
      <c r="B479" t="s">
        <v>1496</v>
      </c>
      <c r="C479" t="s">
        <v>1515</v>
      </c>
      <c r="D479" t="s">
        <v>4332</v>
      </c>
      <c r="E479" t="s">
        <v>2145</v>
      </c>
      <c r="F479" t="s">
        <v>2027</v>
      </c>
      <c r="G479" t="s">
        <v>36</v>
      </c>
      <c r="H479" t="s">
        <v>2200</v>
      </c>
      <c r="I479" t="s">
        <v>5725</v>
      </c>
      <c r="J479" t="s">
        <v>4779</v>
      </c>
      <c r="K479" t="s">
        <v>2454</v>
      </c>
      <c r="L479" t="s">
        <v>3531</v>
      </c>
      <c r="M479" t="s">
        <v>1515</v>
      </c>
      <c r="N479" t="s">
        <v>1515</v>
      </c>
      <c r="O479" t="s">
        <v>2471</v>
      </c>
      <c r="P479" t="s">
        <v>3641</v>
      </c>
      <c r="Q479" t="s">
        <v>4797</v>
      </c>
      <c r="R479" t="s">
        <v>2193</v>
      </c>
      <c r="S479" t="s">
        <v>3642</v>
      </c>
      <c r="T479">
        <v>1.6</v>
      </c>
      <c r="U479" t="s">
        <v>2223</v>
      </c>
      <c r="V479" t="s">
        <v>2324</v>
      </c>
      <c r="W479" t="s">
        <v>1515</v>
      </c>
      <c r="X479" t="s">
        <v>3532</v>
      </c>
      <c r="Y479" t="s">
        <v>111</v>
      </c>
      <c r="Z479" t="s">
        <v>111</v>
      </c>
      <c r="AA479" t="s">
        <v>111</v>
      </c>
      <c r="AB479" t="s">
        <v>3533</v>
      </c>
      <c r="AC479" t="s">
        <v>2195</v>
      </c>
      <c r="AD479" t="s">
        <v>2196</v>
      </c>
      <c r="AE479" t="s">
        <v>1762</v>
      </c>
      <c r="AF479" t="s">
        <v>36</v>
      </c>
      <c r="AG479" t="s">
        <v>36</v>
      </c>
      <c r="AH479" t="s">
        <v>36</v>
      </c>
      <c r="AI479" t="s">
        <v>36</v>
      </c>
      <c r="AJ479" t="s">
        <v>36</v>
      </c>
      <c r="AK479" t="s">
        <v>2197</v>
      </c>
      <c r="AL479" t="s">
        <v>36</v>
      </c>
      <c r="AM479" t="s">
        <v>4881</v>
      </c>
      <c r="AN479" s="487">
        <v>0</v>
      </c>
      <c r="AO479" s="487">
        <v>0</v>
      </c>
      <c r="AP479"/>
      <c r="AQ479"/>
      <c r="AR479"/>
      <c r="CE479"/>
      <c r="CG479"/>
      <c r="CI479"/>
      <c r="CJ479"/>
    </row>
    <row r="480" spans="1:88" s="430" customFormat="1" ht="15" customHeight="1" x14ac:dyDescent="0.2">
      <c r="A480">
        <v>479</v>
      </c>
      <c r="B480" t="s">
        <v>1496</v>
      </c>
      <c r="C480" t="s">
        <v>1517</v>
      </c>
      <c r="D480" t="s">
        <v>4333</v>
      </c>
      <c r="E480" t="s">
        <v>2145</v>
      </c>
      <c r="F480" t="s">
        <v>2027</v>
      </c>
      <c r="G480" t="s">
        <v>36</v>
      </c>
      <c r="H480" t="s">
        <v>2200</v>
      </c>
      <c r="I480" t="s">
        <v>5725</v>
      </c>
      <c r="J480" t="s">
        <v>4779</v>
      </c>
      <c r="K480" t="s">
        <v>2454</v>
      </c>
      <c r="L480" t="s">
        <v>3525</v>
      </c>
      <c r="M480" t="s">
        <v>1517</v>
      </c>
      <c r="N480" t="s">
        <v>1517</v>
      </c>
      <c r="O480" t="s">
        <v>2471</v>
      </c>
      <c r="P480" t="s">
        <v>3641</v>
      </c>
      <c r="Q480" t="s">
        <v>4797</v>
      </c>
      <c r="R480" t="s">
        <v>2193</v>
      </c>
      <c r="S480" t="s">
        <v>3642</v>
      </c>
      <c r="T480">
        <v>1.6</v>
      </c>
      <c r="U480" t="s">
        <v>2223</v>
      </c>
      <c r="V480" t="s">
        <v>2324</v>
      </c>
      <c r="W480" t="s">
        <v>1517</v>
      </c>
      <c r="X480" t="s">
        <v>3529</v>
      </c>
      <c r="Y480" t="s">
        <v>111</v>
      </c>
      <c r="Z480" t="s">
        <v>111</v>
      </c>
      <c r="AA480" t="s">
        <v>111</v>
      </c>
      <c r="AB480" t="s">
        <v>3530</v>
      </c>
      <c r="AC480" t="s">
        <v>2195</v>
      </c>
      <c r="AD480" t="s">
        <v>2196</v>
      </c>
      <c r="AE480" t="s">
        <v>1762</v>
      </c>
      <c r="AF480" t="s">
        <v>36</v>
      </c>
      <c r="AG480" t="s">
        <v>36</v>
      </c>
      <c r="AH480" t="s">
        <v>36</v>
      </c>
      <c r="AI480" t="s">
        <v>36</v>
      </c>
      <c r="AJ480" t="s">
        <v>36</v>
      </c>
      <c r="AK480" t="s">
        <v>2197</v>
      </c>
      <c r="AL480" t="s">
        <v>36</v>
      </c>
      <c r="AM480" t="s">
        <v>4881</v>
      </c>
      <c r="AN480" s="487">
        <v>0</v>
      </c>
      <c r="AO480" s="487">
        <v>0</v>
      </c>
      <c r="AP480"/>
      <c r="AQ480"/>
      <c r="AR480"/>
      <c r="CE480"/>
      <c r="CG480"/>
      <c r="CI480"/>
      <c r="CJ480"/>
    </row>
    <row r="481" spans="1:88" s="429" customFormat="1" ht="15" customHeight="1" x14ac:dyDescent="0.2">
      <c r="A481">
        <v>480</v>
      </c>
      <c r="B481" t="s">
        <v>1496</v>
      </c>
      <c r="C481" t="s">
        <v>1992</v>
      </c>
      <c r="D481" t="s">
        <v>4334</v>
      </c>
      <c r="E481" t="s">
        <v>2145</v>
      </c>
      <c r="F481" t="s">
        <v>2027</v>
      </c>
      <c r="G481" t="s">
        <v>36</v>
      </c>
      <c r="H481" t="s">
        <v>2200</v>
      </c>
      <c r="I481" t="s">
        <v>5725</v>
      </c>
      <c r="J481" t="s">
        <v>4779</v>
      </c>
      <c r="K481" t="s">
        <v>3544</v>
      </c>
      <c r="L481" t="s">
        <v>3545</v>
      </c>
      <c r="M481" t="s">
        <v>1992</v>
      </c>
      <c r="N481" t="s">
        <v>1992</v>
      </c>
      <c r="O481" t="s">
        <v>2471</v>
      </c>
      <c r="P481" t="s">
        <v>3641</v>
      </c>
      <c r="Q481" t="s">
        <v>4797</v>
      </c>
      <c r="R481" t="s">
        <v>2193</v>
      </c>
      <c r="S481" t="s">
        <v>3642</v>
      </c>
      <c r="T481">
        <v>1.6</v>
      </c>
      <c r="U481" t="s">
        <v>2223</v>
      </c>
      <c r="V481" t="s">
        <v>3546</v>
      </c>
      <c r="W481" t="s">
        <v>1992</v>
      </c>
      <c r="X481" t="s">
        <v>3527</v>
      </c>
      <c r="Y481" t="s">
        <v>111</v>
      </c>
      <c r="Z481" t="s">
        <v>111</v>
      </c>
      <c r="AA481" t="s">
        <v>111</v>
      </c>
      <c r="AB481" t="s">
        <v>3538</v>
      </c>
      <c r="AC481" t="s">
        <v>2195</v>
      </c>
      <c r="AD481" t="s">
        <v>2196</v>
      </c>
      <c r="AE481" t="s">
        <v>1762</v>
      </c>
      <c r="AF481" t="s">
        <v>36</v>
      </c>
      <c r="AG481" t="s">
        <v>36</v>
      </c>
      <c r="AH481" t="s">
        <v>36</v>
      </c>
      <c r="AI481" t="s">
        <v>36</v>
      </c>
      <c r="AJ481" t="s">
        <v>36</v>
      </c>
      <c r="AK481" t="s">
        <v>2197</v>
      </c>
      <c r="AL481" t="s">
        <v>36</v>
      </c>
      <c r="AM481" t="s">
        <v>4881</v>
      </c>
      <c r="AN481" s="487">
        <v>0</v>
      </c>
      <c r="AO481" s="487">
        <v>0</v>
      </c>
      <c r="AP481"/>
      <c r="AQ481"/>
      <c r="AR481"/>
      <c r="CE481"/>
      <c r="CG481"/>
      <c r="CI481"/>
      <c r="CJ481"/>
    </row>
    <row r="482" spans="1:88" s="430" customFormat="1" ht="15" customHeight="1" x14ac:dyDescent="0.2">
      <c r="A482">
        <v>481</v>
      </c>
      <c r="B482" t="s">
        <v>1496</v>
      </c>
      <c r="C482" t="s">
        <v>1519</v>
      </c>
      <c r="D482" t="s">
        <v>4335</v>
      </c>
      <c r="E482" t="s">
        <v>2145</v>
      </c>
      <c r="F482" t="s">
        <v>2027</v>
      </c>
      <c r="G482" t="s">
        <v>36</v>
      </c>
      <c r="H482" t="s">
        <v>2200</v>
      </c>
      <c r="I482" t="s">
        <v>5725</v>
      </c>
      <c r="J482" t="s">
        <v>4779</v>
      </c>
      <c r="K482" t="s">
        <v>2454</v>
      </c>
      <c r="L482" t="s">
        <v>3518</v>
      </c>
      <c r="M482" t="s">
        <v>1519</v>
      </c>
      <c r="N482" t="s">
        <v>1519</v>
      </c>
      <c r="O482" t="s">
        <v>2471</v>
      </c>
      <c r="P482" t="s">
        <v>3641</v>
      </c>
      <c r="Q482" t="s">
        <v>4797</v>
      </c>
      <c r="R482" t="s">
        <v>2193</v>
      </c>
      <c r="S482" t="s">
        <v>3642</v>
      </c>
      <c r="T482">
        <v>1.6</v>
      </c>
      <c r="U482" t="s">
        <v>2223</v>
      </c>
      <c r="V482" t="s">
        <v>2460</v>
      </c>
      <c r="W482" t="s">
        <v>1519</v>
      </c>
      <c r="X482" t="s">
        <v>3521</v>
      </c>
      <c r="Y482" t="s">
        <v>111</v>
      </c>
      <c r="Z482" t="s">
        <v>111</v>
      </c>
      <c r="AA482" t="s">
        <v>111</v>
      </c>
      <c r="AB482" t="s">
        <v>3522</v>
      </c>
      <c r="AC482" t="s">
        <v>2195</v>
      </c>
      <c r="AD482" t="s">
        <v>2196</v>
      </c>
      <c r="AE482" t="s">
        <v>1762</v>
      </c>
      <c r="AF482" t="s">
        <v>36</v>
      </c>
      <c r="AG482" t="s">
        <v>36</v>
      </c>
      <c r="AH482" t="s">
        <v>36</v>
      </c>
      <c r="AI482" t="s">
        <v>36</v>
      </c>
      <c r="AJ482" t="s">
        <v>36</v>
      </c>
      <c r="AK482" t="s">
        <v>2197</v>
      </c>
      <c r="AL482" t="s">
        <v>36</v>
      </c>
      <c r="AM482" t="s">
        <v>4881</v>
      </c>
      <c r="AN482" s="487">
        <v>0</v>
      </c>
      <c r="AO482" s="487">
        <v>0</v>
      </c>
      <c r="AP482"/>
      <c r="AQ482"/>
      <c r="AR482"/>
      <c r="CE482"/>
      <c r="CG482"/>
      <c r="CI482"/>
      <c r="CJ482"/>
    </row>
    <row r="483" spans="1:88" s="429" customFormat="1" ht="15" customHeight="1" x14ac:dyDescent="0.2">
      <c r="A483">
        <v>482</v>
      </c>
      <c r="B483" t="s">
        <v>1496</v>
      </c>
      <c r="C483" t="s">
        <v>1521</v>
      </c>
      <c r="D483" t="s">
        <v>4336</v>
      </c>
      <c r="E483" t="s">
        <v>2145</v>
      </c>
      <c r="F483" t="s">
        <v>2027</v>
      </c>
      <c r="G483" t="s">
        <v>36</v>
      </c>
      <c r="H483" t="s">
        <v>2200</v>
      </c>
      <c r="I483" t="s">
        <v>5725</v>
      </c>
      <c r="J483" t="s">
        <v>4779</v>
      </c>
      <c r="K483" t="s">
        <v>2454</v>
      </c>
      <c r="L483" t="s">
        <v>3518</v>
      </c>
      <c r="M483" t="s">
        <v>1521</v>
      </c>
      <c r="N483" t="s">
        <v>1521</v>
      </c>
      <c r="O483" t="s">
        <v>2471</v>
      </c>
      <c r="P483" t="s">
        <v>3641</v>
      </c>
      <c r="Q483" t="s">
        <v>4797</v>
      </c>
      <c r="R483" t="s">
        <v>2193</v>
      </c>
      <c r="S483" t="s">
        <v>3642</v>
      </c>
      <c r="T483">
        <v>1.6</v>
      </c>
      <c r="U483" t="s">
        <v>2223</v>
      </c>
      <c r="V483" t="s">
        <v>2324</v>
      </c>
      <c r="W483" t="s">
        <v>1519</v>
      </c>
      <c r="X483" t="s">
        <v>3527</v>
      </c>
      <c r="Y483" t="s">
        <v>111</v>
      </c>
      <c r="Z483" t="s">
        <v>111</v>
      </c>
      <c r="AA483" t="s">
        <v>111</v>
      </c>
      <c r="AB483" t="s">
        <v>3528</v>
      </c>
      <c r="AC483" t="s">
        <v>2195</v>
      </c>
      <c r="AD483" t="s">
        <v>2196</v>
      </c>
      <c r="AE483" t="s">
        <v>1762</v>
      </c>
      <c r="AF483" t="s">
        <v>36</v>
      </c>
      <c r="AG483" t="s">
        <v>36</v>
      </c>
      <c r="AH483" t="s">
        <v>36</v>
      </c>
      <c r="AI483" t="s">
        <v>36</v>
      </c>
      <c r="AJ483" t="s">
        <v>36</v>
      </c>
      <c r="AK483" t="s">
        <v>2197</v>
      </c>
      <c r="AL483" t="s">
        <v>36</v>
      </c>
      <c r="AM483" t="s">
        <v>4881</v>
      </c>
      <c r="AN483" s="487">
        <v>0</v>
      </c>
      <c r="AO483" s="487">
        <v>0</v>
      </c>
      <c r="AP483"/>
      <c r="AQ483"/>
      <c r="AR483"/>
      <c r="CE483"/>
      <c r="CG483"/>
      <c r="CI483"/>
      <c r="CJ483"/>
    </row>
    <row r="484" spans="1:88" x14ac:dyDescent="0.2">
      <c r="A484">
        <v>483</v>
      </c>
      <c r="B484" t="s">
        <v>1496</v>
      </c>
      <c r="C484" t="s">
        <v>1523</v>
      </c>
      <c r="D484" t="s">
        <v>4337</v>
      </c>
      <c r="E484" t="s">
        <v>2145</v>
      </c>
      <c r="F484" t="s">
        <v>2027</v>
      </c>
      <c r="G484" t="s">
        <v>36</v>
      </c>
      <c r="H484" t="s">
        <v>2200</v>
      </c>
      <c r="I484" t="s">
        <v>5725</v>
      </c>
      <c r="J484" t="s">
        <v>4779</v>
      </c>
      <c r="K484" t="s">
        <v>2454</v>
      </c>
      <c r="L484" t="s">
        <v>3518</v>
      </c>
      <c r="M484" t="s">
        <v>1523</v>
      </c>
      <c r="N484" t="s">
        <v>1523</v>
      </c>
      <c r="O484" t="s">
        <v>2471</v>
      </c>
      <c r="P484" t="s">
        <v>3641</v>
      </c>
      <c r="Q484" t="s">
        <v>4797</v>
      </c>
      <c r="R484" t="s">
        <v>2193</v>
      </c>
      <c r="S484" t="s">
        <v>3642</v>
      </c>
      <c r="T484">
        <v>1.6</v>
      </c>
      <c r="U484" t="s">
        <v>2223</v>
      </c>
      <c r="V484" t="s">
        <v>2324</v>
      </c>
      <c r="W484" t="s">
        <v>1519</v>
      </c>
      <c r="X484" t="s">
        <v>3527</v>
      </c>
      <c r="Y484" t="s">
        <v>111</v>
      </c>
      <c r="Z484" t="s">
        <v>111</v>
      </c>
      <c r="AA484" t="s">
        <v>111</v>
      </c>
      <c r="AB484" t="s">
        <v>4780</v>
      </c>
      <c r="AC484" t="s">
        <v>2195</v>
      </c>
      <c r="AD484" t="s">
        <v>2196</v>
      </c>
      <c r="AE484" t="s">
        <v>1762</v>
      </c>
      <c r="AF484" t="s">
        <v>36</v>
      </c>
      <c r="AG484" t="s">
        <v>36</v>
      </c>
      <c r="AH484" t="s">
        <v>36</v>
      </c>
      <c r="AI484" t="s">
        <v>36</v>
      </c>
      <c r="AJ484" t="s">
        <v>36</v>
      </c>
      <c r="AK484" t="s">
        <v>2197</v>
      </c>
      <c r="AL484" t="s">
        <v>36</v>
      </c>
      <c r="AM484" t="s">
        <v>4881</v>
      </c>
      <c r="AN484" s="487">
        <v>0</v>
      </c>
      <c r="AO484" s="487">
        <v>0</v>
      </c>
    </row>
    <row r="485" spans="1:88" x14ac:dyDescent="0.2">
      <c r="A485">
        <v>484</v>
      </c>
      <c r="B485" t="s">
        <v>1496</v>
      </c>
      <c r="C485" t="s">
        <v>1525</v>
      </c>
      <c r="D485" t="s">
        <v>4338</v>
      </c>
      <c r="E485" t="s">
        <v>2145</v>
      </c>
      <c r="F485" t="s">
        <v>2027</v>
      </c>
      <c r="G485" t="s">
        <v>36</v>
      </c>
      <c r="H485" t="s">
        <v>2200</v>
      </c>
      <c r="I485" t="s">
        <v>5725</v>
      </c>
      <c r="J485" t="s">
        <v>4779</v>
      </c>
      <c r="K485" t="s">
        <v>2454</v>
      </c>
      <c r="L485" t="s">
        <v>3518</v>
      </c>
      <c r="M485" t="s">
        <v>1525</v>
      </c>
      <c r="N485" t="s">
        <v>1525</v>
      </c>
      <c r="O485" t="s">
        <v>2471</v>
      </c>
      <c r="P485" t="s">
        <v>3641</v>
      </c>
      <c r="Q485" t="s">
        <v>4797</v>
      </c>
      <c r="R485" t="s">
        <v>2193</v>
      </c>
      <c r="S485" t="s">
        <v>3642</v>
      </c>
      <c r="T485">
        <v>1.6</v>
      </c>
      <c r="U485" t="s">
        <v>2223</v>
      </c>
      <c r="V485" t="s">
        <v>2460</v>
      </c>
      <c r="W485" t="s">
        <v>1519</v>
      </c>
      <c r="X485" t="s">
        <v>3521</v>
      </c>
      <c r="Y485" t="s">
        <v>111</v>
      </c>
      <c r="Z485" t="s">
        <v>111</v>
      </c>
      <c r="AA485" t="s">
        <v>111</v>
      </c>
      <c r="AB485" t="s">
        <v>3522</v>
      </c>
      <c r="AC485" t="s">
        <v>2195</v>
      </c>
      <c r="AD485" t="s">
        <v>2196</v>
      </c>
      <c r="AE485" t="s">
        <v>1762</v>
      </c>
      <c r="AF485" t="s">
        <v>36</v>
      </c>
      <c r="AG485" t="s">
        <v>36</v>
      </c>
      <c r="AH485" t="s">
        <v>36</v>
      </c>
      <c r="AI485" t="s">
        <v>36</v>
      </c>
      <c r="AJ485" t="s">
        <v>36</v>
      </c>
      <c r="AK485" t="s">
        <v>2197</v>
      </c>
      <c r="AL485" t="s">
        <v>36</v>
      </c>
      <c r="AM485" t="s">
        <v>4881</v>
      </c>
      <c r="AN485" s="487">
        <v>0</v>
      </c>
      <c r="AO485" s="487">
        <v>0</v>
      </c>
    </row>
    <row r="486" spans="1:88" x14ac:dyDescent="0.2">
      <c r="A486">
        <v>485</v>
      </c>
      <c r="B486" t="s">
        <v>1496</v>
      </c>
      <c r="C486" t="s">
        <v>1990</v>
      </c>
      <c r="D486" t="s">
        <v>4339</v>
      </c>
      <c r="E486" t="s">
        <v>2145</v>
      </c>
      <c r="F486" t="s">
        <v>2027</v>
      </c>
      <c r="G486" t="s">
        <v>36</v>
      </c>
      <c r="H486" t="s">
        <v>2200</v>
      </c>
      <c r="I486" t="s">
        <v>5725</v>
      </c>
      <c r="J486" t="s">
        <v>4779</v>
      </c>
      <c r="K486" t="s">
        <v>2454</v>
      </c>
      <c r="L486" t="s">
        <v>4781</v>
      </c>
      <c r="M486" t="s">
        <v>1990</v>
      </c>
      <c r="N486" t="s">
        <v>1990</v>
      </c>
      <c r="O486" t="s">
        <v>2471</v>
      </c>
      <c r="P486" t="s">
        <v>3641</v>
      </c>
      <c r="Q486" t="s">
        <v>4797</v>
      </c>
      <c r="R486" t="s">
        <v>2257</v>
      </c>
      <c r="S486" t="s">
        <v>3642</v>
      </c>
      <c r="T486">
        <v>1.6</v>
      </c>
      <c r="U486" t="s">
        <v>2223</v>
      </c>
      <c r="V486" t="s">
        <v>2324</v>
      </c>
      <c r="W486" t="s">
        <v>1990</v>
      </c>
      <c r="X486" t="s">
        <v>3519</v>
      </c>
      <c r="Y486" t="s">
        <v>111</v>
      </c>
      <c r="Z486" t="s">
        <v>111</v>
      </c>
      <c r="AA486" t="s">
        <v>111</v>
      </c>
      <c r="AB486" t="s">
        <v>3645</v>
      </c>
      <c r="AC486" t="s">
        <v>2195</v>
      </c>
      <c r="AD486" t="s">
        <v>2196</v>
      </c>
      <c r="AE486" t="s">
        <v>1762</v>
      </c>
      <c r="AF486" t="s">
        <v>36</v>
      </c>
      <c r="AG486" t="s">
        <v>36</v>
      </c>
      <c r="AH486" t="s">
        <v>36</v>
      </c>
      <c r="AI486" t="s">
        <v>36</v>
      </c>
      <c r="AJ486" t="s">
        <v>36</v>
      </c>
      <c r="AK486" t="s">
        <v>2197</v>
      </c>
      <c r="AL486" t="s">
        <v>36</v>
      </c>
      <c r="AM486" t="s">
        <v>4881</v>
      </c>
      <c r="AN486" s="487">
        <v>0</v>
      </c>
      <c r="AO486" s="487">
        <v>0</v>
      </c>
    </row>
    <row r="487" spans="1:88" x14ac:dyDescent="0.2">
      <c r="A487">
        <v>486</v>
      </c>
      <c r="B487" t="s">
        <v>1496</v>
      </c>
      <c r="C487" t="s">
        <v>1527</v>
      </c>
      <c r="D487" t="s">
        <v>4340</v>
      </c>
      <c r="E487" t="s">
        <v>2145</v>
      </c>
      <c r="F487" t="s">
        <v>2027</v>
      </c>
      <c r="G487" t="s">
        <v>36</v>
      </c>
      <c r="H487" t="s">
        <v>2200</v>
      </c>
      <c r="I487" t="s">
        <v>5725</v>
      </c>
      <c r="J487" t="s">
        <v>4779</v>
      </c>
      <c r="K487" t="s">
        <v>2454</v>
      </c>
      <c r="L487" t="s">
        <v>3525</v>
      </c>
      <c r="M487" t="s">
        <v>1527</v>
      </c>
      <c r="N487" t="s">
        <v>1527</v>
      </c>
      <c r="O487" t="s">
        <v>2471</v>
      </c>
      <c r="P487" t="s">
        <v>3641</v>
      </c>
      <c r="Q487" t="s">
        <v>4797</v>
      </c>
      <c r="R487" t="s">
        <v>2193</v>
      </c>
      <c r="S487" t="s">
        <v>3642</v>
      </c>
      <c r="T487">
        <v>1.6</v>
      </c>
      <c r="U487" t="s">
        <v>2223</v>
      </c>
      <c r="V487" t="s">
        <v>2324</v>
      </c>
      <c r="W487" t="s">
        <v>1499</v>
      </c>
      <c r="X487" t="s">
        <v>3521</v>
      </c>
      <c r="Y487" t="s">
        <v>111</v>
      </c>
      <c r="Z487" t="s">
        <v>111</v>
      </c>
      <c r="AA487" t="s">
        <v>111</v>
      </c>
      <c r="AB487" t="s">
        <v>3526</v>
      </c>
      <c r="AC487" t="s">
        <v>2195</v>
      </c>
      <c r="AD487" t="s">
        <v>2196</v>
      </c>
      <c r="AE487" t="s">
        <v>1762</v>
      </c>
      <c r="AF487" t="s">
        <v>36</v>
      </c>
      <c r="AG487" t="s">
        <v>36</v>
      </c>
      <c r="AH487" t="s">
        <v>36</v>
      </c>
      <c r="AI487" t="s">
        <v>36</v>
      </c>
      <c r="AJ487" t="s">
        <v>36</v>
      </c>
      <c r="AK487" t="s">
        <v>2197</v>
      </c>
      <c r="AL487" t="s">
        <v>36</v>
      </c>
      <c r="AM487" t="s">
        <v>4881</v>
      </c>
      <c r="AN487" s="487">
        <v>0</v>
      </c>
      <c r="AO487" s="487">
        <v>0</v>
      </c>
    </row>
    <row r="488" spans="1:88" x14ac:dyDescent="0.2">
      <c r="A488">
        <v>487</v>
      </c>
      <c r="B488" t="s">
        <v>1496</v>
      </c>
      <c r="C488" t="s">
        <v>1529</v>
      </c>
      <c r="D488" t="s">
        <v>4341</v>
      </c>
      <c r="E488" t="s">
        <v>2145</v>
      </c>
      <c r="F488" t="s">
        <v>2027</v>
      </c>
      <c r="G488" t="s">
        <v>36</v>
      </c>
      <c r="H488" t="s">
        <v>2200</v>
      </c>
      <c r="I488" t="s">
        <v>5725</v>
      </c>
      <c r="J488" t="s">
        <v>4779</v>
      </c>
      <c r="K488" t="s">
        <v>2454</v>
      </c>
      <c r="L488" t="s">
        <v>3518</v>
      </c>
      <c r="M488" t="s">
        <v>1529</v>
      </c>
      <c r="N488" t="s">
        <v>1529</v>
      </c>
      <c r="O488" t="s">
        <v>2471</v>
      </c>
      <c r="P488" t="s">
        <v>3641</v>
      </c>
      <c r="Q488" t="s">
        <v>4797</v>
      </c>
      <c r="R488" t="s">
        <v>2193</v>
      </c>
      <c r="S488" t="s">
        <v>3642</v>
      </c>
      <c r="T488">
        <v>1.6</v>
      </c>
      <c r="U488" t="s">
        <v>2223</v>
      </c>
      <c r="V488" t="s">
        <v>2324</v>
      </c>
      <c r="W488" t="s">
        <v>1519</v>
      </c>
      <c r="X488" t="s">
        <v>3523</v>
      </c>
      <c r="Y488" t="s">
        <v>111</v>
      </c>
      <c r="Z488" t="s">
        <v>111</v>
      </c>
      <c r="AA488" t="s">
        <v>111</v>
      </c>
      <c r="AB488" t="s">
        <v>3524</v>
      </c>
      <c r="AC488" t="s">
        <v>2195</v>
      </c>
      <c r="AD488" t="s">
        <v>2196</v>
      </c>
      <c r="AE488" t="s">
        <v>1762</v>
      </c>
      <c r="AF488" t="s">
        <v>36</v>
      </c>
      <c r="AG488" t="s">
        <v>36</v>
      </c>
      <c r="AH488" t="s">
        <v>36</v>
      </c>
      <c r="AI488" t="s">
        <v>36</v>
      </c>
      <c r="AJ488" t="s">
        <v>36</v>
      </c>
      <c r="AK488" t="s">
        <v>2197</v>
      </c>
      <c r="AL488" t="s">
        <v>36</v>
      </c>
      <c r="AM488" t="s">
        <v>4881</v>
      </c>
      <c r="AN488" s="487">
        <v>0</v>
      </c>
      <c r="AO488" s="487">
        <v>0</v>
      </c>
    </row>
    <row r="489" spans="1:88" x14ac:dyDescent="0.2">
      <c r="A489">
        <v>488</v>
      </c>
      <c r="B489" t="s">
        <v>1496</v>
      </c>
      <c r="C489" t="s">
        <v>1531</v>
      </c>
      <c r="D489" t="s">
        <v>4342</v>
      </c>
      <c r="E489" t="s">
        <v>2145</v>
      </c>
      <c r="F489" t="s">
        <v>2027</v>
      </c>
      <c r="G489" t="s">
        <v>36</v>
      </c>
      <c r="H489" t="s">
        <v>2200</v>
      </c>
      <c r="I489" t="s">
        <v>5725</v>
      </c>
      <c r="J489" t="s">
        <v>4779</v>
      </c>
      <c r="K489" t="s">
        <v>2454</v>
      </c>
      <c r="L489" t="s">
        <v>3518</v>
      </c>
      <c r="M489" t="s">
        <v>1531</v>
      </c>
      <c r="N489" t="s">
        <v>1531</v>
      </c>
      <c r="O489" t="s">
        <v>111</v>
      </c>
      <c r="P489" t="s">
        <v>3641</v>
      </c>
      <c r="Q489" t="s">
        <v>4797</v>
      </c>
      <c r="R489" t="s">
        <v>2193</v>
      </c>
      <c r="S489" t="s">
        <v>3642</v>
      </c>
      <c r="T489">
        <v>1.6</v>
      </c>
      <c r="U489" t="s">
        <v>2223</v>
      </c>
      <c r="V489" t="s">
        <v>2460</v>
      </c>
      <c r="W489" t="s">
        <v>1531</v>
      </c>
      <c r="X489" t="s">
        <v>3521</v>
      </c>
      <c r="Y489" t="s">
        <v>111</v>
      </c>
      <c r="Z489" t="s">
        <v>111</v>
      </c>
      <c r="AA489" t="s">
        <v>111</v>
      </c>
      <c r="AB489" t="s">
        <v>3522</v>
      </c>
      <c r="AC489" t="s">
        <v>2195</v>
      </c>
      <c r="AD489" t="s">
        <v>2196</v>
      </c>
      <c r="AE489" t="s">
        <v>1762</v>
      </c>
      <c r="AF489" t="s">
        <v>36</v>
      </c>
      <c r="AG489" t="s">
        <v>36</v>
      </c>
      <c r="AH489" t="s">
        <v>36</v>
      </c>
      <c r="AI489" t="s">
        <v>36</v>
      </c>
      <c r="AJ489" t="s">
        <v>36</v>
      </c>
      <c r="AK489" t="s">
        <v>2197</v>
      </c>
      <c r="AL489" t="s">
        <v>36</v>
      </c>
      <c r="AM489" t="s">
        <v>4881</v>
      </c>
      <c r="AN489" s="487">
        <v>0</v>
      </c>
      <c r="AO489" s="487">
        <v>0</v>
      </c>
    </row>
    <row r="490" spans="1:88" ht="15" customHeight="1" x14ac:dyDescent="0.2">
      <c r="A490">
        <v>489</v>
      </c>
      <c r="B490" t="s">
        <v>1496</v>
      </c>
      <c r="C490" t="s">
        <v>1533</v>
      </c>
      <c r="D490" t="s">
        <v>4343</v>
      </c>
      <c r="E490" t="s">
        <v>2145</v>
      </c>
      <c r="F490" t="s">
        <v>2027</v>
      </c>
      <c r="G490" t="s">
        <v>36</v>
      </c>
      <c r="H490" t="s">
        <v>2200</v>
      </c>
      <c r="I490" t="s">
        <v>5725</v>
      </c>
      <c r="J490" t="s">
        <v>4779</v>
      </c>
      <c r="K490" t="s">
        <v>2454</v>
      </c>
      <c r="L490" t="s">
        <v>3518</v>
      </c>
      <c r="M490" t="s">
        <v>1533</v>
      </c>
      <c r="N490" t="s">
        <v>1533</v>
      </c>
      <c r="O490" t="s">
        <v>2471</v>
      </c>
      <c r="P490" t="s">
        <v>3641</v>
      </c>
      <c r="Q490" t="s">
        <v>4797</v>
      </c>
      <c r="R490" t="s">
        <v>2257</v>
      </c>
      <c r="S490" t="s">
        <v>3642</v>
      </c>
      <c r="T490">
        <v>1.6</v>
      </c>
      <c r="U490" t="s">
        <v>2223</v>
      </c>
      <c r="V490" t="s">
        <v>2324</v>
      </c>
      <c r="W490" t="s">
        <v>1533</v>
      </c>
      <c r="X490" t="s">
        <v>3519</v>
      </c>
      <c r="Y490" t="s">
        <v>111</v>
      </c>
      <c r="Z490" t="s">
        <v>111</v>
      </c>
      <c r="AA490" t="s">
        <v>111</v>
      </c>
      <c r="AB490" t="s">
        <v>3520</v>
      </c>
      <c r="AC490" t="s">
        <v>2195</v>
      </c>
      <c r="AD490" t="s">
        <v>2196</v>
      </c>
      <c r="AE490" t="s">
        <v>1762</v>
      </c>
      <c r="AF490" t="s">
        <v>36</v>
      </c>
      <c r="AG490" t="s">
        <v>36</v>
      </c>
      <c r="AH490" t="s">
        <v>36</v>
      </c>
      <c r="AI490" t="s">
        <v>36</v>
      </c>
      <c r="AJ490" t="s">
        <v>36</v>
      </c>
      <c r="AK490" t="s">
        <v>2197</v>
      </c>
      <c r="AL490" t="s">
        <v>36</v>
      </c>
      <c r="AM490" t="s">
        <v>4881</v>
      </c>
      <c r="AN490" s="487">
        <v>0</v>
      </c>
      <c r="AO490" s="487">
        <v>0</v>
      </c>
    </row>
    <row r="491" spans="1:88" ht="15" customHeight="1" x14ac:dyDescent="0.2">
      <c r="A491">
        <v>490</v>
      </c>
      <c r="B491" t="s">
        <v>1496</v>
      </c>
      <c r="C491" t="s">
        <v>1499</v>
      </c>
      <c r="D491" t="s">
        <v>4344</v>
      </c>
      <c r="E491" t="s">
        <v>2145</v>
      </c>
      <c r="F491" t="s">
        <v>2027</v>
      </c>
      <c r="G491" t="s">
        <v>36</v>
      </c>
      <c r="H491" t="s">
        <v>2200</v>
      </c>
      <c r="I491" t="s">
        <v>5725</v>
      </c>
      <c r="J491" t="s">
        <v>4779</v>
      </c>
      <c r="K491" t="s">
        <v>2454</v>
      </c>
      <c r="L491" t="s">
        <v>3518</v>
      </c>
      <c r="M491" t="s">
        <v>1499</v>
      </c>
      <c r="N491" t="s">
        <v>1499</v>
      </c>
      <c r="O491" t="s">
        <v>2471</v>
      </c>
      <c r="P491" t="s">
        <v>3641</v>
      </c>
      <c r="Q491" t="s">
        <v>4797</v>
      </c>
      <c r="R491" t="s">
        <v>2193</v>
      </c>
      <c r="S491" t="s">
        <v>3642</v>
      </c>
      <c r="T491">
        <v>1.6</v>
      </c>
      <c r="U491" t="s">
        <v>2223</v>
      </c>
      <c r="V491" t="s">
        <v>2324</v>
      </c>
      <c r="W491" t="s">
        <v>1499</v>
      </c>
      <c r="X491" t="s">
        <v>3519</v>
      </c>
      <c r="Y491" t="s">
        <v>111</v>
      </c>
      <c r="Z491" t="s">
        <v>111</v>
      </c>
      <c r="AA491" t="s">
        <v>111</v>
      </c>
      <c r="AB491" t="s">
        <v>3646</v>
      </c>
      <c r="AC491" t="s">
        <v>2195</v>
      </c>
      <c r="AD491" t="s">
        <v>2196</v>
      </c>
      <c r="AE491" t="s">
        <v>1762</v>
      </c>
      <c r="AF491" t="s">
        <v>36</v>
      </c>
      <c r="AG491" t="s">
        <v>36</v>
      </c>
      <c r="AH491" t="s">
        <v>36</v>
      </c>
      <c r="AI491" t="s">
        <v>36</v>
      </c>
      <c r="AJ491" t="s">
        <v>36</v>
      </c>
      <c r="AK491" t="s">
        <v>2197</v>
      </c>
      <c r="AL491" t="s">
        <v>36</v>
      </c>
      <c r="AM491" t="s">
        <v>4881</v>
      </c>
      <c r="AN491" s="487">
        <v>0</v>
      </c>
      <c r="AO491" s="487">
        <v>0</v>
      </c>
    </row>
    <row r="492" spans="1:88" ht="15" customHeight="1" x14ac:dyDescent="0.2">
      <c r="A492">
        <v>491</v>
      </c>
      <c r="B492" t="s">
        <v>1833</v>
      </c>
      <c r="C492" t="s">
        <v>1835</v>
      </c>
      <c r="D492" t="s">
        <v>4345</v>
      </c>
      <c r="E492" t="s">
        <v>3650</v>
      </c>
      <c r="F492" t="s">
        <v>2058</v>
      </c>
      <c r="G492" t="s">
        <v>36</v>
      </c>
      <c r="H492" t="s">
        <v>2200</v>
      </c>
      <c r="I492" t="s">
        <v>5739</v>
      </c>
      <c r="J492" t="s">
        <v>2188</v>
      </c>
      <c r="K492" t="s">
        <v>1835</v>
      </c>
      <c r="L492" t="s">
        <v>3651</v>
      </c>
      <c r="M492" t="s">
        <v>3652</v>
      </c>
      <c r="N492" t="s">
        <v>1835</v>
      </c>
      <c r="O492" t="s">
        <v>3653</v>
      </c>
      <c r="P492" t="s">
        <v>3654</v>
      </c>
      <c r="Q492" t="s">
        <v>2198</v>
      </c>
      <c r="R492" t="s">
        <v>2257</v>
      </c>
      <c r="S492" t="s">
        <v>3655</v>
      </c>
      <c r="T492">
        <v>1.7</v>
      </c>
      <c r="U492" t="s">
        <v>2222</v>
      </c>
      <c r="V492" t="s">
        <v>3656</v>
      </c>
      <c r="W492" t="s">
        <v>3657</v>
      </c>
      <c r="X492" t="s">
        <v>2273</v>
      </c>
      <c r="Y492" t="s">
        <v>3656</v>
      </c>
      <c r="Z492" t="s">
        <v>3658</v>
      </c>
      <c r="AA492" t="s">
        <v>2273</v>
      </c>
      <c r="AB492" t="s">
        <v>4872</v>
      </c>
      <c r="AC492" t="s">
        <v>2195</v>
      </c>
      <c r="AD492" t="s">
        <v>2196</v>
      </c>
      <c r="AE492" t="s">
        <v>1762</v>
      </c>
      <c r="AF492" t="s">
        <v>36</v>
      </c>
      <c r="AG492" t="s">
        <v>36</v>
      </c>
      <c r="AH492" t="s">
        <v>36</v>
      </c>
      <c r="AI492" t="s">
        <v>36</v>
      </c>
      <c r="AJ492" t="s">
        <v>36</v>
      </c>
      <c r="AK492" t="s">
        <v>2197</v>
      </c>
      <c r="AL492" t="s">
        <v>36</v>
      </c>
      <c r="AM492" t="s">
        <v>4876</v>
      </c>
      <c r="AN492" s="487"/>
      <c r="AO492" s="487"/>
    </row>
    <row r="493" spans="1:88" ht="15" customHeight="1" x14ac:dyDescent="0.2">
      <c r="A493">
        <v>492</v>
      </c>
      <c r="B493" t="s">
        <v>5353</v>
      </c>
      <c r="C493" t="s">
        <v>839</v>
      </c>
      <c r="D493" t="s">
        <v>5451</v>
      </c>
      <c r="E493" t="s">
        <v>5355</v>
      </c>
      <c r="F493" t="s">
        <v>2045</v>
      </c>
      <c r="G493" t="s">
        <v>36</v>
      </c>
      <c r="H493" t="s">
        <v>2200</v>
      </c>
      <c r="I493" t="s">
        <v>5725</v>
      </c>
      <c r="J493" t="s">
        <v>2468</v>
      </c>
      <c r="K493" t="s">
        <v>1120</v>
      </c>
      <c r="L493" t="s">
        <v>2315</v>
      </c>
      <c r="M493" t="s">
        <v>839</v>
      </c>
      <c r="N493" t="s">
        <v>839</v>
      </c>
      <c r="O493" t="s">
        <v>906</v>
      </c>
      <c r="P493" t="s">
        <v>5452</v>
      </c>
      <c r="Q493" t="s">
        <v>2198</v>
      </c>
      <c r="R493" t="s">
        <v>5453</v>
      </c>
      <c r="S493" t="s">
        <v>5454</v>
      </c>
      <c r="T493">
        <v>6.4</v>
      </c>
      <c r="U493" t="s">
        <v>1952</v>
      </c>
      <c r="V493" t="s">
        <v>5455</v>
      </c>
      <c r="W493" t="s">
        <v>5456</v>
      </c>
      <c r="X493" t="s">
        <v>2194</v>
      </c>
      <c r="Y493" t="s">
        <v>111</v>
      </c>
      <c r="Z493" t="s">
        <v>111</v>
      </c>
      <c r="AA493" t="s">
        <v>111</v>
      </c>
      <c r="AB493" t="s">
        <v>36</v>
      </c>
      <c r="AC493" t="s">
        <v>2195</v>
      </c>
      <c r="AD493" t="s">
        <v>2196</v>
      </c>
      <c r="AE493" t="s">
        <v>1762</v>
      </c>
      <c r="AF493" t="s">
        <v>36</v>
      </c>
      <c r="AG493" t="s">
        <v>36</v>
      </c>
      <c r="AH493" t="s">
        <v>36</v>
      </c>
      <c r="AI493" t="s">
        <v>36</v>
      </c>
      <c r="AJ493" t="s">
        <v>36</v>
      </c>
      <c r="AK493" t="s">
        <v>2197</v>
      </c>
      <c r="AL493" t="s">
        <v>36</v>
      </c>
      <c r="AM493">
        <v>0</v>
      </c>
      <c r="AN493" s="487"/>
      <c r="AO493" s="487"/>
    </row>
    <row r="494" spans="1:88" ht="15" customHeight="1" x14ac:dyDescent="0.2">
      <c r="A494">
        <v>493</v>
      </c>
      <c r="B494" t="s">
        <v>5353</v>
      </c>
      <c r="C494" t="s">
        <v>837</v>
      </c>
      <c r="D494" t="s">
        <v>5457</v>
      </c>
      <c r="E494" t="s">
        <v>5355</v>
      </c>
      <c r="F494" t="s">
        <v>2045</v>
      </c>
      <c r="G494" t="s">
        <v>36</v>
      </c>
      <c r="H494" t="s">
        <v>2200</v>
      </c>
      <c r="I494" t="s">
        <v>5725</v>
      </c>
      <c r="J494" t="s">
        <v>2468</v>
      </c>
      <c r="K494" t="s">
        <v>1120</v>
      </c>
      <c r="L494" t="s">
        <v>2315</v>
      </c>
      <c r="M494" t="s">
        <v>837</v>
      </c>
      <c r="N494" t="s">
        <v>837</v>
      </c>
      <c r="O494" t="s">
        <v>906</v>
      </c>
      <c r="P494" t="s">
        <v>5458</v>
      </c>
      <c r="Q494" t="s">
        <v>2198</v>
      </c>
      <c r="R494" t="s">
        <v>2367</v>
      </c>
      <c r="S494" t="s">
        <v>5459</v>
      </c>
      <c r="T494">
        <v>282.5</v>
      </c>
      <c r="U494" t="s">
        <v>1952</v>
      </c>
      <c r="V494" t="s">
        <v>5460</v>
      </c>
      <c r="W494" t="s">
        <v>5461</v>
      </c>
      <c r="X494" t="s">
        <v>2194</v>
      </c>
      <c r="Y494" t="s">
        <v>111</v>
      </c>
      <c r="Z494" t="s">
        <v>111</v>
      </c>
      <c r="AA494" t="s">
        <v>111</v>
      </c>
      <c r="AB494" t="s">
        <v>36</v>
      </c>
      <c r="AC494" t="s">
        <v>2195</v>
      </c>
      <c r="AD494" t="s">
        <v>2196</v>
      </c>
      <c r="AE494" t="s">
        <v>1762</v>
      </c>
      <c r="AF494">
        <v>1</v>
      </c>
      <c r="AG494">
        <v>0</v>
      </c>
      <c r="AH494">
        <v>0.75</v>
      </c>
      <c r="AI494" t="s">
        <v>36</v>
      </c>
      <c r="AJ494" t="s">
        <v>36</v>
      </c>
      <c r="AK494" t="s">
        <v>2197</v>
      </c>
      <c r="AL494" t="s">
        <v>36</v>
      </c>
      <c r="AM494" t="s">
        <v>4879</v>
      </c>
      <c r="AN494" s="487"/>
      <c r="AO494" s="487"/>
    </row>
    <row r="495" spans="1:88" ht="15" customHeight="1" x14ac:dyDescent="0.2">
      <c r="A495">
        <v>494</v>
      </c>
      <c r="B495" t="s">
        <v>5353</v>
      </c>
      <c r="C495" t="s">
        <v>819</v>
      </c>
      <c r="D495" t="s">
        <v>5354</v>
      </c>
      <c r="E495" t="s">
        <v>5355</v>
      </c>
      <c r="F495" t="s">
        <v>2045</v>
      </c>
      <c r="G495" t="s">
        <v>36</v>
      </c>
      <c r="H495" t="s">
        <v>2200</v>
      </c>
      <c r="I495" t="s">
        <v>5725</v>
      </c>
      <c r="J495" t="s">
        <v>2468</v>
      </c>
      <c r="K495" t="s">
        <v>1120</v>
      </c>
      <c r="L495" t="s">
        <v>2315</v>
      </c>
      <c r="M495" t="s">
        <v>819</v>
      </c>
      <c r="N495" t="s">
        <v>819</v>
      </c>
      <c r="O495" t="s">
        <v>906</v>
      </c>
      <c r="P495" t="s">
        <v>5356</v>
      </c>
      <c r="Q495" t="s">
        <v>2198</v>
      </c>
      <c r="R495" t="s">
        <v>2367</v>
      </c>
      <c r="S495" t="s">
        <v>5357</v>
      </c>
      <c r="T495">
        <v>1760</v>
      </c>
      <c r="U495" t="s">
        <v>1952</v>
      </c>
      <c r="V495" t="s">
        <v>2740</v>
      </c>
      <c r="W495" t="s">
        <v>3258</v>
      </c>
      <c r="X495" t="s">
        <v>2194</v>
      </c>
      <c r="Y495" t="s">
        <v>111</v>
      </c>
      <c r="Z495" t="s">
        <v>111</v>
      </c>
      <c r="AA495" t="s">
        <v>111</v>
      </c>
      <c r="AB495" t="s">
        <v>36</v>
      </c>
      <c r="AC495" t="s">
        <v>2195</v>
      </c>
      <c r="AD495" t="s">
        <v>2196</v>
      </c>
      <c r="AE495" t="s">
        <v>1762</v>
      </c>
      <c r="AF495" t="s">
        <v>3950</v>
      </c>
      <c r="AG495">
        <v>0.5</v>
      </c>
      <c r="AH495">
        <v>0.75</v>
      </c>
      <c r="AI495" t="s">
        <v>36</v>
      </c>
      <c r="AJ495" t="s">
        <v>36</v>
      </c>
      <c r="AK495" t="s">
        <v>2197</v>
      </c>
      <c r="AL495" t="s">
        <v>36</v>
      </c>
      <c r="AM495" t="s">
        <v>4879</v>
      </c>
      <c r="AN495" s="487">
        <v>0</v>
      </c>
      <c r="AO495" s="487">
        <v>0</v>
      </c>
    </row>
    <row r="496" spans="1:88" x14ac:dyDescent="0.2">
      <c r="A496">
        <v>495</v>
      </c>
      <c r="B496" t="s">
        <v>3878</v>
      </c>
      <c r="C496" t="s">
        <v>4904</v>
      </c>
      <c r="D496" t="s">
        <v>4905</v>
      </c>
      <c r="E496" t="s">
        <v>4906</v>
      </c>
      <c r="F496" t="s">
        <v>4907</v>
      </c>
      <c r="G496" t="s">
        <v>36</v>
      </c>
      <c r="H496" t="s">
        <v>2200</v>
      </c>
      <c r="I496" t="s">
        <v>5725</v>
      </c>
      <c r="J496" t="s">
        <v>2812</v>
      </c>
      <c r="K496" t="s">
        <v>1453</v>
      </c>
      <c r="L496" t="s">
        <v>4398</v>
      </c>
      <c r="M496" t="s">
        <v>4904</v>
      </c>
      <c r="N496" t="s">
        <v>4904</v>
      </c>
      <c r="O496" t="s">
        <v>906</v>
      </c>
      <c r="P496" t="s">
        <v>4399</v>
      </c>
      <c r="Q496" t="s">
        <v>3493</v>
      </c>
      <c r="R496" t="s">
        <v>2257</v>
      </c>
      <c r="S496" t="s">
        <v>4400</v>
      </c>
      <c r="T496">
        <v>2.7</v>
      </c>
      <c r="U496" t="s">
        <v>1952</v>
      </c>
      <c r="V496" t="s">
        <v>4401</v>
      </c>
      <c r="W496" t="s">
        <v>4402</v>
      </c>
      <c r="X496" t="s">
        <v>5555</v>
      </c>
      <c r="Y496" t="s">
        <v>111</v>
      </c>
      <c r="Z496" t="s">
        <v>111</v>
      </c>
      <c r="AA496" t="s">
        <v>111</v>
      </c>
      <c r="AB496" t="s">
        <v>5780</v>
      </c>
      <c r="AC496" t="s">
        <v>2195</v>
      </c>
      <c r="AD496" t="s">
        <v>2196</v>
      </c>
      <c r="AE496" t="s">
        <v>1762</v>
      </c>
      <c r="AF496">
        <v>5</v>
      </c>
      <c r="AG496">
        <v>1</v>
      </c>
      <c r="AH496">
        <v>75</v>
      </c>
      <c r="AI496" t="s">
        <v>3984</v>
      </c>
      <c r="AJ496" t="s">
        <v>4908</v>
      </c>
      <c r="AK496" t="s">
        <v>2197</v>
      </c>
      <c r="AL496" t="s">
        <v>36</v>
      </c>
      <c r="AM496" t="s">
        <v>4876</v>
      </c>
      <c r="AN496" s="487">
        <v>0</v>
      </c>
      <c r="AO496" s="487">
        <v>0</v>
      </c>
    </row>
    <row r="497" spans="1:41" x14ac:dyDescent="0.2">
      <c r="A497">
        <v>496</v>
      </c>
      <c r="B497" t="s">
        <v>1589</v>
      </c>
      <c r="C497" t="s">
        <v>1605</v>
      </c>
      <c r="D497" t="s">
        <v>4346</v>
      </c>
      <c r="E497" t="s">
        <v>2153</v>
      </c>
      <c r="F497" t="s">
        <v>2154</v>
      </c>
      <c r="G497" t="s">
        <v>36</v>
      </c>
      <c r="H497" t="s">
        <v>2200</v>
      </c>
      <c r="I497" t="s">
        <v>5725</v>
      </c>
      <c r="J497" t="s">
        <v>1768</v>
      </c>
      <c r="K497" t="s">
        <v>2322</v>
      </c>
      <c r="L497" t="s">
        <v>3736</v>
      </c>
      <c r="M497" t="s">
        <v>1605</v>
      </c>
      <c r="N497" t="s">
        <v>1605</v>
      </c>
      <c r="O497" t="s">
        <v>2471</v>
      </c>
      <c r="P497" t="s">
        <v>2517</v>
      </c>
      <c r="Q497" t="s">
        <v>2192</v>
      </c>
      <c r="R497" t="s">
        <v>2257</v>
      </c>
      <c r="S497" t="s">
        <v>3737</v>
      </c>
      <c r="T497">
        <v>315</v>
      </c>
      <c r="U497" t="s">
        <v>111</v>
      </c>
      <c r="V497" t="s">
        <v>111</v>
      </c>
      <c r="W497" t="s">
        <v>111</v>
      </c>
      <c r="X497" t="s">
        <v>111</v>
      </c>
      <c r="Y497" t="s">
        <v>111</v>
      </c>
      <c r="Z497" t="s">
        <v>111</v>
      </c>
      <c r="AA497" t="s">
        <v>111</v>
      </c>
      <c r="AB497" t="s">
        <v>36</v>
      </c>
      <c r="AC497" t="s">
        <v>2195</v>
      </c>
      <c r="AD497" t="s">
        <v>2196</v>
      </c>
      <c r="AE497" t="s">
        <v>1762</v>
      </c>
      <c r="AF497" t="s">
        <v>36</v>
      </c>
      <c r="AG497" t="s">
        <v>36</v>
      </c>
      <c r="AH497" t="s">
        <v>36</v>
      </c>
      <c r="AI497" t="s">
        <v>36</v>
      </c>
      <c r="AJ497" t="s">
        <v>36</v>
      </c>
      <c r="AK497" t="s">
        <v>2197</v>
      </c>
      <c r="AL497" t="s">
        <v>36</v>
      </c>
      <c r="AM497" t="s">
        <v>4876</v>
      </c>
      <c r="AN497" s="487">
        <v>0</v>
      </c>
      <c r="AO497" s="487">
        <v>0</v>
      </c>
    </row>
    <row r="498" spans="1:41" x14ac:dyDescent="0.2">
      <c r="A498">
        <v>497</v>
      </c>
      <c r="B498" t="s">
        <v>1589</v>
      </c>
      <c r="C498" t="s">
        <v>1596</v>
      </c>
      <c r="D498" t="s">
        <v>4347</v>
      </c>
      <c r="E498" t="s">
        <v>2153</v>
      </c>
      <c r="F498" t="s">
        <v>2154</v>
      </c>
      <c r="G498" t="s">
        <v>36</v>
      </c>
      <c r="H498" t="s">
        <v>2200</v>
      </c>
      <c r="I498" t="s">
        <v>5725</v>
      </c>
      <c r="J498" t="s">
        <v>1768</v>
      </c>
      <c r="K498" t="s">
        <v>3748</v>
      </c>
      <c r="L498" t="s">
        <v>2315</v>
      </c>
      <c r="M498" t="s">
        <v>3751</v>
      </c>
      <c r="N498" t="s">
        <v>1596</v>
      </c>
      <c r="O498" t="s">
        <v>2471</v>
      </c>
      <c r="P498" t="s">
        <v>2623</v>
      </c>
      <c r="Q498" t="s">
        <v>111</v>
      </c>
      <c r="R498" t="s">
        <v>2257</v>
      </c>
      <c r="S498" t="s">
        <v>3713</v>
      </c>
      <c r="T498">
        <v>94.5</v>
      </c>
      <c r="U498" t="s">
        <v>111</v>
      </c>
      <c r="V498" t="s">
        <v>111</v>
      </c>
      <c r="W498" t="s">
        <v>111</v>
      </c>
      <c r="X498" t="s">
        <v>111</v>
      </c>
      <c r="Y498" t="s">
        <v>111</v>
      </c>
      <c r="Z498" t="s">
        <v>111</v>
      </c>
      <c r="AA498" t="s">
        <v>111</v>
      </c>
      <c r="AB498" t="s">
        <v>36</v>
      </c>
      <c r="AC498" t="s">
        <v>2195</v>
      </c>
      <c r="AD498" t="s">
        <v>2196</v>
      </c>
      <c r="AE498" t="s">
        <v>1762</v>
      </c>
      <c r="AF498" t="s">
        <v>36</v>
      </c>
      <c r="AG498" t="s">
        <v>36</v>
      </c>
      <c r="AH498" t="s">
        <v>36</v>
      </c>
      <c r="AI498" t="s">
        <v>36</v>
      </c>
      <c r="AJ498" t="s">
        <v>36</v>
      </c>
      <c r="AK498" t="s">
        <v>2197</v>
      </c>
      <c r="AL498" t="s">
        <v>36</v>
      </c>
      <c r="AM498" t="s">
        <v>4876</v>
      </c>
      <c r="AN498" s="487">
        <v>0</v>
      </c>
      <c r="AO498" s="487">
        <v>0</v>
      </c>
    </row>
    <row r="499" spans="1:41" x14ac:dyDescent="0.2">
      <c r="A499">
        <v>498</v>
      </c>
      <c r="B499" t="s">
        <v>1589</v>
      </c>
      <c r="C499" t="s">
        <v>1598</v>
      </c>
      <c r="D499" t="s">
        <v>4348</v>
      </c>
      <c r="E499" t="s">
        <v>2153</v>
      </c>
      <c r="F499" t="s">
        <v>2154</v>
      </c>
      <c r="G499" t="s">
        <v>36</v>
      </c>
      <c r="H499" t="s">
        <v>2200</v>
      </c>
      <c r="I499" t="s">
        <v>5725</v>
      </c>
      <c r="J499" t="s">
        <v>1768</v>
      </c>
      <c r="K499" t="s">
        <v>3748</v>
      </c>
      <c r="L499" t="s">
        <v>2315</v>
      </c>
      <c r="M499" t="s">
        <v>3749</v>
      </c>
      <c r="N499" t="s">
        <v>1598</v>
      </c>
      <c r="O499" t="s">
        <v>2471</v>
      </c>
      <c r="P499" t="s">
        <v>3750</v>
      </c>
      <c r="Q499" t="s">
        <v>111</v>
      </c>
      <c r="R499" t="s">
        <v>2257</v>
      </c>
      <c r="S499" t="s">
        <v>3713</v>
      </c>
      <c r="T499">
        <v>94.5</v>
      </c>
      <c r="U499" t="s">
        <v>111</v>
      </c>
      <c r="V499" t="s">
        <v>111</v>
      </c>
      <c r="W499" t="s">
        <v>111</v>
      </c>
      <c r="X499" t="s">
        <v>111</v>
      </c>
      <c r="Y499" t="s">
        <v>111</v>
      </c>
      <c r="Z499" t="s">
        <v>111</v>
      </c>
      <c r="AA499" t="s">
        <v>111</v>
      </c>
      <c r="AB499" t="s">
        <v>36</v>
      </c>
      <c r="AC499" t="s">
        <v>2195</v>
      </c>
      <c r="AD499" t="s">
        <v>2196</v>
      </c>
      <c r="AE499" t="s">
        <v>1762</v>
      </c>
      <c r="AF499" t="s">
        <v>36</v>
      </c>
      <c r="AG499" t="s">
        <v>36</v>
      </c>
      <c r="AH499" t="s">
        <v>36</v>
      </c>
      <c r="AI499" t="s">
        <v>36</v>
      </c>
      <c r="AJ499" t="s">
        <v>36</v>
      </c>
      <c r="AK499" t="s">
        <v>2197</v>
      </c>
      <c r="AL499" t="s">
        <v>36</v>
      </c>
      <c r="AM499" t="s">
        <v>4876</v>
      </c>
      <c r="AN499" s="487">
        <v>0</v>
      </c>
      <c r="AO499" s="487">
        <v>0</v>
      </c>
    </row>
    <row r="500" spans="1:41" x14ac:dyDescent="0.2">
      <c r="A500">
        <v>499</v>
      </c>
      <c r="B500" t="s">
        <v>1589</v>
      </c>
      <c r="C500" t="s">
        <v>1591</v>
      </c>
      <c r="D500" t="s">
        <v>4349</v>
      </c>
      <c r="E500" t="s">
        <v>2153</v>
      </c>
      <c r="F500" t="s">
        <v>2154</v>
      </c>
      <c r="G500" t="s">
        <v>36</v>
      </c>
      <c r="H500" t="s">
        <v>2200</v>
      </c>
      <c r="I500" t="s">
        <v>5725</v>
      </c>
      <c r="J500" t="s">
        <v>1768</v>
      </c>
      <c r="K500" t="s">
        <v>2850</v>
      </c>
      <c r="L500" t="s">
        <v>2315</v>
      </c>
      <c r="M500" t="s">
        <v>3717</v>
      </c>
      <c r="N500" t="s">
        <v>1591</v>
      </c>
      <c r="O500" t="s">
        <v>2471</v>
      </c>
      <c r="P500" t="s">
        <v>2934</v>
      </c>
      <c r="Q500" t="s">
        <v>111</v>
      </c>
      <c r="R500" t="s">
        <v>2257</v>
      </c>
      <c r="S500" t="s">
        <v>3713</v>
      </c>
      <c r="T500">
        <v>94.5</v>
      </c>
      <c r="U500" t="s">
        <v>111</v>
      </c>
      <c r="V500" t="s">
        <v>111</v>
      </c>
      <c r="W500" t="s">
        <v>111</v>
      </c>
      <c r="X500" t="s">
        <v>111</v>
      </c>
      <c r="Y500" t="s">
        <v>111</v>
      </c>
      <c r="Z500" t="s">
        <v>111</v>
      </c>
      <c r="AA500" t="s">
        <v>111</v>
      </c>
      <c r="AB500" t="s">
        <v>36</v>
      </c>
      <c r="AC500" t="s">
        <v>2195</v>
      </c>
      <c r="AD500" t="s">
        <v>2196</v>
      </c>
      <c r="AE500" t="s">
        <v>1762</v>
      </c>
      <c r="AF500" t="s">
        <v>36</v>
      </c>
      <c r="AG500" t="s">
        <v>36</v>
      </c>
      <c r="AH500" t="s">
        <v>36</v>
      </c>
      <c r="AI500" t="s">
        <v>36</v>
      </c>
      <c r="AJ500" t="s">
        <v>36</v>
      </c>
      <c r="AK500" t="s">
        <v>2197</v>
      </c>
      <c r="AL500" t="s">
        <v>36</v>
      </c>
      <c r="AM500" t="s">
        <v>4876</v>
      </c>
      <c r="AN500" s="487">
        <v>0</v>
      </c>
      <c r="AO500" s="487">
        <v>0</v>
      </c>
    </row>
    <row r="501" spans="1:41" x14ac:dyDescent="0.2">
      <c r="A501">
        <v>500</v>
      </c>
      <c r="B501" t="s">
        <v>1589</v>
      </c>
      <c r="C501" t="s">
        <v>1619</v>
      </c>
      <c r="D501" t="s">
        <v>4350</v>
      </c>
      <c r="E501" t="s">
        <v>2153</v>
      </c>
      <c r="F501" t="s">
        <v>2154</v>
      </c>
      <c r="G501" t="s">
        <v>36</v>
      </c>
      <c r="H501" t="s">
        <v>2200</v>
      </c>
      <c r="I501" t="s">
        <v>5725</v>
      </c>
      <c r="J501" t="s">
        <v>1768</v>
      </c>
      <c r="K501" t="s">
        <v>3714</v>
      </c>
      <c r="L501" t="s">
        <v>2315</v>
      </c>
      <c r="M501" t="s">
        <v>3715</v>
      </c>
      <c r="N501" t="s">
        <v>1619</v>
      </c>
      <c r="O501" t="s">
        <v>2471</v>
      </c>
      <c r="P501" t="s">
        <v>3716</v>
      </c>
      <c r="Q501" t="s">
        <v>111</v>
      </c>
      <c r="R501" t="s">
        <v>2257</v>
      </c>
      <c r="S501" t="s">
        <v>3713</v>
      </c>
      <c r="T501">
        <v>94.5</v>
      </c>
      <c r="U501" t="s">
        <v>111</v>
      </c>
      <c r="V501" t="s">
        <v>111</v>
      </c>
      <c r="W501" t="s">
        <v>111</v>
      </c>
      <c r="X501" t="s">
        <v>111</v>
      </c>
      <c r="Y501" t="s">
        <v>111</v>
      </c>
      <c r="Z501" t="s">
        <v>111</v>
      </c>
      <c r="AA501" t="s">
        <v>111</v>
      </c>
      <c r="AB501" t="s">
        <v>36</v>
      </c>
      <c r="AC501" t="s">
        <v>2195</v>
      </c>
      <c r="AD501" t="s">
        <v>2196</v>
      </c>
      <c r="AE501" t="s">
        <v>1762</v>
      </c>
      <c r="AF501" t="s">
        <v>36</v>
      </c>
      <c r="AG501" t="s">
        <v>36</v>
      </c>
      <c r="AH501" t="s">
        <v>36</v>
      </c>
      <c r="AI501" t="s">
        <v>36</v>
      </c>
      <c r="AJ501" t="s">
        <v>36</v>
      </c>
      <c r="AK501" t="s">
        <v>2197</v>
      </c>
      <c r="AL501" t="s">
        <v>36</v>
      </c>
      <c r="AM501" t="s">
        <v>4876</v>
      </c>
      <c r="AN501" s="487">
        <v>0</v>
      </c>
      <c r="AO501" s="487">
        <v>0</v>
      </c>
    </row>
    <row r="502" spans="1:41" x14ac:dyDescent="0.2">
      <c r="A502">
        <v>501</v>
      </c>
      <c r="B502" t="s">
        <v>1589</v>
      </c>
      <c r="C502" t="s">
        <v>1602</v>
      </c>
      <c r="D502" t="s">
        <v>4351</v>
      </c>
      <c r="E502" t="s">
        <v>2153</v>
      </c>
      <c r="F502" t="s">
        <v>2154</v>
      </c>
      <c r="G502" t="s">
        <v>36</v>
      </c>
      <c r="H502" t="s">
        <v>2200</v>
      </c>
      <c r="I502" t="s">
        <v>5725</v>
      </c>
      <c r="J502" t="s">
        <v>1768</v>
      </c>
      <c r="K502" t="s">
        <v>3744</v>
      </c>
      <c r="L502" t="s">
        <v>2315</v>
      </c>
      <c r="M502" t="s">
        <v>3745</v>
      </c>
      <c r="N502" t="s">
        <v>1602</v>
      </c>
      <c r="O502" t="s">
        <v>2471</v>
      </c>
      <c r="P502" t="s">
        <v>3746</v>
      </c>
      <c r="Q502" t="s">
        <v>111</v>
      </c>
      <c r="R502" t="s">
        <v>2257</v>
      </c>
      <c r="S502" t="s">
        <v>3713</v>
      </c>
      <c r="T502">
        <v>94.5</v>
      </c>
      <c r="U502" t="s">
        <v>111</v>
      </c>
      <c r="V502" t="s">
        <v>111</v>
      </c>
      <c r="W502" t="s">
        <v>111</v>
      </c>
      <c r="X502" t="s">
        <v>111</v>
      </c>
      <c r="Y502" t="s">
        <v>111</v>
      </c>
      <c r="Z502" t="s">
        <v>111</v>
      </c>
      <c r="AA502" t="s">
        <v>111</v>
      </c>
      <c r="AB502" t="s">
        <v>36</v>
      </c>
      <c r="AC502" t="s">
        <v>2195</v>
      </c>
      <c r="AD502" t="s">
        <v>2196</v>
      </c>
      <c r="AE502" t="s">
        <v>1762</v>
      </c>
      <c r="AF502" t="s">
        <v>36</v>
      </c>
      <c r="AG502" t="s">
        <v>36</v>
      </c>
      <c r="AH502" t="s">
        <v>36</v>
      </c>
      <c r="AI502" t="s">
        <v>36</v>
      </c>
      <c r="AJ502" t="s">
        <v>36</v>
      </c>
      <c r="AK502" t="s">
        <v>2197</v>
      </c>
      <c r="AL502" t="s">
        <v>36</v>
      </c>
      <c r="AM502" t="s">
        <v>4876</v>
      </c>
      <c r="AN502" s="487">
        <v>0</v>
      </c>
      <c r="AO502" s="487">
        <v>0</v>
      </c>
    </row>
    <row r="503" spans="1:41" x14ac:dyDescent="0.2">
      <c r="A503">
        <v>502</v>
      </c>
      <c r="B503" t="s">
        <v>1589</v>
      </c>
      <c r="C503" t="s">
        <v>1609</v>
      </c>
      <c r="D503" t="s">
        <v>4352</v>
      </c>
      <c r="E503" t="s">
        <v>2153</v>
      </c>
      <c r="F503" t="s">
        <v>2154</v>
      </c>
      <c r="G503" t="s">
        <v>36</v>
      </c>
      <c r="H503" t="s">
        <v>2200</v>
      </c>
      <c r="I503" t="s">
        <v>5725</v>
      </c>
      <c r="J503" t="s">
        <v>1768</v>
      </c>
      <c r="K503" t="s">
        <v>3724</v>
      </c>
      <c r="L503" t="s">
        <v>2315</v>
      </c>
      <c r="M503" t="s">
        <v>3730</v>
      </c>
      <c r="N503" t="s">
        <v>1609</v>
      </c>
      <c r="O503" t="s">
        <v>2471</v>
      </c>
      <c r="P503" t="s">
        <v>3726</v>
      </c>
      <c r="Q503" t="s">
        <v>111</v>
      </c>
      <c r="R503" t="s">
        <v>2257</v>
      </c>
      <c r="S503" t="s">
        <v>3713</v>
      </c>
      <c r="T503">
        <v>94.5</v>
      </c>
      <c r="U503" t="s">
        <v>111</v>
      </c>
      <c r="V503" t="s">
        <v>111</v>
      </c>
      <c r="W503" t="s">
        <v>111</v>
      </c>
      <c r="X503" t="s">
        <v>111</v>
      </c>
      <c r="Y503" t="s">
        <v>111</v>
      </c>
      <c r="Z503" t="s">
        <v>111</v>
      </c>
      <c r="AA503" t="s">
        <v>111</v>
      </c>
      <c r="AB503" t="s">
        <v>36</v>
      </c>
      <c r="AC503" t="s">
        <v>2195</v>
      </c>
      <c r="AD503" t="s">
        <v>2196</v>
      </c>
      <c r="AE503" t="s">
        <v>1762</v>
      </c>
      <c r="AF503" t="s">
        <v>36</v>
      </c>
      <c r="AG503" t="s">
        <v>36</v>
      </c>
      <c r="AH503" t="s">
        <v>36</v>
      </c>
      <c r="AI503" t="s">
        <v>36</v>
      </c>
      <c r="AJ503" t="s">
        <v>36</v>
      </c>
      <c r="AK503" t="s">
        <v>2197</v>
      </c>
      <c r="AL503" t="s">
        <v>36</v>
      </c>
      <c r="AM503" t="s">
        <v>4876</v>
      </c>
      <c r="AN503" s="487">
        <v>0</v>
      </c>
      <c r="AO503" s="487">
        <v>0</v>
      </c>
    </row>
    <row r="504" spans="1:41" x14ac:dyDescent="0.2">
      <c r="A504">
        <v>503</v>
      </c>
      <c r="B504" t="s">
        <v>1589</v>
      </c>
      <c r="C504" t="s">
        <v>1023</v>
      </c>
      <c r="D504" t="s">
        <v>4353</v>
      </c>
      <c r="E504" t="s">
        <v>2153</v>
      </c>
      <c r="F504" t="s">
        <v>2154</v>
      </c>
      <c r="G504" t="s">
        <v>36</v>
      </c>
      <c r="H504" t="s">
        <v>2200</v>
      </c>
      <c r="I504" t="s">
        <v>5725</v>
      </c>
      <c r="J504" t="s">
        <v>2188</v>
      </c>
      <c r="K504" t="s">
        <v>1063</v>
      </c>
      <c r="L504" t="s">
        <v>3761</v>
      </c>
      <c r="M504">
        <v>6469</v>
      </c>
      <c r="N504" t="s">
        <v>1023</v>
      </c>
      <c r="O504" t="s">
        <v>5726</v>
      </c>
      <c r="P504" t="s">
        <v>2493</v>
      </c>
      <c r="Q504" t="s">
        <v>4936</v>
      </c>
      <c r="R504" t="s">
        <v>2193</v>
      </c>
      <c r="S504" t="s">
        <v>3762</v>
      </c>
      <c r="T504">
        <v>100</v>
      </c>
      <c r="U504" t="s">
        <v>2222</v>
      </c>
      <c r="V504">
        <v>0</v>
      </c>
      <c r="W504">
        <v>0</v>
      </c>
      <c r="X504">
        <v>0</v>
      </c>
      <c r="Y504">
        <v>0</v>
      </c>
      <c r="Z504">
        <v>0</v>
      </c>
      <c r="AA504">
        <v>0</v>
      </c>
      <c r="AB504" t="s">
        <v>36</v>
      </c>
      <c r="AC504" t="s">
        <v>2195</v>
      </c>
      <c r="AD504" t="s">
        <v>2196</v>
      </c>
      <c r="AE504" t="s">
        <v>1762</v>
      </c>
      <c r="AF504" t="s">
        <v>36</v>
      </c>
      <c r="AG504" t="s">
        <v>36</v>
      </c>
      <c r="AH504" t="s">
        <v>36</v>
      </c>
      <c r="AI504" t="s">
        <v>36</v>
      </c>
      <c r="AJ504" t="s">
        <v>36</v>
      </c>
      <c r="AK504" t="s">
        <v>2197</v>
      </c>
      <c r="AL504" t="s">
        <v>36</v>
      </c>
      <c r="AM504" t="s">
        <v>4876</v>
      </c>
      <c r="AN504" s="487">
        <v>1.4583333333333332E-2</v>
      </c>
      <c r="AO504" s="487">
        <v>0</v>
      </c>
    </row>
    <row r="505" spans="1:41" x14ac:dyDescent="0.2">
      <c r="A505">
        <v>504</v>
      </c>
      <c r="B505" t="s">
        <v>1589</v>
      </c>
      <c r="C505" t="s">
        <v>1013</v>
      </c>
      <c r="D505" t="s">
        <v>4354</v>
      </c>
      <c r="E505" t="s">
        <v>2153</v>
      </c>
      <c r="F505" t="s">
        <v>2154</v>
      </c>
      <c r="G505" t="s">
        <v>36</v>
      </c>
      <c r="H505" t="s">
        <v>2200</v>
      </c>
      <c r="I505" t="s">
        <v>5725</v>
      </c>
      <c r="J505" t="s">
        <v>2188</v>
      </c>
      <c r="K505" t="s">
        <v>1063</v>
      </c>
      <c r="L505" t="s">
        <v>3756</v>
      </c>
      <c r="M505">
        <v>5214</v>
      </c>
      <c r="N505" t="s">
        <v>1013</v>
      </c>
      <c r="O505" t="s">
        <v>5772</v>
      </c>
      <c r="P505" t="s">
        <v>3757</v>
      </c>
      <c r="Q505" t="s">
        <v>4981</v>
      </c>
      <c r="R505" t="s">
        <v>2193</v>
      </c>
      <c r="S505" t="s">
        <v>3758</v>
      </c>
      <c r="T505">
        <v>55.1</v>
      </c>
      <c r="U505" t="s">
        <v>2222</v>
      </c>
      <c r="V505" t="s">
        <v>2539</v>
      </c>
      <c r="W505" t="s">
        <v>3759</v>
      </c>
      <c r="X505" t="s">
        <v>4937</v>
      </c>
      <c r="Y505" t="s">
        <v>2539</v>
      </c>
      <c r="Z505" t="s">
        <v>3759</v>
      </c>
      <c r="AA505" t="s">
        <v>4937</v>
      </c>
      <c r="AB505" t="s">
        <v>3760</v>
      </c>
      <c r="AC505" t="s">
        <v>2195</v>
      </c>
      <c r="AD505" t="s">
        <v>2196</v>
      </c>
      <c r="AE505" t="s">
        <v>1762</v>
      </c>
      <c r="AF505">
        <v>3.6</v>
      </c>
      <c r="AG505">
        <v>0.7</v>
      </c>
      <c r="AH505">
        <v>2.5</v>
      </c>
      <c r="AI505" t="s">
        <v>4040</v>
      </c>
      <c r="AJ505" t="s">
        <v>36</v>
      </c>
      <c r="AK505" t="s">
        <v>2197</v>
      </c>
      <c r="AL505" t="s">
        <v>36</v>
      </c>
      <c r="AM505" t="s">
        <v>4876</v>
      </c>
      <c r="AN505" s="487">
        <v>1.4583333333333332E-2</v>
      </c>
      <c r="AO505" s="487">
        <v>0</v>
      </c>
    </row>
    <row r="506" spans="1:41" x14ac:dyDescent="0.2">
      <c r="A506">
        <v>505</v>
      </c>
      <c r="B506" t="s">
        <v>1589</v>
      </c>
      <c r="C506" t="s">
        <v>336</v>
      </c>
      <c r="D506" t="s">
        <v>4355</v>
      </c>
      <c r="E506" t="s">
        <v>2153</v>
      </c>
      <c r="F506" t="s">
        <v>2154</v>
      </c>
      <c r="G506" t="s">
        <v>36</v>
      </c>
      <c r="H506" t="s">
        <v>2200</v>
      </c>
      <c r="I506" t="s">
        <v>5725</v>
      </c>
      <c r="J506" t="s">
        <v>2188</v>
      </c>
      <c r="K506" t="s">
        <v>1063</v>
      </c>
      <c r="L506" t="s">
        <v>3752</v>
      </c>
      <c r="M506" t="s">
        <v>3753</v>
      </c>
      <c r="N506" t="s">
        <v>336</v>
      </c>
      <c r="O506" t="s">
        <v>5726</v>
      </c>
      <c r="P506" t="s">
        <v>2978</v>
      </c>
      <c r="Q506" t="s">
        <v>4936</v>
      </c>
      <c r="R506" t="s">
        <v>2367</v>
      </c>
      <c r="S506" t="s">
        <v>3754</v>
      </c>
      <c r="T506">
        <v>480.8</v>
      </c>
      <c r="U506" t="s">
        <v>2222</v>
      </c>
      <c r="V506" t="s">
        <v>2539</v>
      </c>
      <c r="W506" t="s">
        <v>3755</v>
      </c>
      <c r="X506" t="s">
        <v>4937</v>
      </c>
      <c r="Y506" t="s">
        <v>2539</v>
      </c>
      <c r="Z506" t="s">
        <v>3755</v>
      </c>
      <c r="AA506" t="s">
        <v>4937</v>
      </c>
      <c r="AB506" t="s">
        <v>36</v>
      </c>
      <c r="AC506" t="s">
        <v>2195</v>
      </c>
      <c r="AD506" t="s">
        <v>2196</v>
      </c>
      <c r="AE506" t="s">
        <v>1762</v>
      </c>
      <c r="AF506" t="s">
        <v>3959</v>
      </c>
      <c r="AG506">
        <v>0.45</v>
      </c>
      <c r="AH506">
        <v>0.1</v>
      </c>
      <c r="AI506" t="s">
        <v>4040</v>
      </c>
      <c r="AJ506" t="s">
        <v>4041</v>
      </c>
      <c r="AK506" t="s">
        <v>2197</v>
      </c>
      <c r="AL506" t="s">
        <v>36</v>
      </c>
      <c r="AM506" t="s">
        <v>4876</v>
      </c>
      <c r="AN506" s="487">
        <v>0</v>
      </c>
      <c r="AO506" s="487">
        <v>0</v>
      </c>
    </row>
    <row r="507" spans="1:41" x14ac:dyDescent="0.2">
      <c r="A507">
        <v>506</v>
      </c>
      <c r="B507" t="s">
        <v>1589</v>
      </c>
      <c r="C507" t="s">
        <v>1607</v>
      </c>
      <c r="D507" t="s">
        <v>4356</v>
      </c>
      <c r="E507" t="s">
        <v>2153</v>
      </c>
      <c r="F507" t="s">
        <v>2154</v>
      </c>
      <c r="G507" t="s">
        <v>36</v>
      </c>
      <c r="H507" t="s">
        <v>2200</v>
      </c>
      <c r="I507" t="s">
        <v>5725</v>
      </c>
      <c r="J507" t="s">
        <v>2188</v>
      </c>
      <c r="K507" t="s">
        <v>3731</v>
      </c>
      <c r="L507" t="s">
        <v>3732</v>
      </c>
      <c r="M507">
        <v>18612</v>
      </c>
      <c r="N507" t="s">
        <v>1607</v>
      </c>
      <c r="O507" t="s">
        <v>5748</v>
      </c>
      <c r="P507" t="s">
        <v>3733</v>
      </c>
      <c r="Q507" t="s">
        <v>4945</v>
      </c>
      <c r="R507" t="s">
        <v>2193</v>
      </c>
      <c r="S507" t="s">
        <v>3734</v>
      </c>
      <c r="T507">
        <v>21</v>
      </c>
      <c r="U507" t="s">
        <v>2222</v>
      </c>
      <c r="V507" t="s">
        <v>2549</v>
      </c>
      <c r="W507" t="s">
        <v>3735</v>
      </c>
      <c r="X507" t="s">
        <v>4937</v>
      </c>
      <c r="Y507" t="s">
        <v>2549</v>
      </c>
      <c r="Z507" t="s">
        <v>3735</v>
      </c>
      <c r="AA507" t="s">
        <v>4937</v>
      </c>
      <c r="AB507" t="s">
        <v>36</v>
      </c>
      <c r="AC507" t="s">
        <v>2195</v>
      </c>
      <c r="AD507" t="s">
        <v>2196</v>
      </c>
      <c r="AE507" t="s">
        <v>1762</v>
      </c>
      <c r="AF507">
        <v>2.5</v>
      </c>
      <c r="AG507">
        <v>0.15</v>
      </c>
      <c r="AH507">
        <v>0.25</v>
      </c>
      <c r="AI507" t="s">
        <v>4037</v>
      </c>
      <c r="AJ507" t="s">
        <v>36</v>
      </c>
      <c r="AK507" t="s">
        <v>2197</v>
      </c>
      <c r="AL507" t="s">
        <v>36</v>
      </c>
      <c r="AM507" t="s">
        <v>4879</v>
      </c>
      <c r="AN507" s="487">
        <v>1.4583333333333332E-2</v>
      </c>
      <c r="AO507" s="487">
        <v>0</v>
      </c>
    </row>
    <row r="508" spans="1:41" x14ac:dyDescent="0.2">
      <c r="A508">
        <v>507</v>
      </c>
      <c r="B508" t="s">
        <v>1589</v>
      </c>
      <c r="C508" t="s">
        <v>1065</v>
      </c>
      <c r="D508" t="s">
        <v>4357</v>
      </c>
      <c r="E508" t="s">
        <v>2153</v>
      </c>
      <c r="F508" t="s">
        <v>2154</v>
      </c>
      <c r="G508" t="s">
        <v>36</v>
      </c>
      <c r="H508" t="s">
        <v>2200</v>
      </c>
      <c r="I508" t="s">
        <v>5725</v>
      </c>
      <c r="J508" t="s">
        <v>2188</v>
      </c>
      <c r="K508" t="s">
        <v>1065</v>
      </c>
      <c r="L508" t="s">
        <v>3738</v>
      </c>
      <c r="M508">
        <v>7280010</v>
      </c>
      <c r="N508" t="s">
        <v>1065</v>
      </c>
      <c r="O508" t="s">
        <v>5726</v>
      </c>
      <c r="P508" t="s">
        <v>3739</v>
      </c>
      <c r="Q508" t="s">
        <v>4936</v>
      </c>
      <c r="R508" t="s">
        <v>2193</v>
      </c>
      <c r="S508" t="s">
        <v>3740</v>
      </c>
      <c r="T508">
        <v>172</v>
      </c>
      <c r="U508" t="s">
        <v>2222</v>
      </c>
      <c r="V508" t="s">
        <v>2424</v>
      </c>
      <c r="W508" t="s">
        <v>3741</v>
      </c>
      <c r="X508" t="s">
        <v>5249</v>
      </c>
      <c r="Y508" t="s">
        <v>2539</v>
      </c>
      <c r="Z508" t="s">
        <v>3743</v>
      </c>
      <c r="AA508" t="s">
        <v>5249</v>
      </c>
      <c r="AB508" t="s">
        <v>36</v>
      </c>
      <c r="AC508" t="s">
        <v>2195</v>
      </c>
      <c r="AD508" t="s">
        <v>2196</v>
      </c>
      <c r="AE508" t="s">
        <v>1762</v>
      </c>
      <c r="AF508">
        <v>2.5</v>
      </c>
      <c r="AG508">
        <v>1</v>
      </c>
      <c r="AH508">
        <v>2</v>
      </c>
      <c r="AI508" t="s">
        <v>4038</v>
      </c>
      <c r="AJ508" t="s">
        <v>4039</v>
      </c>
      <c r="AK508" t="s">
        <v>2197</v>
      </c>
      <c r="AL508" t="s">
        <v>36</v>
      </c>
      <c r="AM508" t="s">
        <v>4879</v>
      </c>
      <c r="AN508" s="487">
        <v>0</v>
      </c>
      <c r="AO508" s="487">
        <v>2.1527777777777781E-2</v>
      </c>
    </row>
    <row r="509" spans="1:41" x14ac:dyDescent="0.2">
      <c r="A509">
        <v>508</v>
      </c>
      <c r="B509" t="s">
        <v>1589</v>
      </c>
      <c r="C509" t="s">
        <v>1621</v>
      </c>
      <c r="D509" t="s">
        <v>4358</v>
      </c>
      <c r="E509" t="s">
        <v>2153</v>
      </c>
      <c r="F509" t="s">
        <v>2154</v>
      </c>
      <c r="G509" t="s">
        <v>36</v>
      </c>
      <c r="H509" t="s">
        <v>2200</v>
      </c>
      <c r="I509" t="s">
        <v>5725</v>
      </c>
      <c r="J509" t="s">
        <v>1768</v>
      </c>
      <c r="K509" t="s">
        <v>3711</v>
      </c>
      <c r="L509" t="s">
        <v>2315</v>
      </c>
      <c r="M509" t="s">
        <v>3712</v>
      </c>
      <c r="N509" t="s">
        <v>1621</v>
      </c>
      <c r="O509" t="s">
        <v>2471</v>
      </c>
      <c r="P509" t="s">
        <v>2723</v>
      </c>
      <c r="Q509" t="s">
        <v>111</v>
      </c>
      <c r="R509" t="s">
        <v>2257</v>
      </c>
      <c r="S509" t="s">
        <v>3713</v>
      </c>
      <c r="T509">
        <v>94.5</v>
      </c>
      <c r="U509" t="s">
        <v>111</v>
      </c>
      <c r="V509" t="s">
        <v>111</v>
      </c>
      <c r="W509" t="s">
        <v>111</v>
      </c>
      <c r="X509" t="s">
        <v>111</v>
      </c>
      <c r="Y509" t="s">
        <v>111</v>
      </c>
      <c r="Z509" t="s">
        <v>111</v>
      </c>
      <c r="AA509" t="s">
        <v>111</v>
      </c>
      <c r="AB509" t="s">
        <v>36</v>
      </c>
      <c r="AC509" t="s">
        <v>2195</v>
      </c>
      <c r="AD509" t="s">
        <v>2196</v>
      </c>
      <c r="AE509" t="s">
        <v>1762</v>
      </c>
      <c r="AF509" t="s">
        <v>36</v>
      </c>
      <c r="AG509" t="s">
        <v>36</v>
      </c>
      <c r="AH509" t="s">
        <v>36</v>
      </c>
      <c r="AI509" t="s">
        <v>36</v>
      </c>
      <c r="AJ509" t="s">
        <v>36</v>
      </c>
      <c r="AK509" t="s">
        <v>2197</v>
      </c>
      <c r="AL509" t="s">
        <v>36</v>
      </c>
      <c r="AM509" t="s">
        <v>4876</v>
      </c>
      <c r="AN509" s="487">
        <v>0</v>
      </c>
      <c r="AO509" s="487">
        <v>0</v>
      </c>
    </row>
    <row r="510" spans="1:41" x14ac:dyDescent="0.2">
      <c r="A510">
        <v>509</v>
      </c>
      <c r="B510" t="s">
        <v>1589</v>
      </c>
      <c r="C510" t="s">
        <v>1613</v>
      </c>
      <c r="D510" t="s">
        <v>4359</v>
      </c>
      <c r="E510" t="s">
        <v>2153</v>
      </c>
      <c r="F510" t="s">
        <v>2154</v>
      </c>
      <c r="G510" t="s">
        <v>36</v>
      </c>
      <c r="H510" t="s">
        <v>2200</v>
      </c>
      <c r="I510" t="s">
        <v>5725</v>
      </c>
      <c r="J510" t="s">
        <v>1768</v>
      </c>
      <c r="K510" t="s">
        <v>3727</v>
      </c>
      <c r="L510" t="s">
        <v>2315</v>
      </c>
      <c r="M510" t="s">
        <v>3728</v>
      </c>
      <c r="N510" t="s">
        <v>1613</v>
      </c>
      <c r="O510" t="s">
        <v>2471</v>
      </c>
      <c r="P510" t="s">
        <v>3729</v>
      </c>
      <c r="Q510" t="s">
        <v>111</v>
      </c>
      <c r="R510" t="s">
        <v>2257</v>
      </c>
      <c r="S510" t="s">
        <v>3713</v>
      </c>
      <c r="T510">
        <v>94.5</v>
      </c>
      <c r="U510" t="s">
        <v>111</v>
      </c>
      <c r="V510" t="s">
        <v>111</v>
      </c>
      <c r="W510" t="s">
        <v>111</v>
      </c>
      <c r="X510" t="s">
        <v>111</v>
      </c>
      <c r="Y510" t="s">
        <v>111</v>
      </c>
      <c r="Z510" t="s">
        <v>111</v>
      </c>
      <c r="AA510" t="s">
        <v>111</v>
      </c>
      <c r="AB510" t="s">
        <v>36</v>
      </c>
      <c r="AC510" t="s">
        <v>2195</v>
      </c>
      <c r="AD510" t="s">
        <v>2196</v>
      </c>
      <c r="AE510" t="s">
        <v>1762</v>
      </c>
      <c r="AF510" t="s">
        <v>36</v>
      </c>
      <c r="AG510" t="s">
        <v>36</v>
      </c>
      <c r="AH510" t="s">
        <v>36</v>
      </c>
      <c r="AI510" t="s">
        <v>36</v>
      </c>
      <c r="AJ510" t="s">
        <v>36</v>
      </c>
      <c r="AK510" t="s">
        <v>2197</v>
      </c>
      <c r="AL510" t="s">
        <v>36</v>
      </c>
      <c r="AM510" t="s">
        <v>4876</v>
      </c>
      <c r="AN510" s="487">
        <v>0</v>
      </c>
      <c r="AO510" s="487">
        <v>0</v>
      </c>
    </row>
    <row r="511" spans="1:41" x14ac:dyDescent="0.2">
      <c r="A511">
        <v>510</v>
      </c>
      <c r="B511" t="s">
        <v>1589</v>
      </c>
      <c r="C511" t="s">
        <v>1615</v>
      </c>
      <c r="D511" t="s">
        <v>4360</v>
      </c>
      <c r="E511" t="s">
        <v>2153</v>
      </c>
      <c r="F511" t="s">
        <v>2154</v>
      </c>
      <c r="G511" t="s">
        <v>36</v>
      </c>
      <c r="H511" t="s">
        <v>2200</v>
      </c>
      <c r="I511" t="s">
        <v>5725</v>
      </c>
      <c r="J511" t="s">
        <v>1768</v>
      </c>
      <c r="K511" t="s">
        <v>3722</v>
      </c>
      <c r="L511" t="s">
        <v>2315</v>
      </c>
      <c r="M511" t="s">
        <v>3723</v>
      </c>
      <c r="N511" t="s">
        <v>1615</v>
      </c>
      <c r="O511" t="s">
        <v>2471</v>
      </c>
      <c r="P511" t="s">
        <v>2341</v>
      </c>
      <c r="Q511" t="s">
        <v>111</v>
      </c>
      <c r="R511" t="s">
        <v>2257</v>
      </c>
      <c r="S511" t="s">
        <v>3713</v>
      </c>
      <c r="T511">
        <v>94.5</v>
      </c>
      <c r="U511" t="s">
        <v>111</v>
      </c>
      <c r="V511" t="s">
        <v>111</v>
      </c>
      <c r="W511" t="s">
        <v>111</v>
      </c>
      <c r="X511" t="s">
        <v>111</v>
      </c>
      <c r="Y511" t="s">
        <v>111</v>
      </c>
      <c r="Z511" t="s">
        <v>111</v>
      </c>
      <c r="AA511" t="s">
        <v>111</v>
      </c>
      <c r="AB511" t="s">
        <v>36</v>
      </c>
      <c r="AC511" t="s">
        <v>2195</v>
      </c>
      <c r="AD511" t="s">
        <v>2196</v>
      </c>
      <c r="AE511" t="s">
        <v>1762</v>
      </c>
      <c r="AF511" t="s">
        <v>36</v>
      </c>
      <c r="AG511" t="s">
        <v>36</v>
      </c>
      <c r="AH511" t="s">
        <v>36</v>
      </c>
      <c r="AI511" t="s">
        <v>36</v>
      </c>
      <c r="AJ511" t="s">
        <v>36</v>
      </c>
      <c r="AK511" t="s">
        <v>2197</v>
      </c>
      <c r="AL511" t="s">
        <v>36</v>
      </c>
      <c r="AM511" t="s">
        <v>4876</v>
      </c>
      <c r="AN511" s="487">
        <v>0</v>
      </c>
      <c r="AO511" s="487">
        <v>0</v>
      </c>
    </row>
    <row r="512" spans="1:41" x14ac:dyDescent="0.2">
      <c r="A512">
        <v>511</v>
      </c>
      <c r="B512" t="s">
        <v>1589</v>
      </c>
      <c r="C512" t="s">
        <v>1617</v>
      </c>
      <c r="D512" t="s">
        <v>4361</v>
      </c>
      <c r="E512" t="s">
        <v>2153</v>
      </c>
      <c r="F512" t="s">
        <v>2154</v>
      </c>
      <c r="G512" t="s">
        <v>36</v>
      </c>
      <c r="H512" t="s">
        <v>2200</v>
      </c>
      <c r="I512" t="s">
        <v>5725</v>
      </c>
      <c r="J512" t="s">
        <v>1768</v>
      </c>
      <c r="K512" t="s">
        <v>3718</v>
      </c>
      <c r="L512" t="s">
        <v>2315</v>
      </c>
      <c r="M512" t="s">
        <v>3719</v>
      </c>
      <c r="N512" t="s">
        <v>1617</v>
      </c>
      <c r="O512" t="s">
        <v>2471</v>
      </c>
      <c r="P512" t="s">
        <v>3720</v>
      </c>
      <c r="Q512" t="s">
        <v>111</v>
      </c>
      <c r="R512" t="s">
        <v>2257</v>
      </c>
      <c r="S512" t="s">
        <v>3721</v>
      </c>
      <c r="T512">
        <v>63</v>
      </c>
      <c r="U512" t="s">
        <v>111</v>
      </c>
      <c r="V512" t="s">
        <v>111</v>
      </c>
      <c r="W512" t="s">
        <v>111</v>
      </c>
      <c r="X512" t="s">
        <v>111</v>
      </c>
      <c r="Y512" t="s">
        <v>111</v>
      </c>
      <c r="Z512" t="s">
        <v>111</v>
      </c>
      <c r="AA512" t="s">
        <v>111</v>
      </c>
      <c r="AB512" t="s">
        <v>36</v>
      </c>
      <c r="AC512" t="s">
        <v>2195</v>
      </c>
      <c r="AD512" t="s">
        <v>2196</v>
      </c>
      <c r="AE512" t="s">
        <v>1762</v>
      </c>
      <c r="AF512" t="s">
        <v>36</v>
      </c>
      <c r="AG512" t="s">
        <v>36</v>
      </c>
      <c r="AH512" t="s">
        <v>36</v>
      </c>
      <c r="AI512" t="s">
        <v>36</v>
      </c>
      <c r="AJ512" t="s">
        <v>36</v>
      </c>
      <c r="AK512" t="s">
        <v>2197</v>
      </c>
      <c r="AL512" t="s">
        <v>36</v>
      </c>
      <c r="AM512" t="s">
        <v>4876</v>
      </c>
      <c r="AN512" s="487">
        <v>0</v>
      </c>
      <c r="AO512" s="487">
        <v>0</v>
      </c>
    </row>
    <row r="513" spans="1:41" x14ac:dyDescent="0.2">
      <c r="A513">
        <v>512</v>
      </c>
      <c r="B513" t="s">
        <v>1589</v>
      </c>
      <c r="C513" t="s">
        <v>1611</v>
      </c>
      <c r="D513" t="s">
        <v>4362</v>
      </c>
      <c r="E513" t="s">
        <v>2153</v>
      </c>
      <c r="F513" t="s">
        <v>2154</v>
      </c>
      <c r="G513" t="s">
        <v>36</v>
      </c>
      <c r="H513" t="s">
        <v>2200</v>
      </c>
      <c r="I513" t="s">
        <v>5725</v>
      </c>
      <c r="J513" t="s">
        <v>1768</v>
      </c>
      <c r="K513" t="s">
        <v>3724</v>
      </c>
      <c r="L513" t="s">
        <v>2315</v>
      </c>
      <c r="M513" t="s">
        <v>3725</v>
      </c>
      <c r="N513" t="s">
        <v>1611</v>
      </c>
      <c r="O513" t="s">
        <v>2471</v>
      </c>
      <c r="P513" t="s">
        <v>3726</v>
      </c>
      <c r="Q513" t="s">
        <v>111</v>
      </c>
      <c r="R513" t="s">
        <v>2257</v>
      </c>
      <c r="S513" t="s">
        <v>3713</v>
      </c>
      <c r="T513">
        <v>94.5</v>
      </c>
      <c r="U513" t="s">
        <v>111</v>
      </c>
      <c r="V513" t="s">
        <v>111</v>
      </c>
      <c r="W513" t="s">
        <v>111</v>
      </c>
      <c r="X513" t="s">
        <v>111</v>
      </c>
      <c r="Y513" t="s">
        <v>111</v>
      </c>
      <c r="Z513" t="s">
        <v>111</v>
      </c>
      <c r="AA513" t="s">
        <v>111</v>
      </c>
      <c r="AB513" t="s">
        <v>36</v>
      </c>
      <c r="AC513" t="s">
        <v>2195</v>
      </c>
      <c r="AD513" t="s">
        <v>2196</v>
      </c>
      <c r="AE513" t="s">
        <v>1762</v>
      </c>
      <c r="AF513" t="s">
        <v>36</v>
      </c>
      <c r="AG513" t="s">
        <v>36</v>
      </c>
      <c r="AH513" t="s">
        <v>36</v>
      </c>
      <c r="AI513" t="s">
        <v>36</v>
      </c>
      <c r="AJ513" t="s">
        <v>36</v>
      </c>
      <c r="AK513" t="s">
        <v>2197</v>
      </c>
      <c r="AL513" t="s">
        <v>36</v>
      </c>
      <c r="AM513" t="s">
        <v>4876</v>
      </c>
      <c r="AN513" s="487">
        <v>1.4583333333333332E-2</v>
      </c>
      <c r="AO513" s="487">
        <v>2.1527777777777781E-2</v>
      </c>
    </row>
    <row r="514" spans="1:41" x14ac:dyDescent="0.2">
      <c r="A514">
        <v>513</v>
      </c>
      <c r="B514" t="s">
        <v>1589</v>
      </c>
      <c r="C514" t="s">
        <v>1420</v>
      </c>
      <c r="D514" t="s">
        <v>4363</v>
      </c>
      <c r="E514" t="s">
        <v>2153</v>
      </c>
      <c r="F514" t="s">
        <v>2154</v>
      </c>
      <c r="G514" t="s">
        <v>36</v>
      </c>
      <c r="H514" t="s">
        <v>2200</v>
      </c>
      <c r="I514" t="s">
        <v>5725</v>
      </c>
      <c r="J514" t="s">
        <v>2188</v>
      </c>
      <c r="K514" t="s">
        <v>2398</v>
      </c>
      <c r="L514" t="s">
        <v>2191</v>
      </c>
      <c r="M514" t="s">
        <v>5831</v>
      </c>
      <c r="N514" t="s">
        <v>1420</v>
      </c>
      <c r="O514" t="s">
        <v>5726</v>
      </c>
      <c r="P514" t="s">
        <v>5832</v>
      </c>
      <c r="Q514" t="s">
        <v>4936</v>
      </c>
      <c r="R514" t="s">
        <v>2193</v>
      </c>
      <c r="S514" t="s">
        <v>3747</v>
      </c>
      <c r="T514">
        <v>85.6</v>
      </c>
      <c r="U514" t="s">
        <v>2220</v>
      </c>
      <c r="V514" t="s">
        <v>5833</v>
      </c>
      <c r="W514" t="s">
        <v>5834</v>
      </c>
      <c r="X514" t="s">
        <v>4937</v>
      </c>
      <c r="Y514" t="s">
        <v>5835</v>
      </c>
      <c r="Z514" t="s">
        <v>5836</v>
      </c>
      <c r="AA514" t="s">
        <v>4937</v>
      </c>
      <c r="AB514" t="s">
        <v>36</v>
      </c>
      <c r="AC514" t="s">
        <v>2195</v>
      </c>
      <c r="AD514" t="s">
        <v>2196</v>
      </c>
      <c r="AE514" t="s">
        <v>1762</v>
      </c>
      <c r="AF514" t="s">
        <v>5837</v>
      </c>
      <c r="AG514">
        <v>0.1</v>
      </c>
      <c r="AH514">
        <v>0.1</v>
      </c>
      <c r="AI514" t="s">
        <v>36</v>
      </c>
      <c r="AJ514" t="s">
        <v>36</v>
      </c>
      <c r="AK514" t="s">
        <v>2197</v>
      </c>
      <c r="AL514" t="s">
        <v>36</v>
      </c>
      <c r="AM514" t="s">
        <v>4876</v>
      </c>
      <c r="AN514" s="487">
        <v>0</v>
      </c>
      <c r="AO514" s="487">
        <v>0</v>
      </c>
    </row>
    <row r="515" spans="1:41" x14ac:dyDescent="0.2">
      <c r="A515">
        <v>514</v>
      </c>
      <c r="B515" t="s">
        <v>1623</v>
      </c>
      <c r="C515" t="s">
        <v>1625</v>
      </c>
      <c r="D515" t="s">
        <v>4364</v>
      </c>
      <c r="E515" t="s">
        <v>2155</v>
      </c>
      <c r="F515" t="s">
        <v>2156</v>
      </c>
      <c r="G515" t="s">
        <v>36</v>
      </c>
      <c r="H515" t="s">
        <v>2200</v>
      </c>
      <c r="I515" t="s">
        <v>5725</v>
      </c>
      <c r="J515" t="s">
        <v>1768</v>
      </c>
      <c r="K515" t="s">
        <v>1120</v>
      </c>
      <c r="L515" t="s">
        <v>3770</v>
      </c>
      <c r="M515">
        <v>620185</v>
      </c>
      <c r="N515" t="s">
        <v>1625</v>
      </c>
      <c r="O515" t="s">
        <v>2471</v>
      </c>
      <c r="P515" t="s">
        <v>3771</v>
      </c>
      <c r="Q515" t="s">
        <v>3742</v>
      </c>
      <c r="R515" t="s">
        <v>2193</v>
      </c>
      <c r="S515" t="s">
        <v>3772</v>
      </c>
      <c r="T515">
        <v>43.8</v>
      </c>
      <c r="U515" t="s">
        <v>1952</v>
      </c>
      <c r="V515" t="s">
        <v>5358</v>
      </c>
      <c r="W515" t="s">
        <v>5359</v>
      </c>
      <c r="X515" t="s">
        <v>2194</v>
      </c>
      <c r="Y515" t="s">
        <v>111</v>
      </c>
      <c r="Z515" t="s">
        <v>111</v>
      </c>
      <c r="AA515" t="s">
        <v>111</v>
      </c>
      <c r="AB515" t="s">
        <v>36</v>
      </c>
      <c r="AC515" t="s">
        <v>2195</v>
      </c>
      <c r="AD515" t="s">
        <v>2196</v>
      </c>
      <c r="AE515" t="s">
        <v>1762</v>
      </c>
      <c r="AF515">
        <v>1</v>
      </c>
      <c r="AG515">
        <v>106</v>
      </c>
      <c r="AH515" t="s">
        <v>5291</v>
      </c>
      <c r="AI515" t="s">
        <v>5360</v>
      </c>
      <c r="AJ515" t="s">
        <v>5361</v>
      </c>
      <c r="AK515" t="s">
        <v>2197</v>
      </c>
      <c r="AL515" t="s">
        <v>36</v>
      </c>
      <c r="AM515" t="s">
        <v>4876</v>
      </c>
      <c r="AN515" s="487">
        <v>0</v>
      </c>
      <c r="AO515" s="487">
        <v>0</v>
      </c>
    </row>
    <row r="516" spans="1:41" x14ac:dyDescent="0.2">
      <c r="A516">
        <v>515</v>
      </c>
      <c r="B516" t="s">
        <v>1623</v>
      </c>
      <c r="C516" t="s">
        <v>1796</v>
      </c>
      <c r="D516" t="s">
        <v>4365</v>
      </c>
      <c r="E516" t="s">
        <v>2155</v>
      </c>
      <c r="F516" t="s">
        <v>2156</v>
      </c>
      <c r="G516" t="s">
        <v>36</v>
      </c>
      <c r="H516" t="s">
        <v>2200</v>
      </c>
      <c r="I516" t="s">
        <v>5725</v>
      </c>
      <c r="J516" t="s">
        <v>1768</v>
      </c>
      <c r="K516" t="s">
        <v>1329</v>
      </c>
      <c r="L516" t="s">
        <v>3763</v>
      </c>
      <c r="M516" t="s">
        <v>3764</v>
      </c>
      <c r="N516" t="s">
        <v>1796</v>
      </c>
      <c r="O516" t="s">
        <v>2471</v>
      </c>
      <c r="P516" t="s">
        <v>3765</v>
      </c>
      <c r="Q516" t="s">
        <v>2276</v>
      </c>
      <c r="R516" t="s">
        <v>2193</v>
      </c>
      <c r="S516" t="s">
        <v>3766</v>
      </c>
      <c r="T516">
        <v>0.92</v>
      </c>
      <c r="U516" t="s">
        <v>1952</v>
      </c>
      <c r="V516" t="s">
        <v>3767</v>
      </c>
      <c r="W516" t="s">
        <v>3768</v>
      </c>
      <c r="X516" t="s">
        <v>2276</v>
      </c>
      <c r="Y516" t="s">
        <v>111</v>
      </c>
      <c r="Z516" t="s">
        <v>111</v>
      </c>
      <c r="AA516" t="s">
        <v>111</v>
      </c>
      <c r="AB516" t="s">
        <v>3769</v>
      </c>
      <c r="AC516" t="s">
        <v>2195</v>
      </c>
      <c r="AD516" t="s">
        <v>2196</v>
      </c>
      <c r="AE516" t="s">
        <v>1762</v>
      </c>
      <c r="AF516" t="s">
        <v>3419</v>
      </c>
      <c r="AG516" t="s">
        <v>36</v>
      </c>
      <c r="AH516" t="s">
        <v>36</v>
      </c>
      <c r="AI516" t="s">
        <v>36</v>
      </c>
      <c r="AJ516" t="s">
        <v>36</v>
      </c>
      <c r="AK516" t="s">
        <v>2197</v>
      </c>
      <c r="AL516" t="s">
        <v>36</v>
      </c>
      <c r="AM516" t="s">
        <v>4876</v>
      </c>
      <c r="AN516" s="487"/>
      <c r="AO516" s="487"/>
    </row>
    <row r="517" spans="1:41" x14ac:dyDescent="0.2">
      <c r="A517">
        <v>516</v>
      </c>
      <c r="B517" t="s">
        <v>1623</v>
      </c>
      <c r="C517" t="s">
        <v>5362</v>
      </c>
      <c r="D517" t="s">
        <v>5363</v>
      </c>
      <c r="E517" t="s">
        <v>2155</v>
      </c>
      <c r="F517" t="s">
        <v>2156</v>
      </c>
      <c r="G517" t="s">
        <v>36</v>
      </c>
      <c r="H517" t="s">
        <v>5119</v>
      </c>
      <c r="I517" t="s">
        <v>5725</v>
      </c>
      <c r="J517" t="s">
        <v>1768</v>
      </c>
      <c r="K517" t="s">
        <v>5364</v>
      </c>
      <c r="L517" t="s">
        <v>3380</v>
      </c>
      <c r="M517">
        <v>43122353</v>
      </c>
      <c r="N517">
        <v>6042</v>
      </c>
      <c r="O517" t="s">
        <v>2471</v>
      </c>
      <c r="P517" t="s">
        <v>5710</v>
      </c>
      <c r="Q517" t="s">
        <v>2273</v>
      </c>
      <c r="R517" t="s">
        <v>2193</v>
      </c>
      <c r="S517" t="s">
        <v>5365</v>
      </c>
      <c r="T517">
        <v>1.663</v>
      </c>
      <c r="U517" t="s">
        <v>1952</v>
      </c>
      <c r="V517" t="s">
        <v>2268</v>
      </c>
      <c r="W517">
        <v>43122353</v>
      </c>
      <c r="X517" t="s">
        <v>2333</v>
      </c>
      <c r="Y517" t="s">
        <v>111</v>
      </c>
      <c r="Z517" t="s">
        <v>111</v>
      </c>
      <c r="AA517" t="s">
        <v>111</v>
      </c>
      <c r="AB517" t="s">
        <v>3066</v>
      </c>
      <c r="AC517" t="s">
        <v>2195</v>
      </c>
      <c r="AD517" t="s">
        <v>2196</v>
      </c>
      <c r="AE517" t="s">
        <v>1762</v>
      </c>
      <c r="AF517" t="s">
        <v>3419</v>
      </c>
      <c r="AG517" t="s">
        <v>36</v>
      </c>
      <c r="AH517" t="s">
        <v>36</v>
      </c>
      <c r="AI517" t="s">
        <v>36</v>
      </c>
      <c r="AJ517" t="s">
        <v>36</v>
      </c>
      <c r="AK517" t="s">
        <v>2197</v>
      </c>
      <c r="AL517" t="s">
        <v>36</v>
      </c>
      <c r="AM517" t="s">
        <v>4877</v>
      </c>
      <c r="AN517" s="487"/>
      <c r="AO517" s="487"/>
    </row>
    <row r="518" spans="1:41" x14ac:dyDescent="0.2">
      <c r="A518">
        <v>517</v>
      </c>
      <c r="B518" t="s">
        <v>1623</v>
      </c>
      <c r="C518" t="s">
        <v>5366</v>
      </c>
      <c r="D518" t="s">
        <v>5367</v>
      </c>
      <c r="E518" t="s">
        <v>2155</v>
      </c>
      <c r="F518" t="s">
        <v>2156</v>
      </c>
      <c r="G518" t="s">
        <v>36</v>
      </c>
      <c r="H518" t="s">
        <v>5119</v>
      </c>
      <c r="I518" t="s">
        <v>5725</v>
      </c>
      <c r="J518" t="s">
        <v>1768</v>
      </c>
      <c r="K518" t="s">
        <v>5368</v>
      </c>
      <c r="L518" t="s">
        <v>3380</v>
      </c>
      <c r="M518">
        <v>43122366</v>
      </c>
      <c r="N518">
        <v>6043</v>
      </c>
      <c r="O518" t="s">
        <v>2471</v>
      </c>
      <c r="P518" t="s">
        <v>5710</v>
      </c>
      <c r="Q518" t="s">
        <v>2273</v>
      </c>
      <c r="R518" t="s">
        <v>2193</v>
      </c>
      <c r="S518" t="s">
        <v>5365</v>
      </c>
      <c r="T518">
        <v>1.663</v>
      </c>
      <c r="U518" t="s">
        <v>1952</v>
      </c>
      <c r="V518" t="s">
        <v>2268</v>
      </c>
      <c r="W518">
        <v>43122366</v>
      </c>
      <c r="X518" t="s">
        <v>2333</v>
      </c>
      <c r="Y518" t="s">
        <v>111</v>
      </c>
      <c r="Z518" t="s">
        <v>111</v>
      </c>
      <c r="AA518" t="s">
        <v>111</v>
      </c>
      <c r="AB518" t="s">
        <v>3066</v>
      </c>
      <c r="AC518" t="s">
        <v>2195</v>
      </c>
      <c r="AD518" t="s">
        <v>2196</v>
      </c>
      <c r="AE518" t="s">
        <v>1762</v>
      </c>
      <c r="AF518" t="s">
        <v>3419</v>
      </c>
      <c r="AG518" t="s">
        <v>36</v>
      </c>
      <c r="AH518" t="s">
        <v>36</v>
      </c>
      <c r="AI518" t="s">
        <v>36</v>
      </c>
      <c r="AJ518" t="s">
        <v>36</v>
      </c>
      <c r="AK518" t="s">
        <v>2197</v>
      </c>
      <c r="AL518" t="s">
        <v>36</v>
      </c>
      <c r="AM518" t="s">
        <v>4877</v>
      </c>
      <c r="AN518" s="487"/>
      <c r="AO518" s="487"/>
    </row>
    <row r="519" spans="1:41" x14ac:dyDescent="0.2">
      <c r="A519">
        <v>518</v>
      </c>
      <c r="B519" t="s">
        <v>1623</v>
      </c>
      <c r="C519" t="s">
        <v>5369</v>
      </c>
      <c r="D519" t="s">
        <v>5370</v>
      </c>
      <c r="E519" t="s">
        <v>2155</v>
      </c>
      <c r="F519" t="s">
        <v>2156</v>
      </c>
      <c r="G519" t="s">
        <v>36</v>
      </c>
      <c r="H519" t="s">
        <v>5119</v>
      </c>
      <c r="I519" t="s">
        <v>5725</v>
      </c>
      <c r="J519" t="s">
        <v>1768</v>
      </c>
      <c r="K519" t="s">
        <v>5371</v>
      </c>
      <c r="L519" t="s">
        <v>3380</v>
      </c>
      <c r="M519">
        <v>43122354</v>
      </c>
      <c r="N519">
        <v>6044</v>
      </c>
      <c r="O519" t="s">
        <v>2471</v>
      </c>
      <c r="P519" t="s">
        <v>5710</v>
      </c>
      <c r="Q519" t="s">
        <v>2273</v>
      </c>
      <c r="R519" t="s">
        <v>2193</v>
      </c>
      <c r="S519" t="s">
        <v>5365</v>
      </c>
      <c r="T519">
        <v>1.663</v>
      </c>
      <c r="U519" t="s">
        <v>1952</v>
      </c>
      <c r="V519" t="s">
        <v>2268</v>
      </c>
      <c r="W519">
        <v>43122354</v>
      </c>
      <c r="X519" t="s">
        <v>2333</v>
      </c>
      <c r="Y519" t="s">
        <v>111</v>
      </c>
      <c r="Z519" t="s">
        <v>111</v>
      </c>
      <c r="AA519" t="s">
        <v>111</v>
      </c>
      <c r="AB519" t="s">
        <v>3066</v>
      </c>
      <c r="AC519" t="s">
        <v>2195</v>
      </c>
      <c r="AD519" t="s">
        <v>2196</v>
      </c>
      <c r="AE519" t="s">
        <v>1762</v>
      </c>
      <c r="AF519" t="s">
        <v>3419</v>
      </c>
      <c r="AG519" t="s">
        <v>36</v>
      </c>
      <c r="AH519" t="s">
        <v>36</v>
      </c>
      <c r="AI519" t="s">
        <v>36</v>
      </c>
      <c r="AJ519" t="s">
        <v>36</v>
      </c>
      <c r="AK519" t="s">
        <v>2197</v>
      </c>
      <c r="AL519" t="s">
        <v>36</v>
      </c>
      <c r="AM519" t="s">
        <v>4877</v>
      </c>
      <c r="AN519" s="487"/>
      <c r="AO519" s="487"/>
    </row>
    <row r="520" spans="1:41" x14ac:dyDescent="0.2">
      <c r="A520">
        <v>519</v>
      </c>
      <c r="B520" t="s">
        <v>1623</v>
      </c>
      <c r="C520" t="s">
        <v>5372</v>
      </c>
      <c r="D520" t="s">
        <v>5373</v>
      </c>
      <c r="E520" t="s">
        <v>2155</v>
      </c>
      <c r="F520" t="s">
        <v>2156</v>
      </c>
      <c r="G520" t="s">
        <v>36</v>
      </c>
      <c r="H520" t="s">
        <v>5119</v>
      </c>
      <c r="I520" t="s">
        <v>5725</v>
      </c>
      <c r="J520" t="s">
        <v>1768</v>
      </c>
      <c r="K520" t="s">
        <v>5374</v>
      </c>
      <c r="L520" t="s">
        <v>3380</v>
      </c>
      <c r="M520">
        <v>43122367</v>
      </c>
      <c r="N520">
        <v>6045</v>
      </c>
      <c r="O520" t="s">
        <v>2471</v>
      </c>
      <c r="P520" t="s">
        <v>5710</v>
      </c>
      <c r="Q520" t="s">
        <v>2273</v>
      </c>
      <c r="R520" t="s">
        <v>2193</v>
      </c>
      <c r="S520" t="s">
        <v>5365</v>
      </c>
      <c r="T520">
        <v>1.663</v>
      </c>
      <c r="U520" t="s">
        <v>1952</v>
      </c>
      <c r="V520" t="s">
        <v>2268</v>
      </c>
      <c r="W520">
        <v>43122367</v>
      </c>
      <c r="X520" t="s">
        <v>2333</v>
      </c>
      <c r="Y520" t="s">
        <v>111</v>
      </c>
      <c r="Z520" t="s">
        <v>111</v>
      </c>
      <c r="AA520" t="s">
        <v>111</v>
      </c>
      <c r="AB520" t="s">
        <v>3066</v>
      </c>
      <c r="AC520" t="s">
        <v>2195</v>
      </c>
      <c r="AD520" t="s">
        <v>2196</v>
      </c>
      <c r="AE520" t="s">
        <v>1762</v>
      </c>
      <c r="AF520" t="s">
        <v>3419</v>
      </c>
      <c r="AG520" t="s">
        <v>36</v>
      </c>
      <c r="AH520" t="s">
        <v>36</v>
      </c>
      <c r="AI520" t="s">
        <v>36</v>
      </c>
      <c r="AJ520" t="s">
        <v>36</v>
      </c>
      <c r="AK520" t="s">
        <v>2197</v>
      </c>
      <c r="AL520" t="s">
        <v>36</v>
      </c>
      <c r="AM520" t="s">
        <v>4877</v>
      </c>
      <c r="AN520" s="487">
        <v>0</v>
      </c>
      <c r="AO520" s="487">
        <v>0</v>
      </c>
    </row>
    <row r="521" spans="1:41" x14ac:dyDescent="0.2">
      <c r="A521">
        <v>520</v>
      </c>
      <c r="B521" t="s">
        <v>1627</v>
      </c>
      <c r="C521" t="s">
        <v>1485</v>
      </c>
      <c r="D521" t="s">
        <v>4366</v>
      </c>
      <c r="E521" t="s">
        <v>3782</v>
      </c>
      <c r="F521" t="s">
        <v>2027</v>
      </c>
      <c r="G521" t="s">
        <v>36</v>
      </c>
      <c r="H521" t="s">
        <v>2200</v>
      </c>
      <c r="I521" t="s">
        <v>5725</v>
      </c>
      <c r="J521" t="s">
        <v>1768</v>
      </c>
      <c r="K521" t="s">
        <v>3790</v>
      </c>
      <c r="L521" t="s">
        <v>3791</v>
      </c>
      <c r="M521">
        <v>53161</v>
      </c>
      <c r="N521" t="s">
        <v>1485</v>
      </c>
      <c r="O521" t="s">
        <v>2471</v>
      </c>
      <c r="P521" t="s">
        <v>2451</v>
      </c>
      <c r="Q521" t="s">
        <v>2451</v>
      </c>
      <c r="R521" t="s">
        <v>2257</v>
      </c>
      <c r="S521" t="s">
        <v>3792</v>
      </c>
      <c r="T521">
        <v>653.29999999999995</v>
      </c>
      <c r="U521" t="s">
        <v>1952</v>
      </c>
      <c r="V521" t="s">
        <v>3793</v>
      </c>
      <c r="W521" t="s">
        <v>3793</v>
      </c>
      <c r="X521" t="s">
        <v>3083</v>
      </c>
      <c r="Y521" t="s">
        <v>3794</v>
      </c>
      <c r="Z521" t="s">
        <v>3794</v>
      </c>
      <c r="AA521" t="s">
        <v>2273</v>
      </c>
      <c r="AB521" t="s">
        <v>3795</v>
      </c>
      <c r="AC521" t="s">
        <v>2195</v>
      </c>
      <c r="AD521" t="s">
        <v>2196</v>
      </c>
      <c r="AE521" t="s">
        <v>1762</v>
      </c>
      <c r="AF521" t="s">
        <v>36</v>
      </c>
      <c r="AG521" t="s">
        <v>36</v>
      </c>
      <c r="AH521" t="s">
        <v>36</v>
      </c>
      <c r="AI521" t="s">
        <v>36</v>
      </c>
      <c r="AJ521" t="s">
        <v>36</v>
      </c>
      <c r="AK521" t="s">
        <v>2197</v>
      </c>
      <c r="AL521" t="s">
        <v>36</v>
      </c>
      <c r="AM521" t="s">
        <v>4893</v>
      </c>
      <c r="AN521" s="487">
        <v>0</v>
      </c>
      <c r="AO521" s="487">
        <v>0</v>
      </c>
    </row>
    <row r="522" spans="1:41" x14ac:dyDescent="0.2">
      <c r="A522">
        <v>521</v>
      </c>
      <c r="B522" t="s">
        <v>1627</v>
      </c>
      <c r="C522" t="s">
        <v>1463</v>
      </c>
      <c r="D522" t="s">
        <v>4367</v>
      </c>
      <c r="E522" t="s">
        <v>3782</v>
      </c>
      <c r="F522" t="s">
        <v>2027</v>
      </c>
      <c r="G522" t="s">
        <v>36</v>
      </c>
      <c r="H522" t="s">
        <v>2200</v>
      </c>
      <c r="I522" t="s">
        <v>5725</v>
      </c>
      <c r="J522" t="s">
        <v>1768</v>
      </c>
      <c r="K522" t="s">
        <v>3783</v>
      </c>
      <c r="L522" t="s">
        <v>3784</v>
      </c>
      <c r="M522" t="s">
        <v>3785</v>
      </c>
      <c r="N522" t="s">
        <v>1994</v>
      </c>
      <c r="O522" t="s">
        <v>2471</v>
      </c>
      <c r="P522" t="s">
        <v>3786</v>
      </c>
      <c r="Q522" t="s">
        <v>3574</v>
      </c>
      <c r="R522" t="s">
        <v>2193</v>
      </c>
      <c r="S522" t="s">
        <v>3787</v>
      </c>
      <c r="T522">
        <v>68</v>
      </c>
      <c r="U522" t="s">
        <v>1952</v>
      </c>
      <c r="V522" t="s">
        <v>3788</v>
      </c>
      <c r="W522" t="s">
        <v>2541</v>
      </c>
      <c r="X522" t="s">
        <v>2302</v>
      </c>
      <c r="Y522" t="s">
        <v>111</v>
      </c>
      <c r="Z522" t="s">
        <v>111</v>
      </c>
      <c r="AA522" t="s">
        <v>111</v>
      </c>
      <c r="AB522" t="s">
        <v>3789</v>
      </c>
      <c r="AC522" t="s">
        <v>2195</v>
      </c>
      <c r="AD522" t="s">
        <v>2196</v>
      </c>
      <c r="AE522" t="s">
        <v>1762</v>
      </c>
      <c r="AF522" t="s">
        <v>36</v>
      </c>
      <c r="AG522" t="s">
        <v>36</v>
      </c>
      <c r="AH522" t="s">
        <v>36</v>
      </c>
      <c r="AI522" t="s">
        <v>36</v>
      </c>
      <c r="AJ522" t="s">
        <v>36</v>
      </c>
      <c r="AK522" t="s">
        <v>2197</v>
      </c>
      <c r="AL522" t="s">
        <v>36</v>
      </c>
      <c r="AM522" t="s">
        <v>4876</v>
      </c>
      <c r="AN522" s="487"/>
      <c r="AO522" s="487"/>
    </row>
    <row r="523" spans="1:41" x14ac:dyDescent="0.2">
      <c r="A523">
        <v>522</v>
      </c>
      <c r="B523" t="s">
        <v>1627</v>
      </c>
      <c r="C523" t="s">
        <v>5173</v>
      </c>
      <c r="D523" t="s">
        <v>5176</v>
      </c>
      <c r="E523" t="s">
        <v>3782</v>
      </c>
      <c r="F523" t="s">
        <v>2027</v>
      </c>
      <c r="G523" t="s">
        <v>36</v>
      </c>
      <c r="H523" t="s">
        <v>2200</v>
      </c>
      <c r="I523" t="s">
        <v>5725</v>
      </c>
      <c r="J523" t="s">
        <v>1768</v>
      </c>
      <c r="K523" t="s">
        <v>1467</v>
      </c>
      <c r="L523" t="s">
        <v>5168</v>
      </c>
      <c r="M523" t="s">
        <v>5174</v>
      </c>
      <c r="N523" t="s">
        <v>5173</v>
      </c>
      <c r="O523" t="s">
        <v>2471</v>
      </c>
      <c r="P523" t="s">
        <v>2451</v>
      </c>
      <c r="Q523" t="s">
        <v>2451</v>
      </c>
      <c r="R523" t="s">
        <v>2257</v>
      </c>
      <c r="S523" t="s">
        <v>5170</v>
      </c>
      <c r="T523">
        <v>29.17</v>
      </c>
      <c r="U523" t="s">
        <v>1952</v>
      </c>
      <c r="V523" t="s">
        <v>5171</v>
      </c>
      <c r="W523" t="s">
        <v>5175</v>
      </c>
      <c r="X523" t="s">
        <v>3083</v>
      </c>
      <c r="Y523" t="s">
        <v>111</v>
      </c>
      <c r="Z523" t="s">
        <v>111</v>
      </c>
      <c r="AA523" t="s">
        <v>111</v>
      </c>
      <c r="AB523" t="s">
        <v>3795</v>
      </c>
      <c r="AC523" t="s">
        <v>2195</v>
      </c>
      <c r="AD523" t="s">
        <v>2196</v>
      </c>
      <c r="AE523" t="s">
        <v>1762</v>
      </c>
      <c r="AF523" t="s">
        <v>36</v>
      </c>
      <c r="AG523" t="s">
        <v>36</v>
      </c>
      <c r="AH523" t="s">
        <v>36</v>
      </c>
      <c r="AI523" t="s">
        <v>36</v>
      </c>
      <c r="AJ523" t="s">
        <v>36</v>
      </c>
      <c r="AK523" t="s">
        <v>2197</v>
      </c>
      <c r="AL523" t="s">
        <v>36</v>
      </c>
      <c r="AM523" t="s">
        <v>4893</v>
      </c>
      <c r="AN523" s="487"/>
      <c r="AO523" s="487"/>
    </row>
    <row r="524" spans="1:41" x14ac:dyDescent="0.2">
      <c r="A524">
        <v>523</v>
      </c>
      <c r="B524" t="s">
        <v>1627</v>
      </c>
      <c r="C524" t="s">
        <v>5167</v>
      </c>
      <c r="D524" t="s">
        <v>5177</v>
      </c>
      <c r="E524" t="s">
        <v>3782</v>
      </c>
      <c r="F524" t="s">
        <v>2027</v>
      </c>
      <c r="G524" t="s">
        <v>36</v>
      </c>
      <c r="H524" t="s">
        <v>2200</v>
      </c>
      <c r="I524" t="s">
        <v>5725</v>
      </c>
      <c r="J524" t="s">
        <v>1768</v>
      </c>
      <c r="K524" t="s">
        <v>1467</v>
      </c>
      <c r="L524" t="s">
        <v>5168</v>
      </c>
      <c r="M524" t="s">
        <v>5169</v>
      </c>
      <c r="N524" t="s">
        <v>5167</v>
      </c>
      <c r="O524" t="s">
        <v>2471</v>
      </c>
      <c r="P524" t="s">
        <v>2451</v>
      </c>
      <c r="Q524" t="s">
        <v>2451</v>
      </c>
      <c r="R524" t="s">
        <v>2257</v>
      </c>
      <c r="S524" t="s">
        <v>5170</v>
      </c>
      <c r="T524">
        <v>29.17</v>
      </c>
      <c r="U524" t="s">
        <v>1952</v>
      </c>
      <c r="V524" t="s">
        <v>5171</v>
      </c>
      <c r="W524" t="s">
        <v>5172</v>
      </c>
      <c r="X524" t="s">
        <v>3083</v>
      </c>
      <c r="Y524" t="s">
        <v>111</v>
      </c>
      <c r="Z524" t="s">
        <v>111</v>
      </c>
      <c r="AA524" t="s">
        <v>111</v>
      </c>
      <c r="AB524" t="s">
        <v>3795</v>
      </c>
      <c r="AC524" t="s">
        <v>2195</v>
      </c>
      <c r="AD524" t="s">
        <v>2196</v>
      </c>
      <c r="AE524" t="s">
        <v>1762</v>
      </c>
      <c r="AF524" t="s">
        <v>36</v>
      </c>
      <c r="AG524" t="s">
        <v>36</v>
      </c>
      <c r="AH524" t="s">
        <v>36</v>
      </c>
      <c r="AI524" t="s">
        <v>36</v>
      </c>
      <c r="AJ524" t="s">
        <v>36</v>
      </c>
      <c r="AK524" t="s">
        <v>2197</v>
      </c>
      <c r="AL524" t="s">
        <v>36</v>
      </c>
      <c r="AM524" t="s">
        <v>4893</v>
      </c>
      <c r="AN524" s="487"/>
      <c r="AO524" s="487"/>
    </row>
    <row r="525" spans="1:41" x14ac:dyDescent="0.2">
      <c r="A525">
        <v>524</v>
      </c>
      <c r="AN525" s="487"/>
      <c r="AO525" s="487"/>
    </row>
    <row r="526" spans="1:41" x14ac:dyDescent="0.2">
      <c r="A526">
        <v>525</v>
      </c>
      <c r="AN526" s="487"/>
      <c r="AO526" s="487"/>
    </row>
    <row r="527" spans="1:41" x14ac:dyDescent="0.2">
      <c r="A527">
        <v>526</v>
      </c>
      <c r="AN527" s="487"/>
      <c r="AO527" s="487"/>
    </row>
    <row r="528" spans="1:41" x14ac:dyDescent="0.2">
      <c r="A528">
        <v>527</v>
      </c>
      <c r="AN528" s="487"/>
      <c r="AO528" s="487"/>
    </row>
    <row r="529" spans="1:41" x14ac:dyDescent="0.2">
      <c r="A529">
        <v>528</v>
      </c>
      <c r="AN529" s="487"/>
      <c r="AO529" s="487"/>
    </row>
    <row r="530" spans="1:41" x14ac:dyDescent="0.2">
      <c r="A530">
        <v>529</v>
      </c>
      <c r="AN530" s="487"/>
      <c r="AO530" s="487"/>
    </row>
    <row r="531" spans="1:41" x14ac:dyDescent="0.2">
      <c r="A531">
        <v>530</v>
      </c>
      <c r="AN531" s="487"/>
      <c r="AO531" s="487"/>
    </row>
    <row r="532" spans="1:41" x14ac:dyDescent="0.2">
      <c r="A532">
        <v>531</v>
      </c>
      <c r="AN532" s="487"/>
      <c r="AO532" s="487"/>
    </row>
    <row r="533" spans="1:41" x14ac:dyDescent="0.2">
      <c r="A533">
        <v>532</v>
      </c>
      <c r="AN533" s="487"/>
      <c r="AO533" s="487"/>
    </row>
    <row r="534" spans="1:41" x14ac:dyDescent="0.2">
      <c r="A534">
        <v>533</v>
      </c>
      <c r="AN534" s="487"/>
      <c r="AO534" s="487"/>
    </row>
    <row r="535" spans="1:41" x14ac:dyDescent="0.2">
      <c r="A535">
        <v>534</v>
      </c>
      <c r="AN535" s="487"/>
      <c r="AO535" s="487"/>
    </row>
    <row r="536" spans="1:41" x14ac:dyDescent="0.2">
      <c r="A536">
        <v>535</v>
      </c>
      <c r="AN536" s="487"/>
      <c r="AO536" s="487"/>
    </row>
    <row r="537" spans="1:41" x14ac:dyDescent="0.2">
      <c r="A537">
        <v>536</v>
      </c>
      <c r="AN537" s="487"/>
      <c r="AO537" s="487"/>
    </row>
    <row r="538" spans="1:41" x14ac:dyDescent="0.2">
      <c r="A538">
        <v>537</v>
      </c>
      <c r="AN538" s="487"/>
      <c r="AO538" s="487"/>
    </row>
    <row r="539" spans="1:41" x14ac:dyDescent="0.2">
      <c r="A539">
        <v>538</v>
      </c>
      <c r="AN539" s="487"/>
      <c r="AO539" s="487"/>
    </row>
    <row r="540" spans="1:41" x14ac:dyDescent="0.2">
      <c r="A540">
        <v>539</v>
      </c>
      <c r="AN540" s="487"/>
      <c r="AO540" s="487"/>
    </row>
    <row r="541" spans="1:41" x14ac:dyDescent="0.2">
      <c r="A541">
        <v>540</v>
      </c>
      <c r="AN541" s="487"/>
      <c r="AO541" s="487"/>
    </row>
    <row r="542" spans="1:41" x14ac:dyDescent="0.2">
      <c r="A542">
        <v>541</v>
      </c>
      <c r="AN542" s="487"/>
      <c r="AO542" s="487"/>
    </row>
    <row r="543" spans="1:41" x14ac:dyDescent="0.2">
      <c r="A543">
        <v>542</v>
      </c>
      <c r="AN543" s="487"/>
      <c r="AO543" s="487"/>
    </row>
    <row r="544" spans="1:41" x14ac:dyDescent="0.2">
      <c r="A544">
        <v>543</v>
      </c>
      <c r="AN544" s="487"/>
      <c r="AO544" s="487"/>
    </row>
    <row r="545" spans="1:41" x14ac:dyDescent="0.2">
      <c r="A545">
        <v>544</v>
      </c>
      <c r="AN545" s="487"/>
      <c r="AO545" s="487"/>
    </row>
    <row r="546" spans="1:41" x14ac:dyDescent="0.2">
      <c r="A546">
        <v>545</v>
      </c>
      <c r="AN546" s="487"/>
      <c r="AO546" s="487"/>
    </row>
    <row r="547" spans="1:41" x14ac:dyDescent="0.2">
      <c r="AN547" s="487"/>
      <c r="AO547" s="487"/>
    </row>
    <row r="548" spans="1:41" x14ac:dyDescent="0.2">
      <c r="AN548" s="487"/>
      <c r="AO548" s="487"/>
    </row>
    <row r="549" spans="1:41" x14ac:dyDescent="0.2">
      <c r="AN549" s="487"/>
      <c r="AO549" s="487"/>
    </row>
    <row r="550" spans="1:41" x14ac:dyDescent="0.2">
      <c r="AN550" s="487"/>
      <c r="AO550" s="487"/>
    </row>
    <row r="551" spans="1:41" x14ac:dyDescent="0.2">
      <c r="AN551" s="487"/>
      <c r="AO551" s="487"/>
    </row>
    <row r="552" spans="1:41" x14ac:dyDescent="0.2">
      <c r="AN552" s="487"/>
      <c r="AO552" s="487"/>
    </row>
    <row r="553" spans="1:41" x14ac:dyDescent="0.2">
      <c r="AN553" s="487"/>
      <c r="AO553" s="487"/>
    </row>
    <row r="554" spans="1:41" x14ac:dyDescent="0.2">
      <c r="AN554" s="487"/>
      <c r="AO554" s="487"/>
    </row>
    <row r="555" spans="1:41" x14ac:dyDescent="0.2">
      <c r="AN555" s="487"/>
      <c r="AO555" s="487"/>
    </row>
    <row r="556" spans="1:41" x14ac:dyDescent="0.2">
      <c r="AN556" s="487"/>
      <c r="AO556" s="487"/>
    </row>
    <row r="557" spans="1:41" x14ac:dyDescent="0.2">
      <c r="AN557" s="487"/>
      <c r="AO557" s="487"/>
    </row>
    <row r="558" spans="1:41" x14ac:dyDescent="0.2">
      <c r="AN558" s="487"/>
      <c r="AO558" s="487"/>
    </row>
    <row r="559" spans="1:41" x14ac:dyDescent="0.2">
      <c r="AN559" s="487"/>
      <c r="AO559" s="487"/>
    </row>
    <row r="560" spans="1:41" x14ac:dyDescent="0.2">
      <c r="AN560" s="487"/>
      <c r="AO560" s="487"/>
    </row>
    <row r="561" spans="40:41" x14ac:dyDescent="0.2">
      <c r="AN561" s="487"/>
      <c r="AO561" s="487"/>
    </row>
    <row r="562" spans="40:41" x14ac:dyDescent="0.2">
      <c r="AN562" s="487"/>
      <c r="AO562" s="487"/>
    </row>
    <row r="563" spans="40:41" x14ac:dyDescent="0.2">
      <c r="AN563" s="487"/>
      <c r="AO563" s="487"/>
    </row>
    <row r="564" spans="40:41" x14ac:dyDescent="0.2">
      <c r="AN564" s="487"/>
      <c r="AO564" s="487"/>
    </row>
    <row r="565" spans="40:41" x14ac:dyDescent="0.2">
      <c r="AN565" s="487"/>
      <c r="AO565" s="487"/>
    </row>
    <row r="566" spans="40:41" x14ac:dyDescent="0.2">
      <c r="AN566" s="487"/>
      <c r="AO566" s="487"/>
    </row>
    <row r="567" spans="40:41" x14ac:dyDescent="0.2">
      <c r="AN567" s="487"/>
      <c r="AO567" s="487"/>
    </row>
    <row r="568" spans="40:41" x14ac:dyDescent="0.2">
      <c r="AN568" s="487"/>
      <c r="AO568" s="487"/>
    </row>
    <row r="569" spans="40:41" x14ac:dyDescent="0.2">
      <c r="AN569" s="487"/>
      <c r="AO569" s="487"/>
    </row>
    <row r="570" spans="40:41" x14ac:dyDescent="0.2">
      <c r="AN570" s="487"/>
      <c r="AO570" s="487"/>
    </row>
    <row r="571" spans="40:41" x14ac:dyDescent="0.2">
      <c r="AN571" s="487"/>
      <c r="AO571" s="487"/>
    </row>
    <row r="572" spans="40:41" x14ac:dyDescent="0.2">
      <c r="AN572" s="487"/>
      <c r="AO572" s="487"/>
    </row>
    <row r="573" spans="40:41" x14ac:dyDescent="0.2">
      <c r="AN573" s="487"/>
      <c r="AO573" s="487"/>
    </row>
    <row r="574" spans="40:41" x14ac:dyDescent="0.2">
      <c r="AN574" s="487"/>
      <c r="AO574" s="487"/>
    </row>
    <row r="575" spans="40:41" x14ac:dyDescent="0.2">
      <c r="AN575" s="487"/>
      <c r="AO575" s="487"/>
    </row>
    <row r="576" spans="40:41" x14ac:dyDescent="0.2">
      <c r="AN576" s="487"/>
      <c r="AO576" s="487"/>
    </row>
    <row r="577" spans="40:41" x14ac:dyDescent="0.2">
      <c r="AN577" s="487"/>
      <c r="AO577" s="487"/>
    </row>
    <row r="578" spans="40:41" x14ac:dyDescent="0.2">
      <c r="AN578" s="487"/>
      <c r="AO578" s="487"/>
    </row>
    <row r="579" spans="40:41" x14ac:dyDescent="0.2">
      <c r="AN579" s="487"/>
      <c r="AO579" s="487"/>
    </row>
    <row r="580" spans="40:41" x14ac:dyDescent="0.2">
      <c r="AN580" s="487"/>
      <c r="AO580" s="487"/>
    </row>
    <row r="581" spans="40:41" x14ac:dyDescent="0.2">
      <c r="AN581" s="487"/>
      <c r="AO581" s="487"/>
    </row>
    <row r="582" spans="40:41" x14ac:dyDescent="0.2">
      <c r="AN582" s="487"/>
      <c r="AO582" s="487"/>
    </row>
    <row r="583" spans="40:41" x14ac:dyDescent="0.2">
      <c r="AN583" s="487"/>
      <c r="AO583" s="487"/>
    </row>
    <row r="584" spans="40:41" x14ac:dyDescent="0.2">
      <c r="AN584" s="487"/>
      <c r="AO584" s="487"/>
    </row>
    <row r="585" spans="40:41" x14ac:dyDescent="0.2">
      <c r="AN585" s="487"/>
      <c r="AO585" s="487"/>
    </row>
    <row r="586" spans="40:41" x14ac:dyDescent="0.2">
      <c r="AN586" s="487"/>
      <c r="AO586" s="487"/>
    </row>
    <row r="587" spans="40:41" x14ac:dyDescent="0.2">
      <c r="AN587" s="487"/>
      <c r="AO587" s="487"/>
    </row>
    <row r="588" spans="40:41" x14ac:dyDescent="0.2">
      <c r="AN588" s="487"/>
      <c r="AO588" s="487"/>
    </row>
    <row r="589" spans="40:41" x14ac:dyDescent="0.2">
      <c r="AN589" s="487"/>
      <c r="AO589" s="487"/>
    </row>
    <row r="590" spans="40:41" x14ac:dyDescent="0.2">
      <c r="AN590" s="487"/>
      <c r="AO590" s="487"/>
    </row>
    <row r="591" spans="40:41" x14ac:dyDescent="0.2">
      <c r="AN591" s="487"/>
      <c r="AO591" s="487"/>
    </row>
    <row r="592" spans="40:41" x14ac:dyDescent="0.2">
      <c r="AN592" s="487"/>
      <c r="AO592" s="487"/>
    </row>
    <row r="593" spans="40:41" x14ac:dyDescent="0.2">
      <c r="AN593" s="487"/>
      <c r="AO593" s="487"/>
    </row>
    <row r="594" spans="40:41" x14ac:dyDescent="0.2">
      <c r="AN594" s="487"/>
      <c r="AO594" s="487"/>
    </row>
    <row r="595" spans="40:41" x14ac:dyDescent="0.2">
      <c r="AN595" s="487"/>
      <c r="AO595" s="487"/>
    </row>
    <row r="596" spans="40:41" x14ac:dyDescent="0.2">
      <c r="AN596" s="487"/>
      <c r="AO596" s="487"/>
    </row>
    <row r="597" spans="40:41" x14ac:dyDescent="0.2">
      <c r="AN597" s="487"/>
      <c r="AO597" s="487"/>
    </row>
    <row r="598" spans="40:41" x14ac:dyDescent="0.2">
      <c r="AN598" s="487"/>
      <c r="AO598" s="487"/>
    </row>
    <row r="599" spans="40:41" x14ac:dyDescent="0.2">
      <c r="AN599" s="487"/>
      <c r="AO599" s="487"/>
    </row>
    <row r="600" spans="40:41" x14ac:dyDescent="0.2">
      <c r="AN600" s="487"/>
      <c r="AO600" s="487"/>
    </row>
    <row r="601" spans="40:41" x14ac:dyDescent="0.2">
      <c r="AN601" s="487"/>
      <c r="AO601" s="487"/>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3" sqref="A3"/>
    </sheetView>
  </sheetViews>
  <sheetFormatPr defaultRowHeight="12.75" x14ac:dyDescent="0.2"/>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2"/>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4BVQQLif/3nST9joXdXwZhyht5aFJnNIHKOjl21cWZHMIbC6oAZtddZpxWLA6OXMPOmhSWM/Px9ieFk/T84pDA==" saltValue="ZLe2bRSpKqMS/0P5WdWYwg=="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79</v>
      </c>
      <c r="B1" s="651"/>
      <c r="C1" s="651"/>
      <c r="D1" s="651"/>
      <c r="E1" s="40" t="s">
        <v>242</v>
      </c>
      <c r="G1" s="651" t="s">
        <v>92</v>
      </c>
      <c r="H1" s="651"/>
      <c r="K1" t="s">
        <v>123</v>
      </c>
      <c r="M1" t="s">
        <v>124</v>
      </c>
      <c r="O1" t="s">
        <v>197</v>
      </c>
      <c r="Q1" t="s">
        <v>206</v>
      </c>
      <c r="S1" t="s">
        <v>216</v>
      </c>
      <c r="U1" s="44" t="s">
        <v>288</v>
      </c>
      <c r="W1" s="44" t="s">
        <v>295</v>
      </c>
      <c r="Y1" s="44" t="s">
        <v>562</v>
      </c>
      <c r="AA1" s="44" t="s">
        <v>563</v>
      </c>
      <c r="AC1" s="44" t="s">
        <v>1760</v>
      </c>
      <c r="AE1" s="96" t="s">
        <v>4383</v>
      </c>
      <c r="AG1" s="44" t="s">
        <v>4390</v>
      </c>
    </row>
    <row r="2" spans="1:33" x14ac:dyDescent="0.2">
      <c r="A2" s="40" t="s">
        <v>74</v>
      </c>
      <c r="B2" s="40" t="s">
        <v>75</v>
      </c>
      <c r="C2" s="40">
        <v>807408</v>
      </c>
      <c r="D2" s="40" t="s">
        <v>95</v>
      </c>
      <c r="E2" s="40">
        <v>40</v>
      </c>
      <c r="G2" t="s">
        <v>96</v>
      </c>
      <c r="H2" t="s">
        <v>95</v>
      </c>
      <c r="K2" t="s">
        <v>114</v>
      </c>
      <c r="M2" t="s">
        <v>125</v>
      </c>
      <c r="Q2" t="s">
        <v>207</v>
      </c>
      <c r="S2" t="s">
        <v>111</v>
      </c>
      <c r="U2" s="44" t="s">
        <v>289</v>
      </c>
      <c r="W2">
        <f>IF(Main!D32 = 10, 5, IF(Main!D32 = 30, 15, IF(Main!D32 = 40, 20, 0)))</f>
        <v>15</v>
      </c>
      <c r="Y2" t="s">
        <v>469</v>
      </c>
      <c r="AC2" s="44" t="s">
        <v>1762</v>
      </c>
      <c r="AE2" s="44" t="s">
        <v>4384</v>
      </c>
      <c r="AG2" s="44" t="s">
        <v>5634</v>
      </c>
    </row>
    <row r="3" spans="1:33" x14ac:dyDescent="0.2">
      <c r="A3" s="40" t="s">
        <v>62</v>
      </c>
      <c r="B3" s="40" t="s">
        <v>75</v>
      </c>
      <c r="C3" s="40">
        <v>806337</v>
      </c>
      <c r="D3" s="40" t="s">
        <v>95</v>
      </c>
      <c r="E3" s="40">
        <v>40</v>
      </c>
      <c r="G3" t="s">
        <v>97</v>
      </c>
      <c r="H3" t="s">
        <v>93</v>
      </c>
      <c r="K3" t="s">
        <v>115</v>
      </c>
      <c r="M3" t="s">
        <v>126</v>
      </c>
      <c r="O3" t="s">
        <v>198</v>
      </c>
      <c r="Q3" s="44" t="s">
        <v>258</v>
      </c>
      <c r="S3" t="s">
        <v>218</v>
      </c>
      <c r="U3" s="44" t="s">
        <v>3824</v>
      </c>
      <c r="Y3" t="s">
        <v>472</v>
      </c>
      <c r="AC3" s="44" t="s">
        <v>1761</v>
      </c>
      <c r="AE3" s="44" t="s">
        <v>5633</v>
      </c>
      <c r="AG3" s="44" t="s">
        <v>5635</v>
      </c>
    </row>
    <row r="4" spans="1:33" x14ac:dyDescent="0.2">
      <c r="A4" s="40" t="s">
        <v>152</v>
      </c>
      <c r="B4" s="40" t="s">
        <v>75</v>
      </c>
      <c r="C4" s="40">
        <v>807705</v>
      </c>
      <c r="D4" s="40" t="s">
        <v>95</v>
      </c>
      <c r="E4" s="40">
        <v>40</v>
      </c>
      <c r="G4" t="s">
        <v>98</v>
      </c>
      <c r="H4" t="s">
        <v>94</v>
      </c>
      <c r="K4" t="s">
        <v>126</v>
      </c>
      <c r="M4" t="s">
        <v>136</v>
      </c>
      <c r="O4" t="s">
        <v>204</v>
      </c>
      <c r="Q4" t="s">
        <v>208</v>
      </c>
      <c r="S4" t="s">
        <v>217</v>
      </c>
      <c r="U4" s="44" t="s">
        <v>290</v>
      </c>
      <c r="Y4" t="s">
        <v>475</v>
      </c>
      <c r="AE4" s="44" t="s">
        <v>3907</v>
      </c>
      <c r="AG4" s="44" t="s">
        <v>340</v>
      </c>
    </row>
    <row r="5" spans="1:33" x14ac:dyDescent="0.2">
      <c r="A5" s="40" t="s">
        <v>64</v>
      </c>
      <c r="B5" s="40" t="s">
        <v>76</v>
      </c>
      <c r="C5" s="40">
        <v>236720</v>
      </c>
      <c r="D5" s="40" t="s">
        <v>93</v>
      </c>
      <c r="E5" s="40">
        <v>40</v>
      </c>
      <c r="K5" s="103">
        <v>283372</v>
      </c>
      <c r="M5" t="s">
        <v>149</v>
      </c>
      <c r="O5" t="s">
        <v>229</v>
      </c>
      <c r="Q5" t="s">
        <v>209</v>
      </c>
      <c r="U5" s="44" t="s">
        <v>157</v>
      </c>
      <c r="Y5" t="s">
        <v>478</v>
      </c>
      <c r="AG5" s="44" t="s">
        <v>4391</v>
      </c>
    </row>
    <row r="6" spans="1:33" x14ac:dyDescent="0.2">
      <c r="A6" s="40" t="s">
        <v>77</v>
      </c>
      <c r="B6" s="40" t="s">
        <v>75</v>
      </c>
      <c r="C6" s="40">
        <v>807621</v>
      </c>
      <c r="D6" s="40" t="s">
        <v>93</v>
      </c>
      <c r="E6" s="40">
        <v>40</v>
      </c>
      <c r="K6" t="s">
        <v>169</v>
      </c>
      <c r="O6" t="s">
        <v>137</v>
      </c>
      <c r="Q6" s="44" t="s">
        <v>5630</v>
      </c>
      <c r="U6" s="44" t="s">
        <v>163</v>
      </c>
      <c r="Y6" t="s">
        <v>481</v>
      </c>
      <c r="AG6" s="44" t="s">
        <v>145</v>
      </c>
    </row>
    <row r="7" spans="1:33" x14ac:dyDescent="0.2">
      <c r="A7" s="40" t="s">
        <v>78</v>
      </c>
      <c r="B7" s="40" t="s">
        <v>75</v>
      </c>
      <c r="C7" s="40">
        <v>807409</v>
      </c>
      <c r="D7" s="40" t="s">
        <v>93</v>
      </c>
      <c r="E7" s="40">
        <v>40</v>
      </c>
      <c r="O7" t="s">
        <v>201</v>
      </c>
      <c r="Q7" s="44" t="s">
        <v>5631</v>
      </c>
      <c r="U7" s="44" t="s">
        <v>291</v>
      </c>
      <c r="Y7" t="s">
        <v>484</v>
      </c>
      <c r="AG7" s="44" t="s">
        <v>5323</v>
      </c>
    </row>
    <row r="8" spans="1:33" x14ac:dyDescent="0.2">
      <c r="A8" s="40" t="s">
        <v>165</v>
      </c>
      <c r="B8" s="107" t="s">
        <v>75</v>
      </c>
      <c r="C8" s="107">
        <v>808005</v>
      </c>
      <c r="D8" s="40" t="s">
        <v>93</v>
      </c>
      <c r="E8" s="40">
        <v>28</v>
      </c>
      <c r="O8" t="s">
        <v>200</v>
      </c>
      <c r="Q8" s="44" t="s">
        <v>5632</v>
      </c>
      <c r="U8" t="str">
        <f>IF(AND(Main!D17&lt;&gt;"",Main!D17&gt;14),"Data_Sheet_15_28","")</f>
        <v/>
      </c>
      <c r="Y8" t="s">
        <v>487</v>
      </c>
      <c r="AE8" s="96" t="s">
        <v>4385</v>
      </c>
      <c r="AG8" s="44" t="s">
        <v>5463</v>
      </c>
    </row>
    <row r="9" spans="1:33" x14ac:dyDescent="0.2">
      <c r="A9" s="153" t="s">
        <v>243</v>
      </c>
      <c r="B9" s="92" t="s">
        <v>75</v>
      </c>
      <c r="C9" s="40">
        <v>808173</v>
      </c>
      <c r="D9" s="92" t="s">
        <v>93</v>
      </c>
      <c r="E9" s="40">
        <v>40</v>
      </c>
      <c r="O9" t="s">
        <v>18</v>
      </c>
      <c r="U9" t="str">
        <f>IF(AND(Main!D17&lt;&gt;"",Main!D17&gt;28),"Data_Sheet_29_40","")</f>
        <v/>
      </c>
      <c r="Y9" t="s">
        <v>490</v>
      </c>
      <c r="AE9" s="44" t="s">
        <v>3909</v>
      </c>
      <c r="AG9" s="44" t="s">
        <v>5911</v>
      </c>
    </row>
    <row r="10" spans="1:33" x14ac:dyDescent="0.2">
      <c r="A10" s="40" t="s">
        <v>182</v>
      </c>
      <c r="B10" s="40" t="s">
        <v>75</v>
      </c>
      <c r="C10" s="40">
        <v>807702</v>
      </c>
      <c r="D10" s="40" t="s">
        <v>94</v>
      </c>
      <c r="E10" s="40">
        <v>28</v>
      </c>
      <c r="O10" t="s">
        <v>199</v>
      </c>
      <c r="Y10" t="s">
        <v>493</v>
      </c>
      <c r="AE10" s="44" t="s">
        <v>4386</v>
      </c>
      <c r="AG10" s="44" t="s">
        <v>5912</v>
      </c>
    </row>
    <row r="11" spans="1:33" x14ac:dyDescent="0.2">
      <c r="A11" s="40" t="s">
        <v>166</v>
      </c>
      <c r="B11" s="40" t="s">
        <v>75</v>
      </c>
      <c r="C11" s="40">
        <v>808004</v>
      </c>
      <c r="D11" s="40" t="s">
        <v>94</v>
      </c>
      <c r="E11" s="40">
        <v>28</v>
      </c>
      <c r="O11" t="s">
        <v>203</v>
      </c>
      <c r="Y11" s="44" t="s">
        <v>1714</v>
      </c>
      <c r="AE11" s="44" t="s">
        <v>209</v>
      </c>
    </row>
    <row r="12" spans="1:33" x14ac:dyDescent="0.2">
      <c r="O12" t="s">
        <v>202</v>
      </c>
      <c r="Y12" s="44" t="s">
        <v>5401</v>
      </c>
      <c r="AE12" s="44" t="s">
        <v>4387</v>
      </c>
    </row>
    <row r="13" spans="1:33" x14ac:dyDescent="0.2">
      <c r="O13" s="44" t="s">
        <v>5625</v>
      </c>
      <c r="Y13" t="s">
        <v>497</v>
      </c>
      <c r="AE13" s="44" t="s">
        <v>4388</v>
      </c>
    </row>
    <row r="14" spans="1:33" x14ac:dyDescent="0.2">
      <c r="Y14" t="s">
        <v>500</v>
      </c>
      <c r="AE14" s="44" t="s">
        <v>4389</v>
      </c>
    </row>
    <row r="15" spans="1:33" x14ac:dyDescent="0.2">
      <c r="Y15" t="s">
        <v>503</v>
      </c>
      <c r="AE15" s="44" t="s">
        <v>5588</v>
      </c>
    </row>
    <row r="16" spans="1:33" x14ac:dyDescent="0.2">
      <c r="B16" s="47"/>
      <c r="C16" s="47"/>
      <c r="D16" s="47"/>
      <c r="E16" s="47"/>
      <c r="F16" s="47"/>
      <c r="G16" s="47"/>
      <c r="H16" s="47"/>
      <c r="I16" s="47"/>
      <c r="J16" s="47"/>
      <c r="K16" s="47"/>
      <c r="L16" s="47"/>
      <c r="M16" s="47"/>
      <c r="O16" s="47"/>
      <c r="Y16" t="s">
        <v>506</v>
      </c>
    </row>
    <row r="17" spans="25:25" x14ac:dyDescent="0.2">
      <c r="Y17" s="44" t="s">
        <v>1841</v>
      </c>
    </row>
    <row r="18" spans="25:25" x14ac:dyDescent="0.2">
      <c r="Y18" t="s">
        <v>510</v>
      </c>
    </row>
    <row r="19" spans="25:25" x14ac:dyDescent="0.2">
      <c r="Y19" t="s">
        <v>513</v>
      </c>
    </row>
    <row r="20" spans="25:25" x14ac:dyDescent="0.2">
      <c r="Y20" t="s">
        <v>516</v>
      </c>
    </row>
    <row r="21" spans="25:25" x14ac:dyDescent="0.2">
      <c r="Y21" t="s">
        <v>519</v>
      </c>
    </row>
    <row r="22" spans="25:25" x14ac:dyDescent="0.2">
      <c r="Y22" t="s">
        <v>522</v>
      </c>
    </row>
    <row r="23" spans="25:25" x14ac:dyDescent="0.2">
      <c r="Y23" s="44" t="s">
        <v>1727</v>
      </c>
    </row>
    <row r="24" spans="25:25" x14ac:dyDescent="0.2">
      <c r="Y24" s="44" t="s">
        <v>1742</v>
      </c>
    </row>
    <row r="25" spans="25:25" x14ac:dyDescent="0.2">
      <c r="Y25" s="44" t="s">
        <v>3904</v>
      </c>
    </row>
    <row r="26" spans="25:25" x14ac:dyDescent="0.2">
      <c r="Y26" t="s">
        <v>527</v>
      </c>
    </row>
    <row r="27" spans="25:25" x14ac:dyDescent="0.2">
      <c r="Y27" t="s">
        <v>530</v>
      </c>
    </row>
    <row r="28" spans="25:25" x14ac:dyDescent="0.2">
      <c r="Y28" s="44" t="s">
        <v>1745</v>
      </c>
    </row>
    <row r="29" spans="25:25" x14ac:dyDescent="0.2">
      <c r="Y29" t="s">
        <v>450</v>
      </c>
    </row>
    <row r="30" spans="25:25" x14ac:dyDescent="0.2">
      <c r="Y30" s="44" t="s">
        <v>1946</v>
      </c>
    </row>
    <row r="31" spans="25:25" x14ac:dyDescent="0.2">
      <c r="Y31" t="s">
        <v>454</v>
      </c>
    </row>
    <row r="32" spans="25:25" x14ac:dyDescent="0.2">
      <c r="Y32" t="s">
        <v>459</v>
      </c>
    </row>
    <row r="33" spans="25:25" x14ac:dyDescent="0.2">
      <c r="Y33" t="s">
        <v>463</v>
      </c>
    </row>
    <row r="34" spans="25:25" x14ac:dyDescent="0.2">
      <c r="Y34" t="s">
        <v>466</v>
      </c>
    </row>
    <row r="35" spans="25:25" x14ac:dyDescent="0.2">
      <c r="Y35" s="44" t="s">
        <v>1768</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1673</v>
      </c>
    </row>
    <row r="2" spans="1:1" x14ac:dyDescent="0.2">
      <c r="A2" s="112" t="s">
        <v>1675</v>
      </c>
    </row>
    <row r="3" spans="1:1" x14ac:dyDescent="0.2">
      <c r="A3" s="112" t="s">
        <v>1676</v>
      </c>
    </row>
    <row r="4" spans="1:1" x14ac:dyDescent="0.2">
      <c r="A4" s="112" t="s">
        <v>1677</v>
      </c>
    </row>
    <row r="5" spans="1:1" x14ac:dyDescent="0.2">
      <c r="A5" s="112" t="s">
        <v>1678</v>
      </c>
    </row>
    <row r="6" spans="1:1" x14ac:dyDescent="0.2">
      <c r="A6" s="112" t="s">
        <v>1679</v>
      </c>
    </row>
    <row r="7" spans="1:1" x14ac:dyDescent="0.2">
      <c r="A7" s="112" t="s">
        <v>1680</v>
      </c>
    </row>
    <row r="8" spans="1:1" x14ac:dyDescent="0.2">
      <c r="A8" s="112" t="s">
        <v>1681</v>
      </c>
    </row>
    <row r="9" spans="1:1" x14ac:dyDescent="0.2">
      <c r="A9" s="112" t="s">
        <v>1682</v>
      </c>
    </row>
    <row r="10" spans="1:1" x14ac:dyDescent="0.2">
      <c r="A10" s="112" t="s">
        <v>1683</v>
      </c>
    </row>
    <row r="11" spans="1:1" x14ac:dyDescent="0.2">
      <c r="A11" s="112" t="s">
        <v>1684</v>
      </c>
    </row>
    <row r="12" spans="1:1" x14ac:dyDescent="0.2">
      <c r="A12" s="112" t="s">
        <v>1674</v>
      </c>
    </row>
    <row r="13" spans="1:1" x14ac:dyDescent="0.2">
      <c r="A13" s="112" t="s">
        <v>1685</v>
      </c>
    </row>
    <row r="14" spans="1:1" x14ac:dyDescent="0.2">
      <c r="A14" s="112" t="s">
        <v>1686</v>
      </c>
    </row>
    <row r="15" spans="1:1" x14ac:dyDescent="0.2">
      <c r="A15" s="112" t="s">
        <v>1687</v>
      </c>
    </row>
    <row r="16" spans="1:1" x14ac:dyDescent="0.2">
      <c r="A16" s="112" t="s">
        <v>1688</v>
      </c>
    </row>
    <row r="17" spans="1:1" x14ac:dyDescent="0.2">
      <c r="A17" s="112" t="s">
        <v>1689</v>
      </c>
    </row>
    <row r="18" spans="1:1" x14ac:dyDescent="0.2">
      <c r="A18" s="112" t="s">
        <v>1690</v>
      </c>
    </row>
    <row r="19" spans="1:1" x14ac:dyDescent="0.2">
      <c r="A19" s="112" t="s">
        <v>1691</v>
      </c>
    </row>
    <row r="20" spans="1:1" x14ac:dyDescent="0.2">
      <c r="A20" s="112" t="s">
        <v>1692</v>
      </c>
    </row>
    <row r="21" spans="1:1" x14ac:dyDescent="0.2">
      <c r="A21" s="112" t="s">
        <v>1693</v>
      </c>
    </row>
    <row r="22" spans="1:1" x14ac:dyDescent="0.2">
      <c r="A22" s="112" t="s">
        <v>1694</v>
      </c>
    </row>
    <row r="23" spans="1:1" x14ac:dyDescent="0.2">
      <c r="A23" s="112" t="s">
        <v>1695</v>
      </c>
    </row>
    <row r="24" spans="1:1" x14ac:dyDescent="0.2">
      <c r="A24" s="112" t="s">
        <v>1696</v>
      </c>
    </row>
    <row r="25" spans="1:1" x14ac:dyDescent="0.2">
      <c r="A25" s="112" t="s">
        <v>1697</v>
      </c>
    </row>
    <row r="26" spans="1:1" x14ac:dyDescent="0.2">
      <c r="A26" s="112" t="s">
        <v>1698</v>
      </c>
    </row>
    <row r="27" spans="1:1" x14ac:dyDescent="0.2">
      <c r="A27" s="112" t="s">
        <v>1699</v>
      </c>
    </row>
    <row r="28" spans="1:1" x14ac:dyDescent="0.2">
      <c r="A28" s="112" t="s">
        <v>1700</v>
      </c>
    </row>
    <row r="29" spans="1:1" x14ac:dyDescent="0.2">
      <c r="A29" s="112" t="s">
        <v>1701</v>
      </c>
    </row>
    <row r="30" spans="1:1" x14ac:dyDescent="0.2">
      <c r="A30" s="112" t="s">
        <v>1702</v>
      </c>
    </row>
    <row r="31" spans="1:1" x14ac:dyDescent="0.2">
      <c r="A31" s="112" t="s">
        <v>26</v>
      </c>
    </row>
    <row r="32" spans="1:1" x14ac:dyDescent="0.2">
      <c r="A32" s="112" t="s">
        <v>1703</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K4" sqref="K4"/>
    </sheetView>
  </sheetViews>
  <sheetFormatPr defaultColWidth="9.140625" defaultRowHeight="12.75" x14ac:dyDescent="0.2"/>
  <cols>
    <col min="1" max="1" width="9.140625" style="208"/>
    <col min="2" max="2" width="47.42578125" style="208" bestFit="1" customWidth="1"/>
    <col min="3" max="3" width="22.5703125" style="208" bestFit="1" customWidth="1"/>
    <col min="4" max="4" width="39.7109375" style="208" bestFit="1" customWidth="1"/>
    <col min="5" max="5" width="22.85546875" style="208" bestFit="1" customWidth="1"/>
    <col min="6" max="9" width="9.140625" style="208"/>
    <col min="10" max="10" width="22.5703125" style="208" bestFit="1" customWidth="1"/>
    <col min="11" max="11" width="47.42578125" style="208" bestFit="1" customWidth="1"/>
    <col min="12" max="13" width="9.140625" style="208"/>
    <col min="14" max="14" width="21.140625" style="208" bestFit="1" customWidth="1"/>
    <col min="15" max="15" width="22" style="208" bestFit="1" customWidth="1"/>
    <col min="16" max="16" width="9.140625" style="208"/>
    <col min="17" max="17" width="22" style="208" bestFit="1" customWidth="1"/>
    <col min="18" max="18" width="67.28515625" style="208" bestFit="1" customWidth="1"/>
    <col min="19" max="19" width="39" style="208" bestFit="1" customWidth="1"/>
    <col min="20" max="20" width="23.7109375" style="208" bestFit="1" customWidth="1"/>
    <col min="21" max="21" width="18.140625" style="208" bestFit="1" customWidth="1"/>
    <col min="22" max="22" width="22.7109375" style="208" bestFit="1" customWidth="1"/>
    <col min="23" max="23" width="9.140625" style="208"/>
    <col min="24" max="24" width="20.7109375" style="208" bestFit="1" customWidth="1"/>
    <col min="25" max="25" width="26.28515625" style="208" bestFit="1" customWidth="1"/>
    <col min="26" max="26" width="9.140625" style="208"/>
    <col min="27" max="27" width="21" style="208" bestFit="1" customWidth="1"/>
    <col min="28" max="28" width="26.85546875" style="208" bestFit="1" customWidth="1"/>
    <col min="29" max="29" width="9.140625" style="208"/>
    <col min="30" max="30" width="20.7109375" style="208" bestFit="1" customWidth="1"/>
    <col min="31" max="33" width="11.140625" style="208" customWidth="1"/>
    <col min="34" max="16384" width="9.140625" style="208"/>
  </cols>
  <sheetData>
    <row r="1" spans="2:34" x14ac:dyDescent="0.2">
      <c r="B1" s="1" t="s">
        <v>331</v>
      </c>
      <c r="C1" s="1" t="s">
        <v>332</v>
      </c>
      <c r="D1" s="1" t="s">
        <v>333</v>
      </c>
      <c r="E1" s="1" t="s">
        <v>334</v>
      </c>
      <c r="J1" s="208" t="s">
        <v>818</v>
      </c>
      <c r="K1" s="208" t="s">
        <v>817</v>
      </c>
      <c r="N1" s="1" t="s">
        <v>334</v>
      </c>
      <c r="O1" s="1" t="s">
        <v>337</v>
      </c>
      <c r="Q1" s="1" t="s">
        <v>334</v>
      </c>
      <c r="R1" s="1" t="s">
        <v>333</v>
      </c>
      <c r="S1" s="1" t="s">
        <v>353</v>
      </c>
      <c r="T1" s="1" t="s">
        <v>354</v>
      </c>
      <c r="U1" s="1" t="s">
        <v>355</v>
      </c>
      <c r="V1" s="1" t="s">
        <v>356</v>
      </c>
      <c r="X1" s="1" t="s">
        <v>334</v>
      </c>
      <c r="Y1" s="1" t="s">
        <v>333</v>
      </c>
      <c r="AA1" s="1" t="s">
        <v>334</v>
      </c>
      <c r="AB1" s="1" t="s">
        <v>333</v>
      </c>
      <c r="AD1" s="1" t="s">
        <v>334</v>
      </c>
      <c r="AE1" s="1" t="s">
        <v>333</v>
      </c>
      <c r="AF1" s="1" t="s">
        <v>1670</v>
      </c>
      <c r="AG1" s="1" t="s">
        <v>1671</v>
      </c>
      <c r="AH1" s="1" t="s">
        <v>1673</v>
      </c>
    </row>
    <row r="2" spans="2:34" x14ac:dyDescent="0.2">
      <c r="B2" s="208" t="str">
        <f>'Header Info'!B2</f>
        <v>AAR Component Services-Wellington</v>
      </c>
      <c r="C2" s="208" t="s">
        <v>818</v>
      </c>
      <c r="D2" s="208" t="str">
        <f>'Header Info'!C2</f>
        <v>L-0866</v>
      </c>
      <c r="E2" s="208" t="s">
        <v>820</v>
      </c>
      <c r="J2" s="208" t="s">
        <v>846</v>
      </c>
      <c r="K2" s="208" t="s">
        <v>845</v>
      </c>
      <c r="N2" s="208" t="s">
        <v>338</v>
      </c>
      <c r="O2" s="208" t="s">
        <v>317</v>
      </c>
      <c r="Q2" s="208" t="s">
        <v>358</v>
      </c>
      <c r="R2" s="208" t="s">
        <v>359</v>
      </c>
      <c r="S2" s="208" t="s">
        <v>360</v>
      </c>
      <c r="T2" s="208" t="s">
        <v>357</v>
      </c>
      <c r="U2" s="208" t="s">
        <v>361</v>
      </c>
      <c r="V2" s="208">
        <v>9546011</v>
      </c>
      <c r="X2" s="208" t="s">
        <v>1751</v>
      </c>
      <c r="Y2" s="208" t="s">
        <v>1752</v>
      </c>
      <c r="AA2" s="208" t="s">
        <v>816</v>
      </c>
      <c r="AB2" s="208" t="s">
        <v>794</v>
      </c>
      <c r="AD2" s="208" t="s">
        <v>1672</v>
      </c>
      <c r="AE2" s="208">
        <v>40100</v>
      </c>
      <c r="AF2" s="209">
        <v>43102</v>
      </c>
      <c r="AG2" s="208" t="s">
        <v>1800</v>
      </c>
      <c r="AH2" s="356" t="s">
        <v>1674</v>
      </c>
    </row>
    <row r="3" spans="2:34" x14ac:dyDescent="0.2">
      <c r="B3" s="208" t="str">
        <f>'Header Info'!B3</f>
        <v>AAR Component Services-Wellington</v>
      </c>
      <c r="C3" s="208" t="s">
        <v>818</v>
      </c>
      <c r="D3" s="208" t="str">
        <f>'Header Info'!C3</f>
        <v>L-1172</v>
      </c>
      <c r="E3" s="208" t="s">
        <v>822</v>
      </c>
      <c r="K3" s="44" t="s">
        <v>5695</v>
      </c>
      <c r="N3" s="208" t="s">
        <v>1875</v>
      </c>
      <c r="O3" s="208" t="s">
        <v>1876</v>
      </c>
      <c r="Q3" s="208" t="s">
        <v>362</v>
      </c>
      <c r="R3" s="208" t="s">
        <v>363</v>
      </c>
      <c r="S3" s="208" t="s">
        <v>364</v>
      </c>
      <c r="T3" s="208" t="s">
        <v>357</v>
      </c>
      <c r="U3" s="208" t="s">
        <v>365</v>
      </c>
      <c r="V3" s="208">
        <v>1139027</v>
      </c>
      <c r="X3" s="208" t="s">
        <v>815</v>
      </c>
      <c r="Y3" s="208" t="s">
        <v>1753</v>
      </c>
    </row>
    <row r="4" spans="2:34" x14ac:dyDescent="0.2">
      <c r="B4" s="208" t="str">
        <f>'Header Info'!B4</f>
        <v>AAR Component Services-Wellington</v>
      </c>
      <c r="C4" s="208" t="s">
        <v>818</v>
      </c>
      <c r="D4" s="208" t="str">
        <f>'Header Info'!C4</f>
        <v>L3091</v>
      </c>
      <c r="E4" s="208" t="s">
        <v>824</v>
      </c>
      <c r="J4" s="208" t="s">
        <v>1886</v>
      </c>
      <c r="K4" s="208" t="s">
        <v>1885</v>
      </c>
      <c r="N4" s="208" t="s">
        <v>339</v>
      </c>
      <c r="O4" s="208" t="s">
        <v>340</v>
      </c>
      <c r="Q4" s="208" t="s">
        <v>366</v>
      </c>
      <c r="R4" s="208" t="s">
        <v>367</v>
      </c>
      <c r="S4" s="208" t="s">
        <v>364</v>
      </c>
      <c r="T4" s="208" t="s">
        <v>357</v>
      </c>
      <c r="U4" s="208" t="s">
        <v>368</v>
      </c>
      <c r="V4" s="208">
        <v>1611806</v>
      </c>
    </row>
    <row r="5" spans="2:34" x14ac:dyDescent="0.2">
      <c r="B5" s="208" t="str">
        <f>'Header Info'!B5</f>
        <v>AAR Component Services-Wellington</v>
      </c>
      <c r="C5" s="208" t="s">
        <v>818</v>
      </c>
      <c r="D5" s="208" t="str">
        <f>'Header Info'!C5</f>
        <v>L-5078</v>
      </c>
      <c r="E5" s="208" t="s">
        <v>826</v>
      </c>
      <c r="J5" s="208" t="s">
        <v>850</v>
      </c>
      <c r="K5" s="208" t="s">
        <v>849</v>
      </c>
      <c r="N5" s="208" t="s">
        <v>341</v>
      </c>
      <c r="O5" s="208" t="s">
        <v>342</v>
      </c>
      <c r="Q5" s="208" t="s">
        <v>369</v>
      </c>
      <c r="R5" s="208" t="s">
        <v>370</v>
      </c>
      <c r="S5" s="208" t="s">
        <v>364</v>
      </c>
      <c r="T5" s="208" t="s">
        <v>357</v>
      </c>
      <c r="U5" s="208" t="s">
        <v>371</v>
      </c>
      <c r="V5" s="208">
        <v>1880060</v>
      </c>
    </row>
    <row r="6" spans="2:34" x14ac:dyDescent="0.2">
      <c r="B6" s="208" t="str">
        <f>'Header Info'!B6</f>
        <v>AAR Component Services-Wellington</v>
      </c>
      <c r="C6" s="208" t="s">
        <v>818</v>
      </c>
      <c r="D6" s="208" t="str">
        <f>'Header Info'!C6</f>
        <v>L-5080</v>
      </c>
      <c r="E6" s="208" t="s">
        <v>828</v>
      </c>
      <c r="J6" s="208" t="s">
        <v>856</v>
      </c>
      <c r="K6" s="208" t="s">
        <v>855</v>
      </c>
      <c r="N6" s="208" t="s">
        <v>3881</v>
      </c>
      <c r="O6" s="208" t="s">
        <v>3836</v>
      </c>
      <c r="Q6" s="208" t="s">
        <v>372</v>
      </c>
      <c r="R6" s="208" t="s">
        <v>373</v>
      </c>
      <c r="S6" s="208" t="s">
        <v>364</v>
      </c>
      <c r="T6" s="208" t="s">
        <v>357</v>
      </c>
      <c r="U6" s="208" t="s">
        <v>374</v>
      </c>
      <c r="V6" s="208">
        <v>2916025</v>
      </c>
    </row>
    <row r="7" spans="2:34" x14ac:dyDescent="0.2">
      <c r="B7" s="208" t="str">
        <f>'Header Info'!B7</f>
        <v>AAR Component Services-Wellington</v>
      </c>
      <c r="C7" s="208" t="s">
        <v>818</v>
      </c>
      <c r="D7" s="208" t="str">
        <f>'Header Info'!C7</f>
        <v>L-5081 (ASSET #N00076)</v>
      </c>
      <c r="E7" s="208" t="s">
        <v>830</v>
      </c>
      <c r="J7" s="208" t="s">
        <v>862</v>
      </c>
      <c r="K7" s="208" t="s">
        <v>861</v>
      </c>
      <c r="N7" s="208" t="s">
        <v>343</v>
      </c>
      <c r="O7" s="208" t="s">
        <v>344</v>
      </c>
      <c r="Q7" s="208" t="s">
        <v>375</v>
      </c>
      <c r="R7" s="208" t="s">
        <v>376</v>
      </c>
      <c r="S7" s="208" t="s">
        <v>364</v>
      </c>
      <c r="T7" s="208" t="s">
        <v>357</v>
      </c>
      <c r="U7" s="208" t="s">
        <v>377</v>
      </c>
      <c r="V7" s="208">
        <v>2919050</v>
      </c>
    </row>
    <row r="8" spans="2:34" x14ac:dyDescent="0.2">
      <c r="B8" s="208" t="str">
        <f>'Header Info'!B8</f>
        <v>AAR Component Services-Wellington</v>
      </c>
      <c r="C8" s="208" t="s">
        <v>818</v>
      </c>
      <c r="D8" s="208" t="str">
        <f>'Header Info'!C8</f>
        <v>L-5082</v>
      </c>
      <c r="E8" s="208" t="s">
        <v>832</v>
      </c>
      <c r="J8" s="208" t="s">
        <v>866</v>
      </c>
      <c r="K8" s="208" t="s">
        <v>865</v>
      </c>
      <c r="N8" s="208" t="s">
        <v>345</v>
      </c>
      <c r="O8" s="208" t="s">
        <v>155</v>
      </c>
      <c r="Q8" s="208" t="s">
        <v>378</v>
      </c>
      <c r="R8" s="208" t="s">
        <v>379</v>
      </c>
      <c r="S8" s="208" t="s">
        <v>364</v>
      </c>
      <c r="T8" s="208" t="s">
        <v>357</v>
      </c>
      <c r="U8" s="208" t="s">
        <v>380</v>
      </c>
      <c r="V8" s="208">
        <v>9491033</v>
      </c>
    </row>
    <row r="9" spans="2:34" x14ac:dyDescent="0.2">
      <c r="B9" s="208" t="str">
        <f>'Header Info'!B9</f>
        <v>AAR Component Services-Wellington</v>
      </c>
      <c r="C9" s="208" t="s">
        <v>818</v>
      </c>
      <c r="D9" s="208" t="str">
        <f>'Header Info'!C9</f>
        <v>L-5084</v>
      </c>
      <c r="E9" s="208" t="s">
        <v>834</v>
      </c>
      <c r="J9" s="208" t="s">
        <v>870</v>
      </c>
      <c r="K9" s="208" t="s">
        <v>869</v>
      </c>
      <c r="N9" s="208" t="s">
        <v>346</v>
      </c>
      <c r="O9" s="208" t="s">
        <v>347</v>
      </c>
      <c r="Q9" s="208" t="s">
        <v>381</v>
      </c>
      <c r="R9" s="208" t="s">
        <v>382</v>
      </c>
      <c r="S9" s="208" t="s">
        <v>364</v>
      </c>
      <c r="T9" s="208" t="s">
        <v>357</v>
      </c>
      <c r="U9" s="208" t="s">
        <v>383</v>
      </c>
      <c r="V9" s="208">
        <v>9728087</v>
      </c>
    </row>
    <row r="10" spans="2:34" x14ac:dyDescent="0.2">
      <c r="B10" s="208" t="str">
        <f>'Header Info'!B10</f>
        <v>AAR Component Services-Wellington</v>
      </c>
      <c r="C10" s="208" t="s">
        <v>818</v>
      </c>
      <c r="D10" s="208" t="str">
        <f>'Header Info'!C10</f>
        <v>L-5128 (ASSET #N00147)</v>
      </c>
      <c r="E10" s="208" t="s">
        <v>836</v>
      </c>
      <c r="J10" s="208" t="s">
        <v>1856</v>
      </c>
      <c r="K10" s="208" t="s">
        <v>1888</v>
      </c>
      <c r="N10" s="208" t="s">
        <v>348</v>
      </c>
      <c r="O10" s="44" t="s">
        <v>145</v>
      </c>
      <c r="Q10" s="208" t="s">
        <v>1799</v>
      </c>
      <c r="R10" s="208" t="s">
        <v>1850</v>
      </c>
      <c r="S10" s="208" t="s">
        <v>1851</v>
      </c>
      <c r="T10" s="208" t="s">
        <v>1852</v>
      </c>
      <c r="V10" s="208" t="s">
        <v>1768</v>
      </c>
    </row>
    <row r="11" spans="2:34" x14ac:dyDescent="0.2">
      <c r="B11" s="208" t="str">
        <f>'Header Info'!B11</f>
        <v>AAR Component Services-Wellington</v>
      </c>
      <c r="C11" s="208" t="s">
        <v>818</v>
      </c>
      <c r="D11" s="208" t="str">
        <f>'Header Info'!C11</f>
        <v>L-5180</v>
      </c>
      <c r="E11" s="208" t="s">
        <v>838</v>
      </c>
      <c r="J11" s="208" t="s">
        <v>873</v>
      </c>
      <c r="K11" s="208" t="s">
        <v>872</v>
      </c>
      <c r="N11" s="208" t="s">
        <v>1798</v>
      </c>
      <c r="O11" s="208" t="s">
        <v>261</v>
      </c>
      <c r="Q11" s="208" t="s">
        <v>385</v>
      </c>
      <c r="R11" s="208" t="s">
        <v>386</v>
      </c>
      <c r="S11" s="208" t="s">
        <v>75</v>
      </c>
      <c r="T11" s="208" t="s">
        <v>384</v>
      </c>
      <c r="U11" s="208" t="s">
        <v>62</v>
      </c>
      <c r="V11" s="208" t="s">
        <v>387</v>
      </c>
    </row>
    <row r="12" spans="2:34" x14ac:dyDescent="0.2">
      <c r="B12" s="208" t="str">
        <f>'Header Info'!B12</f>
        <v>AAR Component Services-Wellington</v>
      </c>
      <c r="C12" s="208" t="s">
        <v>818</v>
      </c>
      <c r="D12" s="208" t="str">
        <f>'Header Info'!C12</f>
        <v>L-5182</v>
      </c>
      <c r="E12" s="208" t="s">
        <v>840</v>
      </c>
      <c r="J12" s="208" t="s">
        <v>885</v>
      </c>
      <c r="K12" s="208" t="s">
        <v>884</v>
      </c>
      <c r="Q12" s="208" t="s">
        <v>388</v>
      </c>
      <c r="R12" s="208" t="s">
        <v>389</v>
      </c>
      <c r="S12" s="208" t="s">
        <v>75</v>
      </c>
      <c r="T12" s="208" t="s">
        <v>384</v>
      </c>
      <c r="U12" s="208" t="s">
        <v>74</v>
      </c>
      <c r="V12" s="208" t="s">
        <v>390</v>
      </c>
    </row>
    <row r="13" spans="2:34" x14ac:dyDescent="0.2">
      <c r="B13" s="208" t="str">
        <f>'Header Info'!B13</f>
        <v>AAR Component Services-Wellington</v>
      </c>
      <c r="C13" s="208" t="s">
        <v>818</v>
      </c>
      <c r="D13" s="208" t="str">
        <f>'Header Info'!C13</f>
        <v>L-5185</v>
      </c>
      <c r="E13" s="208" t="s">
        <v>842</v>
      </c>
      <c r="J13" s="208" t="s">
        <v>905</v>
      </c>
      <c r="K13" s="208" t="s">
        <v>904</v>
      </c>
      <c r="Q13" s="208" t="s">
        <v>391</v>
      </c>
      <c r="R13" s="208" t="s">
        <v>392</v>
      </c>
      <c r="S13" s="208" t="s">
        <v>75</v>
      </c>
      <c r="T13" s="208" t="s">
        <v>384</v>
      </c>
      <c r="U13" s="208" t="s">
        <v>78</v>
      </c>
      <c r="V13" s="208" t="s">
        <v>393</v>
      </c>
    </row>
    <row r="14" spans="2:34" x14ac:dyDescent="0.2">
      <c r="B14" s="208" t="str">
        <f>'Header Info'!B14</f>
        <v>AAR Component Services-Wellington</v>
      </c>
      <c r="C14" s="208" t="s">
        <v>818</v>
      </c>
      <c r="D14" s="208" t="str">
        <f>'Header Info'!C14</f>
        <v>L-5186</v>
      </c>
      <c r="E14" s="208" t="s">
        <v>844</v>
      </c>
      <c r="J14" s="208" t="s">
        <v>911</v>
      </c>
      <c r="K14" s="208" t="s">
        <v>910</v>
      </c>
      <c r="Q14" s="208" t="s">
        <v>394</v>
      </c>
      <c r="R14" s="208" t="s">
        <v>395</v>
      </c>
      <c r="S14" s="208" t="s">
        <v>75</v>
      </c>
      <c r="T14" s="208" t="s">
        <v>384</v>
      </c>
      <c r="U14" s="208" t="s">
        <v>182</v>
      </c>
      <c r="V14" s="208" t="s">
        <v>396</v>
      </c>
    </row>
    <row r="15" spans="2:34" x14ac:dyDescent="0.2">
      <c r="B15" s="208" t="str">
        <f>'Header Info'!B15</f>
        <v>AAR Component Services-Wellington</v>
      </c>
      <c r="C15" s="208" t="s">
        <v>846</v>
      </c>
      <c r="D15" s="208" t="str">
        <f>'Header Info'!C15</f>
        <v>L-10163</v>
      </c>
      <c r="E15" s="208" t="s">
        <v>847</v>
      </c>
      <c r="J15" s="208" t="s">
        <v>917</v>
      </c>
      <c r="K15" s="208" t="s">
        <v>916</v>
      </c>
      <c r="Q15" s="208" t="s">
        <v>559</v>
      </c>
      <c r="R15" s="208" t="s">
        <v>560</v>
      </c>
      <c r="S15" s="208" t="s">
        <v>75</v>
      </c>
      <c r="T15" s="208" t="s">
        <v>384</v>
      </c>
      <c r="U15" s="208" t="s">
        <v>152</v>
      </c>
      <c r="V15" s="208" t="s">
        <v>561</v>
      </c>
    </row>
    <row r="16" spans="2:34" x14ac:dyDescent="0.2">
      <c r="B16" s="208" t="str">
        <f>'Header Info'!B16</f>
        <v>AAR Component Services-Wellington</v>
      </c>
      <c r="C16" s="208" t="s">
        <v>846</v>
      </c>
      <c r="D16" s="208" t="str">
        <f>'Header Info'!C16</f>
        <v>L-10164</v>
      </c>
      <c r="E16" s="208" t="s">
        <v>848</v>
      </c>
      <c r="J16" s="208" t="s">
        <v>920</v>
      </c>
      <c r="K16" s="208" t="s">
        <v>919</v>
      </c>
      <c r="Q16" s="208" t="s">
        <v>397</v>
      </c>
      <c r="R16" s="208" t="s">
        <v>398</v>
      </c>
      <c r="S16" s="208" t="s">
        <v>75</v>
      </c>
      <c r="T16" s="208" t="s">
        <v>384</v>
      </c>
      <c r="U16" s="208" t="s">
        <v>166</v>
      </c>
      <c r="V16" s="208" t="s">
        <v>399</v>
      </c>
    </row>
    <row r="17" spans="2:22" x14ac:dyDescent="0.2">
      <c r="B17" s="208" t="str">
        <f>'Header Info'!B17</f>
        <v>ABSOLUTE DIMENSIONS</v>
      </c>
      <c r="C17" s="208" t="s">
        <v>1886</v>
      </c>
      <c r="D17" s="208" t="str">
        <f>'Header Info'!C17</f>
        <v>Oven No. 1</v>
      </c>
      <c r="E17" s="208" t="s">
        <v>1887</v>
      </c>
      <c r="J17" s="208" t="s">
        <v>942</v>
      </c>
      <c r="K17" s="208" t="s">
        <v>941</v>
      </c>
      <c r="Q17" s="208" t="s">
        <v>400</v>
      </c>
      <c r="R17" s="208" t="s">
        <v>401</v>
      </c>
      <c r="S17" s="208" t="s">
        <v>75</v>
      </c>
      <c r="T17" s="208" t="s">
        <v>384</v>
      </c>
      <c r="U17" s="208" t="s">
        <v>165</v>
      </c>
      <c r="V17" s="208" t="s">
        <v>402</v>
      </c>
    </row>
    <row r="18" spans="2:22" x14ac:dyDescent="0.2">
      <c r="B18" s="208" t="str">
        <f>'Header Info'!B18</f>
        <v>AERO METAL FORMS, INC.</v>
      </c>
      <c r="C18" s="208" t="s">
        <v>850</v>
      </c>
      <c r="D18" s="208" t="str">
        <f>'Header Info'!C18</f>
        <v>QUINCY OVEN</v>
      </c>
      <c r="E18" s="208" t="s">
        <v>851</v>
      </c>
      <c r="J18" s="208" t="s">
        <v>961</v>
      </c>
      <c r="K18" s="208" t="s">
        <v>960</v>
      </c>
      <c r="Q18" s="208" t="s">
        <v>403</v>
      </c>
      <c r="R18" s="208" t="s">
        <v>404</v>
      </c>
      <c r="S18" s="208" t="s">
        <v>75</v>
      </c>
      <c r="T18" s="208" t="s">
        <v>384</v>
      </c>
      <c r="U18" s="208" t="s">
        <v>243</v>
      </c>
      <c r="V18" s="208" t="s">
        <v>405</v>
      </c>
    </row>
    <row r="19" spans="2:22" x14ac:dyDescent="0.2">
      <c r="B19" s="208" t="str">
        <f>'Header Info'!B19</f>
        <v>AERO METAL FORMS, INC.</v>
      </c>
      <c r="C19" s="208" t="s">
        <v>850</v>
      </c>
      <c r="D19" s="208" t="str">
        <f>'Header Info'!C19</f>
        <v>OVEN NO. 1</v>
      </c>
      <c r="E19" s="208" t="s">
        <v>852</v>
      </c>
      <c r="J19" s="208" t="s">
        <v>990</v>
      </c>
      <c r="K19" s="208" t="s">
        <v>989</v>
      </c>
      <c r="Q19" s="208" t="s">
        <v>1996</v>
      </c>
      <c r="R19" s="208" t="s">
        <v>1997</v>
      </c>
      <c r="S19" s="208" t="s">
        <v>406</v>
      </c>
      <c r="T19" s="208" t="s">
        <v>407</v>
      </c>
      <c r="U19" s="208" t="s">
        <v>1998</v>
      </c>
      <c r="V19" s="208" t="s">
        <v>1999</v>
      </c>
    </row>
    <row r="20" spans="2:22" x14ac:dyDescent="0.2">
      <c r="B20" s="208" t="str">
        <f>'Header Info'!B20</f>
        <v>AEROSPACE TESTING SERVICES</v>
      </c>
      <c r="C20" s="208" t="s">
        <v>850</v>
      </c>
      <c r="D20" s="208" t="str">
        <f>'Header Info'!C20</f>
        <v>ATS 0233</v>
      </c>
      <c r="E20" s="208" t="s">
        <v>854</v>
      </c>
      <c r="J20" s="208" t="s">
        <v>1003</v>
      </c>
      <c r="K20" s="208" t="s">
        <v>335</v>
      </c>
      <c r="Q20" s="208" t="s">
        <v>408</v>
      </c>
      <c r="R20" s="208" t="s">
        <v>409</v>
      </c>
      <c r="S20" s="208" t="s">
        <v>406</v>
      </c>
      <c r="T20" s="208" t="s">
        <v>407</v>
      </c>
      <c r="U20" s="208" t="s">
        <v>410</v>
      </c>
      <c r="V20" s="208" t="s">
        <v>411</v>
      </c>
    </row>
    <row r="21" spans="2:22" x14ac:dyDescent="0.2">
      <c r="B21" s="208" t="str">
        <f>'Header Info'!B21</f>
        <v>AEROSPACE TESTING SERVICES</v>
      </c>
      <c r="C21" s="208" t="s">
        <v>856</v>
      </c>
      <c r="D21" s="208" t="str">
        <f>'Header Info'!C21</f>
        <v>ATS 0234</v>
      </c>
      <c r="E21" s="208" t="s">
        <v>1954</v>
      </c>
      <c r="J21" s="208" t="s">
        <v>1026</v>
      </c>
      <c r="K21" s="208" t="s">
        <v>1025</v>
      </c>
      <c r="Q21" s="208" t="s">
        <v>797</v>
      </c>
      <c r="R21" s="208" t="s">
        <v>798</v>
      </c>
      <c r="S21" s="208" t="s">
        <v>799</v>
      </c>
      <c r="T21" s="208" t="s">
        <v>800</v>
      </c>
      <c r="U21" s="208" t="s">
        <v>801</v>
      </c>
      <c r="V21" s="208" t="s">
        <v>802</v>
      </c>
    </row>
    <row r="22" spans="2:22" x14ac:dyDescent="0.2">
      <c r="B22" s="208" t="str">
        <f>'Header Info'!B22</f>
        <v>AEROSPACE TESTING SERVICES</v>
      </c>
      <c r="C22" s="208" t="s">
        <v>856</v>
      </c>
      <c r="D22" s="208" t="str">
        <f>'Header Info'!C22</f>
        <v>ATS0013</v>
      </c>
      <c r="E22" s="208" t="s">
        <v>1956</v>
      </c>
      <c r="J22" s="208" t="s">
        <v>1051</v>
      </c>
      <c r="K22" s="208" t="s">
        <v>1050</v>
      </c>
      <c r="Q22" s="208" t="s">
        <v>803</v>
      </c>
      <c r="R22" s="208" t="s">
        <v>804</v>
      </c>
      <c r="S22" s="208" t="s">
        <v>805</v>
      </c>
      <c r="T22" s="208" t="s">
        <v>806</v>
      </c>
      <c r="U22" s="208" t="s">
        <v>807</v>
      </c>
      <c r="V22" s="208">
        <v>355114</v>
      </c>
    </row>
    <row r="23" spans="2:22" x14ac:dyDescent="0.2">
      <c r="B23" s="208" t="str">
        <f>'Header Info'!B23</f>
        <v>AEROSPACE TESTING SERVICES</v>
      </c>
      <c r="C23" s="208" t="s">
        <v>856</v>
      </c>
      <c r="D23" s="208" t="str">
        <f>'Header Info'!C23</f>
        <v>ATS0115</v>
      </c>
      <c r="E23" s="208" t="s">
        <v>1958</v>
      </c>
      <c r="J23" s="208" t="s">
        <v>1054</v>
      </c>
      <c r="K23" s="208" t="s">
        <v>1053</v>
      </c>
      <c r="Q23" s="208" t="s">
        <v>3882</v>
      </c>
      <c r="R23" s="208" t="s">
        <v>3883</v>
      </c>
      <c r="S23" s="208" t="s">
        <v>3884</v>
      </c>
      <c r="T23" s="208" t="s">
        <v>3885</v>
      </c>
      <c r="U23" s="208" t="s">
        <v>3886</v>
      </c>
      <c r="V23" s="208">
        <v>12799</v>
      </c>
    </row>
    <row r="24" spans="2:22" x14ac:dyDescent="0.2">
      <c r="B24" s="208" t="str">
        <f>'Header Info'!B24</f>
        <v>AEROSPACE TESTING SERVICES</v>
      </c>
      <c r="C24" s="208" t="s">
        <v>856</v>
      </c>
      <c r="D24" s="208" t="str">
        <f>'Header Info'!C24</f>
        <v>ATS0243</v>
      </c>
      <c r="E24" s="208" t="s">
        <v>858</v>
      </c>
      <c r="J24" s="208" t="s">
        <v>1072</v>
      </c>
      <c r="K24" s="208" t="s">
        <v>1071</v>
      </c>
      <c r="Q24" s="208" t="s">
        <v>3887</v>
      </c>
      <c r="R24" s="208" t="s">
        <v>3888</v>
      </c>
      <c r="S24" s="208" t="s">
        <v>2327</v>
      </c>
      <c r="T24" s="208" t="s">
        <v>3889</v>
      </c>
      <c r="U24" s="208" t="s">
        <v>3890</v>
      </c>
      <c r="V24" s="208" t="s">
        <v>3891</v>
      </c>
    </row>
    <row r="25" spans="2:22" x14ac:dyDescent="0.2">
      <c r="B25" s="208" t="str">
        <f>'Header Info'!B25</f>
        <v>AEROSPACE TESTING SERVICES</v>
      </c>
      <c r="C25" s="208" t="s">
        <v>856</v>
      </c>
      <c r="D25" s="208" t="str">
        <f>'Header Info'!C25</f>
        <v>ATS0252</v>
      </c>
      <c r="E25" s="208" t="s">
        <v>860</v>
      </c>
      <c r="J25" s="208" t="s">
        <v>1077</v>
      </c>
      <c r="K25" s="208" t="s">
        <v>1076</v>
      </c>
      <c r="Q25" s="208" t="s">
        <v>412</v>
      </c>
      <c r="R25" s="208" t="s">
        <v>413</v>
      </c>
      <c r="S25" s="208" t="s">
        <v>414</v>
      </c>
      <c r="T25" s="208" t="s">
        <v>415</v>
      </c>
      <c r="U25" s="208" t="s">
        <v>416</v>
      </c>
      <c r="V25" s="208" t="s">
        <v>416</v>
      </c>
    </row>
    <row r="26" spans="2:22" x14ac:dyDescent="0.2">
      <c r="B26" s="208" t="str">
        <f>'Header Info'!B26</f>
        <v>AIR CAPITAL INTERIORS</v>
      </c>
      <c r="C26" s="208" t="s">
        <v>862</v>
      </c>
      <c r="D26" s="208" t="str">
        <f>'Header Info'!C26</f>
        <v>SPRAY BOOTH NO. 1</v>
      </c>
      <c r="E26" s="208" t="s">
        <v>1843</v>
      </c>
      <c r="J26" s="208" t="s">
        <v>1660</v>
      </c>
      <c r="K26" s="208" t="s">
        <v>1659</v>
      </c>
      <c r="Q26" s="208" t="s">
        <v>3892</v>
      </c>
      <c r="R26" s="208" t="s">
        <v>3893</v>
      </c>
      <c r="S26" s="208" t="s">
        <v>3894</v>
      </c>
      <c r="T26" s="208" t="s">
        <v>3895</v>
      </c>
      <c r="U26" s="208" t="s">
        <v>3896</v>
      </c>
      <c r="V26" s="208" t="s">
        <v>3891</v>
      </c>
    </row>
    <row r="27" spans="2:22" x14ac:dyDescent="0.2">
      <c r="B27" s="208" t="str">
        <f>'Header Info'!B27</f>
        <v>AIR CAPITAL INTERIORS</v>
      </c>
      <c r="C27" s="208" t="s">
        <v>862</v>
      </c>
      <c r="D27" s="208" t="str">
        <f>'Header Info'!C27</f>
        <v>SPRAY BOOTH NO. 2</v>
      </c>
      <c r="E27" s="208" t="s">
        <v>864</v>
      </c>
      <c r="J27" s="208" t="s">
        <v>1096</v>
      </c>
      <c r="K27" s="208" t="s">
        <v>1095</v>
      </c>
      <c r="Q27" s="208" t="s">
        <v>417</v>
      </c>
      <c r="R27" s="208" t="s">
        <v>418</v>
      </c>
      <c r="S27" s="208" t="s">
        <v>419</v>
      </c>
      <c r="T27" s="208" t="s">
        <v>420</v>
      </c>
      <c r="U27" s="208" t="s">
        <v>421</v>
      </c>
      <c r="V27" s="208" t="s">
        <v>422</v>
      </c>
    </row>
    <row r="28" spans="2:22" x14ac:dyDescent="0.2">
      <c r="B28" s="208" t="str">
        <f>'Header Info'!B28</f>
        <v>AIR CAPITAL INTERIORS</v>
      </c>
      <c r="C28" s="208" t="s">
        <v>862</v>
      </c>
      <c r="D28" s="208" t="str">
        <f>'Header Info'!C28</f>
        <v>SPRAY BOOTH NO. 3</v>
      </c>
      <c r="E28" s="208" t="s">
        <v>3837</v>
      </c>
      <c r="J28" s="208" t="s">
        <v>1099</v>
      </c>
      <c r="K28" s="208" t="s">
        <v>1098</v>
      </c>
      <c r="Q28" s="208" t="s">
        <v>423</v>
      </c>
      <c r="R28" s="208" t="s">
        <v>1707</v>
      </c>
      <c r="S28" s="208" t="s">
        <v>419</v>
      </c>
      <c r="T28" s="208" t="s">
        <v>420</v>
      </c>
      <c r="U28" s="208" t="s">
        <v>1708</v>
      </c>
      <c r="V28" s="208" t="s">
        <v>1709</v>
      </c>
    </row>
    <row r="29" spans="2:22" x14ac:dyDescent="0.2">
      <c r="B29" s="208" t="str">
        <f>'Header Info'!B29</f>
        <v>AIR CAPITAL NDI</v>
      </c>
      <c r="C29" s="208" t="s">
        <v>866</v>
      </c>
      <c r="D29" s="208" t="str">
        <f>'Header Info'!C29</f>
        <v>AIR CAPITAL NDI OVEN</v>
      </c>
      <c r="E29" s="208" t="s">
        <v>868</v>
      </c>
      <c r="J29" s="208" t="s">
        <v>1110</v>
      </c>
      <c r="K29" s="208" t="s">
        <v>1109</v>
      </c>
      <c r="Q29" s="208" t="s">
        <v>424</v>
      </c>
      <c r="R29" s="208" t="s">
        <v>425</v>
      </c>
      <c r="S29" s="208" t="s">
        <v>426</v>
      </c>
      <c r="T29" s="208" t="s">
        <v>420</v>
      </c>
      <c r="U29" s="208" t="s">
        <v>427</v>
      </c>
      <c r="V29" s="208" t="s">
        <v>428</v>
      </c>
    </row>
    <row r="30" spans="2:22" x14ac:dyDescent="0.2">
      <c r="B30" s="208" t="str">
        <f>'Header Info'!B30</f>
        <v>AIRCRAFT &amp; COMMERCIAL ENT.</v>
      </c>
      <c r="C30" s="208" t="s">
        <v>870</v>
      </c>
      <c r="D30" s="208" t="str">
        <f>'Header Info'!C30</f>
        <v>DKN-602</v>
      </c>
      <c r="E30" s="208" t="s">
        <v>871</v>
      </c>
      <c r="J30" s="208" t="s">
        <v>1119</v>
      </c>
      <c r="K30" s="208" t="s">
        <v>1118</v>
      </c>
      <c r="Q30" s="208" t="s">
        <v>429</v>
      </c>
      <c r="R30" s="208" t="s">
        <v>430</v>
      </c>
      <c r="S30" s="208" t="s">
        <v>431</v>
      </c>
      <c r="T30" s="208" t="s">
        <v>420</v>
      </c>
      <c r="U30" s="208" t="s">
        <v>432</v>
      </c>
      <c r="V30" s="208" t="s">
        <v>433</v>
      </c>
    </row>
    <row r="31" spans="2:22" x14ac:dyDescent="0.2">
      <c r="B31" s="208" t="str">
        <f>'Header Info'!B31</f>
        <v>ALBERS FINISHING &amp; SOLUTIONS LLC</v>
      </c>
      <c r="C31" s="208" t="s">
        <v>1856</v>
      </c>
      <c r="D31" s="208" t="str">
        <f>'Header Info'!C31</f>
        <v>Air Dryer Tank</v>
      </c>
      <c r="E31" s="208" t="s">
        <v>1893</v>
      </c>
      <c r="J31" s="208" t="s">
        <v>1126</v>
      </c>
      <c r="K31" s="208" t="s">
        <v>1125</v>
      </c>
      <c r="Q31" s="208" t="s">
        <v>434</v>
      </c>
      <c r="R31" s="208" t="s">
        <v>808</v>
      </c>
      <c r="S31" s="208" t="s">
        <v>435</v>
      </c>
      <c r="T31" s="208" t="s">
        <v>420</v>
      </c>
      <c r="U31" s="208" t="s">
        <v>436</v>
      </c>
      <c r="V31" s="208" t="s">
        <v>809</v>
      </c>
    </row>
    <row r="32" spans="2:22" x14ac:dyDescent="0.2">
      <c r="B32" s="208" t="str">
        <f>'Header Info'!B32</f>
        <v>ALBERS FINISHING &amp; SOLUTIONS LLC</v>
      </c>
      <c r="C32" s="208" t="s">
        <v>1856</v>
      </c>
      <c r="D32" s="208" t="str">
        <f>'Header Info'!C32</f>
        <v>Cure Oven No. 1</v>
      </c>
      <c r="E32" s="208" t="s">
        <v>1892</v>
      </c>
      <c r="J32" s="208" t="s">
        <v>1150</v>
      </c>
      <c r="K32" s="208" t="s">
        <v>1149</v>
      </c>
      <c r="Q32" s="208" t="s">
        <v>437</v>
      </c>
      <c r="R32" s="208" t="s">
        <v>438</v>
      </c>
      <c r="S32" s="208" t="s">
        <v>435</v>
      </c>
      <c r="T32" s="208" t="s">
        <v>420</v>
      </c>
      <c r="U32" s="208" t="s">
        <v>439</v>
      </c>
      <c r="V32" s="208" t="s">
        <v>440</v>
      </c>
    </row>
    <row r="33" spans="2:22" x14ac:dyDescent="0.2">
      <c r="B33" s="208" t="str">
        <f>'Header Info'!B33</f>
        <v>ALBERS FINISHING &amp; SOLUTIONS LLC</v>
      </c>
      <c r="C33" s="208" t="s">
        <v>1856</v>
      </c>
      <c r="D33" s="208" t="str">
        <f>'Header Info'!C33</f>
        <v>Penetrant Oven</v>
      </c>
      <c r="E33" s="208" t="s">
        <v>1890</v>
      </c>
      <c r="J33" s="208" t="s">
        <v>1169</v>
      </c>
      <c r="K33" s="208" t="s">
        <v>1168</v>
      </c>
      <c r="Q33" s="208" t="s">
        <v>1941</v>
      </c>
      <c r="R33" s="208" t="s">
        <v>1942</v>
      </c>
      <c r="S33" s="208" t="s">
        <v>1943</v>
      </c>
      <c r="T33" s="208" t="s">
        <v>420</v>
      </c>
      <c r="U33" s="208" t="s">
        <v>1944</v>
      </c>
      <c r="V33" s="208" t="s">
        <v>1945</v>
      </c>
    </row>
    <row r="34" spans="2:22" x14ac:dyDescent="0.2">
      <c r="B34" s="208" t="str">
        <f>'Header Info'!B34</f>
        <v>ALBERS FINISHING &amp; SOLUTIONS LLC</v>
      </c>
      <c r="C34" s="208" t="s">
        <v>1856</v>
      </c>
      <c r="D34" s="208" t="str">
        <f>'Header Info'!C34</f>
        <v>Tank 301 Aqueous Degreaser</v>
      </c>
      <c r="E34" s="208" t="s">
        <v>1895</v>
      </c>
      <c r="J34" s="208" t="s">
        <v>1847</v>
      </c>
      <c r="K34" s="208" t="s">
        <v>3773</v>
      </c>
      <c r="Q34" s="208" t="s">
        <v>442</v>
      </c>
      <c r="R34" s="208" t="s">
        <v>443</v>
      </c>
      <c r="T34" s="208" t="s">
        <v>441</v>
      </c>
      <c r="U34" s="208" t="s">
        <v>444</v>
      </c>
      <c r="V34" s="208" t="s">
        <v>445</v>
      </c>
    </row>
    <row r="35" spans="2:22" x14ac:dyDescent="0.2">
      <c r="B35" s="208" t="str">
        <f>'Header Info'!B35</f>
        <v>ALBERS FINISHING &amp; SOLUTIONS LLC</v>
      </c>
      <c r="C35" s="208" t="s">
        <v>1856</v>
      </c>
      <c r="D35" s="208" t="str">
        <f>'Header Info'!C35</f>
        <v>Tank 302A Immersion Rinse (RO Water)</v>
      </c>
      <c r="E35" s="208" t="s">
        <v>1858</v>
      </c>
      <c r="J35" s="208" t="s">
        <v>1174</v>
      </c>
      <c r="K35" s="44" t="s">
        <v>1173</v>
      </c>
      <c r="Q35" s="208" t="s">
        <v>446</v>
      </c>
      <c r="R35" s="208" t="s">
        <v>447</v>
      </c>
      <c r="T35" s="208" t="s">
        <v>448</v>
      </c>
      <c r="U35" s="208" t="s">
        <v>449</v>
      </c>
      <c r="V35" s="208" t="s">
        <v>450</v>
      </c>
    </row>
    <row r="36" spans="2:22" x14ac:dyDescent="0.2">
      <c r="B36" s="208" t="str">
        <f>'Header Info'!B36</f>
        <v>ALBERS FINISHING &amp; SOLUTIONS LLC</v>
      </c>
      <c r="C36" s="208" t="s">
        <v>1856</v>
      </c>
      <c r="D36" s="208" t="str">
        <f>'Header Info'!C36</f>
        <v>Tank 303 Alkaline Clean</v>
      </c>
      <c r="E36" s="208" t="s">
        <v>1897</v>
      </c>
      <c r="J36" s="208" t="s">
        <v>1191</v>
      </c>
      <c r="K36" s="208" t="s">
        <v>1190</v>
      </c>
      <c r="Q36" s="208" t="s">
        <v>2004</v>
      </c>
      <c r="R36" s="208" t="s">
        <v>2005</v>
      </c>
      <c r="S36" s="208" t="s">
        <v>1711</v>
      </c>
      <c r="T36" s="208" t="s">
        <v>452</v>
      </c>
      <c r="U36" s="208" t="s">
        <v>2003</v>
      </c>
      <c r="V36" s="208" t="s">
        <v>2003</v>
      </c>
    </row>
    <row r="37" spans="2:22" x14ac:dyDescent="0.2">
      <c r="B37" s="208" t="str">
        <f>'Header Info'!B37</f>
        <v>ALBERS FINISHING &amp; SOLUTIONS LLC</v>
      </c>
      <c r="C37" s="208" t="s">
        <v>1856</v>
      </c>
      <c r="D37" s="208" t="str">
        <f>'Header Info'!C37</f>
        <v>Tank 304 Immersion Rinse (RO Water Make Up)</v>
      </c>
      <c r="E37" s="208" t="s">
        <v>1899</v>
      </c>
      <c r="J37" s="208" t="s">
        <v>1195</v>
      </c>
      <c r="K37" s="208" t="s">
        <v>1194</v>
      </c>
      <c r="Q37" s="208" t="s">
        <v>2002</v>
      </c>
      <c r="R37" s="208" t="s">
        <v>2005</v>
      </c>
      <c r="S37" s="208" t="s">
        <v>1711</v>
      </c>
      <c r="T37" s="208" t="s">
        <v>452</v>
      </c>
      <c r="U37" s="208" t="s">
        <v>2003</v>
      </c>
      <c r="V37" s="208" t="s">
        <v>2003</v>
      </c>
    </row>
    <row r="38" spans="2:22" x14ac:dyDescent="0.2">
      <c r="B38" s="208" t="str">
        <f>'Header Info'!B38</f>
        <v>ALBERS FINISHING &amp; SOLUTIONS LLC</v>
      </c>
      <c r="C38" s="208" t="s">
        <v>1856</v>
      </c>
      <c r="D38" s="208" t="str">
        <f>'Header Info'!C38</f>
        <v>Tank 305 Alkaline Etch</v>
      </c>
      <c r="E38" s="208" t="s">
        <v>1901</v>
      </c>
      <c r="J38" s="208" t="s">
        <v>1199</v>
      </c>
      <c r="K38" s="208" t="s">
        <v>1198</v>
      </c>
      <c r="Q38" s="208" t="s">
        <v>3897</v>
      </c>
      <c r="R38" s="208" t="s">
        <v>3898</v>
      </c>
      <c r="S38" s="208" t="s">
        <v>1711</v>
      </c>
      <c r="T38" s="208" t="s">
        <v>452</v>
      </c>
      <c r="U38" s="208" t="s">
        <v>3899</v>
      </c>
      <c r="V38" s="208" t="s">
        <v>3899</v>
      </c>
    </row>
    <row r="39" spans="2:22" x14ac:dyDescent="0.2">
      <c r="B39" s="208" t="str">
        <f>'Header Info'!B39</f>
        <v>ALBERS FINISHING &amp; SOLUTIONS LLC</v>
      </c>
      <c r="C39" s="208" t="s">
        <v>1856</v>
      </c>
      <c r="D39" s="208" t="str">
        <f>'Header Info'!C39</f>
        <v>Tank 307 Deoxidizer</v>
      </c>
      <c r="E39" s="208" t="s">
        <v>1903</v>
      </c>
      <c r="J39" s="208" t="s">
        <v>1203</v>
      </c>
      <c r="K39" s="208" t="s">
        <v>1202</v>
      </c>
      <c r="Q39" s="208" t="s">
        <v>451</v>
      </c>
      <c r="R39" s="208" t="s">
        <v>1947</v>
      </c>
      <c r="S39" s="208" t="s">
        <v>1711</v>
      </c>
      <c r="T39" s="208" t="s">
        <v>452</v>
      </c>
      <c r="U39" s="208" t="s">
        <v>453</v>
      </c>
      <c r="V39" s="208" t="s">
        <v>1946</v>
      </c>
    </row>
    <row r="40" spans="2:22" x14ac:dyDescent="0.2">
      <c r="B40" s="208" t="str">
        <f>'Header Info'!B40</f>
        <v>ALBERS FINISHING &amp; SOLUTIONS LLC</v>
      </c>
      <c r="C40" s="208" t="s">
        <v>1856</v>
      </c>
      <c r="D40" s="208" t="str">
        <f>'Header Info'!C40</f>
        <v>Tank 310 Chem Film</v>
      </c>
      <c r="E40" s="208" t="s">
        <v>1904</v>
      </c>
      <c r="J40" s="208" t="s">
        <v>1967</v>
      </c>
      <c r="K40" s="208" t="s">
        <v>1966</v>
      </c>
      <c r="Q40" s="208" t="s">
        <v>456</v>
      </c>
      <c r="R40" s="208" t="s">
        <v>457</v>
      </c>
      <c r="S40" s="208" t="s">
        <v>455</v>
      </c>
      <c r="T40" s="208" t="s">
        <v>452</v>
      </c>
      <c r="U40" s="208" t="s">
        <v>458</v>
      </c>
      <c r="V40" s="208" t="s">
        <v>459</v>
      </c>
    </row>
    <row r="41" spans="2:22" x14ac:dyDescent="0.2">
      <c r="B41" s="208" t="str">
        <f>'Header Info'!B41</f>
        <v>ALBERS FINISHING &amp; SOLUTIONS LLC</v>
      </c>
      <c r="C41" s="208" t="s">
        <v>873</v>
      </c>
      <c r="D41" s="208" t="str">
        <f>'Header Info'!C41</f>
        <v>Tank 312 Boric Sulfuric Anodize</v>
      </c>
      <c r="E41" s="208" t="s">
        <v>874</v>
      </c>
      <c r="J41" s="208" t="s">
        <v>1206</v>
      </c>
      <c r="K41" s="208" t="s">
        <v>1205</v>
      </c>
      <c r="Q41" s="208" t="s">
        <v>460</v>
      </c>
      <c r="R41" s="208" t="s">
        <v>461</v>
      </c>
      <c r="S41" s="208" t="s">
        <v>455</v>
      </c>
      <c r="T41" s="208" t="s">
        <v>452</v>
      </c>
      <c r="U41" s="208" t="s">
        <v>462</v>
      </c>
      <c r="V41" s="208" t="s">
        <v>463</v>
      </c>
    </row>
    <row r="42" spans="2:22" x14ac:dyDescent="0.2">
      <c r="B42" s="208" t="str">
        <f>'Header Info'!B42</f>
        <v>ALBERS FINISHING &amp; SOLUTIONS LLC</v>
      </c>
      <c r="C42" s="208" t="s">
        <v>873</v>
      </c>
      <c r="D42" s="208" t="str">
        <f>'Header Info'!C42</f>
        <v>Tank 317 Dilute Chromate Seal</v>
      </c>
      <c r="E42" s="208" t="s">
        <v>883</v>
      </c>
      <c r="J42" s="208" t="s">
        <v>1231</v>
      </c>
      <c r="K42" s="208" t="s">
        <v>1230</v>
      </c>
      <c r="Q42" s="208" t="s">
        <v>3900</v>
      </c>
      <c r="R42" s="208" t="s">
        <v>3901</v>
      </c>
      <c r="S42" s="208" t="s">
        <v>111</v>
      </c>
      <c r="T42" s="208" t="s">
        <v>3902</v>
      </c>
      <c r="U42" s="208" t="s">
        <v>3896</v>
      </c>
      <c r="V42" s="208" t="s">
        <v>3891</v>
      </c>
    </row>
    <row r="43" spans="2:22" x14ac:dyDescent="0.2">
      <c r="B43" s="208" t="str">
        <f>'Header Info'!B43</f>
        <v>APEX COMPOSITES - OKLAHOMA DIV.</v>
      </c>
      <c r="C43" s="208" t="s">
        <v>873</v>
      </c>
      <c r="D43" s="208" t="str">
        <f>'Header Info'!C43</f>
        <v>AUTOCLAVE NO. 1</v>
      </c>
      <c r="E43" s="208" t="s">
        <v>877</v>
      </c>
      <c r="J43" s="208" t="s">
        <v>1237</v>
      </c>
      <c r="K43" s="208" t="s">
        <v>1236</v>
      </c>
      <c r="Q43" s="208" t="s">
        <v>464</v>
      </c>
      <c r="R43" s="208" t="s">
        <v>1710</v>
      </c>
      <c r="S43" s="208" t="s">
        <v>1711</v>
      </c>
      <c r="T43" s="208" t="s">
        <v>465</v>
      </c>
      <c r="V43" s="208" t="s">
        <v>466</v>
      </c>
    </row>
    <row r="44" spans="2:22" x14ac:dyDescent="0.2">
      <c r="B44" s="208" t="str">
        <f>'Header Info'!B44</f>
        <v>APEX COMPOSITES - OKLAHOMA DIV.</v>
      </c>
      <c r="C44" s="208" t="s">
        <v>873</v>
      </c>
      <c r="D44" s="208" t="str">
        <f>'Header Info'!C44</f>
        <v>AUTOCLAVE NO. 3</v>
      </c>
      <c r="E44" s="208" t="s">
        <v>876</v>
      </c>
      <c r="J44" s="208" t="s">
        <v>1778</v>
      </c>
      <c r="K44" s="208" t="s">
        <v>1777</v>
      </c>
      <c r="Q44" s="208" t="s">
        <v>1712</v>
      </c>
      <c r="R44" s="208" t="s">
        <v>1713</v>
      </c>
      <c r="S44" s="208" t="s">
        <v>1711</v>
      </c>
      <c r="T44" s="208" t="s">
        <v>465</v>
      </c>
      <c r="V44" s="208" t="s">
        <v>1714</v>
      </c>
    </row>
    <row r="45" spans="2:22" x14ac:dyDescent="0.2">
      <c r="B45" s="208" t="str">
        <f>'Header Info'!B45</f>
        <v>APEX COMPOSITES - OKLAHOMA DIV.</v>
      </c>
      <c r="C45" s="208" t="s">
        <v>873</v>
      </c>
      <c r="D45" s="208" t="str">
        <f>'Header Info'!C45</f>
        <v>CURE OVEN NO. 4</v>
      </c>
      <c r="E45" s="208" t="s">
        <v>881</v>
      </c>
      <c r="J45" s="208" t="s">
        <v>1240</v>
      </c>
      <c r="K45" s="208" t="s">
        <v>1239</v>
      </c>
      <c r="Q45" s="208" t="s">
        <v>467</v>
      </c>
      <c r="R45" s="208" t="s">
        <v>1715</v>
      </c>
      <c r="S45" s="208" t="s">
        <v>1711</v>
      </c>
      <c r="T45" s="208" t="s">
        <v>465</v>
      </c>
      <c r="U45" s="208" t="s">
        <v>468</v>
      </c>
      <c r="V45" s="208" t="s">
        <v>469</v>
      </c>
    </row>
    <row r="46" spans="2:22" x14ac:dyDescent="0.2">
      <c r="B46" s="208" t="str">
        <f>'Header Info'!B46</f>
        <v>APEX COMPOSITES - OKLAHOMA DIV.</v>
      </c>
      <c r="C46" s="208" t="s">
        <v>873</v>
      </c>
      <c r="D46" s="208" t="str">
        <f>'Header Info'!C46</f>
        <v>OVEN NO. 5</v>
      </c>
      <c r="E46" s="208" t="s">
        <v>879</v>
      </c>
      <c r="J46" s="208" t="s">
        <v>1246</v>
      </c>
      <c r="K46" s="208" t="s">
        <v>1245</v>
      </c>
      <c r="Q46" s="208" t="s">
        <v>470</v>
      </c>
      <c r="R46" s="208" t="s">
        <v>1716</v>
      </c>
      <c r="S46" s="208" t="s">
        <v>1711</v>
      </c>
      <c r="T46" s="208" t="s">
        <v>465</v>
      </c>
      <c r="U46" s="208" t="s">
        <v>471</v>
      </c>
      <c r="V46" s="208" t="s">
        <v>472</v>
      </c>
    </row>
    <row r="47" spans="2:22" x14ac:dyDescent="0.2">
      <c r="B47" s="208" t="str">
        <f>'Header Info'!B47</f>
        <v>APEX ENGINEERING WICHITA DIV.</v>
      </c>
      <c r="C47" s="208" t="s">
        <v>873</v>
      </c>
      <c r="D47" s="208" t="str">
        <f>'Header Info'!C47</f>
        <v>AEI-060</v>
      </c>
      <c r="E47" s="208" t="s">
        <v>882</v>
      </c>
      <c r="J47" s="208" t="s">
        <v>1250</v>
      </c>
      <c r="K47" s="208" t="s">
        <v>1249</v>
      </c>
      <c r="Q47" s="208" t="s">
        <v>473</v>
      </c>
      <c r="R47" s="208" t="s">
        <v>1717</v>
      </c>
      <c r="S47" s="208" t="s">
        <v>1711</v>
      </c>
      <c r="T47" s="208" t="s">
        <v>465</v>
      </c>
      <c r="U47" s="208" t="s">
        <v>474</v>
      </c>
      <c r="V47" s="208" t="s">
        <v>475</v>
      </c>
    </row>
    <row r="48" spans="2:22" x14ac:dyDescent="0.2">
      <c r="B48" s="208" t="str">
        <f>'Header Info'!B48</f>
        <v>APEX ENGINEERING WICHITA DIV.</v>
      </c>
      <c r="C48" s="208" t="s">
        <v>885</v>
      </c>
      <c r="D48" s="208" t="str">
        <f>'Header Info'!C48</f>
        <v>AEI-113</v>
      </c>
      <c r="E48" s="208" t="s">
        <v>893</v>
      </c>
      <c r="J48" s="208" t="s">
        <v>1253</v>
      </c>
      <c r="K48" s="208" t="s">
        <v>1252</v>
      </c>
      <c r="Q48" s="208" t="s">
        <v>476</v>
      </c>
      <c r="R48" s="208" t="s">
        <v>1718</v>
      </c>
      <c r="S48" s="208" t="s">
        <v>1711</v>
      </c>
      <c r="T48" s="208" t="s">
        <v>465</v>
      </c>
      <c r="U48" s="208" t="s">
        <v>477</v>
      </c>
      <c r="V48" s="208" t="s">
        <v>478</v>
      </c>
    </row>
    <row r="49" spans="2:22" x14ac:dyDescent="0.2">
      <c r="B49" s="208" t="str">
        <f>'Header Info'!B49</f>
        <v>APEX ENGINEERING WICHITA DIV.</v>
      </c>
      <c r="C49" s="208" t="s">
        <v>885</v>
      </c>
      <c r="D49" s="208" t="str">
        <f>'Header Info'!C49</f>
        <v>AEI-129 FREEZER</v>
      </c>
      <c r="E49" s="208" t="s">
        <v>891</v>
      </c>
      <c r="J49" s="208" t="s">
        <v>1863</v>
      </c>
      <c r="K49" s="208" t="s">
        <v>1862</v>
      </c>
      <c r="Q49" s="208" t="s">
        <v>479</v>
      </c>
      <c r="R49" s="208" t="s">
        <v>1719</v>
      </c>
      <c r="S49" s="208" t="s">
        <v>1711</v>
      </c>
      <c r="T49" s="208" t="s">
        <v>465</v>
      </c>
      <c r="U49" s="208" t="s">
        <v>480</v>
      </c>
      <c r="V49" s="208" t="s">
        <v>481</v>
      </c>
    </row>
    <row r="50" spans="2:22" x14ac:dyDescent="0.2">
      <c r="B50" s="208" t="str">
        <f>'Header Info'!B50</f>
        <v>APEX ENGINEERING WICHITA DIV.</v>
      </c>
      <c r="C50" s="208" t="s">
        <v>885</v>
      </c>
      <c r="D50" s="208" t="str">
        <f>'Header Info'!C50</f>
        <v>AEI-139A</v>
      </c>
      <c r="E50" s="208" t="s">
        <v>887</v>
      </c>
      <c r="J50" s="208" t="s">
        <v>1258</v>
      </c>
      <c r="K50" s="208" t="s">
        <v>1257</v>
      </c>
      <c r="Q50" s="208" t="s">
        <v>482</v>
      </c>
      <c r="R50" s="208" t="s">
        <v>1720</v>
      </c>
      <c r="S50" s="208" t="s">
        <v>1711</v>
      </c>
      <c r="T50" s="208" t="s">
        <v>465</v>
      </c>
      <c r="U50" s="208" t="s">
        <v>483</v>
      </c>
      <c r="V50" s="208" t="s">
        <v>484</v>
      </c>
    </row>
    <row r="51" spans="2:22" x14ac:dyDescent="0.2">
      <c r="B51" s="208" t="str">
        <f>'Header Info'!B51</f>
        <v>APEX ENGINEERING WICHITA DIV.</v>
      </c>
      <c r="C51" s="208" t="s">
        <v>885</v>
      </c>
      <c r="D51" s="208" t="str">
        <f>'Header Info'!C51</f>
        <v>AEI-243</v>
      </c>
      <c r="E51" s="208" t="s">
        <v>889</v>
      </c>
      <c r="J51" s="208" t="s">
        <v>1284</v>
      </c>
      <c r="K51" s="208" t="s">
        <v>1283</v>
      </c>
      <c r="Q51" s="208" t="s">
        <v>485</v>
      </c>
      <c r="R51" s="208" t="s">
        <v>1721</v>
      </c>
      <c r="S51" s="208" t="s">
        <v>1711</v>
      </c>
      <c r="T51" s="208" t="s">
        <v>465</v>
      </c>
      <c r="U51" s="208" t="s">
        <v>486</v>
      </c>
      <c r="V51" s="208" t="s">
        <v>487</v>
      </c>
    </row>
    <row r="52" spans="2:22" x14ac:dyDescent="0.2">
      <c r="B52" s="208" t="str">
        <f>'Header Info'!B52</f>
        <v>APEX ENGINEERING WICHITA DIV.</v>
      </c>
      <c r="C52" s="208" t="s">
        <v>885</v>
      </c>
      <c r="D52" s="208" t="str">
        <f>'Header Info'!C52</f>
        <v>AEI-244</v>
      </c>
      <c r="E52" s="208" t="s">
        <v>896</v>
      </c>
      <c r="J52" s="208" t="s">
        <v>1288</v>
      </c>
      <c r="K52" s="208" t="s">
        <v>1287</v>
      </c>
      <c r="Q52" s="208" t="s">
        <v>488</v>
      </c>
      <c r="R52" s="208" t="s">
        <v>1722</v>
      </c>
      <c r="S52" s="208" t="s">
        <v>1711</v>
      </c>
      <c r="T52" s="208" t="s">
        <v>465</v>
      </c>
      <c r="U52" s="208" t="s">
        <v>489</v>
      </c>
      <c r="V52" s="208" t="s">
        <v>490</v>
      </c>
    </row>
    <row r="53" spans="2:22" x14ac:dyDescent="0.2">
      <c r="B53" s="208" t="str">
        <f>'Header Info'!B53</f>
        <v>APEX ENGINEERING WICHITA DIV.</v>
      </c>
      <c r="C53" s="208" t="s">
        <v>885</v>
      </c>
      <c r="D53" s="208" t="str">
        <f>'Header Info'!C53</f>
        <v>AEI-323</v>
      </c>
      <c r="E53" s="208" t="s">
        <v>895</v>
      </c>
      <c r="J53" s="208" t="s">
        <v>1909</v>
      </c>
      <c r="K53" s="208" t="s">
        <v>1908</v>
      </c>
      <c r="Q53" s="208" t="s">
        <v>491</v>
      </c>
      <c r="R53" s="208" t="s">
        <v>1723</v>
      </c>
      <c r="S53" s="208" t="s">
        <v>1711</v>
      </c>
      <c r="T53" s="208" t="s">
        <v>465</v>
      </c>
      <c r="U53" s="208" t="s">
        <v>492</v>
      </c>
      <c r="V53" s="208" t="s">
        <v>493</v>
      </c>
    </row>
    <row r="54" spans="2:22" x14ac:dyDescent="0.2">
      <c r="B54" s="208" t="str">
        <f>'Header Info'!B54</f>
        <v>APEX ENGINEERING WICHITA DIV.</v>
      </c>
      <c r="C54" s="208" t="s">
        <v>885</v>
      </c>
      <c r="D54" s="208" t="str">
        <f>'Header Info'!C54</f>
        <v>AEI-324</v>
      </c>
      <c r="E54" s="208" t="s">
        <v>903</v>
      </c>
      <c r="J54" s="208" t="s">
        <v>3845</v>
      </c>
      <c r="K54" s="208" t="s">
        <v>3844</v>
      </c>
      <c r="Q54" s="208" t="s">
        <v>1724</v>
      </c>
      <c r="R54" s="208" t="s">
        <v>1725</v>
      </c>
      <c r="S54" s="208" t="s">
        <v>1726</v>
      </c>
      <c r="T54" s="208" t="s">
        <v>465</v>
      </c>
      <c r="V54" s="208" t="s">
        <v>1727</v>
      </c>
    </row>
    <row r="55" spans="2:22" x14ac:dyDescent="0.2">
      <c r="B55" s="208" t="str">
        <f>'Header Info'!B55</f>
        <v>APEX ENGINEERING WICHITA DIV.</v>
      </c>
      <c r="C55" s="208" t="s">
        <v>885</v>
      </c>
      <c r="D55" s="208" t="str">
        <f>'Header Info'!C55</f>
        <v>AEI-585</v>
      </c>
      <c r="E55" s="208" t="s">
        <v>902</v>
      </c>
      <c r="J55" s="208" t="s">
        <v>1297</v>
      </c>
      <c r="K55" s="208" t="s">
        <v>1296</v>
      </c>
      <c r="Q55" s="208" t="s">
        <v>494</v>
      </c>
      <c r="R55" s="44" t="s">
        <v>5462</v>
      </c>
      <c r="S55" s="208" t="s">
        <v>1726</v>
      </c>
      <c r="T55" s="208" t="s">
        <v>465</v>
      </c>
      <c r="U55" s="208" t="s">
        <v>495</v>
      </c>
      <c r="V55" s="44" t="s">
        <v>5401</v>
      </c>
    </row>
    <row r="56" spans="2:22" x14ac:dyDescent="0.2">
      <c r="B56" s="208" t="str">
        <f>'Header Info'!B56</f>
        <v>APEX ENGINEERING WICHITA DIV.</v>
      </c>
      <c r="C56" s="208" t="s">
        <v>885</v>
      </c>
      <c r="D56" s="208" t="str">
        <f>'Header Info'!C56</f>
        <v>AEI-650 GRIEVE OVEN</v>
      </c>
      <c r="E56" s="208" t="s">
        <v>900</v>
      </c>
      <c r="J56" s="208" t="s">
        <v>1303</v>
      </c>
      <c r="K56" s="208" t="s">
        <v>1302</v>
      </c>
      <c r="Q56" s="208" t="s">
        <v>496</v>
      </c>
      <c r="R56" s="208" t="s">
        <v>1728</v>
      </c>
      <c r="S56" s="208" t="s">
        <v>1726</v>
      </c>
      <c r="T56" s="208" t="s">
        <v>465</v>
      </c>
      <c r="V56" s="208" t="s">
        <v>497</v>
      </c>
    </row>
    <row r="57" spans="2:22" x14ac:dyDescent="0.2">
      <c r="B57" s="208" t="str">
        <f>'Header Info'!B57</f>
        <v>APEX ENGINEERING WICHITA DIV.</v>
      </c>
      <c r="C57" s="208" t="s">
        <v>885</v>
      </c>
      <c r="D57" s="208" t="str">
        <f>'Header Info'!C57</f>
        <v>ICTA-0122</v>
      </c>
      <c r="E57" s="208" t="s">
        <v>898</v>
      </c>
      <c r="J57" s="208" t="s">
        <v>1321</v>
      </c>
      <c r="K57" s="44" t="s">
        <v>3085</v>
      </c>
      <c r="Q57" s="208" t="s">
        <v>498</v>
      </c>
      <c r="R57" s="208" t="s">
        <v>1729</v>
      </c>
      <c r="S57" s="208" t="s">
        <v>1726</v>
      </c>
      <c r="T57" s="208" t="s">
        <v>465</v>
      </c>
      <c r="U57" s="208" t="s">
        <v>499</v>
      </c>
      <c r="V57" s="208" t="s">
        <v>500</v>
      </c>
    </row>
    <row r="58" spans="2:22" x14ac:dyDescent="0.2">
      <c r="B58" s="208" t="str">
        <f>'Header Info'!B58</f>
        <v>APPH WICHITA, INC.</v>
      </c>
      <c r="C58" s="208" t="s">
        <v>885</v>
      </c>
      <c r="D58" s="208" t="str">
        <f>'Header Info'!C58</f>
        <v>917-195</v>
      </c>
      <c r="E58" s="208" t="s">
        <v>897</v>
      </c>
      <c r="J58" s="208" t="s">
        <v>1342</v>
      </c>
      <c r="K58" s="208" t="s">
        <v>1341</v>
      </c>
      <c r="Q58" s="208" t="s">
        <v>501</v>
      </c>
      <c r="R58" s="208" t="s">
        <v>1730</v>
      </c>
      <c r="S58" s="208" t="s">
        <v>1726</v>
      </c>
      <c r="T58" s="208" t="s">
        <v>465</v>
      </c>
      <c r="U58" s="208" t="s">
        <v>502</v>
      </c>
      <c r="V58" s="208" t="s">
        <v>503</v>
      </c>
    </row>
    <row r="59" spans="2:22" x14ac:dyDescent="0.2">
      <c r="B59" s="208" t="str">
        <f>'Header Info'!B59</f>
        <v>APPH WICHITA, INC.</v>
      </c>
      <c r="C59" s="208" t="s">
        <v>905</v>
      </c>
      <c r="D59" s="208" t="str">
        <f>'Header Info'!C59</f>
        <v>PAINTBOOTH OVEN</v>
      </c>
      <c r="E59" s="208" t="s">
        <v>909</v>
      </c>
      <c r="J59" s="208" t="s">
        <v>1782</v>
      </c>
      <c r="K59" s="208" t="s">
        <v>1781</v>
      </c>
      <c r="Q59" s="208" t="s">
        <v>504</v>
      </c>
      <c r="R59" s="208" t="s">
        <v>1731</v>
      </c>
      <c r="S59" s="208" t="s">
        <v>1726</v>
      </c>
      <c r="T59" s="208" t="s">
        <v>465</v>
      </c>
      <c r="U59" s="208" t="s">
        <v>505</v>
      </c>
      <c r="V59" s="208" t="s">
        <v>506</v>
      </c>
    </row>
    <row r="60" spans="2:22" x14ac:dyDescent="0.2">
      <c r="B60" s="208" t="str">
        <f>'Header Info'!B60</f>
        <v>ASSOCIATED INDUSTRIES, INC.</v>
      </c>
      <c r="C60" s="208" t="s">
        <v>905</v>
      </c>
      <c r="D60" s="208" t="str">
        <f>'Header Info'!C60</f>
        <v>COLD STORAGE NO. 1</v>
      </c>
      <c r="E60" s="208" t="s">
        <v>907</v>
      </c>
      <c r="J60" s="208" t="s">
        <v>1347</v>
      </c>
      <c r="K60" s="208" t="s">
        <v>1346</v>
      </c>
      <c r="Q60" s="208" t="s">
        <v>507</v>
      </c>
      <c r="R60" s="208" t="s">
        <v>1853</v>
      </c>
      <c r="S60" s="208" t="s">
        <v>1726</v>
      </c>
      <c r="T60" s="208" t="s">
        <v>465</v>
      </c>
      <c r="V60" s="208" t="s">
        <v>1841</v>
      </c>
    </row>
    <row r="61" spans="2:22" x14ac:dyDescent="0.2">
      <c r="B61" s="208" t="str">
        <f>'Header Info'!B61</f>
        <v>ASSOCIATED INDUSTRIES, INC.</v>
      </c>
      <c r="C61" s="208" t="s">
        <v>911</v>
      </c>
      <c r="D61" s="208" t="str">
        <f>'Header Info'!C61</f>
        <v>FREEZER NO. 1</v>
      </c>
      <c r="E61" s="208" t="s">
        <v>913</v>
      </c>
      <c r="J61" s="208" t="s">
        <v>1352</v>
      </c>
      <c r="K61" s="208" t="s">
        <v>1351</v>
      </c>
      <c r="Q61" s="208" t="s">
        <v>508</v>
      </c>
      <c r="R61" s="208" t="s">
        <v>1732</v>
      </c>
      <c r="S61" s="208" t="s">
        <v>1726</v>
      </c>
      <c r="T61" s="208" t="s">
        <v>465</v>
      </c>
      <c r="U61" s="208" t="s">
        <v>509</v>
      </c>
      <c r="V61" s="208" t="s">
        <v>510</v>
      </c>
    </row>
    <row r="62" spans="2:22" x14ac:dyDescent="0.2">
      <c r="B62" s="208" t="str">
        <f>'Header Info'!B62</f>
        <v>BODYCOTE THERMAL PROCESSING, INC.-McLEAN</v>
      </c>
      <c r="C62" s="208" t="s">
        <v>911</v>
      </c>
      <c r="D62" s="208" t="str">
        <f>'Header Info'!C62</f>
        <v>Vacuum Furnace No. 513</v>
      </c>
      <c r="E62" s="208" t="s">
        <v>915</v>
      </c>
      <c r="J62" s="208" t="s">
        <v>1382</v>
      </c>
      <c r="K62" s="208" t="s">
        <v>1381</v>
      </c>
      <c r="Q62" s="208" t="s">
        <v>511</v>
      </c>
      <c r="R62" s="208" t="s">
        <v>1733</v>
      </c>
      <c r="S62" s="208" t="s">
        <v>1726</v>
      </c>
      <c r="T62" s="208" t="s">
        <v>465</v>
      </c>
      <c r="U62" s="208" t="s">
        <v>512</v>
      </c>
      <c r="V62" s="208" t="s">
        <v>513</v>
      </c>
    </row>
    <row r="63" spans="2:22" x14ac:dyDescent="0.2">
      <c r="B63" s="208" t="str">
        <f>'Header Info'!B63</f>
        <v>BOMBARDIER AEROSPACE - LEARJET DIVISION</v>
      </c>
      <c r="C63" s="208" t="s">
        <v>917</v>
      </c>
      <c r="D63" s="208" t="str">
        <f>'Header Info'!C63</f>
        <v>Batch Oven OVE-128-A</v>
      </c>
      <c r="E63" s="208" t="s">
        <v>918</v>
      </c>
      <c r="J63" s="208" t="s">
        <v>1388</v>
      </c>
      <c r="K63" s="208" t="s">
        <v>1387</v>
      </c>
      <c r="Q63" s="208" t="s">
        <v>514</v>
      </c>
      <c r="R63" s="208" t="s">
        <v>1734</v>
      </c>
      <c r="S63" s="208" t="s">
        <v>1726</v>
      </c>
      <c r="T63" s="208" t="s">
        <v>465</v>
      </c>
      <c r="U63" s="208" t="s">
        <v>515</v>
      </c>
      <c r="V63" s="208" t="s">
        <v>516</v>
      </c>
    </row>
    <row r="64" spans="2:22" x14ac:dyDescent="0.2">
      <c r="B64" s="208" t="str">
        <f>'Header Info'!B64</f>
        <v>BOMBARDIER AEROSPACE - LEARJET DIVISION</v>
      </c>
      <c r="C64" s="208" t="s">
        <v>920</v>
      </c>
      <c r="D64" s="208" t="str">
        <f>'Header Info'!C64</f>
        <v>PRI-1383</v>
      </c>
      <c r="E64" s="208" t="s">
        <v>932</v>
      </c>
      <c r="J64" s="208" t="s">
        <v>1392</v>
      </c>
      <c r="K64" s="208" t="s">
        <v>1391</v>
      </c>
      <c r="Q64" s="208" t="s">
        <v>517</v>
      </c>
      <c r="R64" s="208" t="s">
        <v>1735</v>
      </c>
      <c r="S64" s="208" t="s">
        <v>1726</v>
      </c>
      <c r="T64" s="208" t="s">
        <v>465</v>
      </c>
      <c r="U64" s="208" t="s">
        <v>518</v>
      </c>
      <c r="V64" s="208" t="s">
        <v>519</v>
      </c>
    </row>
    <row r="65" spans="2:22" x14ac:dyDescent="0.2">
      <c r="B65" s="208" t="str">
        <f>'Header Info'!B65</f>
        <v>BURNHAM COMPOSITE STRUCTURES, INC.</v>
      </c>
      <c r="C65" s="208" t="s">
        <v>920</v>
      </c>
      <c r="D65" s="208" t="str">
        <f>'Header Info'!C65</f>
        <v>Autoclave No. 1 Cessna</v>
      </c>
      <c r="E65" s="208" t="s">
        <v>933</v>
      </c>
      <c r="J65" s="208" t="s">
        <v>1406</v>
      </c>
      <c r="K65" s="208" t="s">
        <v>1405</v>
      </c>
      <c r="Q65" s="208" t="s">
        <v>520</v>
      </c>
      <c r="R65" s="208" t="s">
        <v>1736</v>
      </c>
      <c r="S65" s="208" t="s">
        <v>1726</v>
      </c>
      <c r="T65" s="208" t="s">
        <v>465</v>
      </c>
      <c r="U65" s="208" t="s">
        <v>521</v>
      </c>
      <c r="V65" s="208" t="s">
        <v>522</v>
      </c>
    </row>
    <row r="66" spans="2:22" x14ac:dyDescent="0.2">
      <c r="B66" s="208" t="str">
        <f>'Header Info'!B66</f>
        <v>BURNHAM COMPOSITE STRUCTURES, INC.</v>
      </c>
      <c r="C66" s="208" t="s">
        <v>920</v>
      </c>
      <c r="D66" s="208" t="str">
        <f>'Header Info'!C66</f>
        <v>AUTOCLAVE NO. 2 CESSNA</v>
      </c>
      <c r="E66" s="208" t="s">
        <v>934</v>
      </c>
      <c r="J66" s="208" t="s">
        <v>1411</v>
      </c>
      <c r="K66" s="208" t="s">
        <v>1982</v>
      </c>
      <c r="Q66" s="208" t="s">
        <v>1740</v>
      </c>
      <c r="R66" s="208" t="s">
        <v>1741</v>
      </c>
      <c r="S66" s="208" t="s">
        <v>1726</v>
      </c>
      <c r="T66" s="208" t="s">
        <v>465</v>
      </c>
      <c r="V66" s="208" t="s">
        <v>1742</v>
      </c>
    </row>
    <row r="67" spans="2:22" x14ac:dyDescent="0.2">
      <c r="B67" s="208" t="str">
        <f>'Header Info'!B67</f>
        <v>BURNHAM COMPOSITE STRUCTURES, INC.</v>
      </c>
      <c r="C67" s="208" t="s">
        <v>920</v>
      </c>
      <c r="D67" s="208" t="str">
        <f>'Header Info'!C67</f>
        <v>CURING OVEN NO. 2</v>
      </c>
      <c r="E67" s="208" t="s">
        <v>935</v>
      </c>
      <c r="J67" s="208" t="s">
        <v>1587</v>
      </c>
      <c r="K67" s="208" t="s">
        <v>1983</v>
      </c>
      <c r="Q67" s="208" t="s">
        <v>523</v>
      </c>
      <c r="R67" s="208" t="s">
        <v>3903</v>
      </c>
      <c r="S67" s="208" t="s">
        <v>1737</v>
      </c>
      <c r="T67" s="208" t="s">
        <v>465</v>
      </c>
      <c r="U67" s="208" t="s">
        <v>524</v>
      </c>
      <c r="V67" s="208" t="s">
        <v>3904</v>
      </c>
    </row>
    <row r="68" spans="2:22" x14ac:dyDescent="0.2">
      <c r="B68" s="208" t="str">
        <f>'Header Info'!B68</f>
        <v>BURNHAM COMPOSITE STRUCTURES, INC.</v>
      </c>
      <c r="C68" s="208" t="s">
        <v>920</v>
      </c>
      <c r="D68" s="208" t="str">
        <f>'Header Info'!C68</f>
        <v>Oven No. 1A Cessna</v>
      </c>
      <c r="E68" s="208" t="s">
        <v>928</v>
      </c>
      <c r="J68" s="208" t="s">
        <v>1416</v>
      </c>
      <c r="K68" s="208" t="s">
        <v>1747</v>
      </c>
      <c r="Q68" s="208" t="s">
        <v>525</v>
      </c>
      <c r="R68" s="208" t="s">
        <v>1738</v>
      </c>
      <c r="S68" s="208" t="s">
        <v>1737</v>
      </c>
      <c r="T68" s="208" t="s">
        <v>465</v>
      </c>
      <c r="U68" s="208" t="s">
        <v>526</v>
      </c>
      <c r="V68" s="208" t="s">
        <v>527</v>
      </c>
    </row>
    <row r="69" spans="2:22" x14ac:dyDescent="0.2">
      <c r="B69" s="208" t="str">
        <f>'Header Info'!B69</f>
        <v>BURNHAM COMPOSITE STRUCTURES, INC.</v>
      </c>
      <c r="C69" s="208" t="s">
        <v>920</v>
      </c>
      <c r="D69" s="208" t="str">
        <f>'Header Info'!C69</f>
        <v>OVEN NO. 3</v>
      </c>
      <c r="E69" s="208" t="s">
        <v>929</v>
      </c>
      <c r="J69" s="208" t="s">
        <v>1419</v>
      </c>
      <c r="K69" s="208" t="s">
        <v>1418</v>
      </c>
      <c r="Q69" s="208" t="s">
        <v>528</v>
      </c>
      <c r="R69" s="208" t="s">
        <v>1739</v>
      </c>
      <c r="S69" s="208" t="s">
        <v>1737</v>
      </c>
      <c r="T69" s="208" t="s">
        <v>465</v>
      </c>
      <c r="U69" s="208" t="s">
        <v>529</v>
      </c>
      <c r="V69" s="208" t="s">
        <v>530</v>
      </c>
    </row>
    <row r="70" spans="2:22" x14ac:dyDescent="0.2">
      <c r="B70" s="208" t="str">
        <f>'Header Info'!B70</f>
        <v>BURNHAM COMPOSITE STRUCTURES, INC.</v>
      </c>
      <c r="C70" s="208" t="s">
        <v>920</v>
      </c>
      <c r="D70" s="208" t="str">
        <f>'Header Info'!C70</f>
        <v>OVEN NO. 4</v>
      </c>
      <c r="E70" s="208" t="s">
        <v>930</v>
      </c>
      <c r="J70" s="208" t="s">
        <v>1788</v>
      </c>
      <c r="K70" s="208" t="s">
        <v>1787</v>
      </c>
      <c r="Q70" s="208" t="s">
        <v>1743</v>
      </c>
      <c r="R70" s="208" t="s">
        <v>1744</v>
      </c>
      <c r="S70" s="208" t="s">
        <v>1737</v>
      </c>
      <c r="T70" s="208" t="s">
        <v>465</v>
      </c>
      <c r="V70" s="208" t="s">
        <v>1745</v>
      </c>
    </row>
    <row r="71" spans="2:22" x14ac:dyDescent="0.2">
      <c r="B71" s="208" t="str">
        <f>'Header Info'!B71</f>
        <v>BURNHAM COMPOSITE STRUCTURES, INC.</v>
      </c>
      <c r="C71" s="208" t="s">
        <v>920</v>
      </c>
      <c r="D71" s="208" t="str">
        <f>'Header Info'!C71</f>
        <v>OVEN NO. 6</v>
      </c>
      <c r="E71" s="208" t="s">
        <v>936</v>
      </c>
      <c r="J71" s="208" t="s">
        <v>1425</v>
      </c>
      <c r="K71" s="208" t="s">
        <v>1424</v>
      </c>
      <c r="Q71" s="208" t="s">
        <v>1837</v>
      </c>
      <c r="R71" s="208" t="s">
        <v>1838</v>
      </c>
      <c r="S71" s="208" t="s">
        <v>1839</v>
      </c>
      <c r="T71" s="208" t="s">
        <v>465</v>
      </c>
      <c r="V71" s="208" t="s">
        <v>1840</v>
      </c>
    </row>
    <row r="72" spans="2:22" x14ac:dyDescent="0.2">
      <c r="B72" s="208" t="str">
        <f>'Header Info'!B72</f>
        <v>CAPPS MANUFACTURING INC.</v>
      </c>
      <c r="C72" s="208" t="s">
        <v>920</v>
      </c>
      <c r="D72" s="208" t="str">
        <f>'Header Info'!C72</f>
        <v>AGE OVEN NO. 0</v>
      </c>
      <c r="E72" s="208" t="s">
        <v>931</v>
      </c>
      <c r="J72" s="208" t="s">
        <v>1435</v>
      </c>
      <c r="K72" s="208" t="s">
        <v>1434</v>
      </c>
      <c r="Q72" s="208" t="s">
        <v>531</v>
      </c>
      <c r="R72" s="208" t="s">
        <v>532</v>
      </c>
      <c r="S72" s="208" t="s">
        <v>533</v>
      </c>
      <c r="T72" s="208" t="s">
        <v>534</v>
      </c>
      <c r="U72" s="208" t="s">
        <v>111</v>
      </c>
    </row>
    <row r="73" spans="2:22" x14ac:dyDescent="0.2">
      <c r="B73" s="208" t="str">
        <f>'Header Info'!B73</f>
        <v>CAPPS MANUFACTURING INC.</v>
      </c>
      <c r="C73" s="208" t="s">
        <v>920</v>
      </c>
      <c r="D73" s="208" t="str">
        <f>'Header Info'!C73</f>
        <v>AGE OVEN NO. 1</v>
      </c>
      <c r="E73" s="208" t="s">
        <v>937</v>
      </c>
      <c r="J73" s="208" t="s">
        <v>1448</v>
      </c>
      <c r="K73" s="208" t="s">
        <v>1447</v>
      </c>
      <c r="Q73" s="208" t="s">
        <v>535</v>
      </c>
      <c r="R73" s="208" t="s">
        <v>536</v>
      </c>
      <c r="S73" s="208" t="s">
        <v>537</v>
      </c>
      <c r="T73" s="208" t="s">
        <v>534</v>
      </c>
      <c r="U73" s="208" t="s">
        <v>111</v>
      </c>
    </row>
    <row r="74" spans="2:22" x14ac:dyDescent="0.2">
      <c r="B74" s="208" t="str">
        <f>'Header Info'!B74</f>
        <v>CAPPS MANUFACTURING INC.</v>
      </c>
      <c r="C74" s="208" t="s">
        <v>920</v>
      </c>
      <c r="D74" s="208" t="str">
        <f>'Header Info'!C74</f>
        <v>AGE OVEN NO. 2</v>
      </c>
      <c r="E74" s="208" t="s">
        <v>938</v>
      </c>
      <c r="J74" s="208" t="s">
        <v>1452</v>
      </c>
      <c r="K74" s="208" t="s">
        <v>1451</v>
      </c>
      <c r="Q74" s="208" t="s">
        <v>538</v>
      </c>
      <c r="R74" s="208" t="s">
        <v>539</v>
      </c>
      <c r="S74" s="208" t="s">
        <v>540</v>
      </c>
      <c r="T74" s="208" t="s">
        <v>534</v>
      </c>
      <c r="U74" s="208" t="s">
        <v>111</v>
      </c>
    </row>
    <row r="75" spans="2:22" x14ac:dyDescent="0.2">
      <c r="B75" s="208" t="str">
        <f>'Header Info'!B75</f>
        <v>CAPPS MANUFACTURING INC.</v>
      </c>
      <c r="C75" s="208" t="s">
        <v>920</v>
      </c>
      <c r="D75" s="208" t="str">
        <f>'Header Info'!C75</f>
        <v>AGE OVEN NO. 3</v>
      </c>
      <c r="E75" s="208" t="s">
        <v>939</v>
      </c>
      <c r="J75" s="208" t="s">
        <v>1460</v>
      </c>
      <c r="K75" s="208" t="s">
        <v>1459</v>
      </c>
      <c r="Q75" s="208" t="s">
        <v>541</v>
      </c>
      <c r="R75" s="208" t="s">
        <v>542</v>
      </c>
      <c r="S75" s="208" t="s">
        <v>543</v>
      </c>
      <c r="T75" s="208" t="s">
        <v>534</v>
      </c>
      <c r="U75" s="208" t="s">
        <v>111</v>
      </c>
    </row>
    <row r="76" spans="2:22" x14ac:dyDescent="0.2">
      <c r="B76" s="208" t="str">
        <f>'Header Info'!B76</f>
        <v>CAPPS MANUFACTURING INC.</v>
      </c>
      <c r="C76" s="208" t="s">
        <v>920</v>
      </c>
      <c r="D76" s="208" t="str">
        <f>'Header Info'!C76</f>
        <v>AGE OVEN NO. 4</v>
      </c>
      <c r="E76" s="208" t="s">
        <v>940</v>
      </c>
      <c r="J76" s="208" t="s">
        <v>1062</v>
      </c>
      <c r="K76" s="208" t="s">
        <v>3873</v>
      </c>
      <c r="Q76" s="208" t="s">
        <v>544</v>
      </c>
      <c r="R76" s="208" t="s">
        <v>545</v>
      </c>
      <c r="S76" s="208" t="s">
        <v>546</v>
      </c>
      <c r="T76" s="208" t="s">
        <v>534</v>
      </c>
      <c r="U76" s="208" t="s">
        <v>111</v>
      </c>
    </row>
    <row r="77" spans="2:22" x14ac:dyDescent="0.2">
      <c r="B77" s="208" t="str">
        <f>'Header Info'!B77</f>
        <v>CAPPS MANUFACTURING INC.</v>
      </c>
      <c r="C77" s="208" t="s">
        <v>920</v>
      </c>
      <c r="D77" s="208" t="str">
        <f>'Header Info'!C77</f>
        <v>DD146046</v>
      </c>
      <c r="E77" s="208" t="s">
        <v>927</v>
      </c>
      <c r="J77" s="208" t="s">
        <v>1497</v>
      </c>
      <c r="K77" s="208" t="s">
        <v>1496</v>
      </c>
      <c r="Q77" s="208" t="s">
        <v>547</v>
      </c>
      <c r="R77" s="208" t="s">
        <v>548</v>
      </c>
      <c r="S77" s="208" t="s">
        <v>549</v>
      </c>
      <c r="T77" s="208" t="s">
        <v>534</v>
      </c>
    </row>
    <row r="78" spans="2:22" x14ac:dyDescent="0.2">
      <c r="B78" s="208" t="str">
        <f>'Header Info'!B78</f>
        <v>CAPPS MANUFACTURING INC.</v>
      </c>
      <c r="C78" s="208" t="s">
        <v>920</v>
      </c>
      <c r="D78" s="208" t="str">
        <f>'Header Info'!C78</f>
        <v>Drop Bottom Furnace No. 2</v>
      </c>
      <c r="E78" s="208" t="s">
        <v>926</v>
      </c>
      <c r="J78" s="208" t="s">
        <v>1834</v>
      </c>
      <c r="K78" s="208" t="s">
        <v>1833</v>
      </c>
      <c r="Q78" s="208" t="s">
        <v>551</v>
      </c>
      <c r="R78" s="208" t="s">
        <v>1877</v>
      </c>
      <c r="S78" s="208" t="s">
        <v>552</v>
      </c>
      <c r="T78" s="208" t="s">
        <v>550</v>
      </c>
      <c r="U78" s="208" t="s">
        <v>553</v>
      </c>
      <c r="V78" s="208" t="s">
        <v>1878</v>
      </c>
    </row>
    <row r="79" spans="2:22" x14ac:dyDescent="0.2">
      <c r="B79" s="208" t="str">
        <f>'Header Info'!B79</f>
        <v>CAPPS MANUFACTURING INC.</v>
      </c>
      <c r="C79" s="208" t="s">
        <v>920</v>
      </c>
      <c r="D79" s="208" t="str">
        <f>'Header Info'!C79</f>
        <v>TANK NO. 110</v>
      </c>
      <c r="E79" s="208" t="s">
        <v>925</v>
      </c>
      <c r="J79" s="208" t="s">
        <v>1537</v>
      </c>
      <c r="K79" s="208" t="s">
        <v>1536</v>
      </c>
      <c r="Q79" s="208" t="s">
        <v>810</v>
      </c>
      <c r="R79" s="208" t="s">
        <v>1879</v>
      </c>
      <c r="S79" s="208" t="s">
        <v>811</v>
      </c>
      <c r="T79" s="208" t="s">
        <v>550</v>
      </c>
      <c r="U79" s="208" t="s">
        <v>812</v>
      </c>
      <c r="V79" s="208" t="s">
        <v>1880</v>
      </c>
    </row>
    <row r="80" spans="2:22" x14ac:dyDescent="0.2">
      <c r="B80" s="208" t="str">
        <f>'Header Info'!B80</f>
        <v>CAPPS MANUFACTURING INC. - CUSTER</v>
      </c>
      <c r="C80" s="208" t="s">
        <v>920</v>
      </c>
      <c r="D80" s="208" t="str">
        <f>'Header Info'!C80</f>
        <v>C-CPI-6054</v>
      </c>
      <c r="E80" s="208" t="s">
        <v>921</v>
      </c>
      <c r="J80" s="208" t="s">
        <v>1558</v>
      </c>
      <c r="K80" s="208" t="s">
        <v>1557</v>
      </c>
      <c r="Q80" s="208" t="s">
        <v>813</v>
      </c>
      <c r="R80" s="208" t="s">
        <v>1881</v>
      </c>
      <c r="S80" s="208" t="s">
        <v>811</v>
      </c>
      <c r="T80" s="208" t="s">
        <v>550</v>
      </c>
      <c r="U80" s="208" t="s">
        <v>814</v>
      </c>
      <c r="V80" s="208" t="s">
        <v>1882</v>
      </c>
    </row>
    <row r="81" spans="2:22" x14ac:dyDescent="0.2">
      <c r="B81" s="208" t="str">
        <f>'Header Info'!B81</f>
        <v>CAPPS MANUFACTURING INC. - CUSTER</v>
      </c>
      <c r="C81" s="208" t="s">
        <v>920</v>
      </c>
      <c r="D81" s="208" t="str">
        <f>'Header Info'!C81</f>
        <v>CM00295 (OVEN NO. 2)</v>
      </c>
      <c r="E81" s="208" t="s">
        <v>924</v>
      </c>
      <c r="J81" s="208" t="s">
        <v>1543</v>
      </c>
      <c r="K81" s="208" t="s">
        <v>1795</v>
      </c>
      <c r="Q81" s="208" t="s">
        <v>554</v>
      </c>
      <c r="R81" s="208" t="s">
        <v>555</v>
      </c>
      <c r="S81" s="208" t="s">
        <v>556</v>
      </c>
      <c r="T81" s="208" t="s">
        <v>550</v>
      </c>
      <c r="U81" s="208" t="s">
        <v>557</v>
      </c>
      <c r="V81" s="208" t="s">
        <v>558</v>
      </c>
    </row>
    <row r="82" spans="2:22" x14ac:dyDescent="0.2">
      <c r="B82" s="208" t="str">
        <f>'Header Info'!B82</f>
        <v>CAPPS MANUFACTURING INC. - CUSTER</v>
      </c>
      <c r="C82" s="208" t="s">
        <v>920</v>
      </c>
      <c r="D82" s="208" t="str">
        <f>'Header Info'!C82</f>
        <v>CM00296</v>
      </c>
      <c r="E82" s="208" t="s">
        <v>923</v>
      </c>
      <c r="J82" s="208" t="s">
        <v>3879</v>
      </c>
      <c r="K82" s="208" t="s">
        <v>3878</v>
      </c>
    </row>
    <row r="83" spans="2:22" x14ac:dyDescent="0.2">
      <c r="B83" s="208" t="str">
        <f>'Header Info'!B83</f>
        <v>CAPPS MANUFACTURING INC. - CUSTER</v>
      </c>
      <c r="C83" s="208" t="s">
        <v>920</v>
      </c>
      <c r="D83" s="208" t="str">
        <f>'Header Info'!C83</f>
        <v>PAINT BAKE OVEN NO. 6</v>
      </c>
      <c r="E83" s="208" t="s">
        <v>922</v>
      </c>
      <c r="J83" s="208" t="s">
        <v>1566</v>
      </c>
      <c r="K83" s="208" t="s">
        <v>1565</v>
      </c>
    </row>
    <row r="84" spans="2:22" x14ac:dyDescent="0.2">
      <c r="B84" s="208" t="str">
        <f>'Header Info'!B84</f>
        <v>CAPPS MANUFACTURING INC. - CUSTER</v>
      </c>
      <c r="C84" s="208" t="s">
        <v>942</v>
      </c>
      <c r="D84" s="208" t="str">
        <f>'Header Info'!C84</f>
        <v>TANK NO. 101</v>
      </c>
      <c r="E84" s="208" t="s">
        <v>955</v>
      </c>
      <c r="J84" s="208" t="s">
        <v>1590</v>
      </c>
      <c r="K84" s="208" t="s">
        <v>1589</v>
      </c>
    </row>
    <row r="85" spans="2:22" x14ac:dyDescent="0.2">
      <c r="B85" s="208" t="str">
        <f>'Header Info'!B85</f>
        <v>CAPPS MANUFACTURING INC. - CUSTER</v>
      </c>
      <c r="C85" s="208" t="s">
        <v>942</v>
      </c>
      <c r="D85" s="208" t="str">
        <f>'Header Info'!C85</f>
        <v>TANK NO. 102</v>
      </c>
      <c r="E85" s="208" t="s">
        <v>946</v>
      </c>
      <c r="J85" s="208" t="s">
        <v>1624</v>
      </c>
      <c r="K85" s="208" t="s">
        <v>1623</v>
      </c>
    </row>
    <row r="86" spans="2:22" x14ac:dyDescent="0.2">
      <c r="B86" s="208" t="str">
        <f>'Header Info'!B86</f>
        <v>CAPPS MANUFACTURING INC. - CUSTER</v>
      </c>
      <c r="C86" s="208" t="s">
        <v>942</v>
      </c>
      <c r="D86" s="208" t="str">
        <f>'Header Info'!C86</f>
        <v>TANK NO. 103</v>
      </c>
      <c r="E86" s="208" t="s">
        <v>957</v>
      </c>
      <c r="J86" s="208" t="s">
        <v>1628</v>
      </c>
      <c r="K86" s="208" t="s">
        <v>1627</v>
      </c>
    </row>
    <row r="87" spans="2:22" x14ac:dyDescent="0.2">
      <c r="B87" s="208" t="str">
        <f>'Header Info'!B87</f>
        <v>CAPPS MANUFACTURING INC. - CUSTER</v>
      </c>
      <c r="C87" s="208" t="s">
        <v>942</v>
      </c>
      <c r="D87" s="208" t="str">
        <f>'Header Info'!C87</f>
        <v>TANK NO. 104</v>
      </c>
      <c r="E87" s="208" t="s">
        <v>958</v>
      </c>
    </row>
    <row r="88" spans="2:22" x14ac:dyDescent="0.2">
      <c r="B88" s="208" t="str">
        <f>'Header Info'!B88</f>
        <v>CAPPS MANUFACTURING INC. - CUSTER</v>
      </c>
      <c r="C88" s="208" t="s">
        <v>942</v>
      </c>
      <c r="D88" s="208" t="str">
        <f>'Header Info'!C88</f>
        <v>TANK NO. 109</v>
      </c>
      <c r="E88" s="208" t="s">
        <v>944</v>
      </c>
    </row>
    <row r="89" spans="2:22" x14ac:dyDescent="0.2">
      <c r="B89" s="208" t="str">
        <f>'Header Info'!B89</f>
        <v>CAPPS MANUFACTURING INC. - CUSTER</v>
      </c>
      <c r="C89" s="208" t="s">
        <v>942</v>
      </c>
      <c r="D89" s="208" t="str">
        <f>'Header Info'!C89</f>
        <v>TANK NO. 111</v>
      </c>
      <c r="E89" s="208" t="s">
        <v>954</v>
      </c>
    </row>
    <row r="90" spans="2:22" x14ac:dyDescent="0.2">
      <c r="B90" s="208" t="str">
        <f>'Header Info'!B90</f>
        <v>CAPPS MANUFACTURING INC. - CUSTER</v>
      </c>
      <c r="C90" s="208" t="s">
        <v>942</v>
      </c>
      <c r="D90" s="208" t="str">
        <f>'Header Info'!C90</f>
        <v>TANK NO. 117</v>
      </c>
      <c r="E90" s="208" t="s">
        <v>953</v>
      </c>
    </row>
    <row r="91" spans="2:22" x14ac:dyDescent="0.2">
      <c r="B91" s="208" t="str">
        <f>'Header Info'!B91</f>
        <v>CAPPS MANUFACTURING INC. - CUSTER</v>
      </c>
      <c r="C91" s="208" t="s">
        <v>942</v>
      </c>
      <c r="D91" s="208" t="str">
        <f>'Header Info'!C91</f>
        <v>TANK NO. 118</v>
      </c>
      <c r="E91" s="208" t="s">
        <v>952</v>
      </c>
    </row>
    <row r="92" spans="2:22" x14ac:dyDescent="0.2">
      <c r="B92" s="208" t="str">
        <f>'Header Info'!B92</f>
        <v>CAPPS MANUFACTURING INC. - CUSTER</v>
      </c>
      <c r="C92" s="208" t="s">
        <v>942</v>
      </c>
      <c r="D92" s="208" t="str">
        <f>'Header Info'!C92</f>
        <v>TANK NO. 119</v>
      </c>
      <c r="E92" s="208" t="s">
        <v>951</v>
      </c>
    </row>
    <row r="93" spans="2:22" x14ac:dyDescent="0.2">
      <c r="B93" s="208" t="str">
        <f>'Header Info'!B93</f>
        <v>CELCO</v>
      </c>
      <c r="C93" s="208" t="s">
        <v>942</v>
      </c>
      <c r="D93" s="208" t="str">
        <f>'Header Info'!C93</f>
        <v>OVEN NO. 1</v>
      </c>
      <c r="E93" s="208" t="s">
        <v>950</v>
      </c>
    </row>
    <row r="94" spans="2:22" x14ac:dyDescent="0.2">
      <c r="B94" s="208" t="str">
        <f>'Header Info'!B94</f>
        <v>CENTER INDUSTRIES CORP.</v>
      </c>
      <c r="C94" s="208" t="s">
        <v>942</v>
      </c>
      <c r="D94" s="208" t="str">
        <f>'Header Info'!C94</f>
        <v>CTR AGE OVEN NO. 1</v>
      </c>
      <c r="E94" s="208" t="s">
        <v>949</v>
      </c>
    </row>
    <row r="95" spans="2:22" x14ac:dyDescent="0.2">
      <c r="B95" s="208" t="str">
        <f>'Header Info'!B95</f>
        <v>CENTER INDUSTRIES CORP.</v>
      </c>
      <c r="C95" s="208" t="s">
        <v>942</v>
      </c>
      <c r="D95" s="208" t="str">
        <f>'Header Info'!C95</f>
        <v>CTR AGE OVEN NO. 2</v>
      </c>
      <c r="E95" s="208" t="s">
        <v>948</v>
      </c>
    </row>
    <row r="96" spans="2:22" x14ac:dyDescent="0.2">
      <c r="B96" s="208" t="str">
        <f>'Header Info'!B96</f>
        <v>CENTER INDUSTRIES CORP.</v>
      </c>
      <c r="C96" s="208" t="s">
        <v>942</v>
      </c>
      <c r="D96" s="208" t="str">
        <f>'Header Info'!C96</f>
        <v>CTR High Temp Furnace No. 1</v>
      </c>
      <c r="E96" s="208" t="s">
        <v>947</v>
      </c>
    </row>
    <row r="97" spans="2:5" x14ac:dyDescent="0.2">
      <c r="B97" s="208" t="str">
        <f>'Header Info'!B97</f>
        <v>CENTER INDUSTRIES CORP.</v>
      </c>
      <c r="C97" s="208" t="s">
        <v>942</v>
      </c>
      <c r="D97" s="208" t="str">
        <f>'Header Info'!C97</f>
        <v>CTR SALT BATH NO. 2</v>
      </c>
      <c r="E97" s="208" t="s">
        <v>943</v>
      </c>
    </row>
    <row r="98" spans="2:5" x14ac:dyDescent="0.2">
      <c r="B98" s="208" t="str">
        <f>'Header Info'!B98</f>
        <v>CHARLES ENGINEERING</v>
      </c>
      <c r="C98" s="208" t="s">
        <v>942</v>
      </c>
      <c r="D98" s="208" t="str">
        <f>'Header Info'!C98</f>
        <v>108582A0313</v>
      </c>
      <c r="E98" s="208" t="s">
        <v>959</v>
      </c>
    </row>
    <row r="99" spans="2:5" x14ac:dyDescent="0.2">
      <c r="B99" s="208" t="str">
        <f>'Header Info'!B99</f>
        <v>CHARLES ENGINEERING</v>
      </c>
      <c r="C99" s="208" t="s">
        <v>942</v>
      </c>
      <c r="D99" s="208">
        <f>'Header Info'!C99</f>
        <v>411623</v>
      </c>
      <c r="E99" s="208" t="s">
        <v>945</v>
      </c>
    </row>
    <row r="100" spans="2:5" x14ac:dyDescent="0.2">
      <c r="B100" s="208" t="str">
        <f>'Header Info'!B100</f>
        <v>CHROME PLUS INTERNATIONAL - WICHITA</v>
      </c>
      <c r="C100" s="208" t="s">
        <v>942</v>
      </c>
      <c r="D100" s="208" t="str">
        <f>'Header Info'!C100</f>
        <v>OVEN NO. 1</v>
      </c>
      <c r="E100" s="208" t="s">
        <v>956</v>
      </c>
    </row>
    <row r="101" spans="2:5" x14ac:dyDescent="0.2">
      <c r="B101" s="208" t="str">
        <f>'Header Info'!B101</f>
        <v>CHROME PLUS INTERNATIONAL - WICHITA</v>
      </c>
      <c r="C101" s="208" t="s">
        <v>961</v>
      </c>
      <c r="D101" s="208" t="str">
        <f>'Header Info'!C101</f>
        <v>OVEN NO. 2</v>
      </c>
      <c r="E101" s="208" t="s">
        <v>970</v>
      </c>
    </row>
    <row r="102" spans="2:5" x14ac:dyDescent="0.2">
      <c r="B102" s="208" t="str">
        <f>'Header Info'!B102</f>
        <v>CHROME PLUS INTERNATIONAL - WICHITA</v>
      </c>
      <c r="C102" s="208" t="s">
        <v>961</v>
      </c>
      <c r="D102" s="208" t="str">
        <f>'Header Info'!C102</f>
        <v>OVEN NO. 3</v>
      </c>
      <c r="E102" s="208" t="s">
        <v>973</v>
      </c>
    </row>
    <row r="103" spans="2:5" x14ac:dyDescent="0.2">
      <c r="B103" s="208" t="str">
        <f>'Header Info'!B103</f>
        <v>CHROME PLUS INTERNATIONAL - WICHITA</v>
      </c>
      <c r="C103" s="208" t="s">
        <v>961</v>
      </c>
      <c r="D103" s="208" t="str">
        <f>'Header Info'!C103</f>
        <v>OVEN NO. 4</v>
      </c>
      <c r="E103" s="208" t="s">
        <v>977</v>
      </c>
    </row>
    <row r="104" spans="2:5" x14ac:dyDescent="0.2">
      <c r="B104" s="208" t="str">
        <f>'Header Info'!B104</f>
        <v>CHROME PLUS INTERNATIONAL - WICHITA</v>
      </c>
      <c r="C104" s="208" t="s">
        <v>961</v>
      </c>
      <c r="D104" s="208" t="str">
        <f>'Header Info'!C104</f>
        <v>OVEN NO. 5 (W-CPI-0335)</v>
      </c>
      <c r="E104" s="208" t="s">
        <v>982</v>
      </c>
    </row>
    <row r="105" spans="2:5" x14ac:dyDescent="0.2">
      <c r="B105" s="208" t="str">
        <f>'Header Info'!B105</f>
        <v>CHROME PLUS INTERNATIONAL - WICHITA</v>
      </c>
      <c r="C105" s="208" t="s">
        <v>961</v>
      </c>
      <c r="D105" s="208" t="str">
        <f>'Header Info'!C105</f>
        <v>OVEN NO. 6</v>
      </c>
      <c r="E105" s="208" t="s">
        <v>988</v>
      </c>
    </row>
    <row r="106" spans="2:5" x14ac:dyDescent="0.2">
      <c r="B106" s="208" t="str">
        <f>'Header Info'!B106</f>
        <v>CHROME PLUS INTERNATIONAL - WICHITA</v>
      </c>
      <c r="C106" s="208" t="s">
        <v>961</v>
      </c>
      <c r="D106" s="208" t="str">
        <f>'Header Info'!C106</f>
        <v>OVEN NO. 9</v>
      </c>
      <c r="E106" s="208" t="s">
        <v>987</v>
      </c>
    </row>
    <row r="107" spans="2:5" x14ac:dyDescent="0.2">
      <c r="B107" s="208" t="str">
        <f>'Header Info'!B107</f>
        <v>CHROME PLUS INTERNATIONAL - WICHITA</v>
      </c>
      <c r="C107" s="208" t="s">
        <v>961</v>
      </c>
      <c r="D107" s="208" t="str">
        <f>'Header Info'!C107</f>
        <v>OVEN NO. 11 W-CPI-0304</v>
      </c>
      <c r="E107" s="208" t="s">
        <v>979</v>
      </c>
    </row>
    <row r="108" spans="2:5" x14ac:dyDescent="0.2">
      <c r="B108" s="208" t="str">
        <f>'Header Info'!B108</f>
        <v>CHROME PLUS INTERNATIONAL - WICHITA</v>
      </c>
      <c r="C108" s="208" t="s">
        <v>961</v>
      </c>
      <c r="D108" s="208" t="str">
        <f>'Header Info'!C108</f>
        <v>W-CPI-2163 (Oven No.12)</v>
      </c>
      <c r="E108" s="208" t="s">
        <v>1860</v>
      </c>
    </row>
    <row r="109" spans="2:5" x14ac:dyDescent="0.2">
      <c r="B109" s="208" t="str">
        <f>'Header Info'!B109</f>
        <v>CHROME PLUS INTERNATIONAL - WICHITA</v>
      </c>
      <c r="C109" s="208" t="s">
        <v>990</v>
      </c>
      <c r="D109" s="208" t="str">
        <f>'Header Info'!C109</f>
        <v>W-CPI-3046 (No. 7)</v>
      </c>
      <c r="E109" s="208" t="s">
        <v>999</v>
      </c>
    </row>
    <row r="110" spans="2:5" x14ac:dyDescent="0.2">
      <c r="B110" s="208" t="str">
        <f>'Header Info'!B110</f>
        <v>CHROME PLUS INTERNATIONAL - WICHITA</v>
      </c>
      <c r="C110" s="208" t="s">
        <v>990</v>
      </c>
      <c r="D110" s="208" t="str">
        <f>'Header Info'!C110</f>
        <v>W-CPI-3047 (NO. 8)</v>
      </c>
      <c r="E110" s="208" t="s">
        <v>1000</v>
      </c>
    </row>
    <row r="111" spans="2:5" x14ac:dyDescent="0.2">
      <c r="B111" s="208" t="str">
        <f>'Header Info'!B111</f>
        <v>CHROME PLUS INTERNATIONAL - WICHITA</v>
      </c>
      <c r="C111" s="208" t="s">
        <v>990</v>
      </c>
      <c r="D111" s="208" t="str">
        <f>'Header Info'!C111</f>
        <v>W-CPI-3049 (Oven 10)</v>
      </c>
      <c r="E111" s="208" t="s">
        <v>991</v>
      </c>
    </row>
    <row r="112" spans="2:5" x14ac:dyDescent="0.2">
      <c r="B112" s="208" t="str">
        <f>'Header Info'!B112</f>
        <v>CHROME PLUS INTERNATIONAL - WICHITA</v>
      </c>
      <c r="C112" s="208" t="s">
        <v>990</v>
      </c>
      <c r="D112" s="208" t="str">
        <f>'Header Info'!C112</f>
        <v>W-CPI-4143 (Oven 13)</v>
      </c>
      <c r="E112" s="208" t="s">
        <v>993</v>
      </c>
    </row>
    <row r="113" spans="2:5" x14ac:dyDescent="0.2">
      <c r="B113" s="208" t="str">
        <f>'Header Info'!B113</f>
        <v>CHROME PLUS INTERNATIONAL - WICHITA</v>
      </c>
      <c r="C113" s="208" t="s">
        <v>990</v>
      </c>
      <c r="D113" s="208" t="str">
        <f>'Header Info'!C113</f>
        <v>W-CPI-4144 (Oven 14)</v>
      </c>
      <c r="E113" s="208" t="s">
        <v>994</v>
      </c>
    </row>
    <row r="114" spans="2:5" x14ac:dyDescent="0.2">
      <c r="B114" s="208" t="str">
        <f>'Header Info'!B114</f>
        <v>CHROME PLUS INTERNATIONAL - WICHITA</v>
      </c>
      <c r="C114" s="208" t="s">
        <v>990</v>
      </c>
      <c r="D114" s="208" t="str">
        <f>'Header Info'!C114</f>
        <v>W-CPI-4988 (Oven 15)</v>
      </c>
      <c r="E114" s="208" t="s">
        <v>995</v>
      </c>
    </row>
    <row r="115" spans="2:5" x14ac:dyDescent="0.2">
      <c r="B115" s="208" t="str">
        <f>'Header Info'!B115</f>
        <v>CHROME PLUS INTERNATIONAL - WICHITA</v>
      </c>
      <c r="C115" s="208" t="s">
        <v>990</v>
      </c>
      <c r="D115" s="208" t="str">
        <f>'Header Info'!C115</f>
        <v>OVEN NO. 16 (W-CPI-1429)</v>
      </c>
      <c r="E115" s="208" t="s">
        <v>996</v>
      </c>
    </row>
    <row r="116" spans="2:5" x14ac:dyDescent="0.2">
      <c r="B116" s="208" t="str">
        <f>'Header Info'!B116</f>
        <v>CHROME PLUS INTERNATIONAL - WICHITA</v>
      </c>
      <c r="C116" s="208" t="s">
        <v>990</v>
      </c>
      <c r="D116" s="208" t="str">
        <f>'Header Info'!C116</f>
        <v>W-CPI-9173 (CURE OVEN 17)</v>
      </c>
      <c r="E116" s="208" t="s">
        <v>997</v>
      </c>
    </row>
    <row r="117" spans="2:5" x14ac:dyDescent="0.2">
      <c r="B117" s="208" t="str">
        <f>'Header Info'!B117</f>
        <v>CHROME PLUS INTERNATIONAL - WICHITA</v>
      </c>
      <c r="C117" s="208" t="s">
        <v>990</v>
      </c>
      <c r="D117" s="208" t="str">
        <f>'Header Info'!C117</f>
        <v>W-CPI-0112 (CURE OVEN 18)</v>
      </c>
      <c r="E117" s="208" t="s">
        <v>1925</v>
      </c>
    </row>
    <row r="118" spans="2:5" x14ac:dyDescent="0.2">
      <c r="B118" s="208" t="str">
        <f>'Header Info'!B118</f>
        <v>COX MACHINE, INC - HARPER DIVISION</v>
      </c>
      <c r="C118" s="208" t="s">
        <v>990</v>
      </c>
      <c r="D118" s="208" t="str">
        <f>'Header Info'!C118</f>
        <v>AGE OVEN NO. 4</v>
      </c>
      <c r="E118" s="208" t="s">
        <v>1928</v>
      </c>
    </row>
    <row r="119" spans="2:5" x14ac:dyDescent="0.2">
      <c r="B119" s="208" t="str">
        <f>'Header Info'!B119</f>
        <v>COX MACHINE, INC - HARPER DIVISION</v>
      </c>
      <c r="C119" s="208" t="s">
        <v>990</v>
      </c>
      <c r="D119" s="208" t="str">
        <f>'Header Info'!C119</f>
        <v>DROP BOTTOM 1</v>
      </c>
      <c r="E119" s="208" t="s">
        <v>1926</v>
      </c>
    </row>
    <row r="120" spans="2:5" x14ac:dyDescent="0.2">
      <c r="B120" s="208" t="str">
        <f>'Header Info'!B120</f>
        <v>COX MACHINE, INC - HARPER DIVISION</v>
      </c>
      <c r="C120" s="208" t="s">
        <v>990</v>
      </c>
      <c r="D120" s="208" t="str">
        <f>'Header Info'!C120</f>
        <v>OVEN NO. 3</v>
      </c>
      <c r="E120" s="208" t="s">
        <v>998</v>
      </c>
    </row>
    <row r="121" spans="2:5" x14ac:dyDescent="0.2">
      <c r="B121" s="208" t="str">
        <f>'Header Info'!B121</f>
        <v>COX MACHINE, INC - HARPER DIVISION</v>
      </c>
      <c r="C121" s="208" t="s">
        <v>990</v>
      </c>
      <c r="D121" s="208" t="str">
        <f>'Header Info'!C121</f>
        <v>OVEN NO. A1</v>
      </c>
      <c r="E121" s="208" t="s">
        <v>1002</v>
      </c>
    </row>
    <row r="122" spans="2:5" x14ac:dyDescent="0.2">
      <c r="B122" s="208" t="str">
        <f>'Header Info'!B122</f>
        <v>COX MACHINE, INC - HARPER DIVISION</v>
      </c>
      <c r="C122" s="208" t="s">
        <v>1003</v>
      </c>
      <c r="D122" s="208" t="str">
        <f>'Header Info'!C122</f>
        <v>OVEN NO. A2</v>
      </c>
      <c r="E122" s="208" t="s">
        <v>1772</v>
      </c>
    </row>
    <row r="123" spans="2:5" x14ac:dyDescent="0.2">
      <c r="B123" s="208" t="str">
        <f>'Header Info'!B123</f>
        <v>DIVERSIFIED SERVICES</v>
      </c>
      <c r="C123" s="208" t="s">
        <v>1003</v>
      </c>
      <c r="D123" s="208" t="str">
        <f>'Header Info'!C123</f>
        <v>BAKE OVEN</v>
      </c>
      <c r="E123" s="208" t="s">
        <v>1016</v>
      </c>
    </row>
    <row r="124" spans="2:5" x14ac:dyDescent="0.2">
      <c r="B124" s="208" t="str">
        <f>'Header Info'!B124</f>
        <v>DIVERSIFIED SERVICES</v>
      </c>
      <c r="C124" s="208" t="s">
        <v>1003</v>
      </c>
      <c r="D124" s="208" t="str">
        <f>'Header Info'!C124</f>
        <v>CURE OVEN, DSI Cal Record 313</v>
      </c>
      <c r="E124" s="208" t="s">
        <v>1022</v>
      </c>
    </row>
    <row r="125" spans="2:5" x14ac:dyDescent="0.2">
      <c r="B125" s="208" t="str">
        <f>'Header Info'!B125</f>
        <v>DIVERSIFIED SERVICES</v>
      </c>
      <c r="C125" s="208" t="s">
        <v>1003</v>
      </c>
      <c r="D125" s="208" t="str">
        <f>'Header Info'!C125</f>
        <v>DSI CAL RECORD:91</v>
      </c>
      <c r="E125" s="208" t="s">
        <v>1020</v>
      </c>
    </row>
    <row r="126" spans="2:5" x14ac:dyDescent="0.2">
      <c r="B126" s="208" t="str">
        <f>'Header Info'!B126</f>
        <v>DIVERSIFIED SERVICES</v>
      </c>
      <c r="C126" s="208" t="s">
        <v>1003</v>
      </c>
      <c r="D126" s="208" t="str">
        <f>'Header Info'!C126</f>
        <v>PAINT BAKE OVEN</v>
      </c>
      <c r="E126" s="208" t="s">
        <v>1019</v>
      </c>
    </row>
    <row r="127" spans="2:5" x14ac:dyDescent="0.2">
      <c r="B127" s="208" t="str">
        <f>'Header Info'!B127</f>
        <v>D-J ENGINEERING, INC.</v>
      </c>
      <c r="C127" s="208" t="s">
        <v>1003</v>
      </c>
      <c r="D127" s="208" t="str">
        <f>'Header Info'!C127</f>
        <v>AUTOCLAVE NO. 1</v>
      </c>
      <c r="E127" s="208" t="s">
        <v>1018</v>
      </c>
    </row>
    <row r="128" spans="2:5" x14ac:dyDescent="0.2">
      <c r="B128" s="208" t="str">
        <f>'Header Info'!B128</f>
        <v>D-J ENGINEERING, INC.</v>
      </c>
      <c r="C128" s="208" t="s">
        <v>1003</v>
      </c>
      <c r="D128" s="208" t="str">
        <f>'Header Info'!C128</f>
        <v>AUTOCLAVE NO. 2</v>
      </c>
      <c r="E128" s="208" t="s">
        <v>1004</v>
      </c>
    </row>
    <row r="129" spans="2:5" x14ac:dyDescent="0.2">
      <c r="B129" s="208" t="str">
        <f>'Header Info'!B129</f>
        <v>D-J ENGINEERING, INC.</v>
      </c>
      <c r="C129" s="208" t="s">
        <v>1003</v>
      </c>
      <c r="D129" s="208" t="str">
        <f>'Header Info'!C129</f>
        <v>BKE1</v>
      </c>
      <c r="E129" s="208" t="s">
        <v>1024</v>
      </c>
    </row>
    <row r="130" spans="2:5" x14ac:dyDescent="0.2">
      <c r="B130" s="208" t="str">
        <f>'Header Info'!B130</f>
        <v>D-J ENGINEERING, INC.</v>
      </c>
      <c r="C130" s="208" t="s">
        <v>1003</v>
      </c>
      <c r="D130" s="208" t="str">
        <f>'Header Info'!C130</f>
        <v>MIS458</v>
      </c>
      <c r="E130" s="208" t="s">
        <v>1014</v>
      </c>
    </row>
    <row r="131" spans="2:5" x14ac:dyDescent="0.2">
      <c r="B131" s="208" t="str">
        <f>'Header Info'!B131</f>
        <v>D-J ENGINEERING, INC.</v>
      </c>
      <c r="C131" s="208" t="s">
        <v>1003</v>
      </c>
      <c r="D131" s="208" t="str">
        <f>'Header Info'!C131</f>
        <v>OSI AGE OVEN</v>
      </c>
      <c r="E131" s="208" t="s">
        <v>1012</v>
      </c>
    </row>
    <row r="132" spans="2:5" x14ac:dyDescent="0.2">
      <c r="B132" s="208" t="str">
        <f>'Header Info'!B132</f>
        <v>D-J ENGINEERING, INC.</v>
      </c>
      <c r="C132" s="208" t="s">
        <v>1003</v>
      </c>
      <c r="D132" s="208" t="str">
        <f>'Header Info'!C132</f>
        <v>OVEN NO. 126912</v>
      </c>
      <c r="E132" s="208" t="s">
        <v>1010</v>
      </c>
    </row>
    <row r="133" spans="2:5" x14ac:dyDescent="0.2">
      <c r="B133" s="208" t="str">
        <f>'Header Info'!B133</f>
        <v>D-J EXTRUDING</v>
      </c>
      <c r="C133" s="208" t="s">
        <v>1003</v>
      </c>
      <c r="D133" s="208" t="str">
        <f>'Header Info'!C133</f>
        <v>ALG1</v>
      </c>
      <c r="E133" s="208" t="s">
        <v>1008</v>
      </c>
    </row>
    <row r="134" spans="2:5" x14ac:dyDescent="0.2">
      <c r="B134" s="208" t="str">
        <f>'Header Info'!B134</f>
        <v>D-J EXTRUDING</v>
      </c>
      <c r="C134" s="208" t="s">
        <v>1003</v>
      </c>
      <c r="D134" s="208" t="str">
        <f>'Header Info'!C134</f>
        <v>ALN1</v>
      </c>
      <c r="E134" s="208" t="s">
        <v>1006</v>
      </c>
    </row>
    <row r="135" spans="2:5" x14ac:dyDescent="0.2">
      <c r="B135" s="208" t="str">
        <f>'Header Info'!B135</f>
        <v>D-J EXTRUDING</v>
      </c>
      <c r="C135" s="208" t="s">
        <v>1003</v>
      </c>
      <c r="D135" s="208" t="str">
        <f>'Header Info'!C135</f>
        <v>ALH2</v>
      </c>
      <c r="E135" s="208" t="s">
        <v>1017</v>
      </c>
    </row>
    <row r="136" spans="2:5" x14ac:dyDescent="0.2">
      <c r="B136" s="208" t="str">
        <f>'Header Info'!B136</f>
        <v>D-J EXTRUDING</v>
      </c>
      <c r="C136" s="208" t="s">
        <v>1026</v>
      </c>
      <c r="D136" s="208" t="str">
        <f>'Header Info'!C136</f>
        <v>ALH1</v>
      </c>
      <c r="E136" s="208" t="s">
        <v>1049</v>
      </c>
    </row>
    <row r="137" spans="2:5" x14ac:dyDescent="0.2">
      <c r="B137" s="208" t="str">
        <f>'Header Info'!B137</f>
        <v>D-J EXTRUDING</v>
      </c>
      <c r="C137" s="208" t="s">
        <v>1026</v>
      </c>
      <c r="D137" s="208" t="str">
        <f>'Header Info'!C137</f>
        <v>STT1 (Monthly Test)</v>
      </c>
      <c r="E137" s="208" t="s">
        <v>1805</v>
      </c>
    </row>
    <row r="138" spans="2:5" x14ac:dyDescent="0.2">
      <c r="B138" s="208" t="str">
        <f>'Header Info'!B138</f>
        <v>D-J EXTRUDING</v>
      </c>
      <c r="C138" s="208" t="s">
        <v>1026</v>
      </c>
      <c r="D138" s="208" t="str">
        <f>'Header Info'!C138</f>
        <v>STT1 (Quarterly Test)</v>
      </c>
      <c r="E138" s="208" t="s">
        <v>1047</v>
      </c>
    </row>
    <row r="139" spans="2:5" x14ac:dyDescent="0.2">
      <c r="B139" s="208" t="str">
        <f>'Header Info'!B139</f>
        <v>D-J EXTRUDING</v>
      </c>
      <c r="C139" s="208" t="s">
        <v>1026</v>
      </c>
      <c r="D139" s="208" t="str">
        <f>'Header Info'!C139</f>
        <v>STT1 1400°F SA</v>
      </c>
      <c r="E139" s="208" t="s">
        <v>1028</v>
      </c>
    </row>
    <row r="140" spans="2:5" x14ac:dyDescent="0.2">
      <c r="B140" s="208" t="str">
        <f>'Header Info'!B140</f>
        <v>D-J EXTRUDING</v>
      </c>
      <c r="C140" s="208" t="s">
        <v>1026</v>
      </c>
      <c r="D140" s="208" t="str">
        <f>'Header Info'!C140</f>
        <v>STH1</v>
      </c>
      <c r="E140" s="208" t="s">
        <v>1030</v>
      </c>
    </row>
    <row r="141" spans="2:5" x14ac:dyDescent="0.2">
      <c r="B141" s="208" t="str">
        <f>'Header Info'!B141</f>
        <v>DUCOMMUN AEROSTRUCTURES, INC.</v>
      </c>
      <c r="C141" s="208" t="s">
        <v>1026</v>
      </c>
      <c r="D141" s="208" t="str">
        <f>'Header Info'!C141</f>
        <v>VAC-633</v>
      </c>
      <c r="E141" s="208" t="s">
        <v>1032</v>
      </c>
    </row>
    <row r="142" spans="2:5" x14ac:dyDescent="0.2">
      <c r="B142" s="208" t="str">
        <f>'Header Info'!B142</f>
        <v>DUCOMMUN AEROSTRUCTURES, INC.</v>
      </c>
      <c r="C142" s="208" t="s">
        <v>1026</v>
      </c>
      <c r="D142" s="208" t="str">
        <f>'Header Info'!C142</f>
        <v>VAC-438</v>
      </c>
      <c r="E142" s="208" t="s">
        <v>1034</v>
      </c>
    </row>
    <row r="143" spans="2:5" x14ac:dyDescent="0.2">
      <c r="B143" s="208" t="str">
        <f>'Header Info'!B143</f>
        <v>DUCOMMUN AEROSTRUCTURES, INC.</v>
      </c>
      <c r="C143" s="208" t="s">
        <v>1026</v>
      </c>
      <c r="D143" s="208" t="str">
        <f>'Header Info'!C143</f>
        <v>VAC-439</v>
      </c>
      <c r="E143" s="208" t="s">
        <v>1036</v>
      </c>
    </row>
    <row r="144" spans="2:5" x14ac:dyDescent="0.2">
      <c r="B144" s="208" t="str">
        <f>'Header Info'!B144</f>
        <v>DUCOMMUN AEROSTRUCTURES, INC.</v>
      </c>
      <c r="C144" s="208" t="s">
        <v>1026</v>
      </c>
      <c r="D144" s="208" t="str">
        <f>'Header Info'!C144</f>
        <v>VAC-440</v>
      </c>
      <c r="E144" s="208" t="s">
        <v>1038</v>
      </c>
    </row>
    <row r="145" spans="2:5" x14ac:dyDescent="0.2">
      <c r="B145" s="208" t="str">
        <f>'Header Info'!B145</f>
        <v>DUCOMMUN AEROSTRUCTURES, INC.</v>
      </c>
      <c r="C145" s="208" t="s">
        <v>1026</v>
      </c>
      <c r="D145" s="208" t="str">
        <f>'Header Info'!C145</f>
        <v>VAC-570</v>
      </c>
      <c r="E145" s="208" t="s">
        <v>1040</v>
      </c>
    </row>
    <row r="146" spans="2:5" x14ac:dyDescent="0.2">
      <c r="B146" s="208" t="str">
        <f>'Header Info'!B146</f>
        <v>DUCOMMUN AEROSTRUCTURES, INC.</v>
      </c>
      <c r="C146" s="208" t="s">
        <v>1026</v>
      </c>
      <c r="D146" s="208" t="str">
        <f>'Header Info'!C146</f>
        <v>VAC-579</v>
      </c>
      <c r="E146" s="208" t="s">
        <v>1041</v>
      </c>
    </row>
    <row r="147" spans="2:5" x14ac:dyDescent="0.2">
      <c r="B147" s="208" t="str">
        <f>'Header Info'!B147</f>
        <v>DUCOMMUN AEROSTRUCTURES, INC.</v>
      </c>
      <c r="C147" s="208" t="s">
        <v>1026</v>
      </c>
      <c r="D147" s="208" t="str">
        <f>'Header Info'!C147</f>
        <v>VAC-584</v>
      </c>
      <c r="E147" s="208" t="s">
        <v>1043</v>
      </c>
    </row>
    <row r="148" spans="2:5" x14ac:dyDescent="0.2">
      <c r="B148" s="208" t="str">
        <f>'Header Info'!B148</f>
        <v>DUCOMMUN AEROSTRUCTURES, INC.</v>
      </c>
      <c r="C148" s="208" t="s">
        <v>1026</v>
      </c>
      <c r="D148" s="208" t="str">
        <f>'Header Info'!C148</f>
        <v>VAC-629 Penetrant Oven</v>
      </c>
      <c r="E148" s="208" t="s">
        <v>1044</v>
      </c>
    </row>
    <row r="149" spans="2:5" x14ac:dyDescent="0.2">
      <c r="B149" s="208" t="str">
        <f>'Header Info'!B149</f>
        <v>DUCOMMUN AEROSTRUCTURES, INC.</v>
      </c>
      <c r="C149" s="208" t="s">
        <v>1026</v>
      </c>
      <c r="D149" s="208" t="str">
        <f>'Header Info'!C149</f>
        <v>VAC-634</v>
      </c>
      <c r="E149" s="208" t="s">
        <v>1045</v>
      </c>
    </row>
    <row r="150" spans="2:5" x14ac:dyDescent="0.2">
      <c r="B150" s="208" t="str">
        <f>'Header Info'!B150</f>
        <v>DUCOMMUN AEROSTRUCTURES, INC.</v>
      </c>
      <c r="C150" s="208" t="s">
        <v>1051</v>
      </c>
      <c r="D150" s="208" t="str">
        <f>'Header Info'!C150</f>
        <v>VAC-643</v>
      </c>
      <c r="E150" s="208" t="s">
        <v>1052</v>
      </c>
    </row>
    <row r="151" spans="2:5" x14ac:dyDescent="0.2">
      <c r="B151" s="208" t="str">
        <f>'Header Info'!B151</f>
        <v>DUCOMMUN AEROSTRUCTURES, INC.</v>
      </c>
      <c r="C151" s="208" t="s">
        <v>1054</v>
      </c>
      <c r="D151" s="208" t="str">
        <f>'Header Info'!C151</f>
        <v>VAC-644</v>
      </c>
      <c r="E151" s="208" t="s">
        <v>1056</v>
      </c>
    </row>
    <row r="152" spans="2:5" x14ac:dyDescent="0.2">
      <c r="B152" s="208" t="str">
        <f>'Header Info'!B152</f>
        <v>DUCOMMUN AEROSTRUCTURES, INC.</v>
      </c>
      <c r="C152" s="208" t="s">
        <v>1054</v>
      </c>
      <c r="D152" s="208" t="str">
        <f>'Header Info'!C152</f>
        <v>VAC-659</v>
      </c>
      <c r="E152" s="208" t="s">
        <v>1060</v>
      </c>
    </row>
    <row r="153" spans="2:5" x14ac:dyDescent="0.2">
      <c r="B153" s="208" t="str">
        <f>'Header Info'!B153</f>
        <v>DUCOMMUN AEROSTRUCTURES, INC.</v>
      </c>
      <c r="C153" s="208" t="s">
        <v>1054</v>
      </c>
      <c r="D153" s="208" t="str">
        <f>'Header Info'!C153</f>
        <v>VAC-963</v>
      </c>
      <c r="E153" s="208" t="s">
        <v>1058</v>
      </c>
    </row>
    <row r="154" spans="2:5" x14ac:dyDescent="0.2">
      <c r="B154" s="208" t="str">
        <f>'Header Info'!B154</f>
        <v>DUCOMMUN AEROSTRUCTURES, INC.</v>
      </c>
      <c r="C154" s="208" t="s">
        <v>1072</v>
      </c>
      <c r="D154" s="208" t="str">
        <f>'Header Info'!C154</f>
        <v>VAC-980</v>
      </c>
      <c r="E154" s="208" t="s">
        <v>1074</v>
      </c>
    </row>
    <row r="155" spans="2:5" x14ac:dyDescent="0.2">
      <c r="B155" s="208" t="str">
        <f>'Header Info'!B155</f>
        <v>DUCOMMUN AEROSTRUCTURES, INC.</v>
      </c>
      <c r="C155" s="208" t="s">
        <v>1072</v>
      </c>
      <c r="D155" s="208" t="str">
        <f>'Header Info'!C155</f>
        <v>VAC-983 2-1</v>
      </c>
      <c r="E155" s="208" t="s">
        <v>1075</v>
      </c>
    </row>
    <row r="156" spans="2:5" x14ac:dyDescent="0.2">
      <c r="B156" s="208" t="str">
        <f>'Header Info'!B156</f>
        <v>DUCOMMUN AEROSTRUCTURES, INC.</v>
      </c>
      <c r="C156" s="208" t="s">
        <v>1077</v>
      </c>
      <c r="D156" s="208" t="str">
        <f>'Header Info'!C156</f>
        <v>VAC-983 2-3</v>
      </c>
      <c r="E156" s="208" t="s">
        <v>1085</v>
      </c>
    </row>
    <row r="157" spans="2:5" x14ac:dyDescent="0.2">
      <c r="B157" s="208" t="str">
        <f>'Header Info'!B157</f>
        <v>DUCOMMUN AEROSTRUCTURES, INC.</v>
      </c>
      <c r="C157" s="208" t="s">
        <v>1077</v>
      </c>
      <c r="D157" s="208" t="str">
        <f>'Header Info'!C157</f>
        <v>VAC-983 2-6</v>
      </c>
      <c r="E157" s="208" t="s">
        <v>1086</v>
      </c>
    </row>
    <row r="158" spans="2:5" x14ac:dyDescent="0.2">
      <c r="B158" s="208" t="str">
        <f>'Header Info'!B158</f>
        <v>DUCOMMUN AEROSTRUCTURES, INC.</v>
      </c>
      <c r="C158" s="208" t="s">
        <v>1077</v>
      </c>
      <c r="D158" s="208" t="str">
        <f>'Header Info'!C158</f>
        <v>VAC-983 2-A</v>
      </c>
      <c r="E158" s="208" t="s">
        <v>1087</v>
      </c>
    </row>
    <row r="159" spans="2:5" x14ac:dyDescent="0.2">
      <c r="B159" s="208" t="str">
        <f>'Header Info'!B159</f>
        <v>DUCOMMUN AEROSTRUCTURES, INC.</v>
      </c>
      <c r="C159" s="208" t="s">
        <v>1077</v>
      </c>
      <c r="D159" s="208" t="str">
        <f>'Header Info'!C159</f>
        <v>VAC-989</v>
      </c>
      <c r="E159" s="208" t="s">
        <v>1089</v>
      </c>
    </row>
    <row r="160" spans="2:5" x14ac:dyDescent="0.2">
      <c r="B160" s="208" t="str">
        <f>'Header Info'!B160</f>
        <v>DUCOMMUN AEROSTRUCTURES, INC.</v>
      </c>
      <c r="C160" s="208" t="s">
        <v>1077</v>
      </c>
      <c r="D160" s="208" t="str">
        <f>'Header Info'!C160</f>
        <v>VAC-1005</v>
      </c>
      <c r="E160" s="208" t="s">
        <v>1090</v>
      </c>
    </row>
    <row r="161" spans="2:5" x14ac:dyDescent="0.2">
      <c r="B161" s="208" t="str">
        <f>'Header Info'!B161</f>
        <v>DUCOMMUN AEROSTRUCTURES, INC.</v>
      </c>
      <c r="C161" s="208" t="s">
        <v>1077</v>
      </c>
      <c r="D161" s="208" t="str">
        <f>'Header Info'!C161</f>
        <v>VAC-1077</v>
      </c>
      <c r="E161" s="208" t="s">
        <v>1091</v>
      </c>
    </row>
    <row r="162" spans="2:5" x14ac:dyDescent="0.2">
      <c r="B162" s="208" t="str">
        <f>'Header Info'!B162</f>
        <v>ELECTROMECH TECHNOLOGIES</v>
      </c>
      <c r="C162" s="208" t="s">
        <v>1077</v>
      </c>
      <c r="D162" s="208">
        <f>'Header Info'!C162</f>
        <v>588</v>
      </c>
      <c r="E162" s="208" t="s">
        <v>1094</v>
      </c>
    </row>
    <row r="163" spans="2:5" x14ac:dyDescent="0.2">
      <c r="B163" s="208" t="str">
        <f>'Header Info'!B163</f>
        <v>ELECTROMECH TECHNOLOGIES</v>
      </c>
      <c r="C163" s="208" t="s">
        <v>1077</v>
      </c>
      <c r="D163" s="208">
        <f>'Header Info'!C163</f>
        <v>12004</v>
      </c>
      <c r="E163" s="208" t="s">
        <v>3839</v>
      </c>
    </row>
    <row r="164" spans="2:5" x14ac:dyDescent="0.2">
      <c r="B164" s="208" t="str">
        <f>'Header Info'!B164</f>
        <v>ELECTROMECH TECHNOLOGIES</v>
      </c>
      <c r="C164" s="208" t="s">
        <v>1077</v>
      </c>
      <c r="D164" s="208" t="str">
        <f>'Header Info'!C164</f>
        <v>ASSET A000080</v>
      </c>
      <c r="E164" s="208" t="s">
        <v>1084</v>
      </c>
    </row>
    <row r="165" spans="2:5" x14ac:dyDescent="0.2">
      <c r="B165" s="208" t="str">
        <f>'Header Info'!B165</f>
        <v>ELECTROMECH TECHNOLOGIES</v>
      </c>
      <c r="C165" s="208" t="s">
        <v>1077</v>
      </c>
      <c r="D165" s="208" t="str">
        <f>'Header Info'!C165</f>
        <v>Blue M Oven 568</v>
      </c>
      <c r="E165" s="208" t="s">
        <v>1083</v>
      </c>
    </row>
    <row r="166" spans="2:5" x14ac:dyDescent="0.2">
      <c r="B166" s="208" t="str">
        <f>'Header Info'!B166</f>
        <v>ELECTROMECH TECHNOLOGIES</v>
      </c>
      <c r="C166" s="208" t="s">
        <v>1077</v>
      </c>
      <c r="D166" s="208" t="str">
        <f>'Header Info'!C166</f>
        <v>Cure Oven No. 15791</v>
      </c>
      <c r="E166" s="208" t="s">
        <v>1081</v>
      </c>
    </row>
    <row r="167" spans="2:5" x14ac:dyDescent="0.2">
      <c r="B167" s="208" t="str">
        <f>'Header Info'!B167</f>
        <v>ELECTROMECH TECHNOLOGIES</v>
      </c>
      <c r="C167" s="208" t="s">
        <v>1077</v>
      </c>
      <c r="D167" s="208" t="str">
        <f>'Header Info'!C167</f>
        <v>Cure Oven No. 187</v>
      </c>
      <c r="E167" s="208" t="s">
        <v>1079</v>
      </c>
    </row>
    <row r="168" spans="2:5" x14ac:dyDescent="0.2">
      <c r="B168" s="208" t="str">
        <f>'Header Info'!B168</f>
        <v>ELECTROMECH TECHNOLOGIES</v>
      </c>
      <c r="C168" s="208" t="s">
        <v>1077</v>
      </c>
      <c r="D168" s="208" t="str">
        <f>'Header Info'!C168</f>
        <v>Cure Oven No. 75143</v>
      </c>
      <c r="E168" s="208" t="s">
        <v>1658</v>
      </c>
    </row>
    <row r="169" spans="2:5" x14ac:dyDescent="0.2">
      <c r="B169" s="208" t="str">
        <f>'Header Info'!B169</f>
        <v>ELECTROMECH TECHNOLOGIES</v>
      </c>
      <c r="C169" s="208" t="s">
        <v>1077</v>
      </c>
      <c r="D169" s="208" t="str">
        <f>'Header Info'!C169</f>
        <v>Environmental Chamber 482</v>
      </c>
      <c r="E169" s="208" t="s">
        <v>3840</v>
      </c>
    </row>
    <row r="170" spans="2:5" x14ac:dyDescent="0.2">
      <c r="B170" s="208" t="str">
        <f>'Header Info'!B170</f>
        <v>ELECTROMECH TECHNOLOGIES</v>
      </c>
      <c r="C170" s="208" t="s">
        <v>1077</v>
      </c>
      <c r="D170" s="208" t="str">
        <f>'Header Info'!C170</f>
        <v>FT622</v>
      </c>
      <c r="E170" s="208" t="s">
        <v>1092</v>
      </c>
    </row>
    <row r="171" spans="2:5" x14ac:dyDescent="0.2">
      <c r="B171" s="208" t="str">
        <f>'Header Info'!B171</f>
        <v>ELECTROMECH TECHNOLOGIES</v>
      </c>
      <c r="C171" s="208" t="s">
        <v>1077</v>
      </c>
      <c r="D171" s="208" t="str">
        <f>'Header Info'!C171</f>
        <v>Oven No. 066</v>
      </c>
      <c r="E171" s="208" t="s">
        <v>1078</v>
      </c>
    </row>
    <row r="172" spans="2:5" x14ac:dyDescent="0.2">
      <c r="B172" s="208" t="str">
        <f>'Header Info'!B172</f>
        <v>ELECTROMECH TECHNOLOGIES</v>
      </c>
      <c r="C172" s="208" t="s">
        <v>1660</v>
      </c>
      <c r="D172" s="208" t="str">
        <f>'Header Info'!C172</f>
        <v>Oven No. 567</v>
      </c>
      <c r="E172" s="208" t="s">
        <v>1667</v>
      </c>
    </row>
    <row r="173" spans="2:5" x14ac:dyDescent="0.2">
      <c r="B173" s="208" t="str">
        <f>'Header Info'!B173</f>
        <v>ELECTROMECH TECHNOLOGIES</v>
      </c>
      <c r="C173" s="208" t="s">
        <v>1660</v>
      </c>
      <c r="D173" s="208" t="str">
        <f>'Header Info'!C173</f>
        <v>Oven No. 13271</v>
      </c>
      <c r="E173" s="208" t="s">
        <v>1669</v>
      </c>
    </row>
    <row r="174" spans="2:5" x14ac:dyDescent="0.2">
      <c r="B174" s="208" t="str">
        <f>'Header Info'!B174</f>
        <v>ELECTROMECH TECHNOLOGIES</v>
      </c>
      <c r="C174" s="208" t="s">
        <v>1660</v>
      </c>
      <c r="D174" s="208" t="str">
        <f>'Header Info'!C174</f>
        <v>Oven No. 14835</v>
      </c>
      <c r="E174" s="208" t="s">
        <v>1664</v>
      </c>
    </row>
    <row r="175" spans="2:5" x14ac:dyDescent="0.2">
      <c r="B175" s="208" t="str">
        <f>'Header Info'!B175</f>
        <v>ELECTROMECH TECHNOLOGIES</v>
      </c>
      <c r="C175" s="208" t="s">
        <v>1660</v>
      </c>
      <c r="D175" s="208" t="str">
        <f>'Header Info'!C175</f>
        <v>Oven No. 613853-231</v>
      </c>
      <c r="E175" s="208" t="s">
        <v>1666</v>
      </c>
    </row>
    <row r="176" spans="2:5" x14ac:dyDescent="0.2">
      <c r="B176" s="208" t="str">
        <f>'Header Info'!B176</f>
        <v>ELECTROMECH TECHNOLOGIES</v>
      </c>
      <c r="C176" s="208" t="s">
        <v>1660</v>
      </c>
      <c r="D176" s="208" t="str">
        <f>'Header Info'!C176</f>
        <v>Oven No. 851899</v>
      </c>
      <c r="E176" s="208" t="s">
        <v>1662</v>
      </c>
    </row>
    <row r="177" spans="2:5" x14ac:dyDescent="0.2">
      <c r="B177" s="208" t="str">
        <f>'Header Info'!B177</f>
        <v>ELECTROMECH TECHNOLOGIES</v>
      </c>
      <c r="C177" s="208" t="s">
        <v>1096</v>
      </c>
      <c r="D177" s="208" t="str">
        <f>'Header Info'!C177</f>
        <v>Thermal Shock Chamber</v>
      </c>
      <c r="E177" s="208" t="s">
        <v>1097</v>
      </c>
    </row>
    <row r="178" spans="2:5" x14ac:dyDescent="0.2">
      <c r="B178" s="208" t="str">
        <f>'Header Info'!B178</f>
        <v>EXACTA AEROSPACE, INC. SOUTH</v>
      </c>
      <c r="C178" s="208" t="s">
        <v>1099</v>
      </c>
      <c r="D178" s="208" t="str">
        <f>'Header Info'!C178</f>
        <v>Cure Oven</v>
      </c>
      <c r="E178" s="208" t="s">
        <v>1102</v>
      </c>
    </row>
    <row r="179" spans="2:5" x14ac:dyDescent="0.2">
      <c r="B179" s="208" t="str">
        <f>'Header Info'!B179</f>
        <v>EXACTA AEROSPACE, INC.</v>
      </c>
      <c r="C179" s="208" t="s">
        <v>1099</v>
      </c>
      <c r="D179" s="208" t="str">
        <f>'Header Info'!C179</f>
        <v>STRESS RELIEF OVEN</v>
      </c>
      <c r="E179" s="208" t="s">
        <v>1107</v>
      </c>
    </row>
    <row r="180" spans="2:5" x14ac:dyDescent="0.2">
      <c r="B180" s="208" t="str">
        <f>'Header Info'!B180</f>
        <v>FARRAR MANHATTAN DIV.</v>
      </c>
      <c r="C180" s="208" t="s">
        <v>1099</v>
      </c>
      <c r="D180" s="208" t="str">
        <f>'Header Info'!C180</f>
        <v>FURNACE NO. 1</v>
      </c>
      <c r="E180" s="208" t="s">
        <v>1108</v>
      </c>
    </row>
    <row r="181" spans="2:5" x14ac:dyDescent="0.2">
      <c r="B181" s="208" t="str">
        <f>'Header Info'!B181</f>
        <v>FARRAR MANHATTAN DIV.</v>
      </c>
      <c r="C181" s="208" t="s">
        <v>1099</v>
      </c>
      <c r="D181" s="208" t="str">
        <f>'Header Info'!C181</f>
        <v>FURNACE NO. 2</v>
      </c>
      <c r="E181" s="208" t="s">
        <v>1103</v>
      </c>
    </row>
    <row r="182" spans="2:5" x14ac:dyDescent="0.2">
      <c r="B182" s="208" t="str">
        <f>'Header Info'!B182</f>
        <v>FARRAR MANHATTAN DIV.</v>
      </c>
      <c r="C182" s="208" t="s">
        <v>1099</v>
      </c>
      <c r="D182" s="208" t="str">
        <f>'Header Info'!C182</f>
        <v>FURNACE NO. 3</v>
      </c>
      <c r="E182" s="208" t="s">
        <v>1105</v>
      </c>
    </row>
    <row r="183" spans="2:5" x14ac:dyDescent="0.2">
      <c r="B183" s="208" t="str">
        <f>'Header Info'!B183</f>
        <v>FIGEAC AERO</v>
      </c>
      <c r="C183" s="208" t="s">
        <v>1099</v>
      </c>
      <c r="D183" s="208" t="str">
        <f>'Header Info'!C183</f>
        <v>FW-801</v>
      </c>
      <c r="E183" s="208" t="s">
        <v>1101</v>
      </c>
    </row>
    <row r="184" spans="2:5" x14ac:dyDescent="0.2">
      <c r="B184" s="208" t="str">
        <f>'Header Info'!B184</f>
        <v>FIGEAC AERO</v>
      </c>
      <c r="C184" s="208" t="s">
        <v>1110</v>
      </c>
      <c r="D184" s="208" t="str">
        <f>'Header Info'!C184</f>
        <v>FW-802</v>
      </c>
      <c r="E184" s="208" t="s">
        <v>1113</v>
      </c>
    </row>
    <row r="185" spans="2:5" x14ac:dyDescent="0.2">
      <c r="B185" s="208" t="str">
        <f>'Header Info'!B185</f>
        <v>FIGEAC AERO</v>
      </c>
      <c r="C185" s="208" t="s">
        <v>1110</v>
      </c>
      <c r="D185" s="208" t="str">
        <f>'Header Info'!C185</f>
        <v>FW-803</v>
      </c>
      <c r="E185" s="208" t="s">
        <v>1117</v>
      </c>
    </row>
    <row r="186" spans="2:5" x14ac:dyDescent="0.2">
      <c r="B186" s="208" t="str">
        <f>'Header Info'!B186</f>
        <v>FIGEAC AERO</v>
      </c>
      <c r="C186" s="208" t="s">
        <v>1110</v>
      </c>
      <c r="D186" s="208" t="str">
        <f>'Header Info'!C186</f>
        <v>FW-804</v>
      </c>
      <c r="E186" s="208" t="s">
        <v>1116</v>
      </c>
    </row>
    <row r="187" spans="2:5" x14ac:dyDescent="0.2">
      <c r="B187" s="208" t="str">
        <f>'Header Info'!B187</f>
        <v>FIGEAC AERO</v>
      </c>
      <c r="C187" s="208" t="s">
        <v>1110</v>
      </c>
      <c r="D187" s="208" t="str">
        <f>'Header Info'!C187</f>
        <v>FW-805</v>
      </c>
      <c r="E187" s="208" t="s">
        <v>1114</v>
      </c>
    </row>
    <row r="188" spans="2:5" x14ac:dyDescent="0.2">
      <c r="B188" s="208" t="str">
        <f>'Header Info'!B188</f>
        <v>FIGEAC AERO</v>
      </c>
      <c r="C188" s="208" t="s">
        <v>1110</v>
      </c>
      <c r="D188" s="208" t="str">
        <f>'Header Info'!C188</f>
        <v>FW-806</v>
      </c>
      <c r="E188" s="208" t="s">
        <v>1111</v>
      </c>
    </row>
    <row r="189" spans="2:5" x14ac:dyDescent="0.2">
      <c r="B189" s="208" t="str">
        <f>'Header Info'!B189</f>
        <v>FIGEAC AERO</v>
      </c>
      <c r="C189" s="208" t="s">
        <v>1110</v>
      </c>
      <c r="D189" s="208" t="str">
        <f>'Header Info'!C189</f>
        <v>FW-808</v>
      </c>
      <c r="E189" s="208" t="s">
        <v>1112</v>
      </c>
    </row>
    <row r="190" spans="2:5" x14ac:dyDescent="0.2">
      <c r="B190" s="208" t="str">
        <f>'Header Info'!B190</f>
        <v>FIGEAC AERO</v>
      </c>
      <c r="C190" s="208" t="s">
        <v>1119</v>
      </c>
      <c r="D190" s="208" t="str">
        <f>'Header Info'!C190</f>
        <v>FW-809</v>
      </c>
      <c r="E190" s="208" t="s">
        <v>1124</v>
      </c>
    </row>
    <row r="191" spans="2:5" x14ac:dyDescent="0.2">
      <c r="B191" s="208" t="str">
        <f>'Header Info'!B191</f>
        <v>FIGEAC AERO</v>
      </c>
      <c r="C191" s="208" t="s">
        <v>1119</v>
      </c>
      <c r="D191" s="208" t="str">
        <f>'Header Info'!C191</f>
        <v>FW-810</v>
      </c>
      <c r="E191" s="208" t="s">
        <v>1961</v>
      </c>
    </row>
    <row r="192" spans="2:5" x14ac:dyDescent="0.2">
      <c r="B192" s="208" t="str">
        <f>'Header Info'!B192</f>
        <v>FIGEAC AERO</v>
      </c>
      <c r="C192" s="208" t="s">
        <v>1119</v>
      </c>
      <c r="D192" s="208" t="str">
        <f>'Header Info'!C192</f>
        <v>FW-NDT-013</v>
      </c>
      <c r="E192" s="208" t="s">
        <v>1121</v>
      </c>
    </row>
    <row r="193" spans="2:5" x14ac:dyDescent="0.2">
      <c r="B193" s="208" t="str">
        <f>'Header Info'!B193</f>
        <v>FIGEAC AERO</v>
      </c>
      <c r="C193" s="208" t="s">
        <v>1119</v>
      </c>
      <c r="D193" s="208" t="str">
        <f>'Header Info'!C193</f>
        <v>LAB OVEN FW-LAB-003</v>
      </c>
      <c r="E193" s="208" t="s">
        <v>1122</v>
      </c>
    </row>
    <row r="194" spans="2:5" x14ac:dyDescent="0.2">
      <c r="B194" s="208" t="str">
        <f>'Header Info'!B194</f>
        <v>FIGEAC AERO</v>
      </c>
      <c r="C194" s="208" t="s">
        <v>1126</v>
      </c>
      <c r="D194" s="208" t="str">
        <f>'Header Info'!C194</f>
        <v>SW-032</v>
      </c>
      <c r="E194" s="208" t="s">
        <v>1811</v>
      </c>
    </row>
    <row r="195" spans="2:5" x14ac:dyDescent="0.2">
      <c r="B195" s="208" t="str">
        <f>'Header Info'!B195</f>
        <v>FMI, INC.</v>
      </c>
      <c r="C195" s="208" t="s">
        <v>1126</v>
      </c>
      <c r="D195" s="208" t="str">
        <f>'Header Info'!C195</f>
        <v>OVEN NO. 2</v>
      </c>
      <c r="E195" s="208" t="s">
        <v>1813</v>
      </c>
    </row>
    <row r="196" spans="2:5" x14ac:dyDescent="0.2">
      <c r="B196" s="208" t="str">
        <f>'Header Info'!B196</f>
        <v>FMI, INC.</v>
      </c>
      <c r="C196" s="208" t="s">
        <v>1126</v>
      </c>
      <c r="D196" s="208" t="str">
        <f>'Header Info'!C196</f>
        <v>Freezer No. 19</v>
      </c>
      <c r="E196" s="208" t="s">
        <v>1907</v>
      </c>
    </row>
    <row r="197" spans="2:5" x14ac:dyDescent="0.2">
      <c r="B197" s="208" t="str">
        <f>'Header Info'!B197</f>
        <v>FTW COATINGS</v>
      </c>
      <c r="C197" s="208" t="s">
        <v>1126</v>
      </c>
      <c r="D197" s="208" t="str">
        <f>'Header Info'!C197</f>
        <v>JPW Oven</v>
      </c>
      <c r="E197" s="208" t="s">
        <v>1809</v>
      </c>
    </row>
    <row r="198" spans="2:5" x14ac:dyDescent="0.2">
      <c r="B198" s="208" t="str">
        <f>'Header Info'!B198</f>
        <v>GLOBAL ENGINEERING TECHNOLOGY</v>
      </c>
      <c r="C198" s="208" t="s">
        <v>1126</v>
      </c>
      <c r="D198" s="208" t="str">
        <f>'Header Info'!C198</f>
        <v>POWDER COAT OVEN</v>
      </c>
      <c r="E198" s="208" t="s">
        <v>1963</v>
      </c>
    </row>
    <row r="199" spans="2:5" x14ac:dyDescent="0.2">
      <c r="B199" s="208" t="str">
        <f>'Header Info'!B199</f>
        <v>GLOBAL PARTS AERO SERVICES, INC.</v>
      </c>
      <c r="C199" s="208" t="s">
        <v>1126</v>
      </c>
      <c r="D199" s="208" t="str">
        <f>'Header Info'!C199</f>
        <v>Knoxville Bake Oven</v>
      </c>
      <c r="E199" s="208" t="s">
        <v>1776</v>
      </c>
    </row>
    <row r="200" spans="2:5" x14ac:dyDescent="0.2">
      <c r="B200" s="208" t="str">
        <f>'Header Info'!B200</f>
        <v>GLOBAL PARTS AERO SERVICES, INC.</v>
      </c>
      <c r="C200" s="208" t="s">
        <v>1126</v>
      </c>
      <c r="D200" s="208" t="str">
        <f>'Header Info'!C200</f>
        <v>Steelman Bake Oven</v>
      </c>
      <c r="E200" s="208" t="s">
        <v>1807</v>
      </c>
    </row>
    <row r="201" spans="2:5" x14ac:dyDescent="0.2">
      <c r="B201" s="208" t="str">
        <f>'Header Info'!B201</f>
        <v>GLOBE ENGINEERING CO.</v>
      </c>
      <c r="C201" s="208" t="s">
        <v>1126</v>
      </c>
      <c r="D201" s="208" t="str">
        <f>'Header Info'!C201</f>
        <v>GEC AO1</v>
      </c>
      <c r="E201" s="208" t="s">
        <v>1135</v>
      </c>
    </row>
    <row r="202" spans="2:5" x14ac:dyDescent="0.2">
      <c r="B202" s="208" t="str">
        <f>'Header Info'!B202</f>
        <v>GLOBE ENGINEERING CO.</v>
      </c>
      <c r="C202" s="208" t="s">
        <v>1126</v>
      </c>
      <c r="D202" s="208" t="str">
        <f>'Header Info'!C202</f>
        <v>GEC AO2A</v>
      </c>
      <c r="E202" s="208" t="s">
        <v>1136</v>
      </c>
    </row>
    <row r="203" spans="2:5" x14ac:dyDescent="0.2">
      <c r="B203" s="208" t="str">
        <f>'Header Info'!B203</f>
        <v>GLOBE ENGINEERING CO.</v>
      </c>
      <c r="C203" s="208" t="s">
        <v>1126</v>
      </c>
      <c r="D203" s="208" t="str">
        <f>'Header Info'!C203</f>
        <v>DROP BOTTOM FURNACE NO. 1</v>
      </c>
      <c r="E203" s="208" t="s">
        <v>1138</v>
      </c>
    </row>
    <row r="204" spans="2:5" x14ac:dyDescent="0.2">
      <c r="B204" s="208" t="str">
        <f>'Header Info'!B204</f>
        <v>GLOBE ENGINEERING CO.</v>
      </c>
      <c r="C204" s="208" t="s">
        <v>1126</v>
      </c>
      <c r="D204" s="208" t="str">
        <f>'Header Info'!C204</f>
        <v>DROP BOTTOM NO. 2A</v>
      </c>
      <c r="E204" s="208" t="s">
        <v>1140</v>
      </c>
    </row>
    <row r="205" spans="2:5" x14ac:dyDescent="0.2">
      <c r="B205" s="208" t="str">
        <f>'Header Info'!B205</f>
        <v>GLOBE ENGINEERING CO.</v>
      </c>
      <c r="C205" s="208" t="s">
        <v>1126</v>
      </c>
      <c r="D205" s="208" t="str">
        <f>'Header Info'!C205</f>
        <v>GEC AO3A</v>
      </c>
      <c r="E205" s="208" t="s">
        <v>1144</v>
      </c>
    </row>
    <row r="206" spans="2:5" x14ac:dyDescent="0.2">
      <c r="B206" s="208" t="str">
        <f>'Header Info'!B206</f>
        <v>GLOBE ENGINEERING CO.</v>
      </c>
      <c r="C206" s="208" t="s">
        <v>1126</v>
      </c>
      <c r="D206" s="208" t="str">
        <f>'Header Info'!C206</f>
        <v>GEC AO4A</v>
      </c>
      <c r="E206" s="208" t="s">
        <v>1146</v>
      </c>
    </row>
    <row r="207" spans="2:5" x14ac:dyDescent="0.2">
      <c r="B207" s="208" t="str">
        <f>'Header Info'!B207</f>
        <v>GLOBE ENGINEERING CO.</v>
      </c>
      <c r="C207" s="208" t="s">
        <v>1126</v>
      </c>
      <c r="D207" s="208" t="str">
        <f>'Header Info'!C207</f>
        <v>GEC AO5</v>
      </c>
      <c r="E207" s="208" t="s">
        <v>1148</v>
      </c>
    </row>
    <row r="208" spans="2:5" x14ac:dyDescent="0.2">
      <c r="B208" s="208" t="str">
        <f>'Header Info'!B208</f>
        <v>GLOBE ENGINEERING CO.</v>
      </c>
      <c r="C208" s="208" t="s">
        <v>1126</v>
      </c>
      <c r="D208" s="208" t="str">
        <f>'Header Info'!C208</f>
        <v>GEC AO6</v>
      </c>
      <c r="E208" s="208" t="s">
        <v>1142</v>
      </c>
    </row>
    <row r="209" spans="2:5" x14ac:dyDescent="0.2">
      <c r="B209" s="208" t="str">
        <f>'Header Info'!B209</f>
        <v>GLOBE ENGINEERING CO.</v>
      </c>
      <c r="C209" s="208" t="s">
        <v>1126</v>
      </c>
      <c r="D209" s="208" t="str">
        <f>'Header Info'!C209</f>
        <v>GEC-AO7</v>
      </c>
      <c r="E209" s="208" t="s">
        <v>1128</v>
      </c>
    </row>
    <row r="210" spans="2:5" x14ac:dyDescent="0.2">
      <c r="B210" s="208" t="str">
        <f>'Header Info'!B210</f>
        <v>GLOBE ENGINEERING CO.</v>
      </c>
      <c r="C210" s="208" t="s">
        <v>1126</v>
      </c>
      <c r="D210" s="208" t="str">
        <f>'Header Info'!C210</f>
        <v>PENETRANT OVEN</v>
      </c>
      <c r="E210" s="208" t="s">
        <v>1130</v>
      </c>
    </row>
    <row r="211" spans="2:5" x14ac:dyDescent="0.2">
      <c r="B211" s="208" t="str">
        <f>'Header Info'!B211</f>
        <v>GLOBE ENGINEERING CO.</v>
      </c>
      <c r="C211" s="208" t="s">
        <v>1126</v>
      </c>
      <c r="D211" s="208" t="str">
        <f>'Header Info'!C211</f>
        <v>VACUUM FURNACE NO. 1 low range</v>
      </c>
      <c r="E211" s="208" t="s">
        <v>1815</v>
      </c>
    </row>
    <row r="212" spans="2:5" x14ac:dyDescent="0.2">
      <c r="B212" s="208" t="str">
        <f>'Header Info'!B212</f>
        <v>GLOBE ENGINEERING CO.</v>
      </c>
      <c r="C212" s="208" t="s">
        <v>1126</v>
      </c>
      <c r="D212" s="208" t="str">
        <f>'Header Info'!C212</f>
        <v>VACUUM FURNACE NO. 1 high range</v>
      </c>
      <c r="E212" s="208" t="s">
        <v>1134</v>
      </c>
    </row>
    <row r="213" spans="2:5" x14ac:dyDescent="0.2">
      <c r="B213" s="208" t="str">
        <f>'Header Info'!B213</f>
        <v>GLOBE ENGINEERING CO.</v>
      </c>
      <c r="C213" s="208" t="s">
        <v>1126</v>
      </c>
      <c r="D213" s="208" t="str">
        <f>'Header Info'!C213</f>
        <v>VACUUM NO. 2</v>
      </c>
      <c r="E213" s="208" t="s">
        <v>1132</v>
      </c>
    </row>
    <row r="214" spans="2:5" x14ac:dyDescent="0.2">
      <c r="B214" s="208" t="str">
        <f>'Header Info'!B214</f>
        <v>GOODRICH - FINANCIAL SHARED SRVCS</v>
      </c>
      <c r="C214" s="208" t="s">
        <v>1150</v>
      </c>
      <c r="D214" s="208" t="str">
        <f>'Header Info'!C214</f>
        <v>GR-34</v>
      </c>
      <c r="E214" s="208" t="s">
        <v>1151</v>
      </c>
    </row>
    <row r="215" spans="2:5" x14ac:dyDescent="0.2">
      <c r="B215" s="208" t="str">
        <f>'Header Info'!B215</f>
        <v>GOODRICH - FINANCIAL SHARED SRVCS</v>
      </c>
      <c r="C215" s="208" t="s">
        <v>1150</v>
      </c>
      <c r="D215" s="208" t="str">
        <f>'Header Info'!C215</f>
        <v>GR-186</v>
      </c>
      <c r="E215" s="208" t="s">
        <v>1861</v>
      </c>
    </row>
    <row r="216" spans="2:5" x14ac:dyDescent="0.2">
      <c r="B216" s="208" t="str">
        <f>'Header Info'!B216</f>
        <v>GOODRICH - FINANCIAL SHARED SRVCS</v>
      </c>
      <c r="C216" s="208" t="s">
        <v>1150</v>
      </c>
      <c r="D216" s="208" t="str">
        <f>'Header Info'!C216</f>
        <v>GR-223</v>
      </c>
      <c r="E216" s="208" t="s">
        <v>1154</v>
      </c>
    </row>
    <row r="217" spans="2:5" x14ac:dyDescent="0.2">
      <c r="B217" s="208" t="str">
        <f>'Header Info'!B217</f>
        <v>Great Plains Industries</v>
      </c>
      <c r="C217" s="208" t="s">
        <v>1150</v>
      </c>
      <c r="D217" s="208" t="str">
        <f>'Header Info'!C217</f>
        <v>Environmental Chamber III</v>
      </c>
      <c r="E217" s="208" t="s">
        <v>1155</v>
      </c>
    </row>
    <row r="218" spans="2:5" x14ac:dyDescent="0.2">
      <c r="B218" s="208" t="str">
        <f>'Header Info'!B218</f>
        <v>H.M. DUNN AEROSYSTEMS</v>
      </c>
      <c r="C218" s="208" t="s">
        <v>1150</v>
      </c>
      <c r="D218" s="208" t="str">
        <f>'Header Info'!C218</f>
        <v>Oven No. 46</v>
      </c>
      <c r="E218" s="208" t="s">
        <v>1156</v>
      </c>
    </row>
    <row r="219" spans="2:5" x14ac:dyDescent="0.2">
      <c r="B219" s="208" t="str">
        <f>'Header Info'!B219</f>
        <v>HARLOW AEROSTRUCTURES LLC</v>
      </c>
      <c r="C219" s="208" t="s">
        <v>1150</v>
      </c>
      <c r="D219" s="208" t="str">
        <f>'Header Info'!C219</f>
        <v>ASSEMBLY OVEN</v>
      </c>
      <c r="E219" s="208" t="s">
        <v>1157</v>
      </c>
    </row>
    <row r="220" spans="2:5" x14ac:dyDescent="0.2">
      <c r="B220" s="208" t="str">
        <f>'Header Info'!B220</f>
        <v>HARLOW AEROSTRUCTURES LLC</v>
      </c>
      <c r="C220" s="208" t="s">
        <v>1150</v>
      </c>
      <c r="D220" s="208" t="str">
        <f>'Header Info'!C220</f>
        <v>ASSEMBLY FREEZER</v>
      </c>
      <c r="E220" s="208" t="s">
        <v>1158</v>
      </c>
    </row>
    <row r="221" spans="2:5" x14ac:dyDescent="0.2">
      <c r="B221" s="208" t="str">
        <f>'Header Info'!B221</f>
        <v>HARLOW AEROSTRUCTURES LLC</v>
      </c>
      <c r="C221" s="208" t="s">
        <v>1150</v>
      </c>
      <c r="D221" s="208" t="str">
        <f>'Header Info'!C221</f>
        <v>PA-1000</v>
      </c>
      <c r="E221" s="208" t="s">
        <v>1159</v>
      </c>
    </row>
    <row r="222" spans="2:5" x14ac:dyDescent="0.2">
      <c r="B222" s="208" t="str">
        <f>'Header Info'!B222</f>
        <v>HARLOW AEROSTRUCTURES LLC</v>
      </c>
      <c r="C222" s="208" t="s">
        <v>1150</v>
      </c>
      <c r="D222" s="208" t="str">
        <f>'Header Info'!C222</f>
        <v>PENETRANT DRYING OVEN</v>
      </c>
      <c r="E222" s="208" t="s">
        <v>1160</v>
      </c>
    </row>
    <row r="223" spans="2:5" x14ac:dyDescent="0.2">
      <c r="B223" s="208" t="str">
        <f>'Header Info'!B223</f>
        <v>HEARTLAND PRECISION FASTENERS INC.</v>
      </c>
      <c r="C223" s="208" t="s">
        <v>1150</v>
      </c>
      <c r="D223" s="208" t="str">
        <f>'Header Info'!C223</f>
        <v>VACUUM NO. 1</v>
      </c>
      <c r="E223" s="208" t="s">
        <v>1161</v>
      </c>
    </row>
    <row r="224" spans="2:5" x14ac:dyDescent="0.2">
      <c r="B224" s="208" t="str">
        <f>'Header Info'!B224</f>
        <v>HI-TECH METAL FINISHING</v>
      </c>
      <c r="C224" s="208" t="s">
        <v>1150</v>
      </c>
      <c r="D224" s="208" t="str">
        <f>'Header Info'!C224</f>
        <v>OVEN NO. 1</v>
      </c>
      <c r="E224" s="208" t="s">
        <v>1162</v>
      </c>
    </row>
    <row r="225" spans="2:5" x14ac:dyDescent="0.2">
      <c r="B225" s="208" t="str">
        <f>'Header Info'!B225</f>
        <v>JOHNSON GAGE &amp; INSPECTION, INC.</v>
      </c>
      <c r="C225" s="208" t="s">
        <v>1150</v>
      </c>
      <c r="D225" s="208" t="str">
        <f>'Header Info'!C225</f>
        <v>ENV01</v>
      </c>
      <c r="E225" s="208" t="s">
        <v>1164</v>
      </c>
    </row>
    <row r="226" spans="2:5" x14ac:dyDescent="0.2">
      <c r="B226" s="208" t="str">
        <f>'Header Info'!B226</f>
        <v>KAMAN COMPOSITES - WICHITA, INC.</v>
      </c>
      <c r="C226" s="208" t="s">
        <v>1150</v>
      </c>
      <c r="D226" s="208" t="str">
        <f>'Header Info'!C226</f>
        <v>Ney Furnace</v>
      </c>
      <c r="E226" s="208" t="s">
        <v>1166</v>
      </c>
    </row>
    <row r="227" spans="2:5" x14ac:dyDescent="0.2">
      <c r="B227" s="208" t="str">
        <f>'Header Info'!B227</f>
        <v>LEADING TECHNOLOGY COMPOSITES</v>
      </c>
      <c r="C227" s="208" t="s">
        <v>1150</v>
      </c>
      <c r="D227" s="208">
        <f>'Header Info'!C227</f>
        <v>1209</v>
      </c>
      <c r="E227" s="208" t="s">
        <v>1167</v>
      </c>
    </row>
    <row r="228" spans="2:5" x14ac:dyDescent="0.2">
      <c r="B228" s="208" t="str">
        <f>'Header Info'!B228</f>
        <v>LEADING TECHNOLOGY COMPOSITES</v>
      </c>
      <c r="C228" s="208" t="s">
        <v>1150</v>
      </c>
      <c r="D228" s="208" t="str">
        <f>'Header Info'!C228</f>
        <v>AEROSPACE PART CURE OVEN NO. 2</v>
      </c>
      <c r="E228" s="208" t="s">
        <v>1153</v>
      </c>
    </row>
    <row r="229" spans="2:5" x14ac:dyDescent="0.2">
      <c r="B229" s="208" t="str">
        <f>'Header Info'!B229</f>
        <v>LEADING TECHNOLOGY COMPOSITES</v>
      </c>
      <c r="C229" s="208" t="s">
        <v>1150</v>
      </c>
      <c r="D229" s="208" t="str">
        <f>'Header Info'!C229</f>
        <v>AUTOCLAVE NO. 1</v>
      </c>
      <c r="E229" s="208" t="s">
        <v>1152</v>
      </c>
    </row>
    <row r="230" spans="2:5" x14ac:dyDescent="0.2">
      <c r="B230" s="208" t="str">
        <f>'Header Info'!B230</f>
        <v>LEADING TECHNOLOGY COMPOSITES</v>
      </c>
      <c r="C230" s="208" t="s">
        <v>1150</v>
      </c>
      <c r="D230" s="208" t="str">
        <f>'Header Info'!C230</f>
        <v>AUTOCLAVE NO. 2 (LTC# 1374)</v>
      </c>
      <c r="E230" s="208" t="s">
        <v>1965</v>
      </c>
    </row>
    <row r="231" spans="2:5" x14ac:dyDescent="0.2">
      <c r="B231" s="208" t="str">
        <f>'Header Info'!B231</f>
        <v>LEADING TECHNOLOGY COMPOSITES</v>
      </c>
      <c r="C231" s="208" t="s">
        <v>1169</v>
      </c>
      <c r="D231" s="208" t="str">
        <f>'Header Info'!C231</f>
        <v>AUTOCLAVE NO. 3 (LTC#1387-0)</v>
      </c>
      <c r="E231" s="208" t="s">
        <v>1172</v>
      </c>
    </row>
    <row r="232" spans="2:5" x14ac:dyDescent="0.2">
      <c r="B232" s="208" t="str">
        <f>'Header Info'!B232</f>
        <v>LEADING TECHNOLOGY COMPOSITES</v>
      </c>
      <c r="C232" s="208" t="s">
        <v>1169</v>
      </c>
      <c r="D232" s="208" t="str">
        <f>'Header Info'!C232</f>
        <v>AUTOCLAVE NO. 4 LTC# 1380</v>
      </c>
      <c r="E232" s="208" t="s">
        <v>1170</v>
      </c>
    </row>
    <row r="233" spans="2:5" x14ac:dyDescent="0.2">
      <c r="B233" s="208" t="str">
        <f>'Header Info'!B233</f>
        <v>LEADING TECHNOLOGY COMPOSITES</v>
      </c>
      <c r="C233" s="208" t="s">
        <v>1847</v>
      </c>
      <c r="D233" s="208" t="str">
        <f>'Header Info'!C233</f>
        <v>AUTOCLAVE NO. 5 LTC# 1259</v>
      </c>
      <c r="E233" s="208" t="s">
        <v>1849</v>
      </c>
    </row>
    <row r="234" spans="2:5" x14ac:dyDescent="0.2">
      <c r="B234" s="208" t="str">
        <f>'Header Info'!B234</f>
        <v>LEADING TECHNOLOGY COMPOSITES</v>
      </c>
      <c r="C234" s="208" t="s">
        <v>1174</v>
      </c>
      <c r="D234" s="208" t="str">
        <f>'Header Info'!C234</f>
        <v>LTC NO. 1519</v>
      </c>
      <c r="E234" s="208" t="s">
        <v>1176</v>
      </c>
    </row>
    <row r="235" spans="2:5" x14ac:dyDescent="0.2">
      <c r="B235" s="208" t="str">
        <f>'Header Info'!B235</f>
        <v>LEADING TECHNOLOGY COMPOSITES</v>
      </c>
      <c r="C235" s="208" t="s">
        <v>1174</v>
      </c>
      <c r="D235" s="208" t="str">
        <f>'Header Info'!C235</f>
        <v>LTC NO. 1520</v>
      </c>
      <c r="E235" s="208" t="s">
        <v>1178</v>
      </c>
    </row>
    <row r="236" spans="2:5" x14ac:dyDescent="0.2">
      <c r="B236" s="208" t="str">
        <f>'Header Info'!B236</f>
        <v>LEADING TECHNOLOGY COMPOSITES</v>
      </c>
      <c r="C236" s="208" t="s">
        <v>1174</v>
      </c>
      <c r="D236" s="208" t="str">
        <f>'Header Info'!C236</f>
        <v>PAINT OVEN NO. 2</v>
      </c>
      <c r="E236" s="208" t="s">
        <v>1180</v>
      </c>
    </row>
    <row r="237" spans="2:5" x14ac:dyDescent="0.2">
      <c r="B237" s="208" t="str">
        <f>'Header Info'!B237</f>
        <v>LEADING TECHNOLOGY COMPOSITES</v>
      </c>
      <c r="C237" s="208" t="s">
        <v>1174</v>
      </c>
      <c r="D237" s="208" t="str">
        <f>'Header Info'!C237</f>
        <v>Oven No. 12</v>
      </c>
      <c r="E237" s="208" t="s">
        <v>1182</v>
      </c>
    </row>
    <row r="238" spans="2:5" x14ac:dyDescent="0.2">
      <c r="B238" s="208" t="str">
        <f>'Header Info'!B238</f>
        <v>LEADING TECHNOLOGY COMPOSITES</v>
      </c>
      <c r="C238" s="208" t="s">
        <v>1174</v>
      </c>
      <c r="D238" s="208" t="str">
        <f>'Header Info'!C238</f>
        <v>OVEN NO. 1414</v>
      </c>
      <c r="E238" s="208" t="s">
        <v>1184</v>
      </c>
    </row>
    <row r="239" spans="2:5" x14ac:dyDescent="0.2">
      <c r="B239" s="208" t="str">
        <f>'Header Info'!B239</f>
        <v>LEADING TECHNOLOGY COMPOSITES</v>
      </c>
      <c r="C239" s="208" t="s">
        <v>1174</v>
      </c>
      <c r="D239" s="208" t="str">
        <f>'Header Info'!C239</f>
        <v>Part Cure Oven No. 1, LTC2015</v>
      </c>
      <c r="E239" s="208" t="s">
        <v>1186</v>
      </c>
    </row>
    <row r="240" spans="2:5" x14ac:dyDescent="0.2">
      <c r="B240" s="208" t="str">
        <f>'Header Info'!B240</f>
        <v>LEADING TECHNOLOGY COMPOSITES</v>
      </c>
      <c r="C240" s="208" t="s">
        <v>1174</v>
      </c>
      <c r="D240" s="208" t="str">
        <f>'Header Info'!C240</f>
        <v>Freezer No. 1</v>
      </c>
      <c r="E240" s="208" t="s">
        <v>1187</v>
      </c>
    </row>
    <row r="241" spans="2:5" x14ac:dyDescent="0.2">
      <c r="B241" s="208" t="str">
        <f>'Header Info'!B241</f>
        <v>LEADING TECHNOLOGY COMPOSITES</v>
      </c>
      <c r="C241" s="208" t="s">
        <v>1174</v>
      </c>
      <c r="D241" s="208" t="str">
        <f>'Header Info'!C241</f>
        <v>Freezer No. 2</v>
      </c>
      <c r="E241" s="208" t="s">
        <v>1189</v>
      </c>
    </row>
    <row r="242" spans="2:5" x14ac:dyDescent="0.2">
      <c r="B242" s="208" t="str">
        <f>'Header Info'!B242</f>
        <v>LEADING TECHNOLOGY COMPOSITES</v>
      </c>
      <c r="C242" s="208" t="s">
        <v>1191</v>
      </c>
      <c r="D242" s="208" t="str">
        <f>'Header Info'!C242</f>
        <v>Freezer No. 3</v>
      </c>
      <c r="E242" s="208" t="s">
        <v>1192</v>
      </c>
    </row>
    <row r="243" spans="2:5" x14ac:dyDescent="0.2">
      <c r="B243" s="208" t="str">
        <f>'Header Info'!B243</f>
        <v>LEE AEROSPACE, INC.</v>
      </c>
      <c r="C243" s="208" t="s">
        <v>1191</v>
      </c>
      <c r="D243" s="208" t="str">
        <f>'Header Info'!C243</f>
        <v>PLATEN PRESS ASSET 001451</v>
      </c>
      <c r="E243" s="208" t="s">
        <v>1193</v>
      </c>
    </row>
    <row r="244" spans="2:5" x14ac:dyDescent="0.2">
      <c r="B244" s="208" t="str">
        <f>'Header Info'!B244</f>
        <v>LMI AEROSPACE ESTHNER</v>
      </c>
      <c r="C244" s="208" t="s">
        <v>1191</v>
      </c>
      <c r="D244" s="208" t="str">
        <f>'Header Info'!C244</f>
        <v>Cure Oven</v>
      </c>
      <c r="E244" s="208" t="s">
        <v>1794</v>
      </c>
    </row>
    <row r="245" spans="2:5" x14ac:dyDescent="0.2">
      <c r="B245" s="208" t="str">
        <f>'Header Info'!B245</f>
        <v>LMI AEROSPACE ESTHNER</v>
      </c>
      <c r="C245" s="208" t="s">
        <v>1195</v>
      </c>
      <c r="D245" s="208" t="str">
        <f>'Header Info'!C245</f>
        <v>S-6886</v>
      </c>
      <c r="E245" s="208" t="s">
        <v>1196</v>
      </c>
    </row>
    <row r="246" spans="2:5" x14ac:dyDescent="0.2">
      <c r="B246" s="208" t="str">
        <f>'Header Info'!B246</f>
        <v>LMI AEROSPACE FREDONIA</v>
      </c>
      <c r="C246" s="208" t="s">
        <v>1195</v>
      </c>
      <c r="D246" s="208" t="str">
        <f>'Header Info'!C246</f>
        <v>Cure Oven 17091325</v>
      </c>
      <c r="E246" s="208" t="s">
        <v>1197</v>
      </c>
    </row>
    <row r="247" spans="2:5" x14ac:dyDescent="0.2">
      <c r="B247" s="208" t="str">
        <f>'Header Info'!B247</f>
        <v>LMI COTTONWOOD FALLS</v>
      </c>
      <c r="C247" s="208" t="s">
        <v>1199</v>
      </c>
      <c r="D247" s="208" t="str">
        <f>'Header Info'!C247</f>
        <v>PAINT BAKE 1</v>
      </c>
      <c r="E247" s="208" t="s">
        <v>1201</v>
      </c>
    </row>
    <row r="248" spans="2:5" x14ac:dyDescent="0.2">
      <c r="B248" s="208" t="str">
        <f>'Header Info'!B248</f>
        <v>LMI FINISHING INC</v>
      </c>
      <c r="C248" s="208" t="s">
        <v>1203</v>
      </c>
      <c r="D248" s="208" t="str">
        <f>'Header Info'!C248</f>
        <v>BAY 3 PAINT OVEN 284A</v>
      </c>
      <c r="E248" s="208" t="s">
        <v>1204</v>
      </c>
    </row>
    <row r="249" spans="2:5" x14ac:dyDescent="0.2">
      <c r="B249" s="208" t="str">
        <f>'Header Info'!B249</f>
        <v>LMI FINISHING INC</v>
      </c>
      <c r="C249" s="208" t="s">
        <v>1967</v>
      </c>
      <c r="D249" s="208" t="str">
        <f>'Header Info'!C249</f>
        <v>Cure Oven 3</v>
      </c>
      <c r="E249" s="208" t="s">
        <v>1971</v>
      </c>
    </row>
    <row r="250" spans="2:5" x14ac:dyDescent="0.2">
      <c r="B250" s="208" t="str">
        <f>'Header Info'!B250</f>
        <v>LMI FINISHING INC</v>
      </c>
      <c r="C250" s="208" t="s">
        <v>1967</v>
      </c>
      <c r="D250" s="208" t="str">
        <f>'Header Info'!C250</f>
        <v>Flash Oven 3 (#805)</v>
      </c>
      <c r="E250" s="208" t="s">
        <v>1969</v>
      </c>
    </row>
    <row r="251" spans="2:5" x14ac:dyDescent="0.2">
      <c r="B251" s="208" t="str">
        <f>'Header Info'!B251</f>
        <v>LMI FINISHING INC</v>
      </c>
      <c r="C251" s="208" t="s">
        <v>1206</v>
      </c>
      <c r="D251" s="208" t="str">
        <f>'Header Info'!C251</f>
        <v>MASK OVEN NO. 54</v>
      </c>
      <c r="E251" s="208" t="s">
        <v>1212</v>
      </c>
    </row>
    <row r="252" spans="2:5" x14ac:dyDescent="0.2">
      <c r="B252" s="208" t="str">
        <f>'Header Info'!B252</f>
        <v>LMI FINISHING INC</v>
      </c>
      <c r="C252" s="208" t="s">
        <v>1206</v>
      </c>
      <c r="D252" s="208" t="str">
        <f>'Header Info'!C252</f>
        <v>OVEN NO. 260</v>
      </c>
      <c r="E252" s="208" t="s">
        <v>1210</v>
      </c>
    </row>
    <row r="253" spans="2:5" x14ac:dyDescent="0.2">
      <c r="B253" s="208" t="str">
        <f>'Header Info'!B253</f>
        <v>LMI FINISHING INC</v>
      </c>
      <c r="C253" s="208" t="s">
        <v>1206</v>
      </c>
      <c r="D253" s="208" t="str">
        <f>'Header Info'!C253</f>
        <v>PAINT BAKE NO. 98</v>
      </c>
      <c r="E253" s="208" t="s">
        <v>1213</v>
      </c>
    </row>
    <row r="254" spans="2:5" x14ac:dyDescent="0.2">
      <c r="B254" s="208" t="str">
        <f>'Header Info'!B254</f>
        <v>LMI FINISHING INC</v>
      </c>
      <c r="C254" s="208" t="s">
        <v>1206</v>
      </c>
      <c r="D254" s="208" t="str">
        <f>'Header Info'!C254</f>
        <v>PAINT OVEN 3 (#1086)</v>
      </c>
      <c r="E254" s="208" t="s">
        <v>1215</v>
      </c>
    </row>
    <row r="255" spans="2:5" x14ac:dyDescent="0.2">
      <c r="B255" s="208" t="str">
        <f>'Header Info'!B255</f>
        <v>LMI FINISHING INC</v>
      </c>
      <c r="C255" s="208" t="s">
        <v>1206</v>
      </c>
      <c r="D255" s="208" t="str">
        <f>'Header Info'!C255</f>
        <v>MASK OVEN NO. 22</v>
      </c>
      <c r="E255" s="208" t="s">
        <v>1208</v>
      </c>
    </row>
    <row r="256" spans="2:5" x14ac:dyDescent="0.2">
      <c r="B256" s="208" t="str">
        <f>'Header Info'!B256</f>
        <v>LMI FINISHING INC</v>
      </c>
      <c r="C256" s="208" t="s">
        <v>1206</v>
      </c>
      <c r="D256" s="208" t="str">
        <f>'Header Info'!C256</f>
        <v>Penetrant Oven 2</v>
      </c>
      <c r="E256" s="208" t="s">
        <v>1217</v>
      </c>
    </row>
    <row r="257" spans="2:5" x14ac:dyDescent="0.2">
      <c r="B257" s="208" t="str">
        <f>'Header Info'!B257</f>
        <v>LMI FINISHING INC</v>
      </c>
      <c r="C257" s="208" t="s">
        <v>1206</v>
      </c>
      <c r="D257" s="208" t="str">
        <f>'Header Info'!C257</f>
        <v>TANK B1 (# 156)</v>
      </c>
      <c r="E257" s="208" t="s">
        <v>1219</v>
      </c>
    </row>
    <row r="258" spans="2:5" x14ac:dyDescent="0.2">
      <c r="B258" s="208" t="str">
        <f>'Header Info'!B258</f>
        <v>LMI FINISHING INC</v>
      </c>
      <c r="C258" s="208" t="s">
        <v>1206</v>
      </c>
      <c r="D258" s="208" t="str">
        <f>'Header Info'!C258</f>
        <v>TANK NO. A8</v>
      </c>
      <c r="E258" s="208" t="s">
        <v>1221</v>
      </c>
    </row>
    <row r="259" spans="2:5" x14ac:dyDescent="0.2">
      <c r="B259" s="208" t="str">
        <f>'Header Info'!B259</f>
        <v>LMI FINISHING INC</v>
      </c>
      <c r="C259" s="208" t="s">
        <v>1206</v>
      </c>
      <c r="D259" s="208" t="str">
        <f>'Header Info'!C259</f>
        <v>CHEM MILL TANK D8</v>
      </c>
      <c r="E259" s="208" t="s">
        <v>1222</v>
      </c>
    </row>
    <row r="260" spans="2:5" x14ac:dyDescent="0.2">
      <c r="B260" s="208" t="str">
        <f>'Header Info'!B260</f>
        <v>LMI FINISHING INC</v>
      </c>
      <c r="C260" s="208" t="s">
        <v>1206</v>
      </c>
      <c r="D260" s="208" t="str">
        <f>'Header Info'!C260</f>
        <v>CHEM MILL TANK D10</v>
      </c>
      <c r="E260" s="208" t="s">
        <v>1224</v>
      </c>
    </row>
    <row r="261" spans="2:5" x14ac:dyDescent="0.2">
      <c r="B261" s="208" t="str">
        <f>'Header Info'!B261</f>
        <v>LORAC CO. INC</v>
      </c>
      <c r="C261" s="208" t="s">
        <v>1206</v>
      </c>
      <c r="D261" s="208" t="str">
        <f>'Header Info'!C261</f>
        <v>I.R. BAKE OVEN</v>
      </c>
      <c r="E261" s="208" t="s">
        <v>1226</v>
      </c>
    </row>
    <row r="262" spans="2:5" x14ac:dyDescent="0.2">
      <c r="B262" s="208" t="str">
        <f>'Header Info'!B262</f>
        <v>LTC INC. - PLANT 3</v>
      </c>
      <c r="C262" s="208" t="s">
        <v>1206</v>
      </c>
      <c r="D262" s="208" t="str">
        <f>'Header Info'!C262</f>
        <v>Oven No. 1</v>
      </c>
      <c r="E262" s="208" t="s">
        <v>1227</v>
      </c>
    </row>
    <row r="263" spans="2:5" x14ac:dyDescent="0.2">
      <c r="B263" s="208" t="str">
        <f>'Header Info'!B263</f>
        <v>LTC INC. - PLANT 3</v>
      </c>
      <c r="C263" s="208" t="s">
        <v>1206</v>
      </c>
      <c r="D263" s="208" t="str">
        <f>'Header Info'!C263</f>
        <v>Oven No. 1 TP2816A</v>
      </c>
      <c r="E263" s="208" t="s">
        <v>1229</v>
      </c>
    </row>
    <row r="264" spans="2:5" x14ac:dyDescent="0.2">
      <c r="B264" s="208" t="str">
        <f>'Header Info'!B264</f>
        <v>LTC INC. - PLANT 3</v>
      </c>
      <c r="C264" s="208" t="s">
        <v>1231</v>
      </c>
      <c r="D264" s="208" t="str">
        <f>'Header Info'!C264</f>
        <v>Autoclave No. 1 Cessna</v>
      </c>
      <c r="E264" s="208" t="s">
        <v>1233</v>
      </c>
    </row>
    <row r="265" spans="2:5" x14ac:dyDescent="0.2">
      <c r="B265" s="208" t="str">
        <f>'Header Info'!B265</f>
        <v>LTC INC. - PLANT 3</v>
      </c>
      <c r="C265" s="208" t="s">
        <v>1231</v>
      </c>
      <c r="D265" s="208" t="str">
        <f>'Header Info'!C265</f>
        <v>AUTOCLAVE NO. 1</v>
      </c>
      <c r="E265" s="208" t="s">
        <v>1973</v>
      </c>
    </row>
    <row r="266" spans="2:5" x14ac:dyDescent="0.2">
      <c r="B266" s="208" t="str">
        <f>'Header Info'!B266</f>
        <v>LTC INC. - PLANT 3</v>
      </c>
      <c r="C266" s="208" t="s">
        <v>1231</v>
      </c>
      <c r="D266" s="208" t="str">
        <f>'Header Info'!C266</f>
        <v>Autoclave No. 2 Cessna</v>
      </c>
      <c r="E266" s="208" t="s">
        <v>1235</v>
      </c>
    </row>
    <row r="267" spans="2:5" x14ac:dyDescent="0.2">
      <c r="B267" s="208" t="str">
        <f>'Header Info'!B267</f>
        <v>LTC INC. - PLANT 3</v>
      </c>
      <c r="C267" s="208" t="s">
        <v>1237</v>
      </c>
      <c r="D267" s="208" t="str">
        <f>'Header Info'!C267</f>
        <v>AUTOCLAVE NO. 2</v>
      </c>
      <c r="E267" s="208" t="s">
        <v>1238</v>
      </c>
    </row>
    <row r="268" spans="2:5" x14ac:dyDescent="0.2">
      <c r="B268" s="208" t="str">
        <f>'Header Info'!B268</f>
        <v>LTC INC. - PLANT 3</v>
      </c>
      <c r="C268" s="208" t="s">
        <v>1778</v>
      </c>
      <c r="D268" s="208" t="str">
        <f>'Header Info'!C268</f>
        <v>AUTOCLAVE NO. 3</v>
      </c>
      <c r="E268" s="208" t="s">
        <v>1780</v>
      </c>
    </row>
    <row r="269" spans="2:5" x14ac:dyDescent="0.2">
      <c r="B269" s="208" t="str">
        <f>'Header Info'!B269</f>
        <v>LTC INC. - PLANT 3</v>
      </c>
      <c r="C269" s="208" t="s">
        <v>1240</v>
      </c>
      <c r="D269" s="208" t="str">
        <f>'Header Info'!C269</f>
        <v>AUTOCLAVE NO. 3 TP</v>
      </c>
      <c r="E269" s="208" t="s">
        <v>1242</v>
      </c>
    </row>
    <row r="270" spans="2:5" x14ac:dyDescent="0.2">
      <c r="B270" s="208" t="str">
        <f>'Header Info'!B270</f>
        <v>LTC INC. - PLANT 3</v>
      </c>
      <c r="C270" s="208" t="s">
        <v>1240</v>
      </c>
      <c r="D270" s="208" t="str">
        <f>'Header Info'!C270</f>
        <v>AUTOCLAVE NO. 4</v>
      </c>
      <c r="E270" s="208" t="s">
        <v>1244</v>
      </c>
    </row>
    <row r="271" spans="2:5" x14ac:dyDescent="0.2">
      <c r="B271" s="208" t="str">
        <f>'Header Info'!B271</f>
        <v>LTC INC. - PLANT 3</v>
      </c>
      <c r="C271" s="208" t="s">
        <v>1246</v>
      </c>
      <c r="D271" s="208" t="str">
        <f>'Header Info'!C271</f>
        <v>AUTOCLAVE NO. 4 TP2816A</v>
      </c>
      <c r="E271" s="208" t="s">
        <v>1248</v>
      </c>
    </row>
    <row r="272" spans="2:5" x14ac:dyDescent="0.2">
      <c r="B272" s="208" t="str">
        <f>'Header Info'!B272</f>
        <v>LTC INC. - PLANT 3</v>
      </c>
      <c r="C272" s="208" t="s">
        <v>1250</v>
      </c>
      <c r="D272" s="208" t="str">
        <f>'Header Info'!C272</f>
        <v>AUTOCLAVE NO. 5</v>
      </c>
      <c r="E272" s="208" t="s">
        <v>1251</v>
      </c>
    </row>
    <row r="273" spans="2:5" x14ac:dyDescent="0.2">
      <c r="B273" s="208" t="str">
        <f>'Header Info'!B273</f>
        <v>LTC INC. - PLANT 3</v>
      </c>
      <c r="C273" s="208" t="s">
        <v>1253</v>
      </c>
      <c r="D273" s="208" t="str">
        <f>'Header Info'!C273</f>
        <v>CORE OVEN</v>
      </c>
      <c r="E273" s="208" t="s">
        <v>1255</v>
      </c>
    </row>
    <row r="274" spans="2:5" x14ac:dyDescent="0.2">
      <c r="B274" s="208" t="str">
        <f>'Header Info'!B274</f>
        <v>LTC INC. - PLANT 3</v>
      </c>
      <c r="C274" s="208" t="s">
        <v>1253</v>
      </c>
      <c r="D274" s="208" t="str">
        <f>'Header Info'!C274</f>
        <v>EVC3,LTC #1399</v>
      </c>
      <c r="E274" s="208" t="s">
        <v>1256</v>
      </c>
    </row>
    <row r="275" spans="2:5" x14ac:dyDescent="0.2">
      <c r="B275" s="208" t="str">
        <f>'Header Info'!B275</f>
        <v>LTC INC. - PLANT 3</v>
      </c>
      <c r="C275" s="208" t="s">
        <v>1863</v>
      </c>
      <c r="D275" s="208" t="str">
        <f>'Header Info'!C275</f>
        <v>Freezer 1B</v>
      </c>
      <c r="E275" s="208" t="s">
        <v>1865</v>
      </c>
    </row>
    <row r="276" spans="2:5" x14ac:dyDescent="0.2">
      <c r="B276" s="208" t="str">
        <f>'Header Info'!B276</f>
        <v>LTC INC. - PLANT 3</v>
      </c>
      <c r="C276" s="208" t="s">
        <v>1258</v>
      </c>
      <c r="D276" s="208" t="str">
        <f>'Header Info'!C276</f>
        <v>FREEZER NO. 1</v>
      </c>
      <c r="E276" s="208" t="s">
        <v>1817</v>
      </c>
    </row>
    <row r="277" spans="2:5" x14ac:dyDescent="0.2">
      <c r="B277" s="208" t="str">
        <f>'Header Info'!B277</f>
        <v>LTC INC. - PLANT 3</v>
      </c>
      <c r="C277" s="208" t="s">
        <v>1258</v>
      </c>
      <c r="D277" s="208" t="str">
        <f>'Header Info'!C277</f>
        <v>FREEZER NO. 3</v>
      </c>
      <c r="E277" s="208" t="s">
        <v>1272</v>
      </c>
    </row>
    <row r="278" spans="2:5" x14ac:dyDescent="0.2">
      <c r="B278" s="208" t="str">
        <f>'Header Info'!B278</f>
        <v>LTC INC. - PLANT 3</v>
      </c>
      <c r="C278" s="208" t="s">
        <v>1258</v>
      </c>
      <c r="D278" s="208" t="str">
        <f>'Header Info'!C278</f>
        <v>LAB FURNACE</v>
      </c>
      <c r="E278" s="208" t="s">
        <v>3842</v>
      </c>
    </row>
    <row r="279" spans="2:5" x14ac:dyDescent="0.2">
      <c r="B279" s="208" t="str">
        <f>'Header Info'!B279</f>
        <v>LTC INC. - PLANT 3</v>
      </c>
      <c r="C279" s="208" t="s">
        <v>1258</v>
      </c>
      <c r="D279" s="208" t="str">
        <f>'Header Info'!C279</f>
        <v>LAB OVEN</v>
      </c>
      <c r="E279" s="208" t="s">
        <v>1282</v>
      </c>
    </row>
    <row r="280" spans="2:5" x14ac:dyDescent="0.2">
      <c r="B280" s="208" t="str">
        <f>'Header Info'!B280</f>
        <v>LTC INC. - PLANT 3</v>
      </c>
      <c r="C280" s="208" t="s">
        <v>1258</v>
      </c>
      <c r="D280" s="208" t="str">
        <f>'Header Info'!C280</f>
        <v>Freezer No. 4</v>
      </c>
      <c r="E280" s="208" t="s">
        <v>1280</v>
      </c>
    </row>
    <row r="281" spans="2:5" x14ac:dyDescent="0.2">
      <c r="B281" s="208" t="str">
        <f>'Header Info'!B281</f>
        <v>LTC INC. - PLANT 3</v>
      </c>
      <c r="C281" s="208" t="s">
        <v>1258</v>
      </c>
      <c r="D281" s="208" t="str">
        <f>'Header Info'!C281</f>
        <v>OVEN NO. 1B Cessna</v>
      </c>
      <c r="E281" s="208" t="s">
        <v>1278</v>
      </c>
    </row>
    <row r="282" spans="2:5" x14ac:dyDescent="0.2">
      <c r="B282" s="208" t="str">
        <f>'Header Info'!B282</f>
        <v>LTC INC. - PLANT 3</v>
      </c>
      <c r="C282" s="208" t="s">
        <v>1258</v>
      </c>
      <c r="D282" s="208" t="str">
        <f>'Header Info'!C282</f>
        <v>OVEN NO. 1B</v>
      </c>
      <c r="E282" s="208" t="s">
        <v>1277</v>
      </c>
    </row>
    <row r="283" spans="2:5" x14ac:dyDescent="0.2">
      <c r="B283" s="208" t="str">
        <f>'Header Info'!B283</f>
        <v>LTC INC. - PLANT 3</v>
      </c>
      <c r="C283" s="208" t="s">
        <v>1258</v>
      </c>
      <c r="D283" s="208" t="str">
        <f>'Header Info'!C283</f>
        <v>OVEN NO. 2</v>
      </c>
      <c r="E283" s="208" t="s">
        <v>1276</v>
      </c>
    </row>
    <row r="284" spans="2:5" x14ac:dyDescent="0.2">
      <c r="B284" s="208" t="str">
        <f>'Header Info'!B284</f>
        <v>LTC INC. - PLANT 3</v>
      </c>
      <c r="C284" s="208" t="s">
        <v>1258</v>
      </c>
      <c r="D284" s="208" t="str">
        <f>'Header Info'!C284</f>
        <v>OVEN NO. 3</v>
      </c>
      <c r="E284" s="208" t="s">
        <v>1275</v>
      </c>
    </row>
    <row r="285" spans="2:5" x14ac:dyDescent="0.2">
      <c r="B285" s="208" t="str">
        <f>'Header Info'!B285</f>
        <v>LTC INC. - PLANT 3</v>
      </c>
      <c r="C285" s="208" t="s">
        <v>1258</v>
      </c>
      <c r="D285" s="208" t="str">
        <f>'Header Info'!C285</f>
        <v>Oven No. 4 Cessna</v>
      </c>
      <c r="E285" s="208" t="s">
        <v>1274</v>
      </c>
    </row>
    <row r="286" spans="2:5" x14ac:dyDescent="0.2">
      <c r="B286" s="208" t="str">
        <f>'Header Info'!B286</f>
        <v>LTC INC. - PLANT 3</v>
      </c>
      <c r="C286" s="208" t="s">
        <v>1258</v>
      </c>
      <c r="D286" s="208" t="str">
        <f>'Header Info'!C286</f>
        <v>OVEN NO. 4</v>
      </c>
      <c r="E286" s="208" t="s">
        <v>3843</v>
      </c>
    </row>
    <row r="287" spans="2:5" x14ac:dyDescent="0.2">
      <c r="B287" s="208" t="str">
        <f>'Header Info'!B287</f>
        <v>LTC INC. - PLANT 3</v>
      </c>
      <c r="C287" s="208" t="s">
        <v>1258</v>
      </c>
      <c r="D287" s="208" t="str">
        <f>'Header Info'!C287</f>
        <v>OVEN NO. 5</v>
      </c>
      <c r="E287" s="208" t="s">
        <v>1269</v>
      </c>
    </row>
    <row r="288" spans="2:5" x14ac:dyDescent="0.2">
      <c r="B288" s="208" t="str">
        <f>'Header Info'!B288</f>
        <v>LTC INC. - PLANT 3</v>
      </c>
      <c r="C288" s="208" t="s">
        <v>1258</v>
      </c>
      <c r="D288" s="208" t="str">
        <f>'Header Info'!C288</f>
        <v>OVEN NO. 6</v>
      </c>
      <c r="E288" s="208" t="s">
        <v>1268</v>
      </c>
    </row>
    <row r="289" spans="2:5" x14ac:dyDescent="0.2">
      <c r="B289" s="208" t="str">
        <f>'Header Info'!B289</f>
        <v>LTC INC. - PLANT 3</v>
      </c>
      <c r="C289" s="208" t="s">
        <v>1258</v>
      </c>
      <c r="D289" s="208" t="str">
        <f>'Header Info'!C289</f>
        <v>OVEN NO. 6B</v>
      </c>
      <c r="E289" s="208" t="s">
        <v>1259</v>
      </c>
    </row>
    <row r="290" spans="2:5" x14ac:dyDescent="0.2">
      <c r="B290" s="208" t="str">
        <f>'Header Info'!B290</f>
        <v>LTC INC. - PLANT 3</v>
      </c>
      <c r="C290" s="208" t="s">
        <v>1258</v>
      </c>
      <c r="D290" s="208" t="str">
        <f>'Header Info'!C290</f>
        <v>OVEN NO. 7</v>
      </c>
      <c r="E290" s="208" t="s">
        <v>1261</v>
      </c>
    </row>
    <row r="291" spans="2:5" x14ac:dyDescent="0.2">
      <c r="B291" s="208" t="str">
        <f>'Header Info'!B291</f>
        <v>LTC INC. - PLANT 3</v>
      </c>
      <c r="C291" s="208" t="s">
        <v>1258</v>
      </c>
      <c r="D291" s="208" t="str">
        <f>'Header Info'!C291</f>
        <v>OVEN NO. 7B</v>
      </c>
      <c r="E291" s="208" t="s">
        <v>1262</v>
      </c>
    </row>
    <row r="292" spans="2:5" x14ac:dyDescent="0.2">
      <c r="B292" s="208" t="str">
        <f>'Header Info'!B292</f>
        <v>LTC INC. - PLANT 3</v>
      </c>
      <c r="C292" s="208" t="s">
        <v>1258</v>
      </c>
      <c r="D292" s="208" t="str">
        <f>'Header Info'!C292</f>
        <v>OVEN NO. 7B TP2816A</v>
      </c>
      <c r="E292" s="208" t="s">
        <v>1263</v>
      </c>
    </row>
    <row r="293" spans="2:5" x14ac:dyDescent="0.2">
      <c r="B293" s="208" t="str">
        <f>'Header Info'!B293</f>
        <v>LTC INC. - PLANT 3</v>
      </c>
      <c r="C293" s="208" t="s">
        <v>1258</v>
      </c>
      <c r="D293" s="208" t="str">
        <f>'Header Info'!C293</f>
        <v>OVEN NO. 8</v>
      </c>
      <c r="E293" s="208" t="s">
        <v>1264</v>
      </c>
    </row>
    <row r="294" spans="2:5" x14ac:dyDescent="0.2">
      <c r="B294" s="208" t="str">
        <f>'Header Info'!B294</f>
        <v>LTC INC. - PLANT 3</v>
      </c>
      <c r="C294" s="208" t="s">
        <v>1258</v>
      </c>
      <c r="D294" s="208" t="str">
        <f>'Header Info'!C294</f>
        <v>OVEN NO. 9 - Cessna</v>
      </c>
      <c r="E294" s="208" t="s">
        <v>1266</v>
      </c>
    </row>
    <row r="295" spans="2:5" x14ac:dyDescent="0.2">
      <c r="B295" s="208" t="str">
        <f>'Header Info'!B295</f>
        <v>LTC INC. - PLANT 3</v>
      </c>
      <c r="C295" s="208" t="s">
        <v>1284</v>
      </c>
      <c r="D295" s="208" t="str">
        <f>'Header Info'!C295</f>
        <v>OVEN NO. 9</v>
      </c>
      <c r="E295" s="208" t="s">
        <v>1286</v>
      </c>
    </row>
    <row r="296" spans="2:5" x14ac:dyDescent="0.2">
      <c r="B296" s="208" t="str">
        <f>'Header Info'!B296</f>
        <v>LTC INC. - PLANT 3</v>
      </c>
      <c r="C296" s="208" t="s">
        <v>1288</v>
      </c>
      <c r="D296" s="208" t="str">
        <f>'Header Info'!C296</f>
        <v>Oven No. 10- Cessna</v>
      </c>
      <c r="E296" s="208" t="s">
        <v>1291</v>
      </c>
    </row>
    <row r="297" spans="2:5" x14ac:dyDescent="0.2">
      <c r="B297" s="208" t="str">
        <f>'Header Info'!B297</f>
        <v>LTC INC. - PLANT 3</v>
      </c>
      <c r="C297" s="208" t="s">
        <v>1288</v>
      </c>
      <c r="D297" s="208" t="str">
        <f>'Header Info'!C297</f>
        <v>OVEN NO. 10</v>
      </c>
      <c r="E297" s="208" t="s">
        <v>1292</v>
      </c>
    </row>
    <row r="298" spans="2:5" x14ac:dyDescent="0.2">
      <c r="B298" s="208" t="str">
        <f>'Header Info'!B298</f>
        <v>LTC INC. - PLANT 3</v>
      </c>
      <c r="C298" s="208" t="s">
        <v>1288</v>
      </c>
      <c r="D298" s="208" t="str">
        <f>'Header Info'!C298</f>
        <v>OVEN NO. 21</v>
      </c>
      <c r="E298" s="208" t="s">
        <v>1293</v>
      </c>
    </row>
    <row r="299" spans="2:5" x14ac:dyDescent="0.2">
      <c r="B299" s="208" t="str">
        <f>'Header Info'!B299</f>
        <v>LTC INC. - PLANT 3</v>
      </c>
      <c r="C299" s="208" t="s">
        <v>1288</v>
      </c>
      <c r="D299" s="208" t="str">
        <f>'Header Info'!C299</f>
        <v>OVEN NO. 21 TP2816</v>
      </c>
      <c r="E299" s="208" t="s">
        <v>1295</v>
      </c>
    </row>
    <row r="300" spans="2:5" x14ac:dyDescent="0.2">
      <c r="B300" s="208" t="str">
        <f>'Header Info'!B300</f>
        <v>LTC INC. - PLANT 3</v>
      </c>
      <c r="C300" s="208" t="s">
        <v>1288</v>
      </c>
      <c r="D300" s="208" t="str">
        <f>'Header Info'!C300</f>
        <v>OVEN NO. 11 - Cessna</v>
      </c>
      <c r="E300" s="208" t="s">
        <v>1294</v>
      </c>
    </row>
    <row r="301" spans="2:5" x14ac:dyDescent="0.2">
      <c r="B301" s="208" t="str">
        <f>'Header Info'!B301</f>
        <v>LTC INC. - PLANT 3</v>
      </c>
      <c r="C301" s="208" t="s">
        <v>1288</v>
      </c>
      <c r="D301" s="208" t="str">
        <f>'Header Info'!C301</f>
        <v>Oven 12 AMS</v>
      </c>
      <c r="E301" s="208" t="s">
        <v>1289</v>
      </c>
    </row>
    <row r="302" spans="2:5" x14ac:dyDescent="0.2">
      <c r="B302" s="208" t="str">
        <f>'Header Info'!B302</f>
        <v>LTC INC. - PLANT 3</v>
      </c>
      <c r="C302" s="208" t="s">
        <v>1288</v>
      </c>
      <c r="D302" s="208" t="str">
        <f>'Header Info'!C302</f>
        <v>Oven 12 Cessna</v>
      </c>
      <c r="E302" s="208" t="s">
        <v>1290</v>
      </c>
    </row>
    <row r="303" spans="2:5" x14ac:dyDescent="0.2">
      <c r="B303" s="208" t="str">
        <f>'Header Info'!B303</f>
        <v>LTC INC. - PLANT 3</v>
      </c>
      <c r="C303" s="208" t="s">
        <v>1909</v>
      </c>
      <c r="D303" s="208" t="str">
        <f>'Header Info'!C303</f>
        <v>OVEN NO. 13</v>
      </c>
      <c r="E303" s="208" t="s">
        <v>1911</v>
      </c>
    </row>
    <row r="304" spans="2:5" x14ac:dyDescent="0.2">
      <c r="B304" s="208" t="str">
        <f>'Header Info'!B304</f>
        <v>LTC INC. - PLANT 3</v>
      </c>
      <c r="C304" s="208" t="s">
        <v>1909</v>
      </c>
      <c r="D304" s="208" t="str">
        <f>'Header Info'!C304</f>
        <v>OVEN NO. 13 - Cessna</v>
      </c>
      <c r="E304" s="208" t="s">
        <v>1300</v>
      </c>
    </row>
    <row r="305" spans="2:5" x14ac:dyDescent="0.2">
      <c r="B305" s="208" t="str">
        <f>'Header Info'!B305</f>
        <v>LTC INC. - PLANT 3</v>
      </c>
      <c r="C305" s="208" t="s">
        <v>3845</v>
      </c>
      <c r="D305" s="208" t="str">
        <f>'Header Info'!C305</f>
        <v>OVEN NO. 14 - Cessna</v>
      </c>
      <c r="E305" s="208" t="s">
        <v>3847</v>
      </c>
    </row>
    <row r="306" spans="2:5" x14ac:dyDescent="0.2">
      <c r="B306" s="208" t="str">
        <f>'Header Info'!B306</f>
        <v>LTC INC. - PLANT 3</v>
      </c>
      <c r="C306" s="208" t="s">
        <v>1297</v>
      </c>
      <c r="D306" s="208" t="str">
        <f>'Header Info'!C306</f>
        <v>OVEN NO. 14</v>
      </c>
      <c r="E306" s="208" t="s">
        <v>1298</v>
      </c>
    </row>
    <row r="307" spans="2:5" x14ac:dyDescent="0.2">
      <c r="B307" s="208" t="str">
        <f>'Header Info'!B307</f>
        <v>LTC INC. - PLANT 3</v>
      </c>
      <c r="C307" s="208" t="s">
        <v>1303</v>
      </c>
      <c r="D307" s="208">
        <f>'Header Info'!C307</f>
        <v>11303</v>
      </c>
      <c r="E307" s="208" t="s">
        <v>3848</v>
      </c>
    </row>
    <row r="308" spans="2:5" x14ac:dyDescent="0.2">
      <c r="B308" s="208" t="str">
        <f>'Header Info'!B308</f>
        <v>LTC INC. - PLANT 3</v>
      </c>
      <c r="C308" s="208" t="s">
        <v>1303</v>
      </c>
      <c r="D308" s="208" t="str">
        <f>'Header Info'!C308</f>
        <v>OVEN NO. 15 (TP2816)</v>
      </c>
      <c r="E308" s="208" t="s">
        <v>1317</v>
      </c>
    </row>
    <row r="309" spans="2:5" x14ac:dyDescent="0.2">
      <c r="B309" s="208" t="str">
        <f>'Header Info'!B309</f>
        <v>LTC INC. - PLANT 3</v>
      </c>
      <c r="C309" s="208" t="s">
        <v>1303</v>
      </c>
      <c r="D309" s="208" t="str">
        <f>'Header Info'!C309</f>
        <v>OVEN NO. 16 (TP2816)</v>
      </c>
      <c r="E309" s="208" t="s">
        <v>1319</v>
      </c>
    </row>
    <row r="310" spans="2:5" x14ac:dyDescent="0.2">
      <c r="B310" s="208" t="str">
        <f>'Header Info'!B310</f>
        <v>LTC INC. - PLANT 3</v>
      </c>
      <c r="C310" s="208" t="s">
        <v>1303</v>
      </c>
      <c r="D310" s="208" t="str">
        <f>'Header Info'!C310</f>
        <v>OVEN NO. 16</v>
      </c>
      <c r="E310" s="208" t="s">
        <v>1320</v>
      </c>
    </row>
    <row r="311" spans="2:5" x14ac:dyDescent="0.2">
      <c r="B311" s="208" t="str">
        <f>'Header Info'!B311</f>
        <v>LTC INC. - PLANT 3</v>
      </c>
      <c r="C311" s="208" t="s">
        <v>1303</v>
      </c>
      <c r="D311" s="208" t="str">
        <f>'Header Info'!C311</f>
        <v>OVEN NO. 17 AMS</v>
      </c>
      <c r="E311" s="208" t="s">
        <v>1314</v>
      </c>
    </row>
    <row r="312" spans="2:5" x14ac:dyDescent="0.2">
      <c r="B312" s="208" t="str">
        <f>'Header Info'!B312</f>
        <v>LTC INC. - PLANT 3</v>
      </c>
      <c r="C312" s="208" t="s">
        <v>1303</v>
      </c>
      <c r="D312" s="208" t="str">
        <f>'Header Info'!C312</f>
        <v>OVEN NO. 17 CESSNA</v>
      </c>
      <c r="E312" s="208" t="s">
        <v>1315</v>
      </c>
    </row>
    <row r="313" spans="2:5" x14ac:dyDescent="0.2">
      <c r="B313" s="208" t="str">
        <f>'Header Info'!B313</f>
        <v>LTC INC. - PLANT 3</v>
      </c>
      <c r="C313" s="208" t="s">
        <v>1303</v>
      </c>
      <c r="D313" s="208" t="str">
        <f>'Header Info'!C313</f>
        <v>OVEN NO. 18 CESSNA</v>
      </c>
      <c r="E313" s="208" t="s">
        <v>1312</v>
      </c>
    </row>
    <row r="314" spans="2:5" x14ac:dyDescent="0.2">
      <c r="B314" s="208" t="str">
        <f>'Header Info'!B314</f>
        <v>LTC INC. - PLANT 3</v>
      </c>
      <c r="C314" s="208" t="s">
        <v>1303</v>
      </c>
      <c r="D314" s="208" t="str">
        <f>'Header Info'!C314</f>
        <v>OVEN NO. 19 CESSNA</v>
      </c>
      <c r="E314" s="208" t="s">
        <v>1310</v>
      </c>
    </row>
    <row r="315" spans="2:5" x14ac:dyDescent="0.2">
      <c r="B315" s="208" t="str">
        <f>'Header Info'!B315</f>
        <v>LTC INC. - PLANT 3</v>
      </c>
      <c r="C315" s="208" t="s">
        <v>1303</v>
      </c>
      <c r="D315" s="208" t="str">
        <f>'Header Info'!C315</f>
        <v>Oven No. 20 TP2816</v>
      </c>
      <c r="E315" s="208" t="s">
        <v>1305</v>
      </c>
    </row>
    <row r="316" spans="2:5" x14ac:dyDescent="0.2">
      <c r="B316" s="208" t="str">
        <f>'Header Info'!B316</f>
        <v>LTC INC. - PLANT 3</v>
      </c>
      <c r="C316" s="208" t="s">
        <v>1303</v>
      </c>
      <c r="D316" s="208" t="str">
        <f>'Header Info'!C316</f>
        <v>Oven No. 20</v>
      </c>
      <c r="E316" s="208" t="s">
        <v>1306</v>
      </c>
    </row>
    <row r="317" spans="2:5" x14ac:dyDescent="0.2">
      <c r="B317" s="208" t="str">
        <f>'Header Info'!B317</f>
        <v>LTC INC. - PLANT 3</v>
      </c>
      <c r="C317" s="208" t="s">
        <v>1303</v>
      </c>
      <c r="D317" s="208" t="str">
        <f>'Header Info'!C317</f>
        <v>Oven No. 24</v>
      </c>
      <c r="E317" s="208" t="s">
        <v>1308</v>
      </c>
    </row>
    <row r="318" spans="2:5" x14ac:dyDescent="0.2">
      <c r="B318" s="208" t="str">
        <f>'Header Info'!B318</f>
        <v>MANUFACTURING DEVELOPMENT, INC.</v>
      </c>
      <c r="C318" s="208" t="s">
        <v>1303</v>
      </c>
      <c r="D318" s="208" t="str">
        <f>'Header Info'!C318</f>
        <v>Amaco Oven</v>
      </c>
      <c r="E318" s="208" t="s">
        <v>3849</v>
      </c>
    </row>
    <row r="319" spans="2:5" x14ac:dyDescent="0.2">
      <c r="B319" s="208" t="str">
        <f>'Header Info'!B319</f>
        <v>MANUFACTURING DEVELOPMENT, INC.</v>
      </c>
      <c r="C319" s="208" t="s">
        <v>1321</v>
      </c>
      <c r="D319" s="208" t="str">
        <f>'Header Info'!C319</f>
        <v>FURNACE NO. 2</v>
      </c>
      <c r="E319" s="208" t="s">
        <v>3850</v>
      </c>
    </row>
    <row r="320" spans="2:5" x14ac:dyDescent="0.2">
      <c r="B320" s="208" t="str">
        <f>'Header Info'!B320</f>
        <v>MANUFACTURING DEVELOPMENT, INC.</v>
      </c>
      <c r="C320" s="208" t="s">
        <v>1321</v>
      </c>
      <c r="D320" s="208" t="str">
        <f>'Header Info'!C320</f>
        <v>OVEN NO. 3</v>
      </c>
      <c r="E320" s="208" t="s">
        <v>3851</v>
      </c>
    </row>
    <row r="321" spans="2:5" x14ac:dyDescent="0.2">
      <c r="B321" s="208" t="str">
        <f>'Header Info'!B321</f>
        <v>MAX AEROSTRUCTURES, LLC</v>
      </c>
      <c r="C321" s="208" t="s">
        <v>1321</v>
      </c>
      <c r="D321" s="208" t="str">
        <f>'Header Info'!C321</f>
        <v>ARDROX OVEN</v>
      </c>
      <c r="E321" s="208" t="s">
        <v>3852</v>
      </c>
    </row>
    <row r="322" spans="2:5" x14ac:dyDescent="0.2">
      <c r="B322" s="208" t="str">
        <f>'Header Info'!B322</f>
        <v>MAX AEROSTRUCTURES, LLC</v>
      </c>
      <c r="C322" s="208" t="s">
        <v>1321</v>
      </c>
      <c r="D322" s="208" t="str">
        <f>'Header Info'!C322</f>
        <v>BOO-102-A</v>
      </c>
      <c r="E322" s="208" t="s">
        <v>3853</v>
      </c>
    </row>
    <row r="323" spans="2:5" x14ac:dyDescent="0.2">
      <c r="B323" s="208" t="str">
        <f>'Header Info'!B323</f>
        <v>MAX AEROSTRUCTURES, LLC</v>
      </c>
      <c r="C323" s="208" t="s">
        <v>1321</v>
      </c>
      <c r="D323" s="208" t="str">
        <f>'Header Info'!C323</f>
        <v>LARGE AGE OVEN</v>
      </c>
      <c r="E323" s="208" t="s">
        <v>1975</v>
      </c>
    </row>
    <row r="324" spans="2:5" x14ac:dyDescent="0.2">
      <c r="B324" s="208" t="str">
        <f>'Header Info'!B324</f>
        <v>MAX AEROSTRUCTURES, LLC</v>
      </c>
      <c r="C324" s="208" t="s">
        <v>1321</v>
      </c>
      <c r="D324" s="208" t="str">
        <f>'Header Info'!C324</f>
        <v>OVE-112-A DROP BOTTOM</v>
      </c>
      <c r="E324" s="208" t="s">
        <v>3854</v>
      </c>
    </row>
    <row r="325" spans="2:5" x14ac:dyDescent="0.2">
      <c r="B325" s="208" t="str">
        <f>'Header Info'!B325</f>
        <v>MAX AEROSTRUCTURES, LLC</v>
      </c>
      <c r="C325" s="208" t="s">
        <v>1321</v>
      </c>
      <c r="D325" s="208" t="str">
        <f>'Header Info'!C325</f>
        <v>OVE-113-A</v>
      </c>
      <c r="E325" s="208" t="s">
        <v>1915</v>
      </c>
    </row>
    <row r="326" spans="2:5" x14ac:dyDescent="0.2">
      <c r="B326" s="208" t="str">
        <f>'Header Info'!B326</f>
        <v>MAX AEROSTRUCTURES, LLC</v>
      </c>
      <c r="C326" s="208" t="s">
        <v>1321</v>
      </c>
      <c r="D326" s="208" t="str">
        <f>'Header Info'!C326</f>
        <v>OVE-113-B</v>
      </c>
      <c r="E326" s="208" t="s">
        <v>1335</v>
      </c>
    </row>
    <row r="327" spans="2:5" x14ac:dyDescent="0.2">
      <c r="B327" s="208" t="str">
        <f>'Header Info'!B327</f>
        <v>MAX AEROSTRUCTURES, LLC</v>
      </c>
      <c r="C327" s="208" t="s">
        <v>1321</v>
      </c>
      <c r="D327" s="208" t="str">
        <f>'Header Info'!C327</f>
        <v>OVE-114-A</v>
      </c>
      <c r="E327" s="208" t="s">
        <v>1336</v>
      </c>
    </row>
    <row r="328" spans="2:5" x14ac:dyDescent="0.2">
      <c r="B328" s="208" t="str">
        <f>'Header Info'!B328</f>
        <v>MAX AEROSTRUCTURES, LLC</v>
      </c>
      <c r="C328" s="208" t="s">
        <v>1321</v>
      </c>
      <c r="D328" s="208" t="str">
        <f>'Header Info'!C328</f>
        <v>OVE-127-A</v>
      </c>
      <c r="E328" s="208" t="s">
        <v>1323</v>
      </c>
    </row>
    <row r="329" spans="2:5" x14ac:dyDescent="0.2">
      <c r="B329" s="208" t="str">
        <f>'Header Info'!B329</f>
        <v>MAX AEROSTRUCTURES, LLC</v>
      </c>
      <c r="C329" s="208" t="s">
        <v>1321</v>
      </c>
      <c r="D329" s="208" t="str">
        <f>'Header Info'!C329</f>
        <v>T-10</v>
      </c>
      <c r="E329" s="208" t="s">
        <v>1339</v>
      </c>
    </row>
    <row r="330" spans="2:5" x14ac:dyDescent="0.2">
      <c r="B330" s="208" t="str">
        <f>'Header Info'!B330</f>
        <v>MAX AEROSTRUCTURES, LLC</v>
      </c>
      <c r="C330" s="208" t="s">
        <v>1321</v>
      </c>
      <c r="D330" s="208" t="str">
        <f>'Header Info'!C330</f>
        <v>T-14</v>
      </c>
      <c r="E330" s="208" t="s">
        <v>1338</v>
      </c>
    </row>
    <row r="331" spans="2:5" x14ac:dyDescent="0.2">
      <c r="B331" s="208" t="str">
        <f>'Header Info'!B331</f>
        <v>MAX AEROSTRUCTURES, LLC</v>
      </c>
      <c r="C331" s="208" t="s">
        <v>1321</v>
      </c>
      <c r="D331" s="208" t="str">
        <f>'Header Info'!C331</f>
        <v>T-16</v>
      </c>
      <c r="E331" s="208" t="s">
        <v>1337</v>
      </c>
    </row>
    <row r="332" spans="2:5" x14ac:dyDescent="0.2">
      <c r="B332" s="208" t="str">
        <f>'Header Info'!B332</f>
        <v>MAX AEROSTRUCTURES, LLC</v>
      </c>
      <c r="C332" s="208" t="s">
        <v>1321</v>
      </c>
      <c r="D332" s="208" t="str">
        <f>'Header Info'!C332</f>
        <v>TAN-137-C</v>
      </c>
      <c r="E332" s="208" t="s">
        <v>1322</v>
      </c>
    </row>
    <row r="333" spans="2:5" x14ac:dyDescent="0.2">
      <c r="B333" s="208" t="str">
        <f>'Header Info'!B333</f>
        <v>MAX AEROSTRUCTURES, LLC</v>
      </c>
      <c r="C333" s="208" t="s">
        <v>1321</v>
      </c>
      <c r="D333" s="208" t="str">
        <f>'Header Info'!C333</f>
        <v>TAN-137-E</v>
      </c>
      <c r="E333" s="208" t="s">
        <v>1340</v>
      </c>
    </row>
    <row r="334" spans="2:5" x14ac:dyDescent="0.2">
      <c r="B334" s="208" t="str">
        <f>'Header Info'!B334</f>
        <v>MAYNARD INC.</v>
      </c>
      <c r="C334" s="208" t="s">
        <v>1321</v>
      </c>
      <c r="D334" s="208">
        <f>'Header Info'!C334</f>
        <v>3037</v>
      </c>
      <c r="E334" s="208" t="s">
        <v>1324</v>
      </c>
    </row>
    <row r="335" spans="2:5" x14ac:dyDescent="0.2">
      <c r="B335" s="208" t="str">
        <f>'Header Info'!B335</f>
        <v>MAYNARD INC.</v>
      </c>
      <c r="C335" s="208" t="s">
        <v>1321</v>
      </c>
      <c r="D335" s="208" t="str">
        <f>'Header Info'!C335</f>
        <v>OVEN NO. 3142</v>
      </c>
      <c r="E335" s="208" t="s">
        <v>1325</v>
      </c>
    </row>
    <row r="336" spans="2:5" x14ac:dyDescent="0.2">
      <c r="B336" s="208" t="str">
        <f>'Header Info'!B336</f>
        <v>METAL FINISHING CO. - MURDOCK LOCATION</v>
      </c>
      <c r="C336" s="208" t="s">
        <v>1321</v>
      </c>
      <c r="D336" s="208" t="str">
        <f>'Header Info'!C336</f>
        <v>OVEN NO. 22</v>
      </c>
      <c r="E336" s="208" t="s">
        <v>1326</v>
      </c>
    </row>
    <row r="337" spans="2:5" x14ac:dyDescent="0.2">
      <c r="B337" s="208" t="str">
        <f>'Header Info'!B337</f>
        <v>METAL FINISHING CO. - MURDOCK LOCATION</v>
      </c>
      <c r="C337" s="208" t="s">
        <v>1321</v>
      </c>
      <c r="D337" s="208" t="str">
        <f>'Header Info'!C337</f>
        <v>Oven No.23</v>
      </c>
      <c r="E337" s="208" t="s">
        <v>1327</v>
      </c>
    </row>
    <row r="338" spans="2:5" x14ac:dyDescent="0.2">
      <c r="B338" s="208" t="str">
        <f>'Header Info'!B338</f>
        <v>METAL FINISHING CO. - MURDOCK LOCATION</v>
      </c>
      <c r="C338" s="208" t="s">
        <v>1321</v>
      </c>
      <c r="D338" s="208" t="str">
        <f>'Header Info'!C338</f>
        <v>PAINT BAKE NO. 21</v>
      </c>
      <c r="E338" s="208" t="s">
        <v>1328</v>
      </c>
    </row>
    <row r="339" spans="2:5" x14ac:dyDescent="0.2">
      <c r="B339" s="208" t="str">
        <f>'Header Info'!B339</f>
        <v>METAL FINISHING CO.</v>
      </c>
      <c r="C339" s="208" t="s">
        <v>1321</v>
      </c>
      <c r="D339" s="208" t="str">
        <f>'Header Info'!C339</f>
        <v>FS01</v>
      </c>
      <c r="E339" s="208" t="s">
        <v>1330</v>
      </c>
    </row>
    <row r="340" spans="2:5" x14ac:dyDescent="0.2">
      <c r="B340" s="208" t="str">
        <f>'Header Info'!B340</f>
        <v>METAL FINISHING CO.</v>
      </c>
      <c r="C340" s="208" t="s">
        <v>1321</v>
      </c>
      <c r="D340" s="208" t="str">
        <f>'Header Info'!C340</f>
        <v>MF NO. 1</v>
      </c>
      <c r="E340" s="208" t="s">
        <v>1331</v>
      </c>
    </row>
    <row r="341" spans="2:5" x14ac:dyDescent="0.2">
      <c r="B341" s="208" t="str">
        <f>'Header Info'!B341</f>
        <v>METAL FINISHING CO.</v>
      </c>
      <c r="C341" s="208" t="s">
        <v>1321</v>
      </c>
      <c r="D341" s="208" t="str">
        <f>'Header Info'!C341</f>
        <v>MF NO. 2</v>
      </c>
      <c r="E341" s="208" t="s">
        <v>1332</v>
      </c>
    </row>
    <row r="342" spans="2:5" x14ac:dyDescent="0.2">
      <c r="B342" s="208" t="str">
        <f>'Header Info'!B342</f>
        <v>METAL FINISHING CO.</v>
      </c>
      <c r="C342" s="208" t="s">
        <v>1321</v>
      </c>
      <c r="D342" s="208" t="str">
        <f>'Header Info'!C342</f>
        <v>MF NO. 4</v>
      </c>
      <c r="E342" s="208" t="s">
        <v>1333</v>
      </c>
    </row>
    <row r="343" spans="2:5" x14ac:dyDescent="0.2">
      <c r="B343" s="208" t="str">
        <f>'Header Info'!B343</f>
        <v>METAL FINISHING CO.</v>
      </c>
      <c r="C343" s="208" t="s">
        <v>1321</v>
      </c>
      <c r="D343" s="208" t="str">
        <f>'Header Info'!C343</f>
        <v>MF NO. 7</v>
      </c>
      <c r="E343" s="208" t="s">
        <v>1260</v>
      </c>
    </row>
    <row r="344" spans="2:5" x14ac:dyDescent="0.2">
      <c r="B344" s="208" t="str">
        <f>'Header Info'!B344</f>
        <v>METAL FINISHING CO.</v>
      </c>
      <c r="C344" s="208" t="s">
        <v>1321</v>
      </c>
      <c r="D344" s="208" t="str">
        <f>'Header Info'!C344</f>
        <v>MF NO. 8</v>
      </c>
      <c r="E344" s="208" t="s">
        <v>1270</v>
      </c>
    </row>
    <row r="345" spans="2:5" x14ac:dyDescent="0.2">
      <c r="B345" s="208" t="str">
        <f>'Header Info'!B345</f>
        <v>METAL FINISHING CO.</v>
      </c>
      <c r="C345" s="208" t="s">
        <v>1321</v>
      </c>
      <c r="D345" s="208" t="str">
        <f>'Header Info'!C345</f>
        <v>MF NO. 9</v>
      </c>
      <c r="E345" s="208" t="s">
        <v>1334</v>
      </c>
    </row>
    <row r="346" spans="2:5" x14ac:dyDescent="0.2">
      <c r="B346" s="208" t="str">
        <f>'Header Info'!B346</f>
        <v>METAL FINISHING CO.</v>
      </c>
      <c r="C346" s="208" t="s">
        <v>1321</v>
      </c>
      <c r="D346" s="208" t="str">
        <f>'Header Info'!C346</f>
        <v>MF NO. 10</v>
      </c>
      <c r="E346" s="208" t="s">
        <v>3857</v>
      </c>
    </row>
    <row r="347" spans="2:5" x14ac:dyDescent="0.2">
      <c r="B347" s="208" t="str">
        <f>'Header Info'!B347</f>
        <v>METAL FINISHING CO.</v>
      </c>
      <c r="C347" s="208" t="s">
        <v>1321</v>
      </c>
      <c r="D347" s="208" t="str">
        <f>'Header Info'!C347</f>
        <v>MF NO. 11</v>
      </c>
      <c r="E347" s="208" t="s">
        <v>1929</v>
      </c>
    </row>
    <row r="348" spans="2:5" x14ac:dyDescent="0.2">
      <c r="B348" s="208" t="str">
        <f>'Header Info'!B348</f>
        <v>METAL FINISHING CO.</v>
      </c>
      <c r="C348" s="208" t="s">
        <v>1321</v>
      </c>
      <c r="D348" s="208" t="str">
        <f>'Header Info'!C348</f>
        <v>MF NO. 12</v>
      </c>
      <c r="E348" s="208" t="s">
        <v>1913</v>
      </c>
    </row>
    <row r="349" spans="2:5" x14ac:dyDescent="0.2">
      <c r="B349" s="208" t="str">
        <f>'Header Info'!B349</f>
        <v>METAL FINISHING CO.</v>
      </c>
      <c r="C349" s="208" t="s">
        <v>1321</v>
      </c>
      <c r="D349" s="208" t="str">
        <f>'Header Info'!C349</f>
        <v>MF NO. 25</v>
      </c>
      <c r="E349" s="208" t="s">
        <v>3858</v>
      </c>
    </row>
    <row r="350" spans="2:5" x14ac:dyDescent="0.2">
      <c r="B350" s="208" t="str">
        <f>'Header Info'!B350</f>
        <v>METAL FINISHING CO.</v>
      </c>
      <c r="C350" s="208" t="s">
        <v>1321</v>
      </c>
      <c r="D350" s="208" t="str">
        <f>'Header Info'!C350</f>
        <v>OVEN #17</v>
      </c>
      <c r="E350" s="208" t="s">
        <v>3859</v>
      </c>
    </row>
    <row r="351" spans="2:5" x14ac:dyDescent="0.2">
      <c r="B351" s="208" t="str">
        <f>'Header Info'!B351</f>
        <v>METAL FINISHING CO.</v>
      </c>
      <c r="C351" s="208" t="s">
        <v>1342</v>
      </c>
      <c r="D351" s="208" t="str">
        <f>'Header Info'!C351</f>
        <v>Oven No. 5</v>
      </c>
      <c r="E351" s="208" t="s">
        <v>1345</v>
      </c>
    </row>
    <row r="352" spans="2:5" x14ac:dyDescent="0.2">
      <c r="B352" s="208" t="str">
        <f>'Header Info'!B352</f>
        <v>METAL FINISHING CO.</v>
      </c>
      <c r="C352" s="208" t="s">
        <v>1342</v>
      </c>
      <c r="D352" s="208" t="str">
        <f>'Header Info'!C352</f>
        <v>OVEN NO. 6</v>
      </c>
      <c r="E352" s="208" t="s">
        <v>3860</v>
      </c>
    </row>
    <row r="353" spans="2:5" x14ac:dyDescent="0.2">
      <c r="B353" s="208" t="str">
        <f>'Header Info'!B353</f>
        <v>METAL FINISHING CO.</v>
      </c>
      <c r="C353" s="208" t="s">
        <v>1342</v>
      </c>
      <c r="D353" s="208" t="str">
        <f>'Header Info'!C353</f>
        <v>PAINT BAKE OVEN NO. 14</v>
      </c>
      <c r="E353" s="208" t="s">
        <v>1977</v>
      </c>
    </row>
    <row r="354" spans="2:5" x14ac:dyDescent="0.2">
      <c r="B354" s="208" t="str">
        <f>'Header Info'!B354</f>
        <v>METAL FINISHING CO.</v>
      </c>
      <c r="C354" s="208" t="s">
        <v>1342</v>
      </c>
      <c r="D354" s="208" t="str">
        <f>'Header Info'!C354</f>
        <v>PAINT BAKE 15A</v>
      </c>
      <c r="E354" s="208" t="s">
        <v>1344</v>
      </c>
    </row>
    <row r="355" spans="2:5" x14ac:dyDescent="0.2">
      <c r="B355" s="208" t="str">
        <f>'Header Info'!B355</f>
        <v>METAL FINISHING CO.</v>
      </c>
      <c r="C355" s="208" t="s">
        <v>1782</v>
      </c>
      <c r="D355" s="208" t="str">
        <f>'Header Info'!C355</f>
        <v>OVEN NO. 3</v>
      </c>
      <c r="E355" s="208" t="s">
        <v>969</v>
      </c>
    </row>
    <row r="356" spans="2:5" x14ac:dyDescent="0.2">
      <c r="B356" s="208" t="str">
        <f>'Header Info'!B356</f>
        <v>MILLENNIUM CONCEPTS, INC.</v>
      </c>
      <c r="C356" s="208" t="s">
        <v>1782</v>
      </c>
      <c r="D356" s="208" t="str">
        <f>'Header Info'!C356</f>
        <v>CURE OVEN NO. 1</v>
      </c>
      <c r="E356" s="208" t="s">
        <v>986</v>
      </c>
    </row>
    <row r="357" spans="2:5" x14ac:dyDescent="0.2">
      <c r="B357" s="208" t="str">
        <f>'Header Info'!B357</f>
        <v>MILLENNIUM CONCEPTS, INC.</v>
      </c>
      <c r="C357" s="208" t="s">
        <v>1782</v>
      </c>
      <c r="D357" s="208" t="str">
        <f>'Header Info'!C357</f>
        <v>CURE OVEN NO. 1 Cessna</v>
      </c>
      <c r="E357" s="208" t="s">
        <v>984</v>
      </c>
    </row>
    <row r="358" spans="2:5" x14ac:dyDescent="0.2">
      <c r="B358" s="208" t="str">
        <f>'Header Info'!B358</f>
        <v>MILLENNIUM CONCEPTS, INC.</v>
      </c>
      <c r="C358" s="208" t="s">
        <v>1782</v>
      </c>
      <c r="D358" s="208" t="str">
        <f>'Header Info'!C358</f>
        <v>MCI-0169</v>
      </c>
      <c r="E358" s="208" t="s">
        <v>981</v>
      </c>
    </row>
    <row r="359" spans="2:5" x14ac:dyDescent="0.2">
      <c r="B359" s="208" t="str">
        <f>'Header Info'!B359</f>
        <v>MILLENNIUM CONCEPTS, INC.</v>
      </c>
      <c r="C359" s="208" t="s">
        <v>1782</v>
      </c>
      <c r="D359" s="208" t="str">
        <f>'Header Info'!C359</f>
        <v>MCI-0180</v>
      </c>
      <c r="E359" s="208" t="s">
        <v>975</v>
      </c>
    </row>
    <row r="360" spans="2:5" x14ac:dyDescent="0.2">
      <c r="B360" s="208" t="str">
        <f>'Header Info'!B360</f>
        <v>MILLENNIUM CONCEPTS, INC.</v>
      </c>
      <c r="C360" s="208" t="s">
        <v>1782</v>
      </c>
      <c r="D360" s="208" t="str">
        <f>'Header Info'!C360</f>
        <v>Wisconsin Oven MCI-0262</v>
      </c>
      <c r="E360" s="208" t="s">
        <v>972</v>
      </c>
    </row>
    <row r="361" spans="2:5" x14ac:dyDescent="0.2">
      <c r="B361" s="208" t="str">
        <f>'Header Info'!B361</f>
        <v>NATIONAL INSTITUTE FOR AVIATION RESEARCH</v>
      </c>
      <c r="C361" s="208" t="s">
        <v>1782</v>
      </c>
      <c r="D361" s="208" t="str">
        <f>'Header Info'!C361</f>
        <v>AUTOCLAVE NO. 1</v>
      </c>
      <c r="E361" s="208" t="s">
        <v>1931</v>
      </c>
    </row>
    <row r="362" spans="2:5" x14ac:dyDescent="0.2">
      <c r="B362" s="208" t="str">
        <f>'Header Info'!B362</f>
        <v>NATIONAL INSTITUTE FOR AVIATION RESEARCH</v>
      </c>
      <c r="C362" s="208" t="s">
        <v>1782</v>
      </c>
      <c r="D362" s="208" t="str">
        <f>'Header Info'!C362</f>
        <v>Autoclave No. 3</v>
      </c>
      <c r="E362" s="208" t="s">
        <v>1783</v>
      </c>
    </row>
    <row r="363" spans="2:5" x14ac:dyDescent="0.2">
      <c r="B363" s="208" t="str">
        <f>'Header Info'!B363</f>
        <v>NATIONAL INSTITUTE FOR AVIATION RESEARCH</v>
      </c>
      <c r="C363" s="208" t="s">
        <v>1782</v>
      </c>
      <c r="D363" s="208" t="str">
        <f>'Header Info'!C363</f>
        <v>D043039</v>
      </c>
      <c r="E363" s="208" t="s">
        <v>1784</v>
      </c>
    </row>
    <row r="364" spans="2:5" x14ac:dyDescent="0.2">
      <c r="B364" s="208" t="str">
        <f>'Header Info'!B364</f>
        <v>NATIONAL INSTITUTE FOR AVIATION RESEARCH</v>
      </c>
      <c r="C364" s="208" t="s">
        <v>1782</v>
      </c>
      <c r="D364" s="208" t="str">
        <f>'Header Info'!C364</f>
        <v>GRIEVE BACK OVEN</v>
      </c>
      <c r="E364" s="208" t="s">
        <v>3862</v>
      </c>
    </row>
    <row r="365" spans="2:5" x14ac:dyDescent="0.2">
      <c r="B365" s="208" t="str">
        <f>'Header Info'!B365</f>
        <v>NATIONAL INSTITUTE FOR AVIATION RESEARCH</v>
      </c>
      <c r="C365" s="208" t="s">
        <v>1782</v>
      </c>
      <c r="D365" s="208" t="str">
        <f>'Header Info'!C365</f>
        <v>GRIEVE OVEN NO. 1</v>
      </c>
      <c r="E365" s="208" t="s">
        <v>1785</v>
      </c>
    </row>
    <row r="366" spans="2:5" x14ac:dyDescent="0.2">
      <c r="B366" s="208" t="str">
        <f>'Header Info'!B366</f>
        <v>NATIONAL INSTITUTE FOR AVIATION RESEARCH</v>
      </c>
      <c r="C366" s="208" t="s">
        <v>1782</v>
      </c>
      <c r="D366" s="208" t="str">
        <f>'Header Info'!C366</f>
        <v>GRIEVE OVEN NO. 2</v>
      </c>
      <c r="E366" s="208" t="s">
        <v>963</v>
      </c>
    </row>
    <row r="367" spans="2:5" x14ac:dyDescent="0.2">
      <c r="B367" s="208" t="str">
        <f>'Header Info'!B367</f>
        <v>NATIONAL INSTITUTE FOR AVIATION RESEARCH</v>
      </c>
      <c r="C367" s="208" t="s">
        <v>1782</v>
      </c>
      <c r="D367" s="208" t="str">
        <f>'Header Info'!C367</f>
        <v>Outdoor Freezer</v>
      </c>
      <c r="E367" s="208" t="s">
        <v>965</v>
      </c>
    </row>
    <row r="368" spans="2:5" x14ac:dyDescent="0.2">
      <c r="B368" s="208" t="str">
        <f>'Header Info'!B368</f>
        <v>NATIONAL INSTITUTE FOR AVIATION RESEARCH</v>
      </c>
      <c r="C368" s="208" t="s">
        <v>1782</v>
      </c>
      <c r="D368" s="208" t="str">
        <f>'Header Info'!C368</f>
        <v>SMALL AUTOCLAVE</v>
      </c>
      <c r="E368" s="208" t="s">
        <v>3864</v>
      </c>
    </row>
    <row r="369" spans="2:5" x14ac:dyDescent="0.2">
      <c r="B369" s="208" t="str">
        <f>'Header Info'!B369</f>
        <v>NIAR ASTEC</v>
      </c>
      <c r="C369" s="208" t="s">
        <v>1782</v>
      </c>
      <c r="D369" s="208" t="str">
        <f>'Header Info'!C369</f>
        <v>Sector A Freezer</v>
      </c>
      <c r="E369" s="208" t="s">
        <v>968</v>
      </c>
    </row>
    <row r="370" spans="2:5" x14ac:dyDescent="0.2">
      <c r="B370" s="208" t="str">
        <f>'Header Info'!B370</f>
        <v>NIAR - QUALITY CONTROL &amp; STRAIN GAGE LAB</v>
      </c>
      <c r="C370" s="208" t="s">
        <v>1782</v>
      </c>
      <c r="D370" s="208" t="str">
        <f>'Header Info'!C370</f>
        <v>3x5 Autoclave</v>
      </c>
      <c r="E370" s="208" t="s">
        <v>967</v>
      </c>
    </row>
    <row r="371" spans="2:5" x14ac:dyDescent="0.2">
      <c r="B371" s="208" t="str">
        <f>'Header Info'!B371</f>
        <v>NIAR - QUALITY CONTROL &amp; STRAIN GAGE LAB</v>
      </c>
      <c r="C371" s="208" t="s">
        <v>1347</v>
      </c>
      <c r="D371" s="208" t="str">
        <f>'Header Info'!C371</f>
        <v>303N0018</v>
      </c>
      <c r="E371" s="208" t="s">
        <v>1348</v>
      </c>
    </row>
    <row r="372" spans="2:5" x14ac:dyDescent="0.2">
      <c r="B372" s="208" t="str">
        <f>'Header Info'!B372</f>
        <v>NIAR - QUALITY CONTROL &amp; STRAIN GAGE LAB</v>
      </c>
      <c r="C372" s="208" t="s">
        <v>1347</v>
      </c>
      <c r="D372" s="208">
        <f>'Header Info'!C372</f>
        <v>411462</v>
      </c>
      <c r="E372" s="208" t="s">
        <v>1350</v>
      </c>
    </row>
    <row r="373" spans="2:5" x14ac:dyDescent="0.2">
      <c r="B373" s="208" t="str">
        <f>'Header Info'!B373</f>
        <v>NIAR - QUALITY CONTROL &amp; STRAIN GAGE LAB</v>
      </c>
      <c r="C373" s="208" t="s">
        <v>1352</v>
      </c>
      <c r="D373" s="208" t="str">
        <f>'Header Info'!C373</f>
        <v>B9X00187</v>
      </c>
      <c r="E373" s="208" t="s">
        <v>1355</v>
      </c>
    </row>
    <row r="374" spans="2:5" x14ac:dyDescent="0.2">
      <c r="B374" s="208" t="str">
        <f>'Header Info'!B374</f>
        <v>NWI KANSAS CITY LLC</v>
      </c>
      <c r="C374" s="208" t="s">
        <v>1352</v>
      </c>
      <c r="D374" s="208" t="str">
        <f>'Header Info'!C374</f>
        <v>OVEN NO. 1</v>
      </c>
      <c r="E374" s="208" t="s">
        <v>1380</v>
      </c>
    </row>
    <row r="375" spans="2:5" x14ac:dyDescent="0.2">
      <c r="B375" s="208" t="str">
        <f>'Header Info'!B375</f>
        <v>NWI KANSAS CITY LLC</v>
      </c>
      <c r="C375" s="208" t="s">
        <v>1352</v>
      </c>
      <c r="D375" s="208" t="str">
        <f>'Header Info'!C375</f>
        <v>OVEN NO. 2</v>
      </c>
      <c r="E375" s="208" t="s">
        <v>3865</v>
      </c>
    </row>
    <row r="376" spans="2:5" x14ac:dyDescent="0.2">
      <c r="B376" s="208" t="str">
        <f>'Header Info'!B376</f>
        <v>ORIZON AEROSTRUCTURES ASSEMBLY</v>
      </c>
      <c r="C376" s="208" t="s">
        <v>1352</v>
      </c>
      <c r="D376" s="208" t="str">
        <f>'Header Info'!C376</f>
        <v>Spoven</v>
      </c>
      <c r="E376" s="208" t="s">
        <v>1866</v>
      </c>
    </row>
    <row r="377" spans="2:5" x14ac:dyDescent="0.2">
      <c r="B377" s="208" t="str">
        <f>'Header Info'!B377</f>
        <v>ORIZON AEROSTRUCTURES PROCESSING</v>
      </c>
      <c r="C377" s="208" t="s">
        <v>1352</v>
      </c>
      <c r="D377" s="208" t="str">
        <f>'Header Info'!C377</f>
        <v>A-23</v>
      </c>
      <c r="E377" s="208" t="s">
        <v>1377</v>
      </c>
    </row>
    <row r="378" spans="2:5" x14ac:dyDescent="0.2">
      <c r="B378" s="208" t="str">
        <f>'Header Info'!B378</f>
        <v>ORIZON AEROSTRUCTURES PROCESSING</v>
      </c>
      <c r="C378" s="208" t="s">
        <v>1352</v>
      </c>
      <c r="D378" s="208" t="str">
        <f>'Header Info'!C378</f>
        <v>OP-090</v>
      </c>
      <c r="E378" s="208" t="s">
        <v>1376</v>
      </c>
    </row>
    <row r="379" spans="2:5" x14ac:dyDescent="0.2">
      <c r="B379" s="208" t="str">
        <f>'Header Info'!B379</f>
        <v>ORIZON AEROSTRUCTURES PROCESSING</v>
      </c>
      <c r="C379" s="208" t="s">
        <v>1352</v>
      </c>
      <c r="D379" s="208" t="str">
        <f>'Header Info'!C379</f>
        <v>OP-107</v>
      </c>
      <c r="E379" s="208" t="s">
        <v>1375</v>
      </c>
    </row>
    <row r="380" spans="2:5" x14ac:dyDescent="0.2">
      <c r="B380" s="208" t="str">
        <f>'Header Info'!B380</f>
        <v>ORIZON AEROSTRUCTURES PROCESSING</v>
      </c>
      <c r="C380" s="208" t="s">
        <v>1352</v>
      </c>
      <c r="D380" s="208" t="str">
        <f>'Header Info'!C380</f>
        <v>Oven OV-1</v>
      </c>
      <c r="E380" s="208" t="s">
        <v>1353</v>
      </c>
    </row>
    <row r="381" spans="2:5" x14ac:dyDescent="0.2">
      <c r="B381" s="208" t="str">
        <f>'Header Info'!B381</f>
        <v>ORIZON AEROSTRUCTURES PROCESSING</v>
      </c>
      <c r="C381" s="208" t="s">
        <v>1352</v>
      </c>
      <c r="D381" s="208" t="str">
        <f>'Header Info'!C381</f>
        <v>Oven OV-2</v>
      </c>
      <c r="E381" s="208" t="s">
        <v>1378</v>
      </c>
    </row>
    <row r="382" spans="2:5" x14ac:dyDescent="0.2">
      <c r="B382" s="208" t="str">
        <f>'Header Info'!B382</f>
        <v>ORIZON AEROSTRUCTURES PROCESSING</v>
      </c>
      <c r="C382" s="208" t="s">
        <v>1352</v>
      </c>
      <c r="D382" s="208" t="str">
        <f>'Header Info'!C382</f>
        <v>Oven OV-3</v>
      </c>
      <c r="E382" s="208" t="s">
        <v>1357</v>
      </c>
    </row>
    <row r="383" spans="2:5" x14ac:dyDescent="0.2">
      <c r="B383" s="208" t="str">
        <f>'Header Info'!B383</f>
        <v>ORIZON AEROSTRUCTURES PROCESSING</v>
      </c>
      <c r="C383" s="208" t="s">
        <v>1352</v>
      </c>
      <c r="D383" s="208" t="str">
        <f>'Header Info'!C383</f>
        <v>PENETERANT DRYING OVEN OV-5</v>
      </c>
      <c r="E383" s="208" t="s">
        <v>1358</v>
      </c>
    </row>
    <row r="384" spans="2:5" x14ac:dyDescent="0.2">
      <c r="B384" s="208" t="str">
        <f>'Header Info'!B384</f>
        <v>ORIZON AEROSTRUCTURES PROCESSING</v>
      </c>
      <c r="C384" s="208" t="s">
        <v>1352</v>
      </c>
      <c r="D384" s="208" t="str">
        <f>'Header Info'!C384</f>
        <v>OV-6</v>
      </c>
      <c r="E384" s="208" t="s">
        <v>1360</v>
      </c>
    </row>
    <row r="385" spans="2:5" x14ac:dyDescent="0.2">
      <c r="B385" s="208" t="str">
        <f>'Header Info'!B385</f>
        <v>ORIZON AEROSTRUCTURES PROCESSING</v>
      </c>
      <c r="C385" s="208" t="s">
        <v>1352</v>
      </c>
      <c r="D385" s="208" t="str">
        <f>'Header Info'!C385</f>
        <v>Tank A16 Chem Film</v>
      </c>
      <c r="E385" s="208" t="s">
        <v>1362</v>
      </c>
    </row>
    <row r="386" spans="2:5" x14ac:dyDescent="0.2">
      <c r="B386" s="208" t="str">
        <f>'Header Info'!B386</f>
        <v>ORIZON AEROSTRUCTURES PROCESSING</v>
      </c>
      <c r="C386" s="208" t="s">
        <v>1352</v>
      </c>
      <c r="D386" s="208" t="str">
        <f>'Header Info'!C386</f>
        <v>Tank A25</v>
      </c>
      <c r="E386" s="208" t="s">
        <v>1364</v>
      </c>
    </row>
    <row r="387" spans="2:5" x14ac:dyDescent="0.2">
      <c r="B387" s="208" t="str">
        <f>'Header Info'!B387</f>
        <v>OXWELL, INC.</v>
      </c>
      <c r="C387" s="208" t="s">
        <v>1352</v>
      </c>
      <c r="D387" s="208" t="str">
        <f>'Header Info'!C387</f>
        <v>AGING OVEN NO. 1</v>
      </c>
      <c r="E387" s="208" t="s">
        <v>1366</v>
      </c>
    </row>
    <row r="388" spans="2:5" x14ac:dyDescent="0.2">
      <c r="B388" s="208" t="str">
        <f>'Header Info'!B388</f>
        <v>OXWELL, INC.</v>
      </c>
      <c r="C388" s="208" t="s">
        <v>1352</v>
      </c>
      <c r="D388" s="208" t="str">
        <f>'Header Info'!C388</f>
        <v>SALT BATH</v>
      </c>
      <c r="E388" s="208" t="s">
        <v>1368</v>
      </c>
    </row>
    <row r="389" spans="2:5" x14ac:dyDescent="0.2">
      <c r="B389" s="208" t="str">
        <f>'Header Info'!B389</f>
        <v>PARAGON NDT</v>
      </c>
      <c r="C389" s="208" t="s">
        <v>1352</v>
      </c>
      <c r="D389" s="208" t="str">
        <f>'Header Info'!C389</f>
        <v>Drying Oven No. 5</v>
      </c>
      <c r="E389" s="208" t="s">
        <v>1370</v>
      </c>
    </row>
    <row r="390" spans="2:5" x14ac:dyDescent="0.2">
      <c r="B390" s="208" t="str">
        <f>'Header Info'!B390</f>
        <v>PARAGON NDT</v>
      </c>
      <c r="C390" s="208" t="s">
        <v>1352</v>
      </c>
      <c r="D390" s="208" t="str">
        <f>'Header Info'!C390</f>
        <v>PT Oven No. 1</v>
      </c>
      <c r="E390" s="208" t="s">
        <v>1371</v>
      </c>
    </row>
    <row r="391" spans="2:5" x14ac:dyDescent="0.2">
      <c r="B391" s="208" t="str">
        <f>'Header Info'!B391</f>
        <v>PARAGON SERVICES, INC.</v>
      </c>
      <c r="C391" s="208" t="s">
        <v>1352</v>
      </c>
      <c r="D391" s="208" t="str">
        <f>'Header Info'!C391</f>
        <v>CURING OVEN NO. 1</v>
      </c>
      <c r="E391" s="208" t="s">
        <v>1373</v>
      </c>
    </row>
    <row r="392" spans="2:5" x14ac:dyDescent="0.2">
      <c r="B392" s="208" t="str">
        <f>'Header Info'!B392</f>
        <v>PARAGON SERVICES, INC.</v>
      </c>
      <c r="C392" s="208" t="s">
        <v>1382</v>
      </c>
      <c r="D392" s="208" t="str">
        <f>'Header Info'!C392</f>
        <v>CURING OVEN NO. 2</v>
      </c>
      <c r="E392" s="208" t="s">
        <v>1384</v>
      </c>
    </row>
    <row r="393" spans="2:5" x14ac:dyDescent="0.2">
      <c r="B393" s="208" t="str">
        <f>'Header Info'!B393</f>
        <v>PARAGON SERVICES, INC.</v>
      </c>
      <c r="C393" s="208" t="s">
        <v>1382</v>
      </c>
      <c r="D393" s="208" t="str">
        <f>'Header Info'!C393</f>
        <v>CURING OVEN NO. 3</v>
      </c>
      <c r="E393" s="208" t="s">
        <v>1386</v>
      </c>
    </row>
    <row r="394" spans="2:5" x14ac:dyDescent="0.2">
      <c r="B394" s="208" t="str">
        <f>'Header Info'!B394</f>
        <v>PARAGON SERVICES, INC.</v>
      </c>
      <c r="C394" s="208" t="s">
        <v>1382</v>
      </c>
      <c r="D394" s="208" t="str">
        <f>'Header Info'!C394</f>
        <v>CURING OVEN NO. 4</v>
      </c>
      <c r="E394" s="208" t="s">
        <v>1868</v>
      </c>
    </row>
    <row r="395" spans="2:5" x14ac:dyDescent="0.2">
      <c r="B395" s="208" t="str">
        <f>'Header Info'!B395</f>
        <v>PARAGON SERVICES, INC.</v>
      </c>
      <c r="C395" s="208" t="s">
        <v>1388</v>
      </c>
      <c r="D395" s="208" t="str">
        <f>'Header Info'!C395</f>
        <v>L11</v>
      </c>
      <c r="E395" s="208" t="s">
        <v>1917</v>
      </c>
    </row>
    <row r="396" spans="2:5" x14ac:dyDescent="0.2">
      <c r="B396" s="208" t="str">
        <f>'Header Info'!B396</f>
        <v>PARAGON SERVICES, INC.</v>
      </c>
      <c r="C396" s="208" t="s">
        <v>1388</v>
      </c>
      <c r="D396" s="208" t="str">
        <f>'Header Info'!C396</f>
        <v>PENETRANT DRYING OVEN</v>
      </c>
      <c r="E396" s="208" t="s">
        <v>1979</v>
      </c>
    </row>
    <row r="397" spans="2:5" x14ac:dyDescent="0.2">
      <c r="B397" s="208" t="str">
        <f>'Header Info'!B397</f>
        <v>PARAGON SERVICES, INC.</v>
      </c>
      <c r="C397" s="208" t="s">
        <v>1388</v>
      </c>
      <c r="D397" s="208" t="str">
        <f>'Header Info'!C397</f>
        <v>Tank L2</v>
      </c>
      <c r="E397" s="208" t="s">
        <v>1390</v>
      </c>
    </row>
    <row r="398" spans="2:5" x14ac:dyDescent="0.2">
      <c r="B398" s="208" t="str">
        <f>'Header Info'!B398</f>
        <v>PARAGON SERVICES, INC.</v>
      </c>
      <c r="C398" s="208" t="s">
        <v>1392</v>
      </c>
      <c r="D398" s="208" t="str">
        <f>'Header Info'!C398</f>
        <v>Tank L8</v>
      </c>
      <c r="E398" s="208" t="s">
        <v>1393</v>
      </c>
    </row>
    <row r="399" spans="2:5" x14ac:dyDescent="0.2">
      <c r="B399" s="208" t="str">
        <f>'Header Info'!B399</f>
        <v>PARAGON SERVICES, INC.</v>
      </c>
      <c r="C399" s="208" t="s">
        <v>1392</v>
      </c>
      <c r="D399" s="208" t="str">
        <f>'Header Info'!C399</f>
        <v>Tank L11</v>
      </c>
      <c r="E399" s="208" t="s">
        <v>1933</v>
      </c>
    </row>
    <row r="400" spans="2:5" x14ac:dyDescent="0.2">
      <c r="B400" s="208" t="str">
        <f>'Header Info'!B400</f>
        <v>PARAGON SERVICES, INC.</v>
      </c>
      <c r="C400" s="208" t="s">
        <v>1392</v>
      </c>
      <c r="D400" s="208" t="str">
        <f>'Header Info'!C400</f>
        <v>Tank L13</v>
      </c>
      <c r="E400" s="208" t="s">
        <v>1395</v>
      </c>
    </row>
    <row r="401" spans="2:5" x14ac:dyDescent="0.2">
      <c r="B401" s="208" t="str">
        <f>'Header Info'!B401</f>
        <v>PARAGON SERVICES, INC.</v>
      </c>
      <c r="C401" s="208" t="s">
        <v>1392</v>
      </c>
      <c r="D401" s="208" t="str">
        <f>'Header Info'!C401</f>
        <v>Tank L14</v>
      </c>
      <c r="E401" s="208" t="s">
        <v>1396</v>
      </c>
    </row>
    <row r="402" spans="2:5" x14ac:dyDescent="0.2">
      <c r="B402" s="208" t="str">
        <f>'Header Info'!B402</f>
        <v>PARAGON SERVICES, INC.-Sheridan</v>
      </c>
      <c r="C402" s="208" t="s">
        <v>1392</v>
      </c>
      <c r="D402" s="208" t="str">
        <f>'Header Info'!C402</f>
        <v>Tank No.S1</v>
      </c>
      <c r="E402" s="208" t="s">
        <v>1398</v>
      </c>
    </row>
    <row r="403" spans="2:5" x14ac:dyDescent="0.2">
      <c r="B403" s="208" t="str">
        <f>'Header Info'!B403</f>
        <v>PARAGON SERVICES, INC.-Sheridan</v>
      </c>
      <c r="C403" s="208" t="s">
        <v>1392</v>
      </c>
      <c r="D403" s="208" t="str">
        <f>'Header Info'!C403</f>
        <v>Tank No.S9</v>
      </c>
      <c r="E403" s="208" t="s">
        <v>1400</v>
      </c>
    </row>
    <row r="404" spans="2:5" x14ac:dyDescent="0.2">
      <c r="B404" s="208" t="str">
        <f>'Header Info'!B404</f>
        <v>PARK AEROSPACE TECHNOLOGIES CORP.</v>
      </c>
      <c r="C404" s="208" t="s">
        <v>1392</v>
      </c>
      <c r="D404" s="208" t="str">
        <f>'Header Info'!C404</f>
        <v>AUTOCLAVE NO. 2 per PS23401</v>
      </c>
      <c r="E404" s="208" t="s">
        <v>1402</v>
      </c>
    </row>
    <row r="405" spans="2:5" x14ac:dyDescent="0.2">
      <c r="B405" s="208" t="str">
        <f>'Header Info'!B405</f>
        <v>PARK AEROSPACE TECHNOLOGIES CORP.</v>
      </c>
      <c r="C405" s="208" t="s">
        <v>1392</v>
      </c>
      <c r="D405" s="208" t="str">
        <f>'Header Info'!C405</f>
        <v>AUTOCLAVE NO. 3</v>
      </c>
      <c r="E405" s="208" t="s">
        <v>1404</v>
      </c>
    </row>
    <row r="406" spans="2:5" x14ac:dyDescent="0.2">
      <c r="B406" s="208" t="str">
        <f>'Header Info'!B406</f>
        <v>PARK AEROSPACE TECHNOLOGIES CORP.</v>
      </c>
      <c r="C406" s="208" t="s">
        <v>1406</v>
      </c>
      <c r="D406" s="208" t="str">
        <f>'Header Info'!C406</f>
        <v>AUTOCLAVE NO. 3 per PS24301</v>
      </c>
      <c r="E406" s="208" t="s">
        <v>1410</v>
      </c>
    </row>
    <row r="407" spans="2:5" x14ac:dyDescent="0.2">
      <c r="B407" s="208" t="str">
        <f>'Header Info'!B407</f>
        <v>PARK AEROSPACE TECHNOLOGIES CORP.</v>
      </c>
      <c r="C407" s="208" t="s">
        <v>1406</v>
      </c>
      <c r="D407" s="208" t="str">
        <f>'Header Info'!C407</f>
        <v>Espec Env. Chamber BTL-433</v>
      </c>
      <c r="E407" s="208" t="s">
        <v>1981</v>
      </c>
    </row>
    <row r="408" spans="2:5" x14ac:dyDescent="0.2">
      <c r="B408" s="208" t="str">
        <f>'Header Info'!B408</f>
        <v>PARK AEROSPACE TECHNOLOGIES CORP.</v>
      </c>
      <c r="C408" s="208" t="s">
        <v>1406</v>
      </c>
      <c r="D408" s="208" t="str">
        <f>'Header Info'!C408</f>
        <v>MTS Environmental Chamber 1</v>
      </c>
      <c r="E408" s="208" t="s">
        <v>1408</v>
      </c>
    </row>
    <row r="409" spans="2:5" x14ac:dyDescent="0.2">
      <c r="B409" s="208" t="str">
        <f>'Header Info'!B409</f>
        <v>PARK AEROSPACE TECHNOLOGIES CORP.</v>
      </c>
      <c r="C409" s="208" t="s">
        <v>1411</v>
      </c>
      <c r="D409" s="208" t="str">
        <f>'Header Info'!C409</f>
        <v>MTS Environmental Chamber 2</v>
      </c>
      <c r="E409" s="208" t="s">
        <v>1413</v>
      </c>
    </row>
    <row r="410" spans="2:5" x14ac:dyDescent="0.2">
      <c r="B410" s="208" t="str">
        <f>'Header Info'!B410</f>
        <v>PARK AEROSPACE TECHNOLOGIES CORP.</v>
      </c>
      <c r="C410" s="208" t="s">
        <v>1411</v>
      </c>
      <c r="D410" s="208" t="str">
        <f>'Header Info'!C410</f>
        <v>OV1200</v>
      </c>
      <c r="E410" s="208" t="s">
        <v>1414</v>
      </c>
    </row>
    <row r="411" spans="2:5" x14ac:dyDescent="0.2">
      <c r="B411" s="208" t="str">
        <f>'Header Info'!B411</f>
        <v>PARK AEROSPACE TECHNOLOGIES CORP.</v>
      </c>
      <c r="C411" s="208" t="s">
        <v>1411</v>
      </c>
      <c r="D411" s="208" t="str">
        <f>'Header Info'!C411</f>
        <v>OV1300</v>
      </c>
      <c r="E411" s="208" t="s">
        <v>1415</v>
      </c>
    </row>
    <row r="412" spans="2:5" x14ac:dyDescent="0.2">
      <c r="B412" s="208" t="str">
        <f>'Header Info'!B412</f>
        <v>PARK AEROSPACE TECHNOLOGIES CORP.</v>
      </c>
      <c r="C412" s="208" t="s">
        <v>1411</v>
      </c>
      <c r="D412" s="208" t="str">
        <f>'Header Info'!C412</f>
        <v>Oven 13 160</v>
      </c>
      <c r="E412" s="208" t="s">
        <v>1786</v>
      </c>
    </row>
    <row r="413" spans="2:5" x14ac:dyDescent="0.2">
      <c r="B413" s="208" t="str">
        <f>'Header Info'!B413</f>
        <v>PARK AEROSPACE TECHNOLOGIES CORP.</v>
      </c>
      <c r="C413" s="208" t="s">
        <v>1411</v>
      </c>
      <c r="D413" s="208" t="str">
        <f>'Header Info'!C413</f>
        <v>Oven 19008</v>
      </c>
      <c r="E413" s="208" t="s">
        <v>1412</v>
      </c>
    </row>
    <row r="414" spans="2:5" x14ac:dyDescent="0.2">
      <c r="B414" s="208" t="str">
        <f>'Header Info'!B414</f>
        <v>PARK AEROSPACE TECHNOLOGIES CORP.</v>
      </c>
      <c r="C414" s="208" t="s">
        <v>1587</v>
      </c>
      <c r="D414" s="208" t="str">
        <f>'Header Info'!C414</f>
        <v>Oven No. 5316-1</v>
      </c>
      <c r="E414" s="208" t="s">
        <v>1588</v>
      </c>
    </row>
    <row r="415" spans="2:5" x14ac:dyDescent="0.2">
      <c r="B415" s="208" t="str">
        <f>'Header Info'!B415</f>
        <v>PARK AEROSPACE TECHNOLOGIES CORP.</v>
      </c>
      <c r="C415" s="208" t="s">
        <v>1587</v>
      </c>
      <c r="D415" s="208" t="str">
        <f>'Header Info'!C415</f>
        <v>Oven No. 5316-2</v>
      </c>
      <c r="E415" s="208" t="s">
        <v>1984</v>
      </c>
    </row>
    <row r="416" spans="2:5" x14ac:dyDescent="0.2">
      <c r="B416" s="208" t="str">
        <f>'Header Info'!B416</f>
        <v>PARK AEROSPACE TECHNOLOGIES CORP.</v>
      </c>
      <c r="C416" s="208" t="s">
        <v>1416</v>
      </c>
      <c r="D416" s="208" t="str">
        <f>'Header Info'!C416</f>
        <v>SMALL WISCONSIN</v>
      </c>
      <c r="E416" s="208" t="s">
        <v>1417</v>
      </c>
    </row>
    <row r="417" spans="2:5" x14ac:dyDescent="0.2">
      <c r="B417" s="208" t="str">
        <f>'Header Info'!B417</f>
        <v>PARK AEROSPACE TECHNOLOGIES CORP.</v>
      </c>
      <c r="C417" s="208" t="s">
        <v>1416</v>
      </c>
      <c r="D417" s="208" t="str">
        <f>'Header Info'!C417</f>
        <v>WISCONSIN OVEN ZONE 1 &amp; 2</v>
      </c>
      <c r="E417" s="208" t="s">
        <v>1919</v>
      </c>
    </row>
    <row r="418" spans="2:5" x14ac:dyDescent="0.2">
      <c r="B418" s="208" t="str">
        <f>'Header Info'!B418</f>
        <v>PARK AEROSPACE TECHNOLOGIES CORP.</v>
      </c>
      <c r="C418" s="208" t="s">
        <v>1416</v>
      </c>
      <c r="D418" s="208" t="str">
        <f>'Header Info'!C418</f>
        <v>WISCONSIN OVEN ZONE 1</v>
      </c>
      <c r="E418" s="208" t="s">
        <v>1821</v>
      </c>
    </row>
    <row r="419" spans="2:5" x14ac:dyDescent="0.2">
      <c r="B419" s="208" t="str">
        <f>'Header Info'!B419</f>
        <v>PARK AEROSPACE TECHNOLOGIES CORP.</v>
      </c>
      <c r="C419" s="208" t="s">
        <v>1416</v>
      </c>
      <c r="D419" s="208" t="str">
        <f>'Header Info'!C419</f>
        <v>WISCONSIN OVEN ZONE 2</v>
      </c>
      <c r="E419" s="208" t="s">
        <v>3867</v>
      </c>
    </row>
    <row r="420" spans="2:5" x14ac:dyDescent="0.2">
      <c r="B420" s="208" t="str">
        <f>'Header Info'!B420</f>
        <v>PERFEKTA, INC.</v>
      </c>
      <c r="C420" s="208" t="s">
        <v>1416</v>
      </c>
      <c r="D420" s="208" t="str">
        <f>'Header Info'!C420</f>
        <v>FURNACE NO. 1 (OVEN 0503)</v>
      </c>
      <c r="E420" s="208" t="s">
        <v>1832</v>
      </c>
    </row>
    <row r="421" spans="2:5" x14ac:dyDescent="0.2">
      <c r="B421" s="208" t="str">
        <f>'Header Info'!B421</f>
        <v>PREMIER PROCESSING</v>
      </c>
      <c r="C421" s="208" t="s">
        <v>1416</v>
      </c>
      <c r="D421" s="208" t="str">
        <f>'Header Info'!C421</f>
        <v>CURING OVEN</v>
      </c>
      <c r="E421" s="208" t="s">
        <v>1819</v>
      </c>
    </row>
    <row r="422" spans="2:5" x14ac:dyDescent="0.2">
      <c r="B422" s="208" t="str">
        <f>'Header Info'!B422</f>
        <v>PREMIER PROCESSING</v>
      </c>
      <c r="C422" s="208" t="s">
        <v>1416</v>
      </c>
      <c r="D422" s="208" t="str">
        <f>'Header Info'!C422</f>
        <v>OVB100</v>
      </c>
      <c r="E422" s="208" t="s">
        <v>1830</v>
      </c>
    </row>
    <row r="423" spans="2:5" x14ac:dyDescent="0.2">
      <c r="B423" s="208" t="str">
        <f>'Header Info'!B423</f>
        <v>PREMIER PROCESSING</v>
      </c>
      <c r="C423" s="208" t="s">
        <v>1416</v>
      </c>
      <c r="D423" s="208" t="str">
        <f>'Header Info'!C423</f>
        <v>PBA200</v>
      </c>
      <c r="E423" s="208" t="s">
        <v>1827</v>
      </c>
    </row>
    <row r="424" spans="2:5" x14ac:dyDescent="0.2">
      <c r="B424" s="208" t="str">
        <f>'Header Info'!B424</f>
        <v>PREMIER PROCESSING</v>
      </c>
      <c r="C424" s="208" t="s">
        <v>1416</v>
      </c>
      <c r="D424" s="208" t="str">
        <f>'Header Info'!C424</f>
        <v>PENETRANT OVEN 1</v>
      </c>
      <c r="E424" s="208" t="s">
        <v>1825</v>
      </c>
    </row>
    <row r="425" spans="2:5" x14ac:dyDescent="0.2">
      <c r="B425" s="208" t="str">
        <f>'Header Info'!B425</f>
        <v>PREMIER PROCESSING</v>
      </c>
      <c r="C425" s="208" t="s">
        <v>1416</v>
      </c>
      <c r="D425" s="208" t="str">
        <f>'Header Info'!C425</f>
        <v>PT2E200</v>
      </c>
      <c r="E425" s="208" t="s">
        <v>1823</v>
      </c>
    </row>
    <row r="426" spans="2:5" x14ac:dyDescent="0.2">
      <c r="B426" s="208" t="str">
        <f>'Header Info'!B426</f>
        <v>PREMIER PROCESSING</v>
      </c>
      <c r="C426" s="208" t="s">
        <v>1419</v>
      </c>
      <c r="D426" s="208" t="str">
        <f>'Header Info'!C426</f>
        <v>WISCONSIN OVEN OVC-100</v>
      </c>
      <c r="E426" s="208" t="s">
        <v>1421</v>
      </c>
    </row>
    <row r="427" spans="2:5" x14ac:dyDescent="0.2">
      <c r="B427" s="208" t="str">
        <f>'Header Info'!B427</f>
        <v>PREMIER PROCESSING</v>
      </c>
      <c r="C427" s="208" t="s">
        <v>1419</v>
      </c>
      <c r="D427" s="208" t="str">
        <f>'Header Info'!C427</f>
        <v>Tank No. 103</v>
      </c>
      <c r="E427" s="208" t="s">
        <v>1423</v>
      </c>
    </row>
    <row r="428" spans="2:5" x14ac:dyDescent="0.2">
      <c r="B428" s="208" t="str">
        <f>'Header Info'!B428</f>
        <v>PREMIER PROCESSING</v>
      </c>
      <c r="C428" s="208" t="s">
        <v>1788</v>
      </c>
      <c r="D428" s="208" t="str">
        <f>'Header Info'!C428</f>
        <v>Tank No. 104</v>
      </c>
      <c r="E428" s="208" t="s">
        <v>1790</v>
      </c>
    </row>
    <row r="429" spans="2:5" x14ac:dyDescent="0.2">
      <c r="B429" s="208" t="str">
        <f>'Header Info'!B429</f>
        <v>PREMIER PROCESSING</v>
      </c>
      <c r="C429" s="208" t="s">
        <v>1425</v>
      </c>
      <c r="D429" s="208" t="str">
        <f>'Header Info'!C429</f>
        <v>Tank No. 107</v>
      </c>
      <c r="E429" s="208" t="s">
        <v>1427</v>
      </c>
    </row>
    <row r="430" spans="2:5" x14ac:dyDescent="0.2">
      <c r="B430" s="208" t="str">
        <f>'Header Info'!B430</f>
        <v>PREMIER PROCESSING</v>
      </c>
      <c r="C430" s="208" t="s">
        <v>1425</v>
      </c>
      <c r="D430" s="208" t="str">
        <f>'Header Info'!C430</f>
        <v>Tank No. 108</v>
      </c>
      <c r="E430" s="208" t="s">
        <v>1428</v>
      </c>
    </row>
    <row r="431" spans="2:5" x14ac:dyDescent="0.2">
      <c r="B431" s="208" t="str">
        <f>'Header Info'!B431</f>
        <v>PREMIER PROCESSING</v>
      </c>
      <c r="C431" s="208" t="s">
        <v>1425</v>
      </c>
      <c r="D431" s="208" t="str">
        <f>'Header Info'!C431</f>
        <v>Tank No. 111</v>
      </c>
      <c r="E431" s="208" t="s">
        <v>1431</v>
      </c>
    </row>
    <row r="432" spans="2:5" x14ac:dyDescent="0.2">
      <c r="B432" s="208" t="str">
        <f>'Header Info'!B432</f>
        <v>PREMIER PROCESSING</v>
      </c>
      <c r="C432" s="208" t="s">
        <v>1425</v>
      </c>
      <c r="D432" s="208" t="str">
        <f>'Header Info'!C432</f>
        <v>Tank No. 114</v>
      </c>
      <c r="E432" s="208" t="s">
        <v>1433</v>
      </c>
    </row>
    <row r="433" spans="2:5" x14ac:dyDescent="0.2">
      <c r="B433" s="208" t="str">
        <f>'Header Info'!B433</f>
        <v>PREMIER PROCESSING</v>
      </c>
      <c r="C433" s="208" t="s">
        <v>1425</v>
      </c>
      <c r="D433" s="208" t="str">
        <f>'Header Info'!C433</f>
        <v>Tank No. 117</v>
      </c>
      <c r="E433" s="208" t="s">
        <v>1429</v>
      </c>
    </row>
    <row r="434" spans="2:5" x14ac:dyDescent="0.2">
      <c r="B434" s="208" t="str">
        <f>'Header Info'!B434</f>
        <v>PREMIER PROCESSING</v>
      </c>
      <c r="C434" s="208" t="s">
        <v>1435</v>
      </c>
      <c r="D434" s="208" t="str">
        <f>'Header Info'!C434</f>
        <v>Tank No. 203</v>
      </c>
      <c r="E434" s="208" t="s">
        <v>3868</v>
      </c>
    </row>
    <row r="435" spans="2:5" x14ac:dyDescent="0.2">
      <c r="B435" s="208" t="str">
        <f>'Header Info'!B435</f>
        <v>PREMIER PROCESSING</v>
      </c>
      <c r="C435" s="208" t="s">
        <v>1435</v>
      </c>
      <c r="D435" s="208" t="str">
        <f>'Header Info'!C435</f>
        <v>Tank No. 204</v>
      </c>
      <c r="E435" s="208" t="s">
        <v>1438</v>
      </c>
    </row>
    <row r="436" spans="2:5" x14ac:dyDescent="0.2">
      <c r="B436" s="208" t="str">
        <f>'Header Info'!B436</f>
        <v>PREMIER PROCESSING</v>
      </c>
      <c r="C436" s="208" t="s">
        <v>1435</v>
      </c>
      <c r="D436" s="208" t="str">
        <f>'Header Info'!C436</f>
        <v>Tank No. 207</v>
      </c>
      <c r="E436" s="208" t="s">
        <v>1437</v>
      </c>
    </row>
    <row r="437" spans="2:5" x14ac:dyDescent="0.2">
      <c r="B437" s="208" t="str">
        <f>'Header Info'!B437</f>
        <v>PREMIER PROCESSING</v>
      </c>
      <c r="C437" s="208" t="s">
        <v>1435</v>
      </c>
      <c r="D437" s="208" t="str">
        <f>'Header Info'!C437</f>
        <v>Tank No. 210</v>
      </c>
      <c r="E437" s="208" t="s">
        <v>1436</v>
      </c>
    </row>
    <row r="438" spans="2:5" x14ac:dyDescent="0.2">
      <c r="B438" s="208" t="str">
        <f>'Header Info'!B438</f>
        <v>PREMIER PROCESSING</v>
      </c>
      <c r="C438" s="208" t="s">
        <v>1435</v>
      </c>
      <c r="D438" s="208" t="str">
        <f>'Header Info'!C438</f>
        <v>Tank No. 211</v>
      </c>
      <c r="E438" s="208" t="s">
        <v>1792</v>
      </c>
    </row>
    <row r="439" spans="2:5" x14ac:dyDescent="0.2">
      <c r="B439" s="208" t="str">
        <f>'Header Info'!B439</f>
        <v>PREMIER PROCESSING</v>
      </c>
      <c r="C439" s="208" t="s">
        <v>1435</v>
      </c>
      <c r="D439" s="208" t="str">
        <f>'Header Info'!C439</f>
        <v>Tank No. 214</v>
      </c>
      <c r="E439" s="208" t="s">
        <v>1870</v>
      </c>
    </row>
    <row r="440" spans="2:5" x14ac:dyDescent="0.2">
      <c r="B440" s="208" t="str">
        <f>'Header Info'!B440</f>
        <v>PREMIER PROCESSING</v>
      </c>
      <c r="C440" s="208" t="s">
        <v>1435</v>
      </c>
      <c r="D440" s="208" t="str">
        <f>'Header Info'!C440</f>
        <v>Tank No. 217</v>
      </c>
      <c r="E440" s="208" t="s">
        <v>3869</v>
      </c>
    </row>
    <row r="441" spans="2:5" x14ac:dyDescent="0.2">
      <c r="B441" s="208" t="str">
        <f>'Header Info'!B441</f>
        <v>PRODUCT MANUFACTURING CORPORATION</v>
      </c>
      <c r="C441" s="208" t="s">
        <v>1435</v>
      </c>
      <c r="D441" s="208">
        <f>'Header Info'!C441</f>
        <v>330735</v>
      </c>
      <c r="E441" s="208" t="s">
        <v>1791</v>
      </c>
    </row>
    <row r="442" spans="2:5" x14ac:dyDescent="0.2">
      <c r="B442" s="208" t="str">
        <f>'Header Info'!B442</f>
        <v>PRODUCT MANUFACTURING CORPORATION</v>
      </c>
      <c r="C442" s="208" t="s">
        <v>1435</v>
      </c>
      <c r="D442" s="208" t="str">
        <f>'Header Info'!C442</f>
        <v>Cure Oven No. 1</v>
      </c>
      <c r="E442" s="208" t="s">
        <v>1987</v>
      </c>
    </row>
    <row r="443" spans="2:5" x14ac:dyDescent="0.2">
      <c r="B443" s="208" t="str">
        <f>'Header Info'!B443</f>
        <v>PRODUCT MANUFACTURING CORPORATION</v>
      </c>
      <c r="C443" s="208" t="s">
        <v>1435</v>
      </c>
      <c r="D443" s="208" t="str">
        <f>'Header Info'!C443</f>
        <v>CHEST FREEZER</v>
      </c>
      <c r="E443" s="208" t="s">
        <v>1446</v>
      </c>
    </row>
    <row r="444" spans="2:5" x14ac:dyDescent="0.2">
      <c r="B444" s="208" t="str">
        <f>'Header Info'!B444</f>
        <v>PRODUCT MANUFACTURING CORPORATION</v>
      </c>
      <c r="C444" s="208" t="s">
        <v>1435</v>
      </c>
      <c r="D444" s="208" t="str">
        <f>'Header Info'!C444</f>
        <v>FREEZER 31953581</v>
      </c>
      <c r="E444" s="208" t="s">
        <v>1440</v>
      </c>
    </row>
    <row r="445" spans="2:5" x14ac:dyDescent="0.2">
      <c r="B445" s="208" t="str">
        <f>'Header Info'!B445</f>
        <v>PRODUCT MANUFACTURING CORPORATION</v>
      </c>
      <c r="C445" s="208" t="s">
        <v>1435</v>
      </c>
      <c r="D445" s="208" t="str">
        <f>'Header Info'!C445</f>
        <v>FREEZER CHE221023</v>
      </c>
      <c r="E445" s="208" t="s">
        <v>1937</v>
      </c>
    </row>
    <row r="446" spans="2:5" x14ac:dyDescent="0.2">
      <c r="B446" s="208" t="str">
        <f>'Header Info'!B446</f>
        <v>PRODUCT MANUFACTURING CORPORATION</v>
      </c>
      <c r="C446" s="208" t="s">
        <v>1435</v>
      </c>
      <c r="D446" s="208" t="str">
        <f>'Header Info'!C446</f>
        <v>FREEZER NO. 3</v>
      </c>
      <c r="E446" s="208" t="s">
        <v>1444</v>
      </c>
    </row>
    <row r="447" spans="2:5" x14ac:dyDescent="0.2">
      <c r="B447" s="208" t="str">
        <f>'Header Info'!B447</f>
        <v>PRODUCT MANUFACTURING CORPORATION</v>
      </c>
      <c r="C447" s="208" t="s">
        <v>1435</v>
      </c>
      <c r="D447" s="208" t="str">
        <f>'Header Info'!C447</f>
        <v>FREEZER NO. 4</v>
      </c>
      <c r="E447" s="208" t="s">
        <v>1442</v>
      </c>
    </row>
    <row r="448" spans="2:5" x14ac:dyDescent="0.2">
      <c r="B448" s="208" t="str">
        <f>'Header Info'!B448</f>
        <v>PRODUCT MANUFACTURING CORPORATION</v>
      </c>
      <c r="C448" s="208" t="s">
        <v>1435</v>
      </c>
      <c r="D448" s="208" t="str">
        <f>'Header Info'!C448</f>
        <v>FREEZER NO. 5</v>
      </c>
      <c r="E448" s="208" t="s">
        <v>1935</v>
      </c>
    </row>
    <row r="449" spans="2:5" x14ac:dyDescent="0.2">
      <c r="B449" s="208" t="str">
        <f>'Header Info'!B449</f>
        <v>PRODUCT MANUFACTURING CORPORATION</v>
      </c>
      <c r="C449" s="208" t="s">
        <v>1435</v>
      </c>
      <c r="D449" s="208" t="str">
        <f>'Header Info'!C449</f>
        <v>CHEST FREEZER NO. 7</v>
      </c>
      <c r="E449" s="208" t="s">
        <v>3870</v>
      </c>
    </row>
    <row r="450" spans="2:5" x14ac:dyDescent="0.2">
      <c r="B450" s="208" t="str">
        <f>'Header Info'!B450</f>
        <v>PRODUCT MANUFACTURING CORPORATION</v>
      </c>
      <c r="C450" s="208" t="s">
        <v>1448</v>
      </c>
      <c r="D450" s="208" t="str">
        <f>'Header Info'!C450</f>
        <v>FREEZER NO. 8</v>
      </c>
      <c r="E450" s="208" t="s">
        <v>1450</v>
      </c>
    </row>
    <row r="451" spans="2:5" x14ac:dyDescent="0.2">
      <c r="B451" s="208" t="str">
        <f>'Header Info'!B451</f>
        <v>PRODUCT MANUFACTURING CORPORATION</v>
      </c>
      <c r="C451" s="208" t="s">
        <v>1452</v>
      </c>
      <c r="D451" s="208" t="str">
        <f>'Header Info'!C451</f>
        <v>FREEZER NO. 11</v>
      </c>
      <c r="E451" s="208" t="s">
        <v>1454</v>
      </c>
    </row>
    <row r="452" spans="2:5" x14ac:dyDescent="0.2">
      <c r="B452" s="208" t="str">
        <f>'Header Info'!B452</f>
        <v>PRODUCT MANUFACTURING CORPORATION</v>
      </c>
      <c r="C452" s="208" t="s">
        <v>1452</v>
      </c>
      <c r="D452" s="208" t="str">
        <f>'Header Info'!C452</f>
        <v>FREEZER NO. 13</v>
      </c>
      <c r="E452" s="208" t="s">
        <v>1456</v>
      </c>
    </row>
    <row r="453" spans="2:5" x14ac:dyDescent="0.2">
      <c r="B453" s="208" t="str">
        <f>'Header Info'!B453</f>
        <v>PRODUCT MANUFACTURING CORPORATION</v>
      </c>
      <c r="C453" s="208" t="s">
        <v>1452</v>
      </c>
      <c r="D453" s="208" t="str">
        <f>'Header Info'!C453</f>
        <v>HONDA NO. 1 FREEZER</v>
      </c>
      <c r="E453" s="208" t="s">
        <v>1458</v>
      </c>
    </row>
    <row r="454" spans="2:5" x14ac:dyDescent="0.2">
      <c r="B454" s="208" t="str">
        <f>'Header Info'!B454</f>
        <v>PRODUCT MANUFACTURING CORPORATION</v>
      </c>
      <c r="C454" s="208" t="s">
        <v>1452</v>
      </c>
      <c r="D454" s="208" t="str">
        <f>'Header Info'!C454</f>
        <v>OVEN NO. 157157</v>
      </c>
      <c r="E454" s="208" t="s">
        <v>1989</v>
      </c>
    </row>
    <row r="455" spans="2:5" x14ac:dyDescent="0.2">
      <c r="B455" s="208" t="str">
        <f>'Header Info'!B455</f>
        <v>PRODUCT MANUFACTURING CORPORATION</v>
      </c>
      <c r="C455" s="208" t="s">
        <v>1460</v>
      </c>
      <c r="D455" s="208" t="str">
        <f>'Header Info'!C455</f>
        <v>OVEN NO. 09150004</v>
      </c>
      <c r="E455" s="208" t="s">
        <v>1872</v>
      </c>
    </row>
    <row r="456" spans="2:5" x14ac:dyDescent="0.2">
      <c r="B456" s="208" t="str">
        <f>'Header Info'!B456</f>
        <v>PRODUCT MANUFACTURING CORPORATION</v>
      </c>
      <c r="C456" s="208" t="s">
        <v>1460</v>
      </c>
      <c r="D456" s="208" t="str">
        <f>'Header Info'!C456</f>
        <v>OVEN NO.14-0581433</v>
      </c>
      <c r="E456" s="208" t="s">
        <v>1940</v>
      </c>
    </row>
    <row r="457" spans="2:5" x14ac:dyDescent="0.2">
      <c r="B457" s="208" t="str">
        <f>'Header Info'!B457</f>
        <v>PRODUCT MANUFACTURING CORPORATION</v>
      </c>
      <c r="C457" s="208" t="s">
        <v>1460</v>
      </c>
      <c r="D457" s="208" t="str">
        <f>'Header Info'!C457</f>
        <v>Oven No. 142142</v>
      </c>
      <c r="E457" s="208" t="s">
        <v>1938</v>
      </c>
    </row>
    <row r="458" spans="2:5" x14ac:dyDescent="0.2">
      <c r="B458" s="208" t="str">
        <f>'Header Info'!B458</f>
        <v>PRODUCT MANUFACTURING CORPORATION</v>
      </c>
      <c r="C458" s="208" t="s">
        <v>1460</v>
      </c>
      <c r="D458" s="208" t="str">
        <f>'Header Info'!C458</f>
        <v>Upright Freezer #2</v>
      </c>
      <c r="E458" s="208" t="s">
        <v>3871</v>
      </c>
    </row>
    <row r="459" spans="2:5" x14ac:dyDescent="0.2">
      <c r="B459" s="208" t="str">
        <f>'Header Info'!B459</f>
        <v>PRODUCT MANUFACTURING CORPORATION</v>
      </c>
      <c r="C459" s="208" t="s">
        <v>1460</v>
      </c>
      <c r="D459" s="208" t="str">
        <f>'Header Info'!C459</f>
        <v>Upright Freezer #12</v>
      </c>
      <c r="E459" s="208" t="s">
        <v>1491</v>
      </c>
    </row>
    <row r="460" spans="2:5" x14ac:dyDescent="0.2">
      <c r="B460" s="208" t="str">
        <f>'Header Info'!B460</f>
        <v>PRODUCT MANUFACTURING CORPORATION</v>
      </c>
      <c r="C460" s="208" t="s">
        <v>1460</v>
      </c>
      <c r="D460" s="208" t="str">
        <f>'Header Info'!C460</f>
        <v>Upright Freezer #15</v>
      </c>
      <c r="E460" s="208" t="s">
        <v>1466</v>
      </c>
    </row>
    <row r="461" spans="2:5" x14ac:dyDescent="0.2">
      <c r="B461" s="208" t="str">
        <f>'Header Info'!B461</f>
        <v>PRODUCT MANUFACTURING CORPORATION</v>
      </c>
      <c r="C461" s="208" t="s">
        <v>1460</v>
      </c>
      <c r="D461" s="208" t="str">
        <f>'Header Info'!C461</f>
        <v>Upright Freezer #20</v>
      </c>
      <c r="E461" s="208" t="s">
        <v>1464</v>
      </c>
    </row>
    <row r="462" spans="2:5" x14ac:dyDescent="0.2">
      <c r="B462" s="208" t="str">
        <f>'Header Info'!B462</f>
        <v>PRODUCT MANUFACTURING CORPORATION</v>
      </c>
      <c r="C462" s="208" t="s">
        <v>1460</v>
      </c>
      <c r="D462" s="208" t="str">
        <f>'Header Info'!C462</f>
        <v>Upright Freezer 300072009</v>
      </c>
      <c r="E462" s="208" t="s">
        <v>1462</v>
      </c>
    </row>
    <row r="463" spans="2:5" x14ac:dyDescent="0.2">
      <c r="B463" s="208" t="str">
        <f>'Header Info'!B463</f>
        <v>PRODUCT MANUFACTURING CORPORATION</v>
      </c>
      <c r="C463" s="208" t="s">
        <v>1460</v>
      </c>
      <c r="D463" s="208" t="str">
        <f>'Header Info'!C463</f>
        <v>UPRIGHT FREEZER NO. 16</v>
      </c>
      <c r="E463" s="208" t="s">
        <v>1468</v>
      </c>
    </row>
    <row r="464" spans="2:5" x14ac:dyDescent="0.2">
      <c r="B464" s="208" t="str">
        <f>'Header Info'!B464</f>
        <v>PRODUCT MANUFACTURING CORPORATION</v>
      </c>
      <c r="C464" s="208" t="s">
        <v>1460</v>
      </c>
      <c r="D464" s="208" t="str">
        <f>'Header Info'!C464</f>
        <v>Upright Freezer No. 17</v>
      </c>
      <c r="E464" s="208" t="s">
        <v>1470</v>
      </c>
    </row>
    <row r="465" spans="2:5" x14ac:dyDescent="0.2">
      <c r="B465" s="208" t="str">
        <f>'Header Info'!B465</f>
        <v>PRODUCT MANUFACTURING CORPORATION</v>
      </c>
      <c r="C465" s="208" t="s">
        <v>1460</v>
      </c>
      <c r="D465" s="208" t="str">
        <f>'Header Info'!C465</f>
        <v>Walk-in Freezer No. 19</v>
      </c>
      <c r="E465" s="208" t="s">
        <v>1471</v>
      </c>
    </row>
    <row r="466" spans="2:5" x14ac:dyDescent="0.2">
      <c r="B466" s="208" t="str">
        <f>'Header Info'!B466</f>
        <v>PRODUCT MANUFACTURING CORPORATION</v>
      </c>
      <c r="C466" s="208" t="s">
        <v>1460</v>
      </c>
      <c r="D466" s="208" t="str">
        <f>'Header Info'!C466</f>
        <v>Upright Freezer NEW</v>
      </c>
      <c r="E466" s="208" t="s">
        <v>1472</v>
      </c>
    </row>
    <row r="467" spans="2:5" x14ac:dyDescent="0.2">
      <c r="B467" s="208" t="str">
        <f>'Header Info'!B467</f>
        <v>RAPID PROCESSING SOLUTIONS</v>
      </c>
      <c r="C467" s="208" t="s">
        <v>1460</v>
      </c>
      <c r="D467" s="208" t="str">
        <f>'Header Info'!C467</f>
        <v>K10815</v>
      </c>
      <c r="E467" s="208" t="s">
        <v>1474</v>
      </c>
    </row>
    <row r="468" spans="2:5" x14ac:dyDescent="0.2">
      <c r="B468" s="208" t="str">
        <f>'Header Info'!B468</f>
        <v>RAPID PROCESSING SOLUTIONS</v>
      </c>
      <c r="C468" s="208" t="s">
        <v>1460</v>
      </c>
      <c r="D468" s="208" t="str">
        <f>'Header Info'!C468</f>
        <v>L2050</v>
      </c>
      <c r="E468" s="208" t="s">
        <v>1476</v>
      </c>
    </row>
    <row r="469" spans="2:5" x14ac:dyDescent="0.2">
      <c r="B469" s="208" t="str">
        <f>'Header Info'!B469</f>
        <v>RAPID PROCESSING SOLUTIONS</v>
      </c>
      <c r="C469" s="208" t="s">
        <v>1460</v>
      </c>
      <c r="D469" s="208" t="str">
        <f>'Header Info'!C469</f>
        <v>L0094</v>
      </c>
      <c r="E469" s="208" t="s">
        <v>1478</v>
      </c>
    </row>
    <row r="470" spans="2:5" x14ac:dyDescent="0.2">
      <c r="B470" s="208" t="str">
        <f>'Header Info'!B470</f>
        <v>RAPID PROCESSING SOLUTIONS</v>
      </c>
      <c r="C470" s="208" t="s">
        <v>1460</v>
      </c>
      <c r="D470" s="208" t="str">
        <f>'Header Info'!C470</f>
        <v>L0236</v>
      </c>
      <c r="E470" s="208" t="s">
        <v>1480</v>
      </c>
    </row>
    <row r="471" spans="2:5" x14ac:dyDescent="0.2">
      <c r="B471" s="208" t="str">
        <f>'Header Info'!B471</f>
        <v>RAPID PROCESSING SOLUTIONS</v>
      </c>
      <c r="C471" s="208" t="s">
        <v>1460</v>
      </c>
      <c r="D471" s="208" t="str">
        <f>'Header Info'!C471</f>
        <v>L0275</v>
      </c>
      <c r="E471" s="208" t="s">
        <v>1481</v>
      </c>
    </row>
    <row r="472" spans="2:5" x14ac:dyDescent="0.2">
      <c r="B472" s="208" t="str">
        <f>'Header Info'!B472</f>
        <v>RAPID PROCESSING SOLUTIONS</v>
      </c>
      <c r="C472" s="208" t="s">
        <v>1460</v>
      </c>
      <c r="D472" s="208" t="str">
        <f>'Header Info'!C472</f>
        <v>L0327</v>
      </c>
      <c r="E472" s="208" t="s">
        <v>1482</v>
      </c>
    </row>
    <row r="473" spans="2:5" x14ac:dyDescent="0.2">
      <c r="B473" s="208" t="str">
        <f>'Header Info'!B473</f>
        <v>RAPID PROCESSING SOLUTIONS</v>
      </c>
      <c r="C473" s="208" t="s">
        <v>1460</v>
      </c>
      <c r="D473" s="208" t="str">
        <f>'Header Info'!C473</f>
        <v>L0343</v>
      </c>
      <c r="E473" s="208" t="s">
        <v>1484</v>
      </c>
    </row>
    <row r="474" spans="2:5" x14ac:dyDescent="0.2">
      <c r="B474" s="208" t="str">
        <f>'Header Info'!B474</f>
        <v>RAPID PROCESSING SOLUTIONS</v>
      </c>
      <c r="C474" s="208" t="s">
        <v>1460</v>
      </c>
      <c r="D474" s="208" t="str">
        <f>'Header Info'!C474</f>
        <v>L0491</v>
      </c>
      <c r="E474" s="208" t="s">
        <v>1488</v>
      </c>
    </row>
    <row r="475" spans="2:5" x14ac:dyDescent="0.2">
      <c r="B475" s="208" t="str">
        <f>'Header Info'!B475</f>
        <v>RAPID PROCESSING SOLUTIONS</v>
      </c>
      <c r="C475" s="208" t="s">
        <v>1460</v>
      </c>
      <c r="D475" s="208" t="str">
        <f>'Header Info'!C475</f>
        <v>L-2051</v>
      </c>
      <c r="E475" s="208" t="s">
        <v>1489</v>
      </c>
    </row>
    <row r="476" spans="2:5" x14ac:dyDescent="0.2">
      <c r="B476" s="208" t="str">
        <f>'Header Info'!B476</f>
        <v>RAPID PROCESSING SOLUTIONS</v>
      </c>
      <c r="C476" s="208" t="s">
        <v>1460</v>
      </c>
      <c r="D476" s="208" t="str">
        <f>'Header Info'!C476</f>
        <v>OVEN NO. 1</v>
      </c>
      <c r="E476" s="208" t="s">
        <v>1493</v>
      </c>
    </row>
    <row r="477" spans="2:5" x14ac:dyDescent="0.2">
      <c r="B477" s="208" t="str">
        <f>'Header Info'!B477</f>
        <v>RAPID PROCESSING SOLUTIONS</v>
      </c>
      <c r="C477" s="208" t="s">
        <v>1460</v>
      </c>
      <c r="D477" s="208" t="str">
        <f>'Header Info'!C477</f>
        <v>OVEN NO. 2</v>
      </c>
      <c r="E477" s="208" t="s">
        <v>1495</v>
      </c>
    </row>
    <row r="478" spans="2:5" x14ac:dyDescent="0.2">
      <c r="B478" s="208" t="str">
        <f>'Header Info'!B478</f>
        <v>RAPID PROCESSING SOLUTIONS</v>
      </c>
      <c r="C478" s="208" t="s">
        <v>1460</v>
      </c>
      <c r="D478" s="208" t="str">
        <f>'Header Info'!C478</f>
        <v>T0254</v>
      </c>
      <c r="E478" s="208" t="s">
        <v>3872</v>
      </c>
    </row>
    <row r="479" spans="2:5" x14ac:dyDescent="0.2">
      <c r="B479" s="208" t="str">
        <f>'Header Info'!B479</f>
        <v>RAPID PROCESSING SOLUTIONS</v>
      </c>
      <c r="C479" s="208" t="s">
        <v>1062</v>
      </c>
      <c r="D479" s="208" t="str">
        <f>'Header Info'!C479</f>
        <v>T1392</v>
      </c>
      <c r="E479" s="208" t="s">
        <v>1067</v>
      </c>
    </row>
    <row r="480" spans="2:5" x14ac:dyDescent="0.2">
      <c r="B480" s="208" t="str">
        <f>'Header Info'!B480</f>
        <v>RAPID PROCESSING SOLUTIONS</v>
      </c>
      <c r="C480" s="208" t="s">
        <v>1062</v>
      </c>
      <c r="D480" s="208" t="str">
        <f>'Header Info'!C480</f>
        <v>T1755</v>
      </c>
      <c r="E480" s="208" t="s">
        <v>1064</v>
      </c>
    </row>
    <row r="481" spans="2:5" x14ac:dyDescent="0.2">
      <c r="B481" s="208" t="str">
        <f>'Header Info'!B481</f>
        <v>RAPID PROCESSING SOLUTIONS</v>
      </c>
      <c r="C481" s="208" t="s">
        <v>1062</v>
      </c>
      <c r="D481" s="208" t="str">
        <f>'Header Info'!C481</f>
        <v>T2278</v>
      </c>
      <c r="E481" s="208" t="s">
        <v>1070</v>
      </c>
    </row>
    <row r="482" spans="2:5" x14ac:dyDescent="0.2">
      <c r="B482" s="208" t="str">
        <f>'Header Info'!B482</f>
        <v>RAPID PROCESSING SOLUTIONS</v>
      </c>
      <c r="C482" s="208" t="s">
        <v>1062</v>
      </c>
      <c r="D482" s="208" t="str">
        <f>'Header Info'!C482</f>
        <v>T2372</v>
      </c>
      <c r="E482" s="208" t="s">
        <v>1066</v>
      </c>
    </row>
    <row r="483" spans="2:5" x14ac:dyDescent="0.2">
      <c r="B483" s="208" t="str">
        <f>'Header Info'!B483</f>
        <v>RAPID PROCESSING SOLUTIONS</v>
      </c>
      <c r="C483" s="208" t="s">
        <v>1062</v>
      </c>
      <c r="D483" s="208" t="str">
        <f>'Header Info'!C483</f>
        <v>T2465</v>
      </c>
      <c r="E483" s="208" t="s">
        <v>1068</v>
      </c>
    </row>
    <row r="484" spans="2:5" x14ac:dyDescent="0.2">
      <c r="B484" s="208" t="str">
        <f>'Header Info'!B484</f>
        <v>RAPID PROCESSING SOLUTIONS</v>
      </c>
      <c r="C484" s="208" t="s">
        <v>1062</v>
      </c>
      <c r="D484" s="208" t="str">
        <f>'Header Info'!C484</f>
        <v>T2466</v>
      </c>
      <c r="E484" s="208" t="s">
        <v>1069</v>
      </c>
    </row>
    <row r="485" spans="2:5" x14ac:dyDescent="0.2">
      <c r="B485" s="208" t="str">
        <f>'Header Info'!B485</f>
        <v>RAPID PROCESSING SOLUTIONS</v>
      </c>
      <c r="C485" s="208" t="s">
        <v>1497</v>
      </c>
      <c r="D485" s="208" t="str">
        <f>'Header Info'!C485</f>
        <v>T2472</v>
      </c>
      <c r="E485" s="208" t="s">
        <v>1498</v>
      </c>
    </row>
    <row r="486" spans="2:5" x14ac:dyDescent="0.2">
      <c r="B486" s="208" t="str">
        <f>'Header Info'!B486</f>
        <v>RAPID PROCESSING SOLUTIONS</v>
      </c>
      <c r="C486" s="208" t="s">
        <v>1497</v>
      </c>
      <c r="D486" s="208" t="str">
        <f>'Header Info'!C486</f>
        <v>T2679</v>
      </c>
      <c r="E486" s="208" t="s">
        <v>3874</v>
      </c>
    </row>
    <row r="487" spans="2:5" x14ac:dyDescent="0.2">
      <c r="B487" s="208" t="str">
        <f>'Header Info'!B487</f>
        <v>RAPID PROCESSING SOLUTIONS</v>
      </c>
      <c r="C487" s="208" t="s">
        <v>1497</v>
      </c>
      <c r="D487" s="208" t="str">
        <f>'Header Info'!C487</f>
        <v>T2700</v>
      </c>
      <c r="E487" s="208" t="s">
        <v>1502</v>
      </c>
    </row>
    <row r="488" spans="2:5" x14ac:dyDescent="0.2">
      <c r="B488" s="208" t="str">
        <f>'Header Info'!B488</f>
        <v>RAPID PROCESSING SOLUTIONS</v>
      </c>
      <c r="C488" s="208" t="s">
        <v>1497</v>
      </c>
      <c r="D488" s="208" t="str">
        <f>'Header Info'!C488</f>
        <v>T2996</v>
      </c>
      <c r="E488" s="208" t="s">
        <v>1504</v>
      </c>
    </row>
    <row r="489" spans="2:5" x14ac:dyDescent="0.2">
      <c r="B489" s="208" t="str">
        <f>'Header Info'!B489</f>
        <v>RAPID PROCESSING SOLUTIONS</v>
      </c>
      <c r="C489" s="208" t="s">
        <v>1497</v>
      </c>
      <c r="D489" s="208" t="str">
        <f>'Header Info'!C489</f>
        <v>T3038</v>
      </c>
      <c r="E489" s="208" t="s">
        <v>1506</v>
      </c>
    </row>
    <row r="490" spans="2:5" x14ac:dyDescent="0.2">
      <c r="B490" s="208" t="str">
        <f>'Header Info'!B490</f>
        <v>RAPID PROCESSING SOLUTIONS</v>
      </c>
      <c r="C490" s="208" t="s">
        <v>1497</v>
      </c>
      <c r="D490" s="208" t="str">
        <f>'Header Info'!C490</f>
        <v>T3039</v>
      </c>
      <c r="E490" s="208" t="s">
        <v>1508</v>
      </c>
    </row>
    <row r="491" spans="2:5" x14ac:dyDescent="0.2">
      <c r="B491" s="208" t="str">
        <f>'Header Info'!B491</f>
        <v>RAPID PROCESSING SOLUTIONS</v>
      </c>
      <c r="C491" s="208" t="s">
        <v>1497</v>
      </c>
      <c r="D491" s="208" t="str">
        <f>'Header Info'!C491</f>
        <v>T3042</v>
      </c>
      <c r="E491" s="208" t="s">
        <v>1510</v>
      </c>
    </row>
    <row r="492" spans="2:5" x14ac:dyDescent="0.2">
      <c r="B492" s="208" t="str">
        <f>'Header Info'!B492</f>
        <v>SHACKELFORD MACHINE</v>
      </c>
      <c r="C492" s="208" t="s">
        <v>1497</v>
      </c>
      <c r="D492" s="208" t="str">
        <f>'Header Info'!C492</f>
        <v>Oven No. 1</v>
      </c>
      <c r="E492" s="208" t="s">
        <v>1512</v>
      </c>
    </row>
    <row r="493" spans="2:5" x14ac:dyDescent="0.2">
      <c r="B493" s="208" t="str">
        <f>'Header Info'!B493</f>
        <v>THIMESCH ENTERPRISES</v>
      </c>
      <c r="C493" s="208" t="s">
        <v>1497</v>
      </c>
      <c r="D493" s="208" t="str">
        <f>'Header Info'!C493</f>
        <v>OVEN NO. 3</v>
      </c>
      <c r="E493" s="208" t="s">
        <v>1514</v>
      </c>
    </row>
    <row r="494" spans="2:5" x14ac:dyDescent="0.2">
      <c r="B494" s="208" t="str">
        <f>'Header Info'!B494</f>
        <v>THIMESCH ENTERPRISES</v>
      </c>
      <c r="C494" s="208" t="s">
        <v>1497</v>
      </c>
      <c r="D494" s="208" t="str">
        <f>'Header Info'!C494</f>
        <v>OVEN NO. 2</v>
      </c>
      <c r="E494" s="208" t="s">
        <v>1516</v>
      </c>
    </row>
    <row r="495" spans="2:5" x14ac:dyDescent="0.2">
      <c r="B495" s="208" t="str">
        <f>'Header Info'!B495</f>
        <v>THIMESCH ENTERPRISES</v>
      </c>
      <c r="C495" s="208" t="s">
        <v>1497</v>
      </c>
      <c r="D495" s="208" t="str">
        <f>'Header Info'!C495</f>
        <v>OVEN NO. 1</v>
      </c>
      <c r="E495" s="208" t="s">
        <v>1518</v>
      </c>
    </row>
    <row r="496" spans="2:5" x14ac:dyDescent="0.2">
      <c r="B496" s="208" t="str">
        <f>'Header Info'!B496</f>
        <v>TNT MACHINE</v>
      </c>
      <c r="C496" s="208" t="s">
        <v>1497</v>
      </c>
      <c r="D496" s="208" t="str">
        <f>'Header Info'!C496</f>
        <v>S-6873</v>
      </c>
      <c r="E496" s="208" t="s">
        <v>1520</v>
      </c>
    </row>
    <row r="497" spans="2:5" x14ac:dyDescent="0.2">
      <c r="B497" s="208" t="str">
        <f>'Header Info'!B497</f>
        <v>VALCO MANUFACTURING CO., INC.</v>
      </c>
      <c r="C497" s="208" t="s">
        <v>1497</v>
      </c>
      <c r="D497" s="208" t="str">
        <f>'Header Info'!C497</f>
        <v>81OV1774</v>
      </c>
      <c r="E497" s="208" t="s">
        <v>1522</v>
      </c>
    </row>
    <row r="498" spans="2:5" x14ac:dyDescent="0.2">
      <c r="B498" s="208" t="str">
        <f>'Header Info'!B498</f>
        <v>VALCO MANUFACTURING CO., INC.</v>
      </c>
      <c r="C498" s="208" t="s">
        <v>1497</v>
      </c>
      <c r="D498" s="208" t="str">
        <f>'Header Info'!C498</f>
        <v>A1</v>
      </c>
      <c r="E498" s="208" t="s">
        <v>1524</v>
      </c>
    </row>
    <row r="499" spans="2:5" x14ac:dyDescent="0.2">
      <c r="B499" s="208" t="str">
        <f>'Header Info'!B499</f>
        <v>VALCO MANUFACTURING CO., INC.</v>
      </c>
      <c r="C499" s="208" t="s">
        <v>1497</v>
      </c>
      <c r="D499" s="208" t="str">
        <f>'Header Info'!C499</f>
        <v>A2</v>
      </c>
      <c r="E499" s="208" t="s">
        <v>1526</v>
      </c>
    </row>
    <row r="500" spans="2:5" x14ac:dyDescent="0.2">
      <c r="B500" s="208" t="str">
        <f>'Header Info'!B500</f>
        <v>VALCO MANUFACTURING CO., INC.</v>
      </c>
      <c r="C500" s="208" t="s">
        <v>1497</v>
      </c>
      <c r="D500" s="208" t="str">
        <f>'Header Info'!C500</f>
        <v>A6</v>
      </c>
      <c r="E500" s="208" t="s">
        <v>1528</v>
      </c>
    </row>
    <row r="501" spans="2:5" x14ac:dyDescent="0.2">
      <c r="B501" s="208" t="str">
        <f>'Header Info'!B501</f>
        <v>VALCO MANUFACTURING CO., INC.</v>
      </c>
      <c r="C501" s="208" t="s">
        <v>1497</v>
      </c>
      <c r="D501" s="208" t="str">
        <f>'Header Info'!C501</f>
        <v>A8</v>
      </c>
      <c r="E501" s="208" t="s">
        <v>1530</v>
      </c>
    </row>
    <row r="502" spans="2:5" x14ac:dyDescent="0.2">
      <c r="B502" s="208" t="str">
        <f>'Header Info'!B502</f>
        <v>VALCO MANUFACTURING CO., INC.</v>
      </c>
      <c r="C502" s="208" t="s">
        <v>1497</v>
      </c>
      <c r="D502" s="208" t="str">
        <f>'Header Info'!C502</f>
        <v>A10</v>
      </c>
      <c r="E502" s="208" t="s">
        <v>1532</v>
      </c>
    </row>
    <row r="503" spans="2:5" x14ac:dyDescent="0.2">
      <c r="B503" s="208" t="str">
        <f>'Header Info'!B503</f>
        <v>VALCO MANUFACTURING CO., INC.</v>
      </c>
      <c r="C503" s="208" t="s">
        <v>1497</v>
      </c>
      <c r="D503" s="208" t="str">
        <f>'Header Info'!C503</f>
        <v>A13</v>
      </c>
      <c r="E503" s="208" t="s">
        <v>1534</v>
      </c>
    </row>
    <row r="504" spans="2:5" x14ac:dyDescent="0.2">
      <c r="B504" s="208" t="str">
        <f>'Header Info'!B504</f>
        <v>VALCO MANUFACTURING CO., INC.</v>
      </c>
      <c r="C504" s="208" t="s">
        <v>1497</v>
      </c>
      <c r="D504" s="208" t="str">
        <f>'Header Info'!C504</f>
        <v>AGE OVEN NO. 1</v>
      </c>
      <c r="E504" s="208" t="s">
        <v>1500</v>
      </c>
    </row>
    <row r="505" spans="2:5" x14ac:dyDescent="0.2">
      <c r="B505" s="208" t="str">
        <f>'Header Info'!B505</f>
        <v>VALCO MANUFACTURING CO., INC.</v>
      </c>
      <c r="C505" s="208" t="s">
        <v>1497</v>
      </c>
      <c r="D505" s="208" t="str">
        <f>'Header Info'!C505</f>
        <v>AGE OVEN NO. 2</v>
      </c>
      <c r="E505" s="208" t="s">
        <v>1991</v>
      </c>
    </row>
    <row r="506" spans="2:5" x14ac:dyDescent="0.2">
      <c r="B506" s="208" t="str">
        <f>'Header Info'!B506</f>
        <v>VALCO MANUFACTURING CO., INC.</v>
      </c>
      <c r="C506" s="208" t="s">
        <v>1497</v>
      </c>
      <c r="D506" s="208" t="str">
        <f>'Header Info'!C506</f>
        <v>AGE OVEN NO. 3</v>
      </c>
      <c r="E506" s="208" t="s">
        <v>1993</v>
      </c>
    </row>
    <row r="507" spans="2:5" x14ac:dyDescent="0.2">
      <c r="B507" s="208" t="str">
        <f>'Header Info'!B507</f>
        <v>VALCO MANUFACTURING CO., INC.</v>
      </c>
      <c r="C507" s="208" t="s">
        <v>1497</v>
      </c>
      <c r="D507" s="208" t="str">
        <f>'Header Info'!C507</f>
        <v>DRAW FURNACE</v>
      </c>
      <c r="E507" s="208" t="s">
        <v>1873</v>
      </c>
    </row>
    <row r="508" spans="2:5" x14ac:dyDescent="0.2">
      <c r="B508" s="208" t="str">
        <f>'Header Info'!B508</f>
        <v>VALCO MANUFACTURING CO., INC.</v>
      </c>
      <c r="C508" s="208" t="s">
        <v>1497</v>
      </c>
      <c r="D508" s="208" t="str">
        <f>'Header Info'!C508</f>
        <v>DROP BOTTOM FURNACE</v>
      </c>
      <c r="E508" s="208" t="s">
        <v>3875</v>
      </c>
    </row>
    <row r="509" spans="2:5" x14ac:dyDescent="0.2">
      <c r="B509" s="208" t="str">
        <f>'Header Info'!B509</f>
        <v>VALCO MANUFACTURING CO., INC.</v>
      </c>
      <c r="C509" s="208" t="s">
        <v>1497</v>
      </c>
      <c r="D509" s="208" t="str">
        <f>'Header Info'!C509</f>
        <v>S14</v>
      </c>
      <c r="E509" s="208" t="s">
        <v>3876</v>
      </c>
    </row>
    <row r="510" spans="2:5" x14ac:dyDescent="0.2">
      <c r="B510" s="208" t="str">
        <f>'Header Info'!B510</f>
        <v>VALCO MANUFACTURING CO., INC.</v>
      </c>
      <c r="C510" s="208" t="s">
        <v>1497</v>
      </c>
      <c r="D510" s="208" t="str">
        <f>'Header Info'!C510</f>
        <v>S16</v>
      </c>
      <c r="E510" s="208" t="s">
        <v>3877</v>
      </c>
    </row>
    <row r="511" spans="2:5" x14ac:dyDescent="0.2">
      <c r="B511" s="208" t="str">
        <f>'Header Info'!B511</f>
        <v>VALCO MANUFACTURING CO., INC.</v>
      </c>
      <c r="C511" s="208" t="s">
        <v>1497</v>
      </c>
      <c r="D511" s="208" t="str">
        <f>'Header Info'!C511</f>
        <v>S19</v>
      </c>
      <c r="E511" s="208" t="s">
        <v>1535</v>
      </c>
    </row>
    <row r="512" spans="2:5" x14ac:dyDescent="0.2">
      <c r="B512" s="208" t="str">
        <f>'Header Info'!B512</f>
        <v>VALCO MANUFACTURING CO., INC.</v>
      </c>
      <c r="C512" s="208" t="s">
        <v>1834</v>
      </c>
      <c r="D512" s="208" t="str">
        <f>'Header Info'!C512</f>
        <v>S22</v>
      </c>
      <c r="E512" s="208" t="s">
        <v>1836</v>
      </c>
    </row>
    <row r="513" spans="2:5" x14ac:dyDescent="0.2">
      <c r="B513" s="208" t="str">
        <f>'Header Info'!B513</f>
        <v>VALCO MANUFACTURING CO., INC.</v>
      </c>
      <c r="C513" s="208" t="s">
        <v>1537</v>
      </c>
      <c r="D513" s="208" t="str">
        <f>'Header Info'!C513</f>
        <v>S23</v>
      </c>
      <c r="E513" s="208" t="s">
        <v>1539</v>
      </c>
    </row>
    <row r="514" spans="2:5" x14ac:dyDescent="0.2">
      <c r="B514" s="208" t="str">
        <f>'Header Info'!B514</f>
        <v>VALCO MANUFACTURING CO., INC.</v>
      </c>
      <c r="C514" s="208" t="s">
        <v>1537</v>
      </c>
      <c r="D514" s="208" t="str">
        <f>'Header Info'!C514</f>
        <v>SALT BATH</v>
      </c>
      <c r="E514" s="208" t="s">
        <v>1541</v>
      </c>
    </row>
    <row r="515" spans="2:5" x14ac:dyDescent="0.2">
      <c r="B515" s="208" t="str">
        <f>'Header Info'!B515</f>
        <v>VERMILLION ENTERPRISES</v>
      </c>
      <c r="C515" s="208" t="s">
        <v>1537</v>
      </c>
      <c r="D515" s="208" t="str">
        <f>'Header Info'!C515</f>
        <v>BAKE OVEN 9110</v>
      </c>
      <c r="E515" s="208" t="s">
        <v>1540</v>
      </c>
    </row>
    <row r="516" spans="2:5" x14ac:dyDescent="0.2">
      <c r="B516" s="208" t="str">
        <f>'Header Info'!B516</f>
        <v>VERMILLION ENTERPRISES</v>
      </c>
      <c r="C516" s="208" t="s">
        <v>1537</v>
      </c>
      <c r="D516" s="208" t="str">
        <f>'Header Info'!C516</f>
        <v>LAB OVEN 5072</v>
      </c>
      <c r="E516" s="208" t="s">
        <v>1538</v>
      </c>
    </row>
    <row r="517" spans="2:5" x14ac:dyDescent="0.2">
      <c r="B517" s="208" t="str">
        <f>'Header Info'!B517</f>
        <v>VERMILLION ENTERPRISES</v>
      </c>
      <c r="C517" s="208" t="s">
        <v>1537</v>
      </c>
      <c r="D517" s="208" t="str">
        <f>'Header Info'!C517</f>
        <v>OVEN NO. 6042</v>
      </c>
      <c r="E517" s="208" t="s">
        <v>1542</v>
      </c>
    </row>
    <row r="518" spans="2:5" x14ac:dyDescent="0.2">
      <c r="B518" s="208" t="str">
        <f>'Header Info'!B518</f>
        <v>VERMILLION ENTERPRISES</v>
      </c>
      <c r="C518" s="208" t="s">
        <v>1558</v>
      </c>
      <c r="D518" s="208" t="str">
        <f>'Header Info'!C518</f>
        <v>OVEN NO. 6043</v>
      </c>
      <c r="E518" s="208" t="s">
        <v>1560</v>
      </c>
    </row>
    <row r="519" spans="2:5" x14ac:dyDescent="0.2">
      <c r="B519" s="208" t="str">
        <f>'Header Info'!B519</f>
        <v>VERMILLION ENTERPRISES</v>
      </c>
      <c r="C519" s="208" t="s">
        <v>1558</v>
      </c>
      <c r="D519" s="208" t="str">
        <f>'Header Info'!C519</f>
        <v>OVEN NO. 6044</v>
      </c>
      <c r="E519" s="208" t="s">
        <v>1562</v>
      </c>
    </row>
    <row r="520" spans="2:5" x14ac:dyDescent="0.2">
      <c r="B520" s="208" t="str">
        <f>'Header Info'!B520</f>
        <v>VERMILLION ENTERPRISES</v>
      </c>
      <c r="C520" s="208" t="s">
        <v>1558</v>
      </c>
      <c r="D520" s="208" t="str">
        <f>'Header Info'!C520</f>
        <v>OVEN NO. 6045</v>
      </c>
      <c r="E520" s="208" t="s">
        <v>1561</v>
      </c>
    </row>
    <row r="521" spans="2:5" x14ac:dyDescent="0.2">
      <c r="B521" s="208" t="str">
        <f>'Header Info'!B521</f>
        <v>WICHITA AEROSPACE SPARES, INC.</v>
      </c>
      <c r="C521" s="208" t="s">
        <v>1558</v>
      </c>
      <c r="D521" s="208" t="str">
        <f>'Header Info'!C521</f>
        <v>FREEZER NO. 6</v>
      </c>
      <c r="E521" s="208" t="s">
        <v>1563</v>
      </c>
    </row>
    <row r="522" spans="2:5" x14ac:dyDescent="0.2">
      <c r="B522" s="208" t="str">
        <f>'Header Info'!B522</f>
        <v>WICHITA AEROSPACE SPARES, INC.</v>
      </c>
      <c r="C522" s="208" t="s">
        <v>1558</v>
      </c>
      <c r="D522" s="208" t="str">
        <f>'Header Info'!C522</f>
        <v>OVEN NO.14-0581433</v>
      </c>
      <c r="E522" s="208" t="s">
        <v>1564</v>
      </c>
    </row>
    <row r="523" spans="2:5" x14ac:dyDescent="0.2">
      <c r="B523" s="208" t="str">
        <f>'Header Info'!B523</f>
        <v>WICHITA AEROSPACE SPARES, INC.</v>
      </c>
      <c r="C523" s="208" t="s">
        <v>1558</v>
      </c>
      <c r="D523" s="208" t="str">
        <f>'Header Info'!C523</f>
        <v>FREEZER A5965401</v>
      </c>
      <c r="E523" s="208" t="s">
        <v>1559</v>
      </c>
    </row>
    <row r="524" spans="2:5" x14ac:dyDescent="0.2">
      <c r="B524" s="208" t="str">
        <f>'Header Info'!B524</f>
        <v>WICHITA AEROSPACE SPARES, INC.</v>
      </c>
      <c r="C524" s="208" t="s">
        <v>1543</v>
      </c>
      <c r="D524" s="208" t="str">
        <f>'Header Info'!C524</f>
        <v>FREEZER HF2</v>
      </c>
      <c r="E524" s="208" t="s">
        <v>1554</v>
      </c>
    </row>
    <row r="525" spans="2:5" x14ac:dyDescent="0.2">
      <c r="B525" s="208">
        <f>'Header Info'!B525</f>
        <v>0</v>
      </c>
      <c r="C525" s="208" t="s">
        <v>1543</v>
      </c>
      <c r="D525" s="208">
        <f>'Header Info'!C525</f>
        <v>0</v>
      </c>
      <c r="E525" s="208" t="s">
        <v>1555</v>
      </c>
    </row>
    <row r="526" spans="2:5" x14ac:dyDescent="0.2">
      <c r="B526" s="208">
        <f>'Header Info'!B526</f>
        <v>0</v>
      </c>
      <c r="C526" s="208" t="s">
        <v>1543</v>
      </c>
      <c r="D526" s="208">
        <f>'Header Info'!C526</f>
        <v>0</v>
      </c>
      <c r="E526" s="208" t="s">
        <v>1550</v>
      </c>
    </row>
    <row r="527" spans="2:5" x14ac:dyDescent="0.2">
      <c r="B527" s="208">
        <f>'Header Info'!B527</f>
        <v>0</v>
      </c>
      <c r="C527" s="208" t="s">
        <v>1543</v>
      </c>
      <c r="D527" s="208">
        <f>'Header Info'!C527</f>
        <v>0</v>
      </c>
      <c r="E527" s="208" t="s">
        <v>1546</v>
      </c>
    </row>
    <row r="528" spans="2:5" x14ac:dyDescent="0.2">
      <c r="B528" s="208">
        <f>'Header Info'!B528</f>
        <v>0</v>
      </c>
      <c r="C528" s="208" t="s">
        <v>1543</v>
      </c>
      <c r="D528" s="208">
        <f>'Header Info'!C528</f>
        <v>0</v>
      </c>
      <c r="E528" s="208" t="s">
        <v>1553</v>
      </c>
    </row>
    <row r="529" spans="2:5" x14ac:dyDescent="0.2">
      <c r="B529" s="208">
        <f>'Header Info'!B529</f>
        <v>0</v>
      </c>
      <c r="C529" s="208" t="s">
        <v>1543</v>
      </c>
      <c r="D529" s="208">
        <f>'Header Info'!C529</f>
        <v>0</v>
      </c>
      <c r="E529" s="208" t="s">
        <v>1552</v>
      </c>
    </row>
    <row r="530" spans="2:5" x14ac:dyDescent="0.2">
      <c r="B530" s="208">
        <f>'Header Info'!B530</f>
        <v>0</v>
      </c>
      <c r="C530" s="208" t="s">
        <v>1543</v>
      </c>
      <c r="D530" s="208">
        <f>'Header Info'!C530</f>
        <v>0</v>
      </c>
      <c r="E530" s="208" t="s">
        <v>1551</v>
      </c>
    </row>
    <row r="531" spans="2:5" x14ac:dyDescent="0.2">
      <c r="B531" s="208">
        <f>'Header Info'!B531</f>
        <v>0</v>
      </c>
      <c r="C531" s="208" t="s">
        <v>1543</v>
      </c>
      <c r="D531" s="208">
        <f>'Header Info'!C531</f>
        <v>0</v>
      </c>
      <c r="E531" s="208" t="s">
        <v>1556</v>
      </c>
    </row>
    <row r="532" spans="2:5" x14ac:dyDescent="0.2">
      <c r="B532" s="208">
        <f>'Header Info'!B532</f>
        <v>0</v>
      </c>
      <c r="C532" s="208" t="s">
        <v>1543</v>
      </c>
      <c r="D532" s="208">
        <f>'Header Info'!C532</f>
        <v>0</v>
      </c>
      <c r="E532" s="208" t="s">
        <v>1549</v>
      </c>
    </row>
    <row r="533" spans="2:5" x14ac:dyDescent="0.2">
      <c r="B533" s="208">
        <f>'Header Info'!B533</f>
        <v>0</v>
      </c>
      <c r="C533" s="208" t="s">
        <v>1543</v>
      </c>
      <c r="D533" s="208">
        <f>'Header Info'!C533</f>
        <v>0</v>
      </c>
      <c r="E533" s="208" t="s">
        <v>1548</v>
      </c>
    </row>
    <row r="534" spans="2:5" x14ac:dyDescent="0.2">
      <c r="B534" s="208">
        <f>'Header Info'!B534</f>
        <v>0</v>
      </c>
      <c r="C534" s="208" t="s">
        <v>1543</v>
      </c>
      <c r="D534" s="208">
        <f>'Header Info'!C534</f>
        <v>0</v>
      </c>
      <c r="E534" s="208" t="s">
        <v>1545</v>
      </c>
    </row>
    <row r="535" spans="2:5" x14ac:dyDescent="0.2">
      <c r="B535" s="208">
        <f>'Header Info'!B535</f>
        <v>0</v>
      </c>
      <c r="C535" s="208" t="s">
        <v>1543</v>
      </c>
      <c r="D535" s="208">
        <f>'Header Info'!C535</f>
        <v>0</v>
      </c>
      <c r="E535" s="208" t="s">
        <v>1547</v>
      </c>
    </row>
    <row r="536" spans="2:5" x14ac:dyDescent="0.2">
      <c r="B536" s="208">
        <f>'Header Info'!B536</f>
        <v>0</v>
      </c>
      <c r="C536" s="208" t="s">
        <v>1543</v>
      </c>
      <c r="D536" s="208">
        <f>'Header Info'!C536</f>
        <v>0</v>
      </c>
      <c r="E536" s="208" t="s">
        <v>1544</v>
      </c>
    </row>
    <row r="537" spans="2:5" x14ac:dyDescent="0.2">
      <c r="B537" s="208">
        <f>'Header Info'!B537</f>
        <v>0</v>
      </c>
      <c r="C537" s="208" t="s">
        <v>3879</v>
      </c>
      <c r="D537" s="208">
        <f>'Header Info'!C537</f>
        <v>0</v>
      </c>
      <c r="E537" s="208" t="s">
        <v>1301</v>
      </c>
    </row>
    <row r="538" spans="2:5" x14ac:dyDescent="0.2">
      <c r="B538" s="208">
        <f>'Header Info'!B538</f>
        <v>0</v>
      </c>
      <c r="C538" s="208" t="s">
        <v>1566</v>
      </c>
      <c r="D538" s="208">
        <f>'Header Info'!C538</f>
        <v>0</v>
      </c>
      <c r="E538" s="208" t="s">
        <v>1567</v>
      </c>
    </row>
    <row r="539" spans="2:5" x14ac:dyDescent="0.2">
      <c r="B539" s="208">
        <f>'Header Info'!B539</f>
        <v>0</v>
      </c>
      <c r="C539" s="208" t="s">
        <v>1566</v>
      </c>
      <c r="D539" s="208">
        <f>'Header Info'!C539</f>
        <v>0</v>
      </c>
      <c r="E539" s="208" t="s">
        <v>1569</v>
      </c>
    </row>
    <row r="540" spans="2:5" x14ac:dyDescent="0.2">
      <c r="B540" s="208">
        <f>'Header Info'!B540</f>
        <v>0</v>
      </c>
      <c r="C540" s="208" t="s">
        <v>1566</v>
      </c>
      <c r="D540" s="208">
        <f>'Header Info'!C540</f>
        <v>0</v>
      </c>
      <c r="E540" s="208" t="s">
        <v>1571</v>
      </c>
    </row>
    <row r="541" spans="2:5" x14ac:dyDescent="0.2">
      <c r="B541" s="208">
        <f>'Header Info'!B541</f>
        <v>0</v>
      </c>
      <c r="C541" s="208" t="s">
        <v>1566</v>
      </c>
      <c r="D541" s="208">
        <f>'Header Info'!C541</f>
        <v>0</v>
      </c>
      <c r="E541" s="208" t="s">
        <v>1573</v>
      </c>
    </row>
    <row r="542" spans="2:5" x14ac:dyDescent="0.2">
      <c r="B542" s="208">
        <f>'Header Info'!B542</f>
        <v>0</v>
      </c>
      <c r="C542" s="208" t="s">
        <v>1566</v>
      </c>
      <c r="D542" s="208">
        <f>'Header Info'!C542</f>
        <v>0</v>
      </c>
      <c r="E542" s="208" t="s">
        <v>1575</v>
      </c>
    </row>
    <row r="543" spans="2:5" x14ac:dyDescent="0.2">
      <c r="B543" s="208">
        <f>'Header Info'!B543</f>
        <v>0</v>
      </c>
      <c r="C543" s="208" t="s">
        <v>1566</v>
      </c>
      <c r="D543" s="208">
        <f>'Header Info'!C543</f>
        <v>0</v>
      </c>
      <c r="E543" s="208" t="s">
        <v>1845</v>
      </c>
    </row>
    <row r="544" spans="2:5" x14ac:dyDescent="0.2">
      <c r="B544" s="208">
        <f>'Header Info'!B544</f>
        <v>0</v>
      </c>
      <c r="C544" s="208" t="s">
        <v>1566</v>
      </c>
      <c r="D544" s="208">
        <f>'Header Info'!C544</f>
        <v>0</v>
      </c>
      <c r="E544" s="208" t="s">
        <v>1579</v>
      </c>
    </row>
    <row r="545" spans="2:5" x14ac:dyDescent="0.2">
      <c r="B545" s="208">
        <f>'Header Info'!B545</f>
        <v>0</v>
      </c>
      <c r="C545" s="208" t="s">
        <v>1566</v>
      </c>
      <c r="D545" s="208">
        <f>'Header Info'!C545</f>
        <v>0</v>
      </c>
      <c r="E545" s="208" t="s">
        <v>1581</v>
      </c>
    </row>
    <row r="546" spans="2:5" x14ac:dyDescent="0.2">
      <c r="B546" s="208">
        <f>'Header Info'!B546</f>
        <v>0</v>
      </c>
      <c r="C546" s="208" t="s">
        <v>1566</v>
      </c>
      <c r="D546" s="208">
        <f>'Header Info'!C546</f>
        <v>0</v>
      </c>
      <c r="E546" s="208" t="s">
        <v>1582</v>
      </c>
    </row>
    <row r="547" spans="2:5" x14ac:dyDescent="0.2">
      <c r="B547" s="208">
        <f>'Header Info'!B547</f>
        <v>0</v>
      </c>
      <c r="C547" s="208" t="s">
        <v>1566</v>
      </c>
      <c r="D547" s="208">
        <f>'Header Info'!C547</f>
        <v>0</v>
      </c>
      <c r="E547" s="208" t="s">
        <v>1586</v>
      </c>
    </row>
    <row r="548" spans="2:5" x14ac:dyDescent="0.2">
      <c r="B548" s="208">
        <f>'Header Info'!B548</f>
        <v>0</v>
      </c>
      <c r="C548" s="208" t="s">
        <v>1566</v>
      </c>
      <c r="D548" s="208">
        <f>'Header Info'!C548</f>
        <v>0</v>
      </c>
      <c r="E548" s="208" t="s">
        <v>2001</v>
      </c>
    </row>
    <row r="549" spans="2:5" x14ac:dyDescent="0.2">
      <c r="B549" s="208">
        <f>'Header Info'!B549</f>
        <v>0</v>
      </c>
      <c r="C549" s="208" t="s">
        <v>1566</v>
      </c>
      <c r="D549" s="208">
        <f>'Header Info'!C549</f>
        <v>0</v>
      </c>
      <c r="E549" s="208" t="s">
        <v>1584</v>
      </c>
    </row>
    <row r="550" spans="2:5" x14ac:dyDescent="0.2">
      <c r="B550" s="208">
        <f>'Header Info'!B550</f>
        <v>0</v>
      </c>
      <c r="C550" s="208" t="s">
        <v>1566</v>
      </c>
      <c r="D550" s="208">
        <f>'Header Info'!C550</f>
        <v>0</v>
      </c>
      <c r="E550" s="208" t="s">
        <v>3880</v>
      </c>
    </row>
    <row r="551" spans="2:5" x14ac:dyDescent="0.2">
      <c r="B551" s="208">
        <f>'Header Info'!B551</f>
        <v>0</v>
      </c>
      <c r="C551" s="208" t="s">
        <v>1566</v>
      </c>
      <c r="D551" s="208">
        <f>'Header Info'!C551</f>
        <v>0</v>
      </c>
      <c r="E551" s="208" t="s">
        <v>1577</v>
      </c>
    </row>
    <row r="552" spans="2:5" x14ac:dyDescent="0.2">
      <c r="B552" s="208">
        <f>'Header Info'!B552</f>
        <v>0</v>
      </c>
      <c r="C552" s="208" t="s">
        <v>1590</v>
      </c>
      <c r="D552" s="208">
        <f>'Header Info'!C552</f>
        <v>0</v>
      </c>
      <c r="E552" s="208" t="s">
        <v>1592</v>
      </c>
    </row>
    <row r="553" spans="2:5" x14ac:dyDescent="0.2">
      <c r="B553" s="208">
        <f>'Header Info'!B553</f>
        <v>0</v>
      </c>
      <c r="C553" s="208" t="s">
        <v>1590</v>
      </c>
      <c r="D553" s="208">
        <f>'Header Info'!C553</f>
        <v>0</v>
      </c>
      <c r="E553" s="208" t="s">
        <v>1593</v>
      </c>
    </row>
    <row r="554" spans="2:5" x14ac:dyDescent="0.2">
      <c r="B554" s="208">
        <f>'Header Info'!B554</f>
        <v>0</v>
      </c>
      <c r="C554" s="208" t="s">
        <v>1590</v>
      </c>
      <c r="D554" s="208">
        <f>'Header Info'!C554</f>
        <v>0</v>
      </c>
      <c r="E554" s="208" t="s">
        <v>1622</v>
      </c>
    </row>
    <row r="555" spans="2:5" x14ac:dyDescent="0.2">
      <c r="B555" s="208">
        <f>'Header Info'!B555</f>
        <v>0</v>
      </c>
      <c r="C555" s="208" t="s">
        <v>1590</v>
      </c>
      <c r="D555" s="208">
        <f>'Header Info'!C555</f>
        <v>0</v>
      </c>
      <c r="E555" s="208" t="s">
        <v>1594</v>
      </c>
    </row>
    <row r="556" spans="2:5" x14ac:dyDescent="0.2">
      <c r="B556" s="208">
        <f>'Header Info'!B556</f>
        <v>0</v>
      </c>
      <c r="C556" s="208" t="s">
        <v>1590</v>
      </c>
      <c r="D556" s="208">
        <f>'Header Info'!C556</f>
        <v>0</v>
      </c>
      <c r="E556" s="208" t="s">
        <v>1595</v>
      </c>
    </row>
    <row r="557" spans="2:5" x14ac:dyDescent="0.2">
      <c r="B557" s="208">
        <f>'Header Info'!B557</f>
        <v>0</v>
      </c>
      <c r="C557" s="208" t="s">
        <v>1590</v>
      </c>
      <c r="D557" s="208">
        <f>'Header Info'!C557</f>
        <v>0</v>
      </c>
      <c r="E557" s="208" t="s">
        <v>1597</v>
      </c>
    </row>
    <row r="558" spans="2:5" x14ac:dyDescent="0.2">
      <c r="B558" s="208">
        <f>'Header Info'!B558</f>
        <v>0</v>
      </c>
      <c r="C558" s="208" t="s">
        <v>1590</v>
      </c>
      <c r="D558" s="208">
        <f>'Header Info'!C558</f>
        <v>0</v>
      </c>
      <c r="E558" s="208" t="s">
        <v>1599</v>
      </c>
    </row>
    <row r="559" spans="2:5" x14ac:dyDescent="0.2">
      <c r="B559" s="208">
        <f>'Header Info'!B559</f>
        <v>0</v>
      </c>
      <c r="C559" s="208" t="s">
        <v>1590</v>
      </c>
      <c r="D559" s="208">
        <f>'Header Info'!C559</f>
        <v>0</v>
      </c>
      <c r="E559" s="208" t="s">
        <v>1600</v>
      </c>
    </row>
    <row r="560" spans="2:5" x14ac:dyDescent="0.2">
      <c r="B560" s="208">
        <f>'Header Info'!B560</f>
        <v>0</v>
      </c>
      <c r="C560" s="208" t="s">
        <v>1590</v>
      </c>
      <c r="D560" s="208">
        <f>'Header Info'!C560</f>
        <v>0</v>
      </c>
      <c r="E560" s="208" t="s">
        <v>1601</v>
      </c>
    </row>
    <row r="561" spans="2:5" x14ac:dyDescent="0.2">
      <c r="B561" s="208">
        <f>'Header Info'!B561</f>
        <v>0</v>
      </c>
      <c r="C561" s="208" t="s">
        <v>1590</v>
      </c>
      <c r="D561" s="208">
        <f>'Header Info'!C561</f>
        <v>0</v>
      </c>
      <c r="E561" s="208" t="s">
        <v>1603</v>
      </c>
    </row>
    <row r="562" spans="2:5" x14ac:dyDescent="0.2">
      <c r="B562" s="208">
        <f>'Header Info'!B562</f>
        <v>0</v>
      </c>
      <c r="C562" s="208" t="s">
        <v>1590</v>
      </c>
      <c r="D562" s="208">
        <f>'Header Info'!C562</f>
        <v>0</v>
      </c>
      <c r="E562" s="208" t="s">
        <v>1604</v>
      </c>
    </row>
    <row r="563" spans="2:5" x14ac:dyDescent="0.2">
      <c r="B563" s="208">
        <f>'Header Info'!B563</f>
        <v>0</v>
      </c>
      <c r="C563" s="208" t="s">
        <v>1590</v>
      </c>
      <c r="D563" s="208">
        <f>'Header Info'!C563</f>
        <v>0</v>
      </c>
      <c r="E563" s="208" t="s">
        <v>1606</v>
      </c>
    </row>
    <row r="564" spans="2:5" x14ac:dyDescent="0.2">
      <c r="B564" s="208">
        <f>'Header Info'!B564</f>
        <v>0</v>
      </c>
      <c r="C564" s="208" t="s">
        <v>1590</v>
      </c>
      <c r="D564" s="208">
        <f>'Header Info'!C564</f>
        <v>0</v>
      </c>
      <c r="E564" s="208" t="s">
        <v>1608</v>
      </c>
    </row>
    <row r="565" spans="2:5" x14ac:dyDescent="0.2">
      <c r="B565" s="208">
        <f>'Header Info'!B565</f>
        <v>0</v>
      </c>
      <c r="C565" s="208" t="s">
        <v>1590</v>
      </c>
      <c r="D565" s="208">
        <f>'Header Info'!C565</f>
        <v>0</v>
      </c>
      <c r="E565" s="208" t="s">
        <v>1610</v>
      </c>
    </row>
    <row r="566" spans="2:5" x14ac:dyDescent="0.2">
      <c r="B566" s="208">
        <f>'Header Info'!B566</f>
        <v>0</v>
      </c>
      <c r="C566" s="208" t="s">
        <v>1590</v>
      </c>
      <c r="D566" s="208">
        <f>'Header Info'!C566</f>
        <v>0</v>
      </c>
      <c r="E566" s="208" t="s">
        <v>1612</v>
      </c>
    </row>
    <row r="567" spans="2:5" x14ac:dyDescent="0.2">
      <c r="B567" s="208">
        <f>'Header Info'!B567</f>
        <v>0</v>
      </c>
      <c r="C567" s="208" t="s">
        <v>1590</v>
      </c>
      <c r="D567" s="208">
        <f>'Header Info'!C567</f>
        <v>0</v>
      </c>
      <c r="E567" s="208" t="s">
        <v>1614</v>
      </c>
    </row>
    <row r="568" spans="2:5" x14ac:dyDescent="0.2">
      <c r="B568" s="208">
        <f>'Header Info'!B568</f>
        <v>0</v>
      </c>
      <c r="C568" s="208" t="s">
        <v>1590</v>
      </c>
      <c r="D568" s="208">
        <f>'Header Info'!C568</f>
        <v>0</v>
      </c>
      <c r="E568" s="208" t="s">
        <v>1616</v>
      </c>
    </row>
    <row r="569" spans="2:5" x14ac:dyDescent="0.2">
      <c r="B569" s="208">
        <f>'Header Info'!B569</f>
        <v>0</v>
      </c>
      <c r="C569" s="208" t="s">
        <v>1590</v>
      </c>
      <c r="D569" s="208">
        <f>'Header Info'!C569</f>
        <v>0</v>
      </c>
      <c r="E569" s="208" t="s">
        <v>1618</v>
      </c>
    </row>
    <row r="570" spans="2:5" x14ac:dyDescent="0.2">
      <c r="B570" s="208">
        <f>'Header Info'!B570</f>
        <v>0</v>
      </c>
      <c r="C570" s="208" t="s">
        <v>1590</v>
      </c>
      <c r="D570" s="208">
        <f>'Header Info'!C570</f>
        <v>0</v>
      </c>
      <c r="E570" s="208" t="s">
        <v>1620</v>
      </c>
    </row>
    <row r="571" spans="2:5" x14ac:dyDescent="0.2">
      <c r="B571" s="208">
        <f>'Header Info'!B571</f>
        <v>0</v>
      </c>
      <c r="C571" s="208" t="s">
        <v>1624</v>
      </c>
      <c r="D571" s="208">
        <f>'Header Info'!C571</f>
        <v>0</v>
      </c>
      <c r="E571" s="208" t="s">
        <v>1626</v>
      </c>
    </row>
    <row r="572" spans="2:5" x14ac:dyDescent="0.2">
      <c r="B572" s="208">
        <f>'Header Info'!B572</f>
        <v>0</v>
      </c>
      <c r="C572" s="208" t="s">
        <v>1624</v>
      </c>
      <c r="D572" s="208">
        <f>'Header Info'!C572</f>
        <v>0</v>
      </c>
      <c r="E572" s="208" t="s">
        <v>1797</v>
      </c>
    </row>
    <row r="573" spans="2:5" x14ac:dyDescent="0.2">
      <c r="B573" s="208">
        <f>'Header Info'!B573</f>
        <v>0</v>
      </c>
      <c r="C573" s="208" t="s">
        <v>1628</v>
      </c>
      <c r="D573" s="208">
        <f>'Header Info'!C573</f>
        <v>0</v>
      </c>
      <c r="E573" s="208" t="s">
        <v>1486</v>
      </c>
    </row>
    <row r="574" spans="2:5" x14ac:dyDescent="0.2">
      <c r="B574" s="208">
        <f>'Header Info'!B574</f>
        <v>0</v>
      </c>
      <c r="C574" s="208" t="s">
        <v>1628</v>
      </c>
      <c r="D574" s="208">
        <f>'Header Info'!C574</f>
        <v>0</v>
      </c>
      <c r="E574" s="208" t="s">
        <v>1995</v>
      </c>
    </row>
    <row r="575" spans="2:5" x14ac:dyDescent="0.2">
      <c r="B575" s="208">
        <f>'Header Info'!B575</f>
        <v>0</v>
      </c>
      <c r="C575" s="208" t="s">
        <v>1628</v>
      </c>
      <c r="D575" s="208">
        <f>'Header Info'!C575</f>
        <v>0</v>
      </c>
      <c r="E575" s="208" t="s">
        <v>1629</v>
      </c>
    </row>
    <row r="576" spans="2:5" x14ac:dyDescent="0.2">
      <c r="B576" s="208">
        <f>'Header Info'!B576</f>
        <v>0</v>
      </c>
      <c r="D576" s="208">
        <f>'Header Info'!C576</f>
        <v>0</v>
      </c>
    </row>
    <row r="577" spans="2:4" x14ac:dyDescent="0.2">
      <c r="B577" s="208">
        <f>'Header Info'!B577</f>
        <v>0</v>
      </c>
      <c r="D577" s="208">
        <f>'Header Info'!C577</f>
        <v>0</v>
      </c>
    </row>
    <row r="578" spans="2:4" x14ac:dyDescent="0.2">
      <c r="B578" s="208">
        <f>'Header Info'!B578</f>
        <v>0</v>
      </c>
      <c r="D578" s="208">
        <f>'Header Info'!C578</f>
        <v>0</v>
      </c>
    </row>
    <row r="579" spans="2:4" x14ac:dyDescent="0.2">
      <c r="B579" s="208">
        <f>'Header Info'!B579</f>
        <v>0</v>
      </c>
      <c r="D579" s="208">
        <f>'Header Info'!C579</f>
        <v>0</v>
      </c>
    </row>
    <row r="580" spans="2:4" x14ac:dyDescent="0.2">
      <c r="B580" s="208">
        <f>'Header Info'!B580</f>
        <v>0</v>
      </c>
      <c r="D580" s="208">
        <f>'Header Info'!C580</f>
        <v>0</v>
      </c>
    </row>
    <row r="581" spans="2:4" x14ac:dyDescent="0.2">
      <c r="B581" s="208">
        <f>'Header Info'!B581</f>
        <v>0</v>
      </c>
      <c r="D581" s="208">
        <f>'Header Info'!C581</f>
        <v>0</v>
      </c>
    </row>
    <row r="582" spans="2:4" x14ac:dyDescent="0.2">
      <c r="B582" s="208">
        <f>'Header Info'!B582</f>
        <v>0</v>
      </c>
      <c r="D582" s="208">
        <f>'Header Info'!C582</f>
        <v>0</v>
      </c>
    </row>
    <row r="583" spans="2:4" x14ac:dyDescent="0.2">
      <c r="B583" s="208">
        <f>'Header Info'!B583</f>
        <v>0</v>
      </c>
      <c r="D583" s="208">
        <f>'Header Info'!C583</f>
        <v>0</v>
      </c>
    </row>
    <row r="584" spans="2:4" x14ac:dyDescent="0.2">
      <c r="B584" s="208">
        <f>'Header Info'!B584</f>
        <v>0</v>
      </c>
      <c r="D584" s="208">
        <f>'Header Info'!C584</f>
        <v>0</v>
      </c>
    </row>
    <row r="585" spans="2:4" x14ac:dyDescent="0.2">
      <c r="B585" s="208">
        <f>'Header Info'!B585</f>
        <v>0</v>
      </c>
      <c r="D585" s="208">
        <f>'Header Info'!C585</f>
        <v>0</v>
      </c>
    </row>
    <row r="586" spans="2:4" x14ac:dyDescent="0.2">
      <c r="B586" s="208">
        <f>'Header Info'!B586</f>
        <v>0</v>
      </c>
      <c r="D586" s="208">
        <f>'Header Info'!C586</f>
        <v>0</v>
      </c>
    </row>
    <row r="587" spans="2:4" x14ac:dyDescent="0.2">
      <c r="B587" s="208">
        <f>'Header Info'!B587</f>
        <v>0</v>
      </c>
      <c r="D587" s="208">
        <f>'Header Info'!C587</f>
        <v>0</v>
      </c>
    </row>
    <row r="588" spans="2:4" x14ac:dyDescent="0.2">
      <c r="B588" s="208">
        <f>'Header Info'!B588</f>
        <v>0</v>
      </c>
      <c r="D588" s="208">
        <f>'Header Info'!C588</f>
        <v>0</v>
      </c>
    </row>
    <row r="589" spans="2:4" x14ac:dyDescent="0.2">
      <c r="B589" s="208">
        <f>'Header Info'!B589</f>
        <v>0</v>
      </c>
      <c r="D589" s="208">
        <f>'Header Info'!C589</f>
        <v>0</v>
      </c>
    </row>
    <row r="590" spans="2:4" x14ac:dyDescent="0.2">
      <c r="B590" s="208">
        <f>'Header Info'!B590</f>
        <v>0</v>
      </c>
      <c r="D590" s="208">
        <f>'Header Info'!C590</f>
        <v>0</v>
      </c>
    </row>
    <row r="591" spans="2:4" x14ac:dyDescent="0.2">
      <c r="B591" s="208">
        <f>'Header Info'!B591</f>
        <v>0</v>
      </c>
      <c r="D591" s="208">
        <f>'Header Info'!C591</f>
        <v>0</v>
      </c>
    </row>
    <row r="592" spans="2:4" x14ac:dyDescent="0.2">
      <c r="B592" s="208">
        <f>'Header Info'!B592</f>
        <v>0</v>
      </c>
      <c r="D592" s="208">
        <f>'Header Info'!C592</f>
        <v>0</v>
      </c>
    </row>
    <row r="593" spans="2:4" x14ac:dyDescent="0.2">
      <c r="B593" s="208">
        <f>'Header Info'!B593</f>
        <v>0</v>
      </c>
      <c r="D593" s="208">
        <f>'Header Info'!C593</f>
        <v>0</v>
      </c>
    </row>
    <row r="594" spans="2:4" x14ac:dyDescent="0.2">
      <c r="B594" s="208">
        <f>'Header Info'!B594</f>
        <v>0</v>
      </c>
      <c r="D594" s="208">
        <f>'Header Info'!C594</f>
        <v>0</v>
      </c>
    </row>
    <row r="595" spans="2:4" x14ac:dyDescent="0.2">
      <c r="B595" s="208">
        <f>'Header Info'!B595</f>
        <v>0</v>
      </c>
      <c r="D595" s="208">
        <f>'Header Info'!C595</f>
        <v>0</v>
      </c>
    </row>
    <row r="596" spans="2:4" x14ac:dyDescent="0.2">
      <c r="B596" s="208">
        <f>'Header Info'!B596</f>
        <v>0</v>
      </c>
      <c r="D596" s="208">
        <f>'Header Info'!C596</f>
        <v>0</v>
      </c>
    </row>
    <row r="597" spans="2:4" x14ac:dyDescent="0.2">
      <c r="B597" s="208">
        <f>'Header Info'!B597</f>
        <v>0</v>
      </c>
      <c r="D597" s="208">
        <f>'Header Info'!C597</f>
        <v>0</v>
      </c>
    </row>
    <row r="598" spans="2:4" x14ac:dyDescent="0.2">
      <c r="B598" s="208">
        <f>'Header Info'!B598</f>
        <v>0</v>
      </c>
      <c r="D598" s="208">
        <f>'Header Info'!C598</f>
        <v>0</v>
      </c>
    </row>
    <row r="599" spans="2:4" x14ac:dyDescent="0.2">
      <c r="B599" s="208">
        <f>'Header Info'!B599</f>
        <v>0</v>
      </c>
      <c r="D599" s="208">
        <f>'Header Info'!C599</f>
        <v>0</v>
      </c>
    </row>
    <row r="600" spans="2:4" x14ac:dyDescent="0.2">
      <c r="B600" s="208">
        <f>'Header Info'!B600</f>
        <v>0</v>
      </c>
      <c r="D600" s="208">
        <f>'Header Info'!C600</f>
        <v>0</v>
      </c>
    </row>
    <row r="601" spans="2:4" x14ac:dyDescent="0.2">
      <c r="B601" s="208">
        <f>'Header Info'!B601</f>
        <v>0</v>
      </c>
      <c r="D601" s="208">
        <f>'Header Info'!C601</f>
        <v>0</v>
      </c>
    </row>
    <row r="602" spans="2:4" x14ac:dyDescent="0.2">
      <c r="B602" s="208">
        <f>'Header Info'!B602</f>
        <v>0</v>
      </c>
      <c r="D602" s="208">
        <f>'Header Info'!C602</f>
        <v>0</v>
      </c>
    </row>
    <row r="603" spans="2:4" x14ac:dyDescent="0.2">
      <c r="B603" s="208">
        <f>'Header Info'!B603</f>
        <v>0</v>
      </c>
      <c r="D603" s="208">
        <f>'Header Info'!C603</f>
        <v>0</v>
      </c>
    </row>
    <row r="604" spans="2:4" x14ac:dyDescent="0.2">
      <c r="B604" s="208">
        <f>'Header Info'!B604</f>
        <v>0</v>
      </c>
      <c r="D604" s="208">
        <f>'Header Info'!C604</f>
        <v>0</v>
      </c>
    </row>
    <row r="605" spans="2:4" x14ac:dyDescent="0.2">
      <c r="B605" s="208">
        <f>'Header Info'!B605</f>
        <v>0</v>
      </c>
      <c r="D605" s="208">
        <f>'Header Info'!C605</f>
        <v>0</v>
      </c>
    </row>
    <row r="606" spans="2:4" x14ac:dyDescent="0.2">
      <c r="B606" s="208">
        <f>'Header Info'!B606</f>
        <v>0</v>
      </c>
      <c r="D606" s="208">
        <f>'Header Info'!C606</f>
        <v>0</v>
      </c>
    </row>
    <row r="607" spans="2:4" x14ac:dyDescent="0.2">
      <c r="B607" s="208">
        <f>'Header Info'!B607</f>
        <v>0</v>
      </c>
      <c r="D607" s="208">
        <f>'Header Info'!C607</f>
        <v>0</v>
      </c>
    </row>
    <row r="608" spans="2:4" x14ac:dyDescent="0.2">
      <c r="B608" s="208">
        <f>'Header Info'!B608</f>
        <v>0</v>
      </c>
      <c r="D608" s="208">
        <f>'Header Info'!C608</f>
        <v>0</v>
      </c>
    </row>
    <row r="609" spans="2:4" x14ac:dyDescent="0.2">
      <c r="B609" s="208">
        <f>'Header Info'!B609</f>
        <v>0</v>
      </c>
      <c r="D609" s="208">
        <f>'Header Info'!C609</f>
        <v>0</v>
      </c>
    </row>
    <row r="610" spans="2:4" x14ac:dyDescent="0.2">
      <c r="B610" s="208">
        <f>'Header Info'!B610</f>
        <v>0</v>
      </c>
      <c r="D610" s="208">
        <f>'Header Info'!C610</f>
        <v>0</v>
      </c>
    </row>
    <row r="611" spans="2:4" x14ac:dyDescent="0.2">
      <c r="B611" s="208">
        <f>'Header Info'!B611</f>
        <v>0</v>
      </c>
      <c r="D611" s="208">
        <f>'Header Info'!C611</f>
        <v>0</v>
      </c>
    </row>
    <row r="612" spans="2:4" x14ac:dyDescent="0.2">
      <c r="B612" s="208">
        <f>'Header Info'!B612</f>
        <v>0</v>
      </c>
      <c r="D612" s="208">
        <f>'Header Info'!C612</f>
        <v>0</v>
      </c>
    </row>
    <row r="613" spans="2:4" x14ac:dyDescent="0.2">
      <c r="B613" s="208">
        <f>'Header Info'!B613</f>
        <v>0</v>
      </c>
      <c r="D613" s="208">
        <f>'Header Info'!C613</f>
        <v>0</v>
      </c>
    </row>
    <row r="614" spans="2:4" x14ac:dyDescent="0.2">
      <c r="B614" s="208">
        <f>'Header Info'!B614</f>
        <v>0</v>
      </c>
      <c r="D614" s="208">
        <f>'Header Info'!C614</f>
        <v>0</v>
      </c>
    </row>
    <row r="615" spans="2:4" x14ac:dyDescent="0.2">
      <c r="B615" s="208">
        <f>'Header Info'!B615</f>
        <v>0</v>
      </c>
      <c r="D615" s="208">
        <f>'Header Info'!C615</f>
        <v>0</v>
      </c>
    </row>
    <row r="616" spans="2:4" x14ac:dyDescent="0.2">
      <c r="B616" s="208">
        <f>'Header Info'!B616</f>
        <v>0</v>
      </c>
      <c r="D616" s="208">
        <f>'Header Info'!C616</f>
        <v>0</v>
      </c>
    </row>
    <row r="617" spans="2:4" x14ac:dyDescent="0.2">
      <c r="B617" s="208">
        <f>'Header Info'!B617</f>
        <v>0</v>
      </c>
      <c r="D617" s="208">
        <f>'Header Info'!C617</f>
        <v>0</v>
      </c>
    </row>
    <row r="618" spans="2:4" x14ac:dyDescent="0.2">
      <c r="B618" s="208">
        <f>'Header Info'!B618</f>
        <v>0</v>
      </c>
      <c r="D618" s="208">
        <f>'Header Info'!C618</f>
        <v>0</v>
      </c>
    </row>
    <row r="619" spans="2:4" x14ac:dyDescent="0.2">
      <c r="B619" s="208">
        <f>'Header Info'!B619</f>
        <v>0</v>
      </c>
      <c r="D619" s="208">
        <f>'Header Info'!C619</f>
        <v>0</v>
      </c>
    </row>
    <row r="620" spans="2:4" x14ac:dyDescent="0.2">
      <c r="B620" s="208">
        <f>'Header Info'!B620</f>
        <v>0</v>
      </c>
      <c r="D620" s="208">
        <f>'Header Info'!C620</f>
        <v>0</v>
      </c>
    </row>
    <row r="621" spans="2:4" x14ac:dyDescent="0.2">
      <c r="B621" s="208">
        <f>'Header Info'!B621</f>
        <v>0</v>
      </c>
      <c r="D621" s="208">
        <f>'Header Info'!C621</f>
        <v>0</v>
      </c>
    </row>
    <row r="622" spans="2:4" x14ac:dyDescent="0.2">
      <c r="B622" s="208">
        <f>'Header Info'!B622</f>
        <v>0</v>
      </c>
      <c r="D622" s="208">
        <f>'Header Info'!C622</f>
        <v>0</v>
      </c>
    </row>
    <row r="623" spans="2:4" x14ac:dyDescent="0.2">
      <c r="B623" s="208">
        <f>'Header Info'!B623</f>
        <v>0</v>
      </c>
      <c r="D623" s="208">
        <f>'Header Info'!C623</f>
        <v>0</v>
      </c>
    </row>
    <row r="624" spans="2:4" x14ac:dyDescent="0.2">
      <c r="B624" s="208">
        <f>'Header Info'!B624</f>
        <v>0</v>
      </c>
      <c r="D624" s="208">
        <f>'Header Info'!C624</f>
        <v>0</v>
      </c>
    </row>
    <row r="625" spans="2:4" x14ac:dyDescent="0.2">
      <c r="B625" s="208">
        <f>'Header Info'!B625</f>
        <v>0</v>
      </c>
      <c r="D625" s="208">
        <f>'Header Info'!C625</f>
        <v>0</v>
      </c>
    </row>
    <row r="626" spans="2:4" x14ac:dyDescent="0.2">
      <c r="B626" s="208">
        <f>'Header Info'!B626</f>
        <v>0</v>
      </c>
      <c r="D626" s="208">
        <f>'Header Info'!C626</f>
        <v>0</v>
      </c>
    </row>
    <row r="627" spans="2:4" x14ac:dyDescent="0.2">
      <c r="B627" s="208">
        <f>'Header Info'!B627</f>
        <v>0</v>
      </c>
      <c r="D627" s="208">
        <f>'Header Info'!C627</f>
        <v>0</v>
      </c>
    </row>
    <row r="628" spans="2:4" x14ac:dyDescent="0.2">
      <c r="B628" s="208">
        <f>'Header Info'!B628</f>
        <v>0</v>
      </c>
      <c r="D628" s="208">
        <f>'Header Info'!C628</f>
        <v>0</v>
      </c>
    </row>
    <row r="629" spans="2:4" x14ac:dyDescent="0.2">
      <c r="B629" s="208">
        <f>'Header Info'!B629</f>
        <v>0</v>
      </c>
      <c r="D629" s="208">
        <f>'Header Info'!C629</f>
        <v>0</v>
      </c>
    </row>
    <row r="630" spans="2:4" x14ac:dyDescent="0.2">
      <c r="B630" s="208">
        <f>'Header Info'!B630</f>
        <v>0</v>
      </c>
      <c r="D630" s="208">
        <f>'Header Info'!C630</f>
        <v>0</v>
      </c>
    </row>
    <row r="631" spans="2:4" x14ac:dyDescent="0.2">
      <c r="B631" s="208">
        <f>'Header Info'!B631</f>
        <v>0</v>
      </c>
      <c r="D631" s="208">
        <f>'Header Info'!C631</f>
        <v>0</v>
      </c>
    </row>
    <row r="632" spans="2:4" x14ac:dyDescent="0.2">
      <c r="B632" s="208">
        <f>'Header Info'!B632</f>
        <v>0</v>
      </c>
      <c r="D632" s="208">
        <f>'Header Info'!C632</f>
        <v>0</v>
      </c>
    </row>
    <row r="633" spans="2:4" x14ac:dyDescent="0.2">
      <c r="B633" s="208">
        <f>'Header Info'!B633</f>
        <v>0</v>
      </c>
      <c r="D633" s="208">
        <f>'Header Info'!C633</f>
        <v>0</v>
      </c>
    </row>
    <row r="634" spans="2:4" x14ac:dyDescent="0.2">
      <c r="B634" s="208">
        <f>'Header Info'!B634</f>
        <v>0</v>
      </c>
      <c r="D634" s="208">
        <f>'Header Info'!C634</f>
        <v>0</v>
      </c>
    </row>
    <row r="635" spans="2:4" x14ac:dyDescent="0.2">
      <c r="B635" s="208">
        <f>'Header Info'!B635</f>
        <v>0</v>
      </c>
      <c r="D635" s="208">
        <f>'Header Info'!C635</f>
        <v>0</v>
      </c>
    </row>
    <row r="636" spans="2:4" x14ac:dyDescent="0.2">
      <c r="B636" s="208">
        <f>'Header Info'!B636</f>
        <v>0</v>
      </c>
      <c r="D636" s="208">
        <f>'Header Info'!C636</f>
        <v>0</v>
      </c>
    </row>
    <row r="637" spans="2:4" x14ac:dyDescent="0.2">
      <c r="B637" s="208">
        <f>'Header Info'!B637</f>
        <v>0</v>
      </c>
      <c r="D637" s="208">
        <f>'Header Info'!C637</f>
        <v>0</v>
      </c>
    </row>
    <row r="638" spans="2:4" x14ac:dyDescent="0.2">
      <c r="B638" s="208">
        <f>'Header Info'!B638</f>
        <v>0</v>
      </c>
      <c r="D638" s="208">
        <f>'Header Info'!C638</f>
        <v>0</v>
      </c>
    </row>
    <row r="639" spans="2:4" x14ac:dyDescent="0.2">
      <c r="B639" s="208">
        <f>'Header Info'!B639</f>
        <v>0</v>
      </c>
      <c r="D639" s="208">
        <f>'Header Info'!C639</f>
        <v>0</v>
      </c>
    </row>
    <row r="640" spans="2:4" x14ac:dyDescent="0.2">
      <c r="B640" s="208">
        <f>'Header Info'!B640</f>
        <v>0</v>
      </c>
      <c r="D640" s="208">
        <f>'Header Info'!C640</f>
        <v>0</v>
      </c>
    </row>
    <row r="641" spans="2:4" x14ac:dyDescent="0.2">
      <c r="B641" s="208">
        <f>'Header Info'!B641</f>
        <v>0</v>
      </c>
      <c r="D641" s="208">
        <f>'Header Info'!C641</f>
        <v>0</v>
      </c>
    </row>
    <row r="642" spans="2:4" x14ac:dyDescent="0.2">
      <c r="B642" s="208">
        <f>'Header Info'!B642</f>
        <v>0</v>
      </c>
      <c r="D642" s="208">
        <f>'Header Info'!C642</f>
        <v>0</v>
      </c>
    </row>
    <row r="643" spans="2:4" x14ac:dyDescent="0.2">
      <c r="B643" s="208">
        <f>'Header Info'!B643</f>
        <v>0</v>
      </c>
      <c r="D643" s="208">
        <f>'Header Info'!C643</f>
        <v>0</v>
      </c>
    </row>
    <row r="644" spans="2:4" x14ac:dyDescent="0.2">
      <c r="B644" s="208">
        <f>'Header Info'!B644</f>
        <v>0</v>
      </c>
      <c r="D644" s="208">
        <f>'Header Info'!C644</f>
        <v>0</v>
      </c>
    </row>
    <row r="645" spans="2:4" x14ac:dyDescent="0.2">
      <c r="B645" s="208">
        <f>'Header Info'!B645</f>
        <v>0</v>
      </c>
      <c r="D645" s="208">
        <f>'Header Info'!C645</f>
        <v>0</v>
      </c>
    </row>
    <row r="646" spans="2:4" x14ac:dyDescent="0.2">
      <c r="B646" s="208">
        <f>'Header Info'!B646</f>
        <v>0</v>
      </c>
      <c r="D646" s="208">
        <f>'Header Info'!C646</f>
        <v>0</v>
      </c>
    </row>
    <row r="647" spans="2:4" x14ac:dyDescent="0.2">
      <c r="B647" s="208">
        <f>'Header Info'!B647</f>
        <v>0</v>
      </c>
      <c r="D647" s="208">
        <f>'Header Info'!C647</f>
        <v>0</v>
      </c>
    </row>
    <row r="648" spans="2:4" x14ac:dyDescent="0.2">
      <c r="B648" s="208">
        <f>'Header Info'!B648</f>
        <v>0</v>
      </c>
      <c r="D648" s="208">
        <f>'Header Info'!C648</f>
        <v>0</v>
      </c>
    </row>
    <row r="649" spans="2:4" x14ac:dyDescent="0.2">
      <c r="B649" s="208">
        <f>'Header Info'!B649</f>
        <v>0</v>
      </c>
      <c r="D649" s="208">
        <f>'Header Info'!C649</f>
        <v>0</v>
      </c>
    </row>
    <row r="650" spans="2:4" x14ac:dyDescent="0.2">
      <c r="B650" s="208">
        <f>'Header Info'!B650</f>
        <v>0</v>
      </c>
      <c r="D650" s="208">
        <f>'Header Info'!C650</f>
        <v>0</v>
      </c>
    </row>
    <row r="651" spans="2:4" x14ac:dyDescent="0.2">
      <c r="B651" s="208">
        <f>'Header Info'!B651</f>
        <v>0</v>
      </c>
      <c r="D651" s="208">
        <f>'Header Info'!C651</f>
        <v>0</v>
      </c>
    </row>
    <row r="652" spans="2:4" x14ac:dyDescent="0.2">
      <c r="B652" s="208">
        <f>'Header Info'!B652</f>
        <v>0</v>
      </c>
      <c r="D652" s="208">
        <f>'Header Info'!C652</f>
        <v>0</v>
      </c>
    </row>
    <row r="653" spans="2:4" x14ac:dyDescent="0.2">
      <c r="B653" s="208">
        <f>'Header Info'!B653</f>
        <v>0</v>
      </c>
      <c r="D653" s="208">
        <f>'Header Info'!C653</f>
        <v>0</v>
      </c>
    </row>
    <row r="654" spans="2:4" x14ac:dyDescent="0.2">
      <c r="B654" s="208">
        <f>'Header Info'!B654</f>
        <v>0</v>
      </c>
      <c r="D654" s="208">
        <f>'Header Info'!C654</f>
        <v>0</v>
      </c>
    </row>
    <row r="655" spans="2:4" x14ac:dyDescent="0.2">
      <c r="B655" s="208">
        <f>'Header Info'!B655</f>
        <v>0</v>
      </c>
      <c r="D655" s="208">
        <f>'Header Info'!C655</f>
        <v>0</v>
      </c>
    </row>
    <row r="656" spans="2:4" x14ac:dyDescent="0.2">
      <c r="B656" s="208">
        <f>'Header Info'!B656</f>
        <v>0</v>
      </c>
      <c r="D656" s="208">
        <f>'Header Info'!C656</f>
        <v>0</v>
      </c>
    </row>
    <row r="657" spans="2:4" x14ac:dyDescent="0.2">
      <c r="B657" s="208">
        <f>'Header Info'!B657</f>
        <v>0</v>
      </c>
      <c r="D657" s="208">
        <f>'Header Info'!C657</f>
        <v>0</v>
      </c>
    </row>
    <row r="658" spans="2:4" x14ac:dyDescent="0.2">
      <c r="B658" s="208">
        <f>'Header Info'!B658</f>
        <v>0</v>
      </c>
      <c r="D658" s="208">
        <f>'Header Info'!C658</f>
        <v>0</v>
      </c>
    </row>
    <row r="659" spans="2:4" x14ac:dyDescent="0.2">
      <c r="B659" s="208">
        <f>'Header Info'!B659</f>
        <v>0</v>
      </c>
      <c r="D659" s="208">
        <f>'Header Info'!C659</f>
        <v>0</v>
      </c>
    </row>
    <row r="660" spans="2:4" x14ac:dyDescent="0.2">
      <c r="B660" s="208">
        <f>'Header Info'!B660</f>
        <v>0</v>
      </c>
      <c r="D660" s="208">
        <f>'Header Info'!C660</f>
        <v>0</v>
      </c>
    </row>
    <row r="661" spans="2:4" x14ac:dyDescent="0.2">
      <c r="B661" s="208">
        <f>'Header Info'!B661</f>
        <v>0</v>
      </c>
      <c r="D661" s="208">
        <f>'Header Info'!C661</f>
        <v>0</v>
      </c>
    </row>
    <row r="662" spans="2:4" x14ac:dyDescent="0.2">
      <c r="B662" s="208">
        <f>'Header Info'!B662</f>
        <v>0</v>
      </c>
      <c r="D662" s="208">
        <f>'Header Info'!C662</f>
        <v>0</v>
      </c>
    </row>
    <row r="663" spans="2:4" x14ac:dyDescent="0.2">
      <c r="B663" s="208">
        <f>'Header Info'!B663</f>
        <v>0</v>
      </c>
      <c r="D663" s="208">
        <f>'Header Info'!C663</f>
        <v>0</v>
      </c>
    </row>
    <row r="664" spans="2:4" x14ac:dyDescent="0.2">
      <c r="B664" s="208">
        <f>'Header Info'!B664</f>
        <v>0</v>
      </c>
      <c r="D664" s="208">
        <f>'Header Info'!C664</f>
        <v>0</v>
      </c>
    </row>
    <row r="665" spans="2:4" x14ac:dyDescent="0.2">
      <c r="B665" s="208">
        <f>'Header Info'!B665</f>
        <v>0</v>
      </c>
      <c r="D665" s="208">
        <f>'Header Info'!C665</f>
        <v>0</v>
      </c>
    </row>
    <row r="666" spans="2:4" x14ac:dyDescent="0.2">
      <c r="B666" s="208">
        <f>'Header Info'!B666</f>
        <v>0</v>
      </c>
      <c r="D666" s="208">
        <f>'Header Info'!C666</f>
        <v>0</v>
      </c>
    </row>
    <row r="667" spans="2:4" x14ac:dyDescent="0.2">
      <c r="B667" s="208">
        <f>'Header Info'!B667</f>
        <v>0</v>
      </c>
      <c r="D667" s="208">
        <f>'Header Info'!C667</f>
        <v>0</v>
      </c>
    </row>
    <row r="668" spans="2:4" x14ac:dyDescent="0.2">
      <c r="B668" s="208">
        <f>'Header Info'!B668</f>
        <v>0</v>
      </c>
      <c r="D668" s="208">
        <f>'Header Info'!C668</f>
        <v>0</v>
      </c>
    </row>
    <row r="669" spans="2:4" x14ac:dyDescent="0.2">
      <c r="B669" s="208">
        <f>'Header Info'!B669</f>
        <v>0</v>
      </c>
      <c r="D669" s="208">
        <f>'Header Info'!C669</f>
        <v>0</v>
      </c>
    </row>
    <row r="670" spans="2:4" x14ac:dyDescent="0.2">
      <c r="B670" s="208">
        <f>'Header Info'!B670</f>
        <v>0</v>
      </c>
      <c r="D670" s="208">
        <f>'Header Info'!C670</f>
        <v>0</v>
      </c>
    </row>
    <row r="671" spans="2:4" x14ac:dyDescent="0.2">
      <c r="B671" s="208">
        <f>'Header Info'!B671</f>
        <v>0</v>
      </c>
      <c r="D671" s="208">
        <f>'Header Info'!C671</f>
        <v>0</v>
      </c>
    </row>
    <row r="672" spans="2:4" x14ac:dyDescent="0.2">
      <c r="B672" s="208">
        <f>'Header Info'!B672</f>
        <v>0</v>
      </c>
      <c r="D672" s="208">
        <f>'Header Info'!C672</f>
        <v>0</v>
      </c>
    </row>
    <row r="673" spans="2:4" x14ac:dyDescent="0.2">
      <c r="B673" s="208">
        <f>'Header Info'!B673</f>
        <v>0</v>
      </c>
      <c r="D673" s="208">
        <f>'Header Info'!C673</f>
        <v>0</v>
      </c>
    </row>
    <row r="674" spans="2:4" x14ac:dyDescent="0.2">
      <c r="B674" s="208">
        <f>'Header Info'!B674</f>
        <v>0</v>
      </c>
      <c r="D674" s="208">
        <f>'Header Info'!C674</f>
        <v>0</v>
      </c>
    </row>
    <row r="675" spans="2:4" x14ac:dyDescent="0.2">
      <c r="B675" s="208">
        <f>'Header Info'!B675</f>
        <v>0</v>
      </c>
      <c r="D675" s="208">
        <f>'Header Info'!C675</f>
        <v>0</v>
      </c>
    </row>
    <row r="676" spans="2:4" x14ac:dyDescent="0.2">
      <c r="B676" s="208">
        <f>'Header Info'!B676</f>
        <v>0</v>
      </c>
      <c r="D676" s="208">
        <f>'Header Info'!C676</f>
        <v>0</v>
      </c>
    </row>
    <row r="677" spans="2:4" x14ac:dyDescent="0.2">
      <c r="B677" s="208">
        <f>'Header Info'!B677</f>
        <v>0</v>
      </c>
      <c r="D677" s="208">
        <f>'Header Info'!C677</f>
        <v>0</v>
      </c>
    </row>
    <row r="678" spans="2:4" x14ac:dyDescent="0.2">
      <c r="B678" s="208">
        <f>'Header Info'!B678</f>
        <v>0</v>
      </c>
      <c r="D678" s="208">
        <f>'Header Info'!C678</f>
        <v>0</v>
      </c>
    </row>
    <row r="679" spans="2:4" x14ac:dyDescent="0.2">
      <c r="B679" s="208">
        <f>'Header Info'!B679</f>
        <v>0</v>
      </c>
      <c r="D679" s="208">
        <f>'Header Info'!C679</f>
        <v>0</v>
      </c>
    </row>
    <row r="680" spans="2:4" x14ac:dyDescent="0.2">
      <c r="B680" s="208">
        <f>'Header Info'!B680</f>
        <v>0</v>
      </c>
      <c r="D680" s="208">
        <f>'Header Info'!C680</f>
        <v>0</v>
      </c>
    </row>
    <row r="681" spans="2:4" x14ac:dyDescent="0.2">
      <c r="B681" s="208">
        <f>'Header Info'!B681</f>
        <v>0</v>
      </c>
      <c r="D681" s="208">
        <f>'Header Info'!C681</f>
        <v>0</v>
      </c>
    </row>
    <row r="682" spans="2:4" x14ac:dyDescent="0.2">
      <c r="B682" s="208">
        <f>'Header Info'!B682</f>
        <v>0</v>
      </c>
      <c r="D682" s="208">
        <f>'Header Info'!C682</f>
        <v>0</v>
      </c>
    </row>
    <row r="683" spans="2:4" x14ac:dyDescent="0.2">
      <c r="B683" s="208">
        <f>'Header Info'!B683</f>
        <v>0</v>
      </c>
      <c r="D683" s="208">
        <f>'Header Info'!C683</f>
        <v>0</v>
      </c>
    </row>
    <row r="684" spans="2:4" x14ac:dyDescent="0.2">
      <c r="B684" s="208">
        <f>'Header Info'!B684</f>
        <v>0</v>
      </c>
      <c r="D684" s="208">
        <f>'Header Info'!C684</f>
        <v>0</v>
      </c>
    </row>
    <row r="685" spans="2:4" x14ac:dyDescent="0.2">
      <c r="B685" s="208">
        <f>'Header Info'!B685</f>
        <v>0</v>
      </c>
      <c r="D685" s="208">
        <f>'Header Info'!C685</f>
        <v>0</v>
      </c>
    </row>
    <row r="686" spans="2:4" x14ac:dyDescent="0.2">
      <c r="B686" s="208">
        <f>'Header Info'!B686</f>
        <v>0</v>
      </c>
      <c r="D686" s="208">
        <f>'Header Info'!C686</f>
        <v>0</v>
      </c>
    </row>
    <row r="687" spans="2:4" x14ac:dyDescent="0.2">
      <c r="B687" s="208">
        <f>'Header Info'!B687</f>
        <v>0</v>
      </c>
      <c r="D687" s="208">
        <f>'Header Info'!C687</f>
        <v>0</v>
      </c>
    </row>
    <row r="688" spans="2:4" x14ac:dyDescent="0.2">
      <c r="B688" s="208">
        <f>'Header Info'!B688</f>
        <v>0</v>
      </c>
      <c r="D688" s="208">
        <f>'Header Info'!C688</f>
        <v>0</v>
      </c>
    </row>
    <row r="689" spans="2:4" x14ac:dyDescent="0.2">
      <c r="B689" s="208">
        <f>'Header Info'!B689</f>
        <v>0</v>
      </c>
      <c r="D689" s="208">
        <f>'Header Info'!C689</f>
        <v>0</v>
      </c>
    </row>
    <row r="690" spans="2:4" x14ac:dyDescent="0.2">
      <c r="B690" s="208">
        <f>'Header Info'!B690</f>
        <v>0</v>
      </c>
      <c r="D690" s="208">
        <f>'Header Info'!C690</f>
        <v>0</v>
      </c>
    </row>
    <row r="691" spans="2:4" x14ac:dyDescent="0.2">
      <c r="B691" s="208">
        <f>'Header Info'!B691</f>
        <v>0</v>
      </c>
      <c r="D691" s="208">
        <f>'Header Info'!C691</f>
        <v>0</v>
      </c>
    </row>
    <row r="692" spans="2:4" x14ac:dyDescent="0.2">
      <c r="B692" s="208">
        <f>'Header Info'!B692</f>
        <v>0</v>
      </c>
      <c r="D692" s="208">
        <f>'Header Info'!C692</f>
        <v>0</v>
      </c>
    </row>
    <row r="693" spans="2:4" x14ac:dyDescent="0.2">
      <c r="B693" s="208">
        <f>'Header Info'!B693</f>
        <v>0</v>
      </c>
      <c r="D693" s="208">
        <f>'Header Info'!C693</f>
        <v>0</v>
      </c>
    </row>
    <row r="694" spans="2:4" x14ac:dyDescent="0.2">
      <c r="B694" s="208">
        <f>'Header Info'!B694</f>
        <v>0</v>
      </c>
      <c r="D694" s="208">
        <f>'Header Info'!C694</f>
        <v>0</v>
      </c>
    </row>
    <row r="695" spans="2:4" x14ac:dyDescent="0.2">
      <c r="B695" s="208">
        <f>'Header Info'!B695</f>
        <v>0</v>
      </c>
      <c r="D695" s="208">
        <f>'Header Info'!C695</f>
        <v>0</v>
      </c>
    </row>
    <row r="696" spans="2:4" x14ac:dyDescent="0.2">
      <c r="B696" s="208">
        <f>'Header Info'!B696</f>
        <v>0</v>
      </c>
      <c r="D696" s="208">
        <f>'Header Info'!C696</f>
        <v>0</v>
      </c>
    </row>
    <row r="697" spans="2:4" x14ac:dyDescent="0.2">
      <c r="B697" s="208">
        <f>'Header Info'!B697</f>
        <v>0</v>
      </c>
      <c r="D697" s="208">
        <f>'Header Info'!C697</f>
        <v>0</v>
      </c>
    </row>
    <row r="698" spans="2:4" x14ac:dyDescent="0.2">
      <c r="B698" s="208">
        <f>'Header Info'!B698</f>
        <v>0</v>
      </c>
      <c r="D698" s="208">
        <f>'Header Info'!C698</f>
        <v>0</v>
      </c>
    </row>
    <row r="699" spans="2:4" x14ac:dyDescent="0.2">
      <c r="B699" s="208">
        <f>'Header Info'!B699</f>
        <v>0</v>
      </c>
      <c r="D699" s="208">
        <f>'Header Info'!C699</f>
        <v>0</v>
      </c>
    </row>
    <row r="700" spans="2:4" x14ac:dyDescent="0.2">
      <c r="B700" s="208">
        <f>'Header Info'!B700</f>
        <v>0</v>
      </c>
      <c r="D700" s="208">
        <f>'Header Info'!C700</f>
        <v>0</v>
      </c>
    </row>
    <row r="701" spans="2:4" x14ac:dyDescent="0.2">
      <c r="B701" s="208">
        <f>'Header Info'!B701</f>
        <v>0</v>
      </c>
      <c r="D701" s="208">
        <f>'Header Info'!C701</f>
        <v>0</v>
      </c>
    </row>
    <row r="702" spans="2:4" x14ac:dyDescent="0.2">
      <c r="B702" s="208">
        <f>'Header Info'!B702</f>
        <v>0</v>
      </c>
      <c r="D702" s="208">
        <f>'Header Info'!C702</f>
        <v>0</v>
      </c>
    </row>
    <row r="703" spans="2:4" x14ac:dyDescent="0.2">
      <c r="B703" s="208">
        <f>'Header Info'!B703</f>
        <v>0</v>
      </c>
      <c r="D703" s="208">
        <f>'Header Info'!C703</f>
        <v>0</v>
      </c>
    </row>
    <row r="704" spans="2:4" x14ac:dyDescent="0.2">
      <c r="B704" s="208">
        <f>'Header Info'!B704</f>
        <v>0</v>
      </c>
      <c r="D704" s="208">
        <f>'Header Info'!C704</f>
        <v>0</v>
      </c>
    </row>
    <row r="705" spans="2:4" x14ac:dyDescent="0.2">
      <c r="B705" s="208">
        <f>'Header Info'!B705</f>
        <v>0</v>
      </c>
      <c r="D705" s="208">
        <f>'Header Info'!C705</f>
        <v>0</v>
      </c>
    </row>
    <row r="706" spans="2:4" x14ac:dyDescent="0.2">
      <c r="B706" s="208">
        <f>'Header Info'!B706</f>
        <v>0</v>
      </c>
      <c r="D706" s="208">
        <f>'Header Info'!C706</f>
        <v>0</v>
      </c>
    </row>
    <row r="707" spans="2:4" x14ac:dyDescent="0.2">
      <c r="B707" s="208">
        <f>'Header Info'!B707</f>
        <v>0</v>
      </c>
      <c r="D707" s="208">
        <f>'Header Info'!C707</f>
        <v>0</v>
      </c>
    </row>
    <row r="708" spans="2:4" x14ac:dyDescent="0.2">
      <c r="B708" s="208">
        <f>'Header Info'!B708</f>
        <v>0</v>
      </c>
      <c r="D708" s="208">
        <f>'Header Info'!C708</f>
        <v>0</v>
      </c>
    </row>
    <row r="709" spans="2:4" x14ac:dyDescent="0.2">
      <c r="B709" s="208">
        <f>'Header Info'!B709</f>
        <v>0</v>
      </c>
      <c r="D709" s="208">
        <f>'Header Info'!C709</f>
        <v>0</v>
      </c>
    </row>
    <row r="710" spans="2:4" x14ac:dyDescent="0.2">
      <c r="B710" s="208">
        <f>'Header Info'!B710</f>
        <v>0</v>
      </c>
      <c r="D710" s="208">
        <f>'Header Info'!C710</f>
        <v>0</v>
      </c>
    </row>
    <row r="711" spans="2:4" x14ac:dyDescent="0.2">
      <c r="B711" s="208">
        <f>'Header Info'!B711</f>
        <v>0</v>
      </c>
      <c r="D711" s="208">
        <f>'Header Info'!C711</f>
        <v>0</v>
      </c>
    </row>
    <row r="712" spans="2:4" x14ac:dyDescent="0.2">
      <c r="B712" s="208">
        <f>'Header Info'!B712</f>
        <v>0</v>
      </c>
      <c r="D712" s="208">
        <f>'Header Info'!C712</f>
        <v>0</v>
      </c>
    </row>
    <row r="713" spans="2:4" x14ac:dyDescent="0.2">
      <c r="B713" s="208">
        <f>'Header Info'!B713</f>
        <v>0</v>
      </c>
      <c r="D713" s="208">
        <f>'Header Info'!C713</f>
        <v>0</v>
      </c>
    </row>
    <row r="714" spans="2:4" x14ac:dyDescent="0.2">
      <c r="B714" s="208">
        <f>'Header Info'!B714</f>
        <v>0</v>
      </c>
      <c r="D714" s="208">
        <f>'Header Info'!C714</f>
        <v>0</v>
      </c>
    </row>
    <row r="715" spans="2:4" x14ac:dyDescent="0.2">
      <c r="B715" s="208">
        <f>'Header Info'!B715</f>
        <v>0</v>
      </c>
      <c r="D715" s="208">
        <f>'Header Info'!C715</f>
        <v>0</v>
      </c>
    </row>
    <row r="716" spans="2:4" x14ac:dyDescent="0.2">
      <c r="B716" s="208">
        <f>'Header Info'!B716</f>
        <v>0</v>
      </c>
      <c r="D716" s="208">
        <f>'Header Info'!C716</f>
        <v>0</v>
      </c>
    </row>
    <row r="717" spans="2:4" x14ac:dyDescent="0.2">
      <c r="B717" s="208">
        <f>'Header Info'!B717</f>
        <v>0</v>
      </c>
      <c r="D717" s="208">
        <f>'Header Info'!C717</f>
        <v>0</v>
      </c>
    </row>
    <row r="718" spans="2:4" x14ac:dyDescent="0.2">
      <c r="B718" s="208">
        <f>'Header Info'!B718</f>
        <v>0</v>
      </c>
      <c r="D718" s="208">
        <f>'Header Info'!C718</f>
        <v>0</v>
      </c>
    </row>
    <row r="719" spans="2:4" x14ac:dyDescent="0.2">
      <c r="B719" s="208">
        <f>'Header Info'!B719</f>
        <v>0</v>
      </c>
      <c r="D719" s="208">
        <f>'Header Info'!C719</f>
        <v>0</v>
      </c>
    </row>
    <row r="720" spans="2:4" x14ac:dyDescent="0.2">
      <c r="B720" s="208">
        <f>'Header Info'!B720</f>
        <v>0</v>
      </c>
      <c r="D720" s="208">
        <f>'Header Info'!C720</f>
        <v>0</v>
      </c>
    </row>
    <row r="721" spans="2:4" x14ac:dyDescent="0.2">
      <c r="B721" s="208">
        <f>'Header Info'!B721</f>
        <v>0</v>
      </c>
      <c r="D721" s="208">
        <f>'Header Info'!C721</f>
        <v>0</v>
      </c>
    </row>
    <row r="722" spans="2:4" x14ac:dyDescent="0.2">
      <c r="B722" s="208">
        <f>'Header Info'!B722</f>
        <v>0</v>
      </c>
      <c r="D722" s="208">
        <f>'Header Info'!C722</f>
        <v>0</v>
      </c>
    </row>
    <row r="723" spans="2:4" x14ac:dyDescent="0.2">
      <c r="B723" s="208">
        <f>'Header Info'!B723</f>
        <v>0</v>
      </c>
      <c r="D723" s="208">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workbookViewId="0">
      <selection activeCell="AA28" sqref="AA28"/>
    </sheetView>
  </sheetViews>
  <sheetFormatPr defaultRowHeight="12.75" x14ac:dyDescent="0.2"/>
  <cols>
    <col min="2" max="2" width="12.28515625" bestFit="1" customWidth="1"/>
    <col min="4" max="4" width="21.85546875" bestFit="1" customWidth="1"/>
  </cols>
  <sheetData>
    <row r="1" spans="1:11" x14ac:dyDescent="0.2">
      <c r="A1" s="1" t="s">
        <v>1639</v>
      </c>
      <c r="B1" s="1" t="s">
        <v>1640</v>
      </c>
      <c r="C1" s="1" t="s">
        <v>1641</v>
      </c>
      <c r="D1" s="1" t="s">
        <v>574</v>
      </c>
      <c r="E1" s="1" t="s">
        <v>1642</v>
      </c>
      <c r="F1" s="1" t="s">
        <v>1643</v>
      </c>
      <c r="G1" s="1" t="s">
        <v>1644</v>
      </c>
      <c r="I1" s="1" t="s">
        <v>1636</v>
      </c>
      <c r="J1" s="1" t="s">
        <v>1637</v>
      </c>
      <c r="K1" s="1" t="s">
        <v>1638</v>
      </c>
    </row>
    <row r="2" spans="1:11" x14ac:dyDescent="0.2">
      <c r="A2" s="207">
        <v>42972.605729166666</v>
      </c>
      <c r="B2" t="s">
        <v>1645</v>
      </c>
      <c r="C2" t="s">
        <v>1646</v>
      </c>
      <c r="D2" t="s">
        <v>1647</v>
      </c>
      <c r="E2" t="s">
        <v>1648</v>
      </c>
      <c r="F2" t="s">
        <v>1648</v>
      </c>
    </row>
    <row r="3" spans="1:11" x14ac:dyDescent="0.2">
      <c r="A3" s="207">
        <v>42972.605729166666</v>
      </c>
      <c r="B3" t="s">
        <v>1645</v>
      </c>
      <c r="C3" t="s">
        <v>1646</v>
      </c>
      <c r="E3" t="s">
        <v>1649</v>
      </c>
      <c r="F3" t="s">
        <v>1648</v>
      </c>
      <c r="G3" t="s">
        <v>1650</v>
      </c>
    </row>
    <row r="4" spans="1:11" x14ac:dyDescent="0.2">
      <c r="A4" s="207">
        <v>42972.606921296298</v>
      </c>
      <c r="B4" t="s">
        <v>1645</v>
      </c>
      <c r="C4" t="s">
        <v>1646</v>
      </c>
      <c r="D4" t="s">
        <v>1651</v>
      </c>
      <c r="E4" t="s">
        <v>1648</v>
      </c>
      <c r="F4" t="s">
        <v>1648</v>
      </c>
    </row>
    <row r="5" spans="1:11" x14ac:dyDescent="0.2">
      <c r="A5" s="207">
        <v>42972.606921296298</v>
      </c>
      <c r="B5" t="s">
        <v>1645</v>
      </c>
      <c r="C5" t="s">
        <v>1646</v>
      </c>
      <c r="E5" t="s">
        <v>1649</v>
      </c>
      <c r="F5" t="s">
        <v>1648</v>
      </c>
      <c r="G5" t="s">
        <v>1650</v>
      </c>
    </row>
    <row r="6" spans="1:11" x14ac:dyDescent="0.2">
      <c r="A6" s="207">
        <v>42972.606956018521</v>
      </c>
      <c r="B6" t="s">
        <v>1654</v>
      </c>
      <c r="C6" t="s">
        <v>1646</v>
      </c>
      <c r="E6" t="s">
        <v>1649</v>
      </c>
      <c r="F6" t="s">
        <v>1648</v>
      </c>
      <c r="G6" t="s">
        <v>1655</v>
      </c>
    </row>
    <row r="7" spans="1:11" x14ac:dyDescent="0.2">
      <c r="A7" s="207">
        <v>42972.606956018521</v>
      </c>
      <c r="B7" t="s">
        <v>1654</v>
      </c>
      <c r="C7" t="s">
        <v>1646</v>
      </c>
      <c r="D7" t="s">
        <v>1652</v>
      </c>
      <c r="E7" t="s">
        <v>1648</v>
      </c>
      <c r="F7" t="s">
        <v>1648</v>
      </c>
    </row>
    <row r="8" spans="1:11" x14ac:dyDescent="0.2">
      <c r="A8" s="207">
        <v>42972.610081018516</v>
      </c>
      <c r="B8" t="s">
        <v>1645</v>
      </c>
      <c r="C8" t="s">
        <v>1646</v>
      </c>
      <c r="D8" t="s">
        <v>1651</v>
      </c>
      <c r="E8" t="s">
        <v>1648</v>
      </c>
      <c r="F8" t="s">
        <v>1649</v>
      </c>
    </row>
    <row r="9" spans="1:11" x14ac:dyDescent="0.2">
      <c r="A9" s="207">
        <v>42972.610081018516</v>
      </c>
      <c r="B9" t="s">
        <v>1645</v>
      </c>
      <c r="C9" t="s">
        <v>1646</v>
      </c>
      <c r="E9" t="s">
        <v>1649</v>
      </c>
      <c r="F9" t="s">
        <v>1648</v>
      </c>
      <c r="G9" t="s">
        <v>1650</v>
      </c>
    </row>
    <row r="10" spans="1:11" x14ac:dyDescent="0.2">
      <c r="A10" s="207">
        <v>42972.61010416667</v>
      </c>
      <c r="B10" t="s">
        <v>1654</v>
      </c>
      <c r="C10" t="s">
        <v>1646</v>
      </c>
      <c r="E10" t="s">
        <v>1649</v>
      </c>
      <c r="F10" t="s">
        <v>1648</v>
      </c>
      <c r="G10" t="s">
        <v>1655</v>
      </c>
    </row>
    <row r="11" spans="1:11" x14ac:dyDescent="0.2">
      <c r="A11" s="207">
        <v>42972.61010416667</v>
      </c>
      <c r="B11" t="s">
        <v>1654</v>
      </c>
      <c r="C11" t="s">
        <v>1646</v>
      </c>
      <c r="D11" t="s">
        <v>1652</v>
      </c>
      <c r="E11" t="s">
        <v>1648</v>
      </c>
      <c r="F11" t="s">
        <v>1649</v>
      </c>
    </row>
    <row r="12" spans="1:11" x14ac:dyDescent="0.2">
      <c r="A12" s="207">
        <v>42972.646423611113</v>
      </c>
      <c r="B12" t="s">
        <v>1645</v>
      </c>
      <c r="C12" t="s">
        <v>1646</v>
      </c>
      <c r="D12" t="s">
        <v>1651</v>
      </c>
      <c r="E12" t="s">
        <v>1648</v>
      </c>
      <c r="F12" t="s">
        <v>1649</v>
      </c>
    </row>
    <row r="13" spans="1:11" x14ac:dyDescent="0.2">
      <c r="A13" s="207">
        <v>42972.646423611113</v>
      </c>
      <c r="B13" t="s">
        <v>1645</v>
      </c>
      <c r="C13" t="s">
        <v>1646</v>
      </c>
      <c r="E13" t="s">
        <v>1649</v>
      </c>
      <c r="F13" t="s">
        <v>1648</v>
      </c>
      <c r="G13" t="s">
        <v>1650</v>
      </c>
    </row>
    <row r="14" spans="1:11" x14ac:dyDescent="0.2">
      <c r="A14" s="207">
        <v>42972.64644675926</v>
      </c>
      <c r="B14" t="s">
        <v>1654</v>
      </c>
      <c r="C14" t="s">
        <v>1646</v>
      </c>
      <c r="E14" t="s">
        <v>1649</v>
      </c>
      <c r="F14" t="s">
        <v>1648</v>
      </c>
      <c r="G14" t="s">
        <v>1655</v>
      </c>
    </row>
    <row r="15" spans="1:11" x14ac:dyDescent="0.2">
      <c r="A15" s="207">
        <v>42972.64644675926</v>
      </c>
      <c r="B15" t="s">
        <v>1654</v>
      </c>
      <c r="C15" t="s">
        <v>1646</v>
      </c>
      <c r="D15" t="s">
        <v>1652</v>
      </c>
      <c r="E15" t="s">
        <v>1648</v>
      </c>
      <c r="F15" t="s">
        <v>1649</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workbookViewId="0">
      <selection activeCell="AD3" sqref="AD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1" customWidth="1"/>
    <col min="26" max="32" width="23.28515625" customWidth="1"/>
    <col min="33" max="33" width="12.7109375" style="112"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9"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576</v>
      </c>
      <c r="B1" s="44" t="s">
        <v>574</v>
      </c>
      <c r="C1" s="44" t="s">
        <v>571</v>
      </c>
      <c r="D1" s="194" t="s">
        <v>573</v>
      </c>
      <c r="E1" s="44" t="s">
        <v>572</v>
      </c>
      <c r="F1" s="44" t="s">
        <v>349</v>
      </c>
      <c r="G1" s="44" t="s">
        <v>793</v>
      </c>
      <c r="H1" s="44" t="s">
        <v>790</v>
      </c>
      <c r="I1" s="44" t="s">
        <v>1631</v>
      </c>
      <c r="J1" s="44" t="s">
        <v>791</v>
      </c>
      <c r="K1" s="44" t="s">
        <v>792</v>
      </c>
      <c r="L1" s="44" t="s">
        <v>1657</v>
      </c>
      <c r="M1" s="203" t="s">
        <v>795</v>
      </c>
      <c r="N1" s="194" t="s">
        <v>350</v>
      </c>
      <c r="O1" s="194" t="s">
        <v>351</v>
      </c>
      <c r="P1" s="194" t="s">
        <v>352</v>
      </c>
      <c r="Q1" s="194" t="s">
        <v>564</v>
      </c>
      <c r="R1" s="194" t="s">
        <v>565</v>
      </c>
      <c r="S1" s="194" t="s">
        <v>566</v>
      </c>
      <c r="T1" s="194" t="s">
        <v>567</v>
      </c>
      <c r="U1" s="194" t="s">
        <v>568</v>
      </c>
      <c r="V1" s="194" t="s">
        <v>569</v>
      </c>
      <c r="W1" s="194" t="s">
        <v>570</v>
      </c>
      <c r="X1" s="200" t="s">
        <v>590</v>
      </c>
      <c r="Y1" s="200" t="s">
        <v>591</v>
      </c>
      <c r="Z1" s="194" t="s">
        <v>592</v>
      </c>
      <c r="AA1" s="194" t="s">
        <v>593</v>
      </c>
      <c r="AB1" s="194" t="s">
        <v>594</v>
      </c>
      <c r="AC1" s="194" t="s">
        <v>595</v>
      </c>
      <c r="AD1" s="194" t="s">
        <v>596</v>
      </c>
      <c r="AE1" s="194" t="s">
        <v>597</v>
      </c>
      <c r="AF1" s="194" t="s">
        <v>598</v>
      </c>
      <c r="AG1" s="202" t="s">
        <v>599</v>
      </c>
      <c r="AH1" s="194" t="s">
        <v>577</v>
      </c>
      <c r="AI1" s="349" t="s">
        <v>1754</v>
      </c>
      <c r="AJ1" s="349" t="s">
        <v>1755</v>
      </c>
      <c r="AK1" s="349" t="s">
        <v>1756</v>
      </c>
      <c r="AL1" s="194" t="s">
        <v>582</v>
      </c>
      <c r="AM1" s="194" t="s">
        <v>583</v>
      </c>
      <c r="AN1" s="194" t="s">
        <v>600</v>
      </c>
      <c r="AO1" s="198" t="s">
        <v>601</v>
      </c>
      <c r="AP1" s="194" t="s">
        <v>602</v>
      </c>
      <c r="AQ1" s="194" t="s">
        <v>603</v>
      </c>
      <c r="AR1" s="194" t="s">
        <v>604</v>
      </c>
      <c r="AS1" t="s">
        <v>578</v>
      </c>
      <c r="AT1" t="s">
        <v>579</v>
      </c>
      <c r="AU1" t="s">
        <v>584</v>
      </c>
      <c r="AV1" t="s">
        <v>585</v>
      </c>
      <c r="AW1" t="s">
        <v>586</v>
      </c>
      <c r="AX1" t="s">
        <v>580</v>
      </c>
      <c r="AY1" t="s">
        <v>581</v>
      </c>
      <c r="AZ1" t="s">
        <v>587</v>
      </c>
      <c r="BA1" t="s">
        <v>588</v>
      </c>
      <c r="BB1" t="s">
        <v>589</v>
      </c>
      <c r="BC1" t="s">
        <v>605</v>
      </c>
      <c r="BD1" t="s">
        <v>606</v>
      </c>
      <c r="BE1" t="s">
        <v>607</v>
      </c>
      <c r="BF1" t="s">
        <v>608</v>
      </c>
      <c r="BG1" t="s">
        <v>609</v>
      </c>
      <c r="BH1" t="s">
        <v>610</v>
      </c>
      <c r="BI1" t="s">
        <v>611</v>
      </c>
      <c r="BJ1" t="s">
        <v>612</v>
      </c>
      <c r="BK1" t="s">
        <v>613</v>
      </c>
      <c r="BL1" t="s">
        <v>614</v>
      </c>
      <c r="BM1" t="s">
        <v>615</v>
      </c>
      <c r="BN1" t="s">
        <v>616</v>
      </c>
      <c r="BO1" t="s">
        <v>617</v>
      </c>
      <c r="BP1" t="s">
        <v>618</v>
      </c>
      <c r="BQ1" t="s">
        <v>619</v>
      </c>
      <c r="BR1" t="s">
        <v>620</v>
      </c>
      <c r="BS1" t="s">
        <v>621</v>
      </c>
      <c r="BT1" t="s">
        <v>622</v>
      </c>
      <c r="BU1" t="s">
        <v>623</v>
      </c>
      <c r="BV1" t="s">
        <v>624</v>
      </c>
      <c r="BW1" t="s">
        <v>625</v>
      </c>
      <c r="BX1" t="s">
        <v>626</v>
      </c>
      <c r="BY1" t="s">
        <v>627</v>
      </c>
      <c r="BZ1" t="s">
        <v>628</v>
      </c>
      <c r="CA1" t="s">
        <v>629</v>
      </c>
      <c r="CB1" t="s">
        <v>630</v>
      </c>
      <c r="CC1" t="s">
        <v>631</v>
      </c>
      <c r="CD1" t="s">
        <v>632</v>
      </c>
      <c r="CE1" t="s">
        <v>633</v>
      </c>
      <c r="CF1" t="s">
        <v>634</v>
      </c>
      <c r="CG1" t="s">
        <v>635</v>
      </c>
      <c r="CH1" t="s">
        <v>636</v>
      </c>
      <c r="CI1" t="s">
        <v>637</v>
      </c>
      <c r="CJ1" t="s">
        <v>638</v>
      </c>
      <c r="CK1" t="s">
        <v>639</v>
      </c>
      <c r="CL1" t="s">
        <v>640</v>
      </c>
      <c r="CM1" t="s">
        <v>641</v>
      </c>
      <c r="CN1" t="s">
        <v>642</v>
      </c>
      <c r="CO1" t="s">
        <v>643</v>
      </c>
      <c r="CP1" t="s">
        <v>644</v>
      </c>
      <c r="CQ1" t="s">
        <v>645</v>
      </c>
      <c r="CR1" t="s">
        <v>646</v>
      </c>
      <c r="CS1" t="s">
        <v>647</v>
      </c>
      <c r="CT1" t="s">
        <v>648</v>
      </c>
      <c r="CU1" t="s">
        <v>649</v>
      </c>
      <c r="CV1" t="s">
        <v>650</v>
      </c>
      <c r="CW1" t="s">
        <v>651</v>
      </c>
      <c r="CX1" t="s">
        <v>652</v>
      </c>
      <c r="CY1" t="s">
        <v>653</v>
      </c>
      <c r="CZ1" t="s">
        <v>654</v>
      </c>
      <c r="DA1" t="s">
        <v>655</v>
      </c>
      <c r="DB1" t="s">
        <v>656</v>
      </c>
      <c r="DC1" t="s">
        <v>657</v>
      </c>
      <c r="DD1" t="s">
        <v>658</v>
      </c>
      <c r="DE1" t="s">
        <v>659</v>
      </c>
      <c r="DF1" t="s">
        <v>660</v>
      </c>
      <c r="DG1" t="s">
        <v>661</v>
      </c>
      <c r="DH1" t="s">
        <v>662</v>
      </c>
      <c r="DI1" t="s">
        <v>663</v>
      </c>
      <c r="DJ1" t="s">
        <v>664</v>
      </c>
      <c r="DK1" t="s">
        <v>665</v>
      </c>
      <c r="DL1" t="s">
        <v>666</v>
      </c>
      <c r="DM1" t="s">
        <v>667</v>
      </c>
      <c r="DN1" t="s">
        <v>668</v>
      </c>
      <c r="DO1" t="s">
        <v>669</v>
      </c>
      <c r="DP1" t="s">
        <v>670</v>
      </c>
      <c r="DQ1" t="s">
        <v>671</v>
      </c>
      <c r="DR1" t="s">
        <v>672</v>
      </c>
      <c r="DS1" t="s">
        <v>673</v>
      </c>
      <c r="DT1" t="s">
        <v>674</v>
      </c>
      <c r="DU1" t="s">
        <v>675</v>
      </c>
      <c r="DV1" t="s">
        <v>676</v>
      </c>
      <c r="DW1" t="s">
        <v>677</v>
      </c>
      <c r="DX1" t="s">
        <v>678</v>
      </c>
      <c r="DY1" t="s">
        <v>679</v>
      </c>
      <c r="DZ1" t="s">
        <v>680</v>
      </c>
      <c r="EA1" t="s">
        <v>681</v>
      </c>
      <c r="EB1" t="s">
        <v>682</v>
      </c>
      <c r="EC1" t="s">
        <v>683</v>
      </c>
      <c r="ED1" t="s">
        <v>684</v>
      </c>
      <c r="EE1" t="s">
        <v>685</v>
      </c>
      <c r="EF1" t="s">
        <v>686</v>
      </c>
      <c r="EG1" t="s">
        <v>687</v>
      </c>
      <c r="EH1" t="s">
        <v>688</v>
      </c>
      <c r="EI1" t="s">
        <v>689</v>
      </c>
      <c r="EJ1" t="s">
        <v>690</v>
      </c>
      <c r="EK1" t="s">
        <v>691</v>
      </c>
      <c r="EL1" t="s">
        <v>692</v>
      </c>
      <c r="EM1" t="s">
        <v>693</v>
      </c>
      <c r="EN1" t="s">
        <v>694</v>
      </c>
      <c r="EO1" t="s">
        <v>695</v>
      </c>
      <c r="EP1" t="s">
        <v>696</v>
      </c>
      <c r="EQ1" t="s">
        <v>697</v>
      </c>
      <c r="ER1" t="s">
        <v>698</v>
      </c>
      <c r="ES1" t="s">
        <v>699</v>
      </c>
      <c r="ET1" t="s">
        <v>700</v>
      </c>
      <c r="EU1" t="s">
        <v>701</v>
      </c>
      <c r="EV1" t="s">
        <v>702</v>
      </c>
      <c r="EW1" t="s">
        <v>703</v>
      </c>
      <c r="EX1" t="s">
        <v>704</v>
      </c>
      <c r="EY1" t="s">
        <v>705</v>
      </c>
      <c r="EZ1" t="s">
        <v>706</v>
      </c>
      <c r="FA1" t="s">
        <v>707</v>
      </c>
      <c r="FB1" t="s">
        <v>708</v>
      </c>
      <c r="FC1" t="s">
        <v>709</v>
      </c>
      <c r="FD1" t="s">
        <v>710</v>
      </c>
      <c r="FE1" t="s">
        <v>711</v>
      </c>
      <c r="FF1" t="s">
        <v>712</v>
      </c>
      <c r="FG1" t="s">
        <v>713</v>
      </c>
      <c r="FH1" t="s">
        <v>714</v>
      </c>
      <c r="FI1" t="s">
        <v>715</v>
      </c>
      <c r="FJ1" t="s">
        <v>716</v>
      </c>
      <c r="FK1" t="s">
        <v>717</v>
      </c>
      <c r="FL1" t="s">
        <v>718</v>
      </c>
      <c r="FM1" t="s">
        <v>719</v>
      </c>
      <c r="FN1" t="s">
        <v>720</v>
      </c>
      <c r="FO1" t="s">
        <v>721</v>
      </c>
      <c r="FP1" t="s">
        <v>722</v>
      </c>
      <c r="FQ1" t="s">
        <v>723</v>
      </c>
      <c r="FR1" t="s">
        <v>724</v>
      </c>
      <c r="FS1" t="s">
        <v>725</v>
      </c>
      <c r="FT1" t="s">
        <v>726</v>
      </c>
      <c r="FU1" t="s">
        <v>727</v>
      </c>
      <c r="FV1" t="s">
        <v>728</v>
      </c>
      <c r="FW1" t="s">
        <v>729</v>
      </c>
      <c r="FX1" t="s">
        <v>730</v>
      </c>
      <c r="FY1" t="s">
        <v>731</v>
      </c>
      <c r="FZ1" t="s">
        <v>732</v>
      </c>
      <c r="GA1" t="s">
        <v>733</v>
      </c>
      <c r="GB1" t="s">
        <v>734</v>
      </c>
      <c r="GC1" t="s">
        <v>735</v>
      </c>
      <c r="GD1" t="s">
        <v>736</v>
      </c>
      <c r="GE1" t="s">
        <v>737</v>
      </c>
      <c r="GF1" t="s">
        <v>738</v>
      </c>
      <c r="GG1" t="s">
        <v>739</v>
      </c>
      <c r="GH1" t="s">
        <v>740</v>
      </c>
      <c r="GI1" t="s">
        <v>741</v>
      </c>
      <c r="GJ1" t="s">
        <v>742</v>
      </c>
      <c r="GK1" t="s">
        <v>743</v>
      </c>
      <c r="GL1" t="s">
        <v>744</v>
      </c>
      <c r="GM1" t="s">
        <v>745</v>
      </c>
      <c r="GN1" t="s">
        <v>746</v>
      </c>
      <c r="GO1" t="s">
        <v>747</v>
      </c>
      <c r="GP1" t="s">
        <v>748</v>
      </c>
      <c r="GQ1" t="s">
        <v>749</v>
      </c>
      <c r="GR1" t="s">
        <v>750</v>
      </c>
      <c r="GS1" t="s">
        <v>751</v>
      </c>
      <c r="GT1" t="s">
        <v>752</v>
      </c>
      <c r="GU1" t="s">
        <v>753</v>
      </c>
      <c r="GV1" t="s">
        <v>754</v>
      </c>
      <c r="GW1" t="s">
        <v>755</v>
      </c>
      <c r="GX1" t="s">
        <v>756</v>
      </c>
      <c r="GY1" t="s">
        <v>757</v>
      </c>
      <c r="GZ1" t="s">
        <v>758</v>
      </c>
      <c r="HA1" t="s">
        <v>759</v>
      </c>
      <c r="HB1" t="s">
        <v>760</v>
      </c>
      <c r="HC1" t="s">
        <v>761</v>
      </c>
      <c r="HD1" t="s">
        <v>762</v>
      </c>
      <c r="HE1" t="s">
        <v>763</v>
      </c>
      <c r="HF1" t="s">
        <v>764</v>
      </c>
      <c r="HG1" t="s">
        <v>765</v>
      </c>
      <c r="HH1" t="s">
        <v>766</v>
      </c>
      <c r="HI1" t="s">
        <v>767</v>
      </c>
      <c r="HJ1" t="s">
        <v>768</v>
      </c>
      <c r="HK1" t="s">
        <v>769</v>
      </c>
      <c r="HL1" t="s">
        <v>770</v>
      </c>
      <c r="HM1" t="s">
        <v>771</v>
      </c>
      <c r="HN1" t="s">
        <v>772</v>
      </c>
      <c r="HO1" t="s">
        <v>773</v>
      </c>
      <c r="HP1" t="s">
        <v>774</v>
      </c>
      <c r="HQ1" t="s">
        <v>775</v>
      </c>
      <c r="HR1" t="s">
        <v>776</v>
      </c>
      <c r="HS1" t="s">
        <v>777</v>
      </c>
      <c r="HT1" t="s">
        <v>778</v>
      </c>
      <c r="HU1" t="s">
        <v>779</v>
      </c>
      <c r="HV1" t="s">
        <v>780</v>
      </c>
      <c r="HW1" t="s">
        <v>781</v>
      </c>
      <c r="HX1" t="s">
        <v>782</v>
      </c>
      <c r="HY1" t="s">
        <v>783</v>
      </c>
      <c r="HZ1" t="s">
        <v>784</v>
      </c>
      <c r="IA1" t="s">
        <v>785</v>
      </c>
      <c r="IB1" t="s">
        <v>786</v>
      </c>
      <c r="IC1" t="s">
        <v>787</v>
      </c>
      <c r="ID1" t="s">
        <v>788</v>
      </c>
      <c r="IE1" t="s">
        <v>789</v>
      </c>
      <c r="IG1" s="204" t="s">
        <v>1636</v>
      </c>
      <c r="IH1" s="204" t="s">
        <v>1637</v>
      </c>
      <c r="II1" s="204" t="s">
        <v>1638</v>
      </c>
    </row>
    <row r="2" spans="1:243" ht="38.25" x14ac:dyDescent="0.2">
      <c r="A2" s="197">
        <f>Main!K14</f>
        <v>0</v>
      </c>
      <c r="B2" s="61"/>
      <c r="C2" t="str">
        <f>Furnace_Data!$AA$2</f>
        <v>0121O0000018IHWQA2</v>
      </c>
      <c r="D2" s="61" t="s">
        <v>1635</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3">
        <f>Furnace_Data!AF2</f>
        <v>43102</v>
      </c>
      <c r="M2" s="44" t="s">
        <v>796</v>
      </c>
      <c r="N2">
        <f>Main!D22</f>
        <v>0</v>
      </c>
      <c r="O2">
        <f>Main!D23</f>
        <v>0</v>
      </c>
      <c r="P2" s="195">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6" t="str">
        <f>Main!D16 &amp; "°F"</f>
        <v>°F</v>
      </c>
      <c r="Y2" s="206"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#N/A</v>
      </c>
      <c r="AG2" t="str">
        <f>IF(Main!G23="","",Main!G23)</f>
        <v>Found in tolerance.  No adjustment required.</v>
      </c>
      <c r="AH2" t="str">
        <f ca="1">IF(AND(Main!G10="",Main!G11=""),"Accepted","Rejected")</f>
        <v>Accepted</v>
      </c>
      <c r="AI2" s="206" t="str">
        <f>IF(Main!D24 = "", "",Main!D24)</f>
        <v/>
      </c>
      <c r="AJ2">
        <f>IF(Main!L9&lt;1,1,Main!L9)</f>
        <v>1</v>
      </c>
      <c r="AK2">
        <f>IF(Main!L10&lt;1,1,Main!L10)</f>
        <v>1</v>
      </c>
      <c r="AL2" s="61"/>
      <c r="AM2" t="b">
        <v>1</v>
      </c>
      <c r="IG2" s="205" t="s">
        <v>1653</v>
      </c>
      <c r="II2" s="61" t="s">
        <v>1704</v>
      </c>
    </row>
    <row r="3" spans="1:243" x14ac:dyDescent="0.2">
      <c r="B3" s="61"/>
      <c r="AL3" s="124"/>
      <c r="AN3" s="44" t="str">
        <f>IF(ISBLANK(Main!O5),"",Main!N5)</f>
        <v/>
      </c>
      <c r="AO3" s="199" t="str">
        <f>IF(ISBLANK(Main!O5),"",Main!O5)</f>
        <v/>
      </c>
      <c r="AP3" t="e">
        <f ca="1">IF(Main!N72=0,"", ROUND(Main!N72,1))</f>
        <v>#N/A</v>
      </c>
      <c r="AQ3" t="e">
        <f ca="1">IF(Main!O72=0,"", ROUND(Main!O72,1))</f>
        <v>#N/A</v>
      </c>
      <c r="AR3" t="str">
        <f ca="1">IF(Main!P72=0,"", ROUND(Main!P72,1))</f>
        <v/>
      </c>
      <c r="AS3" t="str">
        <f>IF(ISBLANK(Main!O6),"",Main!N6)</f>
        <v/>
      </c>
      <c r="AT3" t="str">
        <f>IF(ISBLANK(Main!O6),"",Main!O6)</f>
        <v/>
      </c>
      <c r="AU3" t="e">
        <f ca="1">IF(Main!N73=0,"", ROUND(Main!N73,1))</f>
        <v>#N/A</v>
      </c>
      <c r="AV3" t="e">
        <f ca="1">IF(Main!O73=0,"", ROUND(Main!O73,1))</f>
        <v>#N/A</v>
      </c>
      <c r="AW3" t="str">
        <f ca="1">IF(Main!P73=0,"", ROUND(Main!P73,1))</f>
        <v/>
      </c>
      <c r="AX3" t="str">
        <f>IF(ISBLANK(Main!O7),"",Main!N7)</f>
        <v/>
      </c>
      <c r="AY3" t="str">
        <f>IF(ISBLANK(Main!O7),"",Main!O7)</f>
        <v/>
      </c>
      <c r="AZ3" t="e">
        <f ca="1">IF(Main!N74=0,"", ROUND(Main!N74,1))</f>
        <v>#N/A</v>
      </c>
      <c r="BA3" t="e">
        <f ca="1">IF(Main!O74=0,"", ROUND(Main!O74,1))</f>
        <v>#N/A</v>
      </c>
      <c r="BB3" t="str">
        <f ca="1">IF(Main!P74=0,"", ROUND(Main!P74,1))</f>
        <v/>
      </c>
      <c r="BC3" t="str">
        <f>IF(ISBLANK(Main!O8),"",Main!N8)</f>
        <v/>
      </c>
      <c r="BD3" t="str">
        <f>IF(ISBLANK(Main!O8),"",Main!O8)</f>
        <v/>
      </c>
      <c r="BE3" t="e">
        <f ca="1">IF(Main!N75=0,"", ROUND(Main!N75,1))</f>
        <v>#N/A</v>
      </c>
      <c r="BF3" t="e">
        <f ca="1">IF(Main!O75=0,"", ROUND(Main!O75,1))</f>
        <v>#N/A</v>
      </c>
      <c r="BG3" t="str">
        <f ca="1">IF(Main!P75=0,"", ROUND(Main!P75,1))</f>
        <v/>
      </c>
      <c r="BH3" t="str">
        <f>IF(ISBLANK(Main!O9),"",Main!N9)</f>
        <v/>
      </c>
      <c r="BI3" t="str">
        <f>IF(ISBLANK(Main!O9),"",Main!O9)</f>
        <v/>
      </c>
      <c r="BJ3" t="e">
        <f ca="1">IF(Main!N76=0,"", ROUND(Main!N76,1))</f>
        <v>#N/A</v>
      </c>
      <c r="BK3" t="e">
        <f ca="1">IF(Main!O76=0,"", ROUND(Main!O76,1))</f>
        <v>#N/A</v>
      </c>
      <c r="BL3" t="str">
        <f ca="1">IF(Main!P76=0,"", ROUND(Main!P76,1))</f>
        <v/>
      </c>
      <c r="BM3" t="str">
        <f>IF(ISBLANK(Main!O10),"",Main!N10)</f>
        <v/>
      </c>
      <c r="BN3" t="str">
        <f>IF(ISBLANK(Main!O10),"",Main!O10)</f>
        <v/>
      </c>
      <c r="BO3" t="e">
        <f ca="1">IF(Main!N77=0,"", ROUND(Main!N77,1))</f>
        <v>#N/A</v>
      </c>
      <c r="BP3" t="e">
        <f ca="1">IF(Main!O77=0,"", ROUND(Main!O77,1))</f>
        <v>#N/A</v>
      </c>
      <c r="BQ3" t="str">
        <f ca="1">IF(Main!P77=0,"", ROUND(Main!P77,1))</f>
        <v/>
      </c>
      <c r="BR3" t="str">
        <f>IF(ISBLANK(Main!O11),"",Main!N11)</f>
        <v/>
      </c>
      <c r="BS3" t="str">
        <f>IF(ISBLANK(Main!O11),"",Main!O11)</f>
        <v/>
      </c>
      <c r="BT3" t="e">
        <f ca="1">IF(Main!N78=0,"", ROUND(Main!N78,1))</f>
        <v>#N/A</v>
      </c>
      <c r="BU3" t="e">
        <f ca="1">IF(Main!O78=0,"", ROUND(Main!O78,1))</f>
        <v>#N/A</v>
      </c>
      <c r="BV3" t="str">
        <f ca="1">IF(Main!P78=0,"", ROUND(Main!P78,1))</f>
        <v/>
      </c>
      <c r="BW3" t="str">
        <f>IF(ISBLANK(Main!O12),"",Main!N12)</f>
        <v/>
      </c>
      <c r="BX3" t="str">
        <f>IF(ISBLANK(Main!O12),"",Main!O12)</f>
        <v/>
      </c>
      <c r="BY3" t="e">
        <f ca="1">IF(Main!N79=0,"", ROUND(Main!N79,1))</f>
        <v>#N/A</v>
      </c>
      <c r="BZ3" t="e">
        <f ca="1">IF(Main!O79=0,"", ROUND(Main!O79,1))</f>
        <v>#N/A</v>
      </c>
      <c r="CA3" t="str">
        <f ca="1">IF(Main!P79=0,"", ROUND(Main!P79,1))</f>
        <v/>
      </c>
      <c r="CB3" t="str">
        <f>IF(ISBLANK(Main!O13),"",Main!N13)</f>
        <v/>
      </c>
      <c r="CC3" t="str">
        <f>IF(ISBLANK(Main!O13),"",Main!O13)</f>
        <v/>
      </c>
      <c r="CD3" t="e">
        <f ca="1">IF(Main!N80=0,"", ROUND(Main!N80,1))</f>
        <v>#N/A</v>
      </c>
      <c r="CE3" t="e">
        <f ca="1">IF(Main!O80=0,"", ROUND(Main!O80,1))</f>
        <v>#N/A</v>
      </c>
      <c r="CF3" t="str">
        <f ca="1">IF(Main!P80=0,"", ROUND(Main!P80,1))</f>
        <v/>
      </c>
      <c r="CG3" t="str">
        <f>IF(ISBLANK(Main!O14),"",Main!N14)</f>
        <v/>
      </c>
      <c r="CH3" t="str">
        <f>IF(ISBLANK(Main!O14),"",Main!O14)</f>
        <v/>
      </c>
      <c r="CI3" t="e">
        <f ca="1">IF(Main!N81=0,"", ROUND(Main!N81,1))</f>
        <v>#N/A</v>
      </c>
      <c r="CJ3" t="e">
        <f ca="1">IF(Main!O81=0,"", ROUND(Main!O81,1))</f>
        <v>#N/A</v>
      </c>
      <c r="CK3" t="str">
        <f ca="1">IF(Main!P81=0,"", ROUND(Main!P81,1))</f>
        <v/>
      </c>
      <c r="CL3" t="str">
        <f>IF(ISBLANK(Main!O15),"",Main!N15)</f>
        <v/>
      </c>
      <c r="CM3" t="str">
        <f>IF(ISBLANK(Main!O15),"",Main!O15)</f>
        <v/>
      </c>
      <c r="CN3" t="e">
        <f ca="1">IF(Main!N82=0,"", ROUND(Main!N82,1))</f>
        <v>#N/A</v>
      </c>
      <c r="CO3" t="e">
        <f ca="1">IF(Main!O82=0,"", ROUND(Main!O82,1))</f>
        <v>#N/A</v>
      </c>
      <c r="CP3" t="str">
        <f ca="1">IF(Main!P82=0,"", ROUND(Main!P82,1))</f>
        <v/>
      </c>
      <c r="CQ3" t="str">
        <f>IF(ISBLANK(Main!O16),"",Main!N16)</f>
        <v/>
      </c>
      <c r="CR3" t="str">
        <f>IF(ISBLANK(Main!O16),"",Main!O16)</f>
        <v/>
      </c>
      <c r="CS3" t="e">
        <f ca="1">IF(Main!N83=0,"", ROUND(Main!N83,1))</f>
        <v>#N/A</v>
      </c>
      <c r="CT3" t="e">
        <f ca="1">IF(Main!O83=0,"", ROUND(Main!O83,1))</f>
        <v>#N/A</v>
      </c>
      <c r="CU3" t="str">
        <f ca="1">IF(Main!P83=0,"", ROUND(Main!P83,1))</f>
        <v/>
      </c>
      <c r="CV3" t="str">
        <f>IF(ISBLANK(Main!O17),"",Main!N17)</f>
        <v/>
      </c>
      <c r="CW3" t="str">
        <f>IF(ISBLANK(Main!O17),"",Main!O17)</f>
        <v/>
      </c>
      <c r="CX3" t="e">
        <f ca="1">IF(Main!N84=0,"", ROUND(Main!N84,1))</f>
        <v>#N/A</v>
      </c>
      <c r="CY3" t="e">
        <f ca="1">IF(Main!O84=0,"", ROUND(Main!O84,1))</f>
        <v>#N/A</v>
      </c>
      <c r="CZ3" t="str">
        <f ca="1">IF(Main!P84=0,"", ROUND(Main!P84,1))</f>
        <v/>
      </c>
      <c r="DA3" t="str">
        <f>IF(ISBLANK(Main!O18),"",Main!N18)</f>
        <v/>
      </c>
      <c r="DB3" t="str">
        <f>IF(ISBLANK(Main!O18),"",Main!O18)</f>
        <v/>
      </c>
      <c r="DC3" t="e">
        <f ca="1">IF(Main!N85=0,"", ROUND(Main!N85,1))</f>
        <v>#N/A</v>
      </c>
      <c r="DD3" t="e">
        <f ca="1">IF(Main!O85=0,"", ROUND(Main!O85,1))</f>
        <v>#N/A</v>
      </c>
      <c r="DE3" t="str">
        <f ca="1">IF(Main!P85=0,"", ROUND(Main!P85,1))</f>
        <v/>
      </c>
      <c r="DF3" t="str">
        <f>IF(ISBLANK(Main!O19),"",Main!N19)</f>
        <v/>
      </c>
      <c r="DG3" t="str">
        <f>IF(ISBLANK(Main!O19),"",Main!O19)</f>
        <v/>
      </c>
      <c r="DH3" t="e">
        <f ca="1">IF(Main!N86=0,"", ROUND(Main!N86,1))</f>
        <v>#N/A</v>
      </c>
      <c r="DI3" t="e">
        <f ca="1">IF(Main!O86=0,"", ROUND(Main!O86,1))</f>
        <v>#N/A</v>
      </c>
      <c r="DJ3" t="str">
        <f ca="1">IF(Main!P86=0,"", ROUND(Main!P86,1))</f>
        <v/>
      </c>
      <c r="DK3" t="str">
        <f>IF(ISBLANK(Main!O20),"",Main!N20)</f>
        <v/>
      </c>
      <c r="DL3" t="str">
        <f>IF(ISBLANK(Main!O20),"",Main!O20)</f>
        <v/>
      </c>
      <c r="DM3" t="e">
        <f ca="1">IF(Main!N87=0,"", ROUND(Main!N87,1))</f>
        <v>#N/A</v>
      </c>
      <c r="DN3" t="e">
        <f ca="1">IF(Main!O87=0,"", ROUND(Main!O87,1))</f>
        <v>#N/A</v>
      </c>
      <c r="DO3" t="str">
        <f ca="1">IF(Main!P87=0,"", ROUND(Main!P87,1))</f>
        <v/>
      </c>
      <c r="DP3" t="str">
        <f>IF(ISBLANK(Main!O21),"",Main!N21)</f>
        <v/>
      </c>
      <c r="DQ3" t="str">
        <f>IF(ISBLANK(Main!O21),"",Main!O21)</f>
        <v/>
      </c>
      <c r="DR3" t="e">
        <f ca="1">IF(Main!N88=0,"", ROUND(Main!N88,1))</f>
        <v>#N/A</v>
      </c>
      <c r="DS3" t="e">
        <f ca="1">IF(Main!O88=0,"", ROUND(Main!O88,1))</f>
        <v>#N/A</v>
      </c>
      <c r="DT3" t="str">
        <f ca="1">IF(Main!P88=0,"", ROUND(Main!P88,1))</f>
        <v/>
      </c>
      <c r="DU3" t="str">
        <f>IF(ISBLANK(Main!O22),"",Main!N22)</f>
        <v/>
      </c>
      <c r="DV3" t="str">
        <f>IF(ISBLANK(Main!O22),"",Main!O22)</f>
        <v/>
      </c>
      <c r="DW3" t="e">
        <f ca="1">IF(Main!N89=0,"", ROUND(Main!N89,1))</f>
        <v>#N/A</v>
      </c>
      <c r="DX3" t="e">
        <f ca="1">IF(Main!O89=0,"", ROUND(Main!O89,1))</f>
        <v>#N/A</v>
      </c>
      <c r="DY3" t="str">
        <f ca="1">IF(Main!P89=0,"", ROUND(Main!P89,1))</f>
        <v/>
      </c>
      <c r="DZ3" t="str">
        <f>IF(ISBLANK(Main!O23),"",Main!N23)</f>
        <v/>
      </c>
      <c r="EA3" t="str">
        <f>IF(ISBLANK(Main!O23),"",Main!O23)</f>
        <v/>
      </c>
      <c r="EB3" t="e">
        <f ca="1">IF(Main!N90=0,"", ROUND(Main!N90,1))</f>
        <v>#N/A</v>
      </c>
      <c r="EC3" t="e">
        <f ca="1">IF(Main!O90=0,"", ROUND(Main!O90,1))</f>
        <v>#N/A</v>
      </c>
      <c r="ED3" t="str">
        <f ca="1">IF(Main!P90=0,"", ROUND(Main!P90,1))</f>
        <v/>
      </c>
      <c r="EE3" t="str">
        <f>IF(ISBLANK(Main!O24),"",Main!N24)</f>
        <v/>
      </c>
      <c r="EF3" t="str">
        <f>IF(ISBLANK(Main!O24),"",Main!O24)</f>
        <v/>
      </c>
      <c r="EG3" t="e">
        <f ca="1">IF(Main!N91=0,"", ROUND(Main!N91,1))</f>
        <v>#N/A</v>
      </c>
      <c r="EH3" t="e">
        <f ca="1">IF(Main!O91=0,"", ROUND(Main!O91,1))</f>
        <v>#N/A</v>
      </c>
      <c r="EI3" t="str">
        <f ca="1">IF(Main!P91=0,"", ROUND(Main!P91,1))</f>
        <v/>
      </c>
      <c r="EJ3" t="str">
        <f>IF(ISBLANK(Main!O25),"",Main!N25)</f>
        <v/>
      </c>
      <c r="EK3" t="str">
        <f>IF(ISBLANK(Main!O25),"",Main!O25)</f>
        <v/>
      </c>
      <c r="EL3" t="e">
        <f ca="1">IF(Main!N92=0,"", ROUND(Main!N92,1))</f>
        <v>#N/A</v>
      </c>
      <c r="EM3" t="e">
        <f ca="1">IF(Main!O92=0,"", ROUND(Main!O92,1))</f>
        <v>#N/A</v>
      </c>
      <c r="EN3" t="str">
        <f ca="1">IF(Main!P92=0,"", ROUND(Main!P92,1))</f>
        <v/>
      </c>
      <c r="EO3" t="str">
        <f>IF(ISBLANK(Main!O26),"",Main!N26)</f>
        <v/>
      </c>
      <c r="EP3" t="str">
        <f>IF(ISBLANK(Main!O26),"",Main!O26)</f>
        <v/>
      </c>
      <c r="EQ3" t="e">
        <f ca="1">IF(Main!N93=0,"", ROUND(Main!N93,1))</f>
        <v>#N/A</v>
      </c>
      <c r="ER3" t="e">
        <f ca="1">IF(Main!O93=0,"", ROUND(Main!O93,1))</f>
        <v>#N/A</v>
      </c>
      <c r="ES3" t="str">
        <f ca="1">IF(Main!P93=0,"", ROUND(Main!P93,1))</f>
        <v/>
      </c>
      <c r="ET3" t="str">
        <f>IF(ISBLANK(Main!O27),"",Main!N27)</f>
        <v/>
      </c>
      <c r="EU3" t="str">
        <f>IF(ISBLANK(Main!O27),"",Main!O27)</f>
        <v/>
      </c>
      <c r="EV3" t="e">
        <f ca="1">IF(Main!N94=0,"", ROUND(Main!N94,1))</f>
        <v>#N/A</v>
      </c>
      <c r="EW3" t="e">
        <f ca="1">IF(Main!O94=0,"", ROUND(Main!O94,1))</f>
        <v>#N/A</v>
      </c>
      <c r="EX3" t="str">
        <f ca="1">IF(Main!P94=0,"", ROUND(Main!P94,1))</f>
        <v/>
      </c>
      <c r="EY3" t="str">
        <f>IF(ISBLANK(Main!O28),"",Main!N28)</f>
        <v/>
      </c>
      <c r="EZ3" t="str">
        <f>IF(ISBLANK(Main!O28),"",Main!O28)</f>
        <v/>
      </c>
      <c r="FA3" t="e">
        <f ca="1">IF(Main!N95=0,"", ROUND(Main!N95,1))</f>
        <v>#N/A</v>
      </c>
      <c r="FB3" t="e">
        <f ca="1">IF(Main!O95=0,"", ROUND(Main!O95,1))</f>
        <v>#N/A</v>
      </c>
      <c r="FC3" t="str">
        <f ca="1">IF(Main!P95=0,"", ROUND(Main!P95,1))</f>
        <v/>
      </c>
      <c r="FD3" t="str">
        <f>IF(ISBLANK(Main!O29),"",Main!N29)</f>
        <v/>
      </c>
      <c r="FE3" t="str">
        <f>IF(ISBLANK(Main!O29),"",Main!O29)</f>
        <v/>
      </c>
      <c r="FF3" t="e">
        <f ca="1">IF(Main!N96=0,"", ROUND(Main!N96,1))</f>
        <v>#N/A</v>
      </c>
      <c r="FG3" t="e">
        <f ca="1">IF(Main!O96=0,"", ROUND(Main!O96,1))</f>
        <v>#N/A</v>
      </c>
      <c r="FH3" t="str">
        <f ca="1">IF(Main!P96=0,"", ROUND(Main!P96,1))</f>
        <v/>
      </c>
      <c r="FI3" t="str">
        <f>IF(ISBLANK(Main!O30),"",Main!N30)</f>
        <v/>
      </c>
      <c r="FJ3" t="str">
        <f>IF(ISBLANK(Main!O30),"",Main!O30)</f>
        <v/>
      </c>
      <c r="FK3" t="e">
        <f ca="1">IF(Main!N97=0,"", ROUND(Main!N97,1))</f>
        <v>#N/A</v>
      </c>
      <c r="FL3" t="e">
        <f ca="1">IF(Main!O97=0,"", ROUND(Main!O97,1))</f>
        <v>#N/A</v>
      </c>
      <c r="FM3" t="str">
        <f ca="1">IF(Main!P97=0,"", ROUND(Main!P97,1))</f>
        <v/>
      </c>
      <c r="FN3" t="str">
        <f>IF(ISBLANK(Main!O31),"",Main!N31)</f>
        <v/>
      </c>
      <c r="FO3" t="str">
        <f>IF(ISBLANK(Main!O31),"",Main!O31)</f>
        <v/>
      </c>
      <c r="FP3" t="e">
        <f ca="1">IF(Main!N98=0,"", ROUND(Main!N98,1))</f>
        <v>#N/A</v>
      </c>
      <c r="FQ3" t="e">
        <f ca="1">IF(Main!O98=0,"", ROUND(Main!O98,1))</f>
        <v>#N/A</v>
      </c>
      <c r="FR3" t="str">
        <f ca="1">IF(Main!P98=0,"", ROUND(Main!P98,1))</f>
        <v/>
      </c>
      <c r="FS3" t="str">
        <f>IF(ISBLANK(Main!O32),"",Main!N32)</f>
        <v/>
      </c>
      <c r="FT3" t="str">
        <f>IF(ISBLANK(Main!O32),"",Main!O32)</f>
        <v/>
      </c>
      <c r="FU3" t="e">
        <f ca="1">IF(Main!N99=0,"", ROUND(Main!N99,1))</f>
        <v>#N/A</v>
      </c>
      <c r="FV3" t="e">
        <f ca="1">IF(Main!O99=0,"", ROUND(Main!O99,1))</f>
        <v>#N/A</v>
      </c>
      <c r="FW3" t="str">
        <f ca="1">IF(Main!P99=0,"", ROUND(Main!P99,1))</f>
        <v/>
      </c>
      <c r="FX3" t="str">
        <f>IF(ISBLANK(Main!O33),"",Main!N33)</f>
        <v/>
      </c>
      <c r="FY3" t="str">
        <f>IF(ISBLANK(Main!O33),"",Main!O33)</f>
        <v/>
      </c>
      <c r="FZ3" t="e">
        <f ca="1">IF(Main!N100=0,"", ROUND(Main!N100,1))</f>
        <v>#N/A</v>
      </c>
      <c r="GA3" t="e">
        <f ca="1">IF(Main!O100=0,"", ROUND(Main!O100,1))</f>
        <v>#N/A</v>
      </c>
      <c r="GB3" t="str">
        <f ca="1">IF(Main!P100=0,"", ROUND(Main!P100,1))</f>
        <v/>
      </c>
      <c r="GC3" t="str">
        <f>IF(ISBLANK(Main!O34),"",Main!N34)</f>
        <v/>
      </c>
      <c r="GD3" t="str">
        <f>IF(ISBLANK(Main!O34),"",Main!O34)</f>
        <v/>
      </c>
      <c r="GE3" t="e">
        <f ca="1">IF(Main!N101=0,"", ROUND(Main!N101,1))</f>
        <v>#N/A</v>
      </c>
      <c r="GF3" t="e">
        <f ca="1">IF(Main!O101=0,"", ROUND(Main!O101,1))</f>
        <v>#N/A</v>
      </c>
      <c r="GG3" t="str">
        <f ca="1">IF(Main!P101=0,"", ROUND(Main!P101,1))</f>
        <v/>
      </c>
      <c r="GH3" t="str">
        <f>IF(ISBLANK(Main!O35),"",Main!N35)</f>
        <v/>
      </c>
      <c r="GI3" t="str">
        <f>IF(ISBLANK(Main!O35),"",Main!O35)</f>
        <v/>
      </c>
      <c r="GJ3" t="e">
        <f ca="1">IF(Main!N102=0,"", ROUND(Main!N102,1))</f>
        <v>#N/A</v>
      </c>
      <c r="GK3" t="e">
        <f ca="1">IF(Main!O102=0,"", ROUND(Main!O102,1))</f>
        <v>#N/A</v>
      </c>
      <c r="GL3" t="str">
        <f ca="1">IF(Main!P102=0,"", ROUND(Main!P102,1))</f>
        <v/>
      </c>
      <c r="GM3" t="str">
        <f>IF(ISBLANK(Main!O36),"",Main!N36)</f>
        <v/>
      </c>
      <c r="GN3" t="str">
        <f>IF(ISBLANK(Main!O36),"",Main!O36)</f>
        <v/>
      </c>
      <c r="GO3" t="e">
        <f ca="1">IF(Main!N103=0,"", ROUND(Main!N103,1))</f>
        <v>#N/A</v>
      </c>
      <c r="GP3" t="e">
        <f ca="1">IF(Main!O103=0,"", ROUND(Main!O103,1))</f>
        <v>#N/A</v>
      </c>
      <c r="GQ3" t="str">
        <f ca="1">IF(Main!P103=0,"", ROUND(Main!P103,1))</f>
        <v/>
      </c>
      <c r="GR3" t="str">
        <f>IF(ISBLANK(Main!O37),"",Main!N37)</f>
        <v/>
      </c>
      <c r="GS3" t="str">
        <f>IF(ISBLANK(Main!O37),"",Main!O37)</f>
        <v/>
      </c>
      <c r="GT3" t="e">
        <f ca="1">IF(Main!N104=0,"", ROUND(Main!N104,1))</f>
        <v>#N/A</v>
      </c>
      <c r="GU3" t="e">
        <f ca="1">IF(Main!O104=0,"", ROUND(Main!O104,1))</f>
        <v>#N/A</v>
      </c>
      <c r="GV3" t="str">
        <f ca="1">IF(Main!P104=0,"", ROUND(Main!P104,1))</f>
        <v/>
      </c>
      <c r="GW3" t="str">
        <f>IF(ISBLANK(Main!O38),"",Main!N38)</f>
        <v/>
      </c>
      <c r="GX3" t="str">
        <f>IF(ISBLANK(Main!O38),"",Main!O38)</f>
        <v/>
      </c>
      <c r="GY3" t="e">
        <f ca="1">IF(Main!N105=0,"", ROUND(Main!N105,1))</f>
        <v>#N/A</v>
      </c>
      <c r="GZ3" t="e">
        <f ca="1">IF(Main!O105=0,"", ROUND(Main!O105,1))</f>
        <v>#N/A</v>
      </c>
      <c r="HA3" t="str">
        <f ca="1">IF(Main!P105=0,"", ROUND(Main!P105,1))</f>
        <v/>
      </c>
      <c r="HB3" t="str">
        <f>IF(ISBLANK(Main!O39),"",Main!N39)</f>
        <v/>
      </c>
      <c r="HC3" t="str">
        <f>IF(ISBLANK(Main!O39),"",Main!O39)</f>
        <v/>
      </c>
      <c r="HD3" t="e">
        <f ca="1">IF(Main!N106=0,"", ROUND(Main!N106,1))</f>
        <v>#N/A</v>
      </c>
      <c r="HE3" t="e">
        <f ca="1">IF(Main!O106=0,"", ROUND(Main!O106,1))</f>
        <v>#N/A</v>
      </c>
      <c r="HF3" t="str">
        <f ca="1">IF(Main!P106=0,"", ROUND(Main!P106,1))</f>
        <v/>
      </c>
      <c r="HG3" t="str">
        <f>IF(ISBLANK(Main!O40),"",Main!N40)</f>
        <v/>
      </c>
      <c r="HH3" t="str">
        <f>IF(ISBLANK(Main!O40),"",Main!O40)</f>
        <v/>
      </c>
      <c r="HI3" t="e">
        <f ca="1">IF(Main!N107=0,"", ROUND(Main!N107,1))</f>
        <v>#N/A</v>
      </c>
      <c r="HJ3" t="e">
        <f ca="1">IF(Main!O107=0,"", ROUND(Main!O107,1))</f>
        <v>#N/A</v>
      </c>
      <c r="HK3" t="str">
        <f ca="1">IF(Main!P107=0,"", ROUND(Main!P107,1))</f>
        <v/>
      </c>
      <c r="HL3" t="str">
        <f>IF(ISBLANK(Main!O41),"",Main!N41)</f>
        <v/>
      </c>
      <c r="HM3" t="str">
        <f>IF(ISBLANK(Main!O41),"",Main!O41)</f>
        <v/>
      </c>
      <c r="HN3" t="e">
        <f ca="1">IF(Main!N108=0,"", ROUND(Main!N108,1))</f>
        <v>#N/A</v>
      </c>
      <c r="HO3" t="e">
        <f ca="1">IF(Main!O108=0,"", ROUND(Main!O108,1))</f>
        <v>#N/A</v>
      </c>
      <c r="HP3" t="str">
        <f ca="1">IF(Main!P108=0,"", ROUND(Main!P108,1))</f>
        <v/>
      </c>
      <c r="HQ3" t="str">
        <f>IF(ISBLANK(Main!O42),"",Main!N42)</f>
        <v/>
      </c>
      <c r="HR3" t="str">
        <f>IF(ISBLANK(Main!O42),"",Main!O42)</f>
        <v/>
      </c>
      <c r="HS3" t="e">
        <f ca="1">IF(Main!N109=0,"", ROUND(Main!N109,1))</f>
        <v>#N/A</v>
      </c>
      <c r="HT3" t="e">
        <f ca="1">IF(Main!O109=0,"", ROUND(Main!O109,1))</f>
        <v>#N/A</v>
      </c>
      <c r="HU3" t="str">
        <f ca="1">IF(Main!P109=0,"", ROUND(Main!P109,1))</f>
        <v/>
      </c>
      <c r="HV3" t="str">
        <f>IF(ISBLANK(Main!O43),"",Main!N43)</f>
        <v/>
      </c>
      <c r="HW3" t="str">
        <f>IF(ISBLANK(Main!O43),"",Main!O43)</f>
        <v/>
      </c>
      <c r="HX3" t="e">
        <f ca="1">IF(Main!N110=0,"", ROUND(Main!N110,1))</f>
        <v>#N/A</v>
      </c>
      <c r="HY3" t="e">
        <f ca="1">IF(Main!O110=0,"", ROUND(Main!O110,1))</f>
        <v>#N/A</v>
      </c>
      <c r="HZ3" t="str">
        <f ca="1">IF(Main!P110=0,"", ROUND(Main!P110,1))</f>
        <v/>
      </c>
      <c r="IA3" t="str">
        <f>IF(ISBLANK(Main!O44),"",Main!N44)</f>
        <v/>
      </c>
      <c r="IB3" t="str">
        <f>IF(ISBLANK(Main!O44),"",Main!O44)</f>
        <v/>
      </c>
      <c r="IC3" t="e">
        <f ca="1">IF(Main!N111=0,"", ROUND(Main!N111,1))</f>
        <v>#N/A</v>
      </c>
      <c r="ID3" t="e">
        <f ca="1">IF(Main!O111=0,"", ROUND(Main!O111,1))</f>
        <v>#N/A</v>
      </c>
      <c r="IE3" t="str">
        <f ca="1">IF(Main!P111=0,"", ROUND(Main!P111,1))</f>
        <v/>
      </c>
      <c r="IG3" s="205" t="s">
        <v>1656</v>
      </c>
      <c r="IH3" s="61" t="s">
        <v>1652</v>
      </c>
      <c r="II3" s="61" t="s">
        <v>1704</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C6" sqref="C6:D6"/>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2010</v>
      </c>
    </row>
    <row r="3" spans="1:5" x14ac:dyDescent="0.2">
      <c r="B3" s="41" t="s">
        <v>1768</v>
      </c>
      <c r="C3" s="41" t="s">
        <v>2011</v>
      </c>
      <c r="D3" s="41" t="s">
        <v>2012</v>
      </c>
      <c r="E3" s="41" t="s">
        <v>2013</v>
      </c>
    </row>
    <row r="4" spans="1:5" x14ac:dyDescent="0.2">
      <c r="B4" s="44" t="s">
        <v>817</v>
      </c>
      <c r="C4" s="44" t="s">
        <v>2017</v>
      </c>
      <c r="D4" s="44" t="s">
        <v>2018</v>
      </c>
    </row>
    <row r="5" spans="1:5" x14ac:dyDescent="0.2">
      <c r="B5" s="44" t="s">
        <v>845</v>
      </c>
      <c r="C5" s="44" t="s">
        <v>2019</v>
      </c>
      <c r="D5" s="44" t="s">
        <v>2020</v>
      </c>
    </row>
    <row r="6" spans="1:5" x14ac:dyDescent="0.2">
      <c r="B6" s="44" t="s">
        <v>5695</v>
      </c>
      <c r="C6" s="44" t="s">
        <v>2152</v>
      </c>
      <c r="D6" s="44" t="s">
        <v>2072</v>
      </c>
    </row>
    <row r="7" spans="1:5" x14ac:dyDescent="0.2">
      <c r="B7" s="44" t="s">
        <v>1885</v>
      </c>
      <c r="C7" s="44" t="s">
        <v>2021</v>
      </c>
      <c r="D7" s="44" t="s">
        <v>2018</v>
      </c>
    </row>
    <row r="8" spans="1:5" x14ac:dyDescent="0.2">
      <c r="B8" s="44" t="s">
        <v>849</v>
      </c>
      <c r="C8" s="44" t="s">
        <v>2022</v>
      </c>
      <c r="D8" s="44" t="s">
        <v>2018</v>
      </c>
    </row>
    <row r="9" spans="1:5" x14ac:dyDescent="0.2">
      <c r="B9" s="44" t="s">
        <v>855</v>
      </c>
      <c r="C9" s="44" t="s">
        <v>2023</v>
      </c>
      <c r="D9" s="44" t="s">
        <v>2018</v>
      </c>
    </row>
    <row r="10" spans="1:5" x14ac:dyDescent="0.2">
      <c r="B10" s="44" t="s">
        <v>861</v>
      </c>
      <c r="C10" s="44" t="s">
        <v>2024</v>
      </c>
      <c r="D10" s="44" t="s">
        <v>2025</v>
      </c>
    </row>
    <row r="11" spans="1:5" x14ac:dyDescent="0.2">
      <c r="B11" s="44" t="s">
        <v>865</v>
      </c>
      <c r="C11" s="44" t="s">
        <v>2026</v>
      </c>
      <c r="D11" s="44" t="s">
        <v>2027</v>
      </c>
    </row>
    <row r="12" spans="1:5" x14ac:dyDescent="0.2">
      <c r="B12" s="44" t="s">
        <v>869</v>
      </c>
      <c r="C12" s="44" t="s">
        <v>2052</v>
      </c>
      <c r="D12" s="44" t="s">
        <v>2051</v>
      </c>
      <c r="E12" s="44" t="s">
        <v>2028</v>
      </c>
    </row>
    <row r="13" spans="1:5" x14ac:dyDescent="0.2">
      <c r="B13" s="44" t="s">
        <v>1888</v>
      </c>
      <c r="C13" s="44" t="s">
        <v>2029</v>
      </c>
      <c r="D13" s="44" t="s">
        <v>2030</v>
      </c>
    </row>
    <row r="14" spans="1:5" x14ac:dyDescent="0.2">
      <c r="B14" s="44" t="s">
        <v>872</v>
      </c>
      <c r="C14" s="44" t="s">
        <v>2031</v>
      </c>
      <c r="D14" s="44" t="s">
        <v>2032</v>
      </c>
    </row>
    <row r="15" spans="1:5" x14ac:dyDescent="0.2">
      <c r="B15" s="44" t="s">
        <v>884</v>
      </c>
      <c r="C15" s="44" t="s">
        <v>2033</v>
      </c>
      <c r="D15" s="44" t="s">
        <v>2034</v>
      </c>
    </row>
    <row r="16" spans="1:5" x14ac:dyDescent="0.2">
      <c r="B16" s="44" t="s">
        <v>904</v>
      </c>
      <c r="C16" s="44" t="s">
        <v>2035</v>
      </c>
      <c r="D16" s="44" t="s">
        <v>2036</v>
      </c>
    </row>
    <row r="17" spans="2:5" x14ac:dyDescent="0.2">
      <c r="B17" s="44" t="s">
        <v>910</v>
      </c>
      <c r="C17" s="44" t="s">
        <v>2037</v>
      </c>
      <c r="D17" s="44" t="s">
        <v>2038</v>
      </c>
    </row>
    <row r="18" spans="2:5" x14ac:dyDescent="0.2">
      <c r="B18" s="44" t="s">
        <v>916</v>
      </c>
      <c r="C18" s="44" t="s">
        <v>2039</v>
      </c>
      <c r="D18" s="44" t="s">
        <v>2053</v>
      </c>
      <c r="E18" s="44" t="s">
        <v>2040</v>
      </c>
    </row>
    <row r="19" spans="2:5" x14ac:dyDescent="0.2">
      <c r="B19" s="44" t="s">
        <v>919</v>
      </c>
      <c r="C19" s="44" t="s">
        <v>2041</v>
      </c>
      <c r="D19" s="44" t="s">
        <v>2018</v>
      </c>
    </row>
    <row r="20" spans="2:5" x14ac:dyDescent="0.2">
      <c r="B20" s="44" t="s">
        <v>941</v>
      </c>
      <c r="C20" s="44" t="s">
        <v>2042</v>
      </c>
      <c r="D20" s="44" t="s">
        <v>2018</v>
      </c>
    </row>
    <row r="21" spans="2:5" x14ac:dyDescent="0.2">
      <c r="B21" s="44" t="s">
        <v>960</v>
      </c>
      <c r="C21" s="44" t="s">
        <v>2043</v>
      </c>
      <c r="D21" s="44" t="s">
        <v>2027</v>
      </c>
    </row>
    <row r="22" spans="2:5" x14ac:dyDescent="0.2">
      <c r="B22" s="44" t="s">
        <v>989</v>
      </c>
      <c r="C22" s="44" t="s">
        <v>2044</v>
      </c>
      <c r="D22" s="44" t="s">
        <v>2045</v>
      </c>
    </row>
    <row r="23" spans="2:5" x14ac:dyDescent="0.2">
      <c r="B23" s="44" t="s">
        <v>335</v>
      </c>
      <c r="C23" s="44" t="s">
        <v>2046</v>
      </c>
      <c r="D23" s="44" t="s">
        <v>2018</v>
      </c>
    </row>
    <row r="24" spans="2:5" x14ac:dyDescent="0.2">
      <c r="B24" s="44" t="s">
        <v>1025</v>
      </c>
      <c r="C24" s="44" t="s">
        <v>2047</v>
      </c>
      <c r="D24" s="44" t="s">
        <v>2018</v>
      </c>
    </row>
    <row r="25" spans="2:5" x14ac:dyDescent="0.2">
      <c r="B25" s="44" t="s">
        <v>1050</v>
      </c>
      <c r="C25" s="44" t="s">
        <v>2048</v>
      </c>
      <c r="D25" s="44" t="s">
        <v>2049</v>
      </c>
    </row>
    <row r="26" spans="2:5" x14ac:dyDescent="0.2">
      <c r="B26" s="44" t="s">
        <v>1053</v>
      </c>
      <c r="C26" s="44" t="s">
        <v>2055</v>
      </c>
      <c r="D26" s="44" t="s">
        <v>2054</v>
      </c>
      <c r="E26" s="44" t="s">
        <v>2050</v>
      </c>
    </row>
    <row r="27" spans="2:5" x14ac:dyDescent="0.2">
      <c r="B27" s="44" t="s">
        <v>1061</v>
      </c>
    </row>
    <row r="28" spans="2:5" x14ac:dyDescent="0.2">
      <c r="B28" s="44" t="s">
        <v>1071</v>
      </c>
      <c r="C28" s="44" t="s">
        <v>2057</v>
      </c>
      <c r="D28" s="44" t="s">
        <v>2056</v>
      </c>
      <c r="E28" s="44" t="s">
        <v>2058</v>
      </c>
    </row>
    <row r="29" spans="2:5" x14ac:dyDescent="0.2">
      <c r="B29" s="44" t="s">
        <v>1076</v>
      </c>
      <c r="C29" s="44" t="s">
        <v>2059</v>
      </c>
      <c r="D29" s="44" t="s">
        <v>2060</v>
      </c>
    </row>
    <row r="30" spans="2:5" x14ac:dyDescent="0.2">
      <c r="B30" s="44" t="s">
        <v>2014</v>
      </c>
      <c r="C30" s="44" t="s">
        <v>2061</v>
      </c>
      <c r="D30" s="44" t="s">
        <v>2062</v>
      </c>
    </row>
    <row r="31" spans="2:5" x14ac:dyDescent="0.2">
      <c r="B31" s="44" t="s">
        <v>1095</v>
      </c>
      <c r="C31" s="44" t="s">
        <v>2063</v>
      </c>
      <c r="D31" s="44" t="s">
        <v>2064</v>
      </c>
      <c r="E31" s="44" t="s">
        <v>2065</v>
      </c>
    </row>
    <row r="32" spans="2:5" x14ac:dyDescent="0.2">
      <c r="B32" s="44" t="s">
        <v>1098</v>
      </c>
      <c r="C32" s="44" t="s">
        <v>2066</v>
      </c>
      <c r="D32" s="44" t="s">
        <v>2067</v>
      </c>
      <c r="E32" s="44" t="s">
        <v>2068</v>
      </c>
    </row>
    <row r="33" spans="2:5" x14ac:dyDescent="0.2">
      <c r="B33" s="44" t="s">
        <v>1109</v>
      </c>
      <c r="C33" s="44" t="s">
        <v>2069</v>
      </c>
      <c r="D33" s="44" t="s">
        <v>2070</v>
      </c>
    </row>
    <row r="34" spans="2:5" x14ac:dyDescent="0.2">
      <c r="B34" s="44" t="s">
        <v>1118</v>
      </c>
      <c r="C34" s="44" t="s">
        <v>2071</v>
      </c>
      <c r="D34" s="44" t="s">
        <v>2072</v>
      </c>
    </row>
    <row r="35" spans="2:5" x14ac:dyDescent="0.2">
      <c r="B35" s="44" t="s">
        <v>1125</v>
      </c>
      <c r="C35" s="44" t="s">
        <v>2073</v>
      </c>
      <c r="D35" s="44" t="s">
        <v>2074</v>
      </c>
    </row>
    <row r="36" spans="2:5" x14ac:dyDescent="0.2">
      <c r="B36" s="44" t="s">
        <v>1149</v>
      </c>
      <c r="C36" s="44" t="s">
        <v>2075</v>
      </c>
      <c r="D36" s="44" t="s">
        <v>2076</v>
      </c>
    </row>
    <row r="37" spans="2:5" x14ac:dyDescent="0.2">
      <c r="B37" s="44" t="s">
        <v>1168</v>
      </c>
      <c r="C37" s="44" t="s">
        <v>2077</v>
      </c>
      <c r="D37" s="44" t="s">
        <v>2078</v>
      </c>
    </row>
    <row r="38" spans="2:5" x14ac:dyDescent="0.2">
      <c r="B38" s="44" t="s">
        <v>5562</v>
      </c>
      <c r="C38" s="44" t="s">
        <v>5563</v>
      </c>
      <c r="D38" s="44" t="s">
        <v>5564</v>
      </c>
    </row>
    <row r="39" spans="2:5" x14ac:dyDescent="0.2">
      <c r="B39" s="44" t="s">
        <v>1173</v>
      </c>
      <c r="C39" s="44" t="s">
        <v>2079</v>
      </c>
      <c r="D39" s="44" t="s">
        <v>2025</v>
      </c>
    </row>
    <row r="40" spans="2:5" x14ac:dyDescent="0.2">
      <c r="B40" s="44" t="s">
        <v>1190</v>
      </c>
      <c r="C40" s="44" t="s">
        <v>2080</v>
      </c>
      <c r="D40" s="44" t="s">
        <v>2081</v>
      </c>
    </row>
    <row r="41" spans="2:5" x14ac:dyDescent="0.2">
      <c r="B41" s="44" t="s">
        <v>1194</v>
      </c>
      <c r="C41" s="44" t="s">
        <v>2082</v>
      </c>
      <c r="D41" s="44" t="s">
        <v>2083</v>
      </c>
      <c r="E41" s="44" t="s">
        <v>2084</v>
      </c>
    </row>
    <row r="42" spans="2:5" x14ac:dyDescent="0.2">
      <c r="B42" s="44" t="s">
        <v>1198</v>
      </c>
      <c r="C42" s="44" t="s">
        <v>2085</v>
      </c>
      <c r="D42" s="44" t="s">
        <v>2086</v>
      </c>
    </row>
    <row r="43" spans="2:5" x14ac:dyDescent="0.2">
      <c r="B43" s="44" t="s">
        <v>1202</v>
      </c>
      <c r="C43" s="44" t="s">
        <v>2087</v>
      </c>
      <c r="D43" s="44" t="s">
        <v>2088</v>
      </c>
    </row>
    <row r="44" spans="2:5" x14ac:dyDescent="0.2">
      <c r="B44" s="44" t="s">
        <v>1966</v>
      </c>
      <c r="C44" s="44" t="s">
        <v>2089</v>
      </c>
      <c r="D44" s="44" t="s">
        <v>2090</v>
      </c>
    </row>
    <row r="45" spans="2:5" x14ac:dyDescent="0.2">
      <c r="B45" s="44" t="s">
        <v>1205</v>
      </c>
      <c r="C45" s="44" t="s">
        <v>2091</v>
      </c>
      <c r="D45" s="44" t="s">
        <v>2092</v>
      </c>
    </row>
    <row r="46" spans="2:5" x14ac:dyDescent="0.2">
      <c r="B46" s="44" t="s">
        <v>1230</v>
      </c>
      <c r="C46" s="44" t="s">
        <v>2093</v>
      </c>
      <c r="D46" s="44" t="s">
        <v>2094</v>
      </c>
    </row>
    <row r="47" spans="2:5" x14ac:dyDescent="0.2">
      <c r="B47" s="44" t="s">
        <v>1236</v>
      </c>
      <c r="C47" s="44" t="s">
        <v>2095</v>
      </c>
      <c r="D47" s="44" t="s">
        <v>2096</v>
      </c>
    </row>
    <row r="48" spans="2:5" x14ac:dyDescent="0.2">
      <c r="B48" s="44" t="s">
        <v>1777</v>
      </c>
      <c r="C48" s="44" t="s">
        <v>2097</v>
      </c>
      <c r="D48" s="44" t="s">
        <v>2098</v>
      </c>
    </row>
    <row r="49" spans="2:5" x14ac:dyDescent="0.2">
      <c r="B49" s="44" t="s">
        <v>1239</v>
      </c>
      <c r="C49" s="44" t="s">
        <v>2099</v>
      </c>
      <c r="D49" s="44" t="s">
        <v>2100</v>
      </c>
    </row>
    <row r="50" spans="2:5" x14ac:dyDescent="0.2">
      <c r="B50" s="44" t="s">
        <v>1245</v>
      </c>
      <c r="C50" s="44" t="s">
        <v>2101</v>
      </c>
      <c r="D50" s="44" t="s">
        <v>2102</v>
      </c>
    </row>
    <row r="51" spans="2:5" x14ac:dyDescent="0.2">
      <c r="B51" s="44" t="s">
        <v>1249</v>
      </c>
      <c r="C51" s="44" t="s">
        <v>2103</v>
      </c>
      <c r="D51" s="44" t="s">
        <v>2104</v>
      </c>
    </row>
    <row r="52" spans="2:5" x14ac:dyDescent="0.2">
      <c r="B52" s="44" t="s">
        <v>1252</v>
      </c>
      <c r="C52" s="44" t="s">
        <v>2105</v>
      </c>
      <c r="D52" s="44" t="s">
        <v>2106</v>
      </c>
    </row>
    <row r="53" spans="2:5" x14ac:dyDescent="0.2">
      <c r="B53" s="44" t="s">
        <v>1862</v>
      </c>
      <c r="C53" s="44" t="s">
        <v>2107</v>
      </c>
      <c r="D53" s="44" t="s">
        <v>2018</v>
      </c>
    </row>
    <row r="54" spans="2:5" x14ac:dyDescent="0.2">
      <c r="B54" s="44" t="s">
        <v>1257</v>
      </c>
      <c r="C54" s="44" t="s">
        <v>2108</v>
      </c>
      <c r="D54" s="44" t="s">
        <v>2018</v>
      </c>
    </row>
    <row r="55" spans="2:5" x14ac:dyDescent="0.2">
      <c r="B55" s="44" t="s">
        <v>1283</v>
      </c>
      <c r="C55" s="44" t="s">
        <v>2109</v>
      </c>
      <c r="D55" s="44" t="s">
        <v>2025</v>
      </c>
    </row>
    <row r="56" spans="2:5" x14ac:dyDescent="0.2">
      <c r="B56" s="44" t="s">
        <v>1287</v>
      </c>
      <c r="C56" s="44" t="s">
        <v>2110</v>
      </c>
      <c r="D56" s="44" t="s">
        <v>2111</v>
      </c>
    </row>
    <row r="57" spans="2:5" x14ac:dyDescent="0.2">
      <c r="B57" s="44" t="s">
        <v>1908</v>
      </c>
      <c r="C57" s="44" t="s">
        <v>2112</v>
      </c>
      <c r="D57" s="44" t="s">
        <v>2018</v>
      </c>
    </row>
    <row r="58" spans="2:5" x14ac:dyDescent="0.2">
      <c r="B58" s="44" t="s">
        <v>1296</v>
      </c>
      <c r="C58" s="44" t="s">
        <v>2113</v>
      </c>
      <c r="D58" s="44" t="s">
        <v>2114</v>
      </c>
    </row>
    <row r="59" spans="2:5" x14ac:dyDescent="0.2">
      <c r="B59" s="44" t="s">
        <v>2015</v>
      </c>
      <c r="C59" s="44" t="s">
        <v>2115</v>
      </c>
      <c r="D59" s="44" t="s">
        <v>2116</v>
      </c>
    </row>
    <row r="60" spans="2:5" x14ac:dyDescent="0.2">
      <c r="B60" s="44" t="s">
        <v>3085</v>
      </c>
      <c r="C60" s="44" t="s">
        <v>2117</v>
      </c>
      <c r="D60" s="44" t="s">
        <v>2060</v>
      </c>
    </row>
    <row r="61" spans="2:5" x14ac:dyDescent="0.2">
      <c r="B61" s="44" t="s">
        <v>1341</v>
      </c>
      <c r="C61" s="44" t="s">
        <v>2118</v>
      </c>
      <c r="D61" s="44" t="s">
        <v>2119</v>
      </c>
      <c r="E61" s="44" t="s">
        <v>2120</v>
      </c>
    </row>
    <row r="62" spans="2:5" x14ac:dyDescent="0.2">
      <c r="B62" s="44" t="s">
        <v>1781</v>
      </c>
      <c r="C62" s="44" t="s">
        <v>2121</v>
      </c>
      <c r="D62" s="44" t="s">
        <v>2027</v>
      </c>
    </row>
    <row r="63" spans="2:5" x14ac:dyDescent="0.2">
      <c r="B63" s="44" t="s">
        <v>1346</v>
      </c>
      <c r="C63" s="44" t="s">
        <v>2122</v>
      </c>
      <c r="D63" s="44" t="s">
        <v>2123</v>
      </c>
    </row>
    <row r="64" spans="2:5" x14ac:dyDescent="0.2">
      <c r="B64" s="44" t="s">
        <v>1351</v>
      </c>
      <c r="C64" s="44" t="s">
        <v>2124</v>
      </c>
      <c r="D64" s="44" t="s">
        <v>2018</v>
      </c>
    </row>
    <row r="65" spans="2:5" x14ac:dyDescent="0.2">
      <c r="B65" s="44" t="s">
        <v>1381</v>
      </c>
      <c r="C65" s="44" t="s">
        <v>2125</v>
      </c>
      <c r="D65" s="44" t="s">
        <v>2038</v>
      </c>
    </row>
    <row r="66" spans="2:5" x14ac:dyDescent="0.2">
      <c r="B66" s="44" t="s">
        <v>1387</v>
      </c>
      <c r="C66" s="44" t="s">
        <v>2126</v>
      </c>
      <c r="D66" s="44" t="s">
        <v>2027</v>
      </c>
    </row>
    <row r="67" spans="2:5" x14ac:dyDescent="0.2">
      <c r="B67" s="44" t="s">
        <v>1391</v>
      </c>
      <c r="C67" s="44" t="s">
        <v>2127</v>
      </c>
      <c r="D67" s="44" t="s">
        <v>2025</v>
      </c>
    </row>
    <row r="68" spans="2:5" x14ac:dyDescent="0.2">
      <c r="B68" s="44" t="s">
        <v>1405</v>
      </c>
      <c r="C68" s="44" t="s">
        <v>2128</v>
      </c>
      <c r="D68" s="44" t="s">
        <v>2129</v>
      </c>
    </row>
    <row r="69" spans="2:5" x14ac:dyDescent="0.2">
      <c r="B69" s="44" t="s">
        <v>1982</v>
      </c>
      <c r="C69" s="44" t="s">
        <v>2130</v>
      </c>
      <c r="D69" s="44" t="s">
        <v>2081</v>
      </c>
    </row>
    <row r="70" spans="2:5" x14ac:dyDescent="0.2">
      <c r="B70" s="44" t="s">
        <v>1983</v>
      </c>
      <c r="C70" s="44" t="s">
        <v>2131</v>
      </c>
      <c r="D70" s="44" t="s">
        <v>2132</v>
      </c>
    </row>
    <row r="71" spans="2:5" x14ac:dyDescent="0.2">
      <c r="B71" s="44" t="s">
        <v>1747</v>
      </c>
      <c r="C71" s="44" t="s">
        <v>2133</v>
      </c>
      <c r="D71" s="44" t="s">
        <v>2134</v>
      </c>
    </row>
    <row r="72" spans="2:5" x14ac:dyDescent="0.2">
      <c r="B72" s="44" t="s">
        <v>1418</v>
      </c>
      <c r="C72" s="44" t="s">
        <v>2135</v>
      </c>
      <c r="D72" s="44" t="s">
        <v>2136</v>
      </c>
      <c r="E72" s="44" t="s">
        <v>2072</v>
      </c>
    </row>
    <row r="73" spans="2:5" x14ac:dyDescent="0.2">
      <c r="B73" s="44" t="s">
        <v>1787</v>
      </c>
      <c r="C73" s="44" t="s">
        <v>2137</v>
      </c>
      <c r="D73" s="44" t="s">
        <v>2018</v>
      </c>
    </row>
    <row r="74" spans="2:5" x14ac:dyDescent="0.2">
      <c r="B74" s="44" t="s">
        <v>1424</v>
      </c>
      <c r="C74" s="44" t="s">
        <v>2138</v>
      </c>
      <c r="D74" s="44" t="s">
        <v>2018</v>
      </c>
    </row>
    <row r="75" spans="2:5" x14ac:dyDescent="0.2">
      <c r="B75" s="44" t="s">
        <v>1434</v>
      </c>
      <c r="C75" s="44" t="s">
        <v>2139</v>
      </c>
      <c r="D75" s="44" t="s">
        <v>2140</v>
      </c>
    </row>
    <row r="76" spans="2:5" x14ac:dyDescent="0.2">
      <c r="B76" s="44" t="s">
        <v>1447</v>
      </c>
      <c r="C76" s="44" t="s">
        <v>2141</v>
      </c>
      <c r="D76" s="44" t="s">
        <v>2038</v>
      </c>
    </row>
    <row r="77" spans="2:5" x14ac:dyDescent="0.2">
      <c r="B77" s="44" t="s">
        <v>1451</v>
      </c>
      <c r="C77" s="44" t="s">
        <v>2142</v>
      </c>
      <c r="D77" s="44" t="s">
        <v>2143</v>
      </c>
    </row>
    <row r="78" spans="2:5" x14ac:dyDescent="0.2">
      <c r="B78" s="44" t="s">
        <v>1459</v>
      </c>
      <c r="C78" s="44" t="s">
        <v>2144</v>
      </c>
      <c r="D78" s="44" t="s">
        <v>2027</v>
      </c>
    </row>
    <row r="79" spans="2:5" x14ac:dyDescent="0.2">
      <c r="B79" s="44" t="s">
        <v>1496</v>
      </c>
      <c r="C79" s="44" t="s">
        <v>2145</v>
      </c>
      <c r="D79" s="44" t="s">
        <v>2027</v>
      </c>
    </row>
    <row r="80" spans="2:5" x14ac:dyDescent="0.2">
      <c r="B80" s="44" t="s">
        <v>1833</v>
      </c>
      <c r="C80" s="44" t="s">
        <v>2146</v>
      </c>
      <c r="D80" s="44" t="s">
        <v>2147</v>
      </c>
      <c r="E80" s="44" t="s">
        <v>2058</v>
      </c>
    </row>
    <row r="81" spans="2:4" x14ac:dyDescent="0.2">
      <c r="B81" s="44" t="s">
        <v>2016</v>
      </c>
      <c r="C81" s="44" t="s">
        <v>2148</v>
      </c>
      <c r="D81" s="44" t="s">
        <v>2149</v>
      </c>
    </row>
    <row r="82" spans="2:4" x14ac:dyDescent="0.2">
      <c r="B82" s="44" t="s">
        <v>1557</v>
      </c>
      <c r="C82" s="44" t="s">
        <v>2150</v>
      </c>
      <c r="D82" s="44" t="s">
        <v>2151</v>
      </c>
    </row>
    <row r="83" spans="2:4" x14ac:dyDescent="0.2">
      <c r="B83" s="44" t="s">
        <v>1795</v>
      </c>
    </row>
    <row r="84" spans="2:4" x14ac:dyDescent="0.2">
      <c r="B84" s="44" t="s">
        <v>1565</v>
      </c>
      <c r="C84" s="44" t="s">
        <v>2152</v>
      </c>
      <c r="D84" s="44" t="s">
        <v>2072</v>
      </c>
    </row>
    <row r="85" spans="2:4" x14ac:dyDescent="0.2">
      <c r="B85" s="44" t="s">
        <v>1589</v>
      </c>
      <c r="C85" s="44" t="s">
        <v>2153</v>
      </c>
      <c r="D85" s="44" t="s">
        <v>2154</v>
      </c>
    </row>
    <row r="86" spans="2:4" x14ac:dyDescent="0.2">
      <c r="B86" s="44" t="s">
        <v>1623</v>
      </c>
      <c r="C86" s="44" t="s">
        <v>2155</v>
      </c>
      <c r="D86" s="44" t="s">
        <v>2156</v>
      </c>
    </row>
    <row r="87" spans="2:4" x14ac:dyDescent="0.2">
      <c r="B87" s="44" t="s">
        <v>1846</v>
      </c>
      <c r="C87" s="44" t="s">
        <v>2157</v>
      </c>
      <c r="D87" s="44" t="s">
        <v>2038</v>
      </c>
    </row>
    <row r="88" spans="2:4" x14ac:dyDescent="0.2">
      <c r="B88" s="44" t="s">
        <v>1627</v>
      </c>
      <c r="C88" s="44" t="s">
        <v>2158</v>
      </c>
      <c r="D88" s="44" t="s">
        <v>2027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G76" sqref="G76"/>
    </sheetView>
  </sheetViews>
  <sheetFormatPr defaultRowHeight="12.75" x14ac:dyDescent="0.2"/>
  <cols>
    <col min="1" max="1" width="21" style="108" customWidth="1"/>
    <col min="3" max="3" width="23.85546875" customWidth="1"/>
    <col min="4" max="4" width="10.7109375" style="103" customWidth="1"/>
    <col min="5" max="5" width="142.28515625" bestFit="1" customWidth="1"/>
    <col min="6" max="6" width="18" customWidth="1"/>
    <col min="7" max="7" width="15" customWidth="1"/>
  </cols>
  <sheetData>
    <row r="1" spans="1:10" x14ac:dyDescent="0.2">
      <c r="E1" s="1" t="s">
        <v>138</v>
      </c>
    </row>
    <row r="3" spans="1:10" x14ac:dyDescent="0.2">
      <c r="A3" s="109" t="s">
        <v>139</v>
      </c>
      <c r="B3" s="41"/>
      <c r="C3" s="41" t="s">
        <v>140</v>
      </c>
      <c r="D3" s="105" t="s">
        <v>41</v>
      </c>
      <c r="E3" s="41" t="s">
        <v>146</v>
      </c>
      <c r="F3" s="41" t="s">
        <v>147</v>
      </c>
      <c r="G3" s="41" t="s">
        <v>148</v>
      </c>
      <c r="H3" s="41"/>
      <c r="I3" s="41"/>
      <c r="J3" s="41"/>
    </row>
    <row r="4" spans="1:10" x14ac:dyDescent="0.2">
      <c r="A4" s="108" t="s">
        <v>141</v>
      </c>
      <c r="C4" t="s">
        <v>111</v>
      </c>
      <c r="D4" s="104">
        <v>41414</v>
      </c>
      <c r="E4" t="s">
        <v>151</v>
      </c>
      <c r="F4" t="s">
        <v>144</v>
      </c>
      <c r="G4" t="s">
        <v>145</v>
      </c>
    </row>
    <row r="5" spans="1:10" x14ac:dyDescent="0.2">
      <c r="C5" t="s">
        <v>142</v>
      </c>
      <c r="D5" s="104"/>
      <c r="E5" t="s">
        <v>143</v>
      </c>
    </row>
    <row r="6" spans="1:10" x14ac:dyDescent="0.2">
      <c r="D6" s="104"/>
      <c r="E6" t="s">
        <v>150</v>
      </c>
    </row>
    <row r="7" spans="1:10" x14ac:dyDescent="0.2">
      <c r="A7" s="108" t="s">
        <v>153</v>
      </c>
      <c r="C7" t="s">
        <v>142</v>
      </c>
      <c r="D7" s="104">
        <v>41424</v>
      </c>
      <c r="E7" t="s">
        <v>154</v>
      </c>
      <c r="F7" t="s">
        <v>144</v>
      </c>
      <c r="G7" t="s">
        <v>155</v>
      </c>
    </row>
    <row r="8" spans="1:10" x14ac:dyDescent="0.2">
      <c r="A8" s="108" t="s">
        <v>156</v>
      </c>
      <c r="C8" t="s">
        <v>157</v>
      </c>
      <c r="D8" s="104">
        <v>41429</v>
      </c>
      <c r="E8" t="s">
        <v>158</v>
      </c>
      <c r="F8" t="s">
        <v>159</v>
      </c>
      <c r="G8" t="s">
        <v>159</v>
      </c>
    </row>
    <row r="9" spans="1:10" x14ac:dyDescent="0.2">
      <c r="A9" s="108" t="s">
        <v>160</v>
      </c>
      <c r="C9" t="s">
        <v>161</v>
      </c>
      <c r="D9" s="104">
        <v>41522</v>
      </c>
      <c r="E9" t="s">
        <v>162</v>
      </c>
      <c r="F9" t="s">
        <v>155</v>
      </c>
      <c r="G9" t="s">
        <v>155</v>
      </c>
    </row>
    <row r="10" spans="1:10" x14ac:dyDescent="0.2">
      <c r="A10" s="108">
        <v>13</v>
      </c>
      <c r="C10" t="s">
        <v>163</v>
      </c>
      <c r="D10" s="104">
        <v>41589</v>
      </c>
      <c r="E10" t="s">
        <v>164</v>
      </c>
      <c r="F10" t="s">
        <v>155</v>
      </c>
      <c r="G10" t="s">
        <v>155</v>
      </c>
    </row>
    <row r="11" spans="1:10" x14ac:dyDescent="0.2">
      <c r="A11" s="108" t="s">
        <v>167</v>
      </c>
      <c r="C11" t="s">
        <v>142</v>
      </c>
      <c r="D11" s="104">
        <v>41612</v>
      </c>
      <c r="E11" t="s">
        <v>168</v>
      </c>
      <c r="F11" t="s">
        <v>155</v>
      </c>
      <c r="G11" t="s">
        <v>159</v>
      </c>
    </row>
    <row r="12" spans="1:10" x14ac:dyDescent="0.2">
      <c r="A12" s="108" t="s">
        <v>170</v>
      </c>
      <c r="C12" t="s">
        <v>172</v>
      </c>
      <c r="D12" s="104"/>
      <c r="E12" t="s">
        <v>173</v>
      </c>
      <c r="F12" t="s">
        <v>174</v>
      </c>
      <c r="G12" t="s">
        <v>175</v>
      </c>
    </row>
    <row r="13" spans="1:10" x14ac:dyDescent="0.2">
      <c r="A13" s="108" t="s">
        <v>171</v>
      </c>
      <c r="C13" t="s">
        <v>172</v>
      </c>
      <c r="D13" s="104"/>
      <c r="E13" t="s">
        <v>179</v>
      </c>
      <c r="F13" t="s">
        <v>144</v>
      </c>
      <c r="G13" t="s">
        <v>178</v>
      </c>
    </row>
    <row r="14" spans="1:10" x14ac:dyDescent="0.2">
      <c r="A14" s="108" t="s">
        <v>176</v>
      </c>
      <c r="C14" t="s">
        <v>172</v>
      </c>
      <c r="D14" s="104">
        <v>41303</v>
      </c>
      <c r="E14" t="s">
        <v>177</v>
      </c>
      <c r="F14" t="s">
        <v>155</v>
      </c>
      <c r="G14" t="s">
        <v>155</v>
      </c>
    </row>
    <row r="15" spans="1:10" x14ac:dyDescent="0.2">
      <c r="A15" s="108">
        <v>14</v>
      </c>
      <c r="C15" t="s">
        <v>172</v>
      </c>
      <c r="D15" s="104">
        <v>41717</v>
      </c>
      <c r="E15" t="s">
        <v>180</v>
      </c>
      <c r="F15" t="s">
        <v>155</v>
      </c>
      <c r="G15" t="s">
        <v>155</v>
      </c>
    </row>
    <row r="16" spans="1:10" x14ac:dyDescent="0.2">
      <c r="C16" t="s">
        <v>172</v>
      </c>
      <c r="D16" s="104">
        <v>41717</v>
      </c>
      <c r="E16" t="s">
        <v>181</v>
      </c>
      <c r="F16" t="s">
        <v>155</v>
      </c>
      <c r="G16" t="s">
        <v>155</v>
      </c>
    </row>
    <row r="17" spans="1:7" x14ac:dyDescent="0.2">
      <c r="C17" t="s">
        <v>142</v>
      </c>
      <c r="D17" s="104">
        <v>41717</v>
      </c>
      <c r="E17" t="s">
        <v>183</v>
      </c>
      <c r="F17" t="s">
        <v>155</v>
      </c>
      <c r="G17" t="s">
        <v>155</v>
      </c>
    </row>
    <row r="18" spans="1:7" x14ac:dyDescent="0.2">
      <c r="A18" s="108" t="s">
        <v>184</v>
      </c>
      <c r="C18" t="s">
        <v>172</v>
      </c>
      <c r="D18" s="104">
        <v>41773</v>
      </c>
      <c r="E18" t="s">
        <v>181</v>
      </c>
      <c r="F18" t="s">
        <v>155</v>
      </c>
      <c r="G18" t="s">
        <v>155</v>
      </c>
    </row>
    <row r="19" spans="1:7" x14ac:dyDescent="0.2">
      <c r="C19" t="s">
        <v>185</v>
      </c>
      <c r="D19" s="104">
        <v>41773</v>
      </c>
      <c r="E19" t="s">
        <v>186</v>
      </c>
      <c r="F19" t="s">
        <v>155</v>
      </c>
      <c r="G19" t="s">
        <v>155</v>
      </c>
    </row>
    <row r="20" spans="1:7" x14ac:dyDescent="0.2">
      <c r="C20" t="s">
        <v>172</v>
      </c>
      <c r="D20" s="104">
        <v>41773</v>
      </c>
      <c r="E20" t="s">
        <v>187</v>
      </c>
      <c r="F20" t="s">
        <v>155</v>
      </c>
      <c r="G20" t="s">
        <v>155</v>
      </c>
    </row>
    <row r="21" spans="1:7" x14ac:dyDescent="0.2">
      <c r="A21" s="108">
        <v>15</v>
      </c>
      <c r="C21" t="s">
        <v>172</v>
      </c>
      <c r="D21" s="104">
        <v>41808</v>
      </c>
      <c r="E21" t="s">
        <v>188</v>
      </c>
      <c r="F21" t="s">
        <v>155</v>
      </c>
      <c r="G21" t="s">
        <v>155</v>
      </c>
    </row>
    <row r="22" spans="1:7" x14ac:dyDescent="0.2">
      <c r="A22" s="123">
        <v>42076</v>
      </c>
      <c r="C22" t="s">
        <v>189</v>
      </c>
      <c r="D22" s="104">
        <v>42076</v>
      </c>
      <c r="E22" t="s">
        <v>212</v>
      </c>
      <c r="F22" t="s">
        <v>213</v>
      </c>
    </row>
    <row r="23" spans="1:7" x14ac:dyDescent="0.2">
      <c r="A23" s="108" t="s">
        <v>214</v>
      </c>
      <c r="C23" t="s">
        <v>189</v>
      </c>
      <c r="D23" s="104">
        <v>42216</v>
      </c>
      <c r="E23" t="s">
        <v>210</v>
      </c>
      <c r="F23" t="s">
        <v>144</v>
      </c>
      <c r="G23" t="s">
        <v>145</v>
      </c>
    </row>
    <row r="24" spans="1:7" x14ac:dyDescent="0.2">
      <c r="A24" s="108" t="s">
        <v>226</v>
      </c>
      <c r="C24" t="s">
        <v>189</v>
      </c>
      <c r="D24" s="104">
        <v>42286</v>
      </c>
      <c r="E24" t="s">
        <v>227</v>
      </c>
      <c r="F24" t="s">
        <v>144</v>
      </c>
      <c r="G24" t="s">
        <v>228</v>
      </c>
    </row>
    <row r="25" spans="1:7" x14ac:dyDescent="0.2">
      <c r="A25" s="108" t="s">
        <v>230</v>
      </c>
      <c r="C25" t="s">
        <v>189</v>
      </c>
      <c r="D25" s="104">
        <v>42306</v>
      </c>
      <c r="E25" t="s">
        <v>231</v>
      </c>
      <c r="F25" t="s">
        <v>144</v>
      </c>
      <c r="G25" t="s">
        <v>155</v>
      </c>
    </row>
    <row r="26" spans="1:7" x14ac:dyDescent="0.2">
      <c r="A26" s="143" t="s">
        <v>236</v>
      </c>
      <c r="C26" s="44" t="s">
        <v>172</v>
      </c>
      <c r="D26" s="104">
        <v>42311</v>
      </c>
      <c r="E26" s="44" t="s">
        <v>237</v>
      </c>
      <c r="F26" s="44" t="s">
        <v>213</v>
      </c>
      <c r="G26" s="44" t="s">
        <v>228</v>
      </c>
    </row>
    <row r="27" spans="1:7" x14ac:dyDescent="0.2">
      <c r="A27" s="143" t="s">
        <v>244</v>
      </c>
      <c r="C27" s="44" t="s">
        <v>245</v>
      </c>
      <c r="D27" s="104">
        <v>42360</v>
      </c>
      <c r="E27" s="44" t="s">
        <v>246</v>
      </c>
      <c r="F27" s="44" t="s">
        <v>144</v>
      </c>
      <c r="G27" s="44" t="s">
        <v>155</v>
      </c>
    </row>
    <row r="28" spans="1:7" x14ac:dyDescent="0.2">
      <c r="A28" s="143" t="s">
        <v>247</v>
      </c>
      <c r="C28" s="44" t="s">
        <v>245</v>
      </c>
      <c r="D28" s="104">
        <v>42373</v>
      </c>
      <c r="E28" s="44" t="s">
        <v>248</v>
      </c>
      <c r="F28" s="44" t="s">
        <v>144</v>
      </c>
      <c r="G28" s="44" t="s">
        <v>155</v>
      </c>
    </row>
    <row r="29" spans="1:7" x14ac:dyDescent="0.2">
      <c r="A29" s="143" t="s">
        <v>259</v>
      </c>
      <c r="C29" s="44" t="s">
        <v>185</v>
      </c>
      <c r="D29" s="104">
        <v>42395</v>
      </c>
      <c r="E29" s="44" t="s">
        <v>260</v>
      </c>
      <c r="F29" s="44" t="s">
        <v>144</v>
      </c>
      <c r="G29" s="44" t="s">
        <v>261</v>
      </c>
    </row>
    <row r="30" spans="1:7" x14ac:dyDescent="0.2">
      <c r="A30" s="143" t="s">
        <v>263</v>
      </c>
      <c r="C30" s="44" t="s">
        <v>264</v>
      </c>
      <c r="D30" s="104">
        <v>42395</v>
      </c>
      <c r="E30" s="44" t="s">
        <v>265</v>
      </c>
      <c r="F30" s="44" t="s">
        <v>144</v>
      </c>
      <c r="G30" s="44" t="s">
        <v>261</v>
      </c>
    </row>
    <row r="31" spans="1:7" x14ac:dyDescent="0.2">
      <c r="A31" s="143" t="s">
        <v>266</v>
      </c>
      <c r="C31" s="44" t="s">
        <v>267</v>
      </c>
      <c r="D31" s="104">
        <v>42395</v>
      </c>
      <c r="E31" s="44" t="s">
        <v>268</v>
      </c>
      <c r="F31" s="44" t="s">
        <v>213</v>
      </c>
      <c r="G31" s="44" t="s">
        <v>155</v>
      </c>
    </row>
    <row r="32" spans="1:7" x14ac:dyDescent="0.2">
      <c r="A32" s="143" t="s">
        <v>269</v>
      </c>
      <c r="C32" s="44" t="s">
        <v>270</v>
      </c>
      <c r="D32" s="104">
        <v>42404</v>
      </c>
      <c r="E32" s="44" t="s">
        <v>271</v>
      </c>
      <c r="F32" s="44" t="s">
        <v>144</v>
      </c>
      <c r="G32" s="44" t="s">
        <v>155</v>
      </c>
    </row>
    <row r="33" spans="1:7" x14ac:dyDescent="0.2">
      <c r="A33" s="143" t="s">
        <v>272</v>
      </c>
      <c r="C33" s="44" t="s">
        <v>270</v>
      </c>
      <c r="D33" s="104">
        <v>42409</v>
      </c>
      <c r="E33" s="44" t="s">
        <v>273</v>
      </c>
      <c r="F33" s="44" t="s">
        <v>144</v>
      </c>
      <c r="G33" s="44" t="s">
        <v>155</v>
      </c>
    </row>
    <row r="34" spans="1:7" x14ac:dyDescent="0.2">
      <c r="A34" s="143" t="s">
        <v>275</v>
      </c>
      <c r="C34" s="44" t="s">
        <v>274</v>
      </c>
      <c r="D34" s="104">
        <v>42417</v>
      </c>
      <c r="E34" s="44" t="s">
        <v>276</v>
      </c>
      <c r="F34" s="44" t="s">
        <v>213</v>
      </c>
      <c r="G34" s="44" t="s">
        <v>155</v>
      </c>
    </row>
    <row r="35" spans="1:7" x14ac:dyDescent="0.2">
      <c r="A35" s="108" t="s">
        <v>277</v>
      </c>
      <c r="C35" s="44" t="s">
        <v>267</v>
      </c>
      <c r="D35" s="104">
        <v>42418</v>
      </c>
      <c r="E35" s="44" t="s">
        <v>278</v>
      </c>
      <c r="F35" s="44" t="s">
        <v>144</v>
      </c>
      <c r="G35" s="44" t="s">
        <v>144</v>
      </c>
    </row>
    <row r="36" spans="1:7" x14ac:dyDescent="0.2">
      <c r="A36" s="143" t="s">
        <v>279</v>
      </c>
      <c r="C36" s="44" t="s">
        <v>270</v>
      </c>
      <c r="D36" s="104">
        <v>42430</v>
      </c>
      <c r="E36" s="44" t="s">
        <v>280</v>
      </c>
      <c r="F36" s="44" t="s">
        <v>144</v>
      </c>
      <c r="G36" s="44" t="s">
        <v>281</v>
      </c>
    </row>
    <row r="37" spans="1:7" x14ac:dyDescent="0.2">
      <c r="A37" s="143" t="s">
        <v>287</v>
      </c>
      <c r="C37" s="44" t="s">
        <v>282</v>
      </c>
      <c r="D37" s="104">
        <v>42432</v>
      </c>
      <c r="E37" s="44" t="s">
        <v>283</v>
      </c>
      <c r="F37" s="44" t="s">
        <v>144</v>
      </c>
      <c r="G37" s="44" t="s">
        <v>175</v>
      </c>
    </row>
    <row r="38" spans="1:7" x14ac:dyDescent="0.2">
      <c r="A38" s="143" t="s">
        <v>284</v>
      </c>
      <c r="C38" s="44" t="s">
        <v>270</v>
      </c>
      <c r="D38" s="104">
        <v>42433</v>
      </c>
      <c r="E38" s="44" t="s">
        <v>285</v>
      </c>
      <c r="F38" s="44" t="s">
        <v>144</v>
      </c>
      <c r="G38" s="44" t="s">
        <v>286</v>
      </c>
    </row>
    <row r="39" spans="1:7" x14ac:dyDescent="0.2">
      <c r="A39" s="143" t="s">
        <v>292</v>
      </c>
      <c r="C39" s="44" t="s">
        <v>172</v>
      </c>
      <c r="D39" s="104">
        <v>42447</v>
      </c>
      <c r="E39" s="44" t="s">
        <v>293</v>
      </c>
      <c r="F39" s="44" t="s">
        <v>144</v>
      </c>
      <c r="G39" s="44" t="s">
        <v>144</v>
      </c>
    </row>
    <row r="40" spans="1:7" x14ac:dyDescent="0.2">
      <c r="A40" s="143" t="s">
        <v>296</v>
      </c>
      <c r="C40" s="44" t="s">
        <v>294</v>
      </c>
      <c r="D40" s="104">
        <v>42451</v>
      </c>
      <c r="E40" s="44" t="s">
        <v>297</v>
      </c>
      <c r="F40" s="44" t="s">
        <v>144</v>
      </c>
      <c r="G40" s="44" t="s">
        <v>261</v>
      </c>
    </row>
    <row r="41" spans="1:7" x14ac:dyDescent="0.2">
      <c r="A41" s="108" t="s">
        <v>298</v>
      </c>
      <c r="C41" s="44" t="s">
        <v>270</v>
      </c>
      <c r="D41" s="104">
        <v>42457</v>
      </c>
      <c r="E41" s="44" t="s">
        <v>299</v>
      </c>
      <c r="F41" s="44" t="s">
        <v>144</v>
      </c>
      <c r="G41" s="44" t="s">
        <v>155</v>
      </c>
    </row>
    <row r="42" spans="1:7" x14ac:dyDescent="0.2">
      <c r="A42" s="143" t="s">
        <v>304</v>
      </c>
      <c r="C42" s="44" t="s">
        <v>305</v>
      </c>
      <c r="D42" s="104">
        <v>42473</v>
      </c>
      <c r="E42" s="44" t="s">
        <v>306</v>
      </c>
      <c r="F42" s="44" t="s">
        <v>261</v>
      </c>
      <c r="G42" s="44" t="s">
        <v>261</v>
      </c>
    </row>
    <row r="43" spans="1:7" x14ac:dyDescent="0.2">
      <c r="A43" s="143" t="s">
        <v>307</v>
      </c>
      <c r="C43" s="44" t="s">
        <v>270</v>
      </c>
      <c r="D43" s="104">
        <v>42474</v>
      </c>
      <c r="E43" s="44" t="s">
        <v>308</v>
      </c>
      <c r="F43" s="44" t="s">
        <v>144</v>
      </c>
      <c r="G43" s="44" t="s">
        <v>261</v>
      </c>
    </row>
    <row r="44" spans="1:7" x14ac:dyDescent="0.2">
      <c r="A44" s="143" t="s">
        <v>309</v>
      </c>
      <c r="C44" s="44" t="s">
        <v>267</v>
      </c>
      <c r="D44" s="104">
        <v>42475</v>
      </c>
      <c r="E44" s="44" t="s">
        <v>310</v>
      </c>
      <c r="F44" s="44" t="s">
        <v>144</v>
      </c>
      <c r="G44" s="44" t="s">
        <v>155</v>
      </c>
    </row>
    <row r="45" spans="1:7" x14ac:dyDescent="0.2">
      <c r="A45" s="143" t="s">
        <v>311</v>
      </c>
      <c r="C45" s="44" t="s">
        <v>267</v>
      </c>
      <c r="D45" s="104">
        <v>42479</v>
      </c>
      <c r="E45" s="44" t="s">
        <v>312</v>
      </c>
      <c r="F45" s="44" t="s">
        <v>144</v>
      </c>
      <c r="G45" s="44" t="s">
        <v>155</v>
      </c>
    </row>
    <row r="46" spans="1:7" x14ac:dyDescent="0.2">
      <c r="A46" s="143" t="s">
        <v>313</v>
      </c>
      <c r="C46" s="44" t="s">
        <v>270</v>
      </c>
      <c r="D46" s="104">
        <v>42481</v>
      </c>
      <c r="E46" s="44" t="s">
        <v>314</v>
      </c>
      <c r="F46" s="44" t="s">
        <v>144</v>
      </c>
      <c r="G46" s="44" t="s">
        <v>155</v>
      </c>
    </row>
    <row r="47" spans="1:7" x14ac:dyDescent="0.2">
      <c r="A47" s="143" t="s">
        <v>315</v>
      </c>
      <c r="C47" s="44" t="s">
        <v>270</v>
      </c>
      <c r="D47" s="104">
        <v>42482</v>
      </c>
      <c r="E47" s="44" t="s">
        <v>316</v>
      </c>
      <c r="F47" s="44" t="s">
        <v>144</v>
      </c>
      <c r="G47" s="44" t="s">
        <v>317</v>
      </c>
    </row>
    <row r="48" spans="1:7" x14ac:dyDescent="0.2">
      <c r="A48" s="143" t="s">
        <v>318</v>
      </c>
      <c r="C48" s="44" t="s">
        <v>319</v>
      </c>
      <c r="D48" s="104">
        <v>42571</v>
      </c>
      <c r="E48" s="44" t="s">
        <v>320</v>
      </c>
      <c r="F48" s="44" t="s">
        <v>144</v>
      </c>
      <c r="G48" s="44" t="s">
        <v>261</v>
      </c>
    </row>
    <row r="49" spans="1:7" x14ac:dyDescent="0.2">
      <c r="A49" s="143" t="s">
        <v>321</v>
      </c>
      <c r="C49" s="44" t="s">
        <v>322</v>
      </c>
      <c r="D49" s="104">
        <v>42579</v>
      </c>
      <c r="E49" s="44" t="s">
        <v>323</v>
      </c>
      <c r="F49" s="44" t="s">
        <v>144</v>
      </c>
      <c r="G49" s="44" t="s">
        <v>155</v>
      </c>
    </row>
    <row r="50" spans="1:7" x14ac:dyDescent="0.2">
      <c r="A50" s="143" t="s">
        <v>324</v>
      </c>
      <c r="C50" s="44" t="s">
        <v>157</v>
      </c>
      <c r="D50" s="104">
        <v>42627</v>
      </c>
      <c r="E50" s="44" t="s">
        <v>325</v>
      </c>
      <c r="F50" s="44" t="s">
        <v>144</v>
      </c>
      <c r="G50" s="44" t="s">
        <v>261</v>
      </c>
    </row>
    <row r="51" spans="1:7" x14ac:dyDescent="0.2">
      <c r="A51" s="143" t="s">
        <v>326</v>
      </c>
      <c r="C51" s="44" t="s">
        <v>172</v>
      </c>
      <c r="D51" s="104">
        <v>42670</v>
      </c>
      <c r="E51" s="44" t="s">
        <v>327</v>
      </c>
      <c r="F51" s="44" t="s">
        <v>155</v>
      </c>
      <c r="G51" s="44" t="s">
        <v>155</v>
      </c>
    </row>
    <row r="52" spans="1:7" x14ac:dyDescent="0.2">
      <c r="A52" s="143" t="s">
        <v>328</v>
      </c>
      <c r="C52" s="44" t="s">
        <v>329</v>
      </c>
      <c r="D52" s="104">
        <v>42712</v>
      </c>
      <c r="E52" s="44" t="s">
        <v>330</v>
      </c>
      <c r="F52" s="44" t="s">
        <v>155</v>
      </c>
      <c r="G52" s="44" t="s">
        <v>155</v>
      </c>
    </row>
    <row r="53" spans="1:7" x14ac:dyDescent="0.2">
      <c r="A53" s="143" t="s">
        <v>1632</v>
      </c>
      <c r="C53" s="44" t="s">
        <v>1633</v>
      </c>
      <c r="D53" s="104">
        <v>42972</v>
      </c>
      <c r="E53" s="44" t="s">
        <v>1634</v>
      </c>
      <c r="F53" s="44" t="s">
        <v>144</v>
      </c>
      <c r="G53" s="44" t="s">
        <v>144</v>
      </c>
    </row>
    <row r="54" spans="1:7" x14ac:dyDescent="0.2">
      <c r="A54" s="143" t="s">
        <v>1748</v>
      </c>
      <c r="C54" s="44" t="s">
        <v>1706</v>
      </c>
      <c r="D54" s="104">
        <v>43007</v>
      </c>
      <c r="E54" s="44" t="s">
        <v>1749</v>
      </c>
      <c r="F54" s="44" t="s">
        <v>144</v>
      </c>
      <c r="G54" s="44" t="s">
        <v>144</v>
      </c>
    </row>
    <row r="55" spans="1:7" x14ac:dyDescent="0.2">
      <c r="A55" s="143" t="s">
        <v>1757</v>
      </c>
      <c r="C55" s="44" t="s">
        <v>1758</v>
      </c>
      <c r="D55" s="104">
        <v>43041</v>
      </c>
      <c r="E55" s="44" t="s">
        <v>1759</v>
      </c>
      <c r="F55" s="44" t="s">
        <v>144</v>
      </c>
      <c r="G55" s="44" t="s">
        <v>261</v>
      </c>
    </row>
    <row r="56" spans="1:7" x14ac:dyDescent="0.2">
      <c r="A56" s="143" t="s">
        <v>1763</v>
      </c>
      <c r="C56" s="44" t="s">
        <v>1764</v>
      </c>
      <c r="D56" s="104">
        <v>43042</v>
      </c>
      <c r="E56" s="44" t="s">
        <v>1765</v>
      </c>
      <c r="F56" s="44" t="s">
        <v>144</v>
      </c>
      <c r="G56" s="44" t="s">
        <v>155</v>
      </c>
    </row>
    <row r="57" spans="1:7" x14ac:dyDescent="0.2">
      <c r="A57" s="143" t="s">
        <v>1766</v>
      </c>
      <c r="C57" s="44" t="s">
        <v>172</v>
      </c>
      <c r="D57" s="104">
        <v>43123</v>
      </c>
      <c r="E57" s="44" t="s">
        <v>1767</v>
      </c>
      <c r="F57" s="44" t="s">
        <v>144</v>
      </c>
      <c r="G57" s="44" t="s">
        <v>144</v>
      </c>
    </row>
    <row r="58" spans="1:7" x14ac:dyDescent="0.2">
      <c r="A58" s="143" t="s">
        <v>1801</v>
      </c>
      <c r="C58" s="44" t="s">
        <v>270</v>
      </c>
      <c r="D58" s="104">
        <v>43143</v>
      </c>
      <c r="E58" s="44" t="s">
        <v>1802</v>
      </c>
      <c r="F58" s="44" t="s">
        <v>144</v>
      </c>
      <c r="G58" s="44" t="s">
        <v>261</v>
      </c>
    </row>
    <row r="59" spans="1:7" x14ac:dyDescent="0.2">
      <c r="A59" s="143" t="s">
        <v>1803</v>
      </c>
      <c r="C59" s="44" t="s">
        <v>270</v>
      </c>
      <c r="D59" s="104">
        <v>43157</v>
      </c>
      <c r="E59" s="44" t="s">
        <v>1804</v>
      </c>
      <c r="F59" s="44" t="s">
        <v>144</v>
      </c>
      <c r="G59" s="44" t="s">
        <v>261</v>
      </c>
    </row>
    <row r="60" spans="1:7" x14ac:dyDescent="0.2">
      <c r="A60" s="143" t="s">
        <v>1854</v>
      </c>
      <c r="C60" s="44" t="s">
        <v>142</v>
      </c>
      <c r="D60" s="104">
        <v>43224</v>
      </c>
      <c r="E60" s="44" t="s">
        <v>1855</v>
      </c>
      <c r="F60" s="44" t="s">
        <v>155</v>
      </c>
      <c r="G60" s="44" t="s">
        <v>155</v>
      </c>
    </row>
    <row r="61" spans="1:7" x14ac:dyDescent="0.2">
      <c r="A61" s="143" t="s">
        <v>1884</v>
      </c>
      <c r="C61" s="44" t="s">
        <v>1920</v>
      </c>
      <c r="D61" s="104">
        <v>43329</v>
      </c>
      <c r="E61" s="44" t="s">
        <v>1921</v>
      </c>
      <c r="F61" s="44" t="s">
        <v>155</v>
      </c>
      <c r="G61" s="44" t="s">
        <v>261</v>
      </c>
    </row>
    <row r="62" spans="1:7" x14ac:dyDescent="0.2">
      <c r="A62" s="143" t="s">
        <v>1948</v>
      </c>
      <c r="C62" s="44" t="s">
        <v>1949</v>
      </c>
      <c r="D62" s="104">
        <v>43355</v>
      </c>
      <c r="E62" s="44" t="s">
        <v>1950</v>
      </c>
      <c r="F62" s="44" t="s">
        <v>261</v>
      </c>
      <c r="G62" s="44" t="s">
        <v>261</v>
      </c>
    </row>
    <row r="63" spans="1:7" x14ac:dyDescent="0.2">
      <c r="A63" s="143" t="s">
        <v>2006</v>
      </c>
      <c r="C63" s="44" t="s">
        <v>161</v>
      </c>
      <c r="D63" s="104">
        <v>43738</v>
      </c>
      <c r="E63" s="44" t="s">
        <v>2007</v>
      </c>
      <c r="F63" s="44" t="s">
        <v>155</v>
      </c>
      <c r="G63" s="44" t="s">
        <v>261</v>
      </c>
    </row>
    <row r="64" spans="1:7" x14ac:dyDescent="0.2">
      <c r="A64" s="143" t="s">
        <v>2008</v>
      </c>
      <c r="C64" s="44" t="s">
        <v>270</v>
      </c>
      <c r="D64" s="104">
        <v>43756</v>
      </c>
      <c r="E64" s="44" t="s">
        <v>2009</v>
      </c>
      <c r="F64" s="44" t="s">
        <v>155</v>
      </c>
      <c r="G64" s="44" t="s">
        <v>155</v>
      </c>
    </row>
    <row r="65" spans="1:7" x14ac:dyDescent="0.2">
      <c r="A65" s="143" t="s">
        <v>3822</v>
      </c>
      <c r="C65" s="44" t="s">
        <v>1633</v>
      </c>
      <c r="D65" s="104">
        <v>43886</v>
      </c>
      <c r="E65" s="44" t="s">
        <v>3823</v>
      </c>
      <c r="F65" s="44" t="s">
        <v>261</v>
      </c>
      <c r="G65" s="44" t="s">
        <v>261</v>
      </c>
    </row>
    <row r="66" spans="1:7" x14ac:dyDescent="0.2">
      <c r="A66" s="143" t="s">
        <v>3821</v>
      </c>
      <c r="C66" s="44" t="s">
        <v>172</v>
      </c>
      <c r="D66" s="104">
        <v>43907</v>
      </c>
      <c r="E66" s="44" t="s">
        <v>3825</v>
      </c>
      <c r="F66" s="44" t="s">
        <v>155</v>
      </c>
      <c r="G66" s="44" t="s">
        <v>155</v>
      </c>
    </row>
    <row r="67" spans="1:7" x14ac:dyDescent="0.2">
      <c r="A67" s="143" t="s">
        <v>4545</v>
      </c>
      <c r="C67" s="44" t="s">
        <v>4546</v>
      </c>
      <c r="D67" s="104">
        <v>44127</v>
      </c>
      <c r="E67" s="44" t="s">
        <v>4547</v>
      </c>
      <c r="F67" s="44" t="s">
        <v>261</v>
      </c>
      <c r="G67" s="44" t="s">
        <v>261</v>
      </c>
    </row>
    <row r="68" spans="1:7" x14ac:dyDescent="0.2">
      <c r="A68" s="143" t="s">
        <v>4799</v>
      </c>
      <c r="C68" s="44" t="s">
        <v>267</v>
      </c>
      <c r="D68" s="104">
        <v>44357</v>
      </c>
      <c r="E68" s="44" t="s">
        <v>4800</v>
      </c>
      <c r="F68" s="44" t="s">
        <v>261</v>
      </c>
      <c r="G68" s="44" t="s">
        <v>261</v>
      </c>
    </row>
    <row r="69" spans="1:7" x14ac:dyDescent="0.2">
      <c r="A69" s="143" t="s">
        <v>4833</v>
      </c>
      <c r="C69" s="44" t="s">
        <v>270</v>
      </c>
      <c r="D69" s="104">
        <v>44378</v>
      </c>
      <c r="E69" s="44" t="s">
        <v>4834</v>
      </c>
      <c r="F69" s="44" t="s">
        <v>155</v>
      </c>
      <c r="G69" s="44" t="s">
        <v>261</v>
      </c>
    </row>
    <row r="70" spans="1:7" x14ac:dyDescent="0.2">
      <c r="A70" s="143" t="s">
        <v>4873</v>
      </c>
      <c r="C70" s="44" t="s">
        <v>270</v>
      </c>
      <c r="D70" s="104">
        <v>44455</v>
      </c>
      <c r="E70" s="44" t="s">
        <v>4874</v>
      </c>
      <c r="F70" s="44" t="s">
        <v>155</v>
      </c>
      <c r="G70" s="44" t="s">
        <v>155</v>
      </c>
    </row>
    <row r="71" spans="1:7" x14ac:dyDescent="0.2">
      <c r="A71" s="143" t="s">
        <v>4984</v>
      </c>
      <c r="C71" s="44" t="s">
        <v>4985</v>
      </c>
      <c r="D71" s="104">
        <v>44544</v>
      </c>
      <c r="E71" s="44" t="s">
        <v>4986</v>
      </c>
      <c r="F71" s="44" t="s">
        <v>261</v>
      </c>
      <c r="G71" s="44" t="s">
        <v>261</v>
      </c>
    </row>
    <row r="72" spans="1:7" x14ac:dyDescent="0.2">
      <c r="A72" s="143" t="s">
        <v>5474</v>
      </c>
      <c r="C72" s="44" t="s">
        <v>5475</v>
      </c>
      <c r="D72" s="104">
        <v>45266</v>
      </c>
      <c r="E72" s="44" t="s">
        <v>5476</v>
      </c>
      <c r="F72" s="44" t="s">
        <v>261</v>
      </c>
      <c r="G72" s="44" t="s">
        <v>261</v>
      </c>
    </row>
    <row r="73" spans="1:7" x14ac:dyDescent="0.2">
      <c r="A73" s="143" t="s">
        <v>5636</v>
      </c>
      <c r="C73" s="44" t="s">
        <v>5627</v>
      </c>
      <c r="D73" s="104">
        <v>45392</v>
      </c>
      <c r="E73" s="44" t="s">
        <v>5628</v>
      </c>
      <c r="F73" s="44" t="s">
        <v>5629</v>
      </c>
      <c r="G73" s="44" t="s">
        <v>213</v>
      </c>
    </row>
    <row r="74" spans="1:7" x14ac:dyDescent="0.2">
      <c r="A74" s="143" t="s">
        <v>5637</v>
      </c>
      <c r="C74" s="44" t="s">
        <v>1764</v>
      </c>
      <c r="D74" s="104">
        <v>45394</v>
      </c>
      <c r="E74" s="44" t="s">
        <v>5638</v>
      </c>
      <c r="F74" s="44" t="s">
        <v>5629</v>
      </c>
      <c r="G74" s="44" t="s">
        <v>213</v>
      </c>
    </row>
    <row r="75" spans="1:7" x14ac:dyDescent="0.2">
      <c r="A75" s="143" t="s">
        <v>5773</v>
      </c>
      <c r="C75" s="44" t="s">
        <v>5774</v>
      </c>
      <c r="D75" s="104">
        <v>45518</v>
      </c>
      <c r="E75" s="44" t="s">
        <v>5775</v>
      </c>
      <c r="F75" s="44" t="s">
        <v>5629</v>
      </c>
      <c r="G75" s="44" t="s">
        <v>145</v>
      </c>
    </row>
    <row r="76" spans="1:7" x14ac:dyDescent="0.2">
      <c r="D76" s="104"/>
    </row>
    <row r="77" spans="1:7" x14ac:dyDescent="0.2">
      <c r="D77" s="104"/>
    </row>
    <row r="78" spans="1:7" x14ac:dyDescent="0.2">
      <c r="D78" s="104"/>
    </row>
    <row r="79" spans="1:7" x14ac:dyDescent="0.2">
      <c r="D79" s="104"/>
    </row>
    <row r="80" spans="1:7" x14ac:dyDescent="0.2">
      <c r="D80" s="104"/>
    </row>
    <row r="81" spans="4:4" x14ac:dyDescent="0.2">
      <c r="D81" s="104"/>
    </row>
    <row r="82" spans="4:4" x14ac:dyDescent="0.2">
      <c r="D82" s="104"/>
    </row>
    <row r="83" spans="4:4" x14ac:dyDescent="0.2">
      <c r="D83" s="104"/>
    </row>
    <row r="84" spans="4:4" x14ac:dyDescent="0.2">
      <c r="D84" s="104"/>
    </row>
    <row r="85" spans="4:4" x14ac:dyDescent="0.2">
      <c r="D85" s="104"/>
    </row>
    <row r="86" spans="4:4" x14ac:dyDescent="0.2">
      <c r="D86" s="104"/>
    </row>
    <row r="87" spans="4:4" x14ac:dyDescent="0.2">
      <c r="D87" s="104"/>
    </row>
    <row r="88" spans="4:4" x14ac:dyDescent="0.2">
      <c r="D88" s="104"/>
    </row>
    <row r="89" spans="4:4" x14ac:dyDescent="0.2">
      <c r="D89" s="104"/>
    </row>
    <row r="90" spans="4:4" x14ac:dyDescent="0.2">
      <c r="D90" s="104"/>
    </row>
    <row r="91" spans="4:4" x14ac:dyDescent="0.2">
      <c r="D91" s="104"/>
    </row>
    <row r="92" spans="4:4" x14ac:dyDescent="0.2">
      <c r="D92" s="104"/>
    </row>
    <row r="93" spans="4:4" x14ac:dyDescent="0.2">
      <c r="D93" s="104"/>
    </row>
    <row r="94" spans="4:4" x14ac:dyDescent="0.2">
      <c r="D94" s="104"/>
    </row>
    <row r="95" spans="4:4" x14ac:dyDescent="0.2">
      <c r="D95" s="104"/>
    </row>
    <row r="96" spans="4:4" x14ac:dyDescent="0.2">
      <c r="D96" s="104"/>
    </row>
    <row r="97" spans="4:4" x14ac:dyDescent="0.2">
      <c r="D97" s="104"/>
    </row>
    <row r="98" spans="4:4" x14ac:dyDescent="0.2">
      <c r="D98" s="104"/>
    </row>
    <row r="99" spans="4:4" x14ac:dyDescent="0.2">
      <c r="D99" s="104"/>
    </row>
    <row r="100" spans="4:4" x14ac:dyDescent="0.2">
      <c r="D100" s="104"/>
    </row>
    <row r="101" spans="4:4" x14ac:dyDescent="0.2">
      <c r="D101" s="104"/>
    </row>
    <row r="102" spans="4:4" x14ac:dyDescent="0.2">
      <c r="D102" s="104"/>
    </row>
    <row r="103" spans="4:4" x14ac:dyDescent="0.2">
      <c r="D103" s="104"/>
    </row>
    <row r="104" spans="4:4" x14ac:dyDescent="0.2">
      <c r="D104" s="104"/>
    </row>
    <row r="105" spans="4:4" x14ac:dyDescent="0.2">
      <c r="D105" s="104"/>
    </row>
    <row r="106" spans="4:4" x14ac:dyDescent="0.2">
      <c r="D106" s="104"/>
    </row>
    <row r="107" spans="4:4" x14ac:dyDescent="0.2">
      <c r="D107" s="104"/>
    </row>
    <row r="108" spans="4:4" x14ac:dyDescent="0.2">
      <c r="D108" s="104"/>
    </row>
    <row r="109" spans="4:4" x14ac:dyDescent="0.2">
      <c r="D109" s="104"/>
    </row>
    <row r="110" spans="4:4" x14ac:dyDescent="0.2">
      <c r="D110" s="104"/>
    </row>
    <row r="111" spans="4:4" x14ac:dyDescent="0.2">
      <c r="D111" s="104"/>
    </row>
    <row r="112" spans="4:4" x14ac:dyDescent="0.2">
      <c r="D112" s="104"/>
    </row>
    <row r="113" spans="4:4" x14ac:dyDescent="0.2">
      <c r="D113" s="104"/>
    </row>
    <row r="114" spans="4:4" x14ac:dyDescent="0.2">
      <c r="D114" s="104"/>
    </row>
    <row r="115" spans="4:4" x14ac:dyDescent="0.2">
      <c r="D115" s="104"/>
    </row>
    <row r="116" spans="4:4" x14ac:dyDescent="0.2">
      <c r="D116" s="104"/>
    </row>
    <row r="117" spans="4:4" x14ac:dyDescent="0.2">
      <c r="D117" s="104"/>
    </row>
    <row r="118" spans="4:4" x14ac:dyDescent="0.2">
      <c r="D118" s="104"/>
    </row>
    <row r="119" spans="4:4" x14ac:dyDescent="0.2">
      <c r="D119" s="104"/>
    </row>
    <row r="120" spans="4:4" x14ac:dyDescent="0.2">
      <c r="D120" s="104"/>
    </row>
    <row r="121" spans="4:4" x14ac:dyDescent="0.2">
      <c r="D121" s="104"/>
    </row>
    <row r="122" spans="4:4" x14ac:dyDescent="0.2">
      <c r="D122" s="104"/>
    </row>
    <row r="123" spans="4:4" x14ac:dyDescent="0.2">
      <c r="D123" s="104"/>
    </row>
    <row r="124" spans="4:4" x14ac:dyDescent="0.2">
      <c r="D124" s="104"/>
    </row>
    <row r="125" spans="4:4" x14ac:dyDescent="0.2">
      <c r="D125" s="104"/>
    </row>
    <row r="126" spans="4:4" x14ac:dyDescent="0.2">
      <c r="D126" s="104"/>
    </row>
    <row r="127" spans="4:4" x14ac:dyDescent="0.2">
      <c r="D127" s="104"/>
    </row>
    <row r="128" spans="4:4" x14ac:dyDescent="0.2">
      <c r="D128" s="104"/>
    </row>
    <row r="129" spans="4:4" x14ac:dyDescent="0.2">
      <c r="D129" s="104"/>
    </row>
    <row r="130" spans="4:4" x14ac:dyDescent="0.2">
      <c r="D130" s="104"/>
    </row>
    <row r="131" spans="4:4" x14ac:dyDescent="0.2">
      <c r="D131" s="104"/>
    </row>
    <row r="132" spans="4:4" x14ac:dyDescent="0.2">
      <c r="D132" s="104"/>
    </row>
    <row r="133" spans="4:4" x14ac:dyDescent="0.2">
      <c r="D133" s="104"/>
    </row>
    <row r="134" spans="4:4" x14ac:dyDescent="0.2">
      <c r="D134" s="104"/>
    </row>
    <row r="135" spans="4:4" x14ac:dyDescent="0.2">
      <c r="D135" s="104"/>
    </row>
    <row r="136" spans="4:4" x14ac:dyDescent="0.2">
      <c r="D136" s="104"/>
    </row>
    <row r="137" spans="4:4" x14ac:dyDescent="0.2">
      <c r="D137" s="104"/>
    </row>
    <row r="138" spans="4:4" x14ac:dyDescent="0.2">
      <c r="D138" s="104"/>
    </row>
    <row r="139" spans="4:4" x14ac:dyDescent="0.2">
      <c r="D139" s="104"/>
    </row>
    <row r="140" spans="4:4" x14ac:dyDescent="0.2">
      <c r="D140" s="104"/>
    </row>
    <row r="141" spans="4:4" x14ac:dyDescent="0.2">
      <c r="D141" s="104"/>
    </row>
    <row r="142" spans="4:4" x14ac:dyDescent="0.2">
      <c r="D142" s="104"/>
    </row>
    <row r="143" spans="4:4" x14ac:dyDescent="0.2">
      <c r="D143" s="104"/>
    </row>
    <row r="144" spans="4:4" x14ac:dyDescent="0.2">
      <c r="D144" s="104"/>
    </row>
    <row r="145" spans="4:4" x14ac:dyDescent="0.2">
      <c r="D145" s="104"/>
    </row>
    <row r="146" spans="4:4" x14ac:dyDescent="0.2">
      <c r="D146" s="104"/>
    </row>
    <row r="147" spans="4:4" x14ac:dyDescent="0.2">
      <c r="D147" s="104"/>
    </row>
    <row r="148" spans="4:4" x14ac:dyDescent="0.2">
      <c r="D148" s="104"/>
    </row>
    <row r="149" spans="4:4" x14ac:dyDescent="0.2">
      <c r="D149" s="104"/>
    </row>
    <row r="150" spans="4:4" x14ac:dyDescent="0.2">
      <c r="D150" s="104"/>
    </row>
    <row r="151" spans="4:4" x14ac:dyDescent="0.2">
      <c r="D151" s="104"/>
    </row>
    <row r="152" spans="4:4" x14ac:dyDescent="0.2">
      <c r="D152" s="104"/>
    </row>
    <row r="153" spans="4:4" x14ac:dyDescent="0.2">
      <c r="D153" s="104"/>
    </row>
    <row r="154" spans="4:4" x14ac:dyDescent="0.2">
      <c r="D154" s="104"/>
    </row>
    <row r="155" spans="4:4" x14ac:dyDescent="0.2">
      <c r="D155" s="104"/>
    </row>
    <row r="156" spans="4:4" x14ac:dyDescent="0.2">
      <c r="D156" s="104"/>
    </row>
    <row r="157" spans="4:4" x14ac:dyDescent="0.2">
      <c r="D157" s="104"/>
    </row>
    <row r="158" spans="4:4" x14ac:dyDescent="0.2">
      <c r="D158" s="104"/>
    </row>
    <row r="159" spans="4:4" x14ac:dyDescent="0.2">
      <c r="D159" s="104"/>
    </row>
    <row r="160" spans="4:4" x14ac:dyDescent="0.2">
      <c r="D160" s="104"/>
    </row>
    <row r="161" spans="4:4" x14ac:dyDescent="0.2">
      <c r="D161" s="104"/>
    </row>
    <row r="162" spans="4:4" x14ac:dyDescent="0.2">
      <c r="D162" s="104"/>
    </row>
    <row r="163" spans="4:4" x14ac:dyDescent="0.2">
      <c r="D163" s="104"/>
    </row>
    <row r="164" spans="4:4" x14ac:dyDescent="0.2">
      <c r="D164" s="104"/>
    </row>
    <row r="165" spans="4:4" x14ac:dyDescent="0.2">
      <c r="D165" s="104"/>
    </row>
    <row r="166" spans="4:4" x14ac:dyDescent="0.2">
      <c r="D166" s="104"/>
    </row>
    <row r="167" spans="4:4" x14ac:dyDescent="0.2">
      <c r="D167" s="104"/>
    </row>
    <row r="168" spans="4:4" x14ac:dyDescent="0.2">
      <c r="D168" s="104"/>
    </row>
    <row r="169" spans="4:4" x14ac:dyDescent="0.2">
      <c r="D169" s="104"/>
    </row>
    <row r="170" spans="4:4" x14ac:dyDescent="0.2">
      <c r="D170" s="104"/>
    </row>
    <row r="171" spans="4:4" x14ac:dyDescent="0.2">
      <c r="D171" s="104"/>
    </row>
    <row r="172" spans="4:4" x14ac:dyDescent="0.2">
      <c r="D172" s="104"/>
    </row>
    <row r="173" spans="4:4" x14ac:dyDescent="0.2">
      <c r="D173" s="104"/>
    </row>
    <row r="174" spans="4:4" x14ac:dyDescent="0.2">
      <c r="D174" s="104"/>
    </row>
    <row r="175" spans="4:4" x14ac:dyDescent="0.2">
      <c r="D175" s="104"/>
    </row>
    <row r="176" spans="4:4" x14ac:dyDescent="0.2">
      <c r="D176" s="104"/>
    </row>
    <row r="177" spans="4:4" x14ac:dyDescent="0.2">
      <c r="D177" s="104"/>
    </row>
    <row r="178" spans="4:4" x14ac:dyDescent="0.2">
      <c r="D178" s="104"/>
    </row>
    <row r="179" spans="4:4" x14ac:dyDescent="0.2">
      <c r="D179" s="104"/>
    </row>
    <row r="180" spans="4:4" x14ac:dyDescent="0.2">
      <c r="D180" s="104"/>
    </row>
    <row r="181" spans="4:4" x14ac:dyDescent="0.2">
      <c r="D181" s="104"/>
    </row>
    <row r="182" spans="4:4" x14ac:dyDescent="0.2">
      <c r="D182" s="104"/>
    </row>
    <row r="183" spans="4:4" x14ac:dyDescent="0.2">
      <c r="D183" s="104"/>
    </row>
    <row r="184" spans="4:4" x14ac:dyDescent="0.2">
      <c r="D184" s="104"/>
    </row>
    <row r="185" spans="4:4" x14ac:dyDescent="0.2">
      <c r="D185" s="104"/>
    </row>
    <row r="186" spans="4:4" x14ac:dyDescent="0.2">
      <c r="D186" s="104"/>
    </row>
    <row r="187" spans="4:4" x14ac:dyDescent="0.2">
      <c r="D187" s="104"/>
    </row>
    <row r="188" spans="4:4" x14ac:dyDescent="0.2">
      <c r="D188" s="104"/>
    </row>
    <row r="189" spans="4:4" x14ac:dyDescent="0.2">
      <c r="D189" s="104"/>
    </row>
    <row r="190" spans="4:4" x14ac:dyDescent="0.2">
      <c r="D190" s="104"/>
    </row>
    <row r="191" spans="4:4" x14ac:dyDescent="0.2">
      <c r="D191" s="104"/>
    </row>
    <row r="192" spans="4:4" x14ac:dyDescent="0.2">
      <c r="D192" s="104"/>
    </row>
    <row r="193" spans="4:4" x14ac:dyDescent="0.2">
      <c r="D193" s="104"/>
    </row>
    <row r="194" spans="4:4" x14ac:dyDescent="0.2">
      <c r="D194" s="104"/>
    </row>
    <row r="195" spans="4:4" x14ac:dyDescent="0.2">
      <c r="D195" s="104"/>
    </row>
    <row r="196" spans="4:4" x14ac:dyDescent="0.2">
      <c r="D196" s="104"/>
    </row>
    <row r="197" spans="4:4" x14ac:dyDescent="0.2">
      <c r="D197" s="104"/>
    </row>
    <row r="198" spans="4:4" x14ac:dyDescent="0.2">
      <c r="D198" s="104"/>
    </row>
    <row r="199" spans="4:4" x14ac:dyDescent="0.2">
      <c r="D199" s="104"/>
    </row>
    <row r="200" spans="4:4" x14ac:dyDescent="0.2">
      <c r="D200" s="104"/>
    </row>
    <row r="201" spans="4:4" x14ac:dyDescent="0.2">
      <c r="D201" s="104"/>
    </row>
    <row r="202" spans="4:4" x14ac:dyDescent="0.2">
      <c r="D202" s="104"/>
    </row>
    <row r="203" spans="4:4" x14ac:dyDescent="0.2">
      <c r="D203" s="104"/>
    </row>
    <row r="204" spans="4:4" x14ac:dyDescent="0.2">
      <c r="D204" s="104"/>
    </row>
    <row r="205" spans="4:4" x14ac:dyDescent="0.2">
      <c r="D205" s="104"/>
    </row>
    <row r="206" spans="4:4" x14ac:dyDescent="0.2">
      <c r="D206" s="104"/>
    </row>
    <row r="207" spans="4:4" x14ac:dyDescent="0.2">
      <c r="D207" s="104"/>
    </row>
    <row r="208" spans="4:4" x14ac:dyDescent="0.2">
      <c r="D208" s="104"/>
    </row>
    <row r="209" spans="4:4" x14ac:dyDescent="0.2">
      <c r="D209" s="104"/>
    </row>
    <row r="210" spans="4:4" x14ac:dyDescent="0.2">
      <c r="D210" s="104"/>
    </row>
    <row r="211" spans="4:4" x14ac:dyDescent="0.2">
      <c r="D211" s="104"/>
    </row>
    <row r="212" spans="4:4" x14ac:dyDescent="0.2">
      <c r="D212" s="104"/>
    </row>
    <row r="213" spans="4:4" x14ac:dyDescent="0.2">
      <c r="D213" s="104"/>
    </row>
    <row r="214" spans="4:4" x14ac:dyDescent="0.2">
      <c r="D214" s="104"/>
    </row>
    <row r="215" spans="4:4" x14ac:dyDescent="0.2">
      <c r="D215" s="104"/>
    </row>
    <row r="216" spans="4:4" x14ac:dyDescent="0.2">
      <c r="D216" s="104"/>
    </row>
    <row r="217" spans="4:4" x14ac:dyDescent="0.2">
      <c r="D217" s="104"/>
    </row>
    <row r="218" spans="4:4" x14ac:dyDescent="0.2">
      <c r="D218" s="104"/>
    </row>
    <row r="219" spans="4:4" x14ac:dyDescent="0.2">
      <c r="D219" s="104"/>
    </row>
    <row r="220" spans="4:4" x14ac:dyDescent="0.2">
      <c r="D220" s="104"/>
    </row>
    <row r="221" spans="4:4" x14ac:dyDescent="0.2">
      <c r="D221" s="104"/>
    </row>
    <row r="222" spans="4:4" x14ac:dyDescent="0.2">
      <c r="D222" s="104"/>
    </row>
    <row r="223" spans="4:4" x14ac:dyDescent="0.2">
      <c r="D223" s="104"/>
    </row>
    <row r="224" spans="4:4" x14ac:dyDescent="0.2">
      <c r="D224" s="104"/>
    </row>
    <row r="225" spans="4:4" x14ac:dyDescent="0.2">
      <c r="D225" s="104"/>
    </row>
    <row r="226" spans="4:4" x14ac:dyDescent="0.2">
      <c r="D226" s="104"/>
    </row>
    <row r="227" spans="4:4" x14ac:dyDescent="0.2">
      <c r="D227" s="104"/>
    </row>
    <row r="228" spans="4:4" x14ac:dyDescent="0.2">
      <c r="D228" s="104"/>
    </row>
    <row r="229" spans="4:4" x14ac:dyDescent="0.2">
      <c r="D229" s="104"/>
    </row>
    <row r="230" spans="4:4" x14ac:dyDescent="0.2">
      <c r="D230" s="104"/>
    </row>
    <row r="231" spans="4:4" x14ac:dyDescent="0.2">
      <c r="D231" s="104"/>
    </row>
    <row r="232" spans="4:4" x14ac:dyDescent="0.2">
      <c r="D232" s="104"/>
    </row>
    <row r="233" spans="4:4" x14ac:dyDescent="0.2">
      <c r="D233" s="104"/>
    </row>
    <row r="234" spans="4:4" x14ac:dyDescent="0.2">
      <c r="D234" s="104"/>
    </row>
    <row r="235" spans="4:4" x14ac:dyDescent="0.2">
      <c r="D235" s="104"/>
    </row>
    <row r="236" spans="4:4" x14ac:dyDescent="0.2">
      <c r="D236" s="104"/>
    </row>
    <row r="237" spans="4:4" x14ac:dyDescent="0.2">
      <c r="D237" s="104"/>
    </row>
    <row r="238" spans="4:4" x14ac:dyDescent="0.2">
      <c r="D238" s="104"/>
    </row>
    <row r="239" spans="4:4" x14ac:dyDescent="0.2">
      <c r="D239" s="104"/>
    </row>
    <row r="240" spans="4:4" x14ac:dyDescent="0.2">
      <c r="D240" s="104"/>
    </row>
    <row r="241" spans="4:4" x14ac:dyDescent="0.2">
      <c r="D241" s="104"/>
    </row>
    <row r="242" spans="4:4" x14ac:dyDescent="0.2">
      <c r="D242" s="104"/>
    </row>
    <row r="243" spans="4:4" x14ac:dyDescent="0.2">
      <c r="D243" s="104"/>
    </row>
    <row r="244" spans="4:4" x14ac:dyDescent="0.2">
      <c r="D244" s="104"/>
    </row>
    <row r="245" spans="4:4" x14ac:dyDescent="0.2">
      <c r="D245" s="104"/>
    </row>
    <row r="246" spans="4:4" x14ac:dyDescent="0.2">
      <c r="D246" s="104"/>
    </row>
    <row r="247" spans="4:4" x14ac:dyDescent="0.2">
      <c r="D247" s="104"/>
    </row>
    <row r="248" spans="4:4" x14ac:dyDescent="0.2">
      <c r="D248" s="104"/>
    </row>
    <row r="249" spans="4:4" x14ac:dyDescent="0.2">
      <c r="D249" s="104"/>
    </row>
    <row r="250" spans="4:4" x14ac:dyDescent="0.2">
      <c r="D250" s="104"/>
    </row>
    <row r="251" spans="4:4" x14ac:dyDescent="0.2">
      <c r="D251" s="104"/>
    </row>
    <row r="252" spans="4:4" x14ac:dyDescent="0.2">
      <c r="D252" s="104"/>
    </row>
    <row r="253" spans="4:4" x14ac:dyDescent="0.2">
      <c r="D253" s="104"/>
    </row>
    <row r="254" spans="4:4" x14ac:dyDescent="0.2">
      <c r="D254" s="104"/>
    </row>
    <row r="255" spans="4:4" x14ac:dyDescent="0.2">
      <c r="D255" s="104"/>
    </row>
    <row r="256" spans="4:4" x14ac:dyDescent="0.2">
      <c r="D256" s="104"/>
    </row>
    <row r="257" spans="4:4" x14ac:dyDescent="0.2">
      <c r="D257" s="104"/>
    </row>
    <row r="258" spans="4:4" x14ac:dyDescent="0.2">
      <c r="D258" s="104"/>
    </row>
    <row r="259" spans="4:4" x14ac:dyDescent="0.2">
      <c r="D259" s="104"/>
    </row>
    <row r="260" spans="4:4" x14ac:dyDescent="0.2">
      <c r="D260" s="104"/>
    </row>
    <row r="261" spans="4:4" x14ac:dyDescent="0.2">
      <c r="D261" s="104"/>
    </row>
    <row r="262" spans="4:4" x14ac:dyDescent="0.2">
      <c r="D262" s="104"/>
    </row>
    <row r="263" spans="4:4" x14ac:dyDescent="0.2">
      <c r="D263" s="104"/>
    </row>
    <row r="264" spans="4:4" x14ac:dyDescent="0.2">
      <c r="D264" s="104"/>
    </row>
    <row r="265" spans="4:4" x14ac:dyDescent="0.2">
      <c r="D265" s="104"/>
    </row>
    <row r="266" spans="4:4" x14ac:dyDescent="0.2">
      <c r="D266" s="104"/>
    </row>
    <row r="267" spans="4:4" x14ac:dyDescent="0.2">
      <c r="D267" s="104"/>
    </row>
    <row r="268" spans="4:4" x14ac:dyDescent="0.2">
      <c r="D268" s="104"/>
    </row>
    <row r="269" spans="4:4" x14ac:dyDescent="0.2">
      <c r="D269" s="104"/>
    </row>
    <row r="270" spans="4:4" x14ac:dyDescent="0.2">
      <c r="D270" s="104"/>
    </row>
    <row r="271" spans="4:4" x14ac:dyDescent="0.2">
      <c r="D271" s="104"/>
    </row>
    <row r="272" spans="4:4" x14ac:dyDescent="0.2">
      <c r="D272" s="104"/>
    </row>
    <row r="273" spans="4:4" x14ac:dyDescent="0.2">
      <c r="D273" s="104"/>
    </row>
    <row r="274" spans="4:4" x14ac:dyDescent="0.2">
      <c r="D274" s="104"/>
    </row>
    <row r="275" spans="4:4" x14ac:dyDescent="0.2">
      <c r="D275" s="104"/>
    </row>
    <row r="276" spans="4:4" x14ac:dyDescent="0.2">
      <c r="D276" s="104"/>
    </row>
    <row r="277" spans="4:4" x14ac:dyDescent="0.2">
      <c r="D277" s="104"/>
    </row>
    <row r="278" spans="4:4" x14ac:dyDescent="0.2">
      <c r="D278" s="104"/>
    </row>
    <row r="279" spans="4:4" x14ac:dyDescent="0.2">
      <c r="D279" s="104"/>
    </row>
    <row r="280" spans="4:4" x14ac:dyDescent="0.2">
      <c r="D280" s="104"/>
    </row>
    <row r="281" spans="4:4" x14ac:dyDescent="0.2">
      <c r="D281" s="104"/>
    </row>
    <row r="282" spans="4:4" x14ac:dyDescent="0.2">
      <c r="D282" s="104"/>
    </row>
    <row r="283" spans="4:4" x14ac:dyDescent="0.2">
      <c r="D283" s="104"/>
    </row>
    <row r="284" spans="4:4" x14ac:dyDescent="0.2">
      <c r="D284" s="104"/>
    </row>
    <row r="285" spans="4:4" x14ac:dyDescent="0.2">
      <c r="D285" s="104"/>
    </row>
    <row r="286" spans="4:4" x14ac:dyDescent="0.2">
      <c r="D286" s="104"/>
    </row>
    <row r="287" spans="4:4" x14ac:dyDescent="0.2">
      <c r="D287" s="104"/>
    </row>
    <row r="288" spans="4:4" x14ac:dyDescent="0.2">
      <c r="D288" s="104"/>
    </row>
    <row r="289" spans="4:4" x14ac:dyDescent="0.2">
      <c r="D289" s="104"/>
    </row>
    <row r="290" spans="4:4" x14ac:dyDescent="0.2">
      <c r="D290" s="104"/>
    </row>
    <row r="291" spans="4:4" x14ac:dyDescent="0.2">
      <c r="D291" s="104"/>
    </row>
    <row r="292" spans="4:4" x14ac:dyDescent="0.2">
      <c r="D292" s="104"/>
    </row>
    <row r="293" spans="4:4" x14ac:dyDescent="0.2">
      <c r="D293" s="104"/>
    </row>
    <row r="294" spans="4:4" x14ac:dyDescent="0.2">
      <c r="D294" s="104"/>
    </row>
    <row r="295" spans="4:4" x14ac:dyDescent="0.2">
      <c r="D295" s="104"/>
    </row>
    <row r="296" spans="4:4" x14ac:dyDescent="0.2">
      <c r="D296" s="104"/>
    </row>
    <row r="297" spans="4:4" x14ac:dyDescent="0.2">
      <c r="D297" s="104"/>
    </row>
    <row r="298" spans="4:4" x14ac:dyDescent="0.2">
      <c r="D298" s="104"/>
    </row>
    <row r="299" spans="4:4" x14ac:dyDescent="0.2">
      <c r="D299" s="104"/>
    </row>
    <row r="300" spans="4:4" x14ac:dyDescent="0.2">
      <c r="D300" s="104"/>
    </row>
    <row r="301" spans="4:4" x14ac:dyDescent="0.2">
      <c r="D301" s="104"/>
    </row>
    <row r="302" spans="4:4" x14ac:dyDescent="0.2">
      <c r="D302" s="104"/>
    </row>
    <row r="303" spans="4:4" x14ac:dyDescent="0.2">
      <c r="D303" s="104"/>
    </row>
    <row r="304" spans="4:4" x14ac:dyDescent="0.2">
      <c r="D304" s="104"/>
    </row>
    <row r="305" spans="4:4" x14ac:dyDescent="0.2">
      <c r="D305" s="104"/>
    </row>
    <row r="306" spans="4:4" x14ac:dyDescent="0.2">
      <c r="D306" s="104"/>
    </row>
    <row r="307" spans="4:4" x14ac:dyDescent="0.2">
      <c r="D307" s="104"/>
    </row>
    <row r="308" spans="4:4" x14ac:dyDescent="0.2">
      <c r="D308" s="104"/>
    </row>
    <row r="309" spans="4:4" x14ac:dyDescent="0.2">
      <c r="D309" s="104"/>
    </row>
    <row r="310" spans="4:4" x14ac:dyDescent="0.2">
      <c r="D310" s="104"/>
    </row>
    <row r="311" spans="4:4" x14ac:dyDescent="0.2">
      <c r="D311" s="104"/>
    </row>
    <row r="312" spans="4:4" x14ac:dyDescent="0.2">
      <c r="D312" s="104"/>
    </row>
    <row r="313" spans="4:4" x14ac:dyDescent="0.2">
      <c r="D313" s="104"/>
    </row>
    <row r="314" spans="4:4" x14ac:dyDescent="0.2">
      <c r="D314" s="104"/>
    </row>
    <row r="315" spans="4:4" x14ac:dyDescent="0.2">
      <c r="D315" s="104"/>
    </row>
    <row r="316" spans="4:4" x14ac:dyDescent="0.2">
      <c r="D316" s="104"/>
    </row>
    <row r="317" spans="4:4" x14ac:dyDescent="0.2">
      <c r="D317" s="104"/>
    </row>
    <row r="318" spans="4:4" x14ac:dyDescent="0.2">
      <c r="D318" s="104"/>
    </row>
    <row r="319" spans="4:4" x14ac:dyDescent="0.2">
      <c r="D319" s="104"/>
    </row>
    <row r="320" spans="4:4" x14ac:dyDescent="0.2">
      <c r="D320" s="104"/>
    </row>
    <row r="321" spans="4:4" x14ac:dyDescent="0.2">
      <c r="D321" s="104"/>
    </row>
    <row r="322" spans="4:4" x14ac:dyDescent="0.2">
      <c r="D322" s="104"/>
    </row>
    <row r="323" spans="4:4" x14ac:dyDescent="0.2">
      <c r="D323" s="104"/>
    </row>
    <row r="324" spans="4:4" x14ac:dyDescent="0.2">
      <c r="D324" s="104"/>
    </row>
    <row r="325" spans="4:4" x14ac:dyDescent="0.2">
      <c r="D325" s="104"/>
    </row>
    <row r="326" spans="4:4" x14ac:dyDescent="0.2">
      <c r="D326" s="104"/>
    </row>
    <row r="327" spans="4:4" x14ac:dyDescent="0.2">
      <c r="D327" s="104"/>
    </row>
    <row r="328" spans="4:4" x14ac:dyDescent="0.2">
      <c r="D328" s="104"/>
    </row>
    <row r="329" spans="4:4" x14ac:dyDescent="0.2">
      <c r="D329" s="104"/>
    </row>
    <row r="330" spans="4:4" x14ac:dyDescent="0.2">
      <c r="D330" s="104"/>
    </row>
    <row r="331" spans="4:4" x14ac:dyDescent="0.2">
      <c r="D331" s="104"/>
    </row>
    <row r="332" spans="4:4" x14ac:dyDescent="0.2">
      <c r="D332" s="104"/>
    </row>
    <row r="333" spans="4:4" x14ac:dyDescent="0.2">
      <c r="D333" s="104"/>
    </row>
    <row r="334" spans="4:4" x14ac:dyDescent="0.2">
      <c r="D334" s="104"/>
    </row>
    <row r="335" spans="4:4" x14ac:dyDescent="0.2">
      <c r="D335" s="104"/>
    </row>
    <row r="336" spans="4:4" x14ac:dyDescent="0.2">
      <c r="D336" s="104"/>
    </row>
    <row r="337" spans="4:4" x14ac:dyDescent="0.2">
      <c r="D337" s="104"/>
    </row>
    <row r="338" spans="4:4" x14ac:dyDescent="0.2">
      <c r="D338" s="104"/>
    </row>
    <row r="339" spans="4:4" x14ac:dyDescent="0.2">
      <c r="D339" s="104"/>
    </row>
    <row r="340" spans="4:4" x14ac:dyDescent="0.2">
      <c r="D340" s="104"/>
    </row>
    <row r="341" spans="4:4" x14ac:dyDescent="0.2">
      <c r="D341" s="104"/>
    </row>
    <row r="342" spans="4:4" x14ac:dyDescent="0.2">
      <c r="D342" s="104"/>
    </row>
    <row r="343" spans="4:4" x14ac:dyDescent="0.2">
      <c r="D343" s="104"/>
    </row>
    <row r="344" spans="4:4" x14ac:dyDescent="0.2">
      <c r="D344" s="104"/>
    </row>
    <row r="345" spans="4:4" x14ac:dyDescent="0.2">
      <c r="D345" s="104"/>
    </row>
    <row r="346" spans="4:4" x14ac:dyDescent="0.2">
      <c r="D346" s="104"/>
    </row>
    <row r="347" spans="4:4" x14ac:dyDescent="0.2">
      <c r="D347" s="104"/>
    </row>
    <row r="348" spans="4:4" x14ac:dyDescent="0.2">
      <c r="D348" s="104"/>
    </row>
    <row r="349" spans="4:4" x14ac:dyDescent="0.2">
      <c r="D349" s="104"/>
    </row>
    <row r="350" spans="4:4" x14ac:dyDescent="0.2">
      <c r="D350" s="104"/>
    </row>
    <row r="351" spans="4:4" x14ac:dyDescent="0.2">
      <c r="D351" s="104"/>
    </row>
    <row r="352" spans="4:4" x14ac:dyDescent="0.2">
      <c r="D352" s="104"/>
    </row>
    <row r="353" spans="4:4" x14ac:dyDescent="0.2">
      <c r="D353" s="104"/>
    </row>
    <row r="354" spans="4:4" x14ac:dyDescent="0.2">
      <c r="D354" s="104"/>
    </row>
    <row r="355" spans="4:4" x14ac:dyDescent="0.2">
      <c r="D355" s="104"/>
    </row>
    <row r="356" spans="4:4" x14ac:dyDescent="0.2">
      <c r="D356" s="104"/>
    </row>
    <row r="357" spans="4:4" x14ac:dyDescent="0.2">
      <c r="D357" s="104"/>
    </row>
    <row r="358" spans="4:4" x14ac:dyDescent="0.2">
      <c r="D358" s="104"/>
    </row>
    <row r="359" spans="4:4" x14ac:dyDescent="0.2">
      <c r="D359" s="104"/>
    </row>
    <row r="360" spans="4:4" x14ac:dyDescent="0.2">
      <c r="D360" s="104"/>
    </row>
    <row r="361" spans="4:4" x14ac:dyDescent="0.2">
      <c r="D361" s="104"/>
    </row>
    <row r="362" spans="4:4" x14ac:dyDescent="0.2">
      <c r="D362" s="104"/>
    </row>
    <row r="363" spans="4:4" x14ac:dyDescent="0.2">
      <c r="D363" s="104"/>
    </row>
    <row r="364" spans="4:4" x14ac:dyDescent="0.2">
      <c r="D364" s="104"/>
    </row>
    <row r="365" spans="4:4" x14ac:dyDescent="0.2">
      <c r="D365" s="104"/>
    </row>
    <row r="366" spans="4:4" x14ac:dyDescent="0.2">
      <c r="D366" s="104"/>
    </row>
    <row r="367" spans="4:4" x14ac:dyDescent="0.2">
      <c r="D367" s="104"/>
    </row>
    <row r="368" spans="4:4" x14ac:dyDescent="0.2">
      <c r="D368" s="104"/>
    </row>
    <row r="369" spans="4:4" x14ac:dyDescent="0.2">
      <c r="D369" s="104"/>
    </row>
    <row r="370" spans="4:4" x14ac:dyDescent="0.2">
      <c r="D370" s="104"/>
    </row>
    <row r="371" spans="4:4" x14ac:dyDescent="0.2">
      <c r="D371" s="104"/>
    </row>
    <row r="372" spans="4:4" x14ac:dyDescent="0.2">
      <c r="D372" s="104"/>
    </row>
    <row r="373" spans="4:4" x14ac:dyDescent="0.2">
      <c r="D373" s="104"/>
    </row>
    <row r="374" spans="4:4" x14ac:dyDescent="0.2">
      <c r="D374" s="104"/>
    </row>
    <row r="375" spans="4:4" x14ac:dyDescent="0.2">
      <c r="D375" s="104"/>
    </row>
    <row r="376" spans="4:4" x14ac:dyDescent="0.2">
      <c r="D376" s="104"/>
    </row>
    <row r="377" spans="4:4" x14ac:dyDescent="0.2">
      <c r="D377" s="104"/>
    </row>
    <row r="378" spans="4:4" x14ac:dyDescent="0.2">
      <c r="D378" s="104"/>
    </row>
    <row r="379" spans="4:4" x14ac:dyDescent="0.2">
      <c r="D379" s="104"/>
    </row>
    <row r="380" spans="4:4" x14ac:dyDescent="0.2">
      <c r="D380" s="104"/>
    </row>
    <row r="381" spans="4:4" x14ac:dyDescent="0.2">
      <c r="D381" s="104"/>
    </row>
    <row r="382" spans="4:4" x14ac:dyDescent="0.2">
      <c r="D382" s="104"/>
    </row>
    <row r="383" spans="4:4" x14ac:dyDescent="0.2">
      <c r="D383" s="104"/>
    </row>
    <row r="384" spans="4:4" x14ac:dyDescent="0.2">
      <c r="D384" s="104"/>
    </row>
    <row r="385" spans="4:4" x14ac:dyDescent="0.2">
      <c r="D385" s="104"/>
    </row>
    <row r="386" spans="4:4" x14ac:dyDescent="0.2">
      <c r="D386" s="104"/>
    </row>
    <row r="387" spans="4:4" x14ac:dyDescent="0.2">
      <c r="D387" s="104"/>
    </row>
    <row r="388" spans="4:4" x14ac:dyDescent="0.2">
      <c r="D388" s="104"/>
    </row>
    <row r="389" spans="4:4" x14ac:dyDescent="0.2">
      <c r="D389" s="104"/>
    </row>
    <row r="390" spans="4:4" x14ac:dyDescent="0.2">
      <c r="D390" s="104"/>
    </row>
    <row r="391" spans="4:4" x14ac:dyDescent="0.2">
      <c r="D391" s="104"/>
    </row>
    <row r="392" spans="4:4" x14ac:dyDescent="0.2">
      <c r="D392" s="104"/>
    </row>
    <row r="393" spans="4:4" x14ac:dyDescent="0.2">
      <c r="D393" s="104"/>
    </row>
    <row r="394" spans="4:4" x14ac:dyDescent="0.2">
      <c r="D394" s="104"/>
    </row>
    <row r="395" spans="4:4" x14ac:dyDescent="0.2">
      <c r="D395" s="104"/>
    </row>
    <row r="396" spans="4:4" x14ac:dyDescent="0.2">
      <c r="D396" s="104"/>
    </row>
    <row r="397" spans="4:4" x14ac:dyDescent="0.2">
      <c r="D397" s="104"/>
    </row>
    <row r="398" spans="4:4" x14ac:dyDescent="0.2">
      <c r="D398" s="104"/>
    </row>
    <row r="399" spans="4:4" x14ac:dyDescent="0.2">
      <c r="D399" s="104"/>
    </row>
    <row r="400" spans="4:4" x14ac:dyDescent="0.2">
      <c r="D400" s="104"/>
    </row>
    <row r="401" spans="4:4" x14ac:dyDescent="0.2">
      <c r="D401" s="104"/>
    </row>
    <row r="402" spans="4:4" x14ac:dyDescent="0.2">
      <c r="D402" s="104"/>
    </row>
    <row r="403" spans="4:4" x14ac:dyDescent="0.2">
      <c r="D403" s="104"/>
    </row>
    <row r="404" spans="4:4" x14ac:dyDescent="0.2">
      <c r="D404" s="104"/>
    </row>
    <row r="405" spans="4:4" x14ac:dyDescent="0.2">
      <c r="D405" s="104"/>
    </row>
    <row r="406" spans="4:4" x14ac:dyDescent="0.2">
      <c r="D406" s="104"/>
    </row>
    <row r="407" spans="4:4" x14ac:dyDescent="0.2">
      <c r="D407" s="104"/>
    </row>
    <row r="408" spans="4:4" x14ac:dyDescent="0.2">
      <c r="D408" s="104"/>
    </row>
    <row r="409" spans="4:4" x14ac:dyDescent="0.2">
      <c r="D409" s="104"/>
    </row>
    <row r="410" spans="4:4" x14ac:dyDescent="0.2">
      <c r="D410" s="104"/>
    </row>
    <row r="411" spans="4:4" x14ac:dyDescent="0.2">
      <c r="D411" s="104"/>
    </row>
    <row r="412" spans="4:4" x14ac:dyDescent="0.2">
      <c r="D412" s="104"/>
    </row>
    <row r="413" spans="4:4" x14ac:dyDescent="0.2">
      <c r="D413" s="104"/>
    </row>
    <row r="414" spans="4:4" x14ac:dyDescent="0.2">
      <c r="D414" s="104"/>
    </row>
    <row r="415" spans="4:4" x14ac:dyDescent="0.2">
      <c r="D415" s="104"/>
    </row>
    <row r="416" spans="4:4" x14ac:dyDescent="0.2">
      <c r="D416" s="104"/>
    </row>
    <row r="417" spans="4:4" x14ac:dyDescent="0.2">
      <c r="D417" s="104"/>
    </row>
    <row r="418" spans="4:4" x14ac:dyDescent="0.2">
      <c r="D418" s="104"/>
    </row>
    <row r="419" spans="4:4" x14ac:dyDescent="0.2">
      <c r="D419" s="104"/>
    </row>
    <row r="420" spans="4:4" x14ac:dyDescent="0.2">
      <c r="D420" s="104"/>
    </row>
    <row r="421" spans="4:4" x14ac:dyDescent="0.2">
      <c r="D421" s="104"/>
    </row>
    <row r="422" spans="4:4" x14ac:dyDescent="0.2">
      <c r="D422" s="104"/>
    </row>
    <row r="423" spans="4:4" x14ac:dyDescent="0.2">
      <c r="D423" s="104"/>
    </row>
    <row r="424" spans="4:4" x14ac:dyDescent="0.2">
      <c r="D424" s="104"/>
    </row>
    <row r="425" spans="4:4" x14ac:dyDescent="0.2">
      <c r="D425" s="104"/>
    </row>
    <row r="426" spans="4:4" x14ac:dyDescent="0.2">
      <c r="D426" s="104"/>
    </row>
    <row r="427" spans="4:4" x14ac:dyDescent="0.2">
      <c r="D427" s="104"/>
    </row>
    <row r="428" spans="4:4" x14ac:dyDescent="0.2">
      <c r="D428" s="104"/>
    </row>
    <row r="429" spans="4:4" x14ac:dyDescent="0.2">
      <c r="D429" s="104"/>
    </row>
    <row r="430" spans="4:4" x14ac:dyDescent="0.2">
      <c r="D430" s="104"/>
    </row>
    <row r="431" spans="4:4" x14ac:dyDescent="0.2">
      <c r="D431" s="104"/>
    </row>
    <row r="432" spans="4:4" x14ac:dyDescent="0.2">
      <c r="D432" s="104"/>
    </row>
    <row r="433" spans="4:4" x14ac:dyDescent="0.2">
      <c r="D433" s="104"/>
    </row>
    <row r="434" spans="4:4" x14ac:dyDescent="0.2">
      <c r="D434" s="104"/>
    </row>
    <row r="435" spans="4:4" x14ac:dyDescent="0.2">
      <c r="D435" s="104"/>
    </row>
    <row r="436" spans="4:4" x14ac:dyDescent="0.2">
      <c r="D436" s="104"/>
    </row>
    <row r="437" spans="4:4" x14ac:dyDescent="0.2">
      <c r="D437" s="104"/>
    </row>
    <row r="438" spans="4:4" x14ac:dyDescent="0.2">
      <c r="D438" s="104"/>
    </row>
    <row r="439" spans="4:4" x14ac:dyDescent="0.2">
      <c r="D439" s="104"/>
    </row>
    <row r="440" spans="4:4" x14ac:dyDescent="0.2">
      <c r="D440" s="104"/>
    </row>
    <row r="441" spans="4:4" x14ac:dyDescent="0.2">
      <c r="D441" s="104"/>
    </row>
    <row r="442" spans="4:4" x14ac:dyDescent="0.2">
      <c r="D442" s="104"/>
    </row>
    <row r="443" spans="4:4" x14ac:dyDescent="0.2">
      <c r="D443" s="104"/>
    </row>
    <row r="444" spans="4:4" x14ac:dyDescent="0.2">
      <c r="D444" s="104"/>
    </row>
    <row r="445" spans="4:4" x14ac:dyDescent="0.2">
      <c r="D445" s="104"/>
    </row>
    <row r="446" spans="4:4" x14ac:dyDescent="0.2">
      <c r="D446" s="104"/>
    </row>
    <row r="447" spans="4:4" x14ac:dyDescent="0.2">
      <c r="D447" s="104"/>
    </row>
    <row r="448" spans="4:4" x14ac:dyDescent="0.2">
      <c r="D448" s="104"/>
    </row>
    <row r="449" spans="4:4" x14ac:dyDescent="0.2">
      <c r="D449" s="104"/>
    </row>
    <row r="450" spans="4:4" x14ac:dyDescent="0.2">
      <c r="D450" s="104"/>
    </row>
    <row r="451" spans="4:4" x14ac:dyDescent="0.2">
      <c r="D451" s="104"/>
    </row>
    <row r="452" spans="4:4" x14ac:dyDescent="0.2">
      <c r="D452" s="104"/>
    </row>
    <row r="453" spans="4:4" x14ac:dyDescent="0.2">
      <c r="D453" s="104"/>
    </row>
    <row r="454" spans="4:4" x14ac:dyDescent="0.2">
      <c r="D454" s="104"/>
    </row>
    <row r="455" spans="4:4" x14ac:dyDescent="0.2">
      <c r="D455" s="104"/>
    </row>
    <row r="456" spans="4:4" x14ac:dyDescent="0.2">
      <c r="D456" s="104"/>
    </row>
    <row r="457" spans="4:4" x14ac:dyDescent="0.2">
      <c r="D457" s="104"/>
    </row>
    <row r="458" spans="4:4" x14ac:dyDescent="0.2">
      <c r="D458" s="104"/>
    </row>
    <row r="459" spans="4:4" x14ac:dyDescent="0.2">
      <c r="D459" s="104"/>
    </row>
    <row r="460" spans="4:4" x14ac:dyDescent="0.2">
      <c r="D460" s="104"/>
    </row>
    <row r="461" spans="4:4" x14ac:dyDescent="0.2">
      <c r="D461" s="104"/>
    </row>
    <row r="462" spans="4:4" x14ac:dyDescent="0.2">
      <c r="D462" s="104"/>
    </row>
    <row r="463" spans="4:4" x14ac:dyDescent="0.2">
      <c r="D463" s="104"/>
    </row>
    <row r="464" spans="4:4" x14ac:dyDescent="0.2">
      <c r="D464" s="104"/>
    </row>
    <row r="465" spans="4:4" x14ac:dyDescent="0.2">
      <c r="D465" s="104"/>
    </row>
    <row r="466" spans="4:4" x14ac:dyDescent="0.2">
      <c r="D466" s="104"/>
    </row>
    <row r="467" spans="4:4" x14ac:dyDescent="0.2">
      <c r="D467" s="104"/>
    </row>
    <row r="468" spans="4:4" x14ac:dyDescent="0.2">
      <c r="D468" s="104"/>
    </row>
    <row r="469" spans="4:4" x14ac:dyDescent="0.2">
      <c r="D469" s="104"/>
    </row>
    <row r="470" spans="4:4" x14ac:dyDescent="0.2">
      <c r="D470" s="104"/>
    </row>
    <row r="471" spans="4:4" x14ac:dyDescent="0.2">
      <c r="D471" s="104"/>
    </row>
    <row r="472" spans="4:4" x14ac:dyDescent="0.2">
      <c r="D472" s="104"/>
    </row>
    <row r="473" spans="4:4" x14ac:dyDescent="0.2">
      <c r="D473" s="104"/>
    </row>
    <row r="474" spans="4:4" x14ac:dyDescent="0.2">
      <c r="D474" s="104"/>
    </row>
    <row r="475" spans="4:4" x14ac:dyDescent="0.2">
      <c r="D475" s="104"/>
    </row>
    <row r="476" spans="4:4" x14ac:dyDescent="0.2">
      <c r="D476" s="104"/>
    </row>
    <row r="477" spans="4:4" x14ac:dyDescent="0.2">
      <c r="D477" s="104"/>
    </row>
    <row r="478" spans="4:4" x14ac:dyDescent="0.2">
      <c r="D478" s="104"/>
    </row>
    <row r="479" spans="4:4" x14ac:dyDescent="0.2">
      <c r="D479" s="104"/>
    </row>
    <row r="480" spans="4:4" x14ac:dyDescent="0.2">
      <c r="D480" s="104"/>
    </row>
    <row r="481" spans="4:4" x14ac:dyDescent="0.2">
      <c r="D481" s="104"/>
    </row>
    <row r="482" spans="4:4" x14ac:dyDescent="0.2">
      <c r="D482" s="104"/>
    </row>
    <row r="483" spans="4:4" x14ac:dyDescent="0.2">
      <c r="D483" s="104"/>
    </row>
    <row r="484" spans="4:4" x14ac:dyDescent="0.2">
      <c r="D484" s="104"/>
    </row>
    <row r="485" spans="4:4" x14ac:dyDescent="0.2">
      <c r="D485" s="104"/>
    </row>
    <row r="486" spans="4:4" x14ac:dyDescent="0.2">
      <c r="D486" s="104"/>
    </row>
    <row r="487" spans="4:4" x14ac:dyDescent="0.2">
      <c r="D487" s="104"/>
    </row>
    <row r="488" spans="4:4" x14ac:dyDescent="0.2">
      <c r="D488" s="104"/>
    </row>
    <row r="489" spans="4:4" x14ac:dyDescent="0.2">
      <c r="D489" s="104"/>
    </row>
    <row r="490" spans="4:4" x14ac:dyDescent="0.2">
      <c r="D490" s="104"/>
    </row>
    <row r="491" spans="4:4" x14ac:dyDescent="0.2">
      <c r="D491" s="104"/>
    </row>
    <row r="492" spans="4:4" x14ac:dyDescent="0.2">
      <c r="D492" s="104"/>
    </row>
    <row r="493" spans="4:4" x14ac:dyDescent="0.2">
      <c r="D493" s="104"/>
    </row>
    <row r="494" spans="4:4" x14ac:dyDescent="0.2">
      <c r="D494" s="104"/>
    </row>
    <row r="495" spans="4:4" x14ac:dyDescent="0.2">
      <c r="D495" s="104"/>
    </row>
    <row r="496" spans="4:4" x14ac:dyDescent="0.2">
      <c r="D496" s="104"/>
    </row>
    <row r="497" spans="4:4" x14ac:dyDescent="0.2">
      <c r="D497" s="104"/>
    </row>
    <row r="498" spans="4:4" x14ac:dyDescent="0.2">
      <c r="D498" s="104"/>
    </row>
    <row r="499" spans="4:4" x14ac:dyDescent="0.2">
      <c r="D499" s="104"/>
    </row>
    <row r="500" spans="4:4" x14ac:dyDescent="0.2">
      <c r="D500" s="104"/>
    </row>
    <row r="501" spans="4:4" x14ac:dyDescent="0.2">
      <c r="D501" s="104"/>
    </row>
    <row r="502" spans="4:4" x14ac:dyDescent="0.2">
      <c r="D502" s="104"/>
    </row>
    <row r="503" spans="4:4" x14ac:dyDescent="0.2">
      <c r="D503" s="104"/>
    </row>
    <row r="504" spans="4:4" x14ac:dyDescent="0.2">
      <c r="D504" s="104"/>
    </row>
    <row r="505" spans="4:4" x14ac:dyDescent="0.2">
      <c r="D505" s="104"/>
    </row>
    <row r="506" spans="4:4" x14ac:dyDescent="0.2">
      <c r="D506" s="104"/>
    </row>
    <row r="507" spans="4:4" x14ac:dyDescent="0.2">
      <c r="D507" s="104"/>
    </row>
    <row r="508" spans="4:4" x14ac:dyDescent="0.2">
      <c r="D508" s="104"/>
    </row>
    <row r="509" spans="4:4" x14ac:dyDescent="0.2">
      <c r="D509" s="104"/>
    </row>
    <row r="510" spans="4:4" x14ac:dyDescent="0.2">
      <c r="D510" s="104"/>
    </row>
    <row r="511" spans="4:4" x14ac:dyDescent="0.2">
      <c r="D511" s="104"/>
    </row>
    <row r="512" spans="4:4" x14ac:dyDescent="0.2">
      <c r="D512" s="104"/>
    </row>
    <row r="513" spans="4:4" x14ac:dyDescent="0.2">
      <c r="D513" s="104"/>
    </row>
    <row r="514" spans="4:4" x14ac:dyDescent="0.2">
      <c r="D514" s="104"/>
    </row>
    <row r="515" spans="4:4" x14ac:dyDescent="0.2">
      <c r="D515" s="104"/>
    </row>
    <row r="516" spans="4:4" x14ac:dyDescent="0.2">
      <c r="D516" s="104"/>
    </row>
    <row r="517" spans="4:4" x14ac:dyDescent="0.2">
      <c r="D517" s="104"/>
    </row>
    <row r="518" spans="4:4" x14ac:dyDescent="0.2">
      <c r="D518" s="104"/>
    </row>
    <row r="519" spans="4:4" x14ac:dyDescent="0.2">
      <c r="D519" s="104"/>
    </row>
    <row r="520" spans="4:4" x14ac:dyDescent="0.2">
      <c r="D520" s="104"/>
    </row>
    <row r="521" spans="4:4" x14ac:dyDescent="0.2">
      <c r="D521" s="104"/>
    </row>
    <row r="522" spans="4:4" x14ac:dyDescent="0.2">
      <c r="D522" s="104"/>
    </row>
    <row r="523" spans="4:4" x14ac:dyDescent="0.2">
      <c r="D523" s="104"/>
    </row>
    <row r="524" spans="4:4" x14ac:dyDescent="0.2">
      <c r="D524" s="104"/>
    </row>
    <row r="525" spans="4:4" x14ac:dyDescent="0.2">
      <c r="D525" s="104"/>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2025-03-29T03:16:16Z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